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Heinz\Desktop\"/>
    </mc:Choice>
  </mc:AlternateContent>
  <xr:revisionPtr revIDLastSave="0" documentId="13_ncr:1_{0D0C097C-2459-4FB2-AE0E-8D0C7AA1F354}" xr6:coauthVersionLast="36" xr6:coauthVersionMax="36" xr10:uidLastSave="{00000000-0000-0000-0000-000000000000}"/>
  <bookViews>
    <workbookView xWindow="0" yWindow="0" windowWidth="23040" windowHeight="9408" tabRatio="670" xr2:uid="{00000000-000D-0000-FFFF-FFFF00000000}"/>
  </bookViews>
  <sheets>
    <sheet name="EINGABEN" sheetId="13" r:id="rId1"/>
    <sheet name="FALL A+F" sheetId="1" r:id="rId2"/>
    <sheet name="FALL B+G" sheetId="2" r:id="rId3"/>
    <sheet name="FALL C+H" sheetId="15" r:id="rId4"/>
    <sheet name="FALL D+I" sheetId="14" r:id="rId5"/>
    <sheet name="FALL E+J" sheetId="16" r:id="rId6"/>
  </sheets>
  <definedNames>
    <definedName name="ANZAHLLEERZELLEN">EINGABEN!$B$45</definedName>
    <definedName name="_xlnm.Print_Area" localSheetId="0">EINGABEN!$A$1:$G$25,EINGABEN!$H$1:$J$19</definedName>
    <definedName name="_xlnm.Print_Area" localSheetId="1">'FALL A+F'!$A$1:$D$49</definedName>
    <definedName name="_xlnm.Print_Area" localSheetId="2">'FALL B+G'!$A$1:$D$49</definedName>
    <definedName name="_xlnm.Print_Area" localSheetId="3">'FALL C+H'!$A$1:$D$49</definedName>
    <definedName name="_xlnm.Print_Area" localSheetId="4">'FALL D+I'!$A$1:$D$49</definedName>
    <definedName name="_xlnm.Print_Area" localSheetId="5">'FALL E+J'!$A$1:$D$49</definedName>
    <definedName name="solver_adj" localSheetId="1" hidden="1">'FALL A+F'!$F$161</definedName>
    <definedName name="solver_adj" localSheetId="2" hidden="1">'FALL B+G'!$F$64</definedName>
    <definedName name="solver_cvg" localSheetId="1" hidden="1">0.0001</definedName>
    <definedName name="solver_cvg" localSheetId="2" hidden="1">0.0001</definedName>
    <definedName name="solver_drv" localSheetId="1" hidden="1">1</definedName>
    <definedName name="solver_drv" localSheetId="2" hidden="1">1</definedName>
    <definedName name="solver_eng" localSheetId="1" hidden="1">1</definedName>
    <definedName name="solver_eng" localSheetId="2" hidden="1">1</definedName>
    <definedName name="solver_est" localSheetId="1" hidden="1">1</definedName>
    <definedName name="solver_est" localSheetId="2" hidden="1">1</definedName>
    <definedName name="solver_itr" localSheetId="1" hidden="1">2147483647</definedName>
    <definedName name="solver_itr" localSheetId="2" hidden="1">2147483647</definedName>
    <definedName name="solver_mip" localSheetId="1" hidden="1">2147483647</definedName>
    <definedName name="solver_mip" localSheetId="2" hidden="1">2147483647</definedName>
    <definedName name="solver_mni" localSheetId="1" hidden="1">30</definedName>
    <definedName name="solver_mni" localSheetId="2" hidden="1">30</definedName>
    <definedName name="solver_mrt" localSheetId="1" hidden="1">0.075</definedName>
    <definedName name="solver_mrt" localSheetId="2" hidden="1">0.075</definedName>
    <definedName name="solver_msl" localSheetId="1" hidden="1">2</definedName>
    <definedName name="solver_msl" localSheetId="2" hidden="1">2</definedName>
    <definedName name="solver_neg" localSheetId="1" hidden="1">1</definedName>
    <definedName name="solver_neg" localSheetId="2" hidden="1">1</definedName>
    <definedName name="solver_nod" localSheetId="1" hidden="1">2147483647</definedName>
    <definedName name="solver_nod" localSheetId="2" hidden="1">2147483647</definedName>
    <definedName name="solver_num" localSheetId="1" hidden="1">0</definedName>
    <definedName name="solver_num" localSheetId="2" hidden="1">0</definedName>
    <definedName name="solver_nwt" localSheetId="1" hidden="1">1</definedName>
    <definedName name="solver_nwt" localSheetId="2" hidden="1">1</definedName>
    <definedName name="solver_opt" localSheetId="1" hidden="1">'FALL A+F'!$F$153</definedName>
    <definedName name="solver_opt" localSheetId="2" hidden="1">'FALL B+G'!$F$56</definedName>
    <definedName name="solver_pre" localSheetId="1" hidden="1">0.000001</definedName>
    <definedName name="solver_pre" localSheetId="2" hidden="1">0.000001</definedName>
    <definedName name="solver_rbv" localSheetId="1" hidden="1">1</definedName>
    <definedName name="solver_rbv" localSheetId="2" hidden="1">1</definedName>
    <definedName name="solver_rlx" localSheetId="1" hidden="1">2</definedName>
    <definedName name="solver_rlx" localSheetId="2" hidden="1">2</definedName>
    <definedName name="solver_rsd" localSheetId="1" hidden="1">0</definedName>
    <definedName name="solver_rsd" localSheetId="2" hidden="1">0</definedName>
    <definedName name="solver_scl" localSheetId="1" hidden="1">1</definedName>
    <definedName name="solver_scl" localSheetId="2" hidden="1">1</definedName>
    <definedName name="solver_sho" localSheetId="1" hidden="1">2</definedName>
    <definedName name="solver_sho" localSheetId="2" hidden="1">2</definedName>
    <definedName name="solver_ssz" localSheetId="1" hidden="1">100</definedName>
    <definedName name="solver_ssz" localSheetId="2" hidden="1">100</definedName>
    <definedName name="solver_tim" localSheetId="1" hidden="1">2147483647</definedName>
    <definedName name="solver_tim" localSheetId="2" hidden="1">2147483647</definedName>
    <definedName name="solver_tol" localSheetId="1" hidden="1">0.01</definedName>
    <definedName name="solver_tol" localSheetId="2" hidden="1">0.01</definedName>
    <definedName name="solver_typ" localSheetId="1" hidden="1">1</definedName>
    <definedName name="solver_typ" localSheetId="2" hidden="1">1</definedName>
    <definedName name="solver_val" localSheetId="1" hidden="1">1</definedName>
    <definedName name="solver_ver" localSheetId="1" hidden="1">3</definedName>
    <definedName name="solver_ver" localSheetId="2" hidden="1">3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80" i="16" l="1"/>
  <c r="C108" i="16"/>
  <c r="C45" i="1" l="1"/>
  <c r="B45" i="1"/>
  <c r="C20" i="1"/>
  <c r="B20" i="1"/>
  <c r="C45" i="2"/>
  <c r="B45" i="2"/>
  <c r="C20" i="2"/>
  <c r="B20" i="2"/>
  <c r="C45" i="15" l="1"/>
  <c r="B45" i="15"/>
  <c r="C21" i="15"/>
  <c r="B21" i="15"/>
  <c r="C45" i="16" l="1"/>
  <c r="B45" i="16"/>
  <c r="C22" i="16"/>
  <c r="B22" i="16"/>
  <c r="C45" i="14"/>
  <c r="B45" i="14"/>
  <c r="C22" i="14" l="1"/>
  <c r="B22" i="14"/>
  <c r="B111" i="14" l="1"/>
  <c r="B125" i="14" s="1"/>
  <c r="B110" i="14"/>
  <c r="B107" i="14"/>
  <c r="B116" i="14" l="1"/>
  <c r="B115" i="14" s="1"/>
  <c r="B114" i="14" s="1"/>
  <c r="B124" i="14"/>
  <c r="B120" i="14" l="1"/>
  <c r="B129" i="14" s="1"/>
  <c r="B118" i="14"/>
  <c r="B119" i="14"/>
  <c r="B121" i="14"/>
  <c r="B109" i="15"/>
  <c r="B108" i="15"/>
  <c r="B108" i="2"/>
  <c r="B107" i="2"/>
  <c r="B108" i="1"/>
  <c r="B107" i="1"/>
  <c r="B114" i="15" l="1"/>
  <c r="B113" i="15" s="1"/>
  <c r="B112" i="15" s="1"/>
  <c r="B113" i="2"/>
  <c r="B112" i="2" s="1"/>
  <c r="B111" i="2" s="1"/>
  <c r="D129" i="14"/>
  <c r="B128" i="14"/>
  <c r="C129" i="14"/>
  <c r="D109" i="14"/>
  <c r="C109" i="14"/>
  <c r="B127" i="14"/>
  <c r="B113" i="1"/>
  <c r="B112" i="1" s="1"/>
  <c r="B111" i="1" s="1"/>
  <c r="E129" i="14" l="1"/>
  <c r="D46" i="14"/>
  <c r="C46" i="14"/>
  <c r="B46" i="14"/>
  <c r="D49" i="14"/>
  <c r="E109" i="14"/>
  <c r="B118" i="2"/>
  <c r="D49" i="2"/>
  <c r="D48" i="2"/>
  <c r="D49" i="1"/>
  <c r="D48" i="1"/>
  <c r="D48" i="15"/>
  <c r="D49" i="15"/>
  <c r="B117" i="15"/>
  <c r="D127" i="15" s="1"/>
  <c r="B46" i="15" s="1"/>
  <c r="B116" i="15"/>
  <c r="D107" i="15" s="1"/>
  <c r="D46" i="15" s="1"/>
  <c r="B117" i="2"/>
  <c r="C46" i="2" s="1"/>
  <c r="B116" i="2"/>
  <c r="D126" i="2" s="1"/>
  <c r="B46" i="2" s="1"/>
  <c r="B115" i="2"/>
  <c r="D106" i="2" s="1"/>
  <c r="F109" i="14"/>
  <c r="D107" i="14"/>
  <c r="F129" i="14"/>
  <c r="D130" i="14"/>
  <c r="D110" i="14" s="1"/>
  <c r="C107" i="14"/>
  <c r="B118" i="15"/>
  <c r="C46" i="15" s="1"/>
  <c r="B119" i="15"/>
  <c r="B118" i="1"/>
  <c r="B115" i="1"/>
  <c r="C106" i="1" s="1"/>
  <c r="B117" i="1"/>
  <c r="B116" i="1"/>
  <c r="C126" i="1" s="1"/>
  <c r="F106" i="2" l="1"/>
  <c r="D46" i="2"/>
  <c r="G106" i="2"/>
  <c r="H106" i="2" s="1"/>
  <c r="E106" i="2"/>
  <c r="D127" i="2"/>
  <c r="F126" i="1"/>
  <c r="F126" i="2"/>
  <c r="E126" i="2"/>
  <c r="G126" i="2"/>
  <c r="H126" i="2" s="1"/>
  <c r="C110" i="14"/>
  <c r="E110" i="14" s="1"/>
  <c r="D111" i="14"/>
  <c r="G127" i="15"/>
  <c r="H127" i="15" s="1"/>
  <c r="E127" i="15"/>
  <c r="E107" i="15"/>
  <c r="F107" i="15"/>
  <c r="G107" i="15"/>
  <c r="H107" i="15" s="1"/>
  <c r="D128" i="15"/>
  <c r="F127" i="15"/>
  <c r="D106" i="1"/>
  <c r="D126" i="1"/>
  <c r="C127" i="1"/>
  <c r="E106" i="1"/>
  <c r="E126" i="1"/>
  <c r="F106" i="1"/>
  <c r="B79" i="14"/>
  <c r="F110" i="14" l="1"/>
  <c r="C111" i="14"/>
  <c r="E111" i="14" s="1"/>
  <c r="D112" i="14"/>
  <c r="B82" i="14"/>
  <c r="B96" i="14" s="1"/>
  <c r="B83" i="14"/>
  <c r="B97" i="14" s="1"/>
  <c r="B83" i="15"/>
  <c r="B82" i="15"/>
  <c r="D113" i="14" l="1"/>
  <c r="C112" i="14"/>
  <c r="E112" i="14" s="1"/>
  <c r="F111" i="14"/>
  <c r="B88" i="14"/>
  <c r="B87" i="14" s="1"/>
  <c r="B88" i="15"/>
  <c r="B87" i="15" s="1"/>
  <c r="B86" i="15" s="1"/>
  <c r="D25" i="15" l="1"/>
  <c r="D24" i="15"/>
  <c r="B93" i="15"/>
  <c r="F112" i="14"/>
  <c r="C113" i="14"/>
  <c r="E113" i="14" s="1"/>
  <c r="D114" i="14"/>
  <c r="B90" i="15"/>
  <c r="D81" i="15" s="1"/>
  <c r="B91" i="15"/>
  <c r="D101" i="15" s="1"/>
  <c r="B86" i="14"/>
  <c r="D48" i="14" s="1"/>
  <c r="B92" i="15"/>
  <c r="C22" i="15" s="1"/>
  <c r="F101" i="15" l="1"/>
  <c r="G101" i="15" s="1"/>
  <c r="D22" i="15"/>
  <c r="E81" i="15"/>
  <c r="B22" i="15"/>
  <c r="B93" i="14"/>
  <c r="B90" i="14"/>
  <c r="B99" i="14" s="1"/>
  <c r="E101" i="15"/>
  <c r="C114" i="14"/>
  <c r="E114" i="14" s="1"/>
  <c r="D115" i="14"/>
  <c r="F113" i="14"/>
  <c r="B91" i="14"/>
  <c r="B100" i="14" s="1"/>
  <c r="B92" i="14"/>
  <c r="B101" i="14" s="1"/>
  <c r="F81" i="15"/>
  <c r="G81" i="15" s="1"/>
  <c r="D102" i="15"/>
  <c r="B83" i="2"/>
  <c r="B82" i="2"/>
  <c r="B81" i="1"/>
  <c r="B80" i="1"/>
  <c r="J19" i="13"/>
  <c r="D20" i="1" l="1"/>
  <c r="D20" i="2"/>
  <c r="D45" i="2"/>
  <c r="D45" i="1"/>
  <c r="D45" i="15"/>
  <c r="D21" i="15"/>
  <c r="D45" i="14"/>
  <c r="D45" i="16"/>
  <c r="D22" i="16"/>
  <c r="D22" i="14"/>
  <c r="B112" i="14"/>
  <c r="B126" i="14" s="1"/>
  <c r="B109" i="1"/>
  <c r="B110" i="15"/>
  <c r="B109" i="2"/>
  <c r="D82" i="15"/>
  <c r="E82" i="15" s="1"/>
  <c r="D108" i="15"/>
  <c r="F114" i="14"/>
  <c r="C115" i="14"/>
  <c r="E115" i="14" s="1"/>
  <c r="D116" i="14"/>
  <c r="D81" i="14"/>
  <c r="C81" i="14"/>
  <c r="F81" i="14" s="1"/>
  <c r="D101" i="14"/>
  <c r="C101" i="14"/>
  <c r="B88" i="2"/>
  <c r="B87" i="2" s="1"/>
  <c r="B86" i="2" s="1"/>
  <c r="B84" i="2"/>
  <c r="B84" i="14"/>
  <c r="B98" i="14" s="1"/>
  <c r="B82" i="1"/>
  <c r="B84" i="15"/>
  <c r="B86" i="1"/>
  <c r="B85" i="1" s="1"/>
  <c r="D79" i="16" l="1"/>
  <c r="D102" i="16" s="1"/>
  <c r="D107" i="16"/>
  <c r="E107" i="16"/>
  <c r="E79" i="16"/>
  <c r="D82" i="16" s="1"/>
  <c r="C23" i="14"/>
  <c r="E81" i="14"/>
  <c r="D26" i="14"/>
  <c r="D25" i="14"/>
  <c r="G81" i="14"/>
  <c r="G109" i="14" s="1"/>
  <c r="D23" i="14"/>
  <c r="E101" i="14"/>
  <c r="B23" i="14"/>
  <c r="D23" i="2"/>
  <c r="D24" i="2"/>
  <c r="C79" i="14"/>
  <c r="D83" i="15"/>
  <c r="E83" i="15" s="1"/>
  <c r="F82" i="15"/>
  <c r="G82" i="15" s="1"/>
  <c r="B92" i="2"/>
  <c r="C21" i="2" s="1"/>
  <c r="F108" i="15"/>
  <c r="G108" i="15"/>
  <c r="H108" i="15" s="1"/>
  <c r="D109" i="15"/>
  <c r="E108" i="15"/>
  <c r="D117" i="14"/>
  <c r="C116" i="14"/>
  <c r="E116" i="14" s="1"/>
  <c r="F115" i="14"/>
  <c r="D102" i="14"/>
  <c r="D82" i="14" s="1"/>
  <c r="D83" i="14" s="1"/>
  <c r="D84" i="14" s="1"/>
  <c r="D85" i="14" s="1"/>
  <c r="D86" i="14" s="1"/>
  <c r="D87" i="14" s="1"/>
  <c r="D88" i="14" s="1"/>
  <c r="D89" i="14" s="1"/>
  <c r="D90" i="14" s="1"/>
  <c r="D91" i="14" s="1"/>
  <c r="D92" i="14" s="1"/>
  <c r="D93" i="14" s="1"/>
  <c r="D94" i="14" s="1"/>
  <c r="D95" i="14" s="1"/>
  <c r="D96" i="14" s="1"/>
  <c r="D97" i="14" s="1"/>
  <c r="D98" i="14" s="1"/>
  <c r="D99" i="14" s="1"/>
  <c r="D100" i="14" s="1"/>
  <c r="D79" i="14"/>
  <c r="B91" i="2"/>
  <c r="B93" i="2"/>
  <c r="B90" i="2"/>
  <c r="D81" i="2" s="1"/>
  <c r="B84" i="1"/>
  <c r="C82" i="16" l="1"/>
  <c r="F1" i="16"/>
  <c r="D80" i="16"/>
  <c r="D108" i="16"/>
  <c r="D110" i="16" s="1"/>
  <c r="B46" i="16" s="1"/>
  <c r="E80" i="16"/>
  <c r="E108" i="16"/>
  <c r="D130" i="16" s="1"/>
  <c r="B84" i="16"/>
  <c r="B98" i="16" s="1"/>
  <c r="B83" i="16"/>
  <c r="D103" i="16"/>
  <c r="D83" i="16" s="1"/>
  <c r="C102" i="16"/>
  <c r="B85" i="16"/>
  <c r="B99" i="16" s="1"/>
  <c r="D23" i="1"/>
  <c r="D24" i="1"/>
  <c r="E81" i="2"/>
  <c r="B21" i="2"/>
  <c r="D84" i="15"/>
  <c r="E84" i="15" s="1"/>
  <c r="F83" i="15"/>
  <c r="G83" i="15" s="1"/>
  <c r="E109" i="15"/>
  <c r="F109" i="15"/>
  <c r="G109" i="15"/>
  <c r="H109" i="15" s="1"/>
  <c r="D110" i="15"/>
  <c r="B91" i="1"/>
  <c r="F116" i="14"/>
  <c r="C117" i="14"/>
  <c r="E117" i="14" s="1"/>
  <c r="D118" i="14"/>
  <c r="F81" i="2"/>
  <c r="G81" i="2" s="1"/>
  <c r="B89" i="1"/>
  <c r="B88" i="1"/>
  <c r="B90" i="1"/>
  <c r="C46" i="1" s="1"/>
  <c r="C21" i="1" s="1"/>
  <c r="D101" i="2"/>
  <c r="B97" i="16" l="1"/>
  <c r="B89" i="16"/>
  <c r="B111" i="16"/>
  <c r="D131" i="16"/>
  <c r="D111" i="16" s="1"/>
  <c r="C130" i="16"/>
  <c r="B112" i="16"/>
  <c r="B126" i="16" s="1"/>
  <c r="B113" i="16"/>
  <c r="B127" i="16" s="1"/>
  <c r="D84" i="16"/>
  <c r="C83" i="16"/>
  <c r="D46" i="16"/>
  <c r="C110" i="16"/>
  <c r="B87" i="16"/>
  <c r="F2" i="16"/>
  <c r="B88" i="16" s="1"/>
  <c r="B92" i="16"/>
  <c r="B101" i="16" s="1"/>
  <c r="B120" i="16"/>
  <c r="B129" i="16" s="1"/>
  <c r="B91" i="16"/>
  <c r="B100" i="16" s="1"/>
  <c r="B119" i="16"/>
  <c r="B128" i="16" s="1"/>
  <c r="C79" i="1"/>
  <c r="E79" i="1" s="1"/>
  <c r="F79" i="1" s="1"/>
  <c r="B46" i="1"/>
  <c r="B21" i="1" s="1"/>
  <c r="C99" i="1"/>
  <c r="E99" i="1" s="1"/>
  <c r="F99" i="1" s="1"/>
  <c r="D46" i="1"/>
  <c r="D21" i="1" s="1"/>
  <c r="E101" i="2"/>
  <c r="D21" i="2"/>
  <c r="F84" i="15"/>
  <c r="G84" i="15" s="1"/>
  <c r="D85" i="15"/>
  <c r="E85" i="15" s="1"/>
  <c r="E110" i="15"/>
  <c r="G110" i="15"/>
  <c r="H110" i="15" s="1"/>
  <c r="F110" i="15"/>
  <c r="D111" i="15"/>
  <c r="C118" i="14"/>
  <c r="E118" i="14" s="1"/>
  <c r="D119" i="14"/>
  <c r="F117" i="14"/>
  <c r="D102" i="2"/>
  <c r="D107" i="2" s="1"/>
  <c r="F101" i="2"/>
  <c r="G101" i="2" s="1"/>
  <c r="B3143" i="14"/>
  <c r="B2819" i="14"/>
  <c r="B2495" i="14"/>
  <c r="B2171" i="14"/>
  <c r="B1847" i="14"/>
  <c r="B1523" i="14"/>
  <c r="B1199" i="14"/>
  <c r="B875" i="14"/>
  <c r="B551" i="14"/>
  <c r="B3062" i="14"/>
  <c r="B2738" i="14"/>
  <c r="B2414" i="14"/>
  <c r="B2090" i="14"/>
  <c r="B1766" i="14"/>
  <c r="B1442" i="14"/>
  <c r="B1118" i="14"/>
  <c r="B794" i="14"/>
  <c r="B470" i="14"/>
  <c r="B3305" i="14"/>
  <c r="B2981" i="14"/>
  <c r="B2657" i="14"/>
  <c r="B2333" i="14"/>
  <c r="B2009" i="14"/>
  <c r="B1685" i="14"/>
  <c r="B1361" i="14"/>
  <c r="B1037" i="14"/>
  <c r="B713" i="14"/>
  <c r="B389" i="14"/>
  <c r="B3224" i="14"/>
  <c r="B2900" i="14"/>
  <c r="B2576" i="14"/>
  <c r="B2252" i="14"/>
  <c r="B1928" i="14"/>
  <c r="B1604" i="14"/>
  <c r="B1280" i="14"/>
  <c r="B956" i="14"/>
  <c r="B632" i="14"/>
  <c r="B308" i="14"/>
  <c r="F82" i="16" l="1"/>
  <c r="D85" i="16"/>
  <c r="C84" i="16"/>
  <c r="E84" i="16" s="1"/>
  <c r="D112" i="16"/>
  <c r="C111" i="16"/>
  <c r="B116" i="16"/>
  <c r="B94" i="16"/>
  <c r="F102" i="16"/>
  <c r="H102" i="16" s="1"/>
  <c r="F83" i="16"/>
  <c r="B125" i="16"/>
  <c r="B117" i="16"/>
  <c r="B93" i="16"/>
  <c r="B102" i="16" s="1"/>
  <c r="C23" i="16" s="1"/>
  <c r="B115" i="16"/>
  <c r="E82" i="16"/>
  <c r="E83" i="16"/>
  <c r="E102" i="16"/>
  <c r="D99" i="1"/>
  <c r="D79" i="1"/>
  <c r="D86" i="15"/>
  <c r="E86" i="15" s="1"/>
  <c r="F85" i="15"/>
  <c r="G85" i="15" s="1"/>
  <c r="F107" i="2"/>
  <c r="G107" i="2"/>
  <c r="H107" i="2" s="1"/>
  <c r="D108" i="2"/>
  <c r="E107" i="2"/>
  <c r="F111" i="15"/>
  <c r="G111" i="15"/>
  <c r="H111" i="15" s="1"/>
  <c r="D112" i="15"/>
  <c r="E111" i="15"/>
  <c r="D120" i="14"/>
  <c r="C119" i="14"/>
  <c r="E119" i="14" s="1"/>
  <c r="F118" i="14"/>
  <c r="D82" i="2"/>
  <c r="H83" i="16" l="1"/>
  <c r="H82" i="16"/>
  <c r="D49" i="16"/>
  <c r="F84" i="16"/>
  <c r="D48" i="16"/>
  <c r="F111" i="16"/>
  <c r="B122" i="16"/>
  <c r="F130" i="16"/>
  <c r="F110" i="16"/>
  <c r="B121" i="16"/>
  <c r="B130" i="16" s="1"/>
  <c r="C46" i="16" s="1"/>
  <c r="E130" i="16"/>
  <c r="E111" i="16"/>
  <c r="E110" i="16"/>
  <c r="C112" i="16"/>
  <c r="F112" i="16" s="1"/>
  <c r="D113" i="16"/>
  <c r="C85" i="16"/>
  <c r="D86" i="16"/>
  <c r="F86" i="15"/>
  <c r="G86" i="15" s="1"/>
  <c r="D87" i="15"/>
  <c r="E87" i="15" s="1"/>
  <c r="D109" i="2"/>
  <c r="E108" i="2"/>
  <c r="F108" i="2"/>
  <c r="G108" i="2"/>
  <c r="H108" i="2" s="1"/>
  <c r="D83" i="2"/>
  <c r="E83" i="2" s="1"/>
  <c r="E82" i="2"/>
  <c r="D113" i="15"/>
  <c r="E112" i="15"/>
  <c r="G112" i="15"/>
  <c r="H112" i="15" s="1"/>
  <c r="F112" i="15"/>
  <c r="F119" i="14"/>
  <c r="C120" i="14"/>
  <c r="E120" i="14" s="1"/>
  <c r="D121" i="14"/>
  <c r="F82" i="2"/>
  <c r="G82" i="2" s="1"/>
  <c r="H84" i="16" l="1"/>
  <c r="E112" i="16"/>
  <c r="D87" i="16"/>
  <c r="C86" i="16"/>
  <c r="D114" i="16"/>
  <c r="C113" i="16"/>
  <c r="E85" i="16"/>
  <c r="F85" i="16"/>
  <c r="D88" i="15"/>
  <c r="E88" i="15" s="1"/>
  <c r="F87" i="15"/>
  <c r="G87" i="15" s="1"/>
  <c r="D84" i="2"/>
  <c r="E84" i="2" s="1"/>
  <c r="F83" i="2"/>
  <c r="G83" i="2" s="1"/>
  <c r="D114" i="15"/>
  <c r="F114" i="15" s="1"/>
  <c r="E113" i="15"/>
  <c r="G113" i="15"/>
  <c r="H113" i="15" s="1"/>
  <c r="F113" i="15"/>
  <c r="D110" i="2"/>
  <c r="E109" i="2"/>
  <c r="G109" i="2"/>
  <c r="H109" i="2" s="1"/>
  <c r="F109" i="2"/>
  <c r="C121" i="14"/>
  <c r="E121" i="14" s="1"/>
  <c r="D122" i="14"/>
  <c r="F120" i="14"/>
  <c r="B2318" i="14"/>
  <c r="B617" i="14"/>
  <c r="B2075" i="14"/>
  <c r="B536" i="14"/>
  <c r="B1832" i="14"/>
  <c r="B941" i="14"/>
  <c r="B1670" i="14"/>
  <c r="B1427" i="14"/>
  <c r="B3209" i="14"/>
  <c r="B1184" i="14"/>
  <c r="B3047" i="14"/>
  <c r="B1022" i="14"/>
  <c r="B2804" i="14"/>
  <c r="B2561" i="14"/>
  <c r="B698" i="14"/>
  <c r="B2399" i="14"/>
  <c r="B2156" i="14"/>
  <c r="B779" i="14"/>
  <c r="B1751" i="14"/>
  <c r="B1913" i="14"/>
  <c r="B860" i="14"/>
  <c r="B1508" i="14"/>
  <c r="B3290" i="14"/>
  <c r="B1265" i="14"/>
  <c r="B1103" i="14"/>
  <c r="B2885" i="14"/>
  <c r="B374" i="14"/>
  <c r="B2642" i="14"/>
  <c r="B293" i="14"/>
  <c r="B455" i="14"/>
  <c r="B2237" i="14"/>
  <c r="B1994" i="14"/>
  <c r="B3128" i="14"/>
  <c r="B2966" i="14"/>
  <c r="B1589" i="14"/>
  <c r="B2723" i="14"/>
  <c r="B1346" i="14"/>
  <c r="B2480" i="14"/>
  <c r="B2492" i="14"/>
  <c r="B386" i="14"/>
  <c r="B953" i="14"/>
  <c r="B305" i="14"/>
  <c r="B548" i="14"/>
  <c r="B629" i="14"/>
  <c r="B467" i="14"/>
  <c r="B1358" i="14"/>
  <c r="B1196" i="14"/>
  <c r="B2978" i="14"/>
  <c r="B3059" i="14"/>
  <c r="B1925" i="14"/>
  <c r="B2573" i="14"/>
  <c r="B2006" i="14"/>
  <c r="B3302" i="14"/>
  <c r="B2735" i="14"/>
  <c r="B1601" i="14"/>
  <c r="B2168" i="14"/>
  <c r="B2249" i="14"/>
  <c r="B1763" i="14"/>
  <c r="B2330" i="14"/>
  <c r="B1439" i="14"/>
  <c r="B1034" i="14"/>
  <c r="B1277" i="14"/>
  <c r="B1115" i="14"/>
  <c r="B872" i="14"/>
  <c r="B2411" i="14"/>
  <c r="B791" i="14"/>
  <c r="B3221" i="14"/>
  <c r="B710" i="14"/>
  <c r="B3140" i="14"/>
  <c r="B2654" i="14"/>
  <c r="B2087" i="14"/>
  <c r="B2816" i="14"/>
  <c r="B2897" i="14"/>
  <c r="B1844" i="14"/>
  <c r="B1682" i="14"/>
  <c r="B1520" i="14"/>
  <c r="B612" i="14"/>
  <c r="B3204" i="14"/>
  <c r="B1665" i="14"/>
  <c r="B2880" i="14"/>
  <c r="B369" i="14"/>
  <c r="B2718" i="14"/>
  <c r="B2556" i="14"/>
  <c r="B1746" i="14"/>
  <c r="B2232" i="14"/>
  <c r="B2070" i="14"/>
  <c r="B1908" i="14"/>
  <c r="B3042" i="14"/>
  <c r="B1422" i="14"/>
  <c r="B774" i="14"/>
  <c r="B1260" i="14"/>
  <c r="B1098" i="14"/>
  <c r="B2394" i="14"/>
  <c r="B2799" i="14"/>
  <c r="B531" i="14"/>
  <c r="B3285" i="14"/>
  <c r="B1017" i="14"/>
  <c r="B1584" i="14"/>
  <c r="B2151" i="14"/>
  <c r="B936" i="14"/>
  <c r="B1827" i="14"/>
  <c r="B2637" i="14"/>
  <c r="B450" i="14"/>
  <c r="B2961" i="14"/>
  <c r="B1341" i="14"/>
  <c r="B288" i="14"/>
  <c r="B1989" i="14"/>
  <c r="B3123" i="14"/>
  <c r="B2313" i="14"/>
  <c r="B693" i="14"/>
  <c r="B1179" i="14"/>
  <c r="B2475" i="14"/>
  <c r="B1503" i="14"/>
  <c r="B855" i="14"/>
  <c r="B370" i="14"/>
  <c r="B1990" i="14"/>
  <c r="B2071" i="14"/>
  <c r="B1585" i="14"/>
  <c r="B856" i="14"/>
  <c r="B1261" i="14"/>
  <c r="B1099" i="14"/>
  <c r="B2152" i="14"/>
  <c r="B2638" i="14"/>
  <c r="B1018" i="14"/>
  <c r="B613" i="14"/>
  <c r="B3043" i="14"/>
  <c r="B1828" i="14"/>
  <c r="B1909" i="14"/>
  <c r="B1342" i="14"/>
  <c r="B2314" i="14"/>
  <c r="B775" i="14"/>
  <c r="B3124" i="14"/>
  <c r="B2962" i="14"/>
  <c r="B1504" i="14"/>
  <c r="B1747" i="14"/>
  <c r="B289" i="14"/>
  <c r="B532" i="14"/>
  <c r="B2719" i="14"/>
  <c r="B3205" i="14"/>
  <c r="B2881" i="14"/>
  <c r="B694" i="14"/>
  <c r="B1180" i="14"/>
  <c r="B1666" i="14"/>
  <c r="B3286" i="14"/>
  <c r="B451" i="14"/>
  <c r="B937" i="14"/>
  <c r="B2395" i="14"/>
  <c r="B2800" i="14"/>
  <c r="B1423" i="14"/>
  <c r="B2557" i="14"/>
  <c r="B2233" i="14"/>
  <c r="B2476" i="14"/>
  <c r="B947" i="14"/>
  <c r="B1433" i="14"/>
  <c r="B1271" i="14"/>
  <c r="B1109" i="14"/>
  <c r="B2972" i="14"/>
  <c r="B3296" i="14"/>
  <c r="B3134" i="14"/>
  <c r="B1028" i="14"/>
  <c r="B380" i="14"/>
  <c r="B2810" i="14"/>
  <c r="B2648" i="14"/>
  <c r="B2486" i="14"/>
  <c r="B299" i="14"/>
  <c r="B2324" i="14"/>
  <c r="B2162" i="14"/>
  <c r="B2000" i="14"/>
  <c r="B1838" i="14"/>
  <c r="B704" i="14"/>
  <c r="B1514" i="14"/>
  <c r="B1352" i="14"/>
  <c r="B1190" i="14"/>
  <c r="B461" i="14"/>
  <c r="B785" i="14"/>
  <c r="B2891" i="14"/>
  <c r="B3215" i="14"/>
  <c r="B3053" i="14"/>
  <c r="B542" i="14"/>
  <c r="B2243" i="14"/>
  <c r="B2729" i="14"/>
  <c r="B2567" i="14"/>
  <c r="B2405" i="14"/>
  <c r="B866" i="14"/>
  <c r="B1595" i="14"/>
  <c r="B2081" i="14"/>
  <c r="B1919" i="14"/>
  <c r="B1757" i="14"/>
  <c r="B623" i="14"/>
  <c r="B1676" i="14"/>
  <c r="B1591" i="14"/>
  <c r="B3211" i="14"/>
  <c r="B2320" i="14"/>
  <c r="B700" i="14"/>
  <c r="B943" i="14"/>
  <c r="B2158" i="14"/>
  <c r="B2806" i="14"/>
  <c r="B1915" i="14"/>
  <c r="B1834" i="14"/>
  <c r="B2401" i="14"/>
  <c r="B1186" i="14"/>
  <c r="B2239" i="14"/>
  <c r="B2644" i="14"/>
  <c r="B1267" i="14"/>
  <c r="B862" i="14"/>
  <c r="B2482" i="14"/>
  <c r="B781" i="14"/>
  <c r="B295" i="14"/>
  <c r="B457" i="14"/>
  <c r="B3130" i="14"/>
  <c r="B2077" i="14"/>
  <c r="B2968" i="14"/>
  <c r="B1348" i="14"/>
  <c r="B1672" i="14"/>
  <c r="B2725" i="14"/>
  <c r="B1510" i="14"/>
  <c r="B2563" i="14"/>
  <c r="B3049" i="14"/>
  <c r="B1753" i="14"/>
  <c r="B1105" i="14"/>
  <c r="B376" i="14"/>
  <c r="B2887" i="14"/>
  <c r="B3292" i="14"/>
  <c r="B1996" i="14"/>
  <c r="B538" i="14"/>
  <c r="B1024" i="14"/>
  <c r="B1429" i="14"/>
  <c r="B619" i="14"/>
  <c r="B2722" i="14"/>
  <c r="B1183" i="14"/>
  <c r="B1588" i="14"/>
  <c r="B2074" i="14"/>
  <c r="B778" i="14"/>
  <c r="B3127" i="14"/>
  <c r="B697" i="14"/>
  <c r="B859" i="14"/>
  <c r="B1102" i="14"/>
  <c r="B1669" i="14"/>
  <c r="B2479" i="14"/>
  <c r="B1345" i="14"/>
  <c r="B373" i="14"/>
  <c r="B3208" i="14"/>
  <c r="B1912" i="14"/>
  <c r="B2965" i="14"/>
  <c r="B616" i="14"/>
  <c r="B1264" i="14"/>
  <c r="B2560" i="14"/>
  <c r="B292" i="14"/>
  <c r="B2317" i="14"/>
  <c r="B2803" i="14"/>
  <c r="B3289" i="14"/>
  <c r="B1831" i="14"/>
  <c r="B3046" i="14"/>
  <c r="B454" i="14"/>
  <c r="B2155" i="14"/>
  <c r="B1507" i="14"/>
  <c r="B2641" i="14"/>
  <c r="B535" i="14"/>
  <c r="B2398" i="14"/>
  <c r="B2884" i="14"/>
  <c r="B1426" i="14"/>
  <c r="B1993" i="14"/>
  <c r="B940" i="14"/>
  <c r="B1750" i="14"/>
  <c r="B2236" i="14"/>
  <c r="B1021" i="14"/>
  <c r="B868" i="14"/>
  <c r="B2083" i="14"/>
  <c r="B787" i="14"/>
  <c r="B2002" i="14"/>
  <c r="B1030" i="14"/>
  <c r="B1435" i="14"/>
  <c r="B3217" i="14"/>
  <c r="B1192" i="14"/>
  <c r="B463" i="14"/>
  <c r="B2812" i="14"/>
  <c r="B382" i="14"/>
  <c r="B2569" i="14"/>
  <c r="B301" i="14"/>
  <c r="B2974" i="14"/>
  <c r="B949" i="14"/>
  <c r="B2164" i="14"/>
  <c r="B3298" i="14"/>
  <c r="B1921" i="14"/>
  <c r="B3055" i="14"/>
  <c r="B2326" i="14"/>
  <c r="B2893" i="14"/>
  <c r="B1516" i="14"/>
  <c r="B2650" i="14"/>
  <c r="B1273" i="14"/>
  <c r="B2407" i="14"/>
  <c r="B1678" i="14"/>
  <c r="B2245" i="14"/>
  <c r="B625" i="14"/>
  <c r="B1840" i="14"/>
  <c r="B544" i="14"/>
  <c r="B1759" i="14"/>
  <c r="B1597" i="14"/>
  <c r="B1354" i="14"/>
  <c r="B3136" i="14"/>
  <c r="B1111" i="14"/>
  <c r="B2731" i="14"/>
  <c r="B2488" i="14"/>
  <c r="B706" i="14"/>
  <c r="B545" i="14"/>
  <c r="B2732" i="14"/>
  <c r="B1355" i="14"/>
  <c r="B2489" i="14"/>
  <c r="B2327" i="14"/>
  <c r="B2246" i="14"/>
  <c r="B2084" i="14"/>
  <c r="B464" i="14"/>
  <c r="B1841" i="14"/>
  <c r="B1679" i="14"/>
  <c r="B2813" i="14"/>
  <c r="B1436" i="14"/>
  <c r="B3218" i="14"/>
  <c r="B626" i="14"/>
  <c r="B2165" i="14"/>
  <c r="B707" i="14"/>
  <c r="B2570" i="14"/>
  <c r="B3056" i="14"/>
  <c r="B1598" i="14"/>
  <c r="B1517" i="14"/>
  <c r="B869" i="14"/>
  <c r="B1922" i="14"/>
  <c r="B2408" i="14"/>
  <c r="B950" i="14"/>
  <c r="B1193" i="14"/>
  <c r="B3299" i="14"/>
  <c r="B1274" i="14"/>
  <c r="B1760" i="14"/>
  <c r="B1112" i="14"/>
  <c r="B302" i="14"/>
  <c r="B2651" i="14"/>
  <c r="B383" i="14"/>
  <c r="B788" i="14"/>
  <c r="B2894" i="14"/>
  <c r="B1031" i="14"/>
  <c r="B2003" i="14"/>
  <c r="B3137" i="14"/>
  <c r="B2975" i="14"/>
  <c r="B377" i="14"/>
  <c r="B3131" i="14"/>
  <c r="B2969" i="14"/>
  <c r="B2159" i="14"/>
  <c r="B2645" i="14"/>
  <c r="B1025" i="14"/>
  <c r="B2483" i="14"/>
  <c r="B2321" i="14"/>
  <c r="B1349" i="14"/>
  <c r="B1997" i="14"/>
  <c r="B1673" i="14"/>
  <c r="B1511" i="14"/>
  <c r="B1187" i="14"/>
  <c r="B782" i="14"/>
  <c r="B1835" i="14"/>
  <c r="B2888" i="14"/>
  <c r="B2726" i="14"/>
  <c r="B3212" i="14"/>
  <c r="B539" i="14"/>
  <c r="B2240" i="14"/>
  <c r="B2078" i="14"/>
  <c r="B2564" i="14"/>
  <c r="B1916" i="14"/>
  <c r="B296" i="14"/>
  <c r="B3050" i="14"/>
  <c r="B1430" i="14"/>
  <c r="B1268" i="14"/>
  <c r="B1754" i="14"/>
  <c r="B620" i="14"/>
  <c r="B701" i="14"/>
  <c r="B2402" i="14"/>
  <c r="B863" i="14"/>
  <c r="B1106" i="14"/>
  <c r="B3293" i="14"/>
  <c r="B944" i="14"/>
  <c r="B2807" i="14"/>
  <c r="B458" i="14"/>
  <c r="B1592" i="14"/>
  <c r="B2085" i="14"/>
  <c r="B789" i="14"/>
  <c r="B1842" i="14"/>
  <c r="B2490" i="14"/>
  <c r="B2733" i="14"/>
  <c r="B2328" i="14"/>
  <c r="B1680" i="14"/>
  <c r="B3138" i="14"/>
  <c r="B465" i="14"/>
  <c r="B870" i="14"/>
  <c r="B1599" i="14"/>
  <c r="B2814" i="14"/>
  <c r="B2571" i="14"/>
  <c r="B1275" i="14"/>
  <c r="B2976" i="14"/>
  <c r="B384" i="14"/>
  <c r="B3057" i="14"/>
  <c r="B708" i="14"/>
  <c r="B1437" i="14"/>
  <c r="B1518" i="14"/>
  <c r="B1194" i="14"/>
  <c r="B546" i="14"/>
  <c r="B1032" i="14"/>
  <c r="B2652" i="14"/>
  <c r="B3219" i="14"/>
  <c r="B2004" i="14"/>
  <c r="B2166" i="14"/>
  <c r="B1356" i="14"/>
  <c r="B2247" i="14"/>
  <c r="B951" i="14"/>
  <c r="B627" i="14"/>
  <c r="B1923" i="14"/>
  <c r="B2409" i="14"/>
  <c r="B3300" i="14"/>
  <c r="B303" i="14"/>
  <c r="B2895" i="14"/>
  <c r="B1113" i="14"/>
  <c r="B1761" i="14"/>
  <c r="B3135" i="14"/>
  <c r="B1758" i="14"/>
  <c r="B1029" i="14"/>
  <c r="B2001" i="14"/>
  <c r="B1596" i="14"/>
  <c r="B2487" i="14"/>
  <c r="B2973" i="14"/>
  <c r="B2730" i="14"/>
  <c r="B1191" i="14"/>
  <c r="B3216" i="14"/>
  <c r="B1839" i="14"/>
  <c r="B2325" i="14"/>
  <c r="B2811" i="14"/>
  <c r="B2082" i="14"/>
  <c r="B381" i="14"/>
  <c r="B2568" i="14"/>
  <c r="B543" i="14"/>
  <c r="B948" i="14"/>
  <c r="B2163" i="14"/>
  <c r="B624" i="14"/>
  <c r="B1920" i="14"/>
  <c r="B3054" i="14"/>
  <c r="B705" i="14"/>
  <c r="B1677" i="14"/>
  <c r="B3297" i="14"/>
  <c r="B1353" i="14"/>
  <c r="B2406" i="14"/>
  <c r="B2892" i="14"/>
  <c r="B2649" i="14"/>
  <c r="B300" i="14"/>
  <c r="B2244" i="14"/>
  <c r="B867" i="14"/>
  <c r="B1110" i="14"/>
  <c r="B786" i="14"/>
  <c r="B1272" i="14"/>
  <c r="B462" i="14"/>
  <c r="B1434" i="14"/>
  <c r="B1515" i="14"/>
  <c r="B2883" i="14"/>
  <c r="B3207" i="14"/>
  <c r="B3045" i="14"/>
  <c r="B696" i="14"/>
  <c r="B2235" i="14"/>
  <c r="B2721" i="14"/>
  <c r="B2559" i="14"/>
  <c r="B2397" i="14"/>
  <c r="B1668" i="14"/>
  <c r="B777" i="14"/>
  <c r="B1587" i="14"/>
  <c r="B2073" i="14"/>
  <c r="B1911" i="14"/>
  <c r="B1749" i="14"/>
  <c r="B453" i="14"/>
  <c r="B939" i="14"/>
  <c r="B1425" i="14"/>
  <c r="B1263" i="14"/>
  <c r="B1101" i="14"/>
  <c r="B1020" i="14"/>
  <c r="B3288" i="14"/>
  <c r="B3126" i="14"/>
  <c r="B534" i="14"/>
  <c r="B2802" i="14"/>
  <c r="B2640" i="14"/>
  <c r="B2478" i="14"/>
  <c r="B2964" i="14"/>
  <c r="B858" i="14"/>
  <c r="B2154" i="14"/>
  <c r="B1992" i="14"/>
  <c r="B1830" i="14"/>
  <c r="B291" i="14"/>
  <c r="B615" i="14"/>
  <c r="B2316" i="14"/>
  <c r="B1182" i="14"/>
  <c r="B372" i="14"/>
  <c r="B1506" i="14"/>
  <c r="B1344" i="14"/>
  <c r="A3129" i="14"/>
  <c r="C3129" i="14" s="1"/>
  <c r="A3291" i="14"/>
  <c r="C3291" i="14" s="1"/>
  <c r="H85" i="16" l="1"/>
  <c r="F113" i="16"/>
  <c r="E113" i="16"/>
  <c r="C114" i="16"/>
  <c r="D115" i="16"/>
  <c r="E86" i="16"/>
  <c r="F86" i="16"/>
  <c r="D88" i="16"/>
  <c r="C87" i="16"/>
  <c r="D85" i="2"/>
  <c r="E85" i="2" s="1"/>
  <c r="D89" i="15"/>
  <c r="E89" i="15" s="1"/>
  <c r="F88" i="15"/>
  <c r="G88" i="15" s="1"/>
  <c r="F84" i="2"/>
  <c r="G84" i="2" s="1"/>
  <c r="G114" i="15"/>
  <c r="H114" i="15" s="1"/>
  <c r="D115" i="15"/>
  <c r="E114" i="15"/>
  <c r="D111" i="2"/>
  <c r="F110" i="2"/>
  <c r="E110" i="2"/>
  <c r="G110" i="2"/>
  <c r="H110" i="2" s="1"/>
  <c r="D123" i="14"/>
  <c r="C122" i="14"/>
  <c r="E122" i="14" s="1"/>
  <c r="F121" i="14"/>
  <c r="B1914" i="14"/>
  <c r="B3048" i="14"/>
  <c r="B2886" i="14"/>
  <c r="B1023" i="14"/>
  <c r="B3291" i="14"/>
  <c r="B1185" i="14"/>
  <c r="B2400" i="14"/>
  <c r="B2238" i="14"/>
  <c r="B618" i="14"/>
  <c r="B2643" i="14"/>
  <c r="B1104" i="14"/>
  <c r="B1752" i="14"/>
  <c r="B1590" i="14"/>
  <c r="B1995" i="14"/>
  <c r="B861" i="14"/>
  <c r="B537" i="14"/>
  <c r="B699" i="14"/>
  <c r="B2724" i="14"/>
  <c r="B1347" i="14"/>
  <c r="B3129" i="14"/>
  <c r="B2967" i="14"/>
  <c r="B2076" i="14"/>
  <c r="B942" i="14"/>
  <c r="B780" i="14"/>
  <c r="B2481" i="14"/>
  <c r="B2319" i="14"/>
  <c r="B2805" i="14"/>
  <c r="B1428" i="14"/>
  <c r="B3210" i="14"/>
  <c r="B1833" i="14"/>
  <c r="B1671" i="14"/>
  <c r="B2157" i="14"/>
  <c r="B1266" i="14"/>
  <c r="B2562" i="14"/>
  <c r="B294" i="14"/>
  <c r="B456" i="14"/>
  <c r="B1509" i="14"/>
  <c r="B375" i="14"/>
  <c r="B3214" i="14"/>
  <c r="B1432" i="14"/>
  <c r="B2161" i="14"/>
  <c r="B784" i="14"/>
  <c r="B622" i="14"/>
  <c r="B2323" i="14"/>
  <c r="B2080" i="14"/>
  <c r="B3133" i="14"/>
  <c r="B1027" i="14"/>
  <c r="B1513" i="14"/>
  <c r="B379" i="14"/>
  <c r="B1270" i="14"/>
  <c r="B2890" i="14"/>
  <c r="B2971" i="14"/>
  <c r="B2728" i="14"/>
  <c r="B2809" i="14"/>
  <c r="B865" i="14"/>
  <c r="B1756" i="14"/>
  <c r="B1594" i="14"/>
  <c r="B460" i="14"/>
  <c r="B2404" i="14"/>
  <c r="B1108" i="14"/>
  <c r="B1999" i="14"/>
  <c r="B2566" i="14"/>
  <c r="B1837" i="14"/>
  <c r="B1351" i="14"/>
  <c r="B1918" i="14"/>
  <c r="B703" i="14"/>
  <c r="B2242" i="14"/>
  <c r="B541" i="14"/>
  <c r="B2647" i="14"/>
  <c r="B2485" i="14"/>
  <c r="B3295" i="14"/>
  <c r="B1675" i="14"/>
  <c r="B946" i="14"/>
  <c r="B3052" i="14"/>
  <c r="B298" i="14"/>
  <c r="B1189" i="14"/>
  <c r="B864" i="14"/>
  <c r="B459" i="14"/>
  <c r="B2646" i="14"/>
  <c r="B1269" i="14"/>
  <c r="B1107" i="14"/>
  <c r="B2565" i="14"/>
  <c r="B702" i="14"/>
  <c r="B1026" i="14"/>
  <c r="B1836" i="14"/>
  <c r="B2160" i="14"/>
  <c r="B2727" i="14"/>
  <c r="B2079" i="14"/>
  <c r="B783" i="14"/>
  <c r="B2241" i="14"/>
  <c r="B2322" i="14"/>
  <c r="B2403" i="14"/>
  <c r="B2484" i="14"/>
  <c r="B1674" i="14"/>
  <c r="B621" i="14"/>
  <c r="B1512" i="14"/>
  <c r="B1350" i="14"/>
  <c r="B1188" i="14"/>
  <c r="B3213" i="14"/>
  <c r="B378" i="14"/>
  <c r="B3294" i="14"/>
  <c r="B1998" i="14"/>
  <c r="B2808" i="14"/>
  <c r="B1917" i="14"/>
  <c r="B540" i="14"/>
  <c r="B3051" i="14"/>
  <c r="B2889" i="14"/>
  <c r="B2970" i="14"/>
  <c r="B945" i="14"/>
  <c r="B297" i="14"/>
  <c r="B1431" i="14"/>
  <c r="B3132" i="14"/>
  <c r="B1755" i="14"/>
  <c r="B1593" i="14"/>
  <c r="B385" i="14"/>
  <c r="B1438" i="14"/>
  <c r="B1276" i="14"/>
  <c r="B1762" i="14"/>
  <c r="B2977" i="14"/>
  <c r="B871" i="14"/>
  <c r="B628" i="14"/>
  <c r="B1924" i="14"/>
  <c r="B790" i="14"/>
  <c r="B2896" i="14"/>
  <c r="B2734" i="14"/>
  <c r="B3220" i="14"/>
  <c r="B952" i="14"/>
  <c r="B547" i="14"/>
  <c r="B2248" i="14"/>
  <c r="B2086" i="14"/>
  <c r="B2572" i="14"/>
  <c r="B3058" i="14"/>
  <c r="B304" i="14"/>
  <c r="B1519" i="14"/>
  <c r="B1357" i="14"/>
  <c r="B1843" i="14"/>
  <c r="B2410" i="14"/>
  <c r="B709" i="14"/>
  <c r="B3301" i="14"/>
  <c r="B1195" i="14"/>
  <c r="B1681" i="14"/>
  <c r="B466" i="14"/>
  <c r="B2815" i="14"/>
  <c r="B2653" i="14"/>
  <c r="B3139" i="14"/>
  <c r="B2329" i="14"/>
  <c r="B2491" i="14"/>
  <c r="B1600" i="14"/>
  <c r="B1114" i="14"/>
  <c r="B1033" i="14"/>
  <c r="B2167" i="14"/>
  <c r="B2005" i="14"/>
  <c r="B1745" i="14"/>
  <c r="B3041" i="14"/>
  <c r="B2069" i="14"/>
  <c r="B1340" i="14"/>
  <c r="B1907" i="14"/>
  <c r="B611" i="14"/>
  <c r="B773" i="14"/>
  <c r="B1826" i="14"/>
  <c r="B692" i="14"/>
  <c r="B1421" i="14"/>
  <c r="B1178" i="14"/>
  <c r="B1097" i="14"/>
  <c r="B1016" i="14"/>
  <c r="B3203" i="14"/>
  <c r="B2636" i="14"/>
  <c r="B2717" i="14"/>
  <c r="B287" i="14"/>
  <c r="B2150" i="14"/>
  <c r="B1583" i="14"/>
  <c r="B854" i="14"/>
  <c r="B2231" i="14"/>
  <c r="B2312" i="14"/>
  <c r="B2393" i="14"/>
  <c r="B1664" i="14"/>
  <c r="B449" i="14"/>
  <c r="B3284" i="14"/>
  <c r="B368" i="14"/>
  <c r="B1259" i="14"/>
  <c r="B2474" i="14"/>
  <c r="B1502" i="14"/>
  <c r="B2879" i="14"/>
  <c r="B1988" i="14"/>
  <c r="B530" i="14"/>
  <c r="B2798" i="14"/>
  <c r="B2555" i="14"/>
  <c r="B935" i="14"/>
  <c r="B2960" i="14"/>
  <c r="B3122" i="14"/>
  <c r="B1505" i="14"/>
  <c r="B290" i="14"/>
  <c r="B1262" i="14"/>
  <c r="B2477" i="14"/>
  <c r="B3206" i="14"/>
  <c r="B2558" i="14"/>
  <c r="B2963" i="14"/>
  <c r="B2396" i="14"/>
  <c r="B776" i="14"/>
  <c r="B2072" i="14"/>
  <c r="B1667" i="14"/>
  <c r="B1586" i="14"/>
  <c r="B371" i="14"/>
  <c r="B2639" i="14"/>
  <c r="B1100" i="14"/>
  <c r="B2153" i="14"/>
  <c r="B938" i="14"/>
  <c r="B1343" i="14"/>
  <c r="B3125" i="14"/>
  <c r="B614" i="14"/>
  <c r="B452" i="14"/>
  <c r="B3044" i="14"/>
  <c r="B857" i="14"/>
  <c r="B2720" i="14"/>
  <c r="B1748" i="14"/>
  <c r="B1019" i="14"/>
  <c r="B3287" i="14"/>
  <c r="B1181" i="14"/>
  <c r="B2801" i="14"/>
  <c r="B1424" i="14"/>
  <c r="B1829" i="14"/>
  <c r="B695" i="14"/>
  <c r="B533" i="14"/>
  <c r="B1910" i="14"/>
  <c r="B2315" i="14"/>
  <c r="B1991" i="14"/>
  <c r="B2234" i="14"/>
  <c r="B2882" i="14"/>
  <c r="A942" i="14"/>
  <c r="C942" i="14" s="1"/>
  <c r="A1347" i="14"/>
  <c r="C1347" i="14" s="1"/>
  <c r="A1995" i="14"/>
  <c r="C1995" i="14" s="1"/>
  <c r="A2643" i="14"/>
  <c r="C2643" i="14" s="1"/>
  <c r="A618" i="14"/>
  <c r="C618" i="14" s="1"/>
  <c r="A1590" i="14"/>
  <c r="C1590" i="14" s="1"/>
  <c r="A1914" i="14"/>
  <c r="C1914" i="14" s="1"/>
  <c r="A2562" i="14"/>
  <c r="C2562" i="14" s="1"/>
  <c r="A3210" i="14"/>
  <c r="C3210" i="14" s="1"/>
  <c r="A375" i="14"/>
  <c r="C375" i="14" s="1"/>
  <c r="A1266" i="14"/>
  <c r="C1266" i="14" s="1"/>
  <c r="A2076" i="14"/>
  <c r="C2076" i="14" s="1"/>
  <c r="A2724" i="14"/>
  <c r="C2724" i="14" s="1"/>
  <c r="A1671" i="14"/>
  <c r="C1671" i="14" s="1"/>
  <c r="A1185" i="14"/>
  <c r="C1185" i="14" s="1"/>
  <c r="A537" i="14"/>
  <c r="C537" i="14" s="1"/>
  <c r="A2157" i="14"/>
  <c r="C2157" i="14" s="1"/>
  <c r="A2805" i="14"/>
  <c r="C2805" i="14" s="1"/>
  <c r="A699" i="14"/>
  <c r="C699" i="14" s="1"/>
  <c r="A861" i="14"/>
  <c r="C861" i="14" s="1"/>
  <c r="A2238" i="14"/>
  <c r="C2238" i="14" s="1"/>
  <c r="A2886" i="14"/>
  <c r="C2886" i="14" s="1"/>
  <c r="A1023" i="14"/>
  <c r="C1023" i="14" s="1"/>
  <c r="A456" i="14"/>
  <c r="C456" i="14" s="1"/>
  <c r="A1752" i="14"/>
  <c r="C1752" i="14" s="1"/>
  <c r="A2319" i="14"/>
  <c r="C2319" i="14" s="1"/>
  <c r="A2967" i="14"/>
  <c r="C2967" i="14" s="1"/>
  <c r="A1428" i="14"/>
  <c r="C1428" i="14" s="1"/>
  <c r="A780" i="14"/>
  <c r="C780" i="14" s="1"/>
  <c r="A1509" i="14"/>
  <c r="C1509" i="14" s="1"/>
  <c r="A2400" i="14"/>
  <c r="C2400" i="14" s="1"/>
  <c r="A3048" i="14"/>
  <c r="C3048" i="14" s="1"/>
  <c r="A294" i="14"/>
  <c r="C294" i="14" s="1"/>
  <c r="A1104" i="14"/>
  <c r="C1104" i="14" s="1"/>
  <c r="A1833" i="14"/>
  <c r="C1833" i="14" s="1"/>
  <c r="A2481" i="14"/>
  <c r="C2481" i="14" s="1"/>
  <c r="A1254" i="14"/>
  <c r="C1254" i="14" s="1"/>
  <c r="A2550" i="14"/>
  <c r="C2550" i="14" s="1"/>
  <c r="A2226" i="14"/>
  <c r="C2226" i="14" s="1"/>
  <c r="A282" i="14"/>
  <c r="C282" i="14" s="1"/>
  <c r="A2874" i="14"/>
  <c r="C2874" i="14" s="1"/>
  <c r="A606" i="14"/>
  <c r="C606" i="14" s="1"/>
  <c r="A3198" i="14"/>
  <c r="C3198" i="14" s="1"/>
  <c r="A930" i="14"/>
  <c r="C930" i="14" s="1"/>
  <c r="A1578" i="14"/>
  <c r="C1578" i="14" s="1"/>
  <c r="A1902" i="14"/>
  <c r="C1902" i="14" s="1"/>
  <c r="F3157" i="14"/>
  <c r="F2833" i="14"/>
  <c r="F2509" i="14"/>
  <c r="F2185" i="14"/>
  <c r="F1861" i="14"/>
  <c r="F1537" i="14"/>
  <c r="F1213" i="14"/>
  <c r="F889" i="14"/>
  <c r="F565" i="14"/>
  <c r="F3076" i="14"/>
  <c r="F2752" i="14"/>
  <c r="F2428" i="14"/>
  <c r="F2104" i="14"/>
  <c r="F1780" i="14"/>
  <c r="F1456" i="14"/>
  <c r="F1132" i="14"/>
  <c r="F808" i="14"/>
  <c r="F484" i="14"/>
  <c r="F3319" i="14"/>
  <c r="F2995" i="14"/>
  <c r="F2671" i="14"/>
  <c r="F2347" i="14"/>
  <c r="F2023" i="14"/>
  <c r="F1699" i="14"/>
  <c r="F1375" i="14"/>
  <c r="F1051" i="14"/>
  <c r="F727" i="14"/>
  <c r="F403" i="14"/>
  <c r="F3238" i="14"/>
  <c r="F2914" i="14"/>
  <c r="F2590" i="14"/>
  <c r="F2266" i="14"/>
  <c r="F1942" i="14"/>
  <c r="F1618" i="14"/>
  <c r="F1294" i="14"/>
  <c r="F970" i="14"/>
  <c r="F646" i="14"/>
  <c r="F322" i="14"/>
  <c r="A849" i="14"/>
  <c r="C849" i="14" s="1"/>
  <c r="A1497" i="14"/>
  <c r="C1497" i="14" s="1"/>
  <c r="A2145" i="14"/>
  <c r="C2145" i="14" s="1"/>
  <c r="A2793" i="14"/>
  <c r="C2793" i="14" s="1"/>
  <c r="B2549" i="14"/>
  <c r="B686" i="14"/>
  <c r="B767" i="14"/>
  <c r="B443" i="14"/>
  <c r="B362" i="14"/>
  <c r="B281" i="14"/>
  <c r="B524" i="14"/>
  <c r="B929" i="14"/>
  <c r="B3197" i="14"/>
  <c r="B605" i="14"/>
  <c r="B1820" i="14"/>
  <c r="B1496" i="14"/>
  <c r="B2387" i="14"/>
  <c r="B2873" i="14"/>
  <c r="B1415" i="14"/>
  <c r="B3116" i="14"/>
  <c r="B2225" i="14"/>
  <c r="B1334" i="14"/>
  <c r="B2468" i="14"/>
  <c r="B2954" i="14"/>
  <c r="B1253" i="14"/>
  <c r="B3278" i="14"/>
  <c r="B848" i="14"/>
  <c r="B2711" i="14"/>
  <c r="B2306" i="14"/>
  <c r="B1172" i="14"/>
  <c r="B2630" i="14"/>
  <c r="B2063" i="14"/>
  <c r="B1901" i="14"/>
  <c r="B1091" i="14"/>
  <c r="B1982" i="14"/>
  <c r="B2792" i="14"/>
  <c r="B1658" i="14"/>
  <c r="B1010" i="14"/>
  <c r="B1739" i="14"/>
  <c r="B3035" i="14"/>
  <c r="B2144" i="14"/>
  <c r="B1577" i="14"/>
  <c r="B2794" i="14"/>
  <c r="B2146" i="14"/>
  <c r="B1498" i="14"/>
  <c r="B850" i="14"/>
  <c r="B2713" i="14"/>
  <c r="B2065" i="14"/>
  <c r="B1417" i="14"/>
  <c r="B3280" i="14"/>
  <c r="B2632" i="14"/>
  <c r="B1984" i="14"/>
  <c r="B1336" i="14"/>
  <c r="B3199" i="14"/>
  <c r="B2551" i="14"/>
  <c r="B1903" i="14"/>
  <c r="B1255" i="14"/>
  <c r="B3118" i="14"/>
  <c r="B2470" i="14"/>
  <c r="B1822" i="14"/>
  <c r="B1174" i="14"/>
  <c r="B3037" i="14"/>
  <c r="B2389" i="14"/>
  <c r="B1741" i="14"/>
  <c r="B1093" i="14"/>
  <c r="B2956" i="14"/>
  <c r="B2308" i="14"/>
  <c r="B1660" i="14"/>
  <c r="B1012" i="14"/>
  <c r="B931" i="14"/>
  <c r="B769" i="14"/>
  <c r="B526" i="14"/>
  <c r="B283" i="14"/>
  <c r="B688" i="14"/>
  <c r="B445" i="14"/>
  <c r="B2875" i="14"/>
  <c r="B2227" i="14"/>
  <c r="B607" i="14"/>
  <c r="B364" i="14"/>
  <c r="B1579" i="14"/>
  <c r="A363" i="14"/>
  <c r="C363" i="14" s="1"/>
  <c r="A1011" i="14"/>
  <c r="C1011" i="14" s="1"/>
  <c r="A1659" i="14"/>
  <c r="C1659" i="14" s="1"/>
  <c r="A2307" i="14"/>
  <c r="C2307" i="14" s="1"/>
  <c r="A2955" i="14"/>
  <c r="C2955" i="14" s="1"/>
  <c r="B1967" i="14"/>
  <c r="B1562" i="14"/>
  <c r="B2858" i="14"/>
  <c r="B509" i="14"/>
  <c r="B2291" i="14"/>
  <c r="B1886" i="14"/>
  <c r="B1481" i="14"/>
  <c r="B2210" i="14"/>
  <c r="B428" i="14"/>
  <c r="B3101" i="14"/>
  <c r="B2696" i="14"/>
  <c r="B1400" i="14"/>
  <c r="B3020" i="14"/>
  <c r="B347" i="14"/>
  <c r="B2453" i="14"/>
  <c r="B2048" i="14"/>
  <c r="B1319" i="14"/>
  <c r="B2372" i="14"/>
  <c r="B2939" i="14"/>
  <c r="B3182" i="14"/>
  <c r="B2777" i="14"/>
  <c r="B1238" i="14"/>
  <c r="B914" i="14"/>
  <c r="B2534" i="14"/>
  <c r="B2129" i="14"/>
  <c r="B1157" i="14"/>
  <c r="B752" i="14"/>
  <c r="B3263" i="14"/>
  <c r="B1724" i="14"/>
  <c r="B1076" i="14"/>
  <c r="B671" i="14"/>
  <c r="B1805" i="14"/>
  <c r="B1643" i="14"/>
  <c r="B995" i="14"/>
  <c r="B590" i="14"/>
  <c r="B833" i="14"/>
  <c r="B2615" i="14"/>
  <c r="A444" i="14"/>
  <c r="C444" i="14" s="1"/>
  <c r="A1092" i="14"/>
  <c r="C1092" i="14" s="1"/>
  <c r="A1740" i="14"/>
  <c r="C1740" i="14" s="1"/>
  <c r="A2388" i="14"/>
  <c r="C2388" i="14" s="1"/>
  <c r="A3036" i="14"/>
  <c r="C3036" i="14" s="1"/>
  <c r="B1564" i="14"/>
  <c r="B2860" i="14"/>
  <c r="B2212" i="14"/>
  <c r="B430" i="14"/>
  <c r="B2779" i="14"/>
  <c r="B2131" i="14"/>
  <c r="B1321" i="14"/>
  <c r="B2698" i="14"/>
  <c r="B2050" i="14"/>
  <c r="B592" i="14"/>
  <c r="B3265" i="14"/>
  <c r="B2617" i="14"/>
  <c r="B1969" i="14"/>
  <c r="B1159" i="14"/>
  <c r="B997" i="14"/>
  <c r="B349" i="14"/>
  <c r="B3184" i="14"/>
  <c r="B2536" i="14"/>
  <c r="B1888" i="14"/>
  <c r="B754" i="14"/>
  <c r="B3103" i="14"/>
  <c r="B2455" i="14"/>
  <c r="B1726" i="14"/>
  <c r="B835" i="14"/>
  <c r="B1078" i="14"/>
  <c r="B511" i="14"/>
  <c r="B1240" i="14"/>
  <c r="B3022" i="14"/>
  <c r="B2374" i="14"/>
  <c r="B1807" i="14"/>
  <c r="B1645" i="14"/>
  <c r="B268" i="14"/>
  <c r="B1402" i="14"/>
  <c r="B2941" i="14"/>
  <c r="B673" i="14"/>
  <c r="B916" i="14"/>
  <c r="B2293" i="14"/>
  <c r="B1483" i="14"/>
  <c r="B922" i="14"/>
  <c r="B3109" i="14"/>
  <c r="B1408" i="14"/>
  <c r="B1975" i="14"/>
  <c r="B436" i="14"/>
  <c r="B2866" i="14"/>
  <c r="B2461" i="14"/>
  <c r="B1327" i="14"/>
  <c r="B2785" i="14"/>
  <c r="B355" i="14"/>
  <c r="B2218" i="14"/>
  <c r="B3190" i="14"/>
  <c r="B1246" i="14"/>
  <c r="B2137" i="14"/>
  <c r="B274" i="14"/>
  <c r="B2947" i="14"/>
  <c r="B2542" i="14"/>
  <c r="B1165" i="14"/>
  <c r="B1894" i="14"/>
  <c r="B2299" i="14"/>
  <c r="B1813" i="14"/>
  <c r="B1084" i="14"/>
  <c r="B760" i="14"/>
  <c r="B3028" i="14"/>
  <c r="B1651" i="14"/>
  <c r="B1003" i="14"/>
  <c r="B679" i="14"/>
  <c r="B841" i="14"/>
  <c r="B2380" i="14"/>
  <c r="B1570" i="14"/>
  <c r="B3271" i="14"/>
  <c r="B598" i="14"/>
  <c r="B2056" i="14"/>
  <c r="B2704" i="14"/>
  <c r="B1732" i="14"/>
  <c r="B1489" i="14"/>
  <c r="B2623" i="14"/>
  <c r="B517" i="14"/>
  <c r="B1405" i="14"/>
  <c r="B838" i="14"/>
  <c r="B1162" i="14"/>
  <c r="B1000" i="14"/>
  <c r="B271" i="14"/>
  <c r="B919" i="14"/>
  <c r="B2539" i="14"/>
  <c r="B2134" i="14"/>
  <c r="B676" i="14"/>
  <c r="B3268" i="14"/>
  <c r="B2944" i="14"/>
  <c r="B1567" i="14"/>
  <c r="B1081" i="14"/>
  <c r="B433" i="14"/>
  <c r="B3025" i="14"/>
  <c r="B2620" i="14"/>
  <c r="B2296" i="14"/>
  <c r="B1648" i="14"/>
  <c r="B2377" i="14"/>
  <c r="B1972" i="14"/>
  <c r="B1729" i="14"/>
  <c r="B595" i="14"/>
  <c r="B3106" i="14"/>
  <c r="B2701" i="14"/>
  <c r="B352" i="14"/>
  <c r="B2458" i="14"/>
  <c r="B2053" i="14"/>
  <c r="B757" i="14"/>
  <c r="B1324" i="14"/>
  <c r="B1810" i="14"/>
  <c r="B1891" i="14"/>
  <c r="B2863" i="14"/>
  <c r="B514" i="14"/>
  <c r="B3187" i="14"/>
  <c r="B1243" i="14"/>
  <c r="B2215" i="14"/>
  <c r="B2782" i="14"/>
  <c r="B1486" i="14"/>
  <c r="B1653" i="14"/>
  <c r="B1086" i="14"/>
  <c r="B3192" i="14"/>
  <c r="B2544" i="14"/>
  <c r="B1734" i="14"/>
  <c r="B3111" i="14"/>
  <c r="B2463" i="14"/>
  <c r="B1815" i="14"/>
  <c r="B600" i="14"/>
  <c r="B3030" i="14"/>
  <c r="B2382" i="14"/>
  <c r="B1896" i="14"/>
  <c r="B1410" i="14"/>
  <c r="B357" i="14"/>
  <c r="B2949" i="14"/>
  <c r="B2301" i="14"/>
  <c r="B843" i="14"/>
  <c r="B762" i="14"/>
  <c r="B2868" i="14"/>
  <c r="B2220" i="14"/>
  <c r="B519" i="14"/>
  <c r="B2787" i="14"/>
  <c r="B2139" i="14"/>
  <c r="B276" i="14"/>
  <c r="B2706" i="14"/>
  <c r="B2058" i="14"/>
  <c r="B681" i="14"/>
  <c r="B1329" i="14"/>
  <c r="B1248" i="14"/>
  <c r="B924" i="14"/>
  <c r="B3273" i="14"/>
  <c r="B1005" i="14"/>
  <c r="B2625" i="14"/>
  <c r="B1491" i="14"/>
  <c r="B1977" i="14"/>
  <c r="B1572" i="14"/>
  <c r="B438" i="14"/>
  <c r="B1167" i="14"/>
  <c r="B3279" i="14"/>
  <c r="B1821" i="14"/>
  <c r="B1497" i="14"/>
  <c r="B2388" i="14"/>
  <c r="B363" i="14"/>
  <c r="B2631" i="14"/>
  <c r="B2874" i="14"/>
  <c r="B1416" i="14"/>
  <c r="B3198" i="14"/>
  <c r="B282" i="14"/>
  <c r="B1983" i="14"/>
  <c r="B2226" i="14"/>
  <c r="B1335" i="14"/>
  <c r="B2550" i="14"/>
  <c r="B1740" i="14"/>
  <c r="B2955" i="14"/>
  <c r="B1254" i="14"/>
  <c r="B768" i="14"/>
  <c r="B2712" i="14"/>
  <c r="B2307" i="14"/>
  <c r="B1173" i="14"/>
  <c r="B687" i="14"/>
  <c r="B849" i="14"/>
  <c r="B2064" i="14"/>
  <c r="B1902" i="14"/>
  <c r="B1092" i="14"/>
  <c r="B606" i="14"/>
  <c r="B2469" i="14"/>
  <c r="B2793" i="14"/>
  <c r="B1659" i="14"/>
  <c r="B1011" i="14"/>
  <c r="B525" i="14"/>
  <c r="B3117" i="14"/>
  <c r="B2145" i="14"/>
  <c r="B1578" i="14"/>
  <c r="B3036" i="14"/>
  <c r="B444" i="14"/>
  <c r="B930" i="14"/>
  <c r="B756" i="14"/>
  <c r="B1242" i="14"/>
  <c r="B2781" i="14"/>
  <c r="B2133" i="14"/>
  <c r="B1485" i="14"/>
  <c r="B1080" i="14"/>
  <c r="B594" i="14"/>
  <c r="B2700" i="14"/>
  <c r="B2052" i="14"/>
  <c r="B1404" i="14"/>
  <c r="B837" i="14"/>
  <c r="B351" i="14"/>
  <c r="B3267" i="14"/>
  <c r="B2619" i="14"/>
  <c r="B1971" i="14"/>
  <c r="B1323" i="14"/>
  <c r="B3186" i="14"/>
  <c r="B2538" i="14"/>
  <c r="B1890" i="14"/>
  <c r="B1161" i="14"/>
  <c r="B513" i="14"/>
  <c r="B3105" i="14"/>
  <c r="B2457" i="14"/>
  <c r="B1809" i="14"/>
  <c r="B270" i="14"/>
  <c r="B3024" i="14"/>
  <c r="B2376" i="14"/>
  <c r="B1728" i="14"/>
  <c r="B918" i="14"/>
  <c r="B675" i="14"/>
  <c r="B2943" i="14"/>
  <c r="B2295" i="14"/>
  <c r="B1647" i="14"/>
  <c r="B2862" i="14"/>
  <c r="B2214" i="14"/>
  <c r="B432" i="14"/>
  <c r="B1566" i="14"/>
  <c r="B999" i="14"/>
  <c r="B1014" i="14"/>
  <c r="B3282" i="14"/>
  <c r="B2634" i="14"/>
  <c r="B1986" i="14"/>
  <c r="B1257" i="14"/>
  <c r="B690" i="14"/>
  <c r="B3201" i="14"/>
  <c r="B2553" i="14"/>
  <c r="B1743" i="14"/>
  <c r="B1176" i="14"/>
  <c r="B447" i="14"/>
  <c r="B3120" i="14"/>
  <c r="B2472" i="14"/>
  <c r="B1824" i="14"/>
  <c r="B1095" i="14"/>
  <c r="B852" i="14"/>
  <c r="B3039" i="14"/>
  <c r="B2391" i="14"/>
  <c r="B1662" i="14"/>
  <c r="B609" i="14"/>
  <c r="B2958" i="14"/>
  <c r="B2310" i="14"/>
  <c r="B1581" i="14"/>
  <c r="B366" i="14"/>
  <c r="B2877" i="14"/>
  <c r="B2229" i="14"/>
  <c r="B1500" i="14"/>
  <c r="B771" i="14"/>
  <c r="B2796" i="14"/>
  <c r="B2148" i="14"/>
  <c r="B1419" i="14"/>
  <c r="B528" i="14"/>
  <c r="B1338" i="14"/>
  <c r="B285" i="14"/>
  <c r="B2715" i="14"/>
  <c r="B1905" i="14"/>
  <c r="B2067" i="14"/>
  <c r="B933" i="14"/>
  <c r="A525" i="14"/>
  <c r="C525" i="14" s="1"/>
  <c r="A1173" i="14"/>
  <c r="C1173" i="14" s="1"/>
  <c r="A1821" i="14"/>
  <c r="C1821" i="14" s="1"/>
  <c r="A2469" i="14"/>
  <c r="C2469" i="14" s="1"/>
  <c r="A3117" i="14"/>
  <c r="C3117" i="14" s="1"/>
  <c r="B2867" i="14"/>
  <c r="B2219" i="14"/>
  <c r="B1571" i="14"/>
  <c r="B923" i="14"/>
  <c r="B2786" i="14"/>
  <c r="B2138" i="14"/>
  <c r="B1490" i="14"/>
  <c r="B842" i="14"/>
  <c r="B2705" i="14"/>
  <c r="B2057" i="14"/>
  <c r="B1409" i="14"/>
  <c r="B3272" i="14"/>
  <c r="B2624" i="14"/>
  <c r="B1976" i="14"/>
  <c r="B1328" i="14"/>
  <c r="B3191" i="14"/>
  <c r="B2543" i="14"/>
  <c r="B1895" i="14"/>
  <c r="B1247" i="14"/>
  <c r="B3110" i="14"/>
  <c r="B2462" i="14"/>
  <c r="B1814" i="14"/>
  <c r="B1166" i="14"/>
  <c r="B3029" i="14"/>
  <c r="B2381" i="14"/>
  <c r="B1733" i="14"/>
  <c r="B1085" i="14"/>
  <c r="B356" i="14"/>
  <c r="B2948" i="14"/>
  <c r="B761" i="14"/>
  <c r="B2300" i="14"/>
  <c r="B518" i="14"/>
  <c r="B1652" i="14"/>
  <c r="B275" i="14"/>
  <c r="B1004" i="14"/>
  <c r="B680" i="14"/>
  <c r="B437" i="14"/>
  <c r="B599" i="14"/>
  <c r="B2950" i="14"/>
  <c r="B2302" i="14"/>
  <c r="B1573" i="14"/>
  <c r="B277" i="14"/>
  <c r="B2869" i="14"/>
  <c r="B2221" i="14"/>
  <c r="B1492" i="14"/>
  <c r="B682" i="14"/>
  <c r="B2788" i="14"/>
  <c r="B2140" i="14"/>
  <c r="B1411" i="14"/>
  <c r="B439" i="14"/>
  <c r="B2707" i="14"/>
  <c r="B2059" i="14"/>
  <c r="B1330" i="14"/>
  <c r="B3274" i="14"/>
  <c r="B2626" i="14"/>
  <c r="B1978" i="14"/>
  <c r="B1249" i="14"/>
  <c r="B844" i="14"/>
  <c r="B601" i="14"/>
  <c r="B3193" i="14"/>
  <c r="B2545" i="14"/>
  <c r="B1897" i="14"/>
  <c r="B1168" i="14"/>
  <c r="B358" i="14"/>
  <c r="B3112" i="14"/>
  <c r="B2464" i="14"/>
  <c r="B1735" i="14"/>
  <c r="B1087" i="14"/>
  <c r="B763" i="14"/>
  <c r="B1816" i="14"/>
  <c r="B925" i="14"/>
  <c r="B3031" i="14"/>
  <c r="B2383" i="14"/>
  <c r="B1654" i="14"/>
  <c r="B520" i="14"/>
  <c r="B1006" i="14"/>
  <c r="B2940" i="14"/>
  <c r="B2292" i="14"/>
  <c r="B1644" i="14"/>
  <c r="B996" i="14"/>
  <c r="B2859" i="14"/>
  <c r="B2211" i="14"/>
  <c r="B1563" i="14"/>
  <c r="B915" i="14"/>
  <c r="B2778" i="14"/>
  <c r="B2130" i="14"/>
  <c r="B1482" i="14"/>
  <c r="B834" i="14"/>
  <c r="B2697" i="14"/>
  <c r="B2049" i="14"/>
  <c r="B1401" i="14"/>
  <c r="B3264" i="14"/>
  <c r="B2616" i="14"/>
  <c r="B1968" i="14"/>
  <c r="B1320" i="14"/>
  <c r="B3183" i="14"/>
  <c r="B2535" i="14"/>
  <c r="B1887" i="14"/>
  <c r="B1239" i="14"/>
  <c r="B3102" i="14"/>
  <c r="B2454" i="14"/>
  <c r="B1806" i="14"/>
  <c r="B1158" i="14"/>
  <c r="B1077" i="14"/>
  <c r="B591" i="14"/>
  <c r="B348" i="14"/>
  <c r="B753" i="14"/>
  <c r="B510" i="14"/>
  <c r="B3021" i="14"/>
  <c r="B672" i="14"/>
  <c r="B2373" i="14"/>
  <c r="B429" i="14"/>
  <c r="B1725" i="14"/>
  <c r="B1494" i="14"/>
  <c r="B2628" i="14"/>
  <c r="B1980" i="14"/>
  <c r="B684" i="14"/>
  <c r="B1899" i="14"/>
  <c r="B2547" i="14"/>
  <c r="B1656" i="14"/>
  <c r="B846" i="14"/>
  <c r="B441" i="14"/>
  <c r="B2952" i="14"/>
  <c r="B1737" i="14"/>
  <c r="B1170" i="14"/>
  <c r="B2304" i="14"/>
  <c r="B2709" i="14"/>
  <c r="B603" i="14"/>
  <c r="B3033" i="14"/>
  <c r="B2061" i="14"/>
  <c r="B360" i="14"/>
  <c r="B927" i="14"/>
  <c r="B1251" i="14"/>
  <c r="B2790" i="14"/>
  <c r="B2385" i="14"/>
  <c r="B1818" i="14"/>
  <c r="B765" i="14"/>
  <c r="B2142" i="14"/>
  <c r="B3114" i="14"/>
  <c r="B1008" i="14"/>
  <c r="B522" i="14"/>
  <c r="B2871" i="14"/>
  <c r="B2466" i="14"/>
  <c r="B1332" i="14"/>
  <c r="B2223" i="14"/>
  <c r="B3276" i="14"/>
  <c r="B3195" i="14"/>
  <c r="B1089" i="14"/>
  <c r="B1413" i="14"/>
  <c r="B1575" i="14"/>
  <c r="B279" i="14"/>
  <c r="B840" i="14"/>
  <c r="B273" i="14"/>
  <c r="B2784" i="14"/>
  <c r="B2136" i="14"/>
  <c r="B678" i="14"/>
  <c r="B435" i="14"/>
  <c r="B921" i="14"/>
  <c r="B597" i="14"/>
  <c r="B354" i="14"/>
  <c r="B516" i="14"/>
  <c r="B759" i="14"/>
  <c r="B3189" i="14"/>
  <c r="B1245" i="14"/>
  <c r="B2055" i="14"/>
  <c r="B2946" i="14"/>
  <c r="B2541" i="14"/>
  <c r="B1164" i="14"/>
  <c r="B1893" i="14"/>
  <c r="B2298" i="14"/>
  <c r="B1812" i="14"/>
  <c r="B1083" i="14"/>
  <c r="B2865" i="14"/>
  <c r="B3027" i="14"/>
  <c r="B1650" i="14"/>
  <c r="B1002" i="14"/>
  <c r="B2217" i="14"/>
  <c r="B2379" i="14"/>
  <c r="B1569" i="14"/>
  <c r="B3270" i="14"/>
  <c r="B1731" i="14"/>
  <c r="B1488" i="14"/>
  <c r="B2622" i="14"/>
  <c r="B3108" i="14"/>
  <c r="B1407" i="14"/>
  <c r="B1974" i="14"/>
  <c r="B2460" i="14"/>
  <c r="B1326" i="14"/>
  <c r="B2703" i="14"/>
  <c r="B920" i="14"/>
  <c r="B1001" i="14"/>
  <c r="B677" i="14"/>
  <c r="B3107" i="14"/>
  <c r="B2459" i="14"/>
  <c r="B1730" i="14"/>
  <c r="B1163" i="14"/>
  <c r="B434" i="14"/>
  <c r="B3026" i="14"/>
  <c r="B2378" i="14"/>
  <c r="B1811" i="14"/>
  <c r="B1082" i="14"/>
  <c r="B2945" i="14"/>
  <c r="B2297" i="14"/>
  <c r="B1649" i="14"/>
  <c r="B596" i="14"/>
  <c r="B2864" i="14"/>
  <c r="B2216" i="14"/>
  <c r="B1568" i="14"/>
  <c r="B353" i="14"/>
  <c r="B2783" i="14"/>
  <c r="B2135" i="14"/>
  <c r="B1487" i="14"/>
  <c r="B758" i="14"/>
  <c r="B2702" i="14"/>
  <c r="B2054" i="14"/>
  <c r="B1406" i="14"/>
  <c r="B515" i="14"/>
  <c r="B3269" i="14"/>
  <c r="B2621" i="14"/>
  <c r="B1973" i="14"/>
  <c r="B1325" i="14"/>
  <c r="B1244" i="14"/>
  <c r="B272" i="14"/>
  <c r="B839" i="14"/>
  <c r="B3188" i="14"/>
  <c r="B2540" i="14"/>
  <c r="B1892" i="14"/>
  <c r="A687" i="14"/>
  <c r="C687" i="14" s="1"/>
  <c r="A1335" i="14"/>
  <c r="C1335" i="14" s="1"/>
  <c r="A1983" i="14"/>
  <c r="C1983" i="14" s="1"/>
  <c r="A2631" i="14"/>
  <c r="C2631" i="14" s="1"/>
  <c r="A3279" i="14"/>
  <c r="C3279" i="14" s="1"/>
  <c r="A768" i="14"/>
  <c r="C768" i="14" s="1"/>
  <c r="A1416" i="14"/>
  <c r="C1416" i="14" s="1"/>
  <c r="A2064" i="14"/>
  <c r="C2064" i="14" s="1"/>
  <c r="A2712" i="14"/>
  <c r="C2712" i="14" s="1"/>
  <c r="B1418" i="14"/>
  <c r="B2876" i="14"/>
  <c r="B2228" i="14"/>
  <c r="B608" i="14"/>
  <c r="B1580" i="14"/>
  <c r="B2795" i="14"/>
  <c r="B2147" i="14"/>
  <c r="B365" i="14"/>
  <c r="B2714" i="14"/>
  <c r="B2066" i="14"/>
  <c r="B1013" i="14"/>
  <c r="B1175" i="14"/>
  <c r="B770" i="14"/>
  <c r="B3281" i="14"/>
  <c r="B2633" i="14"/>
  <c r="B1985" i="14"/>
  <c r="B1499" i="14"/>
  <c r="B527" i="14"/>
  <c r="B3200" i="14"/>
  <c r="B2552" i="14"/>
  <c r="B1742" i="14"/>
  <c r="B284" i="14"/>
  <c r="B3119" i="14"/>
  <c r="B2471" i="14"/>
  <c r="B1823" i="14"/>
  <c r="B689" i="14"/>
  <c r="B3038" i="14"/>
  <c r="B2390" i="14"/>
  <c r="B1904" i="14"/>
  <c r="B446" i="14"/>
  <c r="B851" i="14"/>
  <c r="B1337" i="14"/>
  <c r="B1094" i="14"/>
  <c r="B932" i="14"/>
  <c r="B2957" i="14"/>
  <c r="B2309" i="14"/>
  <c r="B1256" i="14"/>
  <c r="B1661" i="14"/>
  <c r="B1177" i="14"/>
  <c r="B367" i="14"/>
  <c r="B2959" i="14"/>
  <c r="B2311" i="14"/>
  <c r="B1663" i="14"/>
  <c r="B1096" i="14"/>
  <c r="B772" i="14"/>
  <c r="B2878" i="14"/>
  <c r="B2230" i="14"/>
  <c r="B1582" i="14"/>
  <c r="B529" i="14"/>
  <c r="B2797" i="14"/>
  <c r="B2149" i="14"/>
  <c r="B1501" i="14"/>
  <c r="B286" i="14"/>
  <c r="B853" i="14"/>
  <c r="B2716" i="14"/>
  <c r="B2068" i="14"/>
  <c r="B1420" i="14"/>
  <c r="B1258" i="14"/>
  <c r="B691" i="14"/>
  <c r="B3283" i="14"/>
  <c r="B2635" i="14"/>
  <c r="B1987" i="14"/>
  <c r="B1339" i="14"/>
  <c r="B448" i="14"/>
  <c r="B3202" i="14"/>
  <c r="B2554" i="14"/>
  <c r="B1906" i="14"/>
  <c r="B3121" i="14"/>
  <c r="B2473" i="14"/>
  <c r="B1825" i="14"/>
  <c r="B2392" i="14"/>
  <c r="B1744" i="14"/>
  <c r="B610" i="14"/>
  <c r="B1015" i="14"/>
  <c r="B934" i="14"/>
  <c r="B3040" i="14"/>
  <c r="B764" i="14"/>
  <c r="B602" i="14"/>
  <c r="B2870" i="14"/>
  <c r="B2222" i="14"/>
  <c r="B1574" i="14"/>
  <c r="B359" i="14"/>
  <c r="B2789" i="14"/>
  <c r="B2141" i="14"/>
  <c r="B1493" i="14"/>
  <c r="B845" i="14"/>
  <c r="B2708" i="14"/>
  <c r="B2060" i="14"/>
  <c r="B1412" i="14"/>
  <c r="B926" i="14"/>
  <c r="B521" i="14"/>
  <c r="B3275" i="14"/>
  <c r="B2627" i="14"/>
  <c r="B1979" i="14"/>
  <c r="B1331" i="14"/>
  <c r="B1250" i="14"/>
  <c r="B278" i="14"/>
  <c r="B3194" i="14"/>
  <c r="B2546" i="14"/>
  <c r="B1898" i="14"/>
  <c r="B683" i="14"/>
  <c r="B3113" i="14"/>
  <c r="B2465" i="14"/>
  <c r="B1817" i="14"/>
  <c r="B440" i="14"/>
  <c r="B3032" i="14"/>
  <c r="B2384" i="14"/>
  <c r="B1736" i="14"/>
  <c r="B1007" i="14"/>
  <c r="B2951" i="14"/>
  <c r="B2303" i="14"/>
  <c r="B1088" i="14"/>
  <c r="B1655" i="14"/>
  <c r="B1169" i="14"/>
  <c r="B1009" i="14"/>
  <c r="B442" i="14"/>
  <c r="B604" i="14"/>
  <c r="B3277" i="14"/>
  <c r="B361" i="14"/>
  <c r="B3196" i="14"/>
  <c r="B766" i="14"/>
  <c r="B3115" i="14"/>
  <c r="B523" i="14"/>
  <c r="B3034" i="14"/>
  <c r="B280" i="14"/>
  <c r="B2953" i="14"/>
  <c r="B2305" i="14"/>
  <c r="B1576" i="14"/>
  <c r="B1738" i="14"/>
  <c r="B847" i="14"/>
  <c r="B2872" i="14"/>
  <c r="B2224" i="14"/>
  <c r="B1495" i="14"/>
  <c r="B2791" i="14"/>
  <c r="B2143" i="14"/>
  <c r="B1414" i="14"/>
  <c r="B2710" i="14"/>
  <c r="B2062" i="14"/>
  <c r="B1333" i="14"/>
  <c r="B2629" i="14"/>
  <c r="B1981" i="14"/>
  <c r="B1252" i="14"/>
  <c r="B685" i="14"/>
  <c r="B2548" i="14"/>
  <c r="B1819" i="14"/>
  <c r="B1171" i="14"/>
  <c r="B928" i="14"/>
  <c r="B2467" i="14"/>
  <c r="B1900" i="14"/>
  <c r="B1090" i="14"/>
  <c r="B2386" i="14"/>
  <c r="B1657" i="14"/>
  <c r="B836" i="14"/>
  <c r="B3266" i="14"/>
  <c r="B2618" i="14"/>
  <c r="B1970" i="14"/>
  <c r="B1241" i="14"/>
  <c r="B512" i="14"/>
  <c r="B3185" i="14"/>
  <c r="B2537" i="14"/>
  <c r="B1808" i="14"/>
  <c r="B1160" i="14"/>
  <c r="B269" i="14"/>
  <c r="B1727" i="14"/>
  <c r="B3104" i="14"/>
  <c r="B2456" i="14"/>
  <c r="B1889" i="14"/>
  <c r="B1079" i="14"/>
  <c r="B674" i="14"/>
  <c r="B3023" i="14"/>
  <c r="B2375" i="14"/>
  <c r="B1646" i="14"/>
  <c r="B998" i="14"/>
  <c r="B431" i="14"/>
  <c r="B917" i="14"/>
  <c r="B2942" i="14"/>
  <c r="B2294" i="14"/>
  <c r="B1565" i="14"/>
  <c r="B2861" i="14"/>
  <c r="B2213" i="14"/>
  <c r="B1484" i="14"/>
  <c r="B593" i="14"/>
  <c r="B2780" i="14"/>
  <c r="B2132" i="14"/>
  <c r="B1403" i="14"/>
  <c r="B350" i="14"/>
  <c r="B2051" i="14"/>
  <c r="B1322" i="14"/>
  <c r="B755" i="14"/>
  <c r="B2699" i="14"/>
  <c r="A3300" i="14"/>
  <c r="C3300" i="14" s="1"/>
  <c r="A3219" i="14"/>
  <c r="C3219" i="14" s="1"/>
  <c r="A3138" i="14"/>
  <c r="C3138" i="14" s="1"/>
  <c r="A3057" i="14"/>
  <c r="C3057" i="14" s="1"/>
  <c r="A2976" i="14"/>
  <c r="C2976" i="14" s="1"/>
  <c r="A2895" i="14"/>
  <c r="C2895" i="14" s="1"/>
  <c r="A2814" i="14"/>
  <c r="C2814" i="14" s="1"/>
  <c r="A2733" i="14"/>
  <c r="C2733" i="14" s="1"/>
  <c r="A2652" i="14"/>
  <c r="C2652" i="14" s="1"/>
  <c r="A2571" i="14"/>
  <c r="C2571" i="14" s="1"/>
  <c r="A2490" i="14"/>
  <c r="C2490" i="14" s="1"/>
  <c r="A2409" i="14"/>
  <c r="C2409" i="14" s="1"/>
  <c r="A2328" i="14"/>
  <c r="C2328" i="14" s="1"/>
  <c r="A2247" i="14"/>
  <c r="C2247" i="14" s="1"/>
  <c r="A2166" i="14"/>
  <c r="C2166" i="14" s="1"/>
  <c r="A2085" i="14"/>
  <c r="C2085" i="14" s="1"/>
  <c r="A2004" i="14"/>
  <c r="C2004" i="14" s="1"/>
  <c r="A1923" i="14"/>
  <c r="C1923" i="14" s="1"/>
  <c r="A1842" i="14"/>
  <c r="C1842" i="14" s="1"/>
  <c r="A1761" i="14"/>
  <c r="C1761" i="14" s="1"/>
  <c r="A1680" i="14"/>
  <c r="C1680" i="14" s="1"/>
  <c r="A1599" i="14"/>
  <c r="C1599" i="14" s="1"/>
  <c r="A1518" i="14"/>
  <c r="C1518" i="14" s="1"/>
  <c r="A1437" i="14"/>
  <c r="C1437" i="14" s="1"/>
  <c r="A1356" i="14"/>
  <c r="C1356" i="14" s="1"/>
  <c r="A1275" i="14"/>
  <c r="C1275" i="14" s="1"/>
  <c r="A1194" i="14"/>
  <c r="C1194" i="14" s="1"/>
  <c r="A1113" i="14"/>
  <c r="C1113" i="14" s="1"/>
  <c r="A1032" i="14"/>
  <c r="C1032" i="14" s="1"/>
  <c r="A951" i="14"/>
  <c r="C951" i="14" s="1"/>
  <c r="A870" i="14"/>
  <c r="C870" i="14" s="1"/>
  <c r="A789" i="14"/>
  <c r="C789" i="14" s="1"/>
  <c r="A708" i="14"/>
  <c r="C708" i="14" s="1"/>
  <c r="A627" i="14"/>
  <c r="C627" i="14" s="1"/>
  <c r="A546" i="14"/>
  <c r="C546" i="14" s="1"/>
  <c r="A465" i="14"/>
  <c r="C465" i="14" s="1"/>
  <c r="A384" i="14"/>
  <c r="C384" i="14" s="1"/>
  <c r="A303" i="14"/>
  <c r="C303" i="14" s="1"/>
  <c r="A3276" i="14"/>
  <c r="C3276" i="14" s="1"/>
  <c r="A3195" i="14"/>
  <c r="C3195" i="14" s="1"/>
  <c r="A3114" i="14"/>
  <c r="C3114" i="14" s="1"/>
  <c r="A3033" i="14"/>
  <c r="C3033" i="14" s="1"/>
  <c r="A2952" i="14"/>
  <c r="C2952" i="14" s="1"/>
  <c r="A2871" i="14"/>
  <c r="C2871" i="14" s="1"/>
  <c r="A2790" i="14"/>
  <c r="C2790" i="14" s="1"/>
  <c r="A2709" i="14"/>
  <c r="C2709" i="14" s="1"/>
  <c r="A2628" i="14"/>
  <c r="C2628" i="14" s="1"/>
  <c r="A2547" i="14"/>
  <c r="C2547" i="14" s="1"/>
  <c r="A2466" i="14"/>
  <c r="C2466" i="14" s="1"/>
  <c r="A2385" i="14"/>
  <c r="C2385" i="14" s="1"/>
  <c r="A2304" i="14"/>
  <c r="C2304" i="14" s="1"/>
  <c r="A2223" i="14"/>
  <c r="C2223" i="14" s="1"/>
  <c r="A2142" i="14"/>
  <c r="C2142" i="14" s="1"/>
  <c r="A2061" i="14"/>
  <c r="C2061" i="14" s="1"/>
  <c r="A1980" i="14"/>
  <c r="C1980" i="14" s="1"/>
  <c r="A1899" i="14"/>
  <c r="C1899" i="14" s="1"/>
  <c r="A1818" i="14"/>
  <c r="C1818" i="14" s="1"/>
  <c r="A1737" i="14"/>
  <c r="C1737" i="14" s="1"/>
  <c r="A1656" i="14"/>
  <c r="C1656" i="14" s="1"/>
  <c r="A1575" i="14"/>
  <c r="C1575" i="14" s="1"/>
  <c r="A1494" i="14"/>
  <c r="C1494" i="14" s="1"/>
  <c r="A1413" i="14"/>
  <c r="C1413" i="14" s="1"/>
  <c r="A1332" i="14"/>
  <c r="C1332" i="14" s="1"/>
  <c r="A1251" i="14"/>
  <c r="C1251" i="14" s="1"/>
  <c r="A1170" i="14"/>
  <c r="C1170" i="14" s="1"/>
  <c r="A1089" i="14"/>
  <c r="C1089" i="14" s="1"/>
  <c r="A1008" i="14"/>
  <c r="C1008" i="14" s="1"/>
  <c r="A927" i="14"/>
  <c r="C927" i="14" s="1"/>
  <c r="A846" i="14"/>
  <c r="C846" i="14" s="1"/>
  <c r="A765" i="14"/>
  <c r="C765" i="14" s="1"/>
  <c r="A684" i="14"/>
  <c r="C684" i="14" s="1"/>
  <c r="A603" i="14"/>
  <c r="C603" i="14" s="1"/>
  <c r="A522" i="14"/>
  <c r="C522" i="14" s="1"/>
  <c r="A441" i="14"/>
  <c r="C441" i="14" s="1"/>
  <c r="A360" i="14"/>
  <c r="C360" i="14" s="1"/>
  <c r="A279" i="14"/>
  <c r="C279" i="14" s="1"/>
  <c r="A3280" i="14"/>
  <c r="C3280" i="14" s="1"/>
  <c r="A3199" i="14"/>
  <c r="C3199" i="14" s="1"/>
  <c r="A3118" i="14"/>
  <c r="C3118" i="14" s="1"/>
  <c r="A3037" i="14"/>
  <c r="C3037" i="14" s="1"/>
  <c r="A2956" i="14"/>
  <c r="C2956" i="14" s="1"/>
  <c r="A2875" i="14"/>
  <c r="C2875" i="14" s="1"/>
  <c r="A2794" i="14"/>
  <c r="C2794" i="14" s="1"/>
  <c r="A2713" i="14"/>
  <c r="C2713" i="14" s="1"/>
  <c r="A2632" i="14"/>
  <c r="C2632" i="14" s="1"/>
  <c r="A2551" i="14"/>
  <c r="C2551" i="14" s="1"/>
  <c r="A2470" i="14"/>
  <c r="C2470" i="14" s="1"/>
  <c r="A2389" i="14"/>
  <c r="C2389" i="14" s="1"/>
  <c r="A2308" i="14"/>
  <c r="C2308" i="14" s="1"/>
  <c r="A2227" i="14"/>
  <c r="C2227" i="14" s="1"/>
  <c r="A2146" i="14"/>
  <c r="C2146" i="14" s="1"/>
  <c r="A2065" i="14"/>
  <c r="C2065" i="14" s="1"/>
  <c r="A1984" i="14"/>
  <c r="C1984" i="14" s="1"/>
  <c r="A1903" i="14"/>
  <c r="C1903" i="14" s="1"/>
  <c r="A1822" i="14"/>
  <c r="C1822" i="14" s="1"/>
  <c r="A1741" i="14"/>
  <c r="C1741" i="14" s="1"/>
  <c r="A1660" i="14"/>
  <c r="C1660" i="14" s="1"/>
  <c r="A1579" i="14"/>
  <c r="C1579" i="14" s="1"/>
  <c r="A1498" i="14"/>
  <c r="C1498" i="14" s="1"/>
  <c r="A1417" i="14"/>
  <c r="C1417" i="14" s="1"/>
  <c r="A1336" i="14"/>
  <c r="C1336" i="14" s="1"/>
  <c r="A1255" i="14"/>
  <c r="C1255" i="14" s="1"/>
  <c r="A1174" i="14"/>
  <c r="C1174" i="14" s="1"/>
  <c r="A1093" i="14"/>
  <c r="C1093" i="14" s="1"/>
  <c r="A1012" i="14"/>
  <c r="C1012" i="14" s="1"/>
  <c r="A931" i="14"/>
  <c r="C931" i="14" s="1"/>
  <c r="A850" i="14"/>
  <c r="C850" i="14" s="1"/>
  <c r="A769" i="14"/>
  <c r="C769" i="14" s="1"/>
  <c r="A688" i="14"/>
  <c r="C688" i="14" s="1"/>
  <c r="A607" i="14"/>
  <c r="C607" i="14" s="1"/>
  <c r="A526" i="14"/>
  <c r="C526" i="14" s="1"/>
  <c r="A445" i="14"/>
  <c r="C445" i="14" s="1"/>
  <c r="A364" i="14"/>
  <c r="C364" i="14" s="1"/>
  <c r="A283" i="14"/>
  <c r="C283" i="14" s="1"/>
  <c r="A3296" i="14"/>
  <c r="C3296" i="14" s="1"/>
  <c r="A3215" i="14"/>
  <c r="C3215" i="14" s="1"/>
  <c r="A3134" i="14"/>
  <c r="C3134" i="14" s="1"/>
  <c r="A3053" i="14"/>
  <c r="C3053" i="14" s="1"/>
  <c r="A2972" i="14"/>
  <c r="C2972" i="14" s="1"/>
  <c r="A2891" i="14"/>
  <c r="C2891" i="14" s="1"/>
  <c r="A2810" i="14"/>
  <c r="C2810" i="14" s="1"/>
  <c r="A2729" i="14"/>
  <c r="C2729" i="14" s="1"/>
  <c r="A2648" i="14"/>
  <c r="C2648" i="14" s="1"/>
  <c r="A2567" i="14"/>
  <c r="C2567" i="14" s="1"/>
  <c r="A2486" i="14"/>
  <c r="C2486" i="14" s="1"/>
  <c r="A2405" i="14"/>
  <c r="C2405" i="14" s="1"/>
  <c r="A2324" i="14"/>
  <c r="C2324" i="14" s="1"/>
  <c r="A2243" i="14"/>
  <c r="C2243" i="14" s="1"/>
  <c r="A2162" i="14"/>
  <c r="C2162" i="14" s="1"/>
  <c r="A2081" i="14"/>
  <c r="C2081" i="14" s="1"/>
  <c r="A2000" i="14"/>
  <c r="C2000" i="14" s="1"/>
  <c r="A1919" i="14"/>
  <c r="C1919" i="14" s="1"/>
  <c r="A1838" i="14"/>
  <c r="C1838" i="14" s="1"/>
  <c r="A1757" i="14"/>
  <c r="C1757" i="14" s="1"/>
  <c r="A1676" i="14"/>
  <c r="C1676" i="14" s="1"/>
  <c r="A1595" i="14"/>
  <c r="C1595" i="14" s="1"/>
  <c r="A1514" i="14"/>
  <c r="C1514" i="14" s="1"/>
  <c r="A1433" i="14"/>
  <c r="C1433" i="14" s="1"/>
  <c r="A1352" i="14"/>
  <c r="C1352" i="14" s="1"/>
  <c r="A1271" i="14"/>
  <c r="C1271" i="14" s="1"/>
  <c r="A1190" i="14"/>
  <c r="C1190" i="14" s="1"/>
  <c r="A1109" i="14"/>
  <c r="C1109" i="14" s="1"/>
  <c r="A1028" i="14"/>
  <c r="C1028" i="14" s="1"/>
  <c r="A947" i="14"/>
  <c r="C947" i="14" s="1"/>
  <c r="A866" i="14"/>
  <c r="C866" i="14" s="1"/>
  <c r="A785" i="14"/>
  <c r="C785" i="14" s="1"/>
  <c r="A704" i="14"/>
  <c r="C704" i="14" s="1"/>
  <c r="A623" i="14"/>
  <c r="C623" i="14" s="1"/>
  <c r="A542" i="14"/>
  <c r="C542" i="14" s="1"/>
  <c r="A461" i="14"/>
  <c r="C461" i="14" s="1"/>
  <c r="A380" i="14"/>
  <c r="C380" i="14" s="1"/>
  <c r="A299" i="14"/>
  <c r="C299" i="14" s="1"/>
  <c r="A3132" i="14"/>
  <c r="C3132" i="14" s="1"/>
  <c r="A1998" i="14"/>
  <c r="C1998" i="14" s="1"/>
  <c r="A2727" i="14"/>
  <c r="C2727" i="14" s="1"/>
  <c r="A2484" i="14"/>
  <c r="C2484" i="14" s="1"/>
  <c r="A2079" i="14"/>
  <c r="C2079" i="14" s="1"/>
  <c r="A1836" i="14"/>
  <c r="C1836" i="14" s="1"/>
  <c r="A1755" i="14"/>
  <c r="C1755" i="14" s="1"/>
  <c r="A1674" i="14"/>
  <c r="C1674" i="14" s="1"/>
  <c r="A1593" i="14"/>
  <c r="C1593" i="14" s="1"/>
  <c r="A1512" i="14"/>
  <c r="C1512" i="14" s="1"/>
  <c r="A1431" i="14"/>
  <c r="C1431" i="14" s="1"/>
  <c r="A1350" i="14"/>
  <c r="C1350" i="14" s="1"/>
  <c r="A1269" i="14"/>
  <c r="C1269" i="14" s="1"/>
  <c r="A1188" i="14"/>
  <c r="C1188" i="14" s="1"/>
  <c r="A1107" i="14"/>
  <c r="C1107" i="14" s="1"/>
  <c r="A1026" i="14"/>
  <c r="C1026" i="14" s="1"/>
  <c r="A945" i="14"/>
  <c r="C945" i="14" s="1"/>
  <c r="A864" i="14"/>
  <c r="C864" i="14" s="1"/>
  <c r="A783" i="14"/>
  <c r="C783" i="14" s="1"/>
  <c r="A702" i="14"/>
  <c r="C702" i="14" s="1"/>
  <c r="A621" i="14"/>
  <c r="C621" i="14" s="1"/>
  <c r="A540" i="14"/>
  <c r="C540" i="14" s="1"/>
  <c r="A459" i="14"/>
  <c r="C459" i="14" s="1"/>
  <c r="A378" i="14"/>
  <c r="C378" i="14" s="1"/>
  <c r="A297" i="14"/>
  <c r="C297" i="14" s="1"/>
  <c r="A2970" i="14"/>
  <c r="C2970" i="14" s="1"/>
  <c r="A2160" i="14"/>
  <c r="C2160" i="14" s="1"/>
  <c r="A3213" i="14"/>
  <c r="C3213" i="14" s="1"/>
  <c r="A2403" i="14"/>
  <c r="C2403" i="14" s="1"/>
  <c r="A2808" i="14"/>
  <c r="C2808" i="14" s="1"/>
  <c r="A3051" i="14"/>
  <c r="C3051" i="14" s="1"/>
  <c r="A2322" i="14"/>
  <c r="C2322" i="14" s="1"/>
  <c r="A2889" i="14"/>
  <c r="C2889" i="14" s="1"/>
  <c r="A2565" i="14"/>
  <c r="C2565" i="14" s="1"/>
  <c r="A2241" i="14"/>
  <c r="C2241" i="14" s="1"/>
  <c r="A1917" i="14"/>
  <c r="C1917" i="14" s="1"/>
  <c r="A3294" i="14"/>
  <c r="C3294" i="14" s="1"/>
  <c r="A2646" i="14"/>
  <c r="C2646" i="14" s="1"/>
  <c r="A3271" i="14"/>
  <c r="A3190" i="14"/>
  <c r="A3109" i="14"/>
  <c r="A3028" i="14"/>
  <c r="A2947" i="14"/>
  <c r="A2866" i="14"/>
  <c r="A2785" i="14"/>
  <c r="A2704" i="14"/>
  <c r="A2623" i="14"/>
  <c r="A2542" i="14"/>
  <c r="C2542" i="14" s="1"/>
  <c r="A2461" i="14"/>
  <c r="A2380" i="14"/>
  <c r="A2299" i="14"/>
  <c r="A2218" i="14"/>
  <c r="A2137" i="14"/>
  <c r="A2056" i="14"/>
  <c r="A1975" i="14"/>
  <c r="C1975" i="14" s="1"/>
  <c r="A1894" i="14"/>
  <c r="A1813" i="14"/>
  <c r="A1732" i="14"/>
  <c r="A1651" i="14"/>
  <c r="A1570" i="14"/>
  <c r="A1489" i="14"/>
  <c r="A1408" i="14"/>
  <c r="C1408" i="14" s="1"/>
  <c r="A1327" i="14"/>
  <c r="A1246" i="14"/>
  <c r="C1246" i="14" s="1"/>
  <c r="A1165" i="14"/>
  <c r="A1084" i="14"/>
  <c r="A1003" i="14"/>
  <c r="C1003" i="14" s="1"/>
  <c r="A922" i="14"/>
  <c r="A841" i="14"/>
  <c r="A760" i="14"/>
  <c r="A679" i="14"/>
  <c r="A598" i="14"/>
  <c r="C598" i="14" s="1"/>
  <c r="A517" i="14"/>
  <c r="A436" i="14"/>
  <c r="C436" i="14" s="1"/>
  <c r="A355" i="14"/>
  <c r="A274" i="14"/>
  <c r="C274" i="14" s="1"/>
  <c r="A3264" i="14"/>
  <c r="A3183" i="14"/>
  <c r="A3102" i="14"/>
  <c r="A3021" i="14"/>
  <c r="A2940" i="14"/>
  <c r="A2859" i="14"/>
  <c r="A2778" i="14"/>
  <c r="A2697" i="14"/>
  <c r="A2616" i="14"/>
  <c r="A2535" i="14"/>
  <c r="A2454" i="14"/>
  <c r="A2373" i="14"/>
  <c r="A2292" i="14"/>
  <c r="A2211" i="14"/>
  <c r="A2130" i="14"/>
  <c r="A2049" i="14"/>
  <c r="A1968" i="14"/>
  <c r="A1887" i="14"/>
  <c r="A1806" i="14"/>
  <c r="A1725" i="14"/>
  <c r="A1644" i="14"/>
  <c r="A1563" i="14"/>
  <c r="A1482" i="14"/>
  <c r="A1401" i="14"/>
  <c r="A1320" i="14"/>
  <c r="A1239" i="14"/>
  <c r="A1158" i="14"/>
  <c r="A1077" i="14"/>
  <c r="A996" i="14"/>
  <c r="A915" i="14"/>
  <c r="A834" i="14"/>
  <c r="A753" i="14"/>
  <c r="A672" i="14"/>
  <c r="A591" i="14"/>
  <c r="A510" i="14"/>
  <c r="A429" i="14"/>
  <c r="A348" i="14"/>
  <c r="A3272" i="14"/>
  <c r="A3191" i="14"/>
  <c r="A3110" i="14"/>
  <c r="A3029" i="14"/>
  <c r="A2948" i="14"/>
  <c r="A2867" i="14"/>
  <c r="A2786" i="14"/>
  <c r="A2705" i="14"/>
  <c r="C2705" i="14" s="1"/>
  <c r="A2624" i="14"/>
  <c r="A2543" i="14"/>
  <c r="C2543" i="14" s="1"/>
  <c r="A2462" i="14"/>
  <c r="A2381" i="14"/>
  <c r="A2300" i="14"/>
  <c r="A2219" i="14"/>
  <c r="A2138" i="14"/>
  <c r="A2057" i="14"/>
  <c r="A1976" i="14"/>
  <c r="C1976" i="14" s="1"/>
  <c r="A1895" i="14"/>
  <c r="C1895" i="14" s="1"/>
  <c r="A1814" i="14"/>
  <c r="A1733" i="14"/>
  <c r="A1652" i="14"/>
  <c r="A1571" i="14"/>
  <c r="A1490" i="14"/>
  <c r="A1409" i="14"/>
  <c r="C1409" i="14" s="1"/>
  <c r="A1328" i="14"/>
  <c r="A1247" i="14"/>
  <c r="C1247" i="14" s="1"/>
  <c r="A1166" i="14"/>
  <c r="A1085" i="14"/>
  <c r="A1004" i="14"/>
  <c r="C1004" i="14" s="1"/>
  <c r="A923" i="14"/>
  <c r="C923" i="14" s="1"/>
  <c r="A842" i="14"/>
  <c r="C842" i="14" s="1"/>
  <c r="A761" i="14"/>
  <c r="A680" i="14"/>
  <c r="C680" i="14" s="1"/>
  <c r="A599" i="14"/>
  <c r="C599" i="14" s="1"/>
  <c r="A518" i="14"/>
  <c r="A437" i="14"/>
  <c r="C437" i="14" s="1"/>
  <c r="A356" i="14"/>
  <c r="C356" i="14" s="1"/>
  <c r="A275" i="14"/>
  <c r="C275" i="14" s="1"/>
  <c r="A3293" i="14"/>
  <c r="C3293" i="14" s="1"/>
  <c r="A3212" i="14"/>
  <c r="C3212" i="14" s="1"/>
  <c r="A3131" i="14"/>
  <c r="C3131" i="14" s="1"/>
  <c r="A3050" i="14"/>
  <c r="C3050" i="14" s="1"/>
  <c r="A2969" i="14"/>
  <c r="C2969" i="14" s="1"/>
  <c r="A2888" i="14"/>
  <c r="C2888" i="14" s="1"/>
  <c r="A2807" i="14"/>
  <c r="C2807" i="14" s="1"/>
  <c r="A2726" i="14"/>
  <c r="C2726" i="14" s="1"/>
  <c r="A2645" i="14"/>
  <c r="C2645" i="14" s="1"/>
  <c r="A2483" i="14"/>
  <c r="C2483" i="14" s="1"/>
  <c r="A2078" i="14"/>
  <c r="C2078" i="14" s="1"/>
  <c r="A1835" i="14"/>
  <c r="C1835" i="14" s="1"/>
  <c r="A1754" i="14"/>
  <c r="C1754" i="14" s="1"/>
  <c r="A1673" i="14"/>
  <c r="C1673" i="14" s="1"/>
  <c r="A1592" i="14"/>
  <c r="C1592" i="14" s="1"/>
  <c r="A1511" i="14"/>
  <c r="C1511" i="14" s="1"/>
  <c r="A1430" i="14"/>
  <c r="C1430" i="14" s="1"/>
  <c r="A1349" i="14"/>
  <c r="C1349" i="14" s="1"/>
  <c r="A1268" i="14"/>
  <c r="C1268" i="14" s="1"/>
  <c r="A1187" i="14"/>
  <c r="C1187" i="14" s="1"/>
  <c r="A1106" i="14"/>
  <c r="C1106" i="14" s="1"/>
  <c r="A1025" i="14"/>
  <c r="C1025" i="14" s="1"/>
  <c r="A944" i="14"/>
  <c r="C944" i="14" s="1"/>
  <c r="A863" i="14"/>
  <c r="C863" i="14" s="1"/>
  <c r="A782" i="14"/>
  <c r="C782" i="14" s="1"/>
  <c r="A701" i="14"/>
  <c r="C701" i="14" s="1"/>
  <c r="A620" i="14"/>
  <c r="C620" i="14" s="1"/>
  <c r="A539" i="14"/>
  <c r="C539" i="14" s="1"/>
  <c r="A458" i="14"/>
  <c r="C458" i="14" s="1"/>
  <c r="A377" i="14"/>
  <c r="C377" i="14" s="1"/>
  <c r="A296" i="14"/>
  <c r="C296" i="14" s="1"/>
  <c r="A2159" i="14"/>
  <c r="C2159" i="14" s="1"/>
  <c r="A2402" i="14"/>
  <c r="C2402" i="14" s="1"/>
  <c r="A2321" i="14"/>
  <c r="C2321" i="14" s="1"/>
  <c r="A1997" i="14"/>
  <c r="C1997" i="14" s="1"/>
  <c r="A1916" i="14"/>
  <c r="C1916" i="14" s="1"/>
  <c r="A2240" i="14"/>
  <c r="C2240" i="14" s="1"/>
  <c r="A2564" i="14"/>
  <c r="C2564" i="14" s="1"/>
  <c r="A3288" i="14"/>
  <c r="C3288" i="14" s="1"/>
  <c r="A3207" i="14"/>
  <c r="C3207" i="14" s="1"/>
  <c r="A3126" i="14"/>
  <c r="C3126" i="14" s="1"/>
  <c r="A3045" i="14"/>
  <c r="C3045" i="14" s="1"/>
  <c r="A2964" i="14"/>
  <c r="C2964" i="14" s="1"/>
  <c r="A2883" i="14"/>
  <c r="C2883" i="14" s="1"/>
  <c r="A2802" i="14"/>
  <c r="C2802" i="14" s="1"/>
  <c r="A2721" i="14"/>
  <c r="C2721" i="14" s="1"/>
  <c r="A2640" i="14"/>
  <c r="C2640" i="14" s="1"/>
  <c r="A2559" i="14"/>
  <c r="C2559" i="14" s="1"/>
  <c r="A2478" i="14"/>
  <c r="C2478" i="14" s="1"/>
  <c r="A2397" i="14"/>
  <c r="C2397" i="14" s="1"/>
  <c r="A2316" i="14"/>
  <c r="C2316" i="14" s="1"/>
  <c r="A2235" i="14"/>
  <c r="C2235" i="14" s="1"/>
  <c r="A2154" i="14"/>
  <c r="C2154" i="14" s="1"/>
  <c r="A2073" i="14"/>
  <c r="C2073" i="14" s="1"/>
  <c r="A1992" i="14"/>
  <c r="C1992" i="14" s="1"/>
  <c r="A1911" i="14"/>
  <c r="C1911" i="14" s="1"/>
  <c r="A1749" i="14"/>
  <c r="C1749" i="14" s="1"/>
  <c r="A1668" i="14"/>
  <c r="C1668" i="14" s="1"/>
  <c r="A1587" i="14"/>
  <c r="C1587" i="14" s="1"/>
  <c r="A1506" i="14"/>
  <c r="C1506" i="14" s="1"/>
  <c r="A1425" i="14"/>
  <c r="C1425" i="14" s="1"/>
  <c r="A1344" i="14"/>
  <c r="C1344" i="14" s="1"/>
  <c r="A1263" i="14"/>
  <c r="C1263" i="14" s="1"/>
  <c r="A1182" i="14"/>
  <c r="C1182" i="14" s="1"/>
  <c r="A1101" i="14"/>
  <c r="C1101" i="14" s="1"/>
  <c r="A1020" i="14"/>
  <c r="C1020" i="14" s="1"/>
  <c r="A939" i="14"/>
  <c r="C939" i="14" s="1"/>
  <c r="A858" i="14"/>
  <c r="C858" i="14" s="1"/>
  <c r="A777" i="14"/>
  <c r="C777" i="14" s="1"/>
  <c r="A696" i="14"/>
  <c r="C696" i="14" s="1"/>
  <c r="A615" i="14"/>
  <c r="C615" i="14" s="1"/>
  <c r="A534" i="14"/>
  <c r="C534" i="14" s="1"/>
  <c r="A453" i="14"/>
  <c r="C453" i="14" s="1"/>
  <c r="A372" i="14"/>
  <c r="C372" i="14" s="1"/>
  <c r="A291" i="14"/>
  <c r="C291" i="14" s="1"/>
  <c r="A1830" i="14"/>
  <c r="C1830" i="14" s="1"/>
  <c r="A3301" i="14"/>
  <c r="C3301" i="14" s="1"/>
  <c r="A3220" i="14"/>
  <c r="C3220" i="14" s="1"/>
  <c r="A3139" i="14"/>
  <c r="C3139" i="14" s="1"/>
  <c r="A3058" i="14"/>
  <c r="C3058" i="14" s="1"/>
  <c r="A2977" i="14"/>
  <c r="C2977" i="14" s="1"/>
  <c r="A2896" i="14"/>
  <c r="C2896" i="14" s="1"/>
  <c r="A2815" i="14"/>
  <c r="C2815" i="14" s="1"/>
  <c r="A2734" i="14"/>
  <c r="C2734" i="14" s="1"/>
  <c r="A2653" i="14"/>
  <c r="C2653" i="14" s="1"/>
  <c r="A2572" i="14"/>
  <c r="C2572" i="14" s="1"/>
  <c r="A2248" i="14"/>
  <c r="C2248" i="14" s="1"/>
  <c r="A1843" i="14"/>
  <c r="C1843" i="14" s="1"/>
  <c r="A1762" i="14"/>
  <c r="C1762" i="14" s="1"/>
  <c r="A1681" i="14"/>
  <c r="C1681" i="14" s="1"/>
  <c r="A1600" i="14"/>
  <c r="C1600" i="14" s="1"/>
  <c r="A1519" i="14"/>
  <c r="C1519" i="14" s="1"/>
  <c r="A1438" i="14"/>
  <c r="C1438" i="14" s="1"/>
  <c r="A1357" i="14"/>
  <c r="C1357" i="14" s="1"/>
  <c r="A1276" i="14"/>
  <c r="C1276" i="14" s="1"/>
  <c r="A1195" i="14"/>
  <c r="C1195" i="14" s="1"/>
  <c r="A1114" i="14"/>
  <c r="C1114" i="14" s="1"/>
  <c r="A1033" i="14"/>
  <c r="C1033" i="14" s="1"/>
  <c r="A952" i="14"/>
  <c r="C952" i="14" s="1"/>
  <c r="A871" i="14"/>
  <c r="C871" i="14" s="1"/>
  <c r="A790" i="14"/>
  <c r="C790" i="14" s="1"/>
  <c r="A709" i="14"/>
  <c r="C709" i="14" s="1"/>
  <c r="A628" i="14"/>
  <c r="C628" i="14" s="1"/>
  <c r="A547" i="14"/>
  <c r="C547" i="14" s="1"/>
  <c r="A466" i="14"/>
  <c r="C466" i="14" s="1"/>
  <c r="A385" i="14"/>
  <c r="C385" i="14" s="1"/>
  <c r="A304" i="14"/>
  <c r="C304" i="14" s="1"/>
  <c r="A1924" i="14"/>
  <c r="C1924" i="14" s="1"/>
  <c r="A2491" i="14"/>
  <c r="C2491" i="14" s="1"/>
  <c r="A2005" i="14"/>
  <c r="C2005" i="14" s="1"/>
  <c r="A2086" i="14"/>
  <c r="C2086" i="14" s="1"/>
  <c r="A2410" i="14"/>
  <c r="C2410" i="14" s="1"/>
  <c r="A2167" i="14"/>
  <c r="C2167" i="14" s="1"/>
  <c r="A2329" i="14"/>
  <c r="C2329" i="14" s="1"/>
  <c r="A3298" i="14"/>
  <c r="C3298" i="14" s="1"/>
  <c r="A3217" i="14"/>
  <c r="C3217" i="14" s="1"/>
  <c r="A3136" i="14"/>
  <c r="C3136" i="14" s="1"/>
  <c r="A3055" i="14"/>
  <c r="C3055" i="14" s="1"/>
  <c r="A2974" i="14"/>
  <c r="C2974" i="14" s="1"/>
  <c r="A2893" i="14"/>
  <c r="C2893" i="14" s="1"/>
  <c r="A2812" i="14"/>
  <c r="C2812" i="14" s="1"/>
  <c r="A2731" i="14"/>
  <c r="C2731" i="14" s="1"/>
  <c r="A2650" i="14"/>
  <c r="C2650" i="14" s="1"/>
  <c r="A2569" i="14"/>
  <c r="C2569" i="14" s="1"/>
  <c r="A2488" i="14"/>
  <c r="C2488" i="14" s="1"/>
  <c r="A2407" i="14"/>
  <c r="C2407" i="14" s="1"/>
  <c r="A2326" i="14"/>
  <c r="C2326" i="14" s="1"/>
  <c r="A2245" i="14"/>
  <c r="C2245" i="14" s="1"/>
  <c r="A1921" i="14"/>
  <c r="C1921" i="14" s="1"/>
  <c r="A2002" i="14"/>
  <c r="C2002" i="14" s="1"/>
  <c r="A2083" i="14"/>
  <c r="C2083" i="14" s="1"/>
  <c r="A2164" i="14"/>
  <c r="C2164" i="14" s="1"/>
  <c r="A1840" i="14"/>
  <c r="C1840" i="14" s="1"/>
  <c r="A1759" i="14"/>
  <c r="C1759" i="14" s="1"/>
  <c r="A1678" i="14"/>
  <c r="C1678" i="14" s="1"/>
  <c r="A1597" i="14"/>
  <c r="C1597" i="14" s="1"/>
  <c r="A1516" i="14"/>
  <c r="C1516" i="14" s="1"/>
  <c r="A1435" i="14"/>
  <c r="C1435" i="14" s="1"/>
  <c r="A1354" i="14"/>
  <c r="C1354" i="14" s="1"/>
  <c r="A1273" i="14"/>
  <c r="C1273" i="14" s="1"/>
  <c r="A1192" i="14"/>
  <c r="C1192" i="14" s="1"/>
  <c r="A1111" i="14"/>
  <c r="C1111" i="14" s="1"/>
  <c r="A1030" i="14"/>
  <c r="C1030" i="14" s="1"/>
  <c r="A949" i="14"/>
  <c r="C949" i="14" s="1"/>
  <c r="A868" i="14"/>
  <c r="C868" i="14" s="1"/>
  <c r="A787" i="14"/>
  <c r="C787" i="14" s="1"/>
  <c r="A706" i="14"/>
  <c r="C706" i="14" s="1"/>
  <c r="A625" i="14"/>
  <c r="C625" i="14" s="1"/>
  <c r="A544" i="14"/>
  <c r="C544" i="14" s="1"/>
  <c r="A463" i="14"/>
  <c r="C463" i="14" s="1"/>
  <c r="A382" i="14"/>
  <c r="C382" i="14" s="1"/>
  <c r="A301" i="14"/>
  <c r="C301" i="14" s="1"/>
  <c r="A3285" i="14"/>
  <c r="C3285" i="14" s="1"/>
  <c r="A3204" i="14"/>
  <c r="C3204" i="14" s="1"/>
  <c r="A3123" i="14"/>
  <c r="C3123" i="14" s="1"/>
  <c r="A3042" i="14"/>
  <c r="C3042" i="14" s="1"/>
  <c r="A2961" i="14"/>
  <c r="C2961" i="14" s="1"/>
  <c r="A2880" i="14"/>
  <c r="C2880" i="14" s="1"/>
  <c r="A2799" i="14"/>
  <c r="C2799" i="14" s="1"/>
  <c r="A2718" i="14"/>
  <c r="C2718" i="14" s="1"/>
  <c r="A2637" i="14"/>
  <c r="C2637" i="14" s="1"/>
  <c r="A2394" i="14"/>
  <c r="C2394" i="14" s="1"/>
  <c r="A1746" i="14"/>
  <c r="C1746" i="14" s="1"/>
  <c r="A1665" i="14"/>
  <c r="C1665" i="14" s="1"/>
  <c r="A1584" i="14"/>
  <c r="C1584" i="14" s="1"/>
  <c r="A1503" i="14"/>
  <c r="C1503" i="14" s="1"/>
  <c r="A1422" i="14"/>
  <c r="C1422" i="14" s="1"/>
  <c r="A1341" i="14"/>
  <c r="C1341" i="14" s="1"/>
  <c r="A1260" i="14"/>
  <c r="C1260" i="14" s="1"/>
  <c r="A1179" i="14"/>
  <c r="C1179" i="14" s="1"/>
  <c r="A1098" i="14"/>
  <c r="C1098" i="14" s="1"/>
  <c r="A1017" i="14"/>
  <c r="C1017" i="14" s="1"/>
  <c r="A936" i="14"/>
  <c r="C936" i="14" s="1"/>
  <c r="A855" i="14"/>
  <c r="C855" i="14" s="1"/>
  <c r="A774" i="14"/>
  <c r="C774" i="14" s="1"/>
  <c r="A693" i="14"/>
  <c r="C693" i="14" s="1"/>
  <c r="A612" i="14"/>
  <c r="C612" i="14" s="1"/>
  <c r="A531" i="14"/>
  <c r="C531" i="14" s="1"/>
  <c r="A450" i="14"/>
  <c r="C450" i="14" s="1"/>
  <c r="A369" i="14"/>
  <c r="C369" i="14" s="1"/>
  <c r="A288" i="14"/>
  <c r="C288" i="14" s="1"/>
  <c r="A2313" i="14"/>
  <c r="C2313" i="14" s="1"/>
  <c r="A1827" i="14"/>
  <c r="C1827" i="14" s="1"/>
  <c r="A1908" i="14"/>
  <c r="C1908" i="14" s="1"/>
  <c r="A2556" i="14"/>
  <c r="C2556" i="14" s="1"/>
  <c r="A2232" i="14"/>
  <c r="C2232" i="14" s="1"/>
  <c r="A1989" i="14"/>
  <c r="C1989" i="14" s="1"/>
  <c r="A2070" i="14"/>
  <c r="C2070" i="14" s="1"/>
  <c r="A2151" i="14"/>
  <c r="C2151" i="14" s="1"/>
  <c r="A2475" i="14"/>
  <c r="C2475" i="14" s="1"/>
  <c r="A3189" i="14"/>
  <c r="A2055" i="14"/>
  <c r="A2784" i="14"/>
  <c r="A2541" i="14"/>
  <c r="A2217" i="14"/>
  <c r="A1731" i="14"/>
  <c r="A1650" i="14"/>
  <c r="A1569" i="14"/>
  <c r="A1488" i="14"/>
  <c r="A1407" i="14"/>
  <c r="A1326" i="14"/>
  <c r="A1245" i="14"/>
  <c r="A1164" i="14"/>
  <c r="A1083" i="14"/>
  <c r="A1002" i="14"/>
  <c r="A921" i="14"/>
  <c r="A840" i="14"/>
  <c r="A759" i="14"/>
  <c r="A678" i="14"/>
  <c r="A597" i="14"/>
  <c r="A516" i="14"/>
  <c r="A435" i="14"/>
  <c r="A354" i="14"/>
  <c r="A273" i="14"/>
  <c r="A3027" i="14"/>
  <c r="A3270" i="14"/>
  <c r="A2622" i="14"/>
  <c r="A2460" i="14"/>
  <c r="A2136" i="14"/>
  <c r="A2865" i="14"/>
  <c r="A3108" i="14"/>
  <c r="A2379" i="14"/>
  <c r="A1812" i="14"/>
  <c r="A2946" i="14"/>
  <c r="A2298" i="14"/>
  <c r="A1974" i="14"/>
  <c r="A1893" i="14"/>
  <c r="A2703" i="14"/>
  <c r="A3277" i="14"/>
  <c r="C3277" i="14" s="1"/>
  <c r="A3196" i="14"/>
  <c r="C3196" i="14" s="1"/>
  <c r="A3115" i="14"/>
  <c r="C3115" i="14" s="1"/>
  <c r="A3034" i="14"/>
  <c r="C3034" i="14" s="1"/>
  <c r="A2953" i="14"/>
  <c r="C2953" i="14" s="1"/>
  <c r="A2872" i="14"/>
  <c r="C2872" i="14" s="1"/>
  <c r="A2791" i="14"/>
  <c r="C2791" i="14" s="1"/>
  <c r="A2710" i="14"/>
  <c r="C2710" i="14" s="1"/>
  <c r="A2629" i="14"/>
  <c r="C2629" i="14" s="1"/>
  <c r="A2305" i="14"/>
  <c r="C2305" i="14" s="1"/>
  <c r="A1900" i="14"/>
  <c r="C1900" i="14" s="1"/>
  <c r="A1738" i="14"/>
  <c r="C1738" i="14" s="1"/>
  <c r="A1657" i="14"/>
  <c r="C1657" i="14" s="1"/>
  <c r="A1576" i="14"/>
  <c r="C1576" i="14" s="1"/>
  <c r="A1495" i="14"/>
  <c r="C1495" i="14" s="1"/>
  <c r="A1414" i="14"/>
  <c r="C1414" i="14" s="1"/>
  <c r="A1333" i="14"/>
  <c r="C1333" i="14" s="1"/>
  <c r="A1252" i="14"/>
  <c r="C1252" i="14" s="1"/>
  <c r="A1171" i="14"/>
  <c r="C1171" i="14" s="1"/>
  <c r="A1090" i="14"/>
  <c r="C1090" i="14" s="1"/>
  <c r="A1009" i="14"/>
  <c r="C1009" i="14" s="1"/>
  <c r="A928" i="14"/>
  <c r="C928" i="14" s="1"/>
  <c r="A847" i="14"/>
  <c r="C847" i="14" s="1"/>
  <c r="A766" i="14"/>
  <c r="C766" i="14" s="1"/>
  <c r="A685" i="14"/>
  <c r="C685" i="14" s="1"/>
  <c r="A604" i="14"/>
  <c r="C604" i="14" s="1"/>
  <c r="A523" i="14"/>
  <c r="C523" i="14" s="1"/>
  <c r="A442" i="14"/>
  <c r="C442" i="14" s="1"/>
  <c r="A361" i="14"/>
  <c r="C361" i="14" s="1"/>
  <c r="A280" i="14"/>
  <c r="C280" i="14" s="1"/>
  <c r="A1981" i="14"/>
  <c r="C1981" i="14" s="1"/>
  <c r="A2548" i="14"/>
  <c r="C2548" i="14" s="1"/>
  <c r="A2224" i="14"/>
  <c r="C2224" i="14" s="1"/>
  <c r="A2062" i="14"/>
  <c r="C2062" i="14" s="1"/>
  <c r="A2467" i="14"/>
  <c r="C2467" i="14" s="1"/>
  <c r="A2143" i="14"/>
  <c r="C2143" i="14" s="1"/>
  <c r="A1819" i="14"/>
  <c r="C1819" i="14" s="1"/>
  <c r="A2386" i="14"/>
  <c r="C2386" i="14" s="1"/>
  <c r="A3299" i="14"/>
  <c r="C3299" i="14" s="1"/>
  <c r="A3218" i="14"/>
  <c r="C3218" i="14" s="1"/>
  <c r="A3137" i="14"/>
  <c r="C3137" i="14" s="1"/>
  <c r="A3056" i="14"/>
  <c r="C3056" i="14" s="1"/>
  <c r="A2975" i="14"/>
  <c r="C2975" i="14" s="1"/>
  <c r="A2894" i="14"/>
  <c r="C2894" i="14" s="1"/>
  <c r="A2813" i="14"/>
  <c r="C2813" i="14" s="1"/>
  <c r="A2732" i="14"/>
  <c r="C2732" i="14" s="1"/>
  <c r="A2651" i="14"/>
  <c r="C2651" i="14" s="1"/>
  <c r="A2570" i="14"/>
  <c r="C2570" i="14" s="1"/>
  <c r="A2489" i="14"/>
  <c r="C2489" i="14" s="1"/>
  <c r="A2408" i="14"/>
  <c r="C2408" i="14" s="1"/>
  <c r="A2327" i="14"/>
  <c r="C2327" i="14" s="1"/>
  <c r="A2246" i="14"/>
  <c r="C2246" i="14" s="1"/>
  <c r="A2165" i="14"/>
  <c r="C2165" i="14" s="1"/>
  <c r="A2084" i="14"/>
  <c r="C2084" i="14" s="1"/>
  <c r="A2003" i="14"/>
  <c r="C2003" i="14" s="1"/>
  <c r="A1922" i="14"/>
  <c r="C1922" i="14" s="1"/>
  <c r="A1274" i="14"/>
  <c r="C1274" i="14" s="1"/>
  <c r="A1517" i="14"/>
  <c r="C1517" i="14" s="1"/>
  <c r="A950" i="14"/>
  <c r="C950" i="14" s="1"/>
  <c r="A626" i="14"/>
  <c r="C626" i="14" s="1"/>
  <c r="A302" i="14"/>
  <c r="C302" i="14" s="1"/>
  <c r="A1760" i="14"/>
  <c r="C1760" i="14" s="1"/>
  <c r="A1355" i="14"/>
  <c r="C1355" i="14" s="1"/>
  <c r="A869" i="14"/>
  <c r="C869" i="14" s="1"/>
  <c r="A545" i="14"/>
  <c r="C545" i="14" s="1"/>
  <c r="A1598" i="14"/>
  <c r="C1598" i="14" s="1"/>
  <c r="A1679" i="14"/>
  <c r="C1679" i="14" s="1"/>
  <c r="A1031" i="14"/>
  <c r="C1031" i="14" s="1"/>
  <c r="A707" i="14"/>
  <c r="C707" i="14" s="1"/>
  <c r="A383" i="14"/>
  <c r="C383" i="14" s="1"/>
  <c r="A1112" i="14"/>
  <c r="C1112" i="14" s="1"/>
  <c r="A788" i="14"/>
  <c r="C788" i="14" s="1"/>
  <c r="A1436" i="14"/>
  <c r="C1436" i="14" s="1"/>
  <c r="A1841" i="14"/>
  <c r="C1841" i="14" s="1"/>
  <c r="A464" i="14"/>
  <c r="C464" i="14" s="1"/>
  <c r="A1193" i="14"/>
  <c r="C1193" i="14" s="1"/>
  <c r="A3268" i="14"/>
  <c r="A3187" i="14"/>
  <c r="A3106" i="14"/>
  <c r="A3025" i="14"/>
  <c r="A2944" i="14"/>
  <c r="A2863" i="14"/>
  <c r="A2782" i="14"/>
  <c r="A2701" i="14"/>
  <c r="A2620" i="14"/>
  <c r="A2539" i="14"/>
  <c r="A2458" i="14"/>
  <c r="A2377" i="14"/>
  <c r="A2296" i="14"/>
  <c r="A2215" i="14"/>
  <c r="A2134" i="14"/>
  <c r="A2053" i="14"/>
  <c r="A1972" i="14"/>
  <c r="A1891" i="14"/>
  <c r="A1810" i="14"/>
  <c r="A1729" i="14"/>
  <c r="A1648" i="14"/>
  <c r="A1567" i="14"/>
  <c r="A1486" i="14"/>
  <c r="A1405" i="14"/>
  <c r="A1324" i="14"/>
  <c r="A1243" i="14"/>
  <c r="A1162" i="14"/>
  <c r="A1081" i="14"/>
  <c r="A1000" i="14"/>
  <c r="A919" i="14"/>
  <c r="A838" i="14"/>
  <c r="A757" i="14"/>
  <c r="A676" i="14"/>
  <c r="A595" i="14"/>
  <c r="A514" i="14"/>
  <c r="A433" i="14"/>
  <c r="A352" i="14"/>
  <c r="A271" i="14"/>
  <c r="A3290" i="14"/>
  <c r="C3290" i="14" s="1"/>
  <c r="A3209" i="14"/>
  <c r="C3209" i="14" s="1"/>
  <c r="A3128" i="14"/>
  <c r="C3128" i="14" s="1"/>
  <c r="A3047" i="14"/>
  <c r="C3047" i="14" s="1"/>
  <c r="A2966" i="14"/>
  <c r="C2966" i="14" s="1"/>
  <c r="A2885" i="14"/>
  <c r="C2885" i="14" s="1"/>
  <c r="A2804" i="14"/>
  <c r="C2804" i="14" s="1"/>
  <c r="A2723" i="14"/>
  <c r="C2723" i="14" s="1"/>
  <c r="A2642" i="14"/>
  <c r="C2642" i="14" s="1"/>
  <c r="A2561" i="14"/>
  <c r="C2561" i="14" s="1"/>
  <c r="A2480" i="14"/>
  <c r="C2480" i="14" s="1"/>
  <c r="A2399" i="14"/>
  <c r="C2399" i="14" s="1"/>
  <c r="A2318" i="14"/>
  <c r="C2318" i="14" s="1"/>
  <c r="A2237" i="14"/>
  <c r="C2237" i="14" s="1"/>
  <c r="A2156" i="14"/>
  <c r="C2156" i="14" s="1"/>
  <c r="A1913" i="14"/>
  <c r="C1913" i="14" s="1"/>
  <c r="A1751" i="14"/>
  <c r="C1751" i="14" s="1"/>
  <c r="A1670" i="14"/>
  <c r="C1670" i="14" s="1"/>
  <c r="A1589" i="14"/>
  <c r="C1589" i="14" s="1"/>
  <c r="A1508" i="14"/>
  <c r="C1508" i="14" s="1"/>
  <c r="A1427" i="14"/>
  <c r="C1427" i="14" s="1"/>
  <c r="A1346" i="14"/>
  <c r="C1346" i="14" s="1"/>
  <c r="A1265" i="14"/>
  <c r="C1265" i="14" s="1"/>
  <c r="A1184" i="14"/>
  <c r="C1184" i="14" s="1"/>
  <c r="A1103" i="14"/>
  <c r="C1103" i="14" s="1"/>
  <c r="A1022" i="14"/>
  <c r="C1022" i="14" s="1"/>
  <c r="A941" i="14"/>
  <c r="C941" i="14" s="1"/>
  <c r="A860" i="14"/>
  <c r="C860" i="14" s="1"/>
  <c r="A779" i="14"/>
  <c r="C779" i="14" s="1"/>
  <c r="A698" i="14"/>
  <c r="C698" i="14" s="1"/>
  <c r="A617" i="14"/>
  <c r="C617" i="14" s="1"/>
  <c r="A536" i="14"/>
  <c r="C536" i="14" s="1"/>
  <c r="A455" i="14"/>
  <c r="C455" i="14" s="1"/>
  <c r="A374" i="14"/>
  <c r="C374" i="14" s="1"/>
  <c r="A293" i="14"/>
  <c r="C293" i="14" s="1"/>
  <c r="A2075" i="14"/>
  <c r="C2075" i="14" s="1"/>
  <c r="A1994" i="14"/>
  <c r="C1994" i="14" s="1"/>
  <c r="A1832" i="14"/>
  <c r="C1832" i="14" s="1"/>
  <c r="A3265" i="14"/>
  <c r="A3184" i="14"/>
  <c r="A3103" i="14"/>
  <c r="A3022" i="14"/>
  <c r="A2941" i="14"/>
  <c r="A2860" i="14"/>
  <c r="A2779" i="14"/>
  <c r="A2698" i="14"/>
  <c r="A2617" i="14"/>
  <c r="A2536" i="14"/>
  <c r="A2455" i="14"/>
  <c r="A2374" i="14"/>
  <c r="A2293" i="14"/>
  <c r="A2212" i="14"/>
  <c r="A2131" i="14"/>
  <c r="A2050" i="14"/>
  <c r="A1969" i="14"/>
  <c r="A1888" i="14"/>
  <c r="A1807" i="14"/>
  <c r="A1726" i="14"/>
  <c r="A1645" i="14"/>
  <c r="A1564" i="14"/>
  <c r="A1483" i="14"/>
  <c r="A1402" i="14"/>
  <c r="A1321" i="14"/>
  <c r="A1240" i="14"/>
  <c r="A1159" i="14"/>
  <c r="A1078" i="14"/>
  <c r="A916" i="14"/>
  <c r="A592" i="14"/>
  <c r="A268" i="14"/>
  <c r="A835" i="14"/>
  <c r="A511" i="14"/>
  <c r="A754" i="14"/>
  <c r="A430" i="14"/>
  <c r="A997" i="14"/>
  <c r="A673" i="14"/>
  <c r="A349" i="14"/>
  <c r="A3297" i="14"/>
  <c r="C3297" i="14" s="1"/>
  <c r="A3216" i="14"/>
  <c r="C3216" i="14" s="1"/>
  <c r="A3135" i="14"/>
  <c r="C3135" i="14" s="1"/>
  <c r="A3054" i="14"/>
  <c r="C3054" i="14" s="1"/>
  <c r="A2973" i="14"/>
  <c r="C2973" i="14" s="1"/>
  <c r="A2892" i="14"/>
  <c r="C2892" i="14" s="1"/>
  <c r="A2811" i="14"/>
  <c r="C2811" i="14" s="1"/>
  <c r="A2730" i="14"/>
  <c r="C2730" i="14" s="1"/>
  <c r="A2649" i="14"/>
  <c r="C2649" i="14" s="1"/>
  <c r="A2568" i="14"/>
  <c r="C2568" i="14" s="1"/>
  <c r="A2487" i="14"/>
  <c r="C2487" i="14" s="1"/>
  <c r="A2406" i="14"/>
  <c r="C2406" i="14" s="1"/>
  <c r="A2325" i="14"/>
  <c r="C2325" i="14" s="1"/>
  <c r="A2244" i="14"/>
  <c r="C2244" i="14" s="1"/>
  <c r="A2163" i="14"/>
  <c r="C2163" i="14" s="1"/>
  <c r="A2082" i="14"/>
  <c r="C2082" i="14" s="1"/>
  <c r="A2001" i="14"/>
  <c r="C2001" i="14" s="1"/>
  <c r="A1920" i="14"/>
  <c r="C1920" i="14" s="1"/>
  <c r="A1839" i="14"/>
  <c r="C1839" i="14" s="1"/>
  <c r="A1758" i="14"/>
  <c r="C1758" i="14" s="1"/>
  <c r="A1677" i="14"/>
  <c r="C1677" i="14" s="1"/>
  <c r="A1596" i="14"/>
  <c r="C1596" i="14" s="1"/>
  <c r="A1515" i="14"/>
  <c r="C1515" i="14" s="1"/>
  <c r="A1434" i="14"/>
  <c r="C1434" i="14" s="1"/>
  <c r="A1353" i="14"/>
  <c r="C1353" i="14" s="1"/>
  <c r="A1272" i="14"/>
  <c r="C1272" i="14" s="1"/>
  <c r="A1191" i="14"/>
  <c r="C1191" i="14" s="1"/>
  <c r="A948" i="14"/>
  <c r="C948" i="14" s="1"/>
  <c r="A624" i="14"/>
  <c r="C624" i="14" s="1"/>
  <c r="A300" i="14"/>
  <c r="C300" i="14" s="1"/>
  <c r="A867" i="14"/>
  <c r="C867" i="14" s="1"/>
  <c r="A543" i="14"/>
  <c r="C543" i="14" s="1"/>
  <c r="A1110" i="14"/>
  <c r="C1110" i="14" s="1"/>
  <c r="A786" i="14"/>
  <c r="C786" i="14" s="1"/>
  <c r="A462" i="14"/>
  <c r="C462" i="14" s="1"/>
  <c r="A1029" i="14"/>
  <c r="C1029" i="14" s="1"/>
  <c r="A705" i="14"/>
  <c r="C705" i="14" s="1"/>
  <c r="A381" i="14"/>
  <c r="C381" i="14" s="1"/>
  <c r="A3295" i="14"/>
  <c r="C3295" i="14" s="1"/>
  <c r="A3214" i="14"/>
  <c r="C3214" i="14" s="1"/>
  <c r="A3133" i="14"/>
  <c r="C3133" i="14" s="1"/>
  <c r="A3052" i="14"/>
  <c r="C3052" i="14" s="1"/>
  <c r="A2971" i="14"/>
  <c r="C2971" i="14" s="1"/>
  <c r="A2890" i="14"/>
  <c r="C2890" i="14" s="1"/>
  <c r="A2809" i="14"/>
  <c r="C2809" i="14" s="1"/>
  <c r="A2728" i="14"/>
  <c r="C2728" i="14" s="1"/>
  <c r="A2647" i="14"/>
  <c r="C2647" i="14" s="1"/>
  <c r="A2566" i="14"/>
  <c r="C2566" i="14" s="1"/>
  <c r="A2485" i="14"/>
  <c r="C2485" i="14" s="1"/>
  <c r="A2404" i="14"/>
  <c r="C2404" i="14" s="1"/>
  <c r="A2323" i="14"/>
  <c r="C2323" i="14" s="1"/>
  <c r="A2242" i="14"/>
  <c r="C2242" i="14" s="1"/>
  <c r="A2161" i="14"/>
  <c r="C2161" i="14" s="1"/>
  <c r="A2080" i="14"/>
  <c r="C2080" i="14" s="1"/>
  <c r="A1999" i="14"/>
  <c r="C1999" i="14" s="1"/>
  <c r="A1918" i="14"/>
  <c r="C1918" i="14" s="1"/>
  <c r="A1837" i="14"/>
  <c r="C1837" i="14" s="1"/>
  <c r="A1756" i="14"/>
  <c r="C1756" i="14" s="1"/>
  <c r="A1675" i="14"/>
  <c r="C1675" i="14" s="1"/>
  <c r="A1594" i="14"/>
  <c r="C1594" i="14" s="1"/>
  <c r="A1513" i="14"/>
  <c r="C1513" i="14" s="1"/>
  <c r="A1432" i="14"/>
  <c r="C1432" i="14" s="1"/>
  <c r="A1351" i="14"/>
  <c r="C1351" i="14" s="1"/>
  <c r="A1270" i="14"/>
  <c r="C1270" i="14" s="1"/>
  <c r="A1189" i="14"/>
  <c r="C1189" i="14" s="1"/>
  <c r="A1108" i="14"/>
  <c r="C1108" i="14" s="1"/>
  <c r="A1027" i="14"/>
  <c r="C1027" i="14" s="1"/>
  <c r="A946" i="14"/>
  <c r="C946" i="14" s="1"/>
  <c r="A865" i="14"/>
  <c r="C865" i="14" s="1"/>
  <c r="A784" i="14"/>
  <c r="C784" i="14" s="1"/>
  <c r="A703" i="14"/>
  <c r="C703" i="14" s="1"/>
  <c r="A622" i="14"/>
  <c r="C622" i="14" s="1"/>
  <c r="A541" i="14"/>
  <c r="C541" i="14" s="1"/>
  <c r="A460" i="14"/>
  <c r="C460" i="14" s="1"/>
  <c r="A379" i="14"/>
  <c r="C379" i="14" s="1"/>
  <c r="A298" i="14"/>
  <c r="C298" i="14" s="1"/>
  <c r="A2897" i="14"/>
  <c r="A3140" i="14"/>
  <c r="A2573" i="14"/>
  <c r="A2249" i="14"/>
  <c r="A1844" i="14"/>
  <c r="A1763" i="14"/>
  <c r="A1682" i="14"/>
  <c r="A1601" i="14"/>
  <c r="A1520" i="14"/>
  <c r="A1439" i="14"/>
  <c r="A1358" i="14"/>
  <c r="A1277" i="14"/>
  <c r="A1196" i="14"/>
  <c r="A1115" i="14"/>
  <c r="A1034" i="14"/>
  <c r="A953" i="14"/>
  <c r="A872" i="14"/>
  <c r="A791" i="14"/>
  <c r="A710" i="14"/>
  <c r="A629" i="14"/>
  <c r="A548" i="14"/>
  <c r="A467" i="14"/>
  <c r="A386" i="14"/>
  <c r="A305" i="14"/>
  <c r="A2735" i="14"/>
  <c r="A1925" i="14"/>
  <c r="A2978" i="14"/>
  <c r="A2492" i="14"/>
  <c r="A2006" i="14"/>
  <c r="A3221" i="14"/>
  <c r="A2087" i="14"/>
  <c r="A2816" i="14"/>
  <c r="A2411" i="14"/>
  <c r="A2168" i="14"/>
  <c r="A3302" i="14"/>
  <c r="A2654" i="14"/>
  <c r="A2330" i="14"/>
  <c r="A3059" i="14"/>
  <c r="A3273" i="14"/>
  <c r="C3273" i="14" s="1"/>
  <c r="A3192" i="14"/>
  <c r="A3111" i="14"/>
  <c r="C3111" i="14" s="1"/>
  <c r="A3030" i="14"/>
  <c r="C3030" i="14" s="1"/>
  <c r="A2949" i="14"/>
  <c r="C2949" i="14" s="1"/>
  <c r="A2868" i="14"/>
  <c r="C2868" i="14" s="1"/>
  <c r="A2787" i="14"/>
  <c r="C2787" i="14" s="1"/>
  <c r="A2706" i="14"/>
  <c r="C2706" i="14" s="1"/>
  <c r="A2625" i="14"/>
  <c r="C2625" i="14" s="1"/>
  <c r="A2544" i="14"/>
  <c r="C2544" i="14" s="1"/>
  <c r="A2463" i="14"/>
  <c r="C2463" i="14" s="1"/>
  <c r="A2382" i="14"/>
  <c r="C2382" i="14" s="1"/>
  <c r="A2301" i="14"/>
  <c r="C2301" i="14" s="1"/>
  <c r="A2220" i="14"/>
  <c r="C2220" i="14" s="1"/>
  <c r="A2139" i="14"/>
  <c r="C2139" i="14" s="1"/>
  <c r="A2058" i="14"/>
  <c r="C2058" i="14" s="1"/>
  <c r="A1977" i="14"/>
  <c r="C1977" i="14" s="1"/>
  <c r="A1896" i="14"/>
  <c r="C1896" i="14" s="1"/>
  <c r="A1815" i="14"/>
  <c r="C1815" i="14" s="1"/>
  <c r="A1734" i="14"/>
  <c r="C1734" i="14" s="1"/>
  <c r="A1653" i="14"/>
  <c r="C1653" i="14" s="1"/>
  <c r="A1572" i="14"/>
  <c r="C1572" i="14" s="1"/>
  <c r="A1491" i="14"/>
  <c r="C1491" i="14" s="1"/>
  <c r="A1410" i="14"/>
  <c r="C1410" i="14" s="1"/>
  <c r="A1329" i="14"/>
  <c r="A1248" i="14"/>
  <c r="C1248" i="14" s="1"/>
  <c r="A1167" i="14"/>
  <c r="C1167" i="14" s="1"/>
  <c r="A1086" i="14"/>
  <c r="C1086" i="14" s="1"/>
  <c r="A1005" i="14"/>
  <c r="C1005" i="14" s="1"/>
  <c r="A681" i="14"/>
  <c r="C681" i="14" s="1"/>
  <c r="A357" i="14"/>
  <c r="C357" i="14" s="1"/>
  <c r="A924" i="14"/>
  <c r="C924" i="14" s="1"/>
  <c r="A600" i="14"/>
  <c r="C600" i="14" s="1"/>
  <c r="A276" i="14"/>
  <c r="C276" i="14" s="1"/>
  <c r="A843" i="14"/>
  <c r="C843" i="14" s="1"/>
  <c r="A519" i="14"/>
  <c r="C519" i="14" s="1"/>
  <c r="A762" i="14"/>
  <c r="C762" i="14" s="1"/>
  <c r="A438" i="14"/>
  <c r="C438" i="14" s="1"/>
  <c r="A3281" i="14"/>
  <c r="C3281" i="14" s="1"/>
  <c r="A3200" i="14"/>
  <c r="C3200" i="14" s="1"/>
  <c r="A3119" i="14"/>
  <c r="C3119" i="14" s="1"/>
  <c r="A3038" i="14"/>
  <c r="C3038" i="14" s="1"/>
  <c r="A2957" i="14"/>
  <c r="C2957" i="14" s="1"/>
  <c r="A2876" i="14"/>
  <c r="C2876" i="14" s="1"/>
  <c r="A2795" i="14"/>
  <c r="C2795" i="14" s="1"/>
  <c r="A2714" i="14"/>
  <c r="C2714" i="14" s="1"/>
  <c r="A2633" i="14"/>
  <c r="C2633" i="14" s="1"/>
  <c r="A2552" i="14"/>
  <c r="C2552" i="14" s="1"/>
  <c r="A2471" i="14"/>
  <c r="C2471" i="14" s="1"/>
  <c r="A2390" i="14"/>
  <c r="C2390" i="14" s="1"/>
  <c r="A2309" i="14"/>
  <c r="C2309" i="14" s="1"/>
  <c r="A2228" i="14"/>
  <c r="C2228" i="14" s="1"/>
  <c r="A2147" i="14"/>
  <c r="C2147" i="14" s="1"/>
  <c r="A2066" i="14"/>
  <c r="C2066" i="14" s="1"/>
  <c r="A1985" i="14"/>
  <c r="C1985" i="14" s="1"/>
  <c r="A1904" i="14"/>
  <c r="C1904" i="14" s="1"/>
  <c r="A1823" i="14"/>
  <c r="C1823" i="14" s="1"/>
  <c r="A1742" i="14"/>
  <c r="C1742" i="14" s="1"/>
  <c r="A1661" i="14"/>
  <c r="C1661" i="14" s="1"/>
  <c r="A1580" i="14"/>
  <c r="C1580" i="14" s="1"/>
  <c r="A1499" i="14"/>
  <c r="C1499" i="14" s="1"/>
  <c r="A1418" i="14"/>
  <c r="C1418" i="14" s="1"/>
  <c r="A1337" i="14"/>
  <c r="C1337" i="14" s="1"/>
  <c r="A1256" i="14"/>
  <c r="C1256" i="14" s="1"/>
  <c r="A1175" i="14"/>
  <c r="C1175" i="14" s="1"/>
  <c r="A1094" i="14"/>
  <c r="C1094" i="14" s="1"/>
  <c r="A770" i="14"/>
  <c r="C770" i="14" s="1"/>
  <c r="A446" i="14"/>
  <c r="C446" i="14" s="1"/>
  <c r="A1013" i="14"/>
  <c r="C1013" i="14" s="1"/>
  <c r="A689" i="14"/>
  <c r="C689" i="14" s="1"/>
  <c r="A365" i="14"/>
  <c r="C365" i="14" s="1"/>
  <c r="A932" i="14"/>
  <c r="C932" i="14" s="1"/>
  <c r="A608" i="14"/>
  <c r="C608" i="14" s="1"/>
  <c r="A284" i="14"/>
  <c r="C284" i="14" s="1"/>
  <c r="A527" i="14"/>
  <c r="C527" i="14" s="1"/>
  <c r="A851" i="14"/>
  <c r="C851" i="14" s="1"/>
  <c r="A3275" i="14"/>
  <c r="C3275" i="14" s="1"/>
  <c r="A3194" i="14"/>
  <c r="C3194" i="14" s="1"/>
  <c r="A3113" i="14"/>
  <c r="C3113" i="14" s="1"/>
  <c r="A3032" i="14"/>
  <c r="C3032" i="14" s="1"/>
  <c r="A2951" i="14"/>
  <c r="C2951" i="14" s="1"/>
  <c r="A2870" i="14"/>
  <c r="C2870" i="14" s="1"/>
  <c r="A2789" i="14"/>
  <c r="C2789" i="14" s="1"/>
  <c r="A2708" i="14"/>
  <c r="C2708" i="14" s="1"/>
  <c r="A2627" i="14"/>
  <c r="C2627" i="14" s="1"/>
  <c r="A2546" i="14"/>
  <c r="C2546" i="14" s="1"/>
  <c r="A2465" i="14"/>
  <c r="C2465" i="14" s="1"/>
  <c r="A2384" i="14"/>
  <c r="C2384" i="14" s="1"/>
  <c r="A2303" i="14"/>
  <c r="C2303" i="14" s="1"/>
  <c r="A2222" i="14"/>
  <c r="C2222" i="14" s="1"/>
  <c r="A2141" i="14"/>
  <c r="C2141" i="14" s="1"/>
  <c r="A2060" i="14"/>
  <c r="C2060" i="14" s="1"/>
  <c r="A1979" i="14"/>
  <c r="C1979" i="14" s="1"/>
  <c r="A1898" i="14"/>
  <c r="C1898" i="14" s="1"/>
  <c r="A1817" i="14"/>
  <c r="C1817" i="14" s="1"/>
  <c r="A1331" i="14"/>
  <c r="C1331" i="14" s="1"/>
  <c r="A1574" i="14"/>
  <c r="C1574" i="14" s="1"/>
  <c r="A1007" i="14"/>
  <c r="C1007" i="14" s="1"/>
  <c r="A683" i="14"/>
  <c r="C683" i="14" s="1"/>
  <c r="A359" i="14"/>
  <c r="C359" i="14" s="1"/>
  <c r="A1169" i="14"/>
  <c r="C1169" i="14" s="1"/>
  <c r="A1412" i="14"/>
  <c r="C1412" i="14" s="1"/>
  <c r="A926" i="14"/>
  <c r="C926" i="14" s="1"/>
  <c r="A602" i="14"/>
  <c r="C602" i="14" s="1"/>
  <c r="A278" i="14"/>
  <c r="C278" i="14" s="1"/>
  <c r="A1655" i="14"/>
  <c r="C1655" i="14" s="1"/>
  <c r="A1736" i="14"/>
  <c r="C1736" i="14" s="1"/>
  <c r="A1088" i="14"/>
  <c r="C1088" i="14" s="1"/>
  <c r="A764" i="14"/>
  <c r="C764" i="14" s="1"/>
  <c r="A440" i="14"/>
  <c r="C440" i="14" s="1"/>
  <c r="A521" i="14"/>
  <c r="C521" i="14" s="1"/>
  <c r="A1493" i="14"/>
  <c r="C1493" i="14" s="1"/>
  <c r="A1250" i="14"/>
  <c r="C1250" i="14" s="1"/>
  <c r="A845" i="14"/>
  <c r="C845" i="14" s="1"/>
  <c r="A3267" i="14"/>
  <c r="A3186" i="14"/>
  <c r="A3105" i="14"/>
  <c r="A3024" i="14"/>
  <c r="A2943" i="14"/>
  <c r="A2862" i="14"/>
  <c r="A2781" i="14"/>
  <c r="A2700" i="14"/>
  <c r="A2619" i="14"/>
  <c r="A2538" i="14"/>
  <c r="A2457" i="14"/>
  <c r="A2376" i="14"/>
  <c r="A2295" i="14"/>
  <c r="A2214" i="14"/>
  <c r="A2133" i="14"/>
  <c r="A2052" i="14"/>
  <c r="A1971" i="14"/>
  <c r="A1890" i="14"/>
  <c r="A1809" i="14"/>
  <c r="A1566" i="14"/>
  <c r="A1161" i="14"/>
  <c r="A918" i="14"/>
  <c r="A594" i="14"/>
  <c r="A270" i="14"/>
  <c r="A1404" i="14"/>
  <c r="A1647" i="14"/>
  <c r="A837" i="14"/>
  <c r="A513" i="14"/>
  <c r="A1242" i="14"/>
  <c r="A1323" i="14"/>
  <c r="A999" i="14"/>
  <c r="A675" i="14"/>
  <c r="A351" i="14"/>
  <c r="A1485" i="14"/>
  <c r="A756" i="14"/>
  <c r="A432" i="14"/>
  <c r="A1728" i="14"/>
  <c r="A1080" i="14"/>
  <c r="A3274" i="14"/>
  <c r="C3274" i="14" s="1"/>
  <c r="A3193" i="14"/>
  <c r="A3112" i="14"/>
  <c r="C3112" i="14" s="1"/>
  <c r="A3031" i="14"/>
  <c r="C3031" i="14" s="1"/>
  <c r="A2950" i="14"/>
  <c r="C2950" i="14" s="1"/>
  <c r="A2869" i="14"/>
  <c r="C2869" i="14" s="1"/>
  <c r="A2788" i="14"/>
  <c r="C2788" i="14" s="1"/>
  <c r="A2707" i="14"/>
  <c r="C2707" i="14" s="1"/>
  <c r="A2626" i="14"/>
  <c r="C2626" i="14" s="1"/>
  <c r="A2545" i="14"/>
  <c r="C2545" i="14" s="1"/>
  <c r="A2464" i="14"/>
  <c r="C2464" i="14" s="1"/>
  <c r="A2383" i="14"/>
  <c r="C2383" i="14" s="1"/>
  <c r="A2302" i="14"/>
  <c r="C2302" i="14" s="1"/>
  <c r="A2221" i="14"/>
  <c r="C2221" i="14" s="1"/>
  <c r="A2140" i="14"/>
  <c r="C2140" i="14" s="1"/>
  <c r="A1978" i="14"/>
  <c r="C1978" i="14" s="1"/>
  <c r="A2059" i="14"/>
  <c r="C2059" i="14" s="1"/>
  <c r="A1735" i="14"/>
  <c r="C1735" i="14" s="1"/>
  <c r="A1654" i="14"/>
  <c r="C1654" i="14" s="1"/>
  <c r="A1573" i="14"/>
  <c r="C1573" i="14" s="1"/>
  <c r="A1492" i="14"/>
  <c r="C1492" i="14" s="1"/>
  <c r="A1411" i="14"/>
  <c r="C1411" i="14" s="1"/>
  <c r="A1330" i="14"/>
  <c r="A1249" i="14"/>
  <c r="C1249" i="14" s="1"/>
  <c r="A1168" i="14"/>
  <c r="C1168" i="14" s="1"/>
  <c r="A1087" i="14"/>
  <c r="C1087" i="14" s="1"/>
  <c r="A1006" i="14"/>
  <c r="C1006" i="14" s="1"/>
  <c r="A925" i="14"/>
  <c r="C925" i="14" s="1"/>
  <c r="A844" i="14"/>
  <c r="C844" i="14" s="1"/>
  <c r="A763" i="14"/>
  <c r="C763" i="14" s="1"/>
  <c r="A682" i="14"/>
  <c r="C682" i="14" s="1"/>
  <c r="A601" i="14"/>
  <c r="C601" i="14" s="1"/>
  <c r="A520" i="14"/>
  <c r="C520" i="14" s="1"/>
  <c r="A439" i="14"/>
  <c r="C439" i="14" s="1"/>
  <c r="A358" i="14"/>
  <c r="C358" i="14" s="1"/>
  <c r="A277" i="14"/>
  <c r="C277" i="14" s="1"/>
  <c r="A1897" i="14"/>
  <c r="C1897" i="14" s="1"/>
  <c r="A1816" i="14"/>
  <c r="C1816" i="14" s="1"/>
  <c r="A3292" i="14"/>
  <c r="C3292" i="14" s="1"/>
  <c r="A3211" i="14"/>
  <c r="C3211" i="14" s="1"/>
  <c r="A3130" i="14"/>
  <c r="C3130" i="14" s="1"/>
  <c r="A3049" i="14"/>
  <c r="C3049" i="14" s="1"/>
  <c r="A2968" i="14"/>
  <c r="C2968" i="14" s="1"/>
  <c r="A2887" i="14"/>
  <c r="C2887" i="14" s="1"/>
  <c r="A2806" i="14"/>
  <c r="C2806" i="14" s="1"/>
  <c r="A2725" i="14"/>
  <c r="C2725" i="14" s="1"/>
  <c r="A2644" i="14"/>
  <c r="C2644" i="14" s="1"/>
  <c r="A2563" i="14"/>
  <c r="C2563" i="14" s="1"/>
  <c r="A2482" i="14"/>
  <c r="C2482" i="14" s="1"/>
  <c r="A2401" i="14"/>
  <c r="C2401" i="14" s="1"/>
  <c r="A2320" i="14"/>
  <c r="C2320" i="14" s="1"/>
  <c r="A2239" i="14"/>
  <c r="C2239" i="14" s="1"/>
  <c r="A2158" i="14"/>
  <c r="C2158" i="14" s="1"/>
  <c r="A2077" i="14"/>
  <c r="C2077" i="14" s="1"/>
  <c r="A1996" i="14"/>
  <c r="C1996" i="14" s="1"/>
  <c r="A1915" i="14"/>
  <c r="C1915" i="14" s="1"/>
  <c r="A1834" i="14"/>
  <c r="C1834" i="14" s="1"/>
  <c r="A1753" i="14"/>
  <c r="C1753" i="14" s="1"/>
  <c r="A1672" i="14"/>
  <c r="C1672" i="14" s="1"/>
  <c r="A1591" i="14"/>
  <c r="C1591" i="14" s="1"/>
  <c r="A1510" i="14"/>
  <c r="C1510" i="14" s="1"/>
  <c r="A1429" i="14"/>
  <c r="C1429" i="14" s="1"/>
  <c r="A1348" i="14"/>
  <c r="C1348" i="14" s="1"/>
  <c r="A1267" i="14"/>
  <c r="C1267" i="14" s="1"/>
  <c r="A1186" i="14"/>
  <c r="C1186" i="14" s="1"/>
  <c r="A1105" i="14"/>
  <c r="C1105" i="14" s="1"/>
  <c r="A1024" i="14"/>
  <c r="C1024" i="14" s="1"/>
  <c r="A943" i="14"/>
  <c r="C943" i="14" s="1"/>
  <c r="A862" i="14"/>
  <c r="C862" i="14" s="1"/>
  <c r="A781" i="14"/>
  <c r="C781" i="14" s="1"/>
  <c r="A700" i="14"/>
  <c r="C700" i="14" s="1"/>
  <c r="A619" i="14"/>
  <c r="C619" i="14" s="1"/>
  <c r="A538" i="14"/>
  <c r="C538" i="14" s="1"/>
  <c r="A457" i="14"/>
  <c r="C457" i="14" s="1"/>
  <c r="A376" i="14"/>
  <c r="C376" i="14" s="1"/>
  <c r="A295" i="14"/>
  <c r="C295" i="14" s="1"/>
  <c r="A3283" i="14"/>
  <c r="C3283" i="14" s="1"/>
  <c r="A3202" i="14"/>
  <c r="C3202" i="14" s="1"/>
  <c r="A3121" i="14"/>
  <c r="C3121" i="14" s="1"/>
  <c r="A3040" i="14"/>
  <c r="C3040" i="14" s="1"/>
  <c r="A2959" i="14"/>
  <c r="C2959" i="14" s="1"/>
  <c r="A2878" i="14"/>
  <c r="C2878" i="14" s="1"/>
  <c r="A2797" i="14"/>
  <c r="C2797" i="14" s="1"/>
  <c r="A2716" i="14"/>
  <c r="C2716" i="14" s="1"/>
  <c r="A2635" i="14"/>
  <c r="C2635" i="14" s="1"/>
  <c r="A2554" i="14"/>
  <c r="C2554" i="14" s="1"/>
  <c r="A2473" i="14"/>
  <c r="C2473" i="14" s="1"/>
  <c r="A2392" i="14"/>
  <c r="C2392" i="14" s="1"/>
  <c r="A2311" i="14"/>
  <c r="C2311" i="14" s="1"/>
  <c r="A2230" i="14"/>
  <c r="C2230" i="14" s="1"/>
  <c r="A2149" i="14"/>
  <c r="C2149" i="14" s="1"/>
  <c r="A2068" i="14"/>
  <c r="C2068" i="14" s="1"/>
  <c r="A1987" i="14"/>
  <c r="C1987" i="14" s="1"/>
  <c r="A1906" i="14"/>
  <c r="C1906" i="14" s="1"/>
  <c r="A1825" i="14"/>
  <c r="C1825" i="14" s="1"/>
  <c r="A1744" i="14"/>
  <c r="C1744" i="14" s="1"/>
  <c r="A1339" i="14"/>
  <c r="C1339" i="14" s="1"/>
  <c r="A1096" i="14"/>
  <c r="C1096" i="14" s="1"/>
  <c r="A772" i="14"/>
  <c r="C772" i="14" s="1"/>
  <c r="A448" i="14"/>
  <c r="C448" i="14" s="1"/>
  <c r="A1582" i="14"/>
  <c r="C1582" i="14" s="1"/>
  <c r="A1177" i="14"/>
  <c r="C1177" i="14" s="1"/>
  <c r="A1015" i="14"/>
  <c r="C1015" i="14" s="1"/>
  <c r="A691" i="14"/>
  <c r="C691" i="14" s="1"/>
  <c r="A367" i="14"/>
  <c r="C367" i="14" s="1"/>
  <c r="A1420" i="14"/>
  <c r="C1420" i="14" s="1"/>
  <c r="A1501" i="14"/>
  <c r="C1501" i="14" s="1"/>
  <c r="A853" i="14"/>
  <c r="C853" i="14" s="1"/>
  <c r="A529" i="14"/>
  <c r="C529" i="14" s="1"/>
  <c r="A286" i="14"/>
  <c r="C286" i="14" s="1"/>
  <c r="A934" i="14"/>
  <c r="C934" i="14" s="1"/>
  <c r="A1258" i="14"/>
  <c r="C1258" i="14" s="1"/>
  <c r="A1663" i="14"/>
  <c r="C1663" i="14" s="1"/>
  <c r="A610" i="14"/>
  <c r="C610" i="14" s="1"/>
  <c r="A3282" i="14"/>
  <c r="C3282" i="14" s="1"/>
  <c r="A3201" i="14"/>
  <c r="C3201" i="14" s="1"/>
  <c r="A3120" i="14"/>
  <c r="C3120" i="14" s="1"/>
  <c r="A3039" i="14"/>
  <c r="C3039" i="14" s="1"/>
  <c r="A2958" i="14"/>
  <c r="C2958" i="14" s="1"/>
  <c r="A2877" i="14"/>
  <c r="C2877" i="14" s="1"/>
  <c r="A2796" i="14"/>
  <c r="C2796" i="14" s="1"/>
  <c r="A2715" i="14"/>
  <c r="C2715" i="14" s="1"/>
  <c r="A2634" i="14"/>
  <c r="C2634" i="14" s="1"/>
  <c r="A2553" i="14"/>
  <c r="C2553" i="14" s="1"/>
  <c r="A2472" i="14"/>
  <c r="C2472" i="14" s="1"/>
  <c r="A2391" i="14"/>
  <c r="C2391" i="14" s="1"/>
  <c r="A2310" i="14"/>
  <c r="C2310" i="14" s="1"/>
  <c r="A2229" i="14"/>
  <c r="C2229" i="14" s="1"/>
  <c r="A2148" i="14"/>
  <c r="C2148" i="14" s="1"/>
  <c r="A1824" i="14"/>
  <c r="C1824" i="14" s="1"/>
  <c r="A1905" i="14"/>
  <c r="C1905" i="14" s="1"/>
  <c r="A1986" i="14"/>
  <c r="C1986" i="14" s="1"/>
  <c r="A2067" i="14"/>
  <c r="C2067" i="14" s="1"/>
  <c r="A1743" i="14"/>
  <c r="C1743" i="14" s="1"/>
  <c r="A1662" i="14"/>
  <c r="C1662" i="14" s="1"/>
  <c r="A1581" i="14"/>
  <c r="C1581" i="14" s="1"/>
  <c r="A1500" i="14"/>
  <c r="C1500" i="14" s="1"/>
  <c r="A1419" i="14"/>
  <c r="C1419" i="14" s="1"/>
  <c r="A1338" i="14"/>
  <c r="C1338" i="14" s="1"/>
  <c r="A1257" i="14"/>
  <c r="C1257" i="14" s="1"/>
  <c r="A1176" i="14"/>
  <c r="C1176" i="14" s="1"/>
  <c r="A1095" i="14"/>
  <c r="C1095" i="14" s="1"/>
  <c r="A1014" i="14"/>
  <c r="C1014" i="14" s="1"/>
  <c r="A933" i="14"/>
  <c r="C933" i="14" s="1"/>
  <c r="A852" i="14"/>
  <c r="C852" i="14" s="1"/>
  <c r="A771" i="14"/>
  <c r="C771" i="14" s="1"/>
  <c r="A690" i="14"/>
  <c r="C690" i="14" s="1"/>
  <c r="A609" i="14"/>
  <c r="C609" i="14" s="1"/>
  <c r="A528" i="14"/>
  <c r="C528" i="14" s="1"/>
  <c r="A447" i="14"/>
  <c r="C447" i="14" s="1"/>
  <c r="A366" i="14"/>
  <c r="C366" i="14" s="1"/>
  <c r="A285" i="14"/>
  <c r="C285" i="14" s="1"/>
  <c r="A3269" i="14"/>
  <c r="A3188" i="14"/>
  <c r="A3107" i="14"/>
  <c r="A3026" i="14"/>
  <c r="A2945" i="14"/>
  <c r="A2864" i="14"/>
  <c r="A2783" i="14"/>
  <c r="A2702" i="14"/>
  <c r="A2621" i="14"/>
  <c r="A2540" i="14"/>
  <c r="A2216" i="14"/>
  <c r="A1730" i="14"/>
  <c r="A1649" i="14"/>
  <c r="A1568" i="14"/>
  <c r="A1487" i="14"/>
  <c r="A1406" i="14"/>
  <c r="A1325" i="14"/>
  <c r="A1244" i="14"/>
  <c r="A1163" i="14"/>
  <c r="A1082" i="14"/>
  <c r="A1001" i="14"/>
  <c r="A920" i="14"/>
  <c r="A839" i="14"/>
  <c r="A758" i="14"/>
  <c r="A677" i="14"/>
  <c r="A596" i="14"/>
  <c r="A515" i="14"/>
  <c r="A434" i="14"/>
  <c r="A353" i="14"/>
  <c r="A272" i="14"/>
  <c r="A2459" i="14"/>
  <c r="A2135" i="14"/>
  <c r="A2378" i="14"/>
  <c r="A1811" i="14"/>
  <c r="A1892" i="14"/>
  <c r="A2054" i="14"/>
  <c r="A2297" i="14"/>
  <c r="A1973" i="14"/>
  <c r="A2719" i="14"/>
  <c r="C2719" i="14" s="1"/>
  <c r="A2962" i="14"/>
  <c r="C2962" i="14" s="1"/>
  <c r="A2395" i="14"/>
  <c r="C2395" i="14" s="1"/>
  <c r="A1747" i="14"/>
  <c r="C1747" i="14" s="1"/>
  <c r="A1666" i="14"/>
  <c r="C1666" i="14" s="1"/>
  <c r="A1585" i="14"/>
  <c r="C1585" i="14" s="1"/>
  <c r="A1504" i="14"/>
  <c r="C1504" i="14" s="1"/>
  <c r="A1423" i="14"/>
  <c r="C1423" i="14" s="1"/>
  <c r="A1342" i="14"/>
  <c r="C1342" i="14" s="1"/>
  <c r="A1261" i="14"/>
  <c r="C1261" i="14" s="1"/>
  <c r="A1180" i="14"/>
  <c r="C1180" i="14" s="1"/>
  <c r="A1099" i="14"/>
  <c r="C1099" i="14" s="1"/>
  <c r="A1018" i="14"/>
  <c r="C1018" i="14" s="1"/>
  <c r="A937" i="14"/>
  <c r="C937" i="14" s="1"/>
  <c r="A856" i="14"/>
  <c r="C856" i="14" s="1"/>
  <c r="A775" i="14"/>
  <c r="C775" i="14" s="1"/>
  <c r="A694" i="14"/>
  <c r="C694" i="14" s="1"/>
  <c r="A613" i="14"/>
  <c r="C613" i="14" s="1"/>
  <c r="A532" i="14"/>
  <c r="C532" i="14" s="1"/>
  <c r="A451" i="14"/>
  <c r="C451" i="14" s="1"/>
  <c r="A370" i="14"/>
  <c r="C370" i="14" s="1"/>
  <c r="A289" i="14"/>
  <c r="C289" i="14" s="1"/>
  <c r="A3205" i="14"/>
  <c r="C3205" i="14" s="1"/>
  <c r="A2800" i="14"/>
  <c r="C2800" i="14" s="1"/>
  <c r="A2314" i="14"/>
  <c r="C2314" i="14" s="1"/>
  <c r="A1828" i="14"/>
  <c r="C1828" i="14" s="1"/>
  <c r="A3043" i="14"/>
  <c r="C3043" i="14" s="1"/>
  <c r="A1909" i="14"/>
  <c r="C1909" i="14" s="1"/>
  <c r="A3286" i="14"/>
  <c r="C3286" i="14" s="1"/>
  <c r="A2638" i="14"/>
  <c r="C2638" i="14" s="1"/>
  <c r="A2557" i="14"/>
  <c r="C2557" i="14" s="1"/>
  <c r="A2233" i="14"/>
  <c r="C2233" i="14" s="1"/>
  <c r="A1990" i="14"/>
  <c r="C1990" i="14" s="1"/>
  <c r="A3124" i="14"/>
  <c r="C3124" i="14" s="1"/>
  <c r="A2476" i="14"/>
  <c r="C2476" i="14" s="1"/>
  <c r="A2152" i="14"/>
  <c r="C2152" i="14" s="1"/>
  <c r="A2881" i="14"/>
  <c r="C2881" i="14" s="1"/>
  <c r="A2071" i="14"/>
  <c r="C2071" i="14" s="1"/>
  <c r="A2954" i="14"/>
  <c r="C2954" i="14" s="1"/>
  <c r="A1820" i="14"/>
  <c r="C1820" i="14" s="1"/>
  <c r="A3197" i="14"/>
  <c r="C3197" i="14" s="1"/>
  <c r="A2306" i="14"/>
  <c r="C2306" i="14" s="1"/>
  <c r="A1901" i="14"/>
  <c r="C1901" i="14" s="1"/>
  <c r="A1739" i="14"/>
  <c r="C1739" i="14" s="1"/>
  <c r="A1658" i="14"/>
  <c r="C1658" i="14" s="1"/>
  <c r="A1577" i="14"/>
  <c r="C1577" i="14" s="1"/>
  <c r="A1496" i="14"/>
  <c r="C1496" i="14" s="1"/>
  <c r="A1415" i="14"/>
  <c r="C1415" i="14" s="1"/>
  <c r="A1334" i="14"/>
  <c r="C1334" i="14" s="1"/>
  <c r="A1253" i="14"/>
  <c r="C1253" i="14" s="1"/>
  <c r="A1172" i="14"/>
  <c r="C1172" i="14" s="1"/>
  <c r="A1091" i="14"/>
  <c r="C1091" i="14" s="1"/>
  <c r="A1010" i="14"/>
  <c r="C1010" i="14" s="1"/>
  <c r="A929" i="14"/>
  <c r="C929" i="14" s="1"/>
  <c r="A848" i="14"/>
  <c r="C848" i="14" s="1"/>
  <c r="A767" i="14"/>
  <c r="C767" i="14" s="1"/>
  <c r="A686" i="14"/>
  <c r="C686" i="14" s="1"/>
  <c r="A605" i="14"/>
  <c r="C605" i="14" s="1"/>
  <c r="A524" i="14"/>
  <c r="C524" i="14" s="1"/>
  <c r="A443" i="14"/>
  <c r="C443" i="14" s="1"/>
  <c r="A362" i="14"/>
  <c r="C362" i="14" s="1"/>
  <c r="A281" i="14"/>
  <c r="C281" i="14" s="1"/>
  <c r="A2792" i="14"/>
  <c r="C2792" i="14" s="1"/>
  <c r="A1982" i="14"/>
  <c r="C1982" i="14" s="1"/>
  <c r="A3035" i="14"/>
  <c r="C3035" i="14" s="1"/>
  <c r="A2549" i="14"/>
  <c r="C2549" i="14" s="1"/>
  <c r="A2225" i="14"/>
  <c r="C2225" i="14" s="1"/>
  <c r="A2063" i="14"/>
  <c r="C2063" i="14" s="1"/>
  <c r="A3278" i="14"/>
  <c r="C3278" i="14" s="1"/>
  <c r="A2630" i="14"/>
  <c r="C2630" i="14" s="1"/>
  <c r="A2873" i="14"/>
  <c r="C2873" i="14" s="1"/>
  <c r="A2468" i="14"/>
  <c r="C2468" i="14" s="1"/>
  <c r="A2144" i="14"/>
  <c r="C2144" i="14" s="1"/>
  <c r="A2711" i="14"/>
  <c r="C2711" i="14" s="1"/>
  <c r="A2387" i="14"/>
  <c r="C2387" i="14" s="1"/>
  <c r="A3116" i="14"/>
  <c r="C3116" i="14" s="1"/>
  <c r="A3289" i="14"/>
  <c r="C3289" i="14" s="1"/>
  <c r="A3208" i="14"/>
  <c r="C3208" i="14" s="1"/>
  <c r="A3127" i="14"/>
  <c r="C3127" i="14" s="1"/>
  <c r="A3046" i="14"/>
  <c r="C3046" i="14" s="1"/>
  <c r="A2965" i="14"/>
  <c r="C2965" i="14" s="1"/>
  <c r="A2884" i="14"/>
  <c r="C2884" i="14" s="1"/>
  <c r="A2803" i="14"/>
  <c r="C2803" i="14" s="1"/>
  <c r="A2722" i="14"/>
  <c r="C2722" i="14" s="1"/>
  <c r="A2641" i="14"/>
  <c r="C2641" i="14" s="1"/>
  <c r="A2560" i="14"/>
  <c r="C2560" i="14" s="1"/>
  <c r="A2479" i="14"/>
  <c r="C2479" i="14" s="1"/>
  <c r="A2398" i="14"/>
  <c r="C2398" i="14" s="1"/>
  <c r="A2317" i="14"/>
  <c r="C2317" i="14" s="1"/>
  <c r="A2236" i="14"/>
  <c r="C2236" i="14" s="1"/>
  <c r="A2155" i="14"/>
  <c r="C2155" i="14" s="1"/>
  <c r="A2074" i="14"/>
  <c r="C2074" i="14" s="1"/>
  <c r="A1993" i="14"/>
  <c r="C1993" i="14" s="1"/>
  <c r="A1912" i="14"/>
  <c r="C1912" i="14" s="1"/>
  <c r="A1750" i="14"/>
  <c r="C1750" i="14" s="1"/>
  <c r="A1669" i="14"/>
  <c r="C1669" i="14" s="1"/>
  <c r="A1588" i="14"/>
  <c r="C1588" i="14" s="1"/>
  <c r="A1507" i="14"/>
  <c r="C1507" i="14" s="1"/>
  <c r="A1426" i="14"/>
  <c r="C1426" i="14" s="1"/>
  <c r="A1345" i="14"/>
  <c r="C1345" i="14" s="1"/>
  <c r="A1264" i="14"/>
  <c r="C1264" i="14" s="1"/>
  <c r="A1183" i="14"/>
  <c r="C1183" i="14" s="1"/>
  <c r="A1831" i="14"/>
  <c r="C1831" i="14" s="1"/>
  <c r="A859" i="14"/>
  <c r="C859" i="14" s="1"/>
  <c r="A535" i="14"/>
  <c r="C535" i="14" s="1"/>
  <c r="A1102" i="14"/>
  <c r="C1102" i="14" s="1"/>
  <c r="A778" i="14"/>
  <c r="C778" i="14" s="1"/>
  <c r="A454" i="14"/>
  <c r="C454" i="14" s="1"/>
  <c r="A1021" i="14"/>
  <c r="C1021" i="14" s="1"/>
  <c r="A697" i="14"/>
  <c r="C697" i="14" s="1"/>
  <c r="A373" i="14"/>
  <c r="C373" i="14" s="1"/>
  <c r="A292" i="14"/>
  <c r="C292" i="14" s="1"/>
  <c r="A940" i="14"/>
  <c r="C940" i="14" s="1"/>
  <c r="A616" i="14"/>
  <c r="C616" i="14" s="1"/>
  <c r="A3263" i="14"/>
  <c r="A3182" i="14"/>
  <c r="A3101" i="14"/>
  <c r="A3020" i="14"/>
  <c r="A2939" i="14"/>
  <c r="A2858" i="14"/>
  <c r="A2777" i="14"/>
  <c r="A2696" i="14"/>
  <c r="A2615" i="14"/>
  <c r="A2534" i="14"/>
  <c r="A2453" i="14"/>
  <c r="A2372" i="14"/>
  <c r="A2291" i="14"/>
  <c r="A2210" i="14"/>
  <c r="A2129" i="14"/>
  <c r="A2048" i="14"/>
  <c r="A1967" i="14"/>
  <c r="A1886" i="14"/>
  <c r="A1805" i="14"/>
  <c r="A1724" i="14"/>
  <c r="A1643" i="14"/>
  <c r="A1562" i="14"/>
  <c r="A1481" i="14"/>
  <c r="A1400" i="14"/>
  <c r="A1319" i="14"/>
  <c r="A1238" i="14"/>
  <c r="A1157" i="14"/>
  <c r="A1076" i="14"/>
  <c r="A995" i="14"/>
  <c r="A914" i="14"/>
  <c r="A833" i="14"/>
  <c r="A752" i="14"/>
  <c r="A671" i="14"/>
  <c r="A590" i="14"/>
  <c r="A509" i="14"/>
  <c r="A428" i="14"/>
  <c r="A347" i="14"/>
  <c r="A3287" i="14"/>
  <c r="C3287" i="14" s="1"/>
  <c r="A3206" i="14"/>
  <c r="C3206" i="14" s="1"/>
  <c r="A3125" i="14"/>
  <c r="C3125" i="14" s="1"/>
  <c r="A3044" i="14"/>
  <c r="C3044" i="14" s="1"/>
  <c r="A2963" i="14"/>
  <c r="C2963" i="14" s="1"/>
  <c r="A2882" i="14"/>
  <c r="C2882" i="14" s="1"/>
  <c r="A2801" i="14"/>
  <c r="C2801" i="14" s="1"/>
  <c r="A2720" i="14"/>
  <c r="C2720" i="14" s="1"/>
  <c r="A2639" i="14"/>
  <c r="C2639" i="14" s="1"/>
  <c r="A2558" i="14"/>
  <c r="C2558" i="14" s="1"/>
  <c r="A2477" i="14"/>
  <c r="C2477" i="14" s="1"/>
  <c r="A2396" i="14"/>
  <c r="C2396" i="14" s="1"/>
  <c r="A2315" i="14"/>
  <c r="C2315" i="14" s="1"/>
  <c r="A2234" i="14"/>
  <c r="C2234" i="14" s="1"/>
  <c r="A2153" i="14"/>
  <c r="C2153" i="14" s="1"/>
  <c r="A2072" i="14"/>
  <c r="C2072" i="14" s="1"/>
  <c r="A1991" i="14"/>
  <c r="C1991" i="14" s="1"/>
  <c r="A1910" i="14"/>
  <c r="C1910" i="14" s="1"/>
  <c r="A1829" i="14"/>
  <c r="C1829" i="14" s="1"/>
  <c r="A1748" i="14"/>
  <c r="C1748" i="14" s="1"/>
  <c r="A1667" i="14"/>
  <c r="C1667" i="14" s="1"/>
  <c r="A1586" i="14"/>
  <c r="C1586" i="14" s="1"/>
  <c r="A1505" i="14"/>
  <c r="C1505" i="14" s="1"/>
  <c r="A1424" i="14"/>
  <c r="C1424" i="14" s="1"/>
  <c r="A1343" i="14"/>
  <c r="C1343" i="14" s="1"/>
  <c r="A1262" i="14"/>
  <c r="C1262" i="14" s="1"/>
  <c r="A1181" i="14"/>
  <c r="C1181" i="14" s="1"/>
  <c r="A1100" i="14"/>
  <c r="C1100" i="14" s="1"/>
  <c r="A1019" i="14"/>
  <c r="C1019" i="14" s="1"/>
  <c r="A938" i="14"/>
  <c r="C938" i="14" s="1"/>
  <c r="A857" i="14"/>
  <c r="C857" i="14" s="1"/>
  <c r="A776" i="14"/>
  <c r="C776" i="14" s="1"/>
  <c r="A695" i="14"/>
  <c r="C695" i="14" s="1"/>
  <c r="A614" i="14"/>
  <c r="C614" i="14" s="1"/>
  <c r="A533" i="14"/>
  <c r="C533" i="14" s="1"/>
  <c r="A452" i="14"/>
  <c r="C452" i="14" s="1"/>
  <c r="A371" i="14"/>
  <c r="C371" i="14" s="1"/>
  <c r="A290" i="14"/>
  <c r="C290" i="14" s="1"/>
  <c r="A3284" i="14"/>
  <c r="C3284" i="14" s="1"/>
  <c r="A3203" i="14"/>
  <c r="C3203" i="14" s="1"/>
  <c r="A3122" i="14"/>
  <c r="C3122" i="14" s="1"/>
  <c r="A3041" i="14"/>
  <c r="C3041" i="14" s="1"/>
  <c r="A2960" i="14"/>
  <c r="C2960" i="14" s="1"/>
  <c r="A2879" i="14"/>
  <c r="C2879" i="14" s="1"/>
  <c r="A2798" i="14"/>
  <c r="C2798" i="14" s="1"/>
  <c r="A2717" i="14"/>
  <c r="C2717" i="14" s="1"/>
  <c r="A2636" i="14"/>
  <c r="C2636" i="14" s="1"/>
  <c r="A2555" i="14"/>
  <c r="C2555" i="14" s="1"/>
  <c r="A2474" i="14"/>
  <c r="C2474" i="14" s="1"/>
  <c r="A2393" i="14"/>
  <c r="C2393" i="14" s="1"/>
  <c r="A2312" i="14"/>
  <c r="C2312" i="14" s="1"/>
  <c r="A2231" i="14"/>
  <c r="C2231" i="14" s="1"/>
  <c r="A2150" i="14"/>
  <c r="C2150" i="14" s="1"/>
  <c r="A2069" i="14"/>
  <c r="C2069" i="14" s="1"/>
  <c r="A1988" i="14"/>
  <c r="C1988" i="14" s="1"/>
  <c r="A1907" i="14"/>
  <c r="C1907" i="14" s="1"/>
  <c r="A1826" i="14"/>
  <c r="C1826" i="14" s="1"/>
  <c r="A1745" i="14"/>
  <c r="C1745" i="14" s="1"/>
  <c r="A1664" i="14"/>
  <c r="C1664" i="14" s="1"/>
  <c r="A1583" i="14"/>
  <c r="C1583" i="14" s="1"/>
  <c r="A1502" i="14"/>
  <c r="C1502" i="14" s="1"/>
  <c r="A1421" i="14"/>
  <c r="C1421" i="14" s="1"/>
  <c r="A1340" i="14"/>
  <c r="C1340" i="14" s="1"/>
  <c r="A1259" i="14"/>
  <c r="C1259" i="14" s="1"/>
  <c r="A1178" i="14"/>
  <c r="C1178" i="14" s="1"/>
  <c r="A1097" i="14"/>
  <c r="C1097" i="14" s="1"/>
  <c r="A1016" i="14"/>
  <c r="C1016" i="14" s="1"/>
  <c r="A935" i="14"/>
  <c r="C935" i="14" s="1"/>
  <c r="A854" i="14"/>
  <c r="C854" i="14" s="1"/>
  <c r="A773" i="14"/>
  <c r="C773" i="14" s="1"/>
  <c r="A692" i="14"/>
  <c r="C692" i="14" s="1"/>
  <c r="A611" i="14"/>
  <c r="C611" i="14" s="1"/>
  <c r="A530" i="14"/>
  <c r="C530" i="14" s="1"/>
  <c r="A449" i="14"/>
  <c r="C449" i="14" s="1"/>
  <c r="A368" i="14"/>
  <c r="C368" i="14" s="1"/>
  <c r="A287" i="14"/>
  <c r="C287" i="14" s="1"/>
  <c r="A3266" i="14"/>
  <c r="A3185" i="14"/>
  <c r="A3104" i="14"/>
  <c r="A3023" i="14"/>
  <c r="A2942" i="14"/>
  <c r="A2861" i="14"/>
  <c r="A2780" i="14"/>
  <c r="A2699" i="14"/>
  <c r="A2618" i="14"/>
  <c r="A2537" i="14"/>
  <c r="A2456" i="14"/>
  <c r="A2375" i="14"/>
  <c r="A2294" i="14"/>
  <c r="A2213" i="14"/>
  <c r="A2132" i="14"/>
  <c r="A1808" i="14"/>
  <c r="A1889" i="14"/>
  <c r="A1970" i="14"/>
  <c r="A1727" i="14"/>
  <c r="A1646" i="14"/>
  <c r="A1565" i="14"/>
  <c r="A1484" i="14"/>
  <c r="A1403" i="14"/>
  <c r="A1322" i="14"/>
  <c r="A1241" i="14"/>
  <c r="A1160" i="14"/>
  <c r="A1079" i="14"/>
  <c r="A998" i="14"/>
  <c r="A917" i="14"/>
  <c r="A836" i="14"/>
  <c r="A755" i="14"/>
  <c r="A674" i="14"/>
  <c r="A593" i="14"/>
  <c r="A512" i="14"/>
  <c r="A431" i="14"/>
  <c r="A350" i="14"/>
  <c r="A269" i="14"/>
  <c r="A2051" i="14"/>
  <c r="H86" i="16" l="1"/>
  <c r="E87" i="16"/>
  <c r="F87" i="16"/>
  <c r="D89" i="16"/>
  <c r="C88" i="16"/>
  <c r="C115" i="16"/>
  <c r="D116" i="16"/>
  <c r="F114" i="16"/>
  <c r="E114" i="16"/>
  <c r="F89" i="15"/>
  <c r="G89" i="15" s="1"/>
  <c r="D90" i="15"/>
  <c r="E90" i="15" s="1"/>
  <c r="F85" i="2"/>
  <c r="G85" i="2" s="1"/>
  <c r="D86" i="2"/>
  <c r="E86" i="2" s="1"/>
  <c r="D112" i="2"/>
  <c r="E111" i="2"/>
  <c r="G111" i="2"/>
  <c r="H111" i="2" s="1"/>
  <c r="F111" i="2"/>
  <c r="D116" i="15"/>
  <c r="E115" i="15"/>
  <c r="G115" i="15"/>
  <c r="H115" i="15" s="1"/>
  <c r="F115" i="15"/>
  <c r="F122" i="14"/>
  <c r="C123" i="14"/>
  <c r="E123" i="14" s="1"/>
  <c r="D124" i="14"/>
  <c r="E2615" i="14"/>
  <c r="E2616" i="14" s="1"/>
  <c r="E2617" i="14" s="1"/>
  <c r="D2617" i="14" s="1"/>
  <c r="F2754" i="14"/>
  <c r="F1215" i="14"/>
  <c r="E1076" i="14"/>
  <c r="E1077" i="14" s="1"/>
  <c r="E1078" i="14" s="1"/>
  <c r="E1079" i="14" s="1"/>
  <c r="E1080" i="14" s="1"/>
  <c r="E1081" i="14" s="1"/>
  <c r="E1082" i="14" s="1"/>
  <c r="E1083" i="14" s="1"/>
  <c r="E1084" i="14" s="1"/>
  <c r="E1085" i="14" s="1"/>
  <c r="E1086" i="14" s="1"/>
  <c r="D1086" i="14" s="1"/>
  <c r="F324" i="14"/>
  <c r="E1319" i="14"/>
  <c r="D1319" i="14" s="1"/>
  <c r="F1458" i="14"/>
  <c r="F567" i="14"/>
  <c r="E428" i="14"/>
  <c r="D428" i="14" s="1"/>
  <c r="E1967" i="14"/>
  <c r="E1968" i="14" s="1"/>
  <c r="D1968" i="14" s="1"/>
  <c r="F2106" i="14"/>
  <c r="F1863" i="14"/>
  <c r="E1724" i="14"/>
  <c r="E1725" i="14" s="1"/>
  <c r="E1726" i="14" s="1"/>
  <c r="E1727" i="14" s="1"/>
  <c r="D1727" i="14" s="1"/>
  <c r="E914" i="14"/>
  <c r="E915" i="14" s="1"/>
  <c r="E916" i="14" s="1"/>
  <c r="E917" i="14" s="1"/>
  <c r="D917" i="14" s="1"/>
  <c r="F1053" i="14"/>
  <c r="E2048" i="14"/>
  <c r="E2049" i="14" s="1"/>
  <c r="E2050" i="14" s="1"/>
  <c r="D2050" i="14" s="1"/>
  <c r="F2187" i="14"/>
  <c r="E2210" i="14"/>
  <c r="E2211" i="14" s="1"/>
  <c r="D2211" i="14" s="1"/>
  <c r="F2349" i="14"/>
  <c r="F972" i="14"/>
  <c r="E833" i="14"/>
  <c r="E834" i="14" s="1"/>
  <c r="E835" i="14" s="1"/>
  <c r="E836" i="14" s="1"/>
  <c r="D836" i="14" s="1"/>
  <c r="E3263" i="14"/>
  <c r="D3263" i="14" s="1"/>
  <c r="F1377" i="14"/>
  <c r="E1238" i="14"/>
  <c r="E1239" i="14" s="1"/>
  <c r="D1239" i="14" s="1"/>
  <c r="F2592" i="14"/>
  <c r="E2453" i="14"/>
  <c r="E2454" i="14" s="1"/>
  <c r="E2455" i="14" s="1"/>
  <c r="D2455" i="14" s="1"/>
  <c r="F1620" i="14"/>
  <c r="E1481" i="14"/>
  <c r="E1482" i="14" s="1"/>
  <c r="E1483" i="14" s="1"/>
  <c r="D1483" i="14" s="1"/>
  <c r="F729" i="14"/>
  <c r="E590" i="14"/>
  <c r="E591" i="14" s="1"/>
  <c r="D591" i="14" s="1"/>
  <c r="F2916" i="14"/>
  <c r="E2777" i="14"/>
  <c r="E2778" i="14" s="1"/>
  <c r="D2778" i="14" s="1"/>
  <c r="E347" i="14"/>
  <c r="E348" i="14" s="1"/>
  <c r="D348" i="14" s="1"/>
  <c r="F486" i="14"/>
  <c r="E1886" i="14"/>
  <c r="E1887" i="14" s="1"/>
  <c r="D1887" i="14" s="1"/>
  <c r="F2025" i="14"/>
  <c r="E995" i="14"/>
  <c r="E996" i="14" s="1"/>
  <c r="D996" i="14" s="1"/>
  <c r="F1134" i="14"/>
  <c r="E752" i="14"/>
  <c r="D752" i="14" s="1"/>
  <c r="F891" i="14"/>
  <c r="E3182" i="14"/>
  <c r="E3183" i="14" s="1"/>
  <c r="D3183" i="14" s="1"/>
  <c r="F3321" i="14"/>
  <c r="E3020" i="14"/>
  <c r="E3021" i="14" s="1"/>
  <c r="E3022" i="14" s="1"/>
  <c r="E3023" i="14" s="1"/>
  <c r="E3024" i="14" s="1"/>
  <c r="D3024" i="14" s="1"/>
  <c r="F3159" i="14"/>
  <c r="F2430" i="14"/>
  <c r="E2291" i="14"/>
  <c r="E2292" i="14" s="1"/>
  <c r="D2292" i="14" s="1"/>
  <c r="E1643" i="14"/>
  <c r="E1644" i="14" s="1"/>
  <c r="D1644" i="14" s="1"/>
  <c r="F1782" i="14"/>
  <c r="E1157" i="14"/>
  <c r="E1158" i="14" s="1"/>
  <c r="D1158" i="14" s="1"/>
  <c r="F1296" i="14"/>
  <c r="F3078" i="14"/>
  <c r="E2939" i="14"/>
  <c r="E2940" i="14" s="1"/>
  <c r="D2940" i="14" s="1"/>
  <c r="E1400" i="14"/>
  <c r="E1401" i="14" s="1"/>
  <c r="D1401" i="14" s="1"/>
  <c r="F1539" i="14"/>
  <c r="F648" i="14"/>
  <c r="E509" i="14"/>
  <c r="E510" i="14" s="1"/>
  <c r="E511" i="14" s="1"/>
  <c r="D511" i="14" s="1"/>
  <c r="F1944" i="14"/>
  <c r="E1805" i="14"/>
  <c r="E1806" i="14" s="1"/>
  <c r="D1806" i="14" s="1"/>
  <c r="F2268" i="14"/>
  <c r="E2129" i="14"/>
  <c r="E2130" i="14" s="1"/>
  <c r="D2130" i="14" s="1"/>
  <c r="F405" i="14"/>
  <c r="F2835" i="14"/>
  <c r="E2696" i="14"/>
  <c r="E2697" i="14" s="1"/>
  <c r="D2697" i="14" s="1"/>
  <c r="E2858" i="14"/>
  <c r="E2859" i="14" s="1"/>
  <c r="D2859" i="14" s="1"/>
  <c r="F2997" i="14"/>
  <c r="D1080" i="14"/>
  <c r="D3022" i="14"/>
  <c r="F810" i="14"/>
  <c r="E671" i="14"/>
  <c r="E672" i="14" s="1"/>
  <c r="D672" i="14" s="1"/>
  <c r="F2673" i="14"/>
  <c r="E2534" i="14"/>
  <c r="E2535" i="14" s="1"/>
  <c r="D2535" i="14" s="1"/>
  <c r="E2372" i="14"/>
  <c r="E2373" i="14" s="1"/>
  <c r="D2373" i="14" s="1"/>
  <c r="F2511" i="14"/>
  <c r="E3101" i="14"/>
  <c r="D3101" i="14" s="1"/>
  <c r="F3240" i="14"/>
  <c r="F1701" i="14"/>
  <c r="E1562" i="14"/>
  <c r="D1562" i="14" s="1"/>
  <c r="C836" i="14"/>
  <c r="C1484" i="14"/>
  <c r="C2213" i="14"/>
  <c r="C2861" i="14"/>
  <c r="C914" i="14"/>
  <c r="C1562" i="14"/>
  <c r="C2210" i="14"/>
  <c r="C2858" i="14"/>
  <c r="C2459" i="14"/>
  <c r="C677" i="14"/>
  <c r="C1325" i="14"/>
  <c r="C2621" i="14"/>
  <c r="C3269" i="14"/>
  <c r="C1330" i="14"/>
  <c r="C1080" i="14"/>
  <c r="C999" i="14"/>
  <c r="C270" i="14"/>
  <c r="C2052" i="14"/>
  <c r="C2700" i="14"/>
  <c r="C3192" i="14"/>
  <c r="C2411" i="14"/>
  <c r="A2413" i="14"/>
  <c r="C2735" i="14"/>
  <c r="A2737" i="14"/>
  <c r="C710" i="14"/>
  <c r="A712" i="14"/>
  <c r="C1358" i="14"/>
  <c r="A1360" i="14"/>
  <c r="C2573" i="14"/>
  <c r="A2575" i="14"/>
  <c r="C997" i="14"/>
  <c r="C592" i="14"/>
  <c r="C1564" i="14"/>
  <c r="C2212" i="14"/>
  <c r="C2860" i="14"/>
  <c r="C757" i="14"/>
  <c r="C1405" i="14"/>
  <c r="C2053" i="14"/>
  <c r="C2701" i="14"/>
  <c r="C1812" i="14"/>
  <c r="C3027" i="14"/>
  <c r="C678" i="14"/>
  <c r="C1326" i="14"/>
  <c r="C2784" i="14"/>
  <c r="C518" i="14"/>
  <c r="C1166" i="14"/>
  <c r="C1814" i="14"/>
  <c r="C2462" i="14"/>
  <c r="C3110" i="14"/>
  <c r="C510" i="14"/>
  <c r="C1158" i="14"/>
  <c r="C1806" i="14"/>
  <c r="C2454" i="14"/>
  <c r="C3102" i="14"/>
  <c r="C1084" i="14"/>
  <c r="C1732" i="14"/>
  <c r="C2380" i="14"/>
  <c r="C3028" i="14"/>
  <c r="C269" i="14"/>
  <c r="C917" i="14"/>
  <c r="C1565" i="14"/>
  <c r="C2294" i="14"/>
  <c r="C2942" i="14"/>
  <c r="C347" i="14"/>
  <c r="C995" i="14"/>
  <c r="C1643" i="14"/>
  <c r="C2291" i="14"/>
  <c r="C2939" i="14"/>
  <c r="C1973" i="14"/>
  <c r="C758" i="14"/>
  <c r="C1406" i="14"/>
  <c r="C2702" i="14"/>
  <c r="C1728" i="14"/>
  <c r="C1323" i="14"/>
  <c r="C594" i="14"/>
  <c r="C2133" i="14"/>
  <c r="C2781" i="14"/>
  <c r="C1329" i="14"/>
  <c r="A2818" i="14"/>
  <c r="C2816" i="14"/>
  <c r="C791" i="14"/>
  <c r="A793" i="14"/>
  <c r="C1439" i="14"/>
  <c r="A1441" i="14"/>
  <c r="C3140" i="14"/>
  <c r="A3142" i="14"/>
  <c r="C916" i="14"/>
  <c r="C1645" i="14"/>
  <c r="C2293" i="14"/>
  <c r="C2941" i="14"/>
  <c r="C838" i="14"/>
  <c r="C1486" i="14"/>
  <c r="C2134" i="14"/>
  <c r="C2782" i="14"/>
  <c r="C2379" i="14"/>
  <c r="C759" i="14"/>
  <c r="C1407" i="14"/>
  <c r="C2055" i="14"/>
  <c r="C3191" i="14"/>
  <c r="C591" i="14"/>
  <c r="C1239" i="14"/>
  <c r="C1887" i="14"/>
  <c r="C2535" i="14"/>
  <c r="C3183" i="14"/>
  <c r="C517" i="14"/>
  <c r="C1165" i="14"/>
  <c r="C1813" i="14"/>
  <c r="C2461" i="14"/>
  <c r="C3109" i="14"/>
  <c r="C350" i="14"/>
  <c r="C998" i="14"/>
  <c r="C1646" i="14"/>
  <c r="C2375" i="14"/>
  <c r="C3023" i="14"/>
  <c r="C428" i="14"/>
  <c r="C1076" i="14"/>
  <c r="C1724" i="14"/>
  <c r="C2372" i="14"/>
  <c r="C3020" i="14"/>
  <c r="C2297" i="14"/>
  <c r="C839" i="14"/>
  <c r="C1487" i="14"/>
  <c r="C2783" i="14"/>
  <c r="C1242" i="14"/>
  <c r="C918" i="14"/>
  <c r="C2214" i="14"/>
  <c r="C2862" i="14"/>
  <c r="A2089" i="14"/>
  <c r="C2087" i="14"/>
  <c r="C872" i="14"/>
  <c r="A874" i="14"/>
  <c r="C1520" i="14"/>
  <c r="A1522" i="14"/>
  <c r="A2899" i="14"/>
  <c r="C2897" i="14"/>
  <c r="C430" i="14"/>
  <c r="C1078" i="14"/>
  <c r="C1726" i="14"/>
  <c r="C2374" i="14"/>
  <c r="C3022" i="14"/>
  <c r="C271" i="14"/>
  <c r="C919" i="14"/>
  <c r="C1567" i="14"/>
  <c r="C2215" i="14"/>
  <c r="C2863" i="14"/>
  <c r="C3108" i="14"/>
  <c r="C840" i="14"/>
  <c r="C1488" i="14"/>
  <c r="C3189" i="14"/>
  <c r="C1328" i="14"/>
  <c r="C2624" i="14"/>
  <c r="C3272" i="14"/>
  <c r="C672" i="14"/>
  <c r="C1320" i="14"/>
  <c r="C1968" i="14"/>
  <c r="C2616" i="14"/>
  <c r="C3264" i="14"/>
  <c r="C1894" i="14"/>
  <c r="C3190" i="14"/>
  <c r="C431" i="14"/>
  <c r="C1079" i="14"/>
  <c r="C1727" i="14"/>
  <c r="C2456" i="14"/>
  <c r="C3104" i="14"/>
  <c r="C509" i="14"/>
  <c r="C1157" i="14"/>
  <c r="C1805" i="14"/>
  <c r="C2453" i="14"/>
  <c r="C3101" i="14"/>
  <c r="C2054" i="14"/>
  <c r="C272" i="14"/>
  <c r="C920" i="14"/>
  <c r="C1568" i="14"/>
  <c r="C2864" i="14"/>
  <c r="C432" i="14"/>
  <c r="C1161" i="14"/>
  <c r="C2295" i="14"/>
  <c r="C2943" i="14"/>
  <c r="A3061" i="14"/>
  <c r="C3059" i="14"/>
  <c r="C3221" i="14"/>
  <c r="A3223" i="14"/>
  <c r="C305" i="14"/>
  <c r="A307" i="14"/>
  <c r="C953" i="14"/>
  <c r="A955" i="14"/>
  <c r="C1601" i="14"/>
  <c r="A1603" i="14"/>
  <c r="C754" i="14"/>
  <c r="C1159" i="14"/>
  <c r="C1807" i="14"/>
  <c r="C2455" i="14"/>
  <c r="C3103" i="14"/>
  <c r="C352" i="14"/>
  <c r="C1000" i="14"/>
  <c r="C1648" i="14"/>
  <c r="C2296" i="14"/>
  <c r="C2944" i="14"/>
  <c r="C2703" i="14"/>
  <c r="C2865" i="14"/>
  <c r="C273" i="14"/>
  <c r="C921" i="14"/>
  <c r="C1569" i="14"/>
  <c r="C761" i="14"/>
  <c r="C2057" i="14"/>
  <c r="C753" i="14"/>
  <c r="C1401" i="14"/>
  <c r="C2049" i="14"/>
  <c r="C2697" i="14"/>
  <c r="C679" i="14"/>
  <c r="C1327" i="14"/>
  <c r="C2623" i="14"/>
  <c r="C3271" i="14"/>
  <c r="C512" i="14"/>
  <c r="C1160" i="14"/>
  <c r="C1970" i="14"/>
  <c r="C2537" i="14"/>
  <c r="C3185" i="14"/>
  <c r="C590" i="14"/>
  <c r="C1238" i="14"/>
  <c r="C1886" i="14"/>
  <c r="C2534" i="14"/>
  <c r="C3182" i="14"/>
  <c r="C1892" i="14"/>
  <c r="C353" i="14"/>
  <c r="C1001" i="14"/>
  <c r="C1649" i="14"/>
  <c r="C2945" i="14"/>
  <c r="C756" i="14"/>
  <c r="C513" i="14"/>
  <c r="C1566" i="14"/>
  <c r="C2376" i="14"/>
  <c r="C3024" i="14"/>
  <c r="A2332" i="14"/>
  <c r="C2330" i="14"/>
  <c r="C2006" i="14"/>
  <c r="A2008" i="14"/>
  <c r="C386" i="14"/>
  <c r="A388" i="14"/>
  <c r="C1034" i="14"/>
  <c r="A1036" i="14"/>
  <c r="C1682" i="14"/>
  <c r="A1684" i="14"/>
  <c r="C1240" i="14"/>
  <c r="C1888" i="14"/>
  <c r="C2536" i="14"/>
  <c r="C3184" i="14"/>
  <c r="C433" i="14"/>
  <c r="C1081" i="14"/>
  <c r="C1729" i="14"/>
  <c r="C2377" i="14"/>
  <c r="C3025" i="14"/>
  <c r="C1893" i="14"/>
  <c r="C2136" i="14"/>
  <c r="C354" i="14"/>
  <c r="C1002" i="14"/>
  <c r="C1650" i="14"/>
  <c r="C1490" i="14"/>
  <c r="C2138" i="14"/>
  <c r="C2786" i="14"/>
  <c r="C834" i="14"/>
  <c r="C1482" i="14"/>
  <c r="C2130" i="14"/>
  <c r="C2778" i="14"/>
  <c r="C760" i="14"/>
  <c r="C2056" i="14"/>
  <c r="C2704" i="14"/>
  <c r="C593" i="14"/>
  <c r="C1241" i="14"/>
  <c r="C1889" i="14"/>
  <c r="C2618" i="14"/>
  <c r="C3266" i="14"/>
  <c r="C671" i="14"/>
  <c r="C1319" i="14"/>
  <c r="C1967" i="14"/>
  <c r="C2615" i="14"/>
  <c r="C3263" i="14"/>
  <c r="C1811" i="14"/>
  <c r="C434" i="14"/>
  <c r="C1082" i="14"/>
  <c r="C1730" i="14"/>
  <c r="C3026" i="14"/>
  <c r="C3193" i="14"/>
  <c r="C1485" i="14"/>
  <c r="C837" i="14"/>
  <c r="C1809" i="14"/>
  <c r="C2457" i="14"/>
  <c r="C3105" i="14"/>
  <c r="C2654" i="14"/>
  <c r="A2656" i="14"/>
  <c r="C2492" i="14"/>
  <c r="A2494" i="14"/>
  <c r="C467" i="14"/>
  <c r="A469" i="14"/>
  <c r="C1115" i="14"/>
  <c r="A1117" i="14"/>
  <c r="A1765" i="14"/>
  <c r="C1763" i="14"/>
  <c r="C511" i="14"/>
  <c r="C1321" i="14"/>
  <c r="C1969" i="14"/>
  <c r="C2617" i="14"/>
  <c r="C3265" i="14"/>
  <c r="C514" i="14"/>
  <c r="C1162" i="14"/>
  <c r="C1810" i="14"/>
  <c r="C2458" i="14"/>
  <c r="C3106" i="14"/>
  <c r="C1974" i="14"/>
  <c r="C2460" i="14"/>
  <c r="C435" i="14"/>
  <c r="C1083" i="14"/>
  <c r="C1731" i="14"/>
  <c r="C1571" i="14"/>
  <c r="C2219" i="14"/>
  <c r="C2867" i="14"/>
  <c r="C915" i="14"/>
  <c r="C1563" i="14"/>
  <c r="C2211" i="14"/>
  <c r="C2859" i="14"/>
  <c r="C841" i="14"/>
  <c r="C1489" i="14"/>
  <c r="C2137" i="14"/>
  <c r="C2785" i="14"/>
  <c r="C2051" i="14"/>
  <c r="C674" i="14"/>
  <c r="C1322" i="14"/>
  <c r="C1808" i="14"/>
  <c r="C2699" i="14"/>
  <c r="C752" i="14"/>
  <c r="C1400" i="14"/>
  <c r="C2048" i="14"/>
  <c r="C2696" i="14"/>
  <c r="C2378" i="14"/>
  <c r="C515" i="14"/>
  <c r="C1163" i="14"/>
  <c r="C2216" i="14"/>
  <c r="C3107" i="14"/>
  <c r="C351" i="14"/>
  <c r="C1647" i="14"/>
  <c r="C1890" i="14"/>
  <c r="C2538" i="14"/>
  <c r="C3186" i="14"/>
  <c r="C3302" i="14"/>
  <c r="A3304" i="14"/>
  <c r="C2978" i="14"/>
  <c r="A2980" i="14"/>
  <c r="C548" i="14"/>
  <c r="A550" i="14"/>
  <c r="C1196" i="14"/>
  <c r="A1198" i="14"/>
  <c r="C1844" i="14"/>
  <c r="A1846" i="14"/>
  <c r="C349" i="14"/>
  <c r="C835" i="14"/>
  <c r="C1402" i="14"/>
  <c r="C2050" i="14"/>
  <c r="C2698" i="14"/>
  <c r="C595" i="14"/>
  <c r="C1243" i="14"/>
  <c r="C1891" i="14"/>
  <c r="C2539" i="14"/>
  <c r="C3187" i="14"/>
  <c r="C2298" i="14"/>
  <c r="C2622" i="14"/>
  <c r="C516" i="14"/>
  <c r="C1164" i="14"/>
  <c r="C2217" i="14"/>
  <c r="C1652" i="14"/>
  <c r="C2300" i="14"/>
  <c r="C2948" i="14"/>
  <c r="C348" i="14"/>
  <c r="C996" i="14"/>
  <c r="C1644" i="14"/>
  <c r="C2292" i="14"/>
  <c r="C2940" i="14"/>
  <c r="C922" i="14"/>
  <c r="C1570" i="14"/>
  <c r="C2218" i="14"/>
  <c r="C2866" i="14"/>
  <c r="C755" i="14"/>
  <c r="C1403" i="14"/>
  <c r="C2132" i="14"/>
  <c r="C2780" i="14"/>
  <c r="C833" i="14"/>
  <c r="C1481" i="14"/>
  <c r="C2129" i="14"/>
  <c r="C2777" i="14"/>
  <c r="C2135" i="14"/>
  <c r="C596" i="14"/>
  <c r="C1244" i="14"/>
  <c r="C2540" i="14"/>
  <c r="C3188" i="14"/>
  <c r="C675" i="14"/>
  <c r="C1404" i="14"/>
  <c r="C1971" i="14"/>
  <c r="C2619" i="14"/>
  <c r="C3267" i="14"/>
  <c r="C2168" i="14"/>
  <c r="A2170" i="14"/>
  <c r="C1925" i="14"/>
  <c r="A1927" i="14"/>
  <c r="A631" i="14"/>
  <c r="C629" i="14"/>
  <c r="A1279" i="14"/>
  <c r="C1277" i="14"/>
  <c r="C2249" i="14"/>
  <c r="A2251" i="14"/>
  <c r="C673" i="14"/>
  <c r="C268" i="14"/>
  <c r="C1483" i="14"/>
  <c r="C2131" i="14"/>
  <c r="C2779" i="14"/>
  <c r="C676" i="14"/>
  <c r="C1324" i="14"/>
  <c r="C1972" i="14"/>
  <c r="C2620" i="14"/>
  <c r="C3268" i="14"/>
  <c r="C2946" i="14"/>
  <c r="C3270" i="14"/>
  <c r="C597" i="14"/>
  <c r="C1245" i="14"/>
  <c r="C2541" i="14"/>
  <c r="C1085" i="14"/>
  <c r="C1733" i="14"/>
  <c r="C2381" i="14"/>
  <c r="C3029" i="14"/>
  <c r="C429" i="14"/>
  <c r="C1077" i="14"/>
  <c r="C1725" i="14"/>
  <c r="C2373" i="14"/>
  <c r="C3021" i="14"/>
  <c r="C355" i="14"/>
  <c r="C1651" i="14"/>
  <c r="C2299" i="14"/>
  <c r="C2947" i="14"/>
  <c r="H87" i="16" l="1"/>
  <c r="F88" i="16"/>
  <c r="E88" i="16"/>
  <c r="E115" i="16"/>
  <c r="F115" i="16"/>
  <c r="D90" i="16"/>
  <c r="C89" i="16"/>
  <c r="C116" i="16"/>
  <c r="D117" i="16"/>
  <c r="D3023" i="14"/>
  <c r="F3023" i="14" s="1"/>
  <c r="G3023" i="14" s="1"/>
  <c r="D1725" i="14"/>
  <c r="F1725" i="14" s="1"/>
  <c r="G1725" i="14" s="1"/>
  <c r="D2454" i="14"/>
  <c r="D835" i="14"/>
  <c r="F835" i="14" s="1"/>
  <c r="G835" i="14" s="1"/>
  <c r="D1077" i="14"/>
  <c r="F1077" i="14" s="1"/>
  <c r="G1077" i="14" s="1"/>
  <c r="D1082" i="14"/>
  <c r="F1082" i="14" s="1"/>
  <c r="G1082" i="14" s="1"/>
  <c r="D915" i="14"/>
  <c r="F915" i="14" s="1"/>
  <c r="G915" i="14" s="1"/>
  <c r="D1081" i="14"/>
  <c r="F1081" i="14" s="1"/>
  <c r="G1081" i="14" s="1"/>
  <c r="D1400" i="14"/>
  <c r="F1400" i="14" s="1"/>
  <c r="G1400" i="14" s="1"/>
  <c r="D1726" i="14"/>
  <c r="F1726" i="14" s="1"/>
  <c r="G1726" i="14" s="1"/>
  <c r="D2616" i="14"/>
  <c r="F2616" i="14" s="1"/>
  <c r="G2616" i="14" s="1"/>
  <c r="D1482" i="14"/>
  <c r="F1482" i="14" s="1"/>
  <c r="G1482" i="14" s="1"/>
  <c r="D2210" i="14"/>
  <c r="F2210" i="14" s="1"/>
  <c r="G2210" i="14" s="1"/>
  <c r="D1724" i="14"/>
  <c r="F1724" i="14" s="1"/>
  <c r="G1724" i="14" s="1"/>
  <c r="D671" i="14"/>
  <c r="F671" i="14" s="1"/>
  <c r="G671" i="14" s="1"/>
  <c r="D2048" i="14"/>
  <c r="F2048" i="14" s="1"/>
  <c r="G2048" i="14" s="1"/>
  <c r="D2534" i="14"/>
  <c r="F2534" i="14" s="1"/>
  <c r="G2534" i="14" s="1"/>
  <c r="D916" i="14"/>
  <c r="F916" i="14" s="1"/>
  <c r="G916" i="14" s="1"/>
  <c r="D509" i="14"/>
  <c r="F509" i="14" s="1"/>
  <c r="G509" i="14" s="1"/>
  <c r="D3020" i="14"/>
  <c r="F3020" i="14" s="1"/>
  <c r="G3020" i="14" s="1"/>
  <c r="D2615" i="14"/>
  <c r="F2615" i="14" s="1"/>
  <c r="G2615" i="14" s="1"/>
  <c r="D347" i="14"/>
  <c r="F347" i="14" s="1"/>
  <c r="G347" i="14" s="1"/>
  <c r="D2696" i="14"/>
  <c r="F2696" i="14" s="1"/>
  <c r="G2696" i="14" s="1"/>
  <c r="D3182" i="14"/>
  <c r="F3182" i="14" s="1"/>
  <c r="G3182" i="14" s="1"/>
  <c r="D1238" i="14"/>
  <c r="F1238" i="14" s="1"/>
  <c r="G1238" i="14" s="1"/>
  <c r="D1085" i="14"/>
  <c r="F1085" i="14" s="1"/>
  <c r="G1085" i="14" s="1"/>
  <c r="D2291" i="14"/>
  <c r="F2291" i="14" s="1"/>
  <c r="G2291" i="14" s="1"/>
  <c r="D1967" i="14"/>
  <c r="F1967" i="14" s="1"/>
  <c r="G1967" i="14" s="1"/>
  <c r="D1083" i="14"/>
  <c r="F1083" i="14" s="1"/>
  <c r="G1083" i="14" s="1"/>
  <c r="D2372" i="14"/>
  <c r="F2372" i="14" s="1"/>
  <c r="G2372" i="14" s="1"/>
  <c r="D1079" i="14"/>
  <c r="F1079" i="14" s="1"/>
  <c r="G1079" i="14" s="1"/>
  <c r="D1084" i="14"/>
  <c r="F1084" i="14" s="1"/>
  <c r="G1084" i="14" s="1"/>
  <c r="D1643" i="14"/>
  <c r="F1643" i="14" s="1"/>
  <c r="G1643" i="14" s="1"/>
  <c r="D995" i="14"/>
  <c r="F995" i="14" s="1"/>
  <c r="G995" i="14" s="1"/>
  <c r="D1481" i="14"/>
  <c r="F1481" i="14" s="1"/>
  <c r="G1481" i="14" s="1"/>
  <c r="D2129" i="14"/>
  <c r="F2129" i="14" s="1"/>
  <c r="G2129" i="14" s="1"/>
  <c r="D2777" i="14"/>
  <c r="F2777" i="14" s="1"/>
  <c r="G2777" i="14" s="1"/>
  <c r="D1076" i="14"/>
  <c r="F1076" i="14" s="1"/>
  <c r="G1076" i="14" s="1"/>
  <c r="D1078" i="14"/>
  <c r="F1078" i="14" s="1"/>
  <c r="G1078" i="14" s="1"/>
  <c r="D3021" i="14"/>
  <c r="F3021" i="14" s="1"/>
  <c r="G3021" i="14" s="1"/>
  <c r="D2858" i="14"/>
  <c r="F2858" i="14" s="1"/>
  <c r="G2858" i="14" s="1"/>
  <c r="D1805" i="14"/>
  <c r="F1805" i="14" s="1"/>
  <c r="G1805" i="14" s="1"/>
  <c r="D2939" i="14"/>
  <c r="F2939" i="14" s="1"/>
  <c r="G2939" i="14" s="1"/>
  <c r="D1886" i="14"/>
  <c r="F1886" i="14" s="1"/>
  <c r="G1886" i="14" s="1"/>
  <c r="D590" i="14"/>
  <c r="F590" i="14" s="1"/>
  <c r="G590" i="14" s="1"/>
  <c r="D833" i="14"/>
  <c r="F833" i="14" s="1"/>
  <c r="G833" i="14" s="1"/>
  <c r="D914" i="14"/>
  <c r="F914" i="14" s="1"/>
  <c r="G914" i="14" s="1"/>
  <c r="D1157" i="14"/>
  <c r="F1157" i="14" s="1"/>
  <c r="G1157" i="14" s="1"/>
  <c r="D510" i="14"/>
  <c r="F510" i="14" s="1"/>
  <c r="G510" i="14" s="1"/>
  <c r="D2453" i="14"/>
  <c r="F2453" i="14" s="1"/>
  <c r="G2453" i="14" s="1"/>
  <c r="D834" i="14"/>
  <c r="F834" i="14" s="1"/>
  <c r="G834" i="14" s="1"/>
  <c r="D2049" i="14"/>
  <c r="F2049" i="14" s="1"/>
  <c r="G2049" i="14" s="1"/>
  <c r="D91" i="15"/>
  <c r="E91" i="15" s="1"/>
  <c r="F90" i="15"/>
  <c r="G90" i="15" s="1"/>
  <c r="D87" i="2"/>
  <c r="E87" i="2" s="1"/>
  <c r="F86" i="2"/>
  <c r="G86" i="2" s="1"/>
  <c r="E116" i="15"/>
  <c r="G116" i="15"/>
  <c r="H116" i="15" s="1"/>
  <c r="F116" i="15"/>
  <c r="D117" i="15"/>
  <c r="D113" i="2"/>
  <c r="E112" i="2"/>
  <c r="F112" i="2"/>
  <c r="G112" i="2"/>
  <c r="H112" i="2" s="1"/>
  <c r="C124" i="14"/>
  <c r="E124" i="14" s="1"/>
  <c r="D125" i="14"/>
  <c r="F123" i="14"/>
  <c r="F2454" i="14"/>
  <c r="G2454" i="14" s="1"/>
  <c r="F3022" i="14"/>
  <c r="G3022" i="14" s="1"/>
  <c r="F1080" i="14"/>
  <c r="G1080" i="14" s="1"/>
  <c r="E3102" i="14"/>
  <c r="D3102" i="14" s="1"/>
  <c r="F3101" i="14"/>
  <c r="G3101" i="14" s="1"/>
  <c r="E2374" i="14"/>
  <c r="D2374" i="14" s="1"/>
  <c r="F2373" i="14"/>
  <c r="G2373" i="14" s="1"/>
  <c r="E2860" i="14"/>
  <c r="D2860" i="14" s="1"/>
  <c r="F2859" i="14"/>
  <c r="G2859" i="14" s="1"/>
  <c r="E2131" i="14"/>
  <c r="D2131" i="14" s="1"/>
  <c r="F2130" i="14"/>
  <c r="G2130" i="14" s="1"/>
  <c r="E673" i="14"/>
  <c r="D673" i="14" s="1"/>
  <c r="F672" i="14"/>
  <c r="G672" i="14" s="1"/>
  <c r="E2941" i="14"/>
  <c r="D2941" i="14" s="1"/>
  <c r="F2940" i="14"/>
  <c r="G2940" i="14" s="1"/>
  <c r="E1807" i="14"/>
  <c r="D1807" i="14" s="1"/>
  <c r="F1806" i="14"/>
  <c r="G1806" i="14" s="1"/>
  <c r="E512" i="14"/>
  <c r="D512" i="14" s="1"/>
  <c r="F511" i="14"/>
  <c r="G511" i="14" s="1"/>
  <c r="E3025" i="14"/>
  <c r="D3025" i="14" s="1"/>
  <c r="F3024" i="14"/>
  <c r="G3024" i="14" s="1"/>
  <c r="E2293" i="14"/>
  <c r="D2293" i="14" s="1"/>
  <c r="F2292" i="14"/>
  <c r="G2292" i="14" s="1"/>
  <c r="E1159" i="14"/>
  <c r="D1159" i="14" s="1"/>
  <c r="F1158" i="14"/>
  <c r="G1158" i="14" s="1"/>
  <c r="E3184" i="14"/>
  <c r="D3184" i="14" s="1"/>
  <c r="F3183" i="14"/>
  <c r="G3183" i="14" s="1"/>
  <c r="E2456" i="14"/>
  <c r="D2456" i="14" s="1"/>
  <c r="F2455" i="14"/>
  <c r="G2455" i="14" s="1"/>
  <c r="E837" i="14"/>
  <c r="D837" i="14" s="1"/>
  <c r="F836" i="14"/>
  <c r="G836" i="14" s="1"/>
  <c r="E1484" i="14"/>
  <c r="D1484" i="14" s="1"/>
  <c r="F1483" i="14"/>
  <c r="G1483" i="14" s="1"/>
  <c r="E1728" i="14"/>
  <c r="D1728" i="14" s="1"/>
  <c r="F1727" i="14"/>
  <c r="G1727" i="14" s="1"/>
  <c r="E2212" i="14"/>
  <c r="D2212" i="14" s="1"/>
  <c r="F2211" i="14"/>
  <c r="G2211" i="14" s="1"/>
  <c r="E918" i="14"/>
  <c r="D918" i="14" s="1"/>
  <c r="F917" i="14"/>
  <c r="G917" i="14" s="1"/>
  <c r="E2051" i="14"/>
  <c r="D2051" i="14" s="1"/>
  <c r="F2050" i="14"/>
  <c r="G2050" i="14" s="1"/>
  <c r="E1320" i="14"/>
  <c r="D1320" i="14" s="1"/>
  <c r="F1319" i="14"/>
  <c r="G1319" i="14" s="1"/>
  <c r="E2618" i="14"/>
  <c r="D2618" i="14" s="1"/>
  <c r="F2617" i="14"/>
  <c r="G2617" i="14" s="1"/>
  <c r="E1087" i="14"/>
  <c r="D1087" i="14" s="1"/>
  <c r="F1086" i="14"/>
  <c r="G1086" i="14" s="1"/>
  <c r="B1846" i="14"/>
  <c r="B1851" i="14" s="1"/>
  <c r="F752" i="14"/>
  <c r="G752" i="14" s="1"/>
  <c r="E753" i="14"/>
  <c r="D753" i="14" s="1"/>
  <c r="F1887" i="14"/>
  <c r="G1887" i="14" s="1"/>
  <c r="E1888" i="14"/>
  <c r="D1888" i="14" s="1"/>
  <c r="F1239" i="14"/>
  <c r="G1239" i="14" s="1"/>
  <c r="E1240" i="14"/>
  <c r="D1240" i="14" s="1"/>
  <c r="F1562" i="14"/>
  <c r="G1562" i="14" s="1"/>
  <c r="E1563" i="14"/>
  <c r="D1563" i="14" s="1"/>
  <c r="F2697" i="14"/>
  <c r="G2697" i="14" s="1"/>
  <c r="E2698" i="14"/>
  <c r="D2698" i="14" s="1"/>
  <c r="F1401" i="14"/>
  <c r="G1401" i="14" s="1"/>
  <c r="E1402" i="14"/>
  <c r="D1402" i="14" s="1"/>
  <c r="F3263" i="14"/>
  <c r="G3263" i="14" s="1"/>
  <c r="E3264" i="14"/>
  <c r="D3264" i="14" s="1"/>
  <c r="F348" i="14"/>
  <c r="G348" i="14" s="1"/>
  <c r="E349" i="14"/>
  <c r="D349" i="14" s="1"/>
  <c r="F1968" i="14"/>
  <c r="G1968" i="14" s="1"/>
  <c r="E1969" i="14"/>
  <c r="D1969" i="14" s="1"/>
  <c r="F1644" i="14"/>
  <c r="G1644" i="14" s="1"/>
  <c r="E1645" i="14"/>
  <c r="D1645" i="14" s="1"/>
  <c r="F428" i="14"/>
  <c r="G428" i="14" s="1"/>
  <c r="E429" i="14"/>
  <c r="D429" i="14" s="1"/>
  <c r="F2535" i="14"/>
  <c r="G2535" i="14" s="1"/>
  <c r="E2536" i="14"/>
  <c r="D2536" i="14" s="1"/>
  <c r="F996" i="14"/>
  <c r="G996" i="14" s="1"/>
  <c r="E997" i="14"/>
  <c r="D997" i="14" s="1"/>
  <c r="F2778" i="14"/>
  <c r="G2778" i="14" s="1"/>
  <c r="E2779" i="14"/>
  <c r="D2779" i="14" s="1"/>
  <c r="F591" i="14"/>
  <c r="G591" i="14" s="1"/>
  <c r="E592" i="14"/>
  <c r="D592" i="14" s="1"/>
  <c r="E268" i="14"/>
  <c r="D268" i="14" s="1"/>
  <c r="B1198" i="14"/>
  <c r="B1203" i="14" s="1"/>
  <c r="B1684" i="14"/>
  <c r="B1689" i="14" s="1"/>
  <c r="B2008" i="14"/>
  <c r="B2013" i="14" s="1"/>
  <c r="B1927" i="14"/>
  <c r="B1932" i="14" s="1"/>
  <c r="B469" i="14"/>
  <c r="B474" i="14" s="1"/>
  <c r="B2332" i="14"/>
  <c r="B2337" i="14" s="1"/>
  <c r="B1603" i="14"/>
  <c r="B1608" i="14" s="1"/>
  <c r="B2899" i="14"/>
  <c r="B2904" i="14" s="1"/>
  <c r="B2089" i="14"/>
  <c r="B2094" i="14" s="1"/>
  <c r="B3061" i="14"/>
  <c r="B3066" i="14" s="1"/>
  <c r="B793" i="14"/>
  <c r="B798" i="14" s="1"/>
  <c r="B712" i="14"/>
  <c r="B717" i="14" s="1"/>
  <c r="B550" i="14"/>
  <c r="B555" i="14" s="1"/>
  <c r="B2251" i="14"/>
  <c r="B2256" i="14" s="1"/>
  <c r="B2170" i="14"/>
  <c r="B2175" i="14" s="1"/>
  <c r="B2494" i="14"/>
  <c r="B2499" i="14" s="1"/>
  <c r="B2980" i="14"/>
  <c r="B2985" i="14" s="1"/>
  <c r="B2737" i="14"/>
  <c r="B2742" i="14" s="1"/>
  <c r="B1279" i="14"/>
  <c r="B1284" i="14" s="1"/>
  <c r="B1765" i="14"/>
  <c r="B1770" i="14" s="1"/>
  <c r="B1036" i="14"/>
  <c r="B1041" i="14" s="1"/>
  <c r="B1522" i="14"/>
  <c r="B1527" i="14" s="1"/>
  <c r="B2818" i="14"/>
  <c r="B2823" i="14" s="1"/>
  <c r="B2656" i="14"/>
  <c r="B2661" i="14" s="1"/>
  <c r="B307" i="14"/>
  <c r="B312" i="14" s="1"/>
  <c r="B3142" i="14"/>
  <c r="B3147" i="14" s="1"/>
  <c r="B2575" i="14"/>
  <c r="B2580" i="14" s="1"/>
  <c r="B2413" i="14"/>
  <c r="B2418" i="14" s="1"/>
  <c r="B631" i="14"/>
  <c r="B636" i="14" s="1"/>
  <c r="B3304" i="14"/>
  <c r="B3309" i="14" s="1"/>
  <c r="B388" i="14"/>
  <c r="B393" i="14" s="1"/>
  <c r="B874" i="14"/>
  <c r="B879" i="14" s="1"/>
  <c r="B955" i="14"/>
  <c r="B960" i="14" s="1"/>
  <c r="B1117" i="14"/>
  <c r="B1122" i="14" s="1"/>
  <c r="B3223" i="14"/>
  <c r="B3228" i="14" s="1"/>
  <c r="B1441" i="14"/>
  <c r="B1446" i="14" s="1"/>
  <c r="B1360" i="14"/>
  <c r="B1365" i="14" s="1"/>
  <c r="H88" i="16" l="1"/>
  <c r="D118" i="16"/>
  <c r="C117" i="16"/>
  <c r="F116" i="16"/>
  <c r="E116" i="16"/>
  <c r="F89" i="16"/>
  <c r="E89" i="16"/>
  <c r="C90" i="16"/>
  <c r="D91" i="16"/>
  <c r="F87" i="2"/>
  <c r="G87" i="2" s="1"/>
  <c r="D88" i="2"/>
  <c r="E88" i="2" s="1"/>
  <c r="D92" i="15"/>
  <c r="E92" i="15" s="1"/>
  <c r="F91" i="15"/>
  <c r="G91" i="15" s="1"/>
  <c r="D114" i="2"/>
  <c r="F113" i="2"/>
  <c r="E113" i="2"/>
  <c r="G113" i="2"/>
  <c r="H113" i="2" s="1"/>
  <c r="F117" i="15"/>
  <c r="D118" i="15"/>
  <c r="E117" i="15"/>
  <c r="G117" i="15"/>
  <c r="H117" i="15" s="1"/>
  <c r="C125" i="14"/>
  <c r="E125" i="14" s="1"/>
  <c r="D126" i="14"/>
  <c r="F124" i="14"/>
  <c r="E3026" i="14"/>
  <c r="D3026" i="14" s="1"/>
  <c r="F3025" i="14"/>
  <c r="G3025" i="14" s="1"/>
  <c r="E674" i="14"/>
  <c r="D674" i="14" s="1"/>
  <c r="F673" i="14"/>
  <c r="G673" i="14" s="1"/>
  <c r="E1321" i="14"/>
  <c r="D1321" i="14" s="1"/>
  <c r="F1320" i="14"/>
  <c r="G1320" i="14" s="1"/>
  <c r="E919" i="14"/>
  <c r="D919" i="14" s="1"/>
  <c r="F918" i="14"/>
  <c r="G918" i="14" s="1"/>
  <c r="E2619" i="14"/>
  <c r="D2619" i="14" s="1"/>
  <c r="F2618" i="14"/>
  <c r="G2618" i="14" s="1"/>
  <c r="E3185" i="14"/>
  <c r="D3185" i="14" s="1"/>
  <c r="F3184" i="14"/>
  <c r="G3184" i="14" s="1"/>
  <c r="E2780" i="14"/>
  <c r="D2780" i="14" s="1"/>
  <c r="F2779" i="14"/>
  <c r="G2779" i="14" s="1"/>
  <c r="E2213" i="14"/>
  <c r="D2213" i="14" s="1"/>
  <c r="F2212" i="14"/>
  <c r="G2212" i="14" s="1"/>
  <c r="E2132" i="14"/>
  <c r="D2132" i="14" s="1"/>
  <c r="F2131" i="14"/>
  <c r="G2131" i="14" s="1"/>
  <c r="E1729" i="14"/>
  <c r="D1729" i="14" s="1"/>
  <c r="F1728" i="14"/>
  <c r="G1728" i="14" s="1"/>
  <c r="E2457" i="14"/>
  <c r="D2457" i="14" s="1"/>
  <c r="F2456" i="14"/>
  <c r="G2456" i="14" s="1"/>
  <c r="E2294" i="14"/>
  <c r="D2294" i="14" s="1"/>
  <c r="F2293" i="14"/>
  <c r="G2293" i="14" s="1"/>
  <c r="E2375" i="14"/>
  <c r="D2375" i="14" s="1"/>
  <c r="F2374" i="14"/>
  <c r="G2374" i="14" s="1"/>
  <c r="E838" i="14"/>
  <c r="D838" i="14" s="1"/>
  <c r="F837" i="14"/>
  <c r="G837" i="14" s="1"/>
  <c r="E1160" i="14"/>
  <c r="D1160" i="14" s="1"/>
  <c r="F1159" i="14"/>
  <c r="G1159" i="14" s="1"/>
  <c r="E513" i="14"/>
  <c r="D513" i="14" s="1"/>
  <c r="F512" i="14"/>
  <c r="G512" i="14" s="1"/>
  <c r="E2942" i="14"/>
  <c r="D2942" i="14" s="1"/>
  <c r="F2941" i="14"/>
  <c r="G2941" i="14" s="1"/>
  <c r="E1088" i="14"/>
  <c r="D1088" i="14" s="1"/>
  <c r="F1087" i="14"/>
  <c r="G1087" i="14" s="1"/>
  <c r="E2052" i="14"/>
  <c r="D2052" i="14" s="1"/>
  <c r="F2051" i="14"/>
  <c r="G2051" i="14" s="1"/>
  <c r="E2861" i="14"/>
  <c r="D2861" i="14" s="1"/>
  <c r="F2860" i="14"/>
  <c r="G2860" i="14" s="1"/>
  <c r="E3103" i="14"/>
  <c r="D3103" i="14" s="1"/>
  <c r="F3102" i="14"/>
  <c r="G3102" i="14" s="1"/>
  <c r="E1646" i="14"/>
  <c r="D1646" i="14" s="1"/>
  <c r="F1645" i="14"/>
  <c r="G1645" i="14" s="1"/>
  <c r="E1485" i="14"/>
  <c r="D1485" i="14" s="1"/>
  <c r="F1484" i="14"/>
  <c r="G1484" i="14" s="1"/>
  <c r="E1808" i="14"/>
  <c r="D1808" i="14" s="1"/>
  <c r="F1807" i="14"/>
  <c r="G1807" i="14" s="1"/>
  <c r="F997" i="14"/>
  <c r="G997" i="14" s="1"/>
  <c r="E998" i="14"/>
  <c r="D998" i="14" s="1"/>
  <c r="F1969" i="14"/>
  <c r="G1969" i="14" s="1"/>
  <c r="E1970" i="14"/>
  <c r="D1970" i="14" s="1"/>
  <c r="F1402" i="14"/>
  <c r="G1402" i="14" s="1"/>
  <c r="E1403" i="14"/>
  <c r="D1403" i="14" s="1"/>
  <c r="F1563" i="14"/>
  <c r="G1563" i="14" s="1"/>
  <c r="E1564" i="14"/>
  <c r="D1564" i="14" s="1"/>
  <c r="F268" i="14"/>
  <c r="G268" i="14" s="1"/>
  <c r="E269" i="14"/>
  <c r="D269" i="14" s="1"/>
  <c r="F2536" i="14"/>
  <c r="G2536" i="14" s="1"/>
  <c r="E2537" i="14"/>
  <c r="D2537" i="14" s="1"/>
  <c r="F349" i="14"/>
  <c r="G349" i="14" s="1"/>
  <c r="E350" i="14"/>
  <c r="D350" i="14" s="1"/>
  <c r="F2698" i="14"/>
  <c r="G2698" i="14" s="1"/>
  <c r="E2699" i="14"/>
  <c r="D2699" i="14" s="1"/>
  <c r="F1240" i="14"/>
  <c r="G1240" i="14" s="1"/>
  <c r="E1241" i="14"/>
  <c r="D1241" i="14" s="1"/>
  <c r="F592" i="14"/>
  <c r="G592" i="14" s="1"/>
  <c r="E593" i="14"/>
  <c r="D593" i="14" s="1"/>
  <c r="F3264" i="14"/>
  <c r="G3264" i="14" s="1"/>
  <c r="E3265" i="14"/>
  <c r="D3265" i="14" s="1"/>
  <c r="F1888" i="14"/>
  <c r="G1888" i="14" s="1"/>
  <c r="E1889" i="14"/>
  <c r="D1889" i="14" s="1"/>
  <c r="F429" i="14"/>
  <c r="G429" i="14" s="1"/>
  <c r="E430" i="14"/>
  <c r="D430" i="14" s="1"/>
  <c r="F753" i="14"/>
  <c r="G753" i="14" s="1"/>
  <c r="E754" i="14"/>
  <c r="D754" i="14" s="1"/>
  <c r="D282" i="14"/>
  <c r="H89" i="16" l="1"/>
  <c r="D92" i="16"/>
  <c r="C91" i="16"/>
  <c r="F90" i="16"/>
  <c r="E90" i="16"/>
  <c r="F117" i="16"/>
  <c r="E117" i="16"/>
  <c r="D119" i="16"/>
  <c r="C118" i="16"/>
  <c r="F88" i="2"/>
  <c r="G88" i="2" s="1"/>
  <c r="D89" i="2"/>
  <c r="E89" i="2" s="1"/>
  <c r="D93" i="15"/>
  <c r="E93" i="15" s="1"/>
  <c r="F92" i="15"/>
  <c r="G92" i="15" s="1"/>
  <c r="D115" i="2"/>
  <c r="E114" i="2"/>
  <c r="G114" i="2"/>
  <c r="H114" i="2" s="1"/>
  <c r="F114" i="2"/>
  <c r="G118" i="15"/>
  <c r="H118" i="15" s="1"/>
  <c r="D119" i="15"/>
  <c r="E118" i="15"/>
  <c r="F118" i="15"/>
  <c r="C126" i="14"/>
  <c r="E126" i="14" s="1"/>
  <c r="D127" i="14"/>
  <c r="D128" i="14" s="1"/>
  <c r="F125" i="14"/>
  <c r="E1565" i="14"/>
  <c r="D1565" i="14" s="1"/>
  <c r="F1564" i="14"/>
  <c r="G1564" i="14" s="1"/>
  <c r="E3104" i="14"/>
  <c r="D3104" i="14" s="1"/>
  <c r="F3103" i="14"/>
  <c r="G3103" i="14" s="1"/>
  <c r="E2376" i="14"/>
  <c r="D2376" i="14" s="1"/>
  <c r="F2375" i="14"/>
  <c r="G2375" i="14" s="1"/>
  <c r="E1730" i="14"/>
  <c r="D1730" i="14" s="1"/>
  <c r="F1729" i="14"/>
  <c r="G1729" i="14" s="1"/>
  <c r="E514" i="14"/>
  <c r="D514" i="14" s="1"/>
  <c r="F513" i="14"/>
  <c r="G513" i="14" s="1"/>
  <c r="E1161" i="14"/>
  <c r="D1161" i="14" s="1"/>
  <c r="F1160" i="14"/>
  <c r="G1160" i="14" s="1"/>
  <c r="E839" i="14"/>
  <c r="D839" i="14" s="1"/>
  <c r="F838" i="14"/>
  <c r="G838" i="14" s="1"/>
  <c r="E2214" i="14"/>
  <c r="D2214" i="14" s="1"/>
  <c r="F2213" i="14"/>
  <c r="G2213" i="14" s="1"/>
  <c r="E3266" i="14"/>
  <c r="D3266" i="14" s="1"/>
  <c r="F3265" i="14"/>
  <c r="G3265" i="14" s="1"/>
  <c r="E1809" i="14"/>
  <c r="D1809" i="14" s="1"/>
  <c r="F1808" i="14"/>
  <c r="G1808" i="14" s="1"/>
  <c r="E1486" i="14"/>
  <c r="D1486" i="14" s="1"/>
  <c r="F1485" i="14"/>
  <c r="G1485" i="14" s="1"/>
  <c r="E1089" i="14"/>
  <c r="D1089" i="14" s="1"/>
  <c r="F1088" i="14"/>
  <c r="G1088" i="14" s="1"/>
  <c r="E2295" i="14"/>
  <c r="D2295" i="14" s="1"/>
  <c r="F2294" i="14"/>
  <c r="G2294" i="14" s="1"/>
  <c r="E2458" i="14"/>
  <c r="D2458" i="14" s="1"/>
  <c r="F2457" i="14"/>
  <c r="G2457" i="14" s="1"/>
  <c r="E1647" i="14"/>
  <c r="D1647" i="14" s="1"/>
  <c r="F1646" i="14"/>
  <c r="G1646" i="14" s="1"/>
  <c r="E2943" i="14"/>
  <c r="D2943" i="14" s="1"/>
  <c r="F2942" i="14"/>
  <c r="G2942" i="14" s="1"/>
  <c r="E2781" i="14"/>
  <c r="D2781" i="14" s="1"/>
  <c r="F2780" i="14"/>
  <c r="G2780" i="14" s="1"/>
  <c r="E755" i="14"/>
  <c r="D755" i="14" s="1"/>
  <c r="F754" i="14"/>
  <c r="G754" i="14" s="1"/>
  <c r="E2700" i="14"/>
  <c r="F2699" i="14"/>
  <c r="G2699" i="14" s="1"/>
  <c r="E920" i="14"/>
  <c r="D920" i="14" s="1"/>
  <c r="F919" i="14"/>
  <c r="G919" i="14" s="1"/>
  <c r="E2133" i="14"/>
  <c r="D2133" i="14" s="1"/>
  <c r="F2132" i="14"/>
  <c r="G2132" i="14" s="1"/>
  <c r="E675" i="14"/>
  <c r="D675" i="14" s="1"/>
  <c r="F674" i="14"/>
  <c r="G674" i="14" s="1"/>
  <c r="E3027" i="14"/>
  <c r="D3027" i="14" s="1"/>
  <c r="F3026" i="14"/>
  <c r="G3026" i="14" s="1"/>
  <c r="E594" i="14"/>
  <c r="F593" i="14"/>
  <c r="G593" i="14" s="1"/>
  <c r="E2862" i="14"/>
  <c r="D2862" i="14" s="1"/>
  <c r="F2861" i="14"/>
  <c r="G2861" i="14" s="1"/>
  <c r="E2053" i="14"/>
  <c r="D2053" i="14" s="1"/>
  <c r="F2052" i="14"/>
  <c r="G2052" i="14" s="1"/>
  <c r="F1321" i="14"/>
  <c r="G1321" i="14" s="1"/>
  <c r="E1322" i="14"/>
  <c r="D1322" i="14" s="1"/>
  <c r="E3186" i="14"/>
  <c r="D3186" i="14" s="1"/>
  <c r="F3185" i="14"/>
  <c r="G3185" i="14" s="1"/>
  <c r="E2620" i="14"/>
  <c r="D2620" i="14" s="1"/>
  <c r="F2619" i="14"/>
  <c r="G2619" i="14" s="1"/>
  <c r="F430" i="14"/>
  <c r="G430" i="14" s="1"/>
  <c r="E431" i="14"/>
  <c r="D431" i="14" s="1"/>
  <c r="F350" i="14"/>
  <c r="G350" i="14" s="1"/>
  <c r="E351" i="14"/>
  <c r="D351" i="14" s="1"/>
  <c r="F269" i="14"/>
  <c r="G269" i="14" s="1"/>
  <c r="E270" i="14"/>
  <c r="D270" i="14" s="1"/>
  <c r="F1970" i="14"/>
  <c r="G1970" i="14" s="1"/>
  <c r="E1971" i="14"/>
  <c r="D1971" i="14" s="1"/>
  <c r="F1889" i="14"/>
  <c r="G1889" i="14" s="1"/>
  <c r="E1890" i="14"/>
  <c r="D1890" i="14" s="1"/>
  <c r="F2537" i="14"/>
  <c r="G2537" i="14" s="1"/>
  <c r="E2538" i="14"/>
  <c r="D2538" i="14" s="1"/>
  <c r="F998" i="14"/>
  <c r="G998" i="14" s="1"/>
  <c r="E999" i="14"/>
  <c r="D999" i="14" s="1"/>
  <c r="F1241" i="14"/>
  <c r="G1241" i="14" s="1"/>
  <c r="E1242" i="14"/>
  <c r="D1242" i="14" s="1"/>
  <c r="F1403" i="14"/>
  <c r="G1403" i="14" s="1"/>
  <c r="E1404" i="14"/>
  <c r="D1404" i="14" s="1"/>
  <c r="D283" i="14"/>
  <c r="H90" i="16" l="1"/>
  <c r="E118" i="16"/>
  <c r="F118" i="16"/>
  <c r="C119" i="16"/>
  <c r="D120" i="16"/>
  <c r="E91" i="16"/>
  <c r="F91" i="16"/>
  <c r="C92" i="16"/>
  <c r="D93" i="16"/>
  <c r="F89" i="2"/>
  <c r="G89" i="2" s="1"/>
  <c r="D90" i="2"/>
  <c r="E90" i="2" s="1"/>
  <c r="D94" i="15"/>
  <c r="E94" i="15" s="1"/>
  <c r="F93" i="15"/>
  <c r="G93" i="15" s="1"/>
  <c r="D594" i="14"/>
  <c r="F594" i="14" s="1"/>
  <c r="G594" i="14" s="1"/>
  <c r="D2700" i="14"/>
  <c r="F2700" i="14" s="1"/>
  <c r="G2700" i="14" s="1"/>
  <c r="G119" i="15"/>
  <c r="H119" i="15" s="1"/>
  <c r="F119" i="15"/>
  <c r="D120" i="15"/>
  <c r="E119" i="15"/>
  <c r="F115" i="2"/>
  <c r="D116" i="2"/>
  <c r="E115" i="2"/>
  <c r="G115" i="2"/>
  <c r="H115" i="2" s="1"/>
  <c r="C127" i="14"/>
  <c r="E127" i="14" s="1"/>
  <c r="C128" i="14"/>
  <c r="E128" i="14" s="1"/>
  <c r="F126" i="14"/>
  <c r="E2701" i="14"/>
  <c r="E595" i="14"/>
  <c r="E515" i="14"/>
  <c r="D515" i="14" s="1"/>
  <c r="F514" i="14"/>
  <c r="G514" i="14" s="1"/>
  <c r="E2863" i="14"/>
  <c r="D2863" i="14" s="1"/>
  <c r="F2862" i="14"/>
  <c r="G2862" i="14" s="1"/>
  <c r="E2621" i="14"/>
  <c r="D2621" i="14" s="1"/>
  <c r="F2620" i="14"/>
  <c r="G2620" i="14" s="1"/>
  <c r="E3187" i="14"/>
  <c r="D3187" i="14" s="1"/>
  <c r="F3186" i="14"/>
  <c r="G3186" i="14" s="1"/>
  <c r="E756" i="14"/>
  <c r="D756" i="14" s="1"/>
  <c r="F755" i="14"/>
  <c r="G755" i="14" s="1"/>
  <c r="E2459" i="14"/>
  <c r="D2459" i="14" s="1"/>
  <c r="F2458" i="14"/>
  <c r="G2458" i="14" s="1"/>
  <c r="E1090" i="14"/>
  <c r="D1090" i="14" s="1"/>
  <c r="F1089" i="14"/>
  <c r="G1089" i="14" s="1"/>
  <c r="E1810" i="14"/>
  <c r="D1810" i="14" s="1"/>
  <c r="F1809" i="14"/>
  <c r="G1809" i="14" s="1"/>
  <c r="E1731" i="14"/>
  <c r="D1731" i="14" s="1"/>
  <c r="F1730" i="14"/>
  <c r="G1730" i="14" s="1"/>
  <c r="F1322" i="14"/>
  <c r="G1322" i="14" s="1"/>
  <c r="E1323" i="14"/>
  <c r="D1323" i="14" s="1"/>
  <c r="E3028" i="14"/>
  <c r="D3028" i="14" s="1"/>
  <c r="F3027" i="14"/>
  <c r="G3027" i="14" s="1"/>
  <c r="E840" i="14"/>
  <c r="D840" i="14" s="1"/>
  <c r="F839" i="14"/>
  <c r="G839" i="14" s="1"/>
  <c r="E2054" i="14"/>
  <c r="D2054" i="14" s="1"/>
  <c r="F2053" i="14"/>
  <c r="G2053" i="14" s="1"/>
  <c r="E2944" i="14"/>
  <c r="D2944" i="14" s="1"/>
  <c r="F2943" i="14"/>
  <c r="G2943" i="14" s="1"/>
  <c r="E1648" i="14"/>
  <c r="D1648" i="14" s="1"/>
  <c r="F1647" i="14"/>
  <c r="G1647" i="14" s="1"/>
  <c r="E2296" i="14"/>
  <c r="D2296" i="14" s="1"/>
  <c r="F2295" i="14"/>
  <c r="G2295" i="14" s="1"/>
  <c r="E3267" i="14"/>
  <c r="D3267" i="14" s="1"/>
  <c r="F3266" i="14"/>
  <c r="G3266" i="14" s="1"/>
  <c r="E3105" i="14"/>
  <c r="D3105" i="14" s="1"/>
  <c r="F3104" i="14"/>
  <c r="G3104" i="14" s="1"/>
  <c r="E1566" i="14"/>
  <c r="D1566" i="14" s="1"/>
  <c r="F1565" i="14"/>
  <c r="G1565" i="14" s="1"/>
  <c r="E676" i="14"/>
  <c r="D676" i="14" s="1"/>
  <c r="F675" i="14"/>
  <c r="G675" i="14" s="1"/>
  <c r="E2134" i="14"/>
  <c r="D2134" i="14" s="1"/>
  <c r="F2133" i="14"/>
  <c r="G2133" i="14" s="1"/>
  <c r="E2215" i="14"/>
  <c r="D2215" i="14" s="1"/>
  <c r="F2214" i="14"/>
  <c r="G2214" i="14" s="1"/>
  <c r="E1162" i="14"/>
  <c r="D1162" i="14" s="1"/>
  <c r="F1161" i="14"/>
  <c r="G1161" i="14" s="1"/>
  <c r="E921" i="14"/>
  <c r="D921" i="14" s="1"/>
  <c r="F920" i="14"/>
  <c r="G920" i="14" s="1"/>
  <c r="E2782" i="14"/>
  <c r="D2782" i="14" s="1"/>
  <c r="F2781" i="14"/>
  <c r="G2781" i="14" s="1"/>
  <c r="E1487" i="14"/>
  <c r="D1487" i="14" s="1"/>
  <c r="F1486" i="14"/>
  <c r="G1486" i="14" s="1"/>
  <c r="E2377" i="14"/>
  <c r="D2377" i="14" s="1"/>
  <c r="F2376" i="14"/>
  <c r="G2376" i="14" s="1"/>
  <c r="F1971" i="14"/>
  <c r="G1971" i="14" s="1"/>
  <c r="E1972" i="14"/>
  <c r="D1972" i="14" s="1"/>
  <c r="F431" i="14"/>
  <c r="G431" i="14" s="1"/>
  <c r="E432" i="14"/>
  <c r="D432" i="14" s="1"/>
  <c r="F2538" i="14"/>
  <c r="G2538" i="14" s="1"/>
  <c r="E2539" i="14"/>
  <c r="D2539" i="14" s="1"/>
  <c r="F270" i="14"/>
  <c r="G270" i="14" s="1"/>
  <c r="E271" i="14"/>
  <c r="D271" i="14" s="1"/>
  <c r="F1404" i="14"/>
  <c r="G1404" i="14" s="1"/>
  <c r="E1405" i="14"/>
  <c r="D1405" i="14" s="1"/>
  <c r="F1890" i="14"/>
  <c r="G1890" i="14" s="1"/>
  <c r="E1891" i="14"/>
  <c r="D1891" i="14" s="1"/>
  <c r="F351" i="14"/>
  <c r="G351" i="14" s="1"/>
  <c r="E352" i="14"/>
  <c r="D352" i="14" s="1"/>
  <c r="F1242" i="14"/>
  <c r="G1242" i="14" s="1"/>
  <c r="E1243" i="14"/>
  <c r="D1243" i="14" s="1"/>
  <c r="F999" i="14"/>
  <c r="G999" i="14" s="1"/>
  <c r="E1000" i="14"/>
  <c r="D1000" i="14" s="1"/>
  <c r="H91" i="16" l="1"/>
  <c r="F92" i="16"/>
  <c r="E92" i="16"/>
  <c r="D94" i="16"/>
  <c r="C93" i="16"/>
  <c r="C120" i="16"/>
  <c r="D121" i="16"/>
  <c r="E119" i="16"/>
  <c r="F119" i="16"/>
  <c r="D91" i="2"/>
  <c r="E91" i="2" s="1"/>
  <c r="F90" i="2"/>
  <c r="G90" i="2" s="1"/>
  <c r="D95" i="15"/>
  <c r="E95" i="15" s="1"/>
  <c r="F94" i="15"/>
  <c r="G94" i="15" s="1"/>
  <c r="E596" i="14"/>
  <c r="D596" i="14" s="1"/>
  <c r="D595" i="14"/>
  <c r="F595" i="14" s="1"/>
  <c r="G595" i="14" s="1"/>
  <c r="D2701" i="14"/>
  <c r="F2701" i="14" s="1"/>
  <c r="G2701" i="14" s="1"/>
  <c r="G120" i="15"/>
  <c r="H120" i="15" s="1"/>
  <c r="D121" i="15"/>
  <c r="E120" i="15"/>
  <c r="F120" i="15"/>
  <c r="D117" i="2"/>
  <c r="E116" i="2"/>
  <c r="G116" i="2"/>
  <c r="H116" i="2" s="1"/>
  <c r="F116" i="2"/>
  <c r="F128" i="14"/>
  <c r="F127" i="14"/>
  <c r="E2702" i="14"/>
  <c r="F1323" i="14"/>
  <c r="G1323" i="14" s="1"/>
  <c r="E1324" i="14"/>
  <c r="D1324" i="14" s="1"/>
  <c r="E1091" i="14"/>
  <c r="D1091" i="14" s="1"/>
  <c r="F1090" i="14"/>
  <c r="G1090" i="14" s="1"/>
  <c r="E1488" i="14"/>
  <c r="D1488" i="14" s="1"/>
  <c r="F1487" i="14"/>
  <c r="G1487" i="14" s="1"/>
  <c r="E2783" i="14"/>
  <c r="D2783" i="14" s="1"/>
  <c r="F2782" i="14"/>
  <c r="G2782" i="14" s="1"/>
  <c r="E922" i="14"/>
  <c r="D922" i="14" s="1"/>
  <c r="F921" i="14"/>
  <c r="G921" i="14" s="1"/>
  <c r="E3106" i="14"/>
  <c r="D3106" i="14" s="1"/>
  <c r="F3105" i="14"/>
  <c r="G3105" i="14" s="1"/>
  <c r="E3268" i="14"/>
  <c r="D3268" i="14" s="1"/>
  <c r="F3267" i="14"/>
  <c r="G3267" i="14" s="1"/>
  <c r="E841" i="14"/>
  <c r="D841" i="14" s="1"/>
  <c r="F840" i="14"/>
  <c r="G840" i="14" s="1"/>
  <c r="E3029" i="14"/>
  <c r="D3029" i="14" s="1"/>
  <c r="F3028" i="14"/>
  <c r="G3028" i="14" s="1"/>
  <c r="E2135" i="14"/>
  <c r="D2135" i="14" s="1"/>
  <c r="F2134" i="14"/>
  <c r="G2134" i="14" s="1"/>
  <c r="E2460" i="14"/>
  <c r="D2460" i="14" s="1"/>
  <c r="F2459" i="14"/>
  <c r="G2459" i="14" s="1"/>
  <c r="E2297" i="14"/>
  <c r="D2297" i="14" s="1"/>
  <c r="F2296" i="14"/>
  <c r="G2296" i="14" s="1"/>
  <c r="E3188" i="14"/>
  <c r="D3188" i="14" s="1"/>
  <c r="F3187" i="14"/>
  <c r="G3187" i="14" s="1"/>
  <c r="E1163" i="14"/>
  <c r="D1163" i="14" s="1"/>
  <c r="F1162" i="14"/>
  <c r="G1162" i="14" s="1"/>
  <c r="E2378" i="14"/>
  <c r="D2378" i="14" s="1"/>
  <c r="F2377" i="14"/>
  <c r="G2377" i="14" s="1"/>
  <c r="E1649" i="14"/>
  <c r="D1649" i="14" s="1"/>
  <c r="F1648" i="14"/>
  <c r="G1648" i="14" s="1"/>
  <c r="E2055" i="14"/>
  <c r="D2055" i="14" s="1"/>
  <c r="F2054" i="14"/>
  <c r="G2054" i="14" s="1"/>
  <c r="E2622" i="14"/>
  <c r="D2622" i="14" s="1"/>
  <c r="F2621" i="14"/>
  <c r="G2621" i="14" s="1"/>
  <c r="E2216" i="14"/>
  <c r="D2216" i="14" s="1"/>
  <c r="F2215" i="14"/>
  <c r="G2215" i="14" s="1"/>
  <c r="E677" i="14"/>
  <c r="D677" i="14" s="1"/>
  <c r="F676" i="14"/>
  <c r="G676" i="14" s="1"/>
  <c r="E1732" i="14"/>
  <c r="D1732" i="14" s="1"/>
  <c r="F1731" i="14"/>
  <c r="G1731" i="14" s="1"/>
  <c r="E1811" i="14"/>
  <c r="D1811" i="14" s="1"/>
  <c r="F1810" i="14"/>
  <c r="G1810" i="14" s="1"/>
  <c r="E757" i="14"/>
  <c r="D757" i="14" s="1"/>
  <c r="F756" i="14"/>
  <c r="G756" i="14" s="1"/>
  <c r="E1567" i="14"/>
  <c r="D1567" i="14" s="1"/>
  <c r="F1566" i="14"/>
  <c r="G1566" i="14" s="1"/>
  <c r="E2945" i="14"/>
  <c r="D2945" i="14" s="1"/>
  <c r="F2944" i="14"/>
  <c r="G2944" i="14" s="1"/>
  <c r="E2864" i="14"/>
  <c r="D2864" i="14" s="1"/>
  <c r="F2863" i="14"/>
  <c r="G2863" i="14" s="1"/>
  <c r="E516" i="14"/>
  <c r="D516" i="14" s="1"/>
  <c r="F515" i="14"/>
  <c r="G515" i="14" s="1"/>
  <c r="F271" i="14"/>
  <c r="G271" i="14" s="1"/>
  <c r="E272" i="14"/>
  <c r="D272" i="14" s="1"/>
  <c r="F2539" i="14"/>
  <c r="G2539" i="14" s="1"/>
  <c r="E2540" i="14"/>
  <c r="D2540" i="14" s="1"/>
  <c r="F1000" i="14"/>
  <c r="G1000" i="14" s="1"/>
  <c r="E1001" i="14"/>
  <c r="D1001" i="14" s="1"/>
  <c r="F352" i="14"/>
  <c r="G352" i="14" s="1"/>
  <c r="E353" i="14"/>
  <c r="D353" i="14" s="1"/>
  <c r="F432" i="14"/>
  <c r="G432" i="14" s="1"/>
  <c r="E433" i="14"/>
  <c r="D433" i="14" s="1"/>
  <c r="F1891" i="14"/>
  <c r="G1891" i="14" s="1"/>
  <c r="E1892" i="14"/>
  <c r="D1892" i="14" s="1"/>
  <c r="F1972" i="14"/>
  <c r="G1972" i="14" s="1"/>
  <c r="E1973" i="14"/>
  <c r="D1973" i="14" s="1"/>
  <c r="F1243" i="14"/>
  <c r="G1243" i="14" s="1"/>
  <c r="E1244" i="14"/>
  <c r="D1244" i="14" s="1"/>
  <c r="F1405" i="14"/>
  <c r="G1405" i="14" s="1"/>
  <c r="E1406" i="14"/>
  <c r="D1406" i="14" s="1"/>
  <c r="D285" i="14"/>
  <c r="H92" i="16" l="1"/>
  <c r="D122" i="16"/>
  <c r="C121" i="16"/>
  <c r="E120" i="16"/>
  <c r="F120" i="16"/>
  <c r="F93" i="16"/>
  <c r="E93" i="16"/>
  <c r="D95" i="16"/>
  <c r="C94" i="16"/>
  <c r="F94" i="16" s="1"/>
  <c r="H94" i="16" s="1"/>
  <c r="F95" i="15"/>
  <c r="G95" i="15" s="1"/>
  <c r="F91" i="2"/>
  <c r="G91" i="2" s="1"/>
  <c r="D92" i="2"/>
  <c r="E92" i="2" s="1"/>
  <c r="D96" i="15"/>
  <c r="E96" i="15" s="1"/>
  <c r="E597" i="14"/>
  <c r="D597" i="14" s="1"/>
  <c r="F596" i="14"/>
  <c r="G596" i="14" s="1"/>
  <c r="E2703" i="14"/>
  <c r="D2703" i="14" s="1"/>
  <c r="D2702" i="14"/>
  <c r="F2702" i="14" s="1"/>
  <c r="G2702" i="14" s="1"/>
  <c r="D122" i="15"/>
  <c r="E121" i="15"/>
  <c r="F121" i="15"/>
  <c r="G121" i="15"/>
  <c r="H121" i="15" s="1"/>
  <c r="D118" i="2"/>
  <c r="E117" i="2"/>
  <c r="F117" i="2"/>
  <c r="G117" i="2"/>
  <c r="H117" i="2" s="1"/>
  <c r="E1164" i="14"/>
  <c r="D1164" i="14" s="1"/>
  <c r="F1163" i="14"/>
  <c r="G1163" i="14" s="1"/>
  <c r="E2946" i="14"/>
  <c r="D2946" i="14" s="1"/>
  <c r="F2945" i="14"/>
  <c r="G2945" i="14" s="1"/>
  <c r="E1812" i="14"/>
  <c r="D1812" i="14" s="1"/>
  <c r="F1811" i="14"/>
  <c r="G1811" i="14" s="1"/>
  <c r="E2217" i="14"/>
  <c r="D2217" i="14" s="1"/>
  <c r="F2216" i="14"/>
  <c r="G2216" i="14" s="1"/>
  <c r="E2298" i="14"/>
  <c r="D2298" i="14" s="1"/>
  <c r="F2297" i="14"/>
  <c r="G2297" i="14" s="1"/>
  <c r="E3269" i="14"/>
  <c r="D3269" i="14" s="1"/>
  <c r="F3268" i="14"/>
  <c r="G3268" i="14" s="1"/>
  <c r="E2784" i="14"/>
  <c r="D2784" i="14" s="1"/>
  <c r="F2783" i="14"/>
  <c r="G2783" i="14" s="1"/>
  <c r="E517" i="14"/>
  <c r="D517" i="14" s="1"/>
  <c r="F516" i="14"/>
  <c r="G516" i="14" s="1"/>
  <c r="E1568" i="14"/>
  <c r="D1568" i="14" s="1"/>
  <c r="F1567" i="14"/>
  <c r="G1567" i="14" s="1"/>
  <c r="E1733" i="14"/>
  <c r="D1733" i="14" s="1"/>
  <c r="F1732" i="14"/>
  <c r="G1732" i="14" s="1"/>
  <c r="E3030" i="14"/>
  <c r="D3030" i="14" s="1"/>
  <c r="F3029" i="14"/>
  <c r="G3029" i="14" s="1"/>
  <c r="E3107" i="14"/>
  <c r="D3107" i="14" s="1"/>
  <c r="F3106" i="14"/>
  <c r="G3106" i="14" s="1"/>
  <c r="E1489" i="14"/>
  <c r="D1489" i="14" s="1"/>
  <c r="F1488" i="14"/>
  <c r="G1488" i="14" s="1"/>
  <c r="E2056" i="14"/>
  <c r="D2056" i="14" s="1"/>
  <c r="F2055" i="14"/>
  <c r="G2055" i="14" s="1"/>
  <c r="E1092" i="14"/>
  <c r="D1092" i="14" s="1"/>
  <c r="F1091" i="14"/>
  <c r="G1091" i="14" s="1"/>
  <c r="E2865" i="14"/>
  <c r="D2865" i="14" s="1"/>
  <c r="F2864" i="14"/>
  <c r="G2864" i="14" s="1"/>
  <c r="E3189" i="14"/>
  <c r="D3189" i="14" s="1"/>
  <c r="F3188" i="14"/>
  <c r="G3188" i="14" s="1"/>
  <c r="E2461" i="14"/>
  <c r="D2461" i="14" s="1"/>
  <c r="F2460" i="14"/>
  <c r="G2460" i="14" s="1"/>
  <c r="E842" i="14"/>
  <c r="D842" i="14" s="1"/>
  <c r="F841" i="14"/>
  <c r="G841" i="14" s="1"/>
  <c r="E1325" i="14"/>
  <c r="D1325" i="14" s="1"/>
  <c r="F1324" i="14"/>
  <c r="G1324" i="14" s="1"/>
  <c r="E2623" i="14"/>
  <c r="D2623" i="14" s="1"/>
  <c r="F2622" i="14"/>
  <c r="G2622" i="14" s="1"/>
  <c r="E1650" i="14"/>
  <c r="D1650" i="14" s="1"/>
  <c r="F1649" i="14"/>
  <c r="G1649" i="14" s="1"/>
  <c r="E2379" i="14"/>
  <c r="D2379" i="14" s="1"/>
  <c r="F2378" i="14"/>
  <c r="G2378" i="14" s="1"/>
  <c r="E758" i="14"/>
  <c r="D758" i="14" s="1"/>
  <c r="F757" i="14"/>
  <c r="G757" i="14" s="1"/>
  <c r="E678" i="14"/>
  <c r="D678" i="14" s="1"/>
  <c r="F677" i="14"/>
  <c r="G677" i="14" s="1"/>
  <c r="E2136" i="14"/>
  <c r="D2136" i="14" s="1"/>
  <c r="F2135" i="14"/>
  <c r="G2135" i="14" s="1"/>
  <c r="E923" i="14"/>
  <c r="D923" i="14" s="1"/>
  <c r="F922" i="14"/>
  <c r="G922" i="14" s="1"/>
  <c r="F1973" i="14"/>
  <c r="G1973" i="14" s="1"/>
  <c r="E1974" i="14"/>
  <c r="D1974" i="14" s="1"/>
  <c r="F2540" i="14"/>
  <c r="G2540" i="14" s="1"/>
  <c r="E2541" i="14"/>
  <c r="D2541" i="14" s="1"/>
  <c r="F1406" i="14"/>
  <c r="G1406" i="14" s="1"/>
  <c r="E1407" i="14"/>
  <c r="D1407" i="14" s="1"/>
  <c r="F1892" i="14"/>
  <c r="G1892" i="14" s="1"/>
  <c r="E1893" i="14"/>
  <c r="D1893" i="14" s="1"/>
  <c r="F433" i="14"/>
  <c r="G433" i="14" s="1"/>
  <c r="E434" i="14"/>
  <c r="D434" i="14" s="1"/>
  <c r="F272" i="14"/>
  <c r="G272" i="14" s="1"/>
  <c r="E273" i="14"/>
  <c r="D273" i="14" s="1"/>
  <c r="F1244" i="14"/>
  <c r="G1244" i="14" s="1"/>
  <c r="E1245" i="14"/>
  <c r="D1245" i="14" s="1"/>
  <c r="F353" i="14"/>
  <c r="G353" i="14" s="1"/>
  <c r="E354" i="14"/>
  <c r="D354" i="14" s="1"/>
  <c r="F1001" i="14"/>
  <c r="G1001" i="14" s="1"/>
  <c r="E1002" i="14"/>
  <c r="D1002" i="14" s="1"/>
  <c r="D286" i="14"/>
  <c r="H93" i="16" l="1"/>
  <c r="E94" i="16"/>
  <c r="D96" i="16"/>
  <c r="C95" i="16"/>
  <c r="E121" i="16"/>
  <c r="F121" i="16"/>
  <c r="D123" i="16"/>
  <c r="C122" i="16"/>
  <c r="F92" i="2"/>
  <c r="G92" i="2" s="1"/>
  <c r="D93" i="2"/>
  <c r="E93" i="2" s="1"/>
  <c r="E598" i="14"/>
  <c r="D598" i="14" s="1"/>
  <c r="F597" i="14"/>
  <c r="G597" i="14" s="1"/>
  <c r="D97" i="15"/>
  <c r="E97" i="15" s="1"/>
  <c r="F96" i="15"/>
  <c r="G96" i="15" s="1"/>
  <c r="E2704" i="14"/>
  <c r="D2704" i="14" s="1"/>
  <c r="F2703" i="14"/>
  <c r="G2703" i="14" s="1"/>
  <c r="E118" i="2"/>
  <c r="G118" i="2"/>
  <c r="H118" i="2" s="1"/>
  <c r="F118" i="2"/>
  <c r="D119" i="2"/>
  <c r="D123" i="15"/>
  <c r="E122" i="15"/>
  <c r="F122" i="15"/>
  <c r="G122" i="15"/>
  <c r="H122" i="15" s="1"/>
  <c r="E924" i="14"/>
  <c r="D924" i="14" s="1"/>
  <c r="F923" i="14"/>
  <c r="G923" i="14" s="1"/>
  <c r="E2137" i="14"/>
  <c r="D2137" i="14" s="1"/>
  <c r="F2136" i="14"/>
  <c r="G2136" i="14" s="1"/>
  <c r="E1490" i="14"/>
  <c r="D1490" i="14" s="1"/>
  <c r="F1489" i="14"/>
  <c r="G1489" i="14" s="1"/>
  <c r="E1569" i="14"/>
  <c r="D1569" i="14" s="1"/>
  <c r="F1568" i="14"/>
  <c r="G1568" i="14" s="1"/>
  <c r="E1651" i="14"/>
  <c r="D1651" i="14" s="1"/>
  <c r="F1650" i="14"/>
  <c r="G1650" i="14" s="1"/>
  <c r="E843" i="14"/>
  <c r="D843" i="14" s="1"/>
  <c r="F842" i="14"/>
  <c r="G842" i="14" s="1"/>
  <c r="E2057" i="14"/>
  <c r="D2057" i="14" s="1"/>
  <c r="F2056" i="14"/>
  <c r="G2056" i="14" s="1"/>
  <c r="E759" i="14"/>
  <c r="D759" i="14" s="1"/>
  <c r="F758" i="14"/>
  <c r="G758" i="14" s="1"/>
  <c r="E3108" i="14"/>
  <c r="D3108" i="14" s="1"/>
  <c r="F3107" i="14"/>
  <c r="G3107" i="14" s="1"/>
  <c r="E518" i="14"/>
  <c r="D518" i="14" s="1"/>
  <c r="F517" i="14"/>
  <c r="G517" i="14" s="1"/>
  <c r="E2624" i="14"/>
  <c r="D2624" i="14" s="1"/>
  <c r="F2623" i="14"/>
  <c r="G2623" i="14" s="1"/>
  <c r="E1093" i="14"/>
  <c r="D1093" i="14" s="1"/>
  <c r="F1092" i="14"/>
  <c r="G1092" i="14" s="1"/>
  <c r="E2785" i="14"/>
  <c r="D2785" i="14" s="1"/>
  <c r="F2784" i="14"/>
  <c r="G2784" i="14" s="1"/>
  <c r="E2947" i="14"/>
  <c r="D2947" i="14" s="1"/>
  <c r="F2946" i="14"/>
  <c r="G2946" i="14" s="1"/>
  <c r="E3031" i="14"/>
  <c r="D3031" i="14" s="1"/>
  <c r="F3030" i="14"/>
  <c r="G3030" i="14" s="1"/>
  <c r="E1734" i="14"/>
  <c r="D1734" i="14" s="1"/>
  <c r="F1733" i="14"/>
  <c r="G1733" i="14" s="1"/>
  <c r="E1165" i="14"/>
  <c r="D1165" i="14" s="1"/>
  <c r="F1164" i="14"/>
  <c r="G1164" i="14" s="1"/>
  <c r="E3190" i="14"/>
  <c r="D3190" i="14" s="1"/>
  <c r="F3189" i="14"/>
  <c r="G3189" i="14" s="1"/>
  <c r="E3270" i="14"/>
  <c r="D3270" i="14" s="1"/>
  <c r="F3269" i="14"/>
  <c r="G3269" i="14" s="1"/>
  <c r="E2299" i="14"/>
  <c r="D2299" i="14" s="1"/>
  <c r="F2298" i="14"/>
  <c r="G2298" i="14" s="1"/>
  <c r="E2218" i="14"/>
  <c r="D2218" i="14" s="1"/>
  <c r="F2217" i="14"/>
  <c r="G2217" i="14" s="1"/>
  <c r="E679" i="14"/>
  <c r="D679" i="14" s="1"/>
  <c r="F678" i="14"/>
  <c r="G678" i="14" s="1"/>
  <c r="E2380" i="14"/>
  <c r="D2380" i="14" s="1"/>
  <c r="F2379" i="14"/>
  <c r="G2379" i="14" s="1"/>
  <c r="E1326" i="14"/>
  <c r="D1326" i="14" s="1"/>
  <c r="F1325" i="14"/>
  <c r="G1325" i="14" s="1"/>
  <c r="E2462" i="14"/>
  <c r="D2462" i="14" s="1"/>
  <c r="F2461" i="14"/>
  <c r="G2461" i="14" s="1"/>
  <c r="E2866" i="14"/>
  <c r="D2866" i="14" s="1"/>
  <c r="F2865" i="14"/>
  <c r="G2865" i="14" s="1"/>
  <c r="E1813" i="14"/>
  <c r="D1813" i="14" s="1"/>
  <c r="F1812" i="14"/>
  <c r="G1812" i="14" s="1"/>
  <c r="F1002" i="14"/>
  <c r="G1002" i="14" s="1"/>
  <c r="E1003" i="14"/>
  <c r="D1003" i="14" s="1"/>
  <c r="F354" i="14"/>
  <c r="G354" i="14" s="1"/>
  <c r="E355" i="14"/>
  <c r="D355" i="14" s="1"/>
  <c r="F1893" i="14"/>
  <c r="G1893" i="14" s="1"/>
  <c r="E1894" i="14"/>
  <c r="D1894" i="14" s="1"/>
  <c r="F1245" i="14"/>
  <c r="G1245" i="14" s="1"/>
  <c r="E1246" i="14"/>
  <c r="D1246" i="14" s="1"/>
  <c r="F1407" i="14"/>
  <c r="G1407" i="14" s="1"/>
  <c r="E1408" i="14"/>
  <c r="D1408" i="14" s="1"/>
  <c r="F2541" i="14"/>
  <c r="G2541" i="14" s="1"/>
  <c r="E2542" i="14"/>
  <c r="D2542" i="14" s="1"/>
  <c r="F273" i="14"/>
  <c r="G273" i="14" s="1"/>
  <c r="E274" i="14"/>
  <c r="D274" i="14" s="1"/>
  <c r="F434" i="14"/>
  <c r="G434" i="14" s="1"/>
  <c r="E435" i="14"/>
  <c r="D435" i="14" s="1"/>
  <c r="F1974" i="14"/>
  <c r="G1974" i="14" s="1"/>
  <c r="E1975" i="14"/>
  <c r="D1975" i="14" s="1"/>
  <c r="F122" i="16" l="1"/>
  <c r="E122" i="16"/>
  <c r="D124" i="16"/>
  <c r="C123" i="16"/>
  <c r="F95" i="16"/>
  <c r="H95" i="16" s="1"/>
  <c r="E95" i="16"/>
  <c r="D97" i="16"/>
  <c r="C96" i="16"/>
  <c r="E599" i="14"/>
  <c r="D599" i="14" s="1"/>
  <c r="D98" i="15"/>
  <c r="E98" i="15" s="1"/>
  <c r="F93" i="2"/>
  <c r="G93" i="2" s="1"/>
  <c r="F598" i="14"/>
  <c r="G598" i="14" s="1"/>
  <c r="D94" i="2"/>
  <c r="E94" i="2" s="1"/>
  <c r="F2704" i="14"/>
  <c r="G2704" i="14" s="1"/>
  <c r="E2705" i="14"/>
  <c r="D2705" i="14" s="1"/>
  <c r="F97" i="15"/>
  <c r="G97" i="15" s="1"/>
  <c r="D120" i="2"/>
  <c r="E119" i="2"/>
  <c r="F119" i="2"/>
  <c r="G119" i="2"/>
  <c r="H119" i="2" s="1"/>
  <c r="E123" i="15"/>
  <c r="G123" i="15"/>
  <c r="H123" i="15" s="1"/>
  <c r="F123" i="15"/>
  <c r="D124" i="15"/>
  <c r="E1327" i="14"/>
  <c r="D1327" i="14" s="1"/>
  <c r="F1326" i="14"/>
  <c r="G1326" i="14" s="1"/>
  <c r="E2625" i="14"/>
  <c r="D2625" i="14" s="1"/>
  <c r="F2624" i="14"/>
  <c r="G2624" i="14" s="1"/>
  <c r="E680" i="14"/>
  <c r="D680" i="14" s="1"/>
  <c r="F679" i="14"/>
  <c r="G679" i="14" s="1"/>
  <c r="E3032" i="14"/>
  <c r="D3032" i="14" s="1"/>
  <c r="F3031" i="14"/>
  <c r="G3031" i="14" s="1"/>
  <c r="E2381" i="14"/>
  <c r="D2381" i="14" s="1"/>
  <c r="F2380" i="14"/>
  <c r="G2380" i="14" s="1"/>
  <c r="E2300" i="14"/>
  <c r="D2300" i="14" s="1"/>
  <c r="F2299" i="14"/>
  <c r="G2299" i="14" s="1"/>
  <c r="E3191" i="14"/>
  <c r="D3191" i="14" s="1"/>
  <c r="F3190" i="14"/>
  <c r="G3190" i="14" s="1"/>
  <c r="E3109" i="14"/>
  <c r="D3109" i="14" s="1"/>
  <c r="F3108" i="14"/>
  <c r="G3108" i="14" s="1"/>
  <c r="E2058" i="14"/>
  <c r="D2058" i="14" s="1"/>
  <c r="F2057" i="14"/>
  <c r="G2057" i="14" s="1"/>
  <c r="E1652" i="14"/>
  <c r="D1652" i="14" s="1"/>
  <c r="F1651" i="14"/>
  <c r="G1651" i="14" s="1"/>
  <c r="E1491" i="14"/>
  <c r="D1491" i="14" s="1"/>
  <c r="F1490" i="14"/>
  <c r="G1490" i="14" s="1"/>
  <c r="E2138" i="14"/>
  <c r="D2138" i="14" s="1"/>
  <c r="F2137" i="14"/>
  <c r="G2137" i="14" s="1"/>
  <c r="E1814" i="14"/>
  <c r="D1814" i="14" s="1"/>
  <c r="F1813" i="14"/>
  <c r="G1813" i="14" s="1"/>
  <c r="E2867" i="14"/>
  <c r="D2867" i="14" s="1"/>
  <c r="F2866" i="14"/>
  <c r="G2866" i="14" s="1"/>
  <c r="E2948" i="14"/>
  <c r="D2948" i="14" s="1"/>
  <c r="F2947" i="14"/>
  <c r="G2947" i="14" s="1"/>
  <c r="E2786" i="14"/>
  <c r="D2786" i="14" s="1"/>
  <c r="F2785" i="14"/>
  <c r="G2785" i="14" s="1"/>
  <c r="E3271" i="14"/>
  <c r="D3271" i="14" s="1"/>
  <c r="F3270" i="14"/>
  <c r="G3270" i="14" s="1"/>
  <c r="E1166" i="14"/>
  <c r="D1166" i="14" s="1"/>
  <c r="F1165" i="14"/>
  <c r="G1165" i="14" s="1"/>
  <c r="E1735" i="14"/>
  <c r="D1735" i="14" s="1"/>
  <c r="F1734" i="14"/>
  <c r="G1734" i="14" s="1"/>
  <c r="E925" i="14"/>
  <c r="D925" i="14" s="1"/>
  <c r="F924" i="14"/>
  <c r="G924" i="14" s="1"/>
  <c r="E2463" i="14"/>
  <c r="D2463" i="14" s="1"/>
  <c r="F2462" i="14"/>
  <c r="G2462" i="14" s="1"/>
  <c r="E1094" i="14"/>
  <c r="D1094" i="14" s="1"/>
  <c r="F1093" i="14"/>
  <c r="G1093" i="14" s="1"/>
  <c r="E760" i="14"/>
  <c r="D760" i="14" s="1"/>
  <c r="F759" i="14"/>
  <c r="G759" i="14" s="1"/>
  <c r="E2219" i="14"/>
  <c r="D2219" i="14" s="1"/>
  <c r="F2218" i="14"/>
  <c r="G2218" i="14" s="1"/>
  <c r="E519" i="14"/>
  <c r="D519" i="14" s="1"/>
  <c r="F518" i="14"/>
  <c r="G518" i="14" s="1"/>
  <c r="E844" i="14"/>
  <c r="D844" i="14" s="1"/>
  <c r="F843" i="14"/>
  <c r="G843" i="14" s="1"/>
  <c r="E1570" i="14"/>
  <c r="D1570" i="14" s="1"/>
  <c r="F1569" i="14"/>
  <c r="G1569" i="14" s="1"/>
  <c r="F599" i="14"/>
  <c r="G599" i="14" s="1"/>
  <c r="E600" i="14"/>
  <c r="D600" i="14" s="1"/>
  <c r="F1894" i="14"/>
  <c r="G1894" i="14" s="1"/>
  <c r="E1895" i="14"/>
  <c r="D1895" i="14" s="1"/>
  <c r="F2542" i="14"/>
  <c r="G2542" i="14" s="1"/>
  <c r="E2543" i="14"/>
  <c r="D2543" i="14" s="1"/>
  <c r="F355" i="14"/>
  <c r="G355" i="14" s="1"/>
  <c r="E356" i="14"/>
  <c r="D356" i="14" s="1"/>
  <c r="F1408" i="14"/>
  <c r="G1408" i="14" s="1"/>
  <c r="E1409" i="14"/>
  <c r="D1409" i="14" s="1"/>
  <c r="F1003" i="14"/>
  <c r="G1003" i="14" s="1"/>
  <c r="E1004" i="14"/>
  <c r="D1004" i="14" s="1"/>
  <c r="F1975" i="14"/>
  <c r="G1975" i="14" s="1"/>
  <c r="E1976" i="14"/>
  <c r="D1976" i="14" s="1"/>
  <c r="F1246" i="14"/>
  <c r="G1246" i="14" s="1"/>
  <c r="E1247" i="14"/>
  <c r="D1247" i="14" s="1"/>
  <c r="F435" i="14"/>
  <c r="G435" i="14" s="1"/>
  <c r="E436" i="14"/>
  <c r="D436" i="14" s="1"/>
  <c r="F274" i="14"/>
  <c r="G274" i="14" s="1"/>
  <c r="E275" i="14"/>
  <c r="D275" i="14" s="1"/>
  <c r="E123" i="16" l="1"/>
  <c r="F123" i="16"/>
  <c r="E96" i="16"/>
  <c r="F96" i="16"/>
  <c r="D98" i="16"/>
  <c r="C97" i="16"/>
  <c r="C124" i="16"/>
  <c r="D125" i="16"/>
  <c r="E2706" i="14"/>
  <c r="D2706" i="14" s="1"/>
  <c r="F2705" i="14"/>
  <c r="G2705" i="14" s="1"/>
  <c r="D95" i="2"/>
  <c r="E95" i="2" s="1"/>
  <c r="D99" i="15"/>
  <c r="E99" i="15" s="1"/>
  <c r="F98" i="15"/>
  <c r="G98" i="15" s="1"/>
  <c r="F94" i="2"/>
  <c r="G94" i="2" s="1"/>
  <c r="E124" i="15"/>
  <c r="G124" i="15"/>
  <c r="H124" i="15" s="1"/>
  <c r="F124" i="15"/>
  <c r="D125" i="15"/>
  <c r="G120" i="2"/>
  <c r="H120" i="2" s="1"/>
  <c r="F120" i="2"/>
  <c r="D121" i="2"/>
  <c r="E120" i="2"/>
  <c r="E1571" i="14"/>
  <c r="D1571" i="14" s="1"/>
  <c r="F1570" i="14"/>
  <c r="G1570" i="14" s="1"/>
  <c r="E520" i="14"/>
  <c r="D520" i="14" s="1"/>
  <c r="F519" i="14"/>
  <c r="G519" i="14" s="1"/>
  <c r="E926" i="14"/>
  <c r="D926" i="14" s="1"/>
  <c r="F925" i="14"/>
  <c r="G925" i="14" s="1"/>
  <c r="E1736" i="14"/>
  <c r="D1736" i="14" s="1"/>
  <c r="F1735" i="14"/>
  <c r="G1735" i="14" s="1"/>
  <c r="E2787" i="14"/>
  <c r="D2787" i="14" s="1"/>
  <c r="F2786" i="14"/>
  <c r="G2786" i="14" s="1"/>
  <c r="E1815" i="14"/>
  <c r="D1815" i="14" s="1"/>
  <c r="F1814" i="14"/>
  <c r="G1814" i="14" s="1"/>
  <c r="E1653" i="14"/>
  <c r="D1653" i="14" s="1"/>
  <c r="F1652" i="14"/>
  <c r="G1652" i="14" s="1"/>
  <c r="E681" i="14"/>
  <c r="D681" i="14" s="1"/>
  <c r="F680" i="14"/>
  <c r="G680" i="14" s="1"/>
  <c r="E2626" i="14"/>
  <c r="D2626" i="14" s="1"/>
  <c r="F2625" i="14"/>
  <c r="G2625" i="14" s="1"/>
  <c r="E1328" i="14"/>
  <c r="D1328" i="14" s="1"/>
  <c r="F1327" i="14"/>
  <c r="G1327" i="14" s="1"/>
  <c r="E845" i="14"/>
  <c r="D845" i="14" s="1"/>
  <c r="F844" i="14"/>
  <c r="G844" i="14" s="1"/>
  <c r="E2464" i="14"/>
  <c r="D2464" i="14" s="1"/>
  <c r="F2463" i="14"/>
  <c r="G2463" i="14" s="1"/>
  <c r="E1167" i="14"/>
  <c r="D1167" i="14" s="1"/>
  <c r="F1166" i="14"/>
  <c r="G1166" i="14" s="1"/>
  <c r="E2949" i="14"/>
  <c r="D2949" i="14" s="1"/>
  <c r="F2948" i="14"/>
  <c r="G2948" i="14" s="1"/>
  <c r="E2059" i="14"/>
  <c r="D2059" i="14" s="1"/>
  <c r="F2058" i="14"/>
  <c r="G2058" i="14" s="1"/>
  <c r="E2382" i="14"/>
  <c r="D2382" i="14" s="1"/>
  <c r="F2381" i="14"/>
  <c r="G2381" i="14" s="1"/>
  <c r="E3033" i="14"/>
  <c r="D3033" i="14" s="1"/>
  <c r="F3032" i="14"/>
  <c r="G3032" i="14" s="1"/>
  <c r="E3272" i="14"/>
  <c r="D3272" i="14" s="1"/>
  <c r="F3271" i="14"/>
  <c r="G3271" i="14" s="1"/>
  <c r="E2139" i="14"/>
  <c r="D2139" i="14" s="1"/>
  <c r="F2138" i="14"/>
  <c r="G2138" i="14" s="1"/>
  <c r="E3110" i="14"/>
  <c r="D3110" i="14" s="1"/>
  <c r="F3109" i="14"/>
  <c r="G3109" i="14" s="1"/>
  <c r="E3192" i="14"/>
  <c r="D3192" i="14" s="1"/>
  <c r="F3191" i="14"/>
  <c r="G3191" i="14" s="1"/>
  <c r="E761" i="14"/>
  <c r="D761" i="14" s="1"/>
  <c r="F760" i="14"/>
  <c r="G760" i="14" s="1"/>
  <c r="E2220" i="14"/>
  <c r="D2220" i="14" s="1"/>
  <c r="F2219" i="14"/>
  <c r="G2219" i="14" s="1"/>
  <c r="E1095" i="14"/>
  <c r="D1095" i="14" s="1"/>
  <c r="F1094" i="14"/>
  <c r="G1094" i="14" s="1"/>
  <c r="E2868" i="14"/>
  <c r="D2868" i="14" s="1"/>
  <c r="F2867" i="14"/>
  <c r="G2867" i="14" s="1"/>
  <c r="E1492" i="14"/>
  <c r="D1492" i="14" s="1"/>
  <c r="F1491" i="14"/>
  <c r="G1491" i="14" s="1"/>
  <c r="E2301" i="14"/>
  <c r="D2301" i="14" s="1"/>
  <c r="F2300" i="14"/>
  <c r="G2300" i="14" s="1"/>
  <c r="F436" i="14"/>
  <c r="G436" i="14" s="1"/>
  <c r="E437" i="14"/>
  <c r="D437" i="14" s="1"/>
  <c r="F1976" i="14"/>
  <c r="G1976" i="14" s="1"/>
  <c r="E1977" i="14"/>
  <c r="D1977" i="14" s="1"/>
  <c r="F2543" i="14"/>
  <c r="G2543" i="14" s="1"/>
  <c r="E2544" i="14"/>
  <c r="D2544" i="14" s="1"/>
  <c r="F600" i="14"/>
  <c r="G600" i="14" s="1"/>
  <c r="E601" i="14"/>
  <c r="D601" i="14" s="1"/>
  <c r="F1004" i="14"/>
  <c r="G1004" i="14" s="1"/>
  <c r="E1005" i="14"/>
  <c r="D1005" i="14" s="1"/>
  <c r="F1247" i="14"/>
  <c r="G1247" i="14" s="1"/>
  <c r="E1248" i="14"/>
  <c r="D1248" i="14" s="1"/>
  <c r="F1409" i="14"/>
  <c r="G1409" i="14" s="1"/>
  <c r="E1410" i="14"/>
  <c r="D1410" i="14" s="1"/>
  <c r="F275" i="14"/>
  <c r="G275" i="14" s="1"/>
  <c r="E276" i="14"/>
  <c r="D276" i="14" s="1"/>
  <c r="F356" i="14"/>
  <c r="G356" i="14" s="1"/>
  <c r="E357" i="14"/>
  <c r="D357" i="14" s="1"/>
  <c r="F1895" i="14"/>
  <c r="G1895" i="14" s="1"/>
  <c r="E1896" i="14"/>
  <c r="D1896" i="14" s="1"/>
  <c r="H96" i="16" l="1"/>
  <c r="D126" i="16"/>
  <c r="C125" i="16"/>
  <c r="F124" i="16"/>
  <c r="E124" i="16"/>
  <c r="F97" i="16"/>
  <c r="E97" i="16"/>
  <c r="D99" i="16"/>
  <c r="C98" i="16"/>
  <c r="F2706" i="14"/>
  <c r="G2706" i="14" s="1"/>
  <c r="E2707" i="14"/>
  <c r="D2707" i="14" s="1"/>
  <c r="F95" i="2"/>
  <c r="G95" i="2" s="1"/>
  <c r="D96" i="2"/>
  <c r="E96" i="2" s="1"/>
  <c r="F99" i="15"/>
  <c r="G99" i="15" s="1"/>
  <c r="D100" i="15"/>
  <c r="E100" i="15" s="1"/>
  <c r="G125" i="15"/>
  <c r="H125" i="15" s="1"/>
  <c r="F125" i="15"/>
  <c r="D126" i="15"/>
  <c r="E125" i="15"/>
  <c r="E121" i="2"/>
  <c r="G121" i="2"/>
  <c r="H121" i="2" s="1"/>
  <c r="F121" i="2"/>
  <c r="D122" i="2"/>
  <c r="E762" i="14"/>
  <c r="D762" i="14" s="1"/>
  <c r="F761" i="14"/>
  <c r="G761" i="14" s="1"/>
  <c r="F1167" i="14"/>
  <c r="G1167" i="14" s="1"/>
  <c r="E1168" i="14"/>
  <c r="D1168" i="14" s="1"/>
  <c r="E2140" i="14"/>
  <c r="D2140" i="14" s="1"/>
  <c r="F2139" i="14"/>
  <c r="G2139" i="14" s="1"/>
  <c r="E3273" i="14"/>
  <c r="D3273" i="14" s="1"/>
  <c r="F3272" i="14"/>
  <c r="G3272" i="14" s="1"/>
  <c r="E682" i="14"/>
  <c r="D682" i="14" s="1"/>
  <c r="F681" i="14"/>
  <c r="G681" i="14" s="1"/>
  <c r="F1815" i="14"/>
  <c r="G1815" i="14" s="1"/>
  <c r="E1816" i="14"/>
  <c r="D1816" i="14" s="1"/>
  <c r="E927" i="14"/>
  <c r="D927" i="14" s="1"/>
  <c r="F926" i="14"/>
  <c r="G926" i="14" s="1"/>
  <c r="E2221" i="14"/>
  <c r="D2221" i="14" s="1"/>
  <c r="F2220" i="14"/>
  <c r="G2220" i="14" s="1"/>
  <c r="E846" i="14"/>
  <c r="D846" i="14" s="1"/>
  <c r="F845" i="14"/>
  <c r="G845" i="14" s="1"/>
  <c r="E1493" i="14"/>
  <c r="D1493" i="14" s="1"/>
  <c r="F1492" i="14"/>
  <c r="G1492" i="14" s="1"/>
  <c r="E2788" i="14"/>
  <c r="D2788" i="14" s="1"/>
  <c r="F2787" i="14"/>
  <c r="G2787" i="14" s="1"/>
  <c r="E2060" i="14"/>
  <c r="D2060" i="14" s="1"/>
  <c r="F2059" i="14"/>
  <c r="G2059" i="14" s="1"/>
  <c r="E2869" i="14"/>
  <c r="D2869" i="14" s="1"/>
  <c r="F2868" i="14"/>
  <c r="G2868" i="14" s="1"/>
  <c r="E3193" i="14"/>
  <c r="D3193" i="14" s="1"/>
  <c r="F3192" i="14"/>
  <c r="G3192" i="14" s="1"/>
  <c r="E1329" i="14"/>
  <c r="D1329" i="14" s="1"/>
  <c r="F1328" i="14"/>
  <c r="G1328" i="14" s="1"/>
  <c r="E521" i="14"/>
  <c r="D521" i="14" s="1"/>
  <c r="F520" i="14"/>
  <c r="G520" i="14" s="1"/>
  <c r="E2383" i="14"/>
  <c r="D2383" i="14" s="1"/>
  <c r="F2382" i="14"/>
  <c r="G2382" i="14" s="1"/>
  <c r="E2950" i="14"/>
  <c r="D2950" i="14" s="1"/>
  <c r="F2949" i="14"/>
  <c r="G2949" i="14" s="1"/>
  <c r="E2465" i="14"/>
  <c r="D2465" i="14" s="1"/>
  <c r="F2464" i="14"/>
  <c r="G2464" i="14" s="1"/>
  <c r="E2302" i="14"/>
  <c r="D2302" i="14" s="1"/>
  <c r="F2301" i="14"/>
  <c r="G2301" i="14" s="1"/>
  <c r="E1096" i="14"/>
  <c r="D1096" i="14" s="1"/>
  <c r="F1095" i="14"/>
  <c r="G1095" i="14" s="1"/>
  <c r="E3111" i="14"/>
  <c r="D3111" i="14" s="1"/>
  <c r="F3110" i="14"/>
  <c r="G3110" i="14" s="1"/>
  <c r="E3034" i="14"/>
  <c r="D3034" i="14" s="1"/>
  <c r="F3033" i="14"/>
  <c r="G3033" i="14" s="1"/>
  <c r="E2627" i="14"/>
  <c r="D2627" i="14" s="1"/>
  <c r="F2626" i="14"/>
  <c r="G2626" i="14" s="1"/>
  <c r="E1654" i="14"/>
  <c r="D1654" i="14" s="1"/>
  <c r="F1653" i="14"/>
  <c r="G1653" i="14" s="1"/>
  <c r="E1737" i="14"/>
  <c r="D1737" i="14" s="1"/>
  <c r="F1736" i="14"/>
  <c r="G1736" i="14" s="1"/>
  <c r="E1572" i="14"/>
  <c r="D1572" i="14" s="1"/>
  <c r="F1571" i="14"/>
  <c r="G1571" i="14" s="1"/>
  <c r="F357" i="14"/>
  <c r="G357" i="14" s="1"/>
  <c r="E358" i="14"/>
  <c r="D358" i="14" s="1"/>
  <c r="F2544" i="14"/>
  <c r="G2544" i="14" s="1"/>
  <c r="E2545" i="14"/>
  <c r="D2545" i="14" s="1"/>
  <c r="E2708" i="14"/>
  <c r="D2708" i="14" s="1"/>
  <c r="F1248" i="14"/>
  <c r="G1248" i="14" s="1"/>
  <c r="E1249" i="14"/>
  <c r="D1249" i="14" s="1"/>
  <c r="F1977" i="14"/>
  <c r="G1977" i="14" s="1"/>
  <c r="E1978" i="14"/>
  <c r="D1978" i="14" s="1"/>
  <c r="F276" i="14"/>
  <c r="G276" i="14" s="1"/>
  <c r="E277" i="14"/>
  <c r="D277" i="14" s="1"/>
  <c r="F1410" i="14"/>
  <c r="G1410" i="14" s="1"/>
  <c r="E1411" i="14"/>
  <c r="D1411" i="14" s="1"/>
  <c r="F1005" i="14"/>
  <c r="G1005" i="14" s="1"/>
  <c r="E1006" i="14"/>
  <c r="D1006" i="14" s="1"/>
  <c r="F437" i="14"/>
  <c r="G437" i="14" s="1"/>
  <c r="E438" i="14"/>
  <c r="D438" i="14" s="1"/>
  <c r="F1896" i="14"/>
  <c r="G1896" i="14" s="1"/>
  <c r="E1897" i="14"/>
  <c r="D1897" i="14" s="1"/>
  <c r="F601" i="14"/>
  <c r="G601" i="14" s="1"/>
  <c r="E602" i="14"/>
  <c r="D602" i="14" s="1"/>
  <c r="H97" i="16" l="1"/>
  <c r="F2707" i="14"/>
  <c r="G2707" i="14" s="1"/>
  <c r="F98" i="16"/>
  <c r="E98" i="16"/>
  <c r="C99" i="16"/>
  <c r="D100" i="16"/>
  <c r="E125" i="16"/>
  <c r="F125" i="16"/>
  <c r="C126" i="16"/>
  <c r="D127" i="16"/>
  <c r="F96" i="2"/>
  <c r="G96" i="2" s="1"/>
  <c r="D97" i="2"/>
  <c r="E97" i="2" s="1"/>
  <c r="F100" i="15"/>
  <c r="G100" i="15" s="1"/>
  <c r="F126" i="15"/>
  <c r="E126" i="15"/>
  <c r="G126" i="15"/>
  <c r="H126" i="15" s="1"/>
  <c r="G122" i="2"/>
  <c r="H122" i="2" s="1"/>
  <c r="D123" i="2"/>
  <c r="E122" i="2"/>
  <c r="F122" i="2"/>
  <c r="E2141" i="14"/>
  <c r="D2141" i="14" s="1"/>
  <c r="F2140" i="14"/>
  <c r="G2140" i="14" s="1"/>
  <c r="E763" i="14"/>
  <c r="D763" i="14" s="1"/>
  <c r="F762" i="14"/>
  <c r="G762" i="14" s="1"/>
  <c r="E1655" i="14"/>
  <c r="D1655" i="14" s="1"/>
  <c r="F1654" i="14"/>
  <c r="G1654" i="14" s="1"/>
  <c r="E2628" i="14"/>
  <c r="D2628" i="14" s="1"/>
  <c r="F2627" i="14"/>
  <c r="G2627" i="14" s="1"/>
  <c r="E3035" i="14"/>
  <c r="D3035" i="14" s="1"/>
  <c r="F3034" i="14"/>
  <c r="G3034" i="14" s="1"/>
  <c r="E2384" i="14"/>
  <c r="D2384" i="14" s="1"/>
  <c r="F2383" i="14"/>
  <c r="G2383" i="14" s="1"/>
  <c r="E1330" i="14"/>
  <c r="D1330" i="14" s="1"/>
  <c r="F1329" i="14"/>
  <c r="G1329" i="14" s="1"/>
  <c r="E3194" i="14"/>
  <c r="D3194" i="14" s="1"/>
  <c r="F3193" i="14"/>
  <c r="G3193" i="14" s="1"/>
  <c r="E2870" i="14"/>
  <c r="D2870" i="14" s="1"/>
  <c r="F2869" i="14"/>
  <c r="G2869" i="14" s="1"/>
  <c r="E1494" i="14"/>
  <c r="D1494" i="14" s="1"/>
  <c r="F1493" i="14"/>
  <c r="G1493" i="14" s="1"/>
  <c r="E928" i="14"/>
  <c r="D928" i="14" s="1"/>
  <c r="F927" i="14"/>
  <c r="G927" i="14" s="1"/>
  <c r="E683" i="14"/>
  <c r="D683" i="14" s="1"/>
  <c r="F682" i="14"/>
  <c r="G682" i="14" s="1"/>
  <c r="E2303" i="14"/>
  <c r="D2303" i="14" s="1"/>
  <c r="F2302" i="14"/>
  <c r="G2302" i="14" s="1"/>
  <c r="E2061" i="14"/>
  <c r="D2061" i="14" s="1"/>
  <c r="F2060" i="14"/>
  <c r="G2060" i="14" s="1"/>
  <c r="E2789" i="14"/>
  <c r="D2789" i="14" s="1"/>
  <c r="F2788" i="14"/>
  <c r="G2788" i="14" s="1"/>
  <c r="F1816" i="14"/>
  <c r="G1816" i="14" s="1"/>
  <c r="E1817" i="14"/>
  <c r="D1817" i="14" s="1"/>
  <c r="E1573" i="14"/>
  <c r="D1573" i="14" s="1"/>
  <c r="F1572" i="14"/>
  <c r="G1572" i="14" s="1"/>
  <c r="E3112" i="14"/>
  <c r="D3112" i="14" s="1"/>
  <c r="F3111" i="14"/>
  <c r="G3111" i="14" s="1"/>
  <c r="E2466" i="14"/>
  <c r="D2466" i="14" s="1"/>
  <c r="F2465" i="14"/>
  <c r="G2465" i="14" s="1"/>
  <c r="F1168" i="14"/>
  <c r="G1168" i="14" s="1"/>
  <c r="E1169" i="14"/>
  <c r="D1169" i="14" s="1"/>
  <c r="E522" i="14"/>
  <c r="D522" i="14" s="1"/>
  <c r="F521" i="14"/>
  <c r="G521" i="14" s="1"/>
  <c r="E847" i="14"/>
  <c r="D847" i="14" s="1"/>
  <c r="F846" i="14"/>
  <c r="G846" i="14" s="1"/>
  <c r="E2222" i="14"/>
  <c r="D2222" i="14" s="1"/>
  <c r="F2221" i="14"/>
  <c r="G2221" i="14" s="1"/>
  <c r="E3274" i="14"/>
  <c r="D3274" i="14" s="1"/>
  <c r="F3273" i="14"/>
  <c r="G3273" i="14" s="1"/>
  <c r="E1738" i="14"/>
  <c r="D1738" i="14" s="1"/>
  <c r="F1737" i="14"/>
  <c r="G1737" i="14" s="1"/>
  <c r="E1097" i="14"/>
  <c r="D1097" i="14" s="1"/>
  <c r="F1096" i="14"/>
  <c r="G1096" i="14" s="1"/>
  <c r="E2951" i="14"/>
  <c r="D2951" i="14" s="1"/>
  <c r="F2950" i="14"/>
  <c r="G2950" i="14" s="1"/>
  <c r="F2545" i="14"/>
  <c r="G2545" i="14" s="1"/>
  <c r="E2546" i="14"/>
  <c r="D2546" i="14" s="1"/>
  <c r="F1897" i="14"/>
  <c r="G1897" i="14" s="1"/>
  <c r="E1898" i="14"/>
  <c r="D1898" i="14" s="1"/>
  <c r="F277" i="14"/>
  <c r="G277" i="14" s="1"/>
  <c r="E278" i="14"/>
  <c r="D278" i="14" s="1"/>
  <c r="F358" i="14"/>
  <c r="G358" i="14" s="1"/>
  <c r="E359" i="14"/>
  <c r="D359" i="14" s="1"/>
  <c r="F438" i="14"/>
  <c r="G438" i="14" s="1"/>
  <c r="E439" i="14"/>
  <c r="D439" i="14" s="1"/>
  <c r="F1978" i="14"/>
  <c r="G1978" i="14" s="1"/>
  <c r="E1979" i="14"/>
  <c r="D1979" i="14" s="1"/>
  <c r="F1006" i="14"/>
  <c r="G1006" i="14" s="1"/>
  <c r="E1007" i="14"/>
  <c r="D1007" i="14" s="1"/>
  <c r="F1249" i="14"/>
  <c r="G1249" i="14" s="1"/>
  <c r="E1250" i="14"/>
  <c r="D1250" i="14" s="1"/>
  <c r="F602" i="14"/>
  <c r="G602" i="14" s="1"/>
  <c r="E603" i="14"/>
  <c r="D603" i="14" s="1"/>
  <c r="F1411" i="14"/>
  <c r="G1411" i="14" s="1"/>
  <c r="E1412" i="14"/>
  <c r="D1412" i="14" s="1"/>
  <c r="F2708" i="14"/>
  <c r="G2708" i="14" s="1"/>
  <c r="E2709" i="14"/>
  <c r="D2709" i="14" s="1"/>
  <c r="H98" i="16" l="1"/>
  <c r="C127" i="16"/>
  <c r="D128" i="16"/>
  <c r="D101" i="16"/>
  <c r="C101" i="16" s="1"/>
  <c r="C100" i="16"/>
  <c r="E99" i="16"/>
  <c r="F99" i="16"/>
  <c r="F126" i="16"/>
  <c r="E126" i="16"/>
  <c r="D98" i="2"/>
  <c r="E98" i="2" s="1"/>
  <c r="F97" i="2"/>
  <c r="G97" i="2" s="1"/>
  <c r="D124" i="2"/>
  <c r="E123" i="2"/>
  <c r="F123" i="2"/>
  <c r="G123" i="2"/>
  <c r="H123" i="2" s="1"/>
  <c r="E1098" i="14"/>
  <c r="D1098" i="14" s="1"/>
  <c r="F1097" i="14"/>
  <c r="G1097" i="14" s="1"/>
  <c r="E3113" i="14"/>
  <c r="D3113" i="14" s="1"/>
  <c r="F3112" i="14"/>
  <c r="G3112" i="14" s="1"/>
  <c r="E1739" i="14"/>
  <c r="D1739" i="14" s="1"/>
  <c r="F1738" i="14"/>
  <c r="G1738" i="14" s="1"/>
  <c r="E848" i="14"/>
  <c r="D848" i="14" s="1"/>
  <c r="F847" i="14"/>
  <c r="G847" i="14" s="1"/>
  <c r="E3195" i="14"/>
  <c r="D3195" i="14" s="1"/>
  <c r="F3194" i="14"/>
  <c r="G3194" i="14" s="1"/>
  <c r="E2385" i="14"/>
  <c r="D2385" i="14" s="1"/>
  <c r="F2384" i="14"/>
  <c r="G2384" i="14" s="1"/>
  <c r="E1656" i="14"/>
  <c r="D1656" i="14" s="1"/>
  <c r="F1655" i="14"/>
  <c r="G1655" i="14" s="1"/>
  <c r="E1574" i="14"/>
  <c r="D1574" i="14" s="1"/>
  <c r="F1573" i="14"/>
  <c r="G1573" i="14" s="1"/>
  <c r="E684" i="14"/>
  <c r="D684" i="14" s="1"/>
  <c r="F683" i="14"/>
  <c r="G683" i="14" s="1"/>
  <c r="E2142" i="14"/>
  <c r="D2142" i="14" s="1"/>
  <c r="F2141" i="14"/>
  <c r="G2141" i="14" s="1"/>
  <c r="E2952" i="14"/>
  <c r="D2952" i="14" s="1"/>
  <c r="F2951" i="14"/>
  <c r="G2951" i="14" s="1"/>
  <c r="E2062" i="14"/>
  <c r="D2062" i="14" s="1"/>
  <c r="F2061" i="14"/>
  <c r="G2061" i="14" s="1"/>
  <c r="E1495" i="14"/>
  <c r="D1495" i="14" s="1"/>
  <c r="F1494" i="14"/>
  <c r="G1494" i="14" s="1"/>
  <c r="E523" i="14"/>
  <c r="D523" i="14" s="1"/>
  <c r="F522" i="14"/>
  <c r="G522" i="14" s="1"/>
  <c r="F1169" i="14"/>
  <c r="G1169" i="14" s="1"/>
  <c r="E1170" i="14"/>
  <c r="D1170" i="14" s="1"/>
  <c r="E2467" i="14"/>
  <c r="D2467" i="14" s="1"/>
  <c r="F2466" i="14"/>
  <c r="G2466" i="14" s="1"/>
  <c r="E929" i="14"/>
  <c r="D929" i="14" s="1"/>
  <c r="F928" i="14"/>
  <c r="G928" i="14" s="1"/>
  <c r="E2223" i="14"/>
  <c r="D2223" i="14" s="1"/>
  <c r="F2222" i="14"/>
  <c r="G2222" i="14" s="1"/>
  <c r="E2790" i="14"/>
  <c r="D2790" i="14" s="1"/>
  <c r="F2789" i="14"/>
  <c r="G2789" i="14" s="1"/>
  <c r="E1331" i="14"/>
  <c r="D1331" i="14" s="1"/>
  <c r="F1330" i="14"/>
  <c r="G1330" i="14" s="1"/>
  <c r="E3036" i="14"/>
  <c r="D3036" i="14" s="1"/>
  <c r="F3035" i="14"/>
  <c r="G3035" i="14" s="1"/>
  <c r="F1817" i="14"/>
  <c r="G1817" i="14" s="1"/>
  <c r="E1818" i="14"/>
  <c r="D1818" i="14" s="1"/>
  <c r="E2304" i="14"/>
  <c r="D2304" i="14" s="1"/>
  <c r="F2303" i="14"/>
  <c r="G2303" i="14" s="1"/>
  <c r="E764" i="14"/>
  <c r="D764" i="14" s="1"/>
  <c r="F763" i="14"/>
  <c r="G763" i="14" s="1"/>
  <c r="E3275" i="14"/>
  <c r="D3275" i="14" s="1"/>
  <c r="F3274" i="14"/>
  <c r="G3274" i="14" s="1"/>
  <c r="E2871" i="14"/>
  <c r="D2871" i="14" s="1"/>
  <c r="F2870" i="14"/>
  <c r="G2870" i="14" s="1"/>
  <c r="E2629" i="14"/>
  <c r="D2629" i="14" s="1"/>
  <c r="F2628" i="14"/>
  <c r="G2628" i="14" s="1"/>
  <c r="F1979" i="14"/>
  <c r="G1979" i="14" s="1"/>
  <c r="E1980" i="14"/>
  <c r="D1980" i="14" s="1"/>
  <c r="F278" i="14"/>
  <c r="G278" i="14" s="1"/>
  <c r="E279" i="14"/>
  <c r="D279" i="14" s="1"/>
  <c r="F439" i="14"/>
  <c r="G439" i="14" s="1"/>
  <c r="E440" i="14"/>
  <c r="D440" i="14" s="1"/>
  <c r="F2709" i="14"/>
  <c r="G2709" i="14" s="1"/>
  <c r="E2710" i="14"/>
  <c r="D2710" i="14" s="1"/>
  <c r="F1898" i="14"/>
  <c r="G1898" i="14" s="1"/>
  <c r="E1899" i="14"/>
  <c r="D1899" i="14" s="1"/>
  <c r="F1412" i="14"/>
  <c r="G1412" i="14" s="1"/>
  <c r="E1413" i="14"/>
  <c r="D1413" i="14" s="1"/>
  <c r="F1250" i="14"/>
  <c r="G1250" i="14" s="1"/>
  <c r="E1251" i="14"/>
  <c r="D1251" i="14" s="1"/>
  <c r="F359" i="14"/>
  <c r="G359" i="14" s="1"/>
  <c r="E360" i="14"/>
  <c r="D360" i="14" s="1"/>
  <c r="F2546" i="14"/>
  <c r="G2546" i="14" s="1"/>
  <c r="E2547" i="14"/>
  <c r="D2547" i="14" s="1"/>
  <c r="F603" i="14"/>
  <c r="G603" i="14" s="1"/>
  <c r="E604" i="14"/>
  <c r="D604" i="14" s="1"/>
  <c r="F1007" i="14"/>
  <c r="G1007" i="14" s="1"/>
  <c r="E1008" i="14"/>
  <c r="D1008" i="14" s="1"/>
  <c r="H99" i="16" l="1"/>
  <c r="F100" i="16"/>
  <c r="E100" i="16"/>
  <c r="E101" i="16"/>
  <c r="F101" i="16"/>
  <c r="C128" i="16"/>
  <c r="D129" i="16"/>
  <c r="C129" i="16" s="1"/>
  <c r="F127" i="16"/>
  <c r="E127" i="16"/>
  <c r="D99" i="2"/>
  <c r="E99" i="2" s="1"/>
  <c r="F98" i="2"/>
  <c r="G98" i="2" s="1"/>
  <c r="D125" i="2"/>
  <c r="E124" i="2"/>
  <c r="G124" i="2"/>
  <c r="H124" i="2" s="1"/>
  <c r="F124" i="2"/>
  <c r="E1099" i="14"/>
  <c r="D1099" i="14" s="1"/>
  <c r="F1098" i="14"/>
  <c r="G1098" i="14" s="1"/>
  <c r="E2872" i="14"/>
  <c r="D2872" i="14" s="1"/>
  <c r="F2871" i="14"/>
  <c r="G2871" i="14" s="1"/>
  <c r="E3276" i="14"/>
  <c r="D3276" i="14" s="1"/>
  <c r="F3275" i="14"/>
  <c r="G3275" i="14" s="1"/>
  <c r="E1496" i="14"/>
  <c r="D1496" i="14" s="1"/>
  <c r="F1495" i="14"/>
  <c r="G1495" i="14" s="1"/>
  <c r="E2063" i="14"/>
  <c r="D2063" i="14" s="1"/>
  <c r="F2062" i="14"/>
  <c r="G2062" i="14" s="1"/>
  <c r="E1575" i="14"/>
  <c r="D1575" i="14" s="1"/>
  <c r="F1574" i="14"/>
  <c r="G1574" i="14" s="1"/>
  <c r="E1740" i="14"/>
  <c r="D1740" i="14" s="1"/>
  <c r="F1739" i="14"/>
  <c r="G1739" i="14" s="1"/>
  <c r="E3114" i="14"/>
  <c r="D3114" i="14" s="1"/>
  <c r="F3113" i="14"/>
  <c r="G3113" i="14" s="1"/>
  <c r="F764" i="14"/>
  <c r="G764" i="14" s="1"/>
  <c r="E765" i="14"/>
  <c r="D765" i="14" s="1"/>
  <c r="E3037" i="14"/>
  <c r="D3037" i="14" s="1"/>
  <c r="F3036" i="14"/>
  <c r="G3036" i="14" s="1"/>
  <c r="E524" i="14"/>
  <c r="D524" i="14" s="1"/>
  <c r="F523" i="14"/>
  <c r="G523" i="14" s="1"/>
  <c r="E1657" i="14"/>
  <c r="D1657" i="14" s="1"/>
  <c r="F1656" i="14"/>
  <c r="G1656" i="14" s="1"/>
  <c r="E2305" i="14"/>
  <c r="D2305" i="14" s="1"/>
  <c r="F2304" i="14"/>
  <c r="G2304" i="14" s="1"/>
  <c r="E2791" i="14"/>
  <c r="D2791" i="14" s="1"/>
  <c r="F2790" i="14"/>
  <c r="G2790" i="14" s="1"/>
  <c r="E2224" i="14"/>
  <c r="D2224" i="14" s="1"/>
  <c r="F2223" i="14"/>
  <c r="G2223" i="14" s="1"/>
  <c r="E930" i="14"/>
  <c r="D930" i="14" s="1"/>
  <c r="F929" i="14"/>
  <c r="G929" i="14" s="1"/>
  <c r="E2143" i="14"/>
  <c r="D2143" i="14" s="1"/>
  <c r="F2142" i="14"/>
  <c r="G2142" i="14" s="1"/>
  <c r="E1332" i="14"/>
  <c r="D1332" i="14" s="1"/>
  <c r="F1331" i="14"/>
  <c r="G1331" i="14" s="1"/>
  <c r="E2468" i="14"/>
  <c r="D2468" i="14" s="1"/>
  <c r="F2467" i="14"/>
  <c r="G2467" i="14" s="1"/>
  <c r="E685" i="14"/>
  <c r="D685" i="14" s="1"/>
  <c r="F684" i="14"/>
  <c r="G684" i="14" s="1"/>
  <c r="E2386" i="14"/>
  <c r="D2386" i="14" s="1"/>
  <c r="F2385" i="14"/>
  <c r="G2385" i="14" s="1"/>
  <c r="E2953" i="14"/>
  <c r="D2953" i="14" s="1"/>
  <c r="F2952" i="14"/>
  <c r="G2952" i="14" s="1"/>
  <c r="E2630" i="14"/>
  <c r="D2630" i="14" s="1"/>
  <c r="F2629" i="14"/>
  <c r="G2629" i="14" s="1"/>
  <c r="F1818" i="14"/>
  <c r="G1818" i="14" s="1"/>
  <c r="E1819" i="14"/>
  <c r="D1819" i="14" s="1"/>
  <c r="E3196" i="14"/>
  <c r="D3196" i="14" s="1"/>
  <c r="F3195" i="14"/>
  <c r="G3195" i="14" s="1"/>
  <c r="E849" i="14"/>
  <c r="D849" i="14" s="1"/>
  <c r="F848" i="14"/>
  <c r="G848" i="14" s="1"/>
  <c r="F1170" i="14"/>
  <c r="G1170" i="14" s="1"/>
  <c r="E1171" i="14"/>
  <c r="D1171" i="14" s="1"/>
  <c r="F360" i="14"/>
  <c r="G360" i="14" s="1"/>
  <c r="E361" i="14"/>
  <c r="D361" i="14" s="1"/>
  <c r="F1008" i="14"/>
  <c r="G1008" i="14" s="1"/>
  <c r="E1009" i="14"/>
  <c r="D1009" i="14" s="1"/>
  <c r="F1251" i="14"/>
  <c r="G1251" i="14" s="1"/>
  <c r="E1252" i="14"/>
  <c r="D1252" i="14" s="1"/>
  <c r="F1899" i="14"/>
  <c r="G1899" i="14" s="1"/>
  <c r="E1900" i="14"/>
  <c r="D1900" i="14" s="1"/>
  <c r="F440" i="14"/>
  <c r="G440" i="14" s="1"/>
  <c r="E441" i="14"/>
  <c r="D441" i="14" s="1"/>
  <c r="F1980" i="14"/>
  <c r="G1980" i="14" s="1"/>
  <c r="E1981" i="14"/>
  <c r="D1981" i="14" s="1"/>
  <c r="F604" i="14"/>
  <c r="G604" i="14" s="1"/>
  <c r="E605" i="14"/>
  <c r="D605" i="14" s="1"/>
  <c r="F1413" i="14"/>
  <c r="G1413" i="14" s="1"/>
  <c r="E1414" i="14"/>
  <c r="D1414" i="14" s="1"/>
  <c r="F279" i="14"/>
  <c r="G279" i="14" s="1"/>
  <c r="E280" i="14"/>
  <c r="D280" i="14" s="1"/>
  <c r="F2547" i="14"/>
  <c r="G2547" i="14" s="1"/>
  <c r="E2548" i="14"/>
  <c r="D2548" i="14" s="1"/>
  <c r="F2710" i="14"/>
  <c r="G2710" i="14" s="1"/>
  <c r="E2711" i="14"/>
  <c r="D2711" i="14" s="1"/>
  <c r="H101" i="16" l="1"/>
  <c r="H100" i="16"/>
  <c r="D100" i="2"/>
  <c r="E100" i="2" s="1"/>
  <c r="F129" i="16"/>
  <c r="E129" i="16"/>
  <c r="F128" i="16"/>
  <c r="E128" i="16"/>
  <c r="F99" i="2"/>
  <c r="G99" i="2" s="1"/>
  <c r="G125" i="2"/>
  <c r="H125" i="2" s="1"/>
  <c r="E125" i="2"/>
  <c r="F125" i="2"/>
  <c r="F1099" i="14"/>
  <c r="G1099" i="14" s="1"/>
  <c r="E1100" i="14"/>
  <c r="D1100" i="14" s="1"/>
  <c r="F1171" i="14"/>
  <c r="G1171" i="14" s="1"/>
  <c r="E1172" i="14"/>
  <c r="D1172" i="14" s="1"/>
  <c r="F765" i="14"/>
  <c r="G765" i="14" s="1"/>
  <c r="E766" i="14"/>
  <c r="D766" i="14" s="1"/>
  <c r="E3038" i="14"/>
  <c r="D3038" i="14" s="1"/>
  <c r="F3037" i="14"/>
  <c r="G3037" i="14" s="1"/>
  <c r="E1576" i="14"/>
  <c r="D1576" i="14" s="1"/>
  <c r="F1575" i="14"/>
  <c r="G1575" i="14" s="1"/>
  <c r="E850" i="14"/>
  <c r="D850" i="14" s="1"/>
  <c r="F849" i="14"/>
  <c r="G849" i="14" s="1"/>
  <c r="E2387" i="14"/>
  <c r="D2387" i="14" s="1"/>
  <c r="F2386" i="14"/>
  <c r="G2386" i="14" s="1"/>
  <c r="E1333" i="14"/>
  <c r="D1333" i="14" s="1"/>
  <c r="F1332" i="14"/>
  <c r="G1332" i="14" s="1"/>
  <c r="E2954" i="14"/>
  <c r="D2954" i="14" s="1"/>
  <c r="F2953" i="14"/>
  <c r="G2953" i="14" s="1"/>
  <c r="E2144" i="14"/>
  <c r="D2144" i="14" s="1"/>
  <c r="F2143" i="14"/>
  <c r="G2143" i="14" s="1"/>
  <c r="E2225" i="14"/>
  <c r="D2225" i="14" s="1"/>
  <c r="F2224" i="14"/>
  <c r="G2224" i="14" s="1"/>
  <c r="E1658" i="14"/>
  <c r="D1658" i="14" s="1"/>
  <c r="F1657" i="14"/>
  <c r="G1657" i="14" s="1"/>
  <c r="E3115" i="14"/>
  <c r="D3115" i="14" s="1"/>
  <c r="F3114" i="14"/>
  <c r="G3114" i="14" s="1"/>
  <c r="E3277" i="14"/>
  <c r="D3277" i="14" s="1"/>
  <c r="F3276" i="14"/>
  <c r="G3276" i="14" s="1"/>
  <c r="E3197" i="14"/>
  <c r="D3197" i="14" s="1"/>
  <c r="F3196" i="14"/>
  <c r="G3196" i="14" s="1"/>
  <c r="F1819" i="14"/>
  <c r="G1819" i="14" s="1"/>
  <c r="E1820" i="14"/>
  <c r="D1820" i="14" s="1"/>
  <c r="E686" i="14"/>
  <c r="D686" i="14" s="1"/>
  <c r="F685" i="14"/>
  <c r="G685" i="14" s="1"/>
  <c r="E2469" i="14"/>
  <c r="D2469" i="14" s="1"/>
  <c r="F2468" i="14"/>
  <c r="G2468" i="14" s="1"/>
  <c r="E2064" i="14"/>
  <c r="D2064" i="14" s="1"/>
  <c r="F2063" i="14"/>
  <c r="G2063" i="14" s="1"/>
  <c r="E2631" i="14"/>
  <c r="D2631" i="14" s="1"/>
  <c r="F2630" i="14"/>
  <c r="G2630" i="14" s="1"/>
  <c r="E931" i="14"/>
  <c r="D931" i="14" s="1"/>
  <c r="F930" i="14"/>
  <c r="G930" i="14" s="1"/>
  <c r="E2792" i="14"/>
  <c r="D2792" i="14" s="1"/>
  <c r="F2791" i="14"/>
  <c r="G2791" i="14" s="1"/>
  <c r="E2306" i="14"/>
  <c r="D2306" i="14" s="1"/>
  <c r="F2305" i="14"/>
  <c r="G2305" i="14" s="1"/>
  <c r="E525" i="14"/>
  <c r="D525" i="14" s="1"/>
  <c r="F524" i="14"/>
  <c r="G524" i="14" s="1"/>
  <c r="E1741" i="14"/>
  <c r="D1741" i="14" s="1"/>
  <c r="F1740" i="14"/>
  <c r="G1740" i="14" s="1"/>
  <c r="E1497" i="14"/>
  <c r="D1497" i="14" s="1"/>
  <c r="F1496" i="14"/>
  <c r="G1496" i="14" s="1"/>
  <c r="E2873" i="14"/>
  <c r="D2873" i="14" s="1"/>
  <c r="F2872" i="14"/>
  <c r="G2872" i="14" s="1"/>
  <c r="F1414" i="14"/>
  <c r="G1414" i="14" s="1"/>
  <c r="E1415" i="14"/>
  <c r="D1415" i="14" s="1"/>
  <c r="F441" i="14"/>
  <c r="G441" i="14" s="1"/>
  <c r="E442" i="14"/>
  <c r="D442" i="14" s="1"/>
  <c r="F605" i="14"/>
  <c r="G605" i="14" s="1"/>
  <c r="E606" i="14"/>
  <c r="D606" i="14" s="1"/>
  <c r="F1900" i="14"/>
  <c r="G1900" i="14" s="1"/>
  <c r="E1901" i="14"/>
  <c r="D1901" i="14" s="1"/>
  <c r="F2711" i="14"/>
  <c r="G2711" i="14" s="1"/>
  <c r="E2712" i="14"/>
  <c r="D2712" i="14" s="1"/>
  <c r="F1252" i="14"/>
  <c r="G1252" i="14" s="1"/>
  <c r="E1253" i="14"/>
  <c r="D1253" i="14" s="1"/>
  <c r="F361" i="14"/>
  <c r="G361" i="14" s="1"/>
  <c r="E362" i="14"/>
  <c r="D362" i="14" s="1"/>
  <c r="F2548" i="14"/>
  <c r="G2548" i="14" s="1"/>
  <c r="E2549" i="14"/>
  <c r="D2549" i="14" s="1"/>
  <c r="F280" i="14"/>
  <c r="G280" i="14" s="1"/>
  <c r="E281" i="14"/>
  <c r="D281" i="14" s="1"/>
  <c r="F1981" i="14"/>
  <c r="G1981" i="14" s="1"/>
  <c r="E1982" i="14"/>
  <c r="D1982" i="14" s="1"/>
  <c r="F1009" i="14"/>
  <c r="G1009" i="14" s="1"/>
  <c r="E1010" i="14"/>
  <c r="D1010" i="14" s="1"/>
  <c r="H103" i="16" l="1"/>
  <c r="G84" i="16" s="1"/>
  <c r="F100" i="2"/>
  <c r="G100" i="2" s="1"/>
  <c r="F1100" i="14"/>
  <c r="G1100" i="14" s="1"/>
  <c r="E1101" i="14"/>
  <c r="D1101" i="14" s="1"/>
  <c r="E1498" i="14"/>
  <c r="D1498" i="14" s="1"/>
  <c r="F1497" i="14"/>
  <c r="G1497" i="14" s="1"/>
  <c r="E2307" i="14"/>
  <c r="D2307" i="14" s="1"/>
  <c r="F2306" i="14"/>
  <c r="G2306" i="14" s="1"/>
  <c r="E2955" i="14"/>
  <c r="D2955" i="14" s="1"/>
  <c r="F2954" i="14"/>
  <c r="G2954" i="14" s="1"/>
  <c r="E1334" i="14"/>
  <c r="D1334" i="14" s="1"/>
  <c r="F1333" i="14"/>
  <c r="G1333" i="14" s="1"/>
  <c r="E3039" i="14"/>
  <c r="D3039" i="14" s="1"/>
  <c r="F3038" i="14"/>
  <c r="G3038" i="14" s="1"/>
  <c r="E3116" i="14"/>
  <c r="D3116" i="14" s="1"/>
  <c r="F3115" i="14"/>
  <c r="G3115" i="14" s="1"/>
  <c r="E1742" i="14"/>
  <c r="D1742" i="14" s="1"/>
  <c r="F1741" i="14"/>
  <c r="G1741" i="14" s="1"/>
  <c r="E2793" i="14"/>
  <c r="D2793" i="14" s="1"/>
  <c r="F2792" i="14"/>
  <c r="G2792" i="14" s="1"/>
  <c r="E687" i="14"/>
  <c r="D687" i="14" s="1"/>
  <c r="F686" i="14"/>
  <c r="G686" i="14" s="1"/>
  <c r="F1820" i="14"/>
  <c r="G1820" i="14" s="1"/>
  <c r="E1821" i="14"/>
  <c r="D1821" i="14" s="1"/>
  <c r="E2226" i="14"/>
  <c r="D2226" i="14" s="1"/>
  <c r="F2225" i="14"/>
  <c r="G2225" i="14" s="1"/>
  <c r="E2874" i="14"/>
  <c r="D2874" i="14" s="1"/>
  <c r="F2873" i="14"/>
  <c r="G2873" i="14" s="1"/>
  <c r="E526" i="14"/>
  <c r="D526" i="14" s="1"/>
  <c r="F525" i="14"/>
  <c r="G525" i="14" s="1"/>
  <c r="E932" i="14"/>
  <c r="D932" i="14" s="1"/>
  <c r="F931" i="14"/>
  <c r="G931" i="14" s="1"/>
  <c r="E2632" i="14"/>
  <c r="D2632" i="14" s="1"/>
  <c r="F2631" i="14"/>
  <c r="G2631" i="14" s="1"/>
  <c r="E2388" i="14"/>
  <c r="D2388" i="14" s="1"/>
  <c r="F2387" i="14"/>
  <c r="G2387" i="14" s="1"/>
  <c r="E851" i="14"/>
  <c r="D851" i="14" s="1"/>
  <c r="F850" i="14"/>
  <c r="G850" i="14" s="1"/>
  <c r="F766" i="14"/>
  <c r="G766" i="14" s="1"/>
  <c r="E767" i="14"/>
  <c r="D767" i="14" s="1"/>
  <c r="F1576" i="14"/>
  <c r="G1576" i="14" s="1"/>
  <c r="E1577" i="14"/>
  <c r="D1577" i="14" s="1"/>
  <c r="F1172" i="14"/>
  <c r="G1172" i="14" s="1"/>
  <c r="E1173" i="14"/>
  <c r="D1173" i="14" s="1"/>
  <c r="E1659" i="14"/>
  <c r="D1659" i="14" s="1"/>
  <c r="F1658" i="14"/>
  <c r="G1658" i="14" s="1"/>
  <c r="E2065" i="14"/>
  <c r="D2065" i="14" s="1"/>
  <c r="F2064" i="14"/>
  <c r="G2064" i="14" s="1"/>
  <c r="E2470" i="14"/>
  <c r="D2470" i="14" s="1"/>
  <c r="F2469" i="14"/>
  <c r="G2469" i="14" s="1"/>
  <c r="E3198" i="14"/>
  <c r="D3198" i="14" s="1"/>
  <c r="F3197" i="14"/>
  <c r="G3197" i="14" s="1"/>
  <c r="F3277" i="14"/>
  <c r="G3277" i="14" s="1"/>
  <c r="E3278" i="14"/>
  <c r="D3278" i="14" s="1"/>
  <c r="E2145" i="14"/>
  <c r="D2145" i="14" s="1"/>
  <c r="F2144" i="14"/>
  <c r="G2144" i="14" s="1"/>
  <c r="F2549" i="14"/>
  <c r="G2549" i="14" s="1"/>
  <c r="E2550" i="14"/>
  <c r="D2550" i="14" s="1"/>
  <c r="F362" i="14"/>
  <c r="G362" i="14" s="1"/>
  <c r="E363" i="14"/>
  <c r="D363" i="14" s="1"/>
  <c r="F1010" i="14"/>
  <c r="G1010" i="14" s="1"/>
  <c r="E1011" i="14"/>
  <c r="D1011" i="14" s="1"/>
  <c r="F1253" i="14"/>
  <c r="G1253" i="14" s="1"/>
  <c r="E1254" i="14"/>
  <c r="D1254" i="14" s="1"/>
  <c r="F1901" i="14"/>
  <c r="G1901" i="14" s="1"/>
  <c r="E1902" i="14"/>
  <c r="D1902" i="14" s="1"/>
  <c r="F442" i="14"/>
  <c r="G442" i="14" s="1"/>
  <c r="E443" i="14"/>
  <c r="D443" i="14" s="1"/>
  <c r="F1982" i="14"/>
  <c r="G1982" i="14" s="1"/>
  <c r="E1983" i="14"/>
  <c r="D1983" i="14" s="1"/>
  <c r="F2712" i="14"/>
  <c r="G2712" i="14" s="1"/>
  <c r="E2713" i="14"/>
  <c r="D2713" i="14" s="1"/>
  <c r="F606" i="14"/>
  <c r="G606" i="14" s="1"/>
  <c r="E607" i="14"/>
  <c r="D607" i="14" s="1"/>
  <c r="F1415" i="14"/>
  <c r="G1415" i="14" s="1"/>
  <c r="E1416" i="14"/>
  <c r="D1416" i="14" s="1"/>
  <c r="F281" i="14"/>
  <c r="G281" i="14" s="1"/>
  <c r="E282" i="14"/>
  <c r="G99" i="16" l="1"/>
  <c r="G127" i="16" s="1"/>
  <c r="G91" i="16"/>
  <c r="G119" i="16" s="1"/>
  <c r="G82" i="16"/>
  <c r="G98" i="16"/>
  <c r="G126" i="16" s="1"/>
  <c r="G90" i="16"/>
  <c r="G118" i="16" s="1"/>
  <c r="G97" i="16"/>
  <c r="G125" i="16" s="1"/>
  <c r="G89" i="16"/>
  <c r="G117" i="16" s="1"/>
  <c r="G96" i="16"/>
  <c r="G124" i="16" s="1"/>
  <c r="G88" i="16"/>
  <c r="G116" i="16" s="1"/>
  <c r="G93" i="16"/>
  <c r="G121" i="16" s="1"/>
  <c r="G100" i="16"/>
  <c r="G128" i="16" s="1"/>
  <c r="G83" i="16"/>
  <c r="G111" i="16" s="1"/>
  <c r="G95" i="16"/>
  <c r="G123" i="16" s="1"/>
  <c r="G87" i="16"/>
  <c r="G115" i="16" s="1"/>
  <c r="G102" i="16"/>
  <c r="G130" i="16" s="1"/>
  <c r="G94" i="16"/>
  <c r="G122" i="16" s="1"/>
  <c r="G86" i="16"/>
  <c r="G114" i="16" s="1"/>
  <c r="G101" i="16"/>
  <c r="G129" i="16" s="1"/>
  <c r="G85" i="16"/>
  <c r="G113" i="16" s="1"/>
  <c r="G92" i="16"/>
  <c r="G120" i="16" s="1"/>
  <c r="G112" i="16"/>
  <c r="F1101" i="14"/>
  <c r="G1101" i="14" s="1"/>
  <c r="E1102" i="14"/>
  <c r="D1102" i="14" s="1"/>
  <c r="E2633" i="14"/>
  <c r="D2633" i="14" s="1"/>
  <c r="F2632" i="14"/>
  <c r="G2632" i="14" s="1"/>
  <c r="E2875" i="14"/>
  <c r="D2875" i="14" s="1"/>
  <c r="F2874" i="14"/>
  <c r="G2874" i="14" s="1"/>
  <c r="E2956" i="14"/>
  <c r="D2956" i="14" s="1"/>
  <c r="F2955" i="14"/>
  <c r="G2955" i="14" s="1"/>
  <c r="F3278" i="14"/>
  <c r="G3278" i="14" s="1"/>
  <c r="E3279" i="14"/>
  <c r="D3279" i="14" s="1"/>
  <c r="E1578" i="14"/>
  <c r="D1578" i="14" s="1"/>
  <c r="F1577" i="14"/>
  <c r="G1577" i="14" s="1"/>
  <c r="E2389" i="14"/>
  <c r="D2389" i="14" s="1"/>
  <c r="F2388" i="14"/>
  <c r="G2388" i="14" s="1"/>
  <c r="E2794" i="14"/>
  <c r="D2794" i="14" s="1"/>
  <c r="F2793" i="14"/>
  <c r="G2793" i="14" s="1"/>
  <c r="E3117" i="14"/>
  <c r="D3117" i="14" s="1"/>
  <c r="F3116" i="14"/>
  <c r="G3116" i="14" s="1"/>
  <c r="E1499" i="14"/>
  <c r="D1499" i="14" s="1"/>
  <c r="F1498" i="14"/>
  <c r="G1498" i="14" s="1"/>
  <c r="E2227" i="14"/>
  <c r="D2227" i="14" s="1"/>
  <c r="F2226" i="14"/>
  <c r="G2226" i="14" s="1"/>
  <c r="E3040" i="14"/>
  <c r="D3040" i="14" s="1"/>
  <c r="F3039" i="14"/>
  <c r="G3039" i="14" s="1"/>
  <c r="E2066" i="14"/>
  <c r="D2066" i="14" s="1"/>
  <c r="F2065" i="14"/>
  <c r="G2065" i="14" s="1"/>
  <c r="E1743" i="14"/>
  <c r="D1743" i="14" s="1"/>
  <c r="F1742" i="14"/>
  <c r="G1742" i="14" s="1"/>
  <c r="E3199" i="14"/>
  <c r="D3199" i="14" s="1"/>
  <c r="F3198" i="14"/>
  <c r="G3198" i="14" s="1"/>
  <c r="E933" i="14"/>
  <c r="D933" i="14" s="1"/>
  <c r="F932" i="14"/>
  <c r="G932" i="14" s="1"/>
  <c r="F1821" i="14"/>
  <c r="G1821" i="14" s="1"/>
  <c r="E1822" i="14"/>
  <c r="D1822" i="14" s="1"/>
  <c r="F1173" i="14"/>
  <c r="G1173" i="14" s="1"/>
  <c r="E1174" i="14"/>
  <c r="D1174" i="14" s="1"/>
  <c r="E2471" i="14"/>
  <c r="D2471" i="14" s="1"/>
  <c r="F2470" i="14"/>
  <c r="G2470" i="14" s="1"/>
  <c r="E1660" i="14"/>
  <c r="D1660" i="14" s="1"/>
  <c r="F1659" i="14"/>
  <c r="G1659" i="14" s="1"/>
  <c r="E527" i="14"/>
  <c r="D527" i="14" s="1"/>
  <c r="F526" i="14"/>
  <c r="G526" i="14" s="1"/>
  <c r="F1334" i="14"/>
  <c r="G1334" i="14" s="1"/>
  <c r="E1335" i="14"/>
  <c r="D1335" i="14" s="1"/>
  <c r="E2146" i="14"/>
  <c r="D2146" i="14" s="1"/>
  <c r="F2145" i="14"/>
  <c r="G2145" i="14" s="1"/>
  <c r="F767" i="14"/>
  <c r="G767" i="14" s="1"/>
  <c r="E768" i="14"/>
  <c r="D768" i="14" s="1"/>
  <c r="E852" i="14"/>
  <c r="D852" i="14" s="1"/>
  <c r="F851" i="14"/>
  <c r="G851" i="14" s="1"/>
  <c r="E688" i="14"/>
  <c r="D688" i="14" s="1"/>
  <c r="F687" i="14"/>
  <c r="G687" i="14" s="1"/>
  <c r="E2308" i="14"/>
  <c r="D2308" i="14" s="1"/>
  <c r="F2307" i="14"/>
  <c r="G2307" i="14" s="1"/>
  <c r="F282" i="14"/>
  <c r="G282" i="14" s="1"/>
  <c r="E283" i="14"/>
  <c r="F1983" i="14"/>
  <c r="G1983" i="14" s="1"/>
  <c r="E1984" i="14"/>
  <c r="D1984" i="14" s="1"/>
  <c r="F1011" i="14"/>
  <c r="G1011" i="14" s="1"/>
  <c r="E1012" i="14"/>
  <c r="D1012" i="14" s="1"/>
  <c r="F363" i="14"/>
  <c r="G363" i="14" s="1"/>
  <c r="E364" i="14"/>
  <c r="D364" i="14" s="1"/>
  <c r="F1416" i="14"/>
  <c r="G1416" i="14" s="1"/>
  <c r="E1417" i="14"/>
  <c r="D1417" i="14" s="1"/>
  <c r="F443" i="14"/>
  <c r="G443" i="14" s="1"/>
  <c r="E444" i="14"/>
  <c r="D444" i="14" s="1"/>
  <c r="F2550" i="14"/>
  <c r="G2550" i="14" s="1"/>
  <c r="E2551" i="14"/>
  <c r="D2551" i="14" s="1"/>
  <c r="F607" i="14"/>
  <c r="G607" i="14" s="1"/>
  <c r="E608" i="14"/>
  <c r="D608" i="14" s="1"/>
  <c r="F1902" i="14"/>
  <c r="G1902" i="14" s="1"/>
  <c r="E1903" i="14"/>
  <c r="D1903" i="14" s="1"/>
  <c r="F2713" i="14"/>
  <c r="G2713" i="14" s="1"/>
  <c r="E2714" i="14"/>
  <c r="D2714" i="14" s="1"/>
  <c r="F1254" i="14"/>
  <c r="G1254" i="14" s="1"/>
  <c r="E1255" i="14"/>
  <c r="D1255" i="14" s="1"/>
  <c r="F1102" i="14" l="1"/>
  <c r="G1102" i="14" s="1"/>
  <c r="E1103" i="14"/>
  <c r="D1103" i="14" s="1"/>
  <c r="E689" i="14"/>
  <c r="D689" i="14" s="1"/>
  <c r="F688" i="14"/>
  <c r="G688" i="14" s="1"/>
  <c r="E528" i="14"/>
  <c r="D528" i="14" s="1"/>
  <c r="F527" i="14"/>
  <c r="G527" i="14" s="1"/>
  <c r="E1744" i="14"/>
  <c r="D1744" i="14" s="1"/>
  <c r="F1743" i="14"/>
  <c r="G1743" i="14" s="1"/>
  <c r="F3279" i="14"/>
  <c r="G3279" i="14" s="1"/>
  <c r="E3280" i="14"/>
  <c r="D3280" i="14" s="1"/>
  <c r="E2876" i="14"/>
  <c r="D2876" i="14" s="1"/>
  <c r="F2875" i="14"/>
  <c r="G2875" i="14" s="1"/>
  <c r="E853" i="14"/>
  <c r="D853" i="14" s="1"/>
  <c r="F852" i="14"/>
  <c r="G852" i="14" s="1"/>
  <c r="F1822" i="14"/>
  <c r="G1822" i="14" s="1"/>
  <c r="E1823" i="14"/>
  <c r="D1823" i="14" s="1"/>
  <c r="E3200" i="14"/>
  <c r="D3200" i="14" s="1"/>
  <c r="F3199" i="14"/>
  <c r="G3199" i="14" s="1"/>
  <c r="F768" i="14"/>
  <c r="G768" i="14" s="1"/>
  <c r="E769" i="14"/>
  <c r="D769" i="14" s="1"/>
  <c r="F1335" i="14"/>
  <c r="G1335" i="14" s="1"/>
  <c r="E1336" i="14"/>
  <c r="D1336" i="14" s="1"/>
  <c r="E2472" i="14"/>
  <c r="D2472" i="14" s="1"/>
  <c r="F2471" i="14"/>
  <c r="G2471" i="14" s="1"/>
  <c r="E3041" i="14"/>
  <c r="D3041" i="14" s="1"/>
  <c r="F3040" i="14"/>
  <c r="G3040" i="14" s="1"/>
  <c r="E2795" i="14"/>
  <c r="D2795" i="14" s="1"/>
  <c r="F2794" i="14"/>
  <c r="G2794" i="14" s="1"/>
  <c r="E2390" i="14"/>
  <c r="D2390" i="14" s="1"/>
  <c r="F2389" i="14"/>
  <c r="G2389" i="14" s="1"/>
  <c r="E2957" i="14"/>
  <c r="D2957" i="14" s="1"/>
  <c r="F2956" i="14"/>
  <c r="G2956" i="14" s="1"/>
  <c r="E2634" i="14"/>
  <c r="D2634" i="14" s="1"/>
  <c r="F2633" i="14"/>
  <c r="G2633" i="14" s="1"/>
  <c r="E1661" i="14"/>
  <c r="D1661" i="14" s="1"/>
  <c r="F1660" i="14"/>
  <c r="G1660" i="14" s="1"/>
  <c r="F1174" i="14"/>
  <c r="G1174" i="14" s="1"/>
  <c r="E1175" i="14"/>
  <c r="D1175" i="14" s="1"/>
  <c r="E1500" i="14"/>
  <c r="D1500" i="14" s="1"/>
  <c r="F1499" i="14"/>
  <c r="G1499" i="14" s="1"/>
  <c r="F1578" i="14"/>
  <c r="G1578" i="14" s="1"/>
  <c r="E1579" i="14"/>
  <c r="D1579" i="14" s="1"/>
  <c r="E2309" i="14"/>
  <c r="D2309" i="14" s="1"/>
  <c r="F2308" i="14"/>
  <c r="G2308" i="14" s="1"/>
  <c r="E2147" i="14"/>
  <c r="D2147" i="14" s="1"/>
  <c r="F2146" i="14"/>
  <c r="G2146" i="14" s="1"/>
  <c r="E934" i="14"/>
  <c r="D934" i="14" s="1"/>
  <c r="F933" i="14"/>
  <c r="G933" i="14" s="1"/>
  <c r="E2067" i="14"/>
  <c r="D2067" i="14" s="1"/>
  <c r="F2066" i="14"/>
  <c r="G2066" i="14" s="1"/>
  <c r="E2228" i="14"/>
  <c r="D2228" i="14" s="1"/>
  <c r="F2227" i="14"/>
  <c r="G2227" i="14" s="1"/>
  <c r="E3118" i="14"/>
  <c r="D3118" i="14" s="1"/>
  <c r="F3117" i="14"/>
  <c r="G3117" i="14" s="1"/>
  <c r="F1903" i="14"/>
  <c r="G1903" i="14" s="1"/>
  <c r="E1904" i="14"/>
  <c r="D1904" i="14" s="1"/>
  <c r="F364" i="14"/>
  <c r="G364" i="14" s="1"/>
  <c r="E365" i="14"/>
  <c r="D365" i="14" s="1"/>
  <c r="F608" i="14"/>
  <c r="G608" i="14" s="1"/>
  <c r="E609" i="14"/>
  <c r="D609" i="14" s="1"/>
  <c r="F2551" i="14"/>
  <c r="G2551" i="14" s="1"/>
  <c r="E2552" i="14"/>
  <c r="D2552" i="14" s="1"/>
  <c r="F1012" i="14"/>
  <c r="G1012" i="14" s="1"/>
  <c r="E1013" i="14"/>
  <c r="D1013" i="14" s="1"/>
  <c r="F1255" i="14"/>
  <c r="G1255" i="14" s="1"/>
  <c r="E1256" i="14"/>
  <c r="D1256" i="14" s="1"/>
  <c r="F444" i="14"/>
  <c r="G444" i="14" s="1"/>
  <c r="E445" i="14"/>
  <c r="D445" i="14" s="1"/>
  <c r="F1984" i="14"/>
  <c r="G1984" i="14" s="1"/>
  <c r="E1985" i="14"/>
  <c r="D1985" i="14" s="1"/>
  <c r="F2714" i="14"/>
  <c r="G2714" i="14" s="1"/>
  <c r="E2715" i="14"/>
  <c r="D2715" i="14" s="1"/>
  <c r="F1417" i="14"/>
  <c r="G1417" i="14" s="1"/>
  <c r="E1418" i="14"/>
  <c r="D1418" i="14" s="1"/>
  <c r="F283" i="14"/>
  <c r="G283" i="14" s="1"/>
  <c r="E284" i="14"/>
  <c r="D284" i="14" s="1"/>
  <c r="F1103" i="14" l="1"/>
  <c r="G1103" i="14" s="1"/>
  <c r="E1104" i="14"/>
  <c r="D1104" i="14" s="1"/>
  <c r="E3042" i="14"/>
  <c r="D3042" i="14" s="1"/>
  <c r="F3041" i="14"/>
  <c r="G3041" i="14" s="1"/>
  <c r="E2310" i="14"/>
  <c r="D2310" i="14" s="1"/>
  <c r="F2309" i="14"/>
  <c r="G2309" i="14" s="1"/>
  <c r="E3201" i="14"/>
  <c r="D3201" i="14" s="1"/>
  <c r="F3200" i="14"/>
  <c r="G3200" i="14" s="1"/>
  <c r="E1745" i="14"/>
  <c r="D1745" i="14" s="1"/>
  <c r="F1744" i="14"/>
  <c r="G1744" i="14" s="1"/>
  <c r="E3119" i="14"/>
  <c r="D3119" i="14" s="1"/>
  <c r="F3118" i="14"/>
  <c r="G3118" i="14" s="1"/>
  <c r="E2391" i="14"/>
  <c r="D2391" i="14" s="1"/>
  <c r="F2390" i="14"/>
  <c r="G2390" i="14" s="1"/>
  <c r="F1336" i="14"/>
  <c r="G1336" i="14" s="1"/>
  <c r="E1337" i="14"/>
  <c r="D1337" i="14" s="1"/>
  <c r="E2068" i="14"/>
  <c r="D2068" i="14" s="1"/>
  <c r="F2067" i="14"/>
  <c r="G2067" i="14" s="1"/>
  <c r="E2635" i="14"/>
  <c r="D2635" i="14" s="1"/>
  <c r="F2634" i="14"/>
  <c r="G2634" i="14" s="1"/>
  <c r="F769" i="14"/>
  <c r="G769" i="14" s="1"/>
  <c r="E770" i="14"/>
  <c r="D770" i="14" s="1"/>
  <c r="F1823" i="14"/>
  <c r="G1823" i="14" s="1"/>
  <c r="E1824" i="14"/>
  <c r="D1824" i="14" s="1"/>
  <c r="E2148" i="14"/>
  <c r="D2148" i="14" s="1"/>
  <c r="F2147" i="14"/>
  <c r="G2147" i="14" s="1"/>
  <c r="E1501" i="14"/>
  <c r="D1501" i="14" s="1"/>
  <c r="F1500" i="14"/>
  <c r="G1500" i="14" s="1"/>
  <c r="E1662" i="14"/>
  <c r="D1662" i="14" s="1"/>
  <c r="F1661" i="14"/>
  <c r="G1661" i="14" s="1"/>
  <c r="E2473" i="14"/>
  <c r="D2473" i="14" s="1"/>
  <c r="F2472" i="14"/>
  <c r="G2472" i="14" s="1"/>
  <c r="F3280" i="14"/>
  <c r="G3280" i="14" s="1"/>
  <c r="E3281" i="14"/>
  <c r="D3281" i="14" s="1"/>
  <c r="E529" i="14"/>
  <c r="D529" i="14" s="1"/>
  <c r="F528" i="14"/>
  <c r="G528" i="14" s="1"/>
  <c r="E2229" i="14"/>
  <c r="D2229" i="14" s="1"/>
  <c r="F2228" i="14"/>
  <c r="G2228" i="14" s="1"/>
  <c r="F1579" i="14"/>
  <c r="G1579" i="14" s="1"/>
  <c r="E1580" i="14"/>
  <c r="D1580" i="14" s="1"/>
  <c r="E2958" i="14"/>
  <c r="D2958" i="14" s="1"/>
  <c r="F2957" i="14"/>
  <c r="G2957" i="14" s="1"/>
  <c r="E2796" i="14"/>
  <c r="D2796" i="14" s="1"/>
  <c r="F2795" i="14"/>
  <c r="G2795" i="14" s="1"/>
  <c r="E854" i="14"/>
  <c r="D854" i="14" s="1"/>
  <c r="F853" i="14"/>
  <c r="G853" i="14" s="1"/>
  <c r="F1175" i="14"/>
  <c r="G1175" i="14" s="1"/>
  <c r="E1176" i="14"/>
  <c r="D1176" i="14" s="1"/>
  <c r="E690" i="14"/>
  <c r="D690" i="14" s="1"/>
  <c r="F689" i="14"/>
  <c r="G689" i="14" s="1"/>
  <c r="E935" i="14"/>
  <c r="D935" i="14" s="1"/>
  <c r="F934" i="14"/>
  <c r="G934" i="14" s="1"/>
  <c r="E2877" i="14"/>
  <c r="D2877" i="14" s="1"/>
  <c r="F2876" i="14"/>
  <c r="G2876" i="14" s="1"/>
  <c r="F284" i="14"/>
  <c r="G284" i="14" s="1"/>
  <c r="E285" i="14"/>
  <c r="F445" i="14"/>
  <c r="G445" i="14" s="1"/>
  <c r="E446" i="14"/>
  <c r="D446" i="14" s="1"/>
  <c r="F1418" i="14"/>
  <c r="G1418" i="14" s="1"/>
  <c r="E1419" i="14"/>
  <c r="D1419" i="14" s="1"/>
  <c r="F1256" i="14"/>
  <c r="G1256" i="14" s="1"/>
  <c r="E1257" i="14"/>
  <c r="D1257" i="14" s="1"/>
  <c r="F1013" i="14"/>
  <c r="G1013" i="14" s="1"/>
  <c r="E1014" i="14"/>
  <c r="D1014" i="14" s="1"/>
  <c r="F2552" i="14"/>
  <c r="G2552" i="14" s="1"/>
  <c r="E2553" i="14"/>
  <c r="D2553" i="14" s="1"/>
  <c r="F365" i="14"/>
  <c r="G365" i="14" s="1"/>
  <c r="E366" i="14"/>
  <c r="D366" i="14" s="1"/>
  <c r="F2715" i="14"/>
  <c r="G2715" i="14" s="1"/>
  <c r="E2716" i="14"/>
  <c r="D2716" i="14" s="1"/>
  <c r="F1985" i="14"/>
  <c r="G1985" i="14" s="1"/>
  <c r="E1986" i="14"/>
  <c r="D1986" i="14" s="1"/>
  <c r="F609" i="14"/>
  <c r="G609" i="14" s="1"/>
  <c r="E610" i="14"/>
  <c r="D610" i="14" s="1"/>
  <c r="F1904" i="14"/>
  <c r="G1904" i="14" s="1"/>
  <c r="E1905" i="14"/>
  <c r="D1905" i="14" s="1"/>
  <c r="E1746" i="14" l="1"/>
  <c r="D1746" i="14" s="1"/>
  <c r="F1745" i="14"/>
  <c r="G1745" i="14" s="1"/>
  <c r="E855" i="14"/>
  <c r="D855" i="14" s="1"/>
  <c r="F854" i="14"/>
  <c r="G854" i="14" s="1"/>
  <c r="E936" i="14"/>
  <c r="D936" i="14" s="1"/>
  <c r="F935" i="14"/>
  <c r="G935" i="14" s="1"/>
  <c r="E3043" i="14"/>
  <c r="D3043" i="14" s="1"/>
  <c r="F3042" i="14"/>
  <c r="G3042" i="14" s="1"/>
  <c r="F1104" i="14"/>
  <c r="G1104" i="14" s="1"/>
  <c r="E1105" i="14"/>
  <c r="D1105" i="14" s="1"/>
  <c r="E530" i="14"/>
  <c r="D530" i="14" s="1"/>
  <c r="F529" i="14"/>
  <c r="G529" i="14" s="1"/>
  <c r="F1824" i="14"/>
  <c r="G1824" i="14" s="1"/>
  <c r="E1825" i="14"/>
  <c r="D1825" i="14" s="1"/>
  <c r="E3120" i="14"/>
  <c r="D3120" i="14" s="1"/>
  <c r="F3119" i="14"/>
  <c r="G3119" i="14" s="1"/>
  <c r="E3202" i="14"/>
  <c r="D3202" i="14" s="1"/>
  <c r="F3201" i="14"/>
  <c r="G3201" i="14" s="1"/>
  <c r="F1580" i="14"/>
  <c r="G1580" i="14" s="1"/>
  <c r="E1581" i="14"/>
  <c r="D1581" i="14" s="1"/>
  <c r="E2797" i="14"/>
  <c r="D2797" i="14" s="1"/>
  <c r="F2796" i="14"/>
  <c r="G2796" i="14" s="1"/>
  <c r="E1502" i="14"/>
  <c r="D1502" i="14" s="1"/>
  <c r="F1501" i="14"/>
  <c r="G1501" i="14" s="1"/>
  <c r="F770" i="14"/>
  <c r="G770" i="14" s="1"/>
  <c r="E771" i="14"/>
  <c r="D771" i="14" s="1"/>
  <c r="F1337" i="14"/>
  <c r="G1337" i="14" s="1"/>
  <c r="E1338" i="14"/>
  <c r="D1338" i="14" s="1"/>
  <c r="E2636" i="14"/>
  <c r="D2636" i="14" s="1"/>
  <c r="F2635" i="14"/>
  <c r="G2635" i="14" s="1"/>
  <c r="E2959" i="14"/>
  <c r="D2959" i="14" s="1"/>
  <c r="F2958" i="14"/>
  <c r="G2958" i="14" s="1"/>
  <c r="E2311" i="14"/>
  <c r="D2311" i="14" s="1"/>
  <c r="F2310" i="14"/>
  <c r="G2310" i="14" s="1"/>
  <c r="F3281" i="14"/>
  <c r="G3281" i="14" s="1"/>
  <c r="E3282" i="14"/>
  <c r="D3282" i="14" s="1"/>
  <c r="E2878" i="14"/>
  <c r="D2878" i="14" s="1"/>
  <c r="F2877" i="14"/>
  <c r="G2877" i="14" s="1"/>
  <c r="E691" i="14"/>
  <c r="D691" i="14" s="1"/>
  <c r="F690" i="14"/>
  <c r="G690" i="14" s="1"/>
  <c r="F1176" i="14"/>
  <c r="G1176" i="14" s="1"/>
  <c r="E1177" i="14"/>
  <c r="D1177" i="14" s="1"/>
  <c r="E2230" i="14"/>
  <c r="D2230" i="14" s="1"/>
  <c r="F2229" i="14"/>
  <c r="G2229" i="14" s="1"/>
  <c r="E2474" i="14"/>
  <c r="D2474" i="14" s="1"/>
  <c r="F2473" i="14"/>
  <c r="G2473" i="14" s="1"/>
  <c r="E1663" i="14"/>
  <c r="D1663" i="14" s="1"/>
  <c r="F1662" i="14"/>
  <c r="G1662" i="14" s="1"/>
  <c r="E2069" i="14"/>
  <c r="D2069" i="14" s="1"/>
  <c r="F2068" i="14"/>
  <c r="G2068" i="14" s="1"/>
  <c r="E2149" i="14"/>
  <c r="D2149" i="14" s="1"/>
  <c r="F2148" i="14"/>
  <c r="G2148" i="14" s="1"/>
  <c r="E2392" i="14"/>
  <c r="D2392" i="14" s="1"/>
  <c r="F2391" i="14"/>
  <c r="G2391" i="14" s="1"/>
  <c r="F1905" i="14"/>
  <c r="G1905" i="14" s="1"/>
  <c r="E1906" i="14"/>
  <c r="D1906" i="14" s="1"/>
  <c r="F2553" i="14"/>
  <c r="G2553" i="14" s="1"/>
  <c r="E2554" i="14"/>
  <c r="D2554" i="14" s="1"/>
  <c r="F610" i="14"/>
  <c r="G610" i="14" s="1"/>
  <c r="E611" i="14"/>
  <c r="D611" i="14" s="1"/>
  <c r="F1014" i="14"/>
  <c r="G1014" i="14" s="1"/>
  <c r="E1015" i="14"/>
  <c r="D1015" i="14" s="1"/>
  <c r="F1986" i="14"/>
  <c r="G1986" i="14" s="1"/>
  <c r="E1987" i="14"/>
  <c r="D1987" i="14" s="1"/>
  <c r="F1257" i="14"/>
  <c r="G1257" i="14" s="1"/>
  <c r="E1258" i="14"/>
  <c r="D1258" i="14" s="1"/>
  <c r="F446" i="14"/>
  <c r="G446" i="14" s="1"/>
  <c r="E447" i="14"/>
  <c r="D447" i="14" s="1"/>
  <c r="F2716" i="14"/>
  <c r="G2716" i="14" s="1"/>
  <c r="E2717" i="14"/>
  <c r="D2717" i="14" s="1"/>
  <c r="F366" i="14"/>
  <c r="G366" i="14" s="1"/>
  <c r="E367" i="14"/>
  <c r="D367" i="14" s="1"/>
  <c r="F1419" i="14"/>
  <c r="G1419" i="14" s="1"/>
  <c r="E1420" i="14"/>
  <c r="D1420" i="14" s="1"/>
  <c r="F285" i="14"/>
  <c r="G285" i="14" s="1"/>
  <c r="E286" i="14"/>
  <c r="E1503" i="14" l="1"/>
  <c r="D1503" i="14" s="1"/>
  <c r="F1502" i="14"/>
  <c r="G1502" i="14" s="1"/>
  <c r="E531" i="14"/>
  <c r="D531" i="14" s="1"/>
  <c r="F530" i="14"/>
  <c r="G530" i="14" s="1"/>
  <c r="E2637" i="14"/>
  <c r="D2637" i="14" s="1"/>
  <c r="F2636" i="14"/>
  <c r="G2636" i="14" s="1"/>
  <c r="E856" i="14"/>
  <c r="D856" i="14" s="1"/>
  <c r="F855" i="14"/>
  <c r="G855" i="14" s="1"/>
  <c r="E2718" i="14"/>
  <c r="D2718" i="14" s="1"/>
  <c r="F2717" i="14"/>
  <c r="G2717" i="14" s="1"/>
  <c r="E612" i="14"/>
  <c r="D612" i="14" s="1"/>
  <c r="F611" i="14"/>
  <c r="G611" i="14" s="1"/>
  <c r="E2070" i="14"/>
  <c r="D2070" i="14" s="1"/>
  <c r="F2069" i="14"/>
  <c r="G2069" i="14" s="1"/>
  <c r="E2475" i="14"/>
  <c r="D2475" i="14" s="1"/>
  <c r="F2474" i="14"/>
  <c r="G2474" i="14" s="1"/>
  <c r="E937" i="14"/>
  <c r="D937" i="14" s="1"/>
  <c r="F936" i="14"/>
  <c r="G936" i="14" s="1"/>
  <c r="F1105" i="14"/>
  <c r="G1105" i="14" s="1"/>
  <c r="E1106" i="14"/>
  <c r="D1106" i="14" s="1"/>
  <c r="E3044" i="14"/>
  <c r="D3044" i="14" s="1"/>
  <c r="F3043" i="14"/>
  <c r="G3043" i="14" s="1"/>
  <c r="E1747" i="14"/>
  <c r="D1747" i="14" s="1"/>
  <c r="F1746" i="14"/>
  <c r="G1746" i="14" s="1"/>
  <c r="E2150" i="14"/>
  <c r="D2150" i="14" s="1"/>
  <c r="F2149" i="14"/>
  <c r="G2149" i="14" s="1"/>
  <c r="E3121" i="14"/>
  <c r="D3121" i="14" s="1"/>
  <c r="F3120" i="14"/>
  <c r="G3120" i="14" s="1"/>
  <c r="F1825" i="14"/>
  <c r="G1825" i="14" s="1"/>
  <c r="E1826" i="14"/>
  <c r="D1826" i="14" s="1"/>
  <c r="F1177" i="14"/>
  <c r="G1177" i="14" s="1"/>
  <c r="E1178" i="14"/>
  <c r="D1178" i="14" s="1"/>
  <c r="E2312" i="14"/>
  <c r="D2312" i="14" s="1"/>
  <c r="F2311" i="14"/>
  <c r="G2311" i="14" s="1"/>
  <c r="E2231" i="14"/>
  <c r="D2231" i="14" s="1"/>
  <c r="F2230" i="14"/>
  <c r="G2230" i="14" s="1"/>
  <c r="E692" i="14"/>
  <c r="D692" i="14" s="1"/>
  <c r="F691" i="14"/>
  <c r="G691" i="14" s="1"/>
  <c r="E2879" i="14"/>
  <c r="D2879" i="14" s="1"/>
  <c r="F2878" i="14"/>
  <c r="G2878" i="14" s="1"/>
  <c r="F1581" i="14"/>
  <c r="G1581" i="14" s="1"/>
  <c r="E1582" i="14"/>
  <c r="D1582" i="14" s="1"/>
  <c r="F3282" i="14"/>
  <c r="G3282" i="14" s="1"/>
  <c r="E3283" i="14"/>
  <c r="D3283" i="14" s="1"/>
  <c r="E2960" i="14"/>
  <c r="D2960" i="14" s="1"/>
  <c r="F2959" i="14"/>
  <c r="G2959" i="14" s="1"/>
  <c r="E2798" i="14"/>
  <c r="D2798" i="14" s="1"/>
  <c r="F2797" i="14"/>
  <c r="G2797" i="14" s="1"/>
  <c r="E2393" i="14"/>
  <c r="D2393" i="14" s="1"/>
  <c r="F2392" i="14"/>
  <c r="G2392" i="14" s="1"/>
  <c r="E1664" i="14"/>
  <c r="D1664" i="14" s="1"/>
  <c r="F1663" i="14"/>
  <c r="G1663" i="14" s="1"/>
  <c r="F1338" i="14"/>
  <c r="G1338" i="14" s="1"/>
  <c r="E1339" i="14"/>
  <c r="D1339" i="14" s="1"/>
  <c r="F771" i="14"/>
  <c r="G771" i="14" s="1"/>
  <c r="E772" i="14"/>
  <c r="D772" i="14" s="1"/>
  <c r="E3203" i="14"/>
  <c r="D3203" i="14" s="1"/>
  <c r="F3202" i="14"/>
  <c r="G3202" i="14" s="1"/>
  <c r="F1258" i="14"/>
  <c r="G1258" i="14" s="1"/>
  <c r="E1259" i="14"/>
  <c r="D1259" i="14" s="1"/>
  <c r="F1420" i="14"/>
  <c r="G1420" i="14" s="1"/>
  <c r="E1421" i="14"/>
  <c r="D1421" i="14" s="1"/>
  <c r="F1987" i="14"/>
  <c r="G1987" i="14" s="1"/>
  <c r="E1988" i="14"/>
  <c r="D1988" i="14" s="1"/>
  <c r="F1015" i="14"/>
  <c r="G1015" i="14" s="1"/>
  <c r="E1016" i="14"/>
  <c r="D1016" i="14" s="1"/>
  <c r="F367" i="14"/>
  <c r="G367" i="14" s="1"/>
  <c r="E368" i="14"/>
  <c r="D368" i="14" s="1"/>
  <c r="F2554" i="14"/>
  <c r="G2554" i="14" s="1"/>
  <c r="E2555" i="14"/>
  <c r="D2555" i="14" s="1"/>
  <c r="F286" i="14"/>
  <c r="G286" i="14" s="1"/>
  <c r="E287" i="14"/>
  <c r="D287" i="14" s="1"/>
  <c r="F447" i="14"/>
  <c r="G447" i="14" s="1"/>
  <c r="E448" i="14"/>
  <c r="D448" i="14" s="1"/>
  <c r="F1906" i="14"/>
  <c r="G1906" i="14" s="1"/>
  <c r="E1907" i="14"/>
  <c r="D1907" i="14" s="1"/>
  <c r="E2476" i="14" l="1"/>
  <c r="D2476" i="14" s="1"/>
  <c r="F2475" i="14"/>
  <c r="G2475" i="14" s="1"/>
  <c r="E532" i="14"/>
  <c r="D532" i="14" s="1"/>
  <c r="F531" i="14"/>
  <c r="G531" i="14" s="1"/>
  <c r="E2394" i="14"/>
  <c r="D2394" i="14" s="1"/>
  <c r="F2393" i="14"/>
  <c r="G2393" i="14" s="1"/>
  <c r="E2880" i="14"/>
  <c r="D2880" i="14" s="1"/>
  <c r="F2879" i="14"/>
  <c r="G2879" i="14" s="1"/>
  <c r="E1179" i="14"/>
  <c r="D1179" i="14" s="1"/>
  <c r="F1178" i="14"/>
  <c r="G1178" i="14" s="1"/>
  <c r="E2961" i="14"/>
  <c r="D2961" i="14" s="1"/>
  <c r="F2960" i="14"/>
  <c r="G2960" i="14" s="1"/>
  <c r="E2151" i="14"/>
  <c r="D2151" i="14" s="1"/>
  <c r="F2150" i="14"/>
  <c r="G2150" i="14" s="1"/>
  <c r="E1748" i="14"/>
  <c r="D1748" i="14" s="1"/>
  <c r="F1747" i="14"/>
  <c r="G1747" i="14" s="1"/>
  <c r="E2071" i="14"/>
  <c r="D2071" i="14" s="1"/>
  <c r="F2070" i="14"/>
  <c r="G2070" i="14" s="1"/>
  <c r="E1504" i="14"/>
  <c r="D1504" i="14" s="1"/>
  <c r="F1503" i="14"/>
  <c r="G1503" i="14" s="1"/>
  <c r="E1908" i="14"/>
  <c r="D1908" i="14" s="1"/>
  <c r="F1907" i="14"/>
  <c r="G1907" i="14" s="1"/>
  <c r="E369" i="14"/>
  <c r="D369" i="14" s="1"/>
  <c r="F368" i="14"/>
  <c r="G368" i="14" s="1"/>
  <c r="E1017" i="14"/>
  <c r="D1017" i="14" s="1"/>
  <c r="F1016" i="14"/>
  <c r="G1016" i="14" s="1"/>
  <c r="E1665" i="14"/>
  <c r="D1665" i="14" s="1"/>
  <c r="F1664" i="14"/>
  <c r="G1664" i="14" s="1"/>
  <c r="E693" i="14"/>
  <c r="D693" i="14" s="1"/>
  <c r="F692" i="14"/>
  <c r="G692" i="14" s="1"/>
  <c r="E857" i="14"/>
  <c r="D857" i="14" s="1"/>
  <c r="F856" i="14"/>
  <c r="G856" i="14" s="1"/>
  <c r="E3204" i="14"/>
  <c r="D3204" i="14" s="1"/>
  <c r="F3203" i="14"/>
  <c r="G3203" i="14" s="1"/>
  <c r="E613" i="14"/>
  <c r="D613" i="14" s="1"/>
  <c r="F612" i="14"/>
  <c r="G612" i="14" s="1"/>
  <c r="E288" i="14"/>
  <c r="D288" i="14" s="1"/>
  <c r="F287" i="14"/>
  <c r="G287" i="14" s="1"/>
  <c r="E1989" i="14"/>
  <c r="D1989" i="14" s="1"/>
  <c r="F1988" i="14"/>
  <c r="G1988" i="14" s="1"/>
  <c r="E1260" i="14"/>
  <c r="D1260" i="14" s="1"/>
  <c r="F1259" i="14"/>
  <c r="G1259" i="14" s="1"/>
  <c r="E2232" i="14"/>
  <c r="D2232" i="14" s="1"/>
  <c r="F2231" i="14"/>
  <c r="G2231" i="14" s="1"/>
  <c r="E1827" i="14"/>
  <c r="D1827" i="14" s="1"/>
  <c r="F1826" i="14"/>
  <c r="G1826" i="14" s="1"/>
  <c r="E2799" i="14"/>
  <c r="D2799" i="14" s="1"/>
  <c r="F2798" i="14"/>
  <c r="G2798" i="14" s="1"/>
  <c r="E2313" i="14"/>
  <c r="D2313" i="14" s="1"/>
  <c r="F2312" i="14"/>
  <c r="G2312" i="14" s="1"/>
  <c r="E3045" i="14"/>
  <c r="D3045" i="14" s="1"/>
  <c r="F3044" i="14"/>
  <c r="G3044" i="14" s="1"/>
  <c r="E938" i="14"/>
  <c r="D938" i="14" s="1"/>
  <c r="F937" i="14"/>
  <c r="G937" i="14" s="1"/>
  <c r="E2719" i="14"/>
  <c r="D2719" i="14" s="1"/>
  <c r="F2718" i="14"/>
  <c r="G2718" i="14" s="1"/>
  <c r="E2638" i="14"/>
  <c r="D2638" i="14" s="1"/>
  <c r="F2637" i="14"/>
  <c r="G2637" i="14" s="1"/>
  <c r="E2556" i="14"/>
  <c r="D2556" i="14" s="1"/>
  <c r="F2555" i="14"/>
  <c r="G2555" i="14" s="1"/>
  <c r="E1422" i="14"/>
  <c r="D1422" i="14" s="1"/>
  <c r="F1421" i="14"/>
  <c r="G1421" i="14" s="1"/>
  <c r="F1106" i="14"/>
  <c r="G1106" i="14" s="1"/>
  <c r="E1107" i="14"/>
  <c r="D1107" i="14" s="1"/>
  <c r="F772" i="14"/>
  <c r="G772" i="14" s="1"/>
  <c r="E773" i="14"/>
  <c r="D773" i="14" s="1"/>
  <c r="E1340" i="14"/>
  <c r="D1340" i="14" s="1"/>
  <c r="F1339" i="14"/>
  <c r="G1339" i="14" s="1"/>
  <c r="F1582" i="14"/>
  <c r="G1582" i="14" s="1"/>
  <c r="E1583" i="14"/>
  <c r="D1583" i="14" s="1"/>
  <c r="E3122" i="14"/>
  <c r="D3122" i="14" s="1"/>
  <c r="F3121" i="14"/>
  <c r="G3121" i="14" s="1"/>
  <c r="F3283" i="14"/>
  <c r="G3283" i="14" s="1"/>
  <c r="E3284" i="14"/>
  <c r="D3284" i="14" s="1"/>
  <c r="F448" i="14"/>
  <c r="G448" i="14" s="1"/>
  <c r="E449" i="14"/>
  <c r="D449" i="14" s="1"/>
  <c r="F1107" i="14" l="1"/>
  <c r="G1107" i="14" s="1"/>
  <c r="E1108" i="14"/>
  <c r="D1108" i="14" s="1"/>
  <c r="E2233" i="14"/>
  <c r="D2233" i="14" s="1"/>
  <c r="F2232" i="14"/>
  <c r="G2232" i="14" s="1"/>
  <c r="E289" i="14"/>
  <c r="D289" i="14" s="1"/>
  <c r="F288" i="14"/>
  <c r="G288" i="14" s="1"/>
  <c r="E614" i="14"/>
  <c r="D614" i="14" s="1"/>
  <c r="F613" i="14"/>
  <c r="G613" i="14" s="1"/>
  <c r="E1018" i="14"/>
  <c r="D1018" i="14" s="1"/>
  <c r="F1017" i="14"/>
  <c r="G1017" i="14" s="1"/>
  <c r="E1505" i="14"/>
  <c r="D1505" i="14" s="1"/>
  <c r="F1504" i="14"/>
  <c r="G1504" i="14" s="1"/>
  <c r="E774" i="14"/>
  <c r="D774" i="14" s="1"/>
  <c r="F773" i="14"/>
  <c r="G773" i="14" s="1"/>
  <c r="E3046" i="14"/>
  <c r="D3046" i="14" s="1"/>
  <c r="F3045" i="14"/>
  <c r="G3045" i="14" s="1"/>
  <c r="E2800" i="14"/>
  <c r="D2800" i="14" s="1"/>
  <c r="F2799" i="14"/>
  <c r="G2799" i="14" s="1"/>
  <c r="E3205" i="14"/>
  <c r="D3205" i="14" s="1"/>
  <c r="F3204" i="14"/>
  <c r="G3204" i="14" s="1"/>
  <c r="E2395" i="14"/>
  <c r="D2395" i="14" s="1"/>
  <c r="F2394" i="14"/>
  <c r="G2394" i="14" s="1"/>
  <c r="E1584" i="14"/>
  <c r="D1584" i="14" s="1"/>
  <c r="F1583" i="14"/>
  <c r="G1583" i="14" s="1"/>
  <c r="E370" i="14"/>
  <c r="D370" i="14" s="1"/>
  <c r="F369" i="14"/>
  <c r="G369" i="14" s="1"/>
  <c r="E2881" i="14"/>
  <c r="D2881" i="14" s="1"/>
  <c r="F2880" i="14"/>
  <c r="G2880" i="14" s="1"/>
  <c r="E3123" i="14"/>
  <c r="D3123" i="14" s="1"/>
  <c r="F3122" i="14"/>
  <c r="G3122" i="14" s="1"/>
  <c r="E1828" i="14"/>
  <c r="D1828" i="14" s="1"/>
  <c r="F1827" i="14"/>
  <c r="G1827" i="14" s="1"/>
  <c r="E694" i="14"/>
  <c r="D694" i="14" s="1"/>
  <c r="F693" i="14"/>
  <c r="G693" i="14" s="1"/>
  <c r="E2962" i="14"/>
  <c r="D2962" i="14" s="1"/>
  <c r="F2961" i="14"/>
  <c r="G2961" i="14" s="1"/>
  <c r="E3285" i="14"/>
  <c r="D3285" i="14" s="1"/>
  <c r="F3284" i="14"/>
  <c r="G3284" i="14" s="1"/>
  <c r="E1423" i="14"/>
  <c r="D1423" i="14" s="1"/>
  <c r="F1422" i="14"/>
  <c r="G1422" i="14" s="1"/>
  <c r="E1261" i="14"/>
  <c r="D1261" i="14" s="1"/>
  <c r="F1260" i="14"/>
  <c r="G1260" i="14" s="1"/>
  <c r="E858" i="14"/>
  <c r="D858" i="14" s="1"/>
  <c r="F857" i="14"/>
  <c r="G857" i="14" s="1"/>
  <c r="E1909" i="14"/>
  <c r="D1909" i="14" s="1"/>
  <c r="F1908" i="14"/>
  <c r="G1908" i="14" s="1"/>
  <c r="E2720" i="14"/>
  <c r="D2720" i="14" s="1"/>
  <c r="F2719" i="14"/>
  <c r="G2719" i="14" s="1"/>
  <c r="E939" i="14"/>
  <c r="D939" i="14" s="1"/>
  <c r="F938" i="14"/>
  <c r="G938" i="14" s="1"/>
  <c r="E2072" i="14"/>
  <c r="D2072" i="14" s="1"/>
  <c r="F2071" i="14"/>
  <c r="G2071" i="14" s="1"/>
  <c r="E533" i="14"/>
  <c r="D533" i="14" s="1"/>
  <c r="F532" i="14"/>
  <c r="G532" i="14" s="1"/>
  <c r="E2477" i="14"/>
  <c r="D2477" i="14" s="1"/>
  <c r="F2476" i="14"/>
  <c r="G2476" i="14" s="1"/>
  <c r="E1341" i="14"/>
  <c r="D1341" i="14" s="1"/>
  <c r="F1340" i="14"/>
  <c r="G1340" i="14" s="1"/>
  <c r="E2557" i="14"/>
  <c r="D2557" i="14" s="1"/>
  <c r="F2556" i="14"/>
  <c r="G2556" i="14" s="1"/>
  <c r="E1990" i="14"/>
  <c r="D1990" i="14" s="1"/>
  <c r="F1989" i="14"/>
  <c r="G1989" i="14" s="1"/>
  <c r="E1666" i="14"/>
  <c r="D1666" i="14" s="1"/>
  <c r="F1665" i="14"/>
  <c r="G1665" i="14" s="1"/>
  <c r="E1749" i="14"/>
  <c r="D1749" i="14" s="1"/>
  <c r="F1748" i="14"/>
  <c r="G1748" i="14" s="1"/>
  <c r="E2152" i="14"/>
  <c r="D2152" i="14" s="1"/>
  <c r="F2151" i="14"/>
  <c r="G2151" i="14" s="1"/>
  <c r="E1180" i="14"/>
  <c r="D1180" i="14" s="1"/>
  <c r="F1179" i="14"/>
  <c r="G1179" i="14" s="1"/>
  <c r="E450" i="14"/>
  <c r="D450" i="14" s="1"/>
  <c r="F449" i="14"/>
  <c r="G449" i="14" s="1"/>
  <c r="E2639" i="14"/>
  <c r="D2639" i="14" s="1"/>
  <c r="F2638" i="14"/>
  <c r="G2638" i="14" s="1"/>
  <c r="E2314" i="14"/>
  <c r="D2314" i="14" s="1"/>
  <c r="F2313" i="14"/>
  <c r="G2313" i="14" s="1"/>
  <c r="E2478" i="14" l="1"/>
  <c r="D2478" i="14" s="1"/>
  <c r="F2477" i="14"/>
  <c r="G2477" i="14" s="1"/>
  <c r="E695" i="14"/>
  <c r="D695" i="14" s="1"/>
  <c r="F694" i="14"/>
  <c r="G694" i="14" s="1"/>
  <c r="E3206" i="14"/>
  <c r="D3206" i="14" s="1"/>
  <c r="F3205" i="14"/>
  <c r="G3205" i="14" s="1"/>
  <c r="E3047" i="14"/>
  <c r="D3047" i="14" s="1"/>
  <c r="F3046" i="14"/>
  <c r="G3046" i="14" s="1"/>
  <c r="E615" i="14"/>
  <c r="D615" i="14" s="1"/>
  <c r="F614" i="14"/>
  <c r="G614" i="14" s="1"/>
  <c r="E2234" i="14"/>
  <c r="D2234" i="14" s="1"/>
  <c r="F2233" i="14"/>
  <c r="G2233" i="14" s="1"/>
  <c r="E1342" i="14"/>
  <c r="D1342" i="14" s="1"/>
  <c r="F1341" i="14"/>
  <c r="G1341" i="14" s="1"/>
  <c r="E1424" i="14"/>
  <c r="D1424" i="14" s="1"/>
  <c r="F1423" i="14"/>
  <c r="G1423" i="14" s="1"/>
  <c r="E2882" i="14"/>
  <c r="D2882" i="14" s="1"/>
  <c r="F2881" i="14"/>
  <c r="G2881" i="14" s="1"/>
  <c r="E2315" i="14"/>
  <c r="D2315" i="14" s="1"/>
  <c r="F2314" i="14"/>
  <c r="G2314" i="14" s="1"/>
  <c r="E451" i="14"/>
  <c r="D451" i="14" s="1"/>
  <c r="F450" i="14"/>
  <c r="G450" i="14" s="1"/>
  <c r="E2153" i="14"/>
  <c r="D2153" i="14" s="1"/>
  <c r="F2152" i="14"/>
  <c r="G2152" i="14" s="1"/>
  <c r="E534" i="14"/>
  <c r="D534" i="14" s="1"/>
  <c r="F533" i="14"/>
  <c r="G533" i="14" s="1"/>
  <c r="E1910" i="14"/>
  <c r="D1910" i="14" s="1"/>
  <c r="F1909" i="14"/>
  <c r="G1909" i="14" s="1"/>
  <c r="E859" i="14"/>
  <c r="D859" i="14" s="1"/>
  <c r="F858" i="14"/>
  <c r="G858" i="14" s="1"/>
  <c r="E1262" i="14"/>
  <c r="D1262" i="14" s="1"/>
  <c r="F1261" i="14"/>
  <c r="G1261" i="14" s="1"/>
  <c r="E2963" i="14"/>
  <c r="D2963" i="14" s="1"/>
  <c r="F2962" i="14"/>
  <c r="G2962" i="14" s="1"/>
  <c r="E371" i="14"/>
  <c r="D371" i="14" s="1"/>
  <c r="F370" i="14"/>
  <c r="G370" i="14" s="1"/>
  <c r="E2801" i="14"/>
  <c r="D2801" i="14" s="1"/>
  <c r="F2800" i="14"/>
  <c r="G2800" i="14" s="1"/>
  <c r="E775" i="14"/>
  <c r="D775" i="14" s="1"/>
  <c r="F774" i="14"/>
  <c r="G774" i="14" s="1"/>
  <c r="E2558" i="14"/>
  <c r="D2558" i="14" s="1"/>
  <c r="F2557" i="14"/>
  <c r="G2557" i="14" s="1"/>
  <c r="E2073" i="14"/>
  <c r="D2073" i="14" s="1"/>
  <c r="F2072" i="14"/>
  <c r="G2072" i="14" s="1"/>
  <c r="E940" i="14"/>
  <c r="D940" i="14" s="1"/>
  <c r="F939" i="14"/>
  <c r="G939" i="14" s="1"/>
  <c r="E2396" i="14"/>
  <c r="D2396" i="14" s="1"/>
  <c r="F2395" i="14"/>
  <c r="G2395" i="14" s="1"/>
  <c r="E2640" i="14"/>
  <c r="D2640" i="14" s="1"/>
  <c r="F2639" i="14"/>
  <c r="G2639" i="14" s="1"/>
  <c r="E1181" i="14"/>
  <c r="D1181" i="14" s="1"/>
  <c r="F1180" i="14"/>
  <c r="G1180" i="14" s="1"/>
  <c r="E1829" i="14"/>
  <c r="D1829" i="14" s="1"/>
  <c r="F1828" i="14"/>
  <c r="G1828" i="14" s="1"/>
  <c r="E1585" i="14"/>
  <c r="D1585" i="14" s="1"/>
  <c r="F1584" i="14"/>
  <c r="G1584" i="14" s="1"/>
  <c r="E1506" i="14"/>
  <c r="D1506" i="14" s="1"/>
  <c r="F1505" i="14"/>
  <c r="G1505" i="14" s="1"/>
  <c r="F1108" i="14"/>
  <c r="G1108" i="14" s="1"/>
  <c r="E1109" i="14"/>
  <c r="D1109" i="14" s="1"/>
  <c r="E1667" i="14"/>
  <c r="D1667" i="14" s="1"/>
  <c r="F1666" i="14"/>
  <c r="G1666" i="14" s="1"/>
  <c r="E2721" i="14"/>
  <c r="D2721" i="14" s="1"/>
  <c r="F2720" i="14"/>
  <c r="G2720" i="14" s="1"/>
  <c r="E1750" i="14"/>
  <c r="D1750" i="14" s="1"/>
  <c r="F1749" i="14"/>
  <c r="G1749" i="14" s="1"/>
  <c r="E1019" i="14"/>
  <c r="D1019" i="14" s="1"/>
  <c r="F1018" i="14"/>
  <c r="G1018" i="14" s="1"/>
  <c r="E290" i="14"/>
  <c r="D290" i="14" s="1"/>
  <c r="F289" i="14"/>
  <c r="G289" i="14" s="1"/>
  <c r="E1991" i="14"/>
  <c r="D1991" i="14" s="1"/>
  <c r="F1990" i="14"/>
  <c r="G1990" i="14" s="1"/>
  <c r="E3286" i="14"/>
  <c r="D3286" i="14" s="1"/>
  <c r="F3285" i="14"/>
  <c r="G3285" i="14" s="1"/>
  <c r="E3124" i="14"/>
  <c r="D3124" i="14" s="1"/>
  <c r="F3123" i="14"/>
  <c r="G3123" i="14" s="1"/>
  <c r="E2397" i="14" l="1"/>
  <c r="D2397" i="14" s="1"/>
  <c r="F2396" i="14"/>
  <c r="G2396" i="14" s="1"/>
  <c r="F1109" i="14"/>
  <c r="G1109" i="14" s="1"/>
  <c r="E1110" i="14"/>
  <c r="D1110" i="14" s="1"/>
  <c r="E2641" i="14"/>
  <c r="D2641" i="14" s="1"/>
  <c r="F2640" i="14"/>
  <c r="G2640" i="14" s="1"/>
  <c r="E2074" i="14"/>
  <c r="D2074" i="14" s="1"/>
  <c r="F2073" i="14"/>
  <c r="G2073" i="14" s="1"/>
  <c r="E452" i="14"/>
  <c r="D452" i="14" s="1"/>
  <c r="F451" i="14"/>
  <c r="G451" i="14" s="1"/>
  <c r="E3287" i="14"/>
  <c r="D3287" i="14" s="1"/>
  <c r="F3286" i="14"/>
  <c r="G3286" i="14" s="1"/>
  <c r="E1020" i="14"/>
  <c r="D1020" i="14" s="1"/>
  <c r="F1019" i="14"/>
  <c r="G1019" i="14" s="1"/>
  <c r="E2722" i="14"/>
  <c r="D2722" i="14" s="1"/>
  <c r="F2721" i="14"/>
  <c r="G2721" i="14" s="1"/>
  <c r="E1263" i="14"/>
  <c r="D1263" i="14" s="1"/>
  <c r="F1262" i="14"/>
  <c r="G1262" i="14" s="1"/>
  <c r="E2154" i="14"/>
  <c r="D2154" i="14" s="1"/>
  <c r="F2153" i="14"/>
  <c r="G2153" i="14" s="1"/>
  <c r="E3207" i="14"/>
  <c r="D3207" i="14" s="1"/>
  <c r="F3206" i="14"/>
  <c r="G3206" i="14" s="1"/>
  <c r="E696" i="14"/>
  <c r="D696" i="14" s="1"/>
  <c r="F695" i="14"/>
  <c r="G695" i="14" s="1"/>
  <c r="E1668" i="14"/>
  <c r="D1668" i="14" s="1"/>
  <c r="F1667" i="14"/>
  <c r="G1667" i="14" s="1"/>
  <c r="E2802" i="14"/>
  <c r="D2802" i="14" s="1"/>
  <c r="F2801" i="14"/>
  <c r="G2801" i="14" s="1"/>
  <c r="E2883" i="14"/>
  <c r="D2883" i="14" s="1"/>
  <c r="F2882" i="14"/>
  <c r="G2882" i="14" s="1"/>
  <c r="E1343" i="14"/>
  <c r="D1343" i="14" s="1"/>
  <c r="F1342" i="14"/>
  <c r="G1342" i="14" s="1"/>
  <c r="E3125" i="14"/>
  <c r="D3125" i="14" s="1"/>
  <c r="F3124" i="14"/>
  <c r="G3124" i="14" s="1"/>
  <c r="E1182" i="14"/>
  <c r="D1182" i="14" s="1"/>
  <c r="F1181" i="14"/>
  <c r="G1181" i="14" s="1"/>
  <c r="E941" i="14"/>
  <c r="D941" i="14" s="1"/>
  <c r="F940" i="14"/>
  <c r="G940" i="14" s="1"/>
  <c r="E860" i="14"/>
  <c r="D860" i="14" s="1"/>
  <c r="F859" i="14"/>
  <c r="G859" i="14" s="1"/>
  <c r="E2316" i="14"/>
  <c r="D2316" i="14" s="1"/>
  <c r="F2315" i="14"/>
  <c r="G2315" i="14" s="1"/>
  <c r="E2235" i="14"/>
  <c r="D2235" i="14" s="1"/>
  <c r="F2234" i="14"/>
  <c r="G2234" i="14" s="1"/>
  <c r="E2479" i="14"/>
  <c r="D2479" i="14" s="1"/>
  <c r="F2478" i="14"/>
  <c r="G2478" i="14" s="1"/>
  <c r="E1751" i="14"/>
  <c r="D1751" i="14" s="1"/>
  <c r="F1750" i="14"/>
  <c r="G1750" i="14" s="1"/>
  <c r="E1586" i="14"/>
  <c r="D1586" i="14" s="1"/>
  <c r="F1585" i="14"/>
  <c r="G1585" i="14" s="1"/>
  <c r="E2964" i="14"/>
  <c r="D2964" i="14" s="1"/>
  <c r="F2963" i="14"/>
  <c r="G2963" i="14" s="1"/>
  <c r="E535" i="14"/>
  <c r="D535" i="14" s="1"/>
  <c r="F534" i="14"/>
  <c r="G534" i="14" s="1"/>
  <c r="E1992" i="14"/>
  <c r="D1992" i="14" s="1"/>
  <c r="F1991" i="14"/>
  <c r="G1991" i="14" s="1"/>
  <c r="E291" i="14"/>
  <c r="D291" i="14" s="1"/>
  <c r="F290" i="14"/>
  <c r="G290" i="14" s="1"/>
  <c r="E1911" i="14"/>
  <c r="D1911" i="14" s="1"/>
  <c r="F1910" i="14"/>
  <c r="G1910" i="14" s="1"/>
  <c r="E1425" i="14"/>
  <c r="D1425" i="14" s="1"/>
  <c r="F1424" i="14"/>
  <c r="G1424" i="14" s="1"/>
  <c r="E616" i="14"/>
  <c r="D616" i="14" s="1"/>
  <c r="F615" i="14"/>
  <c r="G615" i="14" s="1"/>
  <c r="E3048" i="14"/>
  <c r="D3048" i="14" s="1"/>
  <c r="F3047" i="14"/>
  <c r="G3047" i="14" s="1"/>
  <c r="E1507" i="14"/>
  <c r="D1507" i="14" s="1"/>
  <c r="F1506" i="14"/>
  <c r="G1506" i="14" s="1"/>
  <c r="E1830" i="14"/>
  <c r="D1830" i="14" s="1"/>
  <c r="F1829" i="14"/>
  <c r="G1829" i="14" s="1"/>
  <c r="E2559" i="14"/>
  <c r="D2559" i="14" s="1"/>
  <c r="F2558" i="14"/>
  <c r="G2558" i="14" s="1"/>
  <c r="E776" i="14"/>
  <c r="D776" i="14" s="1"/>
  <c r="F775" i="14"/>
  <c r="G775" i="14" s="1"/>
  <c r="E372" i="14"/>
  <c r="D372" i="14" s="1"/>
  <c r="F371" i="14"/>
  <c r="G371" i="14" s="1"/>
  <c r="E2560" i="14" l="1"/>
  <c r="D2560" i="14" s="1"/>
  <c r="F2559" i="14"/>
  <c r="G2559" i="14" s="1"/>
  <c r="E292" i="14"/>
  <c r="D292" i="14" s="1"/>
  <c r="F291" i="14"/>
  <c r="G291" i="14" s="1"/>
  <c r="E942" i="14"/>
  <c r="D942" i="14" s="1"/>
  <c r="F941" i="14"/>
  <c r="G941" i="14" s="1"/>
  <c r="E2723" i="14"/>
  <c r="D2723" i="14" s="1"/>
  <c r="F2722" i="14"/>
  <c r="G2722" i="14" s="1"/>
  <c r="E373" i="14"/>
  <c r="D373" i="14" s="1"/>
  <c r="F372" i="14"/>
  <c r="G372" i="14" s="1"/>
  <c r="E617" i="14"/>
  <c r="D617" i="14" s="1"/>
  <c r="F616" i="14"/>
  <c r="G616" i="14" s="1"/>
  <c r="E1426" i="14"/>
  <c r="D1426" i="14" s="1"/>
  <c r="F1425" i="14"/>
  <c r="G1425" i="14" s="1"/>
  <c r="E2317" i="14"/>
  <c r="D2317" i="14" s="1"/>
  <c r="F2316" i="14"/>
  <c r="G2316" i="14" s="1"/>
  <c r="E2965" i="14"/>
  <c r="D2965" i="14" s="1"/>
  <c r="F2964" i="14"/>
  <c r="G2964" i="14" s="1"/>
  <c r="E1587" i="14"/>
  <c r="D1587" i="14" s="1"/>
  <c r="F1586" i="14"/>
  <c r="G1586" i="14" s="1"/>
  <c r="E2236" i="14"/>
  <c r="D2236" i="14" s="1"/>
  <c r="F2235" i="14"/>
  <c r="G2235" i="14" s="1"/>
  <c r="E1183" i="14"/>
  <c r="D1183" i="14" s="1"/>
  <c r="F1182" i="14"/>
  <c r="G1182" i="14" s="1"/>
  <c r="E1264" i="14"/>
  <c r="D1264" i="14" s="1"/>
  <c r="F1263" i="14"/>
  <c r="G1263" i="14" s="1"/>
  <c r="E1021" i="14"/>
  <c r="D1021" i="14" s="1"/>
  <c r="F1020" i="14"/>
  <c r="G1020" i="14" s="1"/>
  <c r="E2398" i="14"/>
  <c r="D2398" i="14" s="1"/>
  <c r="F2397" i="14"/>
  <c r="G2397" i="14" s="1"/>
  <c r="E1912" i="14"/>
  <c r="D1912" i="14" s="1"/>
  <c r="F1911" i="14"/>
  <c r="G1911" i="14" s="1"/>
  <c r="E536" i="14"/>
  <c r="D536" i="14" s="1"/>
  <c r="F535" i="14"/>
  <c r="G535" i="14" s="1"/>
  <c r="E1344" i="14"/>
  <c r="D1344" i="14" s="1"/>
  <c r="F1343" i="14"/>
  <c r="G1343" i="14" s="1"/>
  <c r="E1669" i="14"/>
  <c r="D1669" i="14" s="1"/>
  <c r="F1668" i="14"/>
  <c r="G1668" i="14" s="1"/>
  <c r="E453" i="14"/>
  <c r="D453" i="14" s="1"/>
  <c r="F452" i="14"/>
  <c r="G452" i="14" s="1"/>
  <c r="E3049" i="14"/>
  <c r="D3049" i="14" s="1"/>
  <c r="F3048" i="14"/>
  <c r="G3048" i="14" s="1"/>
  <c r="E777" i="14"/>
  <c r="D777" i="14" s="1"/>
  <c r="F776" i="14"/>
  <c r="G776" i="14" s="1"/>
  <c r="E1508" i="14"/>
  <c r="D1508" i="14" s="1"/>
  <c r="F1507" i="14"/>
  <c r="G1507" i="14" s="1"/>
  <c r="E1993" i="14"/>
  <c r="D1993" i="14" s="1"/>
  <c r="F1992" i="14"/>
  <c r="G1992" i="14" s="1"/>
  <c r="E3126" i="14"/>
  <c r="D3126" i="14" s="1"/>
  <c r="F3125" i="14"/>
  <c r="G3125" i="14" s="1"/>
  <c r="E2884" i="14"/>
  <c r="D2884" i="14" s="1"/>
  <c r="F2883" i="14"/>
  <c r="G2883" i="14" s="1"/>
  <c r="E3208" i="14"/>
  <c r="D3208" i="14" s="1"/>
  <c r="F3207" i="14"/>
  <c r="G3207" i="14" s="1"/>
  <c r="E2155" i="14"/>
  <c r="D2155" i="14" s="1"/>
  <c r="F2154" i="14"/>
  <c r="G2154" i="14" s="1"/>
  <c r="E2803" i="14"/>
  <c r="D2803" i="14" s="1"/>
  <c r="F2802" i="14"/>
  <c r="G2802" i="14" s="1"/>
  <c r="E2642" i="14"/>
  <c r="D2642" i="14" s="1"/>
  <c r="F2641" i="14"/>
  <c r="G2641" i="14" s="1"/>
  <c r="F1110" i="14"/>
  <c r="G1110" i="14" s="1"/>
  <c r="E1111" i="14"/>
  <c r="D1111" i="14" s="1"/>
  <c r="E1831" i="14"/>
  <c r="D1831" i="14" s="1"/>
  <c r="F1830" i="14"/>
  <c r="G1830" i="14" s="1"/>
  <c r="E1752" i="14"/>
  <c r="D1752" i="14" s="1"/>
  <c r="F1751" i="14"/>
  <c r="G1751" i="14" s="1"/>
  <c r="E2480" i="14"/>
  <c r="D2480" i="14" s="1"/>
  <c r="F2479" i="14"/>
  <c r="G2479" i="14" s="1"/>
  <c r="E861" i="14"/>
  <c r="D861" i="14" s="1"/>
  <c r="F860" i="14"/>
  <c r="G860" i="14" s="1"/>
  <c r="E697" i="14"/>
  <c r="D697" i="14" s="1"/>
  <c r="F696" i="14"/>
  <c r="G696" i="14" s="1"/>
  <c r="E3288" i="14"/>
  <c r="D3288" i="14" s="1"/>
  <c r="F3287" i="14"/>
  <c r="G3287" i="14" s="1"/>
  <c r="E2075" i="14"/>
  <c r="D2075" i="14" s="1"/>
  <c r="F2074" i="14"/>
  <c r="G2074" i="14" s="1"/>
  <c r="D305" i="14"/>
  <c r="E2076" i="14" l="1"/>
  <c r="D2076" i="14" s="1"/>
  <c r="F2075" i="14"/>
  <c r="G2075" i="14" s="1"/>
  <c r="E2481" i="14"/>
  <c r="D2481" i="14" s="1"/>
  <c r="F2480" i="14"/>
  <c r="G2480" i="14" s="1"/>
  <c r="E2643" i="14"/>
  <c r="D2643" i="14" s="1"/>
  <c r="F2642" i="14"/>
  <c r="G2642" i="14" s="1"/>
  <c r="E2156" i="14"/>
  <c r="D2156" i="14" s="1"/>
  <c r="F2155" i="14"/>
  <c r="G2155" i="14" s="1"/>
  <c r="E778" i="14"/>
  <c r="D778" i="14" s="1"/>
  <c r="F777" i="14"/>
  <c r="G777" i="14" s="1"/>
  <c r="E1184" i="14"/>
  <c r="D1184" i="14" s="1"/>
  <c r="F1183" i="14"/>
  <c r="G1183" i="14" s="1"/>
  <c r="E2804" i="14"/>
  <c r="D2804" i="14" s="1"/>
  <c r="F2803" i="14"/>
  <c r="G2803" i="14" s="1"/>
  <c r="E1994" i="14"/>
  <c r="D1994" i="14" s="1"/>
  <c r="F1993" i="14"/>
  <c r="G1993" i="14" s="1"/>
  <c r="E454" i="14"/>
  <c r="D454" i="14" s="1"/>
  <c r="F453" i="14"/>
  <c r="G453" i="14" s="1"/>
  <c r="E1588" i="14"/>
  <c r="D1588" i="14" s="1"/>
  <c r="F1587" i="14"/>
  <c r="G1587" i="14" s="1"/>
  <c r="E2318" i="14"/>
  <c r="D2318" i="14" s="1"/>
  <c r="F2317" i="14"/>
  <c r="G2317" i="14" s="1"/>
  <c r="E618" i="14"/>
  <c r="D618" i="14" s="1"/>
  <c r="F617" i="14"/>
  <c r="G617" i="14" s="1"/>
  <c r="E374" i="14"/>
  <c r="D374" i="14" s="1"/>
  <c r="F373" i="14"/>
  <c r="G373" i="14" s="1"/>
  <c r="E2724" i="14"/>
  <c r="D2724" i="14" s="1"/>
  <c r="F2723" i="14"/>
  <c r="G2723" i="14" s="1"/>
  <c r="E3289" i="14"/>
  <c r="D3289" i="14" s="1"/>
  <c r="F3288" i="14"/>
  <c r="G3288" i="14" s="1"/>
  <c r="E3209" i="14"/>
  <c r="D3209" i="14" s="1"/>
  <c r="F3208" i="14"/>
  <c r="G3208" i="14" s="1"/>
  <c r="E2885" i="14"/>
  <c r="D2885" i="14" s="1"/>
  <c r="F2884" i="14"/>
  <c r="G2884" i="14" s="1"/>
  <c r="E1509" i="14"/>
  <c r="D1509" i="14" s="1"/>
  <c r="F1508" i="14"/>
  <c r="G1508" i="14" s="1"/>
  <c r="E1670" i="14"/>
  <c r="D1670" i="14" s="1"/>
  <c r="F1669" i="14"/>
  <c r="G1669" i="14" s="1"/>
  <c r="E1345" i="14"/>
  <c r="D1345" i="14" s="1"/>
  <c r="F1344" i="14"/>
  <c r="G1344" i="14" s="1"/>
  <c r="E2561" i="14"/>
  <c r="D2561" i="14" s="1"/>
  <c r="F2560" i="14"/>
  <c r="G2560" i="14" s="1"/>
  <c r="E3127" i="14"/>
  <c r="D3127" i="14" s="1"/>
  <c r="F3126" i="14"/>
  <c r="G3126" i="14" s="1"/>
  <c r="E537" i="14"/>
  <c r="D537" i="14" s="1"/>
  <c r="F536" i="14"/>
  <c r="G536" i="14" s="1"/>
  <c r="E2399" i="14"/>
  <c r="D2399" i="14" s="1"/>
  <c r="F2398" i="14"/>
  <c r="G2398" i="14" s="1"/>
  <c r="E2966" i="14"/>
  <c r="D2966" i="14" s="1"/>
  <c r="F2965" i="14"/>
  <c r="G2965" i="14" s="1"/>
  <c r="E1832" i="14"/>
  <c r="D1832" i="14" s="1"/>
  <c r="F1831" i="14"/>
  <c r="G1831" i="14" s="1"/>
  <c r="E698" i="14"/>
  <c r="D698" i="14" s="1"/>
  <c r="F697" i="14"/>
  <c r="G697" i="14" s="1"/>
  <c r="E862" i="14"/>
  <c r="D862" i="14" s="1"/>
  <c r="F861" i="14"/>
  <c r="G861" i="14" s="1"/>
  <c r="E1913" i="14"/>
  <c r="D1913" i="14" s="1"/>
  <c r="F1912" i="14"/>
  <c r="G1912" i="14" s="1"/>
  <c r="E1753" i="14"/>
  <c r="D1753" i="14" s="1"/>
  <c r="F1752" i="14"/>
  <c r="G1752" i="14" s="1"/>
  <c r="F1111" i="14"/>
  <c r="G1111" i="14" s="1"/>
  <c r="E1112" i="14"/>
  <c r="D1112" i="14" s="1"/>
  <c r="E1022" i="14"/>
  <c r="D1022" i="14" s="1"/>
  <c r="F1021" i="14"/>
  <c r="G1021" i="14" s="1"/>
  <c r="E2237" i="14"/>
  <c r="D2237" i="14" s="1"/>
  <c r="F2236" i="14"/>
  <c r="G2236" i="14" s="1"/>
  <c r="E943" i="14"/>
  <c r="D943" i="14" s="1"/>
  <c r="F942" i="14"/>
  <c r="G942" i="14" s="1"/>
  <c r="E1427" i="14"/>
  <c r="D1427" i="14" s="1"/>
  <c r="F1426" i="14"/>
  <c r="G1426" i="14" s="1"/>
  <c r="E3050" i="14"/>
  <c r="D3050" i="14" s="1"/>
  <c r="F3049" i="14"/>
  <c r="G3049" i="14" s="1"/>
  <c r="E1265" i="14"/>
  <c r="D1265" i="14" s="1"/>
  <c r="F1264" i="14"/>
  <c r="G1264" i="14" s="1"/>
  <c r="E293" i="14"/>
  <c r="D293" i="14" s="1"/>
  <c r="F292" i="14"/>
  <c r="G292" i="14" s="1"/>
  <c r="E1754" i="14" l="1"/>
  <c r="D1754" i="14" s="1"/>
  <c r="F1753" i="14"/>
  <c r="G1753" i="14" s="1"/>
  <c r="E1023" i="14"/>
  <c r="D1023" i="14" s="1"/>
  <c r="F1022" i="14"/>
  <c r="G1022" i="14" s="1"/>
  <c r="E2400" i="14"/>
  <c r="D2400" i="14" s="1"/>
  <c r="F2399" i="14"/>
  <c r="G2399" i="14" s="1"/>
  <c r="E1671" i="14"/>
  <c r="D1671" i="14" s="1"/>
  <c r="F1670" i="14"/>
  <c r="G1670" i="14" s="1"/>
  <c r="E2805" i="14"/>
  <c r="D2805" i="14" s="1"/>
  <c r="F2804" i="14"/>
  <c r="G2804" i="14" s="1"/>
  <c r="E699" i="14"/>
  <c r="D699" i="14" s="1"/>
  <c r="F698" i="14"/>
  <c r="G698" i="14" s="1"/>
  <c r="E538" i="14"/>
  <c r="D538" i="14" s="1"/>
  <c r="F537" i="14"/>
  <c r="G537" i="14" s="1"/>
  <c r="E2725" i="14"/>
  <c r="D2725" i="14" s="1"/>
  <c r="F2724" i="14"/>
  <c r="G2724" i="14" s="1"/>
  <c r="E375" i="14"/>
  <c r="D375" i="14" s="1"/>
  <c r="F374" i="14"/>
  <c r="G374" i="14" s="1"/>
  <c r="E2319" i="14"/>
  <c r="D2319" i="14" s="1"/>
  <c r="F2318" i="14"/>
  <c r="G2318" i="14" s="1"/>
  <c r="F3050" i="14"/>
  <c r="G3050" i="14" s="1"/>
  <c r="E3051" i="14"/>
  <c r="D3051" i="14" s="1"/>
  <c r="E1428" i="14"/>
  <c r="D1428" i="14" s="1"/>
  <c r="F1427" i="14"/>
  <c r="G1427" i="14" s="1"/>
  <c r="E2238" i="14"/>
  <c r="D2238" i="14" s="1"/>
  <c r="F2237" i="14"/>
  <c r="G2237" i="14" s="1"/>
  <c r="F1112" i="14"/>
  <c r="G1112" i="14" s="1"/>
  <c r="E1113" i="14"/>
  <c r="D1113" i="14" s="1"/>
  <c r="E1833" i="14"/>
  <c r="D1833" i="14" s="1"/>
  <c r="F1832" i="14"/>
  <c r="G1832" i="14" s="1"/>
  <c r="E1589" i="14"/>
  <c r="D1589" i="14" s="1"/>
  <c r="F1588" i="14"/>
  <c r="G1588" i="14" s="1"/>
  <c r="E2644" i="14"/>
  <c r="D2644" i="14" s="1"/>
  <c r="F2643" i="14"/>
  <c r="G2643" i="14" s="1"/>
  <c r="E944" i="14"/>
  <c r="D944" i="14" s="1"/>
  <c r="F943" i="14"/>
  <c r="G943" i="14" s="1"/>
  <c r="E1914" i="14"/>
  <c r="D1914" i="14" s="1"/>
  <c r="F1913" i="14"/>
  <c r="G1913" i="14" s="1"/>
  <c r="E863" i="14"/>
  <c r="D863" i="14" s="1"/>
  <c r="F862" i="14"/>
  <c r="G862" i="14" s="1"/>
  <c r="E2967" i="14"/>
  <c r="D2967" i="14" s="1"/>
  <c r="F2966" i="14"/>
  <c r="G2966" i="14" s="1"/>
  <c r="E2886" i="14"/>
  <c r="D2886" i="14" s="1"/>
  <c r="F2885" i="14"/>
  <c r="G2885" i="14" s="1"/>
  <c r="E455" i="14"/>
  <c r="D455" i="14" s="1"/>
  <c r="F454" i="14"/>
  <c r="G454" i="14" s="1"/>
  <c r="E2482" i="14"/>
  <c r="D2482" i="14" s="1"/>
  <c r="F2481" i="14"/>
  <c r="G2481" i="14" s="1"/>
  <c r="E3128" i="14"/>
  <c r="D3128" i="14" s="1"/>
  <c r="F3127" i="14"/>
  <c r="G3127" i="14" s="1"/>
  <c r="E1510" i="14"/>
  <c r="D1510" i="14" s="1"/>
  <c r="F1509" i="14"/>
  <c r="G1509" i="14" s="1"/>
  <c r="E2157" i="14"/>
  <c r="D2157" i="14" s="1"/>
  <c r="F2156" i="14"/>
  <c r="G2156" i="14" s="1"/>
  <c r="E1266" i="14"/>
  <c r="D1266" i="14" s="1"/>
  <c r="F1265" i="14"/>
  <c r="G1265" i="14" s="1"/>
  <c r="E294" i="14"/>
  <c r="D294" i="14" s="1"/>
  <c r="F293" i="14"/>
  <c r="G293" i="14" s="1"/>
  <c r="E3210" i="14"/>
  <c r="D3210" i="14" s="1"/>
  <c r="F3209" i="14"/>
  <c r="G3209" i="14" s="1"/>
  <c r="E3290" i="14"/>
  <c r="D3290" i="14" s="1"/>
  <c r="F3289" i="14"/>
  <c r="G3289" i="14" s="1"/>
  <c r="E619" i="14"/>
  <c r="D619" i="14" s="1"/>
  <c r="F618" i="14"/>
  <c r="G618" i="14" s="1"/>
  <c r="E1995" i="14"/>
  <c r="D1995" i="14" s="1"/>
  <c r="F1994" i="14"/>
  <c r="G1994" i="14" s="1"/>
  <c r="E1185" i="14"/>
  <c r="D1185" i="14" s="1"/>
  <c r="F1184" i="14"/>
  <c r="G1184" i="14" s="1"/>
  <c r="E2077" i="14"/>
  <c r="D2077" i="14" s="1"/>
  <c r="F2076" i="14"/>
  <c r="G2076" i="14" s="1"/>
  <c r="E2562" i="14"/>
  <c r="D2562" i="14" s="1"/>
  <c r="F2561" i="14"/>
  <c r="G2561" i="14" s="1"/>
  <c r="E1346" i="14"/>
  <c r="D1346" i="14" s="1"/>
  <c r="F1345" i="14"/>
  <c r="G1345" i="14" s="1"/>
  <c r="E779" i="14"/>
  <c r="D779" i="14" s="1"/>
  <c r="F778" i="14"/>
  <c r="G778" i="14" s="1"/>
  <c r="E780" i="14" l="1"/>
  <c r="D780" i="14" s="1"/>
  <c r="F779" i="14"/>
  <c r="G779" i="14" s="1"/>
  <c r="E620" i="14"/>
  <c r="D620" i="14" s="1"/>
  <c r="F619" i="14"/>
  <c r="G619" i="14" s="1"/>
  <c r="E2968" i="14"/>
  <c r="D2968" i="14" s="1"/>
  <c r="F2967" i="14"/>
  <c r="G2967" i="14" s="1"/>
  <c r="E2645" i="14"/>
  <c r="D2645" i="14" s="1"/>
  <c r="F2644" i="14"/>
  <c r="G2644" i="14" s="1"/>
  <c r="F1113" i="14"/>
  <c r="G1113" i="14" s="1"/>
  <c r="E1114" i="14"/>
  <c r="D1114" i="14" s="1"/>
  <c r="E2806" i="14"/>
  <c r="D2806" i="14" s="1"/>
  <c r="F2805" i="14"/>
  <c r="G2805" i="14" s="1"/>
  <c r="E1755" i="14"/>
  <c r="D1755" i="14" s="1"/>
  <c r="F1754" i="14"/>
  <c r="G1754" i="14" s="1"/>
  <c r="E1996" i="14"/>
  <c r="D1996" i="14" s="1"/>
  <c r="F1995" i="14"/>
  <c r="G1995" i="14" s="1"/>
  <c r="F863" i="14"/>
  <c r="G863" i="14" s="1"/>
  <c r="E864" i="14"/>
  <c r="D864" i="14" s="1"/>
  <c r="E2239" i="14"/>
  <c r="D2239" i="14" s="1"/>
  <c r="F2238" i="14"/>
  <c r="G2238" i="14" s="1"/>
  <c r="E3291" i="14"/>
  <c r="D3291" i="14" s="1"/>
  <c r="F3290" i="14"/>
  <c r="G3290" i="14" s="1"/>
  <c r="E2158" i="14"/>
  <c r="D2158" i="14" s="1"/>
  <c r="F2157" i="14"/>
  <c r="G2157" i="14" s="1"/>
  <c r="E2483" i="14"/>
  <c r="D2483" i="14" s="1"/>
  <c r="F2482" i="14"/>
  <c r="G2482" i="14" s="1"/>
  <c r="E456" i="14"/>
  <c r="D456" i="14" s="1"/>
  <c r="F455" i="14"/>
  <c r="G455" i="14" s="1"/>
  <c r="E2320" i="14"/>
  <c r="D2320" i="14" s="1"/>
  <c r="F2319" i="14"/>
  <c r="G2319" i="14" s="1"/>
  <c r="E539" i="14"/>
  <c r="D539" i="14" s="1"/>
  <c r="F538" i="14"/>
  <c r="G538" i="14" s="1"/>
  <c r="E1024" i="14"/>
  <c r="D1024" i="14" s="1"/>
  <c r="F1023" i="14"/>
  <c r="G1023" i="14" s="1"/>
  <c r="E2078" i="14"/>
  <c r="D2078" i="14" s="1"/>
  <c r="F2077" i="14"/>
  <c r="G2077" i="14" s="1"/>
  <c r="E1267" i="14"/>
  <c r="D1267" i="14" s="1"/>
  <c r="F1266" i="14"/>
  <c r="G1266" i="14" s="1"/>
  <c r="E1915" i="14"/>
  <c r="D1915" i="14" s="1"/>
  <c r="F1914" i="14"/>
  <c r="G1914" i="14" s="1"/>
  <c r="E1590" i="14"/>
  <c r="D1590" i="14" s="1"/>
  <c r="F1589" i="14"/>
  <c r="G1589" i="14" s="1"/>
  <c r="F3051" i="14"/>
  <c r="G3051" i="14" s="1"/>
  <c r="E3052" i="14"/>
  <c r="D3052" i="14" s="1"/>
  <c r="E700" i="14"/>
  <c r="D700" i="14" s="1"/>
  <c r="F699" i="14"/>
  <c r="G699" i="14" s="1"/>
  <c r="E1347" i="14"/>
  <c r="D1347" i="14" s="1"/>
  <c r="F1346" i="14"/>
  <c r="G1346" i="14" s="1"/>
  <c r="E1672" i="14"/>
  <c r="D1672" i="14" s="1"/>
  <c r="F1671" i="14"/>
  <c r="G1671" i="14" s="1"/>
  <c r="E295" i="14"/>
  <c r="D295" i="14" s="1"/>
  <c r="F294" i="14"/>
  <c r="G294" i="14" s="1"/>
  <c r="E2887" i="14"/>
  <c r="D2887" i="14" s="1"/>
  <c r="F2886" i="14"/>
  <c r="G2886" i="14" s="1"/>
  <c r="F944" i="14"/>
  <c r="G944" i="14" s="1"/>
  <c r="E945" i="14"/>
  <c r="D945" i="14" s="1"/>
  <c r="E376" i="14"/>
  <c r="D376" i="14" s="1"/>
  <c r="F375" i="14"/>
  <c r="G375" i="14" s="1"/>
  <c r="E2563" i="14"/>
  <c r="D2563" i="14" s="1"/>
  <c r="F2562" i="14"/>
  <c r="G2562" i="14" s="1"/>
  <c r="E1186" i="14"/>
  <c r="D1186" i="14" s="1"/>
  <c r="F1185" i="14"/>
  <c r="G1185" i="14" s="1"/>
  <c r="E1511" i="14"/>
  <c r="D1511" i="14" s="1"/>
  <c r="F1510" i="14"/>
  <c r="G1510" i="14" s="1"/>
  <c r="E3129" i="14"/>
  <c r="D3129" i="14" s="1"/>
  <c r="F3128" i="14"/>
  <c r="G3128" i="14" s="1"/>
  <c r="E1834" i="14"/>
  <c r="D1834" i="14" s="1"/>
  <c r="F1833" i="14"/>
  <c r="G1833" i="14" s="1"/>
  <c r="E1429" i="14"/>
  <c r="D1429" i="14" s="1"/>
  <c r="F1428" i="14"/>
  <c r="G1428" i="14" s="1"/>
  <c r="E3211" i="14"/>
  <c r="D3211" i="14" s="1"/>
  <c r="F3210" i="14"/>
  <c r="G3210" i="14" s="1"/>
  <c r="E2726" i="14"/>
  <c r="D2726" i="14" s="1"/>
  <c r="F2725" i="14"/>
  <c r="G2725" i="14" s="1"/>
  <c r="E2401" i="14"/>
  <c r="D2401" i="14" s="1"/>
  <c r="F2400" i="14"/>
  <c r="G2400" i="14" s="1"/>
  <c r="E1187" i="14" l="1"/>
  <c r="D1187" i="14" s="1"/>
  <c r="F1186" i="14"/>
  <c r="G1186" i="14" s="1"/>
  <c r="E377" i="14"/>
  <c r="D377" i="14" s="1"/>
  <c r="F376" i="14"/>
  <c r="G376" i="14" s="1"/>
  <c r="E1348" i="14"/>
  <c r="D1348" i="14" s="1"/>
  <c r="F1347" i="14"/>
  <c r="G1347" i="14" s="1"/>
  <c r="E1591" i="14"/>
  <c r="D1591" i="14" s="1"/>
  <c r="F1590" i="14"/>
  <c r="G1590" i="14" s="1"/>
  <c r="E1268" i="14"/>
  <c r="D1268" i="14" s="1"/>
  <c r="F1267" i="14"/>
  <c r="G1267" i="14" s="1"/>
  <c r="E2079" i="14"/>
  <c r="D2079" i="14" s="1"/>
  <c r="F2078" i="14"/>
  <c r="G2078" i="14" s="1"/>
  <c r="E457" i="14"/>
  <c r="D457" i="14" s="1"/>
  <c r="F456" i="14"/>
  <c r="G456" i="14" s="1"/>
  <c r="E2646" i="14"/>
  <c r="D2646" i="14" s="1"/>
  <c r="F2645" i="14"/>
  <c r="G2645" i="14" s="1"/>
  <c r="E3130" i="14"/>
  <c r="D3130" i="14" s="1"/>
  <c r="F3129" i="14"/>
  <c r="G3129" i="14" s="1"/>
  <c r="E2564" i="14"/>
  <c r="D2564" i="14" s="1"/>
  <c r="F2563" i="14"/>
  <c r="G2563" i="14" s="1"/>
  <c r="E701" i="14"/>
  <c r="D701" i="14" s="1"/>
  <c r="F700" i="14"/>
  <c r="G700" i="14" s="1"/>
  <c r="F3052" i="14"/>
  <c r="G3052" i="14" s="1"/>
  <c r="E3053" i="14"/>
  <c r="D3053" i="14" s="1"/>
  <c r="E1025" i="14"/>
  <c r="D1025" i="14" s="1"/>
  <c r="F1024" i="14"/>
  <c r="G1024" i="14" s="1"/>
  <c r="E2484" i="14"/>
  <c r="D2484" i="14" s="1"/>
  <c r="F2483" i="14"/>
  <c r="G2483" i="14" s="1"/>
  <c r="E3292" i="14"/>
  <c r="D3292" i="14" s="1"/>
  <c r="F3291" i="14"/>
  <c r="G3291" i="14" s="1"/>
  <c r="E1997" i="14"/>
  <c r="D1997" i="14" s="1"/>
  <c r="F1996" i="14"/>
  <c r="G1996" i="14" s="1"/>
  <c r="F1755" i="14"/>
  <c r="G1755" i="14" s="1"/>
  <c r="E1756" i="14"/>
  <c r="D1756" i="14" s="1"/>
  <c r="E3212" i="14"/>
  <c r="D3212" i="14" s="1"/>
  <c r="F3211" i="14"/>
  <c r="G3211" i="14" s="1"/>
  <c r="E1430" i="14"/>
  <c r="D1430" i="14" s="1"/>
  <c r="F1429" i="14"/>
  <c r="G1429" i="14" s="1"/>
  <c r="E1835" i="14"/>
  <c r="D1835" i="14" s="1"/>
  <c r="F1834" i="14"/>
  <c r="G1834" i="14" s="1"/>
  <c r="F945" i="14"/>
  <c r="G945" i="14" s="1"/>
  <c r="E946" i="14"/>
  <c r="D946" i="14" s="1"/>
  <c r="E1916" i="14"/>
  <c r="D1916" i="14" s="1"/>
  <c r="F1915" i="14"/>
  <c r="G1915" i="14" s="1"/>
  <c r="E540" i="14"/>
  <c r="D540" i="14" s="1"/>
  <c r="F539" i="14"/>
  <c r="G539" i="14" s="1"/>
  <c r="F620" i="14"/>
  <c r="G620" i="14" s="1"/>
  <c r="E621" i="14"/>
  <c r="D621" i="14" s="1"/>
  <c r="E781" i="14"/>
  <c r="D781" i="14" s="1"/>
  <c r="F780" i="14"/>
  <c r="G780" i="14" s="1"/>
  <c r="E2321" i="14"/>
  <c r="D2321" i="14" s="1"/>
  <c r="F2320" i="14"/>
  <c r="G2320" i="14" s="1"/>
  <c r="E2402" i="14"/>
  <c r="D2402" i="14" s="1"/>
  <c r="F2401" i="14"/>
  <c r="G2401" i="14" s="1"/>
  <c r="E1512" i="14"/>
  <c r="D1512" i="14" s="1"/>
  <c r="F1511" i="14"/>
  <c r="G1511" i="14" s="1"/>
  <c r="E2888" i="14"/>
  <c r="D2888" i="14" s="1"/>
  <c r="F2887" i="14"/>
  <c r="G2887" i="14" s="1"/>
  <c r="E296" i="14"/>
  <c r="D296" i="14" s="1"/>
  <c r="F295" i="14"/>
  <c r="G295" i="14" s="1"/>
  <c r="F864" i="14"/>
  <c r="G864" i="14" s="1"/>
  <c r="E865" i="14"/>
  <c r="D865" i="14" s="1"/>
  <c r="E2807" i="14"/>
  <c r="D2807" i="14" s="1"/>
  <c r="F2806" i="14"/>
  <c r="G2806" i="14" s="1"/>
  <c r="E2969" i="14"/>
  <c r="D2969" i="14" s="1"/>
  <c r="F2968" i="14"/>
  <c r="G2968" i="14" s="1"/>
  <c r="F2726" i="14"/>
  <c r="G2726" i="14" s="1"/>
  <c r="E2727" i="14"/>
  <c r="D2727" i="14" s="1"/>
  <c r="E1673" i="14"/>
  <c r="D1673" i="14" s="1"/>
  <c r="F1672" i="14"/>
  <c r="G1672" i="14" s="1"/>
  <c r="E2159" i="14"/>
  <c r="D2159" i="14" s="1"/>
  <c r="F2158" i="14"/>
  <c r="G2158" i="14" s="1"/>
  <c r="E2240" i="14"/>
  <c r="D2240" i="14" s="1"/>
  <c r="F2239" i="14"/>
  <c r="G2239" i="14" s="1"/>
  <c r="F1114" i="14"/>
  <c r="G1114" i="14" s="1"/>
  <c r="E1115" i="14"/>
  <c r="D1115" i="14" s="1"/>
  <c r="E782" i="14" l="1"/>
  <c r="D782" i="14" s="1"/>
  <c r="F781" i="14"/>
  <c r="G781" i="14" s="1"/>
  <c r="E2080" i="14"/>
  <c r="D2080" i="14" s="1"/>
  <c r="F2079" i="14"/>
  <c r="G2079" i="14" s="1"/>
  <c r="E2808" i="14"/>
  <c r="D2808" i="14" s="1"/>
  <c r="F2807" i="14"/>
  <c r="G2807" i="14" s="1"/>
  <c r="E2403" i="14"/>
  <c r="D2403" i="14" s="1"/>
  <c r="F2402" i="14"/>
  <c r="G2402" i="14" s="1"/>
  <c r="F621" i="14"/>
  <c r="G621" i="14" s="1"/>
  <c r="E622" i="14"/>
  <c r="D622" i="14" s="1"/>
  <c r="E1836" i="14"/>
  <c r="D1836" i="14" s="1"/>
  <c r="F1835" i="14"/>
  <c r="G1835" i="14" s="1"/>
  <c r="E2160" i="14"/>
  <c r="D2160" i="14" s="1"/>
  <c r="F2159" i="14"/>
  <c r="G2159" i="14" s="1"/>
  <c r="F2727" i="14"/>
  <c r="G2727" i="14" s="1"/>
  <c r="E2728" i="14"/>
  <c r="D2728" i="14" s="1"/>
  <c r="F865" i="14"/>
  <c r="G865" i="14" s="1"/>
  <c r="E866" i="14"/>
  <c r="D866" i="14" s="1"/>
  <c r="F946" i="14"/>
  <c r="G946" i="14" s="1"/>
  <c r="E947" i="14"/>
  <c r="D947" i="14" s="1"/>
  <c r="E2485" i="14"/>
  <c r="D2485" i="14" s="1"/>
  <c r="F2484" i="14"/>
  <c r="G2484" i="14" s="1"/>
  <c r="E1592" i="14"/>
  <c r="D1592" i="14" s="1"/>
  <c r="F1591" i="14"/>
  <c r="G1591" i="14" s="1"/>
  <c r="E378" i="14"/>
  <c r="D378" i="14" s="1"/>
  <c r="F377" i="14"/>
  <c r="G377" i="14" s="1"/>
  <c r="E1674" i="14"/>
  <c r="D1674" i="14" s="1"/>
  <c r="F1673" i="14"/>
  <c r="G1673" i="14" s="1"/>
  <c r="E1513" i="14"/>
  <c r="D1513" i="14" s="1"/>
  <c r="F1512" i="14"/>
  <c r="G1512" i="14" s="1"/>
  <c r="F1756" i="14"/>
  <c r="G1756" i="14" s="1"/>
  <c r="E1757" i="14"/>
  <c r="D1757" i="14" s="1"/>
  <c r="E1998" i="14"/>
  <c r="D1998" i="14" s="1"/>
  <c r="F1997" i="14"/>
  <c r="G1997" i="14" s="1"/>
  <c r="F3053" i="14"/>
  <c r="G3053" i="14" s="1"/>
  <c r="E3054" i="14"/>
  <c r="D3054" i="14" s="1"/>
  <c r="E1188" i="14"/>
  <c r="D1188" i="14" s="1"/>
  <c r="F1187" i="14"/>
  <c r="G1187" i="14" s="1"/>
  <c r="E2241" i="14"/>
  <c r="D2241" i="14" s="1"/>
  <c r="F2240" i="14"/>
  <c r="G2240" i="14" s="1"/>
  <c r="E2970" i="14"/>
  <c r="D2970" i="14" s="1"/>
  <c r="F2969" i="14"/>
  <c r="G2969" i="14" s="1"/>
  <c r="E458" i="14"/>
  <c r="D458" i="14" s="1"/>
  <c r="F457" i="14"/>
  <c r="G457" i="14" s="1"/>
  <c r="E1269" i="14"/>
  <c r="D1269" i="14" s="1"/>
  <c r="F1268" i="14"/>
  <c r="G1268" i="14" s="1"/>
  <c r="E2889" i="14"/>
  <c r="D2889" i="14" s="1"/>
  <c r="F2888" i="14"/>
  <c r="G2888" i="14" s="1"/>
  <c r="E2322" i="14"/>
  <c r="D2322" i="14" s="1"/>
  <c r="F2321" i="14"/>
  <c r="G2321" i="14" s="1"/>
  <c r="E1431" i="14"/>
  <c r="D1431" i="14" s="1"/>
  <c r="F1430" i="14"/>
  <c r="G1430" i="14" s="1"/>
  <c r="E2565" i="14"/>
  <c r="D2565" i="14" s="1"/>
  <c r="F2564" i="14"/>
  <c r="G2564" i="14" s="1"/>
  <c r="E3131" i="14"/>
  <c r="D3131" i="14" s="1"/>
  <c r="F3130" i="14"/>
  <c r="G3130" i="14" s="1"/>
  <c r="E2647" i="14"/>
  <c r="D2647" i="14" s="1"/>
  <c r="F2646" i="14"/>
  <c r="G2646" i="14" s="1"/>
  <c r="E3293" i="14"/>
  <c r="D3293" i="14" s="1"/>
  <c r="F3292" i="14"/>
  <c r="G3292" i="14" s="1"/>
  <c r="E1026" i="14"/>
  <c r="D1026" i="14" s="1"/>
  <c r="F1025" i="14"/>
  <c r="G1025" i="14" s="1"/>
  <c r="E702" i="14"/>
  <c r="D702" i="14" s="1"/>
  <c r="F701" i="14"/>
  <c r="G701" i="14" s="1"/>
  <c r="F1115" i="14"/>
  <c r="G1115" i="14" s="1"/>
  <c r="D1134" i="14"/>
  <c r="A1116" i="14"/>
  <c r="E297" i="14"/>
  <c r="D297" i="14" s="1"/>
  <c r="F296" i="14"/>
  <c r="G296" i="14" s="1"/>
  <c r="E541" i="14"/>
  <c r="D541" i="14" s="1"/>
  <c r="F540" i="14"/>
  <c r="G540" i="14" s="1"/>
  <c r="E1917" i="14"/>
  <c r="D1917" i="14" s="1"/>
  <c r="F1916" i="14"/>
  <c r="G1916" i="14" s="1"/>
  <c r="E3213" i="14"/>
  <c r="D3213" i="14" s="1"/>
  <c r="F3212" i="14"/>
  <c r="G3212" i="14" s="1"/>
  <c r="E1349" i="14"/>
  <c r="D1349" i="14" s="1"/>
  <c r="F1348" i="14"/>
  <c r="G1348" i="14" s="1"/>
  <c r="F1757" i="14" l="1"/>
  <c r="G1757" i="14" s="1"/>
  <c r="E1758" i="14"/>
  <c r="D1758" i="14" s="1"/>
  <c r="E2161" i="14"/>
  <c r="D2161" i="14" s="1"/>
  <c r="F2160" i="14"/>
  <c r="G2160" i="14" s="1"/>
  <c r="E1837" i="14"/>
  <c r="D1837" i="14" s="1"/>
  <c r="F1836" i="14"/>
  <c r="G1836" i="14" s="1"/>
  <c r="E2404" i="14"/>
  <c r="D2404" i="14" s="1"/>
  <c r="F2403" i="14"/>
  <c r="G2403" i="14" s="1"/>
  <c r="E703" i="14"/>
  <c r="D703" i="14" s="1"/>
  <c r="F702" i="14"/>
  <c r="G702" i="14" s="1"/>
  <c r="E2890" i="14"/>
  <c r="D2890" i="14" s="1"/>
  <c r="F2889" i="14"/>
  <c r="G2889" i="14" s="1"/>
  <c r="F1269" i="14"/>
  <c r="G1269" i="14" s="1"/>
  <c r="E1270" i="14"/>
  <c r="D1270" i="14" s="1"/>
  <c r="E1593" i="14"/>
  <c r="D1593" i="14" s="1"/>
  <c r="F1592" i="14"/>
  <c r="G1592" i="14" s="1"/>
  <c r="F622" i="14"/>
  <c r="G622" i="14" s="1"/>
  <c r="E623" i="14"/>
  <c r="D623" i="14" s="1"/>
  <c r="F2080" i="14"/>
  <c r="G2080" i="14" s="1"/>
  <c r="E2081" i="14"/>
  <c r="D2081" i="14" s="1"/>
  <c r="E3214" i="14"/>
  <c r="D3214" i="14" s="1"/>
  <c r="F3213" i="14"/>
  <c r="G3213" i="14" s="1"/>
  <c r="E1918" i="14"/>
  <c r="D1918" i="14" s="1"/>
  <c r="F1917" i="14"/>
  <c r="G1917" i="14" s="1"/>
  <c r="E3132" i="14"/>
  <c r="D3132" i="14" s="1"/>
  <c r="F3131" i="14"/>
  <c r="G3131" i="14" s="1"/>
  <c r="E1189" i="14"/>
  <c r="D1189" i="14" s="1"/>
  <c r="F1188" i="14"/>
  <c r="G1188" i="14" s="1"/>
  <c r="F1513" i="14"/>
  <c r="G1513" i="14" s="1"/>
  <c r="E1514" i="14"/>
  <c r="D1514" i="14" s="1"/>
  <c r="E1675" i="14"/>
  <c r="D1675" i="14" s="1"/>
  <c r="F1674" i="14"/>
  <c r="G1674" i="14" s="1"/>
  <c r="F2728" i="14"/>
  <c r="G2728" i="14" s="1"/>
  <c r="E2729" i="14"/>
  <c r="D2729" i="14" s="1"/>
  <c r="E2809" i="14"/>
  <c r="D2809" i="14" s="1"/>
  <c r="F2808" i="14"/>
  <c r="G2808" i="14" s="1"/>
  <c r="F1026" i="14"/>
  <c r="G1026" i="14" s="1"/>
  <c r="E1027" i="14"/>
  <c r="D1027" i="14" s="1"/>
  <c r="F3054" i="14"/>
  <c r="G3054" i="14" s="1"/>
  <c r="E3055" i="14"/>
  <c r="D3055" i="14" s="1"/>
  <c r="E379" i="14"/>
  <c r="D379" i="14" s="1"/>
  <c r="F378" i="14"/>
  <c r="G378" i="14" s="1"/>
  <c r="F2485" i="14"/>
  <c r="G2485" i="14" s="1"/>
  <c r="E2486" i="14"/>
  <c r="D2486" i="14" s="1"/>
  <c r="F541" i="14"/>
  <c r="G541" i="14" s="1"/>
  <c r="E542" i="14"/>
  <c r="D542" i="14" s="1"/>
  <c r="F2647" i="14"/>
  <c r="G2647" i="14" s="1"/>
  <c r="E2648" i="14"/>
  <c r="D2648" i="14" s="1"/>
  <c r="F2565" i="14"/>
  <c r="G2565" i="14" s="1"/>
  <c r="E2566" i="14"/>
  <c r="D2566" i="14" s="1"/>
  <c r="F866" i="14"/>
  <c r="G866" i="14" s="1"/>
  <c r="E867" i="14"/>
  <c r="D867" i="14" s="1"/>
  <c r="E1350" i="14"/>
  <c r="D1350" i="14" s="1"/>
  <c r="F1349" i="14"/>
  <c r="G1349" i="14" s="1"/>
  <c r="E3294" i="14"/>
  <c r="D3294" i="14" s="1"/>
  <c r="F3293" i="14"/>
  <c r="G3293" i="14" s="1"/>
  <c r="E2323" i="14"/>
  <c r="D2323" i="14" s="1"/>
  <c r="F2322" i="14"/>
  <c r="G2322" i="14" s="1"/>
  <c r="E459" i="14"/>
  <c r="D459" i="14" s="1"/>
  <c r="F458" i="14"/>
  <c r="G458" i="14" s="1"/>
  <c r="E2971" i="14"/>
  <c r="D2971" i="14" s="1"/>
  <c r="F2970" i="14"/>
  <c r="G2970" i="14" s="1"/>
  <c r="E783" i="14"/>
  <c r="D783" i="14" s="1"/>
  <c r="F782" i="14"/>
  <c r="G782" i="14" s="1"/>
  <c r="F297" i="14"/>
  <c r="G297" i="14" s="1"/>
  <c r="E298" i="14"/>
  <c r="D298" i="14" s="1"/>
  <c r="F1431" i="14"/>
  <c r="G1431" i="14" s="1"/>
  <c r="E1432" i="14"/>
  <c r="D1432" i="14" s="1"/>
  <c r="E2242" i="14"/>
  <c r="D2242" i="14" s="1"/>
  <c r="F2241" i="14"/>
  <c r="G2241" i="14" s="1"/>
  <c r="F1998" i="14"/>
  <c r="G1998" i="14" s="1"/>
  <c r="E1999" i="14"/>
  <c r="D1999" i="14" s="1"/>
  <c r="F947" i="14"/>
  <c r="G947" i="14" s="1"/>
  <c r="E948" i="14"/>
  <c r="D948" i="14" s="1"/>
  <c r="B1124" i="14" l="1"/>
  <c r="B1120" i="14"/>
  <c r="F1130" i="14" s="1"/>
  <c r="D1130" i="14" s="1"/>
  <c r="E2243" i="14"/>
  <c r="D2243" i="14" s="1"/>
  <c r="F2242" i="14"/>
  <c r="G2242" i="14" s="1"/>
  <c r="F2486" i="14"/>
  <c r="G2486" i="14" s="1"/>
  <c r="E2487" i="14"/>
  <c r="D2487" i="14" s="1"/>
  <c r="F1027" i="14"/>
  <c r="G1027" i="14" s="1"/>
  <c r="E1028" i="14"/>
  <c r="D1028" i="14" s="1"/>
  <c r="E1676" i="14"/>
  <c r="D1676" i="14" s="1"/>
  <c r="F1675" i="14"/>
  <c r="G1675" i="14" s="1"/>
  <c r="E1190" i="14"/>
  <c r="D1190" i="14" s="1"/>
  <c r="F1189" i="14"/>
  <c r="G1189" i="14" s="1"/>
  <c r="E3215" i="14"/>
  <c r="D3215" i="14" s="1"/>
  <c r="F3214" i="14"/>
  <c r="G3214" i="14" s="1"/>
  <c r="F703" i="14"/>
  <c r="G703" i="14" s="1"/>
  <c r="E704" i="14"/>
  <c r="D704" i="14" s="1"/>
  <c r="E2405" i="14"/>
  <c r="D2405" i="14" s="1"/>
  <c r="F2404" i="14"/>
  <c r="G2404" i="14" s="1"/>
  <c r="E2162" i="14"/>
  <c r="D2162" i="14" s="1"/>
  <c r="F2161" i="14"/>
  <c r="G2161" i="14" s="1"/>
  <c r="F948" i="14"/>
  <c r="G948" i="14" s="1"/>
  <c r="E949" i="14"/>
  <c r="D949" i="14" s="1"/>
  <c r="F1999" i="14"/>
  <c r="G1999" i="14" s="1"/>
  <c r="E2000" i="14"/>
  <c r="D2000" i="14" s="1"/>
  <c r="E460" i="14"/>
  <c r="D460" i="14" s="1"/>
  <c r="F459" i="14"/>
  <c r="G459" i="14" s="1"/>
  <c r="F2566" i="14"/>
  <c r="G2566" i="14" s="1"/>
  <c r="E2567" i="14"/>
  <c r="D2567" i="14" s="1"/>
  <c r="F542" i="14"/>
  <c r="G542" i="14" s="1"/>
  <c r="E543" i="14"/>
  <c r="D543" i="14" s="1"/>
  <c r="F3055" i="14"/>
  <c r="G3055" i="14" s="1"/>
  <c r="E3056" i="14"/>
  <c r="D3056" i="14" s="1"/>
  <c r="E2810" i="14"/>
  <c r="D2810" i="14" s="1"/>
  <c r="F2809" i="14"/>
  <c r="G2809" i="14" s="1"/>
  <c r="E3133" i="14"/>
  <c r="D3133" i="14" s="1"/>
  <c r="F3132" i="14"/>
  <c r="G3132" i="14" s="1"/>
  <c r="F1837" i="14"/>
  <c r="G1837" i="14" s="1"/>
  <c r="E1838" i="14"/>
  <c r="D1838" i="14" s="1"/>
  <c r="F1514" i="14"/>
  <c r="G1514" i="14" s="1"/>
  <c r="E1515" i="14"/>
  <c r="D1515" i="14" s="1"/>
  <c r="F2081" i="14"/>
  <c r="G2081" i="14" s="1"/>
  <c r="E2082" i="14"/>
  <c r="D2082" i="14" s="1"/>
  <c r="E1594" i="14"/>
  <c r="D1594" i="14" s="1"/>
  <c r="F1593" i="14"/>
  <c r="G1593" i="14" s="1"/>
  <c r="F2648" i="14"/>
  <c r="G2648" i="14" s="1"/>
  <c r="E2649" i="14"/>
  <c r="D2649" i="14" s="1"/>
  <c r="E2891" i="14"/>
  <c r="D2891" i="14" s="1"/>
  <c r="F2890" i="14"/>
  <c r="G2890" i="14" s="1"/>
  <c r="F1758" i="14"/>
  <c r="G1758" i="14" s="1"/>
  <c r="E1759" i="14"/>
  <c r="D1759" i="14" s="1"/>
  <c r="F298" i="14"/>
  <c r="G298" i="14" s="1"/>
  <c r="E299" i="14"/>
  <c r="D299" i="14" s="1"/>
  <c r="E2972" i="14"/>
  <c r="D2972" i="14" s="1"/>
  <c r="F2971" i="14"/>
  <c r="G2971" i="14" s="1"/>
  <c r="F379" i="14"/>
  <c r="G379" i="14" s="1"/>
  <c r="E380" i="14"/>
  <c r="D380" i="14" s="1"/>
  <c r="F2729" i="14"/>
  <c r="G2729" i="14" s="1"/>
  <c r="E2730" i="14"/>
  <c r="D2730" i="14" s="1"/>
  <c r="F1432" i="14"/>
  <c r="G1432" i="14" s="1"/>
  <c r="E1433" i="14"/>
  <c r="D1433" i="14" s="1"/>
  <c r="E784" i="14"/>
  <c r="D784" i="14" s="1"/>
  <c r="F783" i="14"/>
  <c r="G783" i="14" s="1"/>
  <c r="E1351" i="14"/>
  <c r="D1351" i="14" s="1"/>
  <c r="F1350" i="14"/>
  <c r="G1350" i="14" s="1"/>
  <c r="F1918" i="14"/>
  <c r="G1918" i="14" s="1"/>
  <c r="E1919" i="14"/>
  <c r="D1919" i="14" s="1"/>
  <c r="F623" i="14"/>
  <c r="G623" i="14" s="1"/>
  <c r="E624" i="14"/>
  <c r="D624" i="14" s="1"/>
  <c r="E2324" i="14"/>
  <c r="D2324" i="14" s="1"/>
  <c r="F2323" i="14"/>
  <c r="G2323" i="14" s="1"/>
  <c r="E3295" i="14"/>
  <c r="D3295" i="14" s="1"/>
  <c r="F3294" i="14"/>
  <c r="G3294" i="14" s="1"/>
  <c r="F867" i="14"/>
  <c r="G867" i="14" s="1"/>
  <c r="E868" i="14"/>
  <c r="D868" i="14" s="1"/>
  <c r="F1270" i="14"/>
  <c r="G1270" i="14" s="1"/>
  <c r="E1271" i="14"/>
  <c r="D1271" i="14" s="1"/>
  <c r="F1126" i="14" l="1"/>
  <c r="E785" i="14"/>
  <c r="D785" i="14" s="1"/>
  <c r="F784" i="14"/>
  <c r="G784" i="14" s="1"/>
  <c r="F2730" i="14"/>
  <c r="G2730" i="14" s="1"/>
  <c r="E2731" i="14"/>
  <c r="D2731" i="14" s="1"/>
  <c r="E3134" i="14"/>
  <c r="D3134" i="14" s="1"/>
  <c r="F3133" i="14"/>
  <c r="G3133" i="14" s="1"/>
  <c r="F2810" i="14"/>
  <c r="G2810" i="14" s="1"/>
  <c r="E2811" i="14"/>
  <c r="D2811" i="14" s="1"/>
  <c r="F1190" i="14"/>
  <c r="G1190" i="14" s="1"/>
  <c r="E1191" i="14"/>
  <c r="D1191" i="14" s="1"/>
  <c r="F1838" i="14"/>
  <c r="G1838" i="14" s="1"/>
  <c r="E1839" i="14"/>
  <c r="D1839" i="14" s="1"/>
  <c r="F3056" i="14"/>
  <c r="G3056" i="14" s="1"/>
  <c r="E3057" i="14"/>
  <c r="D3057" i="14" s="1"/>
  <c r="F543" i="14"/>
  <c r="G543" i="14" s="1"/>
  <c r="E544" i="14"/>
  <c r="D544" i="14" s="1"/>
  <c r="E3216" i="14"/>
  <c r="D3216" i="14" s="1"/>
  <c r="F3215" i="14"/>
  <c r="G3215" i="14" s="1"/>
  <c r="F1028" i="14"/>
  <c r="G1028" i="14" s="1"/>
  <c r="E1029" i="14"/>
  <c r="D1029" i="14" s="1"/>
  <c r="F1919" i="14"/>
  <c r="G1919" i="14" s="1"/>
  <c r="E1920" i="14"/>
  <c r="D1920" i="14" s="1"/>
  <c r="F2649" i="14"/>
  <c r="G2649" i="14" s="1"/>
  <c r="E2650" i="14"/>
  <c r="D2650" i="14" s="1"/>
  <c r="F2082" i="14"/>
  <c r="G2082" i="14" s="1"/>
  <c r="E2083" i="14"/>
  <c r="D2083" i="14" s="1"/>
  <c r="F1515" i="14"/>
  <c r="G1515" i="14" s="1"/>
  <c r="E1516" i="14"/>
  <c r="D1516" i="14" s="1"/>
  <c r="F2000" i="14"/>
  <c r="G2000" i="14" s="1"/>
  <c r="E2001" i="14"/>
  <c r="D2001" i="14" s="1"/>
  <c r="F1676" i="14"/>
  <c r="G1676" i="14" s="1"/>
  <c r="E1677" i="14"/>
  <c r="D1677" i="14" s="1"/>
  <c r="F2243" i="14"/>
  <c r="G2243" i="14" s="1"/>
  <c r="E2244" i="14"/>
  <c r="D2244" i="14" s="1"/>
  <c r="F1271" i="14"/>
  <c r="G1271" i="14" s="1"/>
  <c r="E1272" i="14"/>
  <c r="D1272" i="14" s="1"/>
  <c r="F868" i="14"/>
  <c r="G868" i="14" s="1"/>
  <c r="E869" i="14"/>
  <c r="D869" i="14" s="1"/>
  <c r="F1143" i="14"/>
  <c r="D1132" i="14"/>
  <c r="F1146" i="14"/>
  <c r="E3296" i="14"/>
  <c r="D3296" i="14" s="1"/>
  <c r="F3295" i="14"/>
  <c r="G3295" i="14" s="1"/>
  <c r="F1433" i="14"/>
  <c r="G1433" i="14" s="1"/>
  <c r="E1434" i="14"/>
  <c r="D1434" i="14" s="1"/>
  <c r="F299" i="14"/>
  <c r="G299" i="14" s="1"/>
  <c r="E300" i="14"/>
  <c r="D300" i="14" s="1"/>
  <c r="F949" i="14"/>
  <c r="G949" i="14" s="1"/>
  <c r="E950" i="14"/>
  <c r="D950" i="14" s="1"/>
  <c r="F704" i="14"/>
  <c r="G704" i="14" s="1"/>
  <c r="E705" i="14"/>
  <c r="D705" i="14" s="1"/>
  <c r="F380" i="14"/>
  <c r="G380" i="14" s="1"/>
  <c r="E381" i="14"/>
  <c r="D381" i="14" s="1"/>
  <c r="F2567" i="14"/>
  <c r="G2567" i="14" s="1"/>
  <c r="E2568" i="14"/>
  <c r="D2568" i="14" s="1"/>
  <c r="F460" i="14"/>
  <c r="G460" i="14" s="1"/>
  <c r="E461" i="14"/>
  <c r="D461" i="14" s="1"/>
  <c r="F2324" i="14"/>
  <c r="G2324" i="14" s="1"/>
  <c r="E2325" i="14"/>
  <c r="D2325" i="14" s="1"/>
  <c r="F624" i="14"/>
  <c r="G624" i="14" s="1"/>
  <c r="E625" i="14"/>
  <c r="D625" i="14" s="1"/>
  <c r="E1352" i="14"/>
  <c r="D1352" i="14" s="1"/>
  <c r="F1351" i="14"/>
  <c r="G1351" i="14" s="1"/>
  <c r="F2972" i="14"/>
  <c r="G2972" i="14" s="1"/>
  <c r="E2973" i="14"/>
  <c r="D2973" i="14" s="1"/>
  <c r="F1759" i="14"/>
  <c r="G1759" i="14" s="1"/>
  <c r="E1760" i="14"/>
  <c r="D1760" i="14" s="1"/>
  <c r="F2891" i="14"/>
  <c r="G2891" i="14" s="1"/>
  <c r="E2892" i="14"/>
  <c r="D2892" i="14" s="1"/>
  <c r="E1595" i="14"/>
  <c r="D1595" i="14" s="1"/>
  <c r="F1594" i="14"/>
  <c r="G1594" i="14" s="1"/>
  <c r="F2162" i="14"/>
  <c r="G2162" i="14" s="1"/>
  <c r="E2163" i="14"/>
  <c r="D2163" i="14" s="1"/>
  <c r="F2405" i="14"/>
  <c r="G2405" i="14" s="1"/>
  <c r="E2406" i="14"/>
  <c r="D2406" i="14" s="1"/>
  <c r="F2487" i="14"/>
  <c r="G2487" i="14" s="1"/>
  <c r="E2488" i="14"/>
  <c r="D2488" i="14" s="1"/>
  <c r="E1596" i="14" l="1"/>
  <c r="D1596" i="14" s="1"/>
  <c r="F1595" i="14"/>
  <c r="G1595" i="14" s="1"/>
  <c r="F1760" i="14"/>
  <c r="G1760" i="14" s="1"/>
  <c r="E1761" i="14"/>
  <c r="D1761" i="14" s="1"/>
  <c r="F2973" i="14"/>
  <c r="G2973" i="14" s="1"/>
  <c r="E2974" i="14"/>
  <c r="D2974" i="14" s="1"/>
  <c r="F625" i="14"/>
  <c r="G625" i="14" s="1"/>
  <c r="E626" i="14"/>
  <c r="D626" i="14" s="1"/>
  <c r="F1434" i="14"/>
  <c r="G1434" i="14" s="1"/>
  <c r="E1435" i="14"/>
  <c r="D1435" i="14" s="1"/>
  <c r="F1272" i="14"/>
  <c r="G1272" i="14" s="1"/>
  <c r="E1273" i="14"/>
  <c r="D1273" i="14" s="1"/>
  <c r="F1677" i="14"/>
  <c r="G1677" i="14" s="1"/>
  <c r="E1678" i="14"/>
  <c r="D1678" i="14" s="1"/>
  <c r="F2083" i="14"/>
  <c r="G2083" i="14" s="1"/>
  <c r="E2084" i="14"/>
  <c r="D2084" i="14" s="1"/>
  <c r="F1920" i="14"/>
  <c r="G1920" i="14" s="1"/>
  <c r="E1921" i="14"/>
  <c r="D1921" i="14" s="1"/>
  <c r="F544" i="14"/>
  <c r="G544" i="14" s="1"/>
  <c r="E545" i="14"/>
  <c r="D545" i="14" s="1"/>
  <c r="F1839" i="14"/>
  <c r="G1839" i="14" s="1"/>
  <c r="E1840" i="14"/>
  <c r="D1840" i="14" s="1"/>
  <c r="F2731" i="14"/>
  <c r="G2731" i="14" s="1"/>
  <c r="E2732" i="14"/>
  <c r="D2732" i="14" s="1"/>
  <c r="F2488" i="14"/>
  <c r="G2488" i="14" s="1"/>
  <c r="E2489" i="14"/>
  <c r="D2489" i="14" s="1"/>
  <c r="F2406" i="14"/>
  <c r="G2406" i="14" s="1"/>
  <c r="E2407" i="14"/>
  <c r="D2407" i="14" s="1"/>
  <c r="E1353" i="14"/>
  <c r="D1353" i="14" s="1"/>
  <c r="F1352" i="14"/>
  <c r="G1352" i="14" s="1"/>
  <c r="F461" i="14"/>
  <c r="G461" i="14" s="1"/>
  <c r="E462" i="14"/>
  <c r="D462" i="14" s="1"/>
  <c r="F2568" i="14"/>
  <c r="G2568" i="14" s="1"/>
  <c r="E2569" i="14"/>
  <c r="D2569" i="14" s="1"/>
  <c r="F2811" i="14"/>
  <c r="G2811" i="14" s="1"/>
  <c r="E2812" i="14"/>
  <c r="D2812" i="14" s="1"/>
  <c r="E786" i="14"/>
  <c r="D786" i="14" s="1"/>
  <c r="F785" i="14"/>
  <c r="G785" i="14" s="1"/>
  <c r="F2325" i="14"/>
  <c r="G2325" i="14" s="1"/>
  <c r="E2326" i="14"/>
  <c r="D2326" i="14" s="1"/>
  <c r="F705" i="14"/>
  <c r="G705" i="14" s="1"/>
  <c r="E706" i="14"/>
  <c r="D706" i="14" s="1"/>
  <c r="F869" i="14"/>
  <c r="G869" i="14" s="1"/>
  <c r="E870" i="14"/>
  <c r="D870" i="14" s="1"/>
  <c r="F2244" i="14"/>
  <c r="G2244" i="14" s="1"/>
  <c r="E2245" i="14"/>
  <c r="D2245" i="14" s="1"/>
  <c r="E3217" i="14"/>
  <c r="D3217" i="14" s="1"/>
  <c r="F3216" i="14"/>
  <c r="G3216" i="14" s="1"/>
  <c r="F3057" i="14"/>
  <c r="G3057" i="14" s="1"/>
  <c r="E3058" i="14"/>
  <c r="D3058" i="14" s="1"/>
  <c r="E3297" i="14"/>
  <c r="D3297" i="14" s="1"/>
  <c r="F3296" i="14"/>
  <c r="G3296" i="14" s="1"/>
  <c r="F1191" i="14"/>
  <c r="G1191" i="14" s="1"/>
  <c r="E1192" i="14"/>
  <c r="D1192" i="14" s="1"/>
  <c r="F2892" i="14"/>
  <c r="G2892" i="14" s="1"/>
  <c r="E2893" i="14"/>
  <c r="D2893" i="14" s="1"/>
  <c r="F950" i="14"/>
  <c r="G950" i="14" s="1"/>
  <c r="E951" i="14"/>
  <c r="D951" i="14" s="1"/>
  <c r="F1136" i="14"/>
  <c r="D1136" i="14"/>
  <c r="F2001" i="14"/>
  <c r="G2001" i="14" s="1"/>
  <c r="E2002" i="14"/>
  <c r="D2002" i="14" s="1"/>
  <c r="E3135" i="14"/>
  <c r="D3135" i="14" s="1"/>
  <c r="F3134" i="14"/>
  <c r="G3134" i="14" s="1"/>
  <c r="F2163" i="14"/>
  <c r="G2163" i="14" s="1"/>
  <c r="E2164" i="14"/>
  <c r="D2164" i="14" s="1"/>
  <c r="F381" i="14"/>
  <c r="G381" i="14" s="1"/>
  <c r="E382" i="14"/>
  <c r="D382" i="14" s="1"/>
  <c r="F300" i="14"/>
  <c r="G300" i="14" s="1"/>
  <c r="E301" i="14"/>
  <c r="D301" i="14" s="1"/>
  <c r="F1029" i="14"/>
  <c r="G1029" i="14" s="1"/>
  <c r="E1030" i="14"/>
  <c r="D1030" i="14" s="1"/>
  <c r="F1516" i="14"/>
  <c r="G1516" i="14" s="1"/>
  <c r="E1517" i="14"/>
  <c r="D1517" i="14" s="1"/>
  <c r="F2650" i="14"/>
  <c r="G2650" i="14" s="1"/>
  <c r="E2651" i="14"/>
  <c r="D2651" i="14" s="1"/>
  <c r="F2164" i="14" l="1"/>
  <c r="G2164" i="14" s="1"/>
  <c r="E2165" i="14"/>
  <c r="D2165" i="14" s="1"/>
  <c r="F1192" i="14"/>
  <c r="G1192" i="14" s="1"/>
  <c r="E1193" i="14"/>
  <c r="D1193" i="14" s="1"/>
  <c r="F3058" i="14"/>
  <c r="G3058" i="14" s="1"/>
  <c r="E3059" i="14"/>
  <c r="D3059" i="14" s="1"/>
  <c r="F870" i="14"/>
  <c r="G870" i="14" s="1"/>
  <c r="E871" i="14"/>
  <c r="D871" i="14" s="1"/>
  <c r="F2812" i="14"/>
  <c r="G2812" i="14" s="1"/>
  <c r="E2813" i="14"/>
  <c r="D2813" i="14" s="1"/>
  <c r="F2407" i="14"/>
  <c r="G2407" i="14" s="1"/>
  <c r="E2408" i="14"/>
  <c r="D2408" i="14" s="1"/>
  <c r="F2084" i="14"/>
  <c r="G2084" i="14" s="1"/>
  <c r="E2085" i="14"/>
  <c r="D2085" i="14" s="1"/>
  <c r="F626" i="14"/>
  <c r="G626" i="14" s="1"/>
  <c r="E627" i="14"/>
  <c r="D627" i="14" s="1"/>
  <c r="F2651" i="14"/>
  <c r="G2651" i="14" s="1"/>
  <c r="E2652" i="14"/>
  <c r="D2652" i="14" s="1"/>
  <c r="F382" i="14"/>
  <c r="G382" i="14" s="1"/>
  <c r="E383" i="14"/>
  <c r="D383" i="14" s="1"/>
  <c r="F706" i="14"/>
  <c r="G706" i="14" s="1"/>
  <c r="E707" i="14"/>
  <c r="D707" i="14" s="1"/>
  <c r="F786" i="14"/>
  <c r="G786" i="14" s="1"/>
  <c r="E787" i="14"/>
  <c r="D787" i="14" s="1"/>
  <c r="F1596" i="14"/>
  <c r="G1596" i="14" s="1"/>
  <c r="E1597" i="14"/>
  <c r="D1597" i="14" s="1"/>
  <c r="F301" i="14"/>
  <c r="G301" i="14" s="1"/>
  <c r="E302" i="14"/>
  <c r="D302" i="14" s="1"/>
  <c r="F2002" i="14"/>
  <c r="G2002" i="14" s="1"/>
  <c r="E2003" i="14"/>
  <c r="D2003" i="14" s="1"/>
  <c r="F3297" i="14"/>
  <c r="G3297" i="14" s="1"/>
  <c r="E3298" i="14"/>
  <c r="D3298" i="14" s="1"/>
  <c r="F3217" i="14"/>
  <c r="G3217" i="14" s="1"/>
  <c r="E3218" i="14"/>
  <c r="D3218" i="14" s="1"/>
  <c r="F2569" i="14"/>
  <c r="G2569" i="14" s="1"/>
  <c r="E2570" i="14"/>
  <c r="D2570" i="14" s="1"/>
  <c r="F2489" i="14"/>
  <c r="G2489" i="14" s="1"/>
  <c r="E2490" i="14"/>
  <c r="D2490" i="14" s="1"/>
  <c r="F1678" i="14"/>
  <c r="G1678" i="14" s="1"/>
  <c r="E1679" i="14"/>
  <c r="D1679" i="14" s="1"/>
  <c r="F1435" i="14"/>
  <c r="G1435" i="14" s="1"/>
  <c r="E1436" i="14"/>
  <c r="D1436" i="14" s="1"/>
  <c r="F1517" i="14"/>
  <c r="G1517" i="14" s="1"/>
  <c r="E1518" i="14"/>
  <c r="D1518" i="14" s="1"/>
  <c r="F1030" i="14"/>
  <c r="G1030" i="14" s="1"/>
  <c r="E1031" i="14"/>
  <c r="D1031" i="14" s="1"/>
  <c r="F2245" i="14"/>
  <c r="G2245" i="14" s="1"/>
  <c r="E2246" i="14"/>
  <c r="D2246" i="14" s="1"/>
  <c r="E1354" i="14"/>
  <c r="D1354" i="14" s="1"/>
  <c r="F1353" i="14"/>
  <c r="G1353" i="14" s="1"/>
  <c r="F1840" i="14"/>
  <c r="G1840" i="14" s="1"/>
  <c r="E1841" i="14"/>
  <c r="D1841" i="14" s="1"/>
  <c r="F951" i="14"/>
  <c r="G951" i="14" s="1"/>
  <c r="E952" i="14"/>
  <c r="D952" i="14" s="1"/>
  <c r="F462" i="14"/>
  <c r="G462" i="14" s="1"/>
  <c r="E463" i="14"/>
  <c r="D463" i="14" s="1"/>
  <c r="F1921" i="14"/>
  <c r="G1921" i="14" s="1"/>
  <c r="E1922" i="14"/>
  <c r="D1922" i="14" s="1"/>
  <c r="F1273" i="14"/>
  <c r="G1273" i="14" s="1"/>
  <c r="E1274" i="14"/>
  <c r="D1274" i="14" s="1"/>
  <c r="F2974" i="14"/>
  <c r="G2974" i="14" s="1"/>
  <c r="E2975" i="14"/>
  <c r="D2975" i="14" s="1"/>
  <c r="F1761" i="14"/>
  <c r="G1761" i="14" s="1"/>
  <c r="E1762" i="14"/>
  <c r="D1762" i="14" s="1"/>
  <c r="F2326" i="14"/>
  <c r="G2326" i="14" s="1"/>
  <c r="E2327" i="14"/>
  <c r="D2327" i="14" s="1"/>
  <c r="F545" i="14"/>
  <c r="G545" i="14" s="1"/>
  <c r="E546" i="14"/>
  <c r="D546" i="14" s="1"/>
  <c r="F3135" i="14"/>
  <c r="G3135" i="14" s="1"/>
  <c r="E3136" i="14"/>
  <c r="D3136" i="14" s="1"/>
  <c r="F1128" i="14"/>
  <c r="F2893" i="14"/>
  <c r="G2893" i="14" s="1"/>
  <c r="E2894" i="14"/>
  <c r="D2894" i="14" s="1"/>
  <c r="F2732" i="14"/>
  <c r="G2732" i="14" s="1"/>
  <c r="E2733" i="14"/>
  <c r="D2733" i="14" s="1"/>
  <c r="F787" i="14" l="1"/>
  <c r="G787" i="14" s="1"/>
  <c r="E788" i="14"/>
  <c r="D788" i="14" s="1"/>
  <c r="F383" i="14"/>
  <c r="G383" i="14" s="1"/>
  <c r="E384" i="14"/>
  <c r="D384" i="14" s="1"/>
  <c r="F871" i="14"/>
  <c r="G871" i="14" s="1"/>
  <c r="E872" i="14"/>
  <c r="D872" i="14" s="1"/>
  <c r="F2894" i="14"/>
  <c r="G2894" i="14" s="1"/>
  <c r="E2895" i="14"/>
  <c r="D2895" i="14" s="1"/>
  <c r="F463" i="14"/>
  <c r="G463" i="14" s="1"/>
  <c r="E464" i="14"/>
  <c r="D464" i="14" s="1"/>
  <c r="F2246" i="14"/>
  <c r="G2246" i="14" s="1"/>
  <c r="E2247" i="14"/>
  <c r="D2247" i="14" s="1"/>
  <c r="F1518" i="14"/>
  <c r="G1518" i="14" s="1"/>
  <c r="E1519" i="14"/>
  <c r="D1519" i="14" s="1"/>
  <c r="F2003" i="14"/>
  <c r="G2003" i="14" s="1"/>
  <c r="E2004" i="14"/>
  <c r="D2004" i="14" s="1"/>
  <c r="F2085" i="14"/>
  <c r="G2085" i="14" s="1"/>
  <c r="E2086" i="14"/>
  <c r="D2086" i="14" s="1"/>
  <c r="F1193" i="14"/>
  <c r="G1193" i="14" s="1"/>
  <c r="E1194" i="14"/>
  <c r="D1194" i="14" s="1"/>
  <c r="F3136" i="14"/>
  <c r="G3136" i="14" s="1"/>
  <c r="E3137" i="14"/>
  <c r="D3137" i="14" s="1"/>
  <c r="F707" i="14"/>
  <c r="G707" i="14" s="1"/>
  <c r="E708" i="14"/>
  <c r="D708" i="14" s="1"/>
  <c r="F2813" i="14"/>
  <c r="G2813" i="14" s="1"/>
  <c r="E2814" i="14"/>
  <c r="D2814" i="14" s="1"/>
  <c r="F2733" i="14"/>
  <c r="G2733" i="14" s="1"/>
  <c r="E2734" i="14"/>
  <c r="D2734" i="14" s="1"/>
  <c r="F1031" i="14"/>
  <c r="G1031" i="14" s="1"/>
  <c r="E1032" i="14"/>
  <c r="D1032" i="14" s="1"/>
  <c r="F1436" i="14"/>
  <c r="G1436" i="14" s="1"/>
  <c r="E1437" i="14"/>
  <c r="D1437" i="14" s="1"/>
  <c r="F302" i="14"/>
  <c r="G302" i="14" s="1"/>
  <c r="E303" i="14"/>
  <c r="D303" i="14" s="1"/>
  <c r="F2165" i="14"/>
  <c r="G2165" i="14" s="1"/>
  <c r="E2166" i="14"/>
  <c r="D2166" i="14" s="1"/>
  <c r="F546" i="14"/>
  <c r="G546" i="14" s="1"/>
  <c r="E547" i="14"/>
  <c r="D547" i="14" s="1"/>
  <c r="F2327" i="14"/>
  <c r="G2327" i="14" s="1"/>
  <c r="E2328" i="14"/>
  <c r="D2328" i="14" s="1"/>
  <c r="F952" i="14"/>
  <c r="G952" i="14" s="1"/>
  <c r="E953" i="14"/>
  <c r="D953" i="14" s="1"/>
  <c r="F1841" i="14"/>
  <c r="G1841" i="14" s="1"/>
  <c r="E1842" i="14"/>
  <c r="D1842" i="14" s="1"/>
  <c r="F2570" i="14"/>
  <c r="G2570" i="14" s="1"/>
  <c r="E2571" i="14"/>
  <c r="D2571" i="14" s="1"/>
  <c r="F1597" i="14"/>
  <c r="G1597" i="14" s="1"/>
  <c r="E1598" i="14"/>
  <c r="D1598" i="14" s="1"/>
  <c r="F3059" i="14"/>
  <c r="G3059" i="14" s="1"/>
  <c r="A3060" i="14"/>
  <c r="D3078" i="14"/>
  <c r="F1762" i="14"/>
  <c r="G1762" i="14" s="1"/>
  <c r="E1763" i="14"/>
  <c r="D1763" i="14" s="1"/>
  <c r="F1274" i="14"/>
  <c r="G1274" i="14" s="1"/>
  <c r="E1275" i="14"/>
  <c r="D1275" i="14" s="1"/>
  <c r="E1355" i="14"/>
  <c r="D1355" i="14" s="1"/>
  <c r="F1354" i="14"/>
  <c r="G1354" i="14" s="1"/>
  <c r="F1679" i="14"/>
  <c r="G1679" i="14" s="1"/>
  <c r="E1680" i="14"/>
  <c r="D1680" i="14" s="1"/>
  <c r="F627" i="14"/>
  <c r="G627" i="14" s="1"/>
  <c r="E628" i="14"/>
  <c r="D628" i="14" s="1"/>
  <c r="F2490" i="14"/>
  <c r="G2490" i="14" s="1"/>
  <c r="E2491" i="14"/>
  <c r="D2491" i="14" s="1"/>
  <c r="F2652" i="14"/>
  <c r="G2652" i="14" s="1"/>
  <c r="E2653" i="14"/>
  <c r="D2653" i="14" s="1"/>
  <c r="F2408" i="14"/>
  <c r="G2408" i="14" s="1"/>
  <c r="E2409" i="14"/>
  <c r="D2409" i="14" s="1"/>
  <c r="F2975" i="14"/>
  <c r="G2975" i="14" s="1"/>
  <c r="E2976" i="14"/>
  <c r="D2976" i="14" s="1"/>
  <c r="F1922" i="14"/>
  <c r="G1922" i="14" s="1"/>
  <c r="E1923" i="14"/>
  <c r="D1923" i="14" s="1"/>
  <c r="F3218" i="14"/>
  <c r="G3218" i="14" s="1"/>
  <c r="E3219" i="14"/>
  <c r="D3219" i="14" s="1"/>
  <c r="F3298" i="14"/>
  <c r="G3298" i="14" s="1"/>
  <c r="E3299" i="14"/>
  <c r="D3299" i="14" s="1"/>
  <c r="F2491" i="14" l="1"/>
  <c r="G2491" i="14" s="1"/>
  <c r="E2492" i="14"/>
  <c r="D2492" i="14" s="1"/>
  <c r="F2734" i="14"/>
  <c r="G2734" i="14" s="1"/>
  <c r="E2735" i="14"/>
  <c r="D2735" i="14" s="1"/>
  <c r="F2814" i="14"/>
  <c r="G2814" i="14" s="1"/>
  <c r="E2815" i="14"/>
  <c r="D2815" i="14" s="1"/>
  <c r="F3299" i="14"/>
  <c r="G3299" i="14" s="1"/>
  <c r="E3300" i="14"/>
  <c r="D3300" i="14" s="1"/>
  <c r="F2653" i="14"/>
  <c r="G2653" i="14" s="1"/>
  <c r="E2654" i="14"/>
  <c r="D2654" i="14" s="1"/>
  <c r="F628" i="14"/>
  <c r="G628" i="14" s="1"/>
  <c r="E629" i="14"/>
  <c r="D629" i="14" s="1"/>
  <c r="F1680" i="14"/>
  <c r="G1680" i="14" s="1"/>
  <c r="E1681" i="14"/>
  <c r="D1681" i="14" s="1"/>
  <c r="F1763" i="14"/>
  <c r="G1763" i="14" s="1"/>
  <c r="D1782" i="14"/>
  <c r="A1764" i="14"/>
  <c r="F1842" i="14"/>
  <c r="G1842" i="14" s="1"/>
  <c r="E1843" i="14"/>
  <c r="D1843" i="14" s="1"/>
  <c r="F2328" i="14"/>
  <c r="G2328" i="14" s="1"/>
  <c r="E2329" i="14"/>
  <c r="D2329" i="14" s="1"/>
  <c r="F1194" i="14"/>
  <c r="G1194" i="14" s="1"/>
  <c r="E1195" i="14"/>
  <c r="D1195" i="14" s="1"/>
  <c r="F464" i="14"/>
  <c r="G464" i="14" s="1"/>
  <c r="E465" i="14"/>
  <c r="D465" i="14" s="1"/>
  <c r="F1923" i="14"/>
  <c r="G1923" i="14" s="1"/>
  <c r="E1924" i="14"/>
  <c r="D1924" i="14" s="1"/>
  <c r="F2166" i="14"/>
  <c r="G2166" i="14" s="1"/>
  <c r="E2167" i="14"/>
  <c r="D2167" i="14" s="1"/>
  <c r="F1437" i="14"/>
  <c r="G1437" i="14" s="1"/>
  <c r="E1438" i="14"/>
  <c r="D1438" i="14" s="1"/>
  <c r="F3219" i="14"/>
  <c r="G3219" i="14" s="1"/>
  <c r="E3220" i="14"/>
  <c r="D3220" i="14" s="1"/>
  <c r="F2409" i="14"/>
  <c r="G2409" i="14" s="1"/>
  <c r="E2410" i="14"/>
  <c r="D2410" i="14" s="1"/>
  <c r="F2571" i="14"/>
  <c r="G2571" i="14" s="1"/>
  <c r="E2572" i="14"/>
  <c r="D2572" i="14" s="1"/>
  <c r="F547" i="14"/>
  <c r="G547" i="14" s="1"/>
  <c r="E548" i="14"/>
  <c r="D548" i="14" s="1"/>
  <c r="F303" i="14"/>
  <c r="G303" i="14" s="1"/>
  <c r="E304" i="14"/>
  <c r="D304" i="14" s="1"/>
  <c r="F2086" i="14"/>
  <c r="G2086" i="14" s="1"/>
  <c r="E2087" i="14"/>
  <c r="D2087" i="14" s="1"/>
  <c r="F2247" i="14"/>
  <c r="G2247" i="14" s="1"/>
  <c r="E2248" i="14"/>
  <c r="D2248" i="14" s="1"/>
  <c r="F872" i="14"/>
  <c r="G872" i="14" s="1"/>
  <c r="D891" i="14"/>
  <c r="A873" i="14"/>
  <c r="F384" i="14"/>
  <c r="G384" i="14" s="1"/>
  <c r="E385" i="14"/>
  <c r="D385" i="14" s="1"/>
  <c r="F2976" i="14"/>
  <c r="G2976" i="14" s="1"/>
  <c r="E2977" i="14"/>
  <c r="D2977" i="14" s="1"/>
  <c r="F953" i="14"/>
  <c r="G953" i="14" s="1"/>
  <c r="D972" i="14"/>
  <c r="A954" i="14"/>
  <c r="F708" i="14"/>
  <c r="G708" i="14" s="1"/>
  <c r="E709" i="14"/>
  <c r="D709" i="14" s="1"/>
  <c r="F1519" i="14"/>
  <c r="G1519" i="14" s="1"/>
  <c r="E1520" i="14"/>
  <c r="D1520" i="14" s="1"/>
  <c r="F1355" i="14"/>
  <c r="G1355" i="14" s="1"/>
  <c r="E1356" i="14"/>
  <c r="D1356" i="14" s="1"/>
  <c r="F1598" i="14"/>
  <c r="G1598" i="14" s="1"/>
  <c r="E1599" i="14"/>
  <c r="D1599" i="14" s="1"/>
  <c r="F1032" i="14"/>
  <c r="G1032" i="14" s="1"/>
  <c r="E1033" i="14"/>
  <c r="D1033" i="14" s="1"/>
  <c r="F1275" i="14"/>
  <c r="G1275" i="14" s="1"/>
  <c r="E1276" i="14"/>
  <c r="D1276" i="14" s="1"/>
  <c r="F3137" i="14"/>
  <c r="G3137" i="14" s="1"/>
  <c r="E3138" i="14"/>
  <c r="D3138" i="14" s="1"/>
  <c r="F2004" i="14"/>
  <c r="G2004" i="14" s="1"/>
  <c r="E2005" i="14"/>
  <c r="D2005" i="14" s="1"/>
  <c r="F2895" i="14"/>
  <c r="G2895" i="14" s="1"/>
  <c r="E2896" i="14"/>
  <c r="D2896" i="14" s="1"/>
  <c r="F788" i="14"/>
  <c r="G788" i="14" s="1"/>
  <c r="E789" i="14"/>
  <c r="D789" i="14" s="1"/>
  <c r="B3064" i="14" l="1"/>
  <c r="F3074" i="14" s="1"/>
  <c r="D3074" i="14" s="1"/>
  <c r="F1033" i="14"/>
  <c r="G1033" i="14" s="1"/>
  <c r="E1034" i="14"/>
  <c r="D1034" i="14" s="1"/>
  <c r="F2248" i="14"/>
  <c r="G2248" i="14" s="1"/>
  <c r="E2249" i="14"/>
  <c r="D2249" i="14" s="1"/>
  <c r="F2410" i="14"/>
  <c r="G2410" i="14" s="1"/>
  <c r="E2411" i="14"/>
  <c r="D2411" i="14" s="1"/>
  <c r="F2329" i="14"/>
  <c r="G2329" i="14" s="1"/>
  <c r="E2330" i="14"/>
  <c r="D2330" i="14" s="1"/>
  <c r="F2896" i="14"/>
  <c r="G2896" i="14" s="1"/>
  <c r="E2897" i="14"/>
  <c r="D2897" i="14" s="1"/>
  <c r="F1520" i="14"/>
  <c r="G1520" i="14" s="1"/>
  <c r="D1539" i="14"/>
  <c r="A1521" i="14"/>
  <c r="F709" i="14"/>
  <c r="G709" i="14" s="1"/>
  <c r="E710" i="14"/>
  <c r="D710" i="14" s="1"/>
  <c r="F385" i="14"/>
  <c r="G385" i="14" s="1"/>
  <c r="E386" i="14"/>
  <c r="D386" i="14" s="1"/>
  <c r="F304" i="14"/>
  <c r="G304" i="14" s="1"/>
  <c r="E305" i="14"/>
  <c r="F1438" i="14"/>
  <c r="G1438" i="14" s="1"/>
  <c r="E1439" i="14"/>
  <c r="D1439" i="14" s="1"/>
  <c r="F1356" i="14"/>
  <c r="G1356" i="14" s="1"/>
  <c r="E1357" i="14"/>
  <c r="D1357" i="14" s="1"/>
  <c r="F1924" i="14"/>
  <c r="G1924" i="14" s="1"/>
  <c r="E1925" i="14"/>
  <c r="D1925" i="14" s="1"/>
  <c r="F1195" i="14"/>
  <c r="G1195" i="14" s="1"/>
  <c r="E1196" i="14"/>
  <c r="D1196" i="14" s="1"/>
  <c r="F629" i="14"/>
  <c r="G629" i="14" s="1"/>
  <c r="A630" i="14"/>
  <c r="D648" i="14"/>
  <c r="F2654" i="14"/>
  <c r="G2654" i="14" s="1"/>
  <c r="D2673" i="14"/>
  <c r="A2655" i="14"/>
  <c r="F1276" i="14"/>
  <c r="G1276" i="14" s="1"/>
  <c r="E1277" i="14"/>
  <c r="D1277" i="14" s="1"/>
  <c r="F2087" i="14"/>
  <c r="G2087" i="14" s="1"/>
  <c r="A2088" i="14"/>
  <c r="D2106" i="14"/>
  <c r="F465" i="14"/>
  <c r="G465" i="14" s="1"/>
  <c r="E466" i="14"/>
  <c r="D466" i="14" s="1"/>
  <c r="F1843" i="14"/>
  <c r="G1843" i="14" s="1"/>
  <c r="E1844" i="14"/>
  <c r="D1844" i="14" s="1"/>
  <c r="B3068" i="14"/>
  <c r="F3300" i="14"/>
  <c r="G3300" i="14" s="1"/>
  <c r="E3301" i="14"/>
  <c r="D3301" i="14" s="1"/>
  <c r="F2572" i="14"/>
  <c r="G2572" i="14" s="1"/>
  <c r="E2573" i="14"/>
  <c r="D2573" i="14" s="1"/>
  <c r="F2167" i="14"/>
  <c r="G2167" i="14" s="1"/>
  <c r="E2168" i="14"/>
  <c r="D2168" i="14" s="1"/>
  <c r="F2815" i="14"/>
  <c r="G2815" i="14" s="1"/>
  <c r="E2816" i="14"/>
  <c r="D2816" i="14" s="1"/>
  <c r="F2492" i="14"/>
  <c r="G2492" i="14" s="1"/>
  <c r="A2493" i="14"/>
  <c r="D2511" i="14"/>
  <c r="F1681" i="14"/>
  <c r="G1681" i="14" s="1"/>
  <c r="E1682" i="14"/>
  <c r="D1682" i="14" s="1"/>
  <c r="F789" i="14"/>
  <c r="G789" i="14" s="1"/>
  <c r="E790" i="14"/>
  <c r="D790" i="14" s="1"/>
  <c r="F1599" i="14"/>
  <c r="G1599" i="14" s="1"/>
  <c r="E1600" i="14"/>
  <c r="D1600" i="14" s="1"/>
  <c r="F2005" i="14"/>
  <c r="G2005" i="14" s="1"/>
  <c r="E2006" i="14"/>
  <c r="D2006" i="14" s="1"/>
  <c r="F3138" i="14"/>
  <c r="G3138" i="14" s="1"/>
  <c r="E3139" i="14"/>
  <c r="D3139" i="14" s="1"/>
  <c r="F2977" i="14"/>
  <c r="G2977" i="14" s="1"/>
  <c r="E2978" i="14"/>
  <c r="D2978" i="14" s="1"/>
  <c r="F548" i="14"/>
  <c r="G548" i="14" s="1"/>
  <c r="D567" i="14"/>
  <c r="A549" i="14"/>
  <c r="F3220" i="14"/>
  <c r="G3220" i="14" s="1"/>
  <c r="E3221" i="14"/>
  <c r="D3221" i="14" s="1"/>
  <c r="F2735" i="14"/>
  <c r="G2735" i="14" s="1"/>
  <c r="A2736" i="14"/>
  <c r="D2754" i="14"/>
  <c r="F3070" i="14" l="1"/>
  <c r="B881" i="14"/>
  <c r="B1768" i="14"/>
  <c r="F1778" i="14" s="1"/>
  <c r="D1778" i="14" s="1"/>
  <c r="B1772" i="14"/>
  <c r="B958" i="14"/>
  <c r="F968" i="14" s="1"/>
  <c r="D968" i="14" s="1"/>
  <c r="B962" i="14"/>
  <c r="D3076" i="14"/>
  <c r="F3090" i="14"/>
  <c r="F2978" i="14"/>
  <c r="G2978" i="14" s="1"/>
  <c r="D2997" i="14"/>
  <c r="A2979" i="14"/>
  <c r="F2006" i="14"/>
  <c r="G2006" i="14" s="1"/>
  <c r="D2025" i="14"/>
  <c r="A2007" i="14"/>
  <c r="B877" i="14"/>
  <c r="F466" i="14"/>
  <c r="G466" i="14" s="1"/>
  <c r="E467" i="14"/>
  <c r="D467" i="14" s="1"/>
  <c r="F1357" i="14"/>
  <c r="G1357" i="14" s="1"/>
  <c r="E1358" i="14"/>
  <c r="D1358" i="14" s="1"/>
  <c r="F2330" i="14"/>
  <c r="G2330" i="14" s="1"/>
  <c r="D2349" i="14"/>
  <c r="A2331" i="14"/>
  <c r="F2249" i="14"/>
  <c r="G2249" i="14" s="1"/>
  <c r="A2250" i="14"/>
  <c r="D2268" i="14"/>
  <c r="F3087" i="14"/>
  <c r="F1196" i="14"/>
  <c r="G1196" i="14" s="1"/>
  <c r="D1215" i="14"/>
  <c r="A1197" i="14"/>
  <c r="F2573" i="14"/>
  <c r="G2573" i="14" s="1"/>
  <c r="D2592" i="14"/>
  <c r="A2574" i="14"/>
  <c r="F1844" i="14"/>
  <c r="G1844" i="14" s="1"/>
  <c r="D1863" i="14"/>
  <c r="A1845" i="14"/>
  <c r="F790" i="14"/>
  <c r="G790" i="14" s="1"/>
  <c r="E791" i="14"/>
  <c r="D791" i="14" s="1"/>
  <c r="F3301" i="14"/>
  <c r="G3301" i="14" s="1"/>
  <c r="E3302" i="14"/>
  <c r="D3302" i="14" s="1"/>
  <c r="F2897" i="14"/>
  <c r="G2897" i="14" s="1"/>
  <c r="D2916" i="14"/>
  <c r="A2898" i="14"/>
  <c r="F1682" i="14"/>
  <c r="G1682" i="14" s="1"/>
  <c r="A1683" i="14"/>
  <c r="D1701" i="14"/>
  <c r="F2816" i="14"/>
  <c r="G2816" i="14" s="1"/>
  <c r="D2835" i="14"/>
  <c r="A2817" i="14"/>
  <c r="F1925" i="14"/>
  <c r="G1925" i="14" s="1"/>
  <c r="D1944" i="14"/>
  <c r="A1926" i="14"/>
  <c r="F1439" i="14"/>
  <c r="G1439" i="14" s="1"/>
  <c r="A1440" i="14"/>
  <c r="D1458" i="14"/>
  <c r="F386" i="14"/>
  <c r="G386" i="14" s="1"/>
  <c r="A387" i="14"/>
  <c r="D405" i="14"/>
  <c r="F3221" i="14"/>
  <c r="G3221" i="14" s="1"/>
  <c r="D3240" i="14"/>
  <c r="A3222" i="14"/>
  <c r="F3139" i="14"/>
  <c r="G3139" i="14" s="1"/>
  <c r="E3140" i="14"/>
  <c r="D3140" i="14" s="1"/>
  <c r="F1600" i="14"/>
  <c r="G1600" i="14" s="1"/>
  <c r="E1601" i="14"/>
  <c r="D1601" i="14" s="1"/>
  <c r="F2168" i="14"/>
  <c r="G2168" i="14" s="1"/>
  <c r="D2187" i="14"/>
  <c r="A2169" i="14"/>
  <c r="F1277" i="14"/>
  <c r="G1277" i="14" s="1"/>
  <c r="D1296" i="14"/>
  <c r="A1278" i="14"/>
  <c r="F710" i="14"/>
  <c r="G710" i="14" s="1"/>
  <c r="A711" i="14"/>
  <c r="D729" i="14"/>
  <c r="F2411" i="14"/>
  <c r="G2411" i="14" s="1"/>
  <c r="D2430" i="14"/>
  <c r="A2412" i="14"/>
  <c r="F1034" i="14"/>
  <c r="G1034" i="14" s="1"/>
  <c r="D1053" i="14"/>
  <c r="A1035" i="14"/>
  <c r="F305" i="14"/>
  <c r="G305" i="14" s="1"/>
  <c r="A306" i="14"/>
  <c r="D324" i="14"/>
  <c r="F1774" i="14" l="1"/>
  <c r="F964" i="14"/>
  <c r="B2497" i="14"/>
  <c r="F2507" i="14" s="1"/>
  <c r="D2507" i="14" s="1"/>
  <c r="B2092" i="14"/>
  <c r="F2102" i="14" s="1"/>
  <c r="D2102" i="14" s="1"/>
  <c r="B1525" i="14"/>
  <c r="F1535" i="14" s="1"/>
  <c r="B2096" i="14"/>
  <c r="B1529" i="14"/>
  <c r="B2501" i="14"/>
  <c r="B638" i="14"/>
  <c r="B2663" i="14"/>
  <c r="D1780" i="14"/>
  <c r="F1794" i="14"/>
  <c r="B557" i="14"/>
  <c r="B2659" i="14"/>
  <c r="F791" i="14"/>
  <c r="G791" i="14" s="1"/>
  <c r="D810" i="14"/>
  <c r="A792" i="14"/>
  <c r="B2740" i="14"/>
  <c r="F3302" i="14"/>
  <c r="G3302" i="14" s="1"/>
  <c r="D3321" i="14"/>
  <c r="A3303" i="14"/>
  <c r="B2744" i="14"/>
  <c r="F887" i="14"/>
  <c r="F883" i="14"/>
  <c r="F1601" i="14"/>
  <c r="G1601" i="14" s="1"/>
  <c r="D1620" i="14"/>
  <c r="A1602" i="14"/>
  <c r="F981" i="14"/>
  <c r="D970" i="14"/>
  <c r="F984" i="14"/>
  <c r="F1791" i="14"/>
  <c r="F467" i="14"/>
  <c r="G467" i="14" s="1"/>
  <c r="D486" i="14"/>
  <c r="A468" i="14"/>
  <c r="F3140" i="14"/>
  <c r="G3140" i="14" s="1"/>
  <c r="D3159" i="14"/>
  <c r="A3141" i="14"/>
  <c r="B634" i="14"/>
  <c r="B553" i="14"/>
  <c r="F1358" i="14"/>
  <c r="G1358" i="14" s="1"/>
  <c r="D1377" i="14"/>
  <c r="A1359" i="14"/>
  <c r="D3080" i="14"/>
  <c r="F3080" i="14"/>
  <c r="F2503" i="14" l="1"/>
  <c r="F2098" i="14"/>
  <c r="F1531" i="14"/>
  <c r="B1039" i="14"/>
  <c r="F1049" i="14" s="1"/>
  <c r="D1049" i="14" s="1"/>
  <c r="B1691" i="14"/>
  <c r="B2254" i="14"/>
  <c r="F2264" i="14" s="1"/>
  <c r="D2264" i="14" s="1"/>
  <c r="B3226" i="14"/>
  <c r="B1282" i="14"/>
  <c r="F1292" i="14" s="1"/>
  <c r="D1292" i="14" s="1"/>
  <c r="B2258" i="14"/>
  <c r="B3230" i="14"/>
  <c r="B1286" i="14"/>
  <c r="B1448" i="14"/>
  <c r="B395" i="14"/>
  <c r="B1934" i="14"/>
  <c r="B2335" i="14"/>
  <c r="F2345" i="14" s="1"/>
  <c r="D2345" i="14" s="1"/>
  <c r="B2987" i="14"/>
  <c r="B1687" i="14"/>
  <c r="F1697" i="14" s="1"/>
  <c r="D1697" i="14" s="1"/>
  <c r="B2983" i="14"/>
  <c r="F2993" i="14" s="1"/>
  <c r="D2993" i="14" s="1"/>
  <c r="B1849" i="14"/>
  <c r="F1859" i="14" s="1"/>
  <c r="D1859" i="14" s="1"/>
  <c r="B2015" i="14"/>
  <c r="B2902" i="14"/>
  <c r="F2912" i="14" s="1"/>
  <c r="D2912" i="14" s="1"/>
  <c r="B2906" i="14"/>
  <c r="B1930" i="14"/>
  <c r="B1043" i="14"/>
  <c r="B1853" i="14"/>
  <c r="B1201" i="14"/>
  <c r="B2416" i="14"/>
  <c r="F559" i="14"/>
  <c r="F563" i="14"/>
  <c r="B1205" i="14"/>
  <c r="F2520" i="14"/>
  <c r="D2509" i="14"/>
  <c r="F2523" i="14"/>
  <c r="F974" i="14"/>
  <c r="D974" i="14"/>
  <c r="F2669" i="14"/>
  <c r="D2669" i="14" s="1"/>
  <c r="F2665" i="14"/>
  <c r="F644" i="14"/>
  <c r="D644" i="14" s="1"/>
  <c r="F640" i="14"/>
  <c r="B2821" i="14"/>
  <c r="D887" i="14"/>
  <c r="B310" i="14"/>
  <c r="B2582" i="14"/>
  <c r="D1535" i="14"/>
  <c r="B2825" i="14"/>
  <c r="F2746" i="14"/>
  <c r="F2750" i="14"/>
  <c r="B314" i="14"/>
  <c r="B2578" i="14"/>
  <c r="B2173" i="14"/>
  <c r="B715" i="14"/>
  <c r="F2115" i="14"/>
  <c r="D2104" i="14"/>
  <c r="F2118" i="14"/>
  <c r="B2177" i="14"/>
  <c r="B719" i="14"/>
  <c r="F3072" i="14"/>
  <c r="B2011" i="14"/>
  <c r="B1444" i="14"/>
  <c r="B2339" i="14"/>
  <c r="B391" i="14"/>
  <c r="B2420" i="14"/>
  <c r="F1784" i="14"/>
  <c r="D1784" i="14"/>
  <c r="F2341" i="14" l="1"/>
  <c r="F2908" i="14"/>
  <c r="F1045" i="14"/>
  <c r="F2260" i="14"/>
  <c r="F3232" i="14"/>
  <c r="F3236" i="14"/>
  <c r="D3236" i="14" s="1"/>
  <c r="F3252" i="14" s="1"/>
  <c r="F1855" i="14"/>
  <c r="F1936" i="14"/>
  <c r="F1693" i="14"/>
  <c r="F1288" i="14"/>
  <c r="F1940" i="14"/>
  <c r="D1940" i="14" s="1"/>
  <c r="D1942" i="14" s="1"/>
  <c r="F2989" i="14"/>
  <c r="B472" i="14"/>
  <c r="F482" i="14" s="1"/>
  <c r="D482" i="14" s="1"/>
  <c r="F1776" i="14"/>
  <c r="B800" i="14"/>
  <c r="B1606" i="14"/>
  <c r="F1616" i="14" s="1"/>
  <c r="D1616" i="14" s="1"/>
  <c r="B3145" i="14"/>
  <c r="F3155" i="14" s="1"/>
  <c r="D3155" i="14" s="1"/>
  <c r="B1610" i="14"/>
  <c r="B3149" i="14"/>
  <c r="B476" i="14"/>
  <c r="B1367" i="14"/>
  <c r="F2682" i="14"/>
  <c r="D2671" i="14"/>
  <c r="F2685" i="14"/>
  <c r="B1363" i="14"/>
  <c r="D1537" i="14"/>
  <c r="F1551" i="14"/>
  <c r="F3006" i="14"/>
  <c r="D2995" i="14"/>
  <c r="F3009" i="14"/>
  <c r="D2266" i="14"/>
  <c r="F2280" i="14"/>
  <c r="B3311" i="14"/>
  <c r="F2422" i="14"/>
  <c r="F2426" i="14"/>
  <c r="F1211" i="14"/>
  <c r="D1211" i="14" s="1"/>
  <c r="F1207" i="14"/>
  <c r="D1051" i="14"/>
  <c r="F1065" i="14"/>
  <c r="D1861" i="14"/>
  <c r="F1875" i="14"/>
  <c r="F2584" i="14"/>
  <c r="F2588" i="14"/>
  <c r="D2588" i="14" s="1"/>
  <c r="F1872" i="14"/>
  <c r="B3307" i="14"/>
  <c r="F1548" i="14"/>
  <c r="F2513" i="14"/>
  <c r="D2513" i="14"/>
  <c r="F1450" i="14"/>
  <c r="F1454" i="14"/>
  <c r="D1454" i="14" s="1"/>
  <c r="F721" i="14"/>
  <c r="F725" i="14"/>
  <c r="F320" i="14"/>
  <c r="D320" i="14" s="1"/>
  <c r="F316" i="14"/>
  <c r="D889" i="14"/>
  <c r="F903" i="14"/>
  <c r="F2358" i="14"/>
  <c r="D2347" i="14"/>
  <c r="F2361" i="14"/>
  <c r="F2017" i="14"/>
  <c r="F2021" i="14"/>
  <c r="D2021" i="14" s="1"/>
  <c r="F1710" i="14"/>
  <c r="F2183" i="14"/>
  <c r="F2179" i="14"/>
  <c r="F900" i="14"/>
  <c r="F2831" i="14"/>
  <c r="F2827" i="14"/>
  <c r="F2277" i="14"/>
  <c r="F397" i="14"/>
  <c r="F401" i="14"/>
  <c r="D1699" i="14"/>
  <c r="F1713" i="14"/>
  <c r="F1062" i="14"/>
  <c r="F2108" i="14"/>
  <c r="D2108" i="14"/>
  <c r="F1305" i="14"/>
  <c r="D1294" i="14"/>
  <c r="F1308" i="14"/>
  <c r="B796" i="14"/>
  <c r="D2750" i="14"/>
  <c r="F2763" i="14" s="1"/>
  <c r="F2925" i="14"/>
  <c r="D2914" i="14"/>
  <c r="F2928" i="14"/>
  <c r="F657" i="14"/>
  <c r="D646" i="14"/>
  <c r="F660" i="14"/>
  <c r="F966" i="14"/>
  <c r="D563" i="14"/>
  <c r="F576" i="14" s="1"/>
  <c r="D3238" i="14" l="1"/>
  <c r="F3242" i="14" s="1"/>
  <c r="F1956" i="14"/>
  <c r="F1953" i="14"/>
  <c r="F3249" i="14"/>
  <c r="F3151" i="14"/>
  <c r="F478" i="14"/>
  <c r="F1612" i="14"/>
  <c r="D484" i="14"/>
  <c r="F498" i="14"/>
  <c r="F806" i="14"/>
  <c r="F802" i="14"/>
  <c r="D401" i="14"/>
  <c r="F1224" i="14"/>
  <c r="D1213" i="14"/>
  <c r="F1227" i="14"/>
  <c r="D2999" i="14"/>
  <c r="F2999" i="14"/>
  <c r="D2675" i="14"/>
  <c r="F2675" i="14"/>
  <c r="F2034" i="14"/>
  <c r="D2023" i="14"/>
  <c r="F2037" i="14"/>
  <c r="D2351" i="14"/>
  <c r="F2351" i="14"/>
  <c r="F333" i="14"/>
  <c r="D322" i="14"/>
  <c r="F336" i="14"/>
  <c r="D2426" i="14"/>
  <c r="D2918" i="14"/>
  <c r="F2918" i="14"/>
  <c r="D2183" i="14"/>
  <c r="F2196" i="14" s="1"/>
  <c r="D1618" i="14"/>
  <c r="F1632" i="14"/>
  <c r="F1467" i="14"/>
  <c r="D1456" i="14"/>
  <c r="F1470" i="14"/>
  <c r="D1055" i="14"/>
  <c r="F1055" i="14"/>
  <c r="F1541" i="14"/>
  <c r="D1541" i="14"/>
  <c r="F3168" i="14"/>
  <c r="D3157" i="14"/>
  <c r="F3171" i="14"/>
  <c r="D650" i="14"/>
  <c r="F650" i="14"/>
  <c r="D2752" i="14"/>
  <c r="F2766" i="14"/>
  <c r="F1298" i="14"/>
  <c r="D1298" i="14"/>
  <c r="F1946" i="14"/>
  <c r="D1946" i="14"/>
  <c r="F495" i="14"/>
  <c r="F2505" i="14"/>
  <c r="F2601" i="14"/>
  <c r="D2590" i="14"/>
  <c r="F2604" i="14"/>
  <c r="D565" i="14"/>
  <c r="F579" i="14"/>
  <c r="D725" i="14"/>
  <c r="F738" i="14" s="1"/>
  <c r="F3317" i="14"/>
  <c r="F3313" i="14"/>
  <c r="D893" i="14"/>
  <c r="F893" i="14"/>
  <c r="F1369" i="14"/>
  <c r="F1373" i="14"/>
  <c r="F1629" i="14"/>
  <c r="F2100" i="14"/>
  <c r="D1703" i="14"/>
  <c r="F1703" i="14"/>
  <c r="D2831" i="14"/>
  <c r="F2844" i="14" s="1"/>
  <c r="D1865" i="14"/>
  <c r="F1865" i="14"/>
  <c r="D2270" i="14"/>
  <c r="F2270" i="14"/>
  <c r="D3242" i="14" l="1"/>
  <c r="F1533" i="14"/>
  <c r="F1938" i="14"/>
  <c r="F642" i="14"/>
  <c r="F2910" i="14"/>
  <c r="F1695" i="14"/>
  <c r="F1290" i="14"/>
  <c r="F2991" i="14"/>
  <c r="F3234" i="14"/>
  <c r="F885" i="14"/>
  <c r="F2343" i="14"/>
  <c r="F2667" i="14"/>
  <c r="D2594" i="14"/>
  <c r="F2594" i="14"/>
  <c r="D3317" i="14"/>
  <c r="F1460" i="14"/>
  <c r="D1460" i="14"/>
  <c r="D1373" i="14"/>
  <c r="D2428" i="14"/>
  <c r="F2442" i="14"/>
  <c r="D2027" i="14"/>
  <c r="F2027" i="14"/>
  <c r="D806" i="14"/>
  <c r="F2262" i="14"/>
  <c r="D727" i="14"/>
  <c r="F741" i="14"/>
  <c r="F1047" i="14"/>
  <c r="F2439" i="14"/>
  <c r="D569" i="14"/>
  <c r="F569" i="14"/>
  <c r="D2185" i="14"/>
  <c r="F2199" i="14"/>
  <c r="F3161" i="14"/>
  <c r="D3161" i="14"/>
  <c r="D326" i="14"/>
  <c r="F326" i="14"/>
  <c r="D403" i="14"/>
  <c r="F417" i="14"/>
  <c r="D2833" i="14"/>
  <c r="F2847" i="14"/>
  <c r="F2756" i="14"/>
  <c r="D2756" i="14"/>
  <c r="F414" i="14"/>
  <c r="F1857" i="14"/>
  <c r="F1622" i="14"/>
  <c r="D1622" i="14"/>
  <c r="D1217" i="14"/>
  <c r="F1217" i="14"/>
  <c r="D488" i="14"/>
  <c r="F488" i="14"/>
  <c r="F1209" i="14" l="1"/>
  <c r="F3153" i="14"/>
  <c r="F1452" i="14"/>
  <c r="F1614" i="14"/>
  <c r="F2586" i="14"/>
  <c r="F2019" i="14"/>
  <c r="F2748" i="14"/>
  <c r="D2189" i="14"/>
  <c r="F2189" i="14"/>
  <c r="D731" i="14"/>
  <c r="F731" i="14"/>
  <c r="F2432" i="14"/>
  <c r="D2432" i="14"/>
  <c r="F480" i="14"/>
  <c r="D3319" i="14"/>
  <c r="F3333" i="14"/>
  <c r="D808" i="14"/>
  <c r="F822" i="14"/>
  <c r="F3330" i="14"/>
  <c r="F2837" i="14"/>
  <c r="D2837" i="14"/>
  <c r="F407" i="14"/>
  <c r="D407" i="14"/>
  <c r="F561" i="14"/>
  <c r="F819" i="14"/>
  <c r="D1375" i="14"/>
  <c r="F1389" i="14"/>
  <c r="F318" i="14"/>
  <c r="F1386" i="14"/>
  <c r="F399" i="14" l="1"/>
  <c r="F723" i="14"/>
  <c r="F3323" i="14"/>
  <c r="D3323" i="14"/>
  <c r="F2181" i="14"/>
  <c r="F812" i="14"/>
  <c r="D812" i="14"/>
  <c r="F1379" i="14"/>
  <c r="D1379" i="14"/>
  <c r="F2424" i="14"/>
  <c r="F2829" i="14"/>
  <c r="F804" i="14" l="1"/>
  <c r="F1371" i="14"/>
  <c r="F3315" i="14"/>
  <c r="C100" i="1" l="1"/>
  <c r="C107" i="1" s="1"/>
  <c r="F107" i="1" l="1"/>
  <c r="C108" i="1"/>
  <c r="E107" i="1"/>
  <c r="D107" i="1"/>
  <c r="C80" i="1"/>
  <c r="C81" i="1" s="1"/>
  <c r="D81" i="1" l="1"/>
  <c r="E81" i="1"/>
  <c r="F81" i="1" s="1"/>
  <c r="E80" i="1"/>
  <c r="F80" i="1" s="1"/>
  <c r="D80" i="1"/>
  <c r="C109" i="1"/>
  <c r="F108" i="1"/>
  <c r="E108" i="1"/>
  <c r="D108" i="1"/>
  <c r="C82" i="1"/>
  <c r="C110" i="1" l="1"/>
  <c r="F109" i="1"/>
  <c r="D109" i="1"/>
  <c r="E109" i="1"/>
  <c r="E82" i="1"/>
  <c r="F82" i="1" s="1"/>
  <c r="D82" i="1"/>
  <c r="C83" i="1"/>
  <c r="E83" i="1" l="1"/>
  <c r="F83" i="1" s="1"/>
  <c r="D83" i="1"/>
  <c r="E110" i="1"/>
  <c r="F110" i="1"/>
  <c r="C111" i="1"/>
  <c r="D110" i="1"/>
  <c r="C84" i="1"/>
  <c r="E84" i="1" l="1"/>
  <c r="F84" i="1" s="1"/>
  <c r="D84" i="1"/>
  <c r="D111" i="1"/>
  <c r="C112" i="1"/>
  <c r="F111" i="1"/>
  <c r="E111" i="1"/>
  <c r="C85" i="1"/>
  <c r="E85" i="1" l="1"/>
  <c r="F85" i="1" s="1"/>
  <c r="D85" i="1"/>
  <c r="E112" i="1"/>
  <c r="C113" i="1"/>
  <c r="D112" i="1"/>
  <c r="F112" i="1"/>
  <c r="C86" i="1"/>
  <c r="E113" i="1" l="1"/>
  <c r="F113" i="1"/>
  <c r="D113" i="1"/>
  <c r="C114" i="1"/>
  <c r="D86" i="1"/>
  <c r="E86" i="1"/>
  <c r="F86" i="1" s="1"/>
  <c r="C87" i="1"/>
  <c r="D87" i="1" l="1"/>
  <c r="E87" i="1"/>
  <c r="F87" i="1" s="1"/>
  <c r="C115" i="1"/>
  <c r="D114" i="1"/>
  <c r="F114" i="1"/>
  <c r="E114" i="1"/>
  <c r="C88" i="1"/>
  <c r="D115" i="1" l="1"/>
  <c r="E115" i="1"/>
  <c r="F115" i="1"/>
  <c r="C116" i="1"/>
  <c r="E88" i="1"/>
  <c r="F88" i="1" s="1"/>
  <c r="D88" i="1"/>
  <c r="C89" i="1"/>
  <c r="F116" i="1" l="1"/>
  <c r="D116" i="1"/>
  <c r="C117" i="1"/>
  <c r="E116" i="1"/>
  <c r="D89" i="1"/>
  <c r="E89" i="1"/>
  <c r="F89" i="1" s="1"/>
  <c r="C90" i="1"/>
  <c r="D90" i="1" l="1"/>
  <c r="E90" i="1"/>
  <c r="F90" i="1" s="1"/>
  <c r="C118" i="1"/>
  <c r="E117" i="1"/>
  <c r="D117" i="1"/>
  <c r="F117" i="1"/>
  <c r="C91" i="1"/>
  <c r="E91" i="1" l="1"/>
  <c r="F91" i="1" s="1"/>
  <c r="D91" i="1"/>
  <c r="E118" i="1"/>
  <c r="F118" i="1"/>
  <c r="D118" i="1"/>
  <c r="C119" i="1"/>
  <c r="C92" i="1"/>
  <c r="E92" i="1" l="1"/>
  <c r="F92" i="1" s="1"/>
  <c r="D92" i="1"/>
  <c r="E119" i="1"/>
  <c r="C120" i="1"/>
  <c r="D119" i="1"/>
  <c r="F119" i="1"/>
  <c r="C93" i="1"/>
  <c r="E93" i="1" l="1"/>
  <c r="F93" i="1" s="1"/>
  <c r="D93" i="1"/>
  <c r="D120" i="1"/>
  <c r="C121" i="1"/>
  <c r="E120" i="1"/>
  <c r="F120" i="1"/>
  <c r="C94" i="1"/>
  <c r="C122" i="1" l="1"/>
  <c r="D121" i="1"/>
  <c r="F121" i="1"/>
  <c r="E121" i="1"/>
  <c r="E94" i="1"/>
  <c r="F94" i="1" s="1"/>
  <c r="D94" i="1"/>
  <c r="C95" i="1"/>
  <c r="D95" i="1" l="1"/>
  <c r="E95" i="1"/>
  <c r="F95" i="1" s="1"/>
  <c r="C123" i="1"/>
  <c r="F122" i="1"/>
  <c r="E122" i="1"/>
  <c r="D122" i="1"/>
  <c r="C96" i="1"/>
  <c r="D96" i="1" l="1"/>
  <c r="E96" i="1"/>
  <c r="F96" i="1" s="1"/>
  <c r="D123" i="1"/>
  <c r="E123" i="1"/>
  <c r="F123" i="1"/>
  <c r="C124" i="1"/>
  <c r="C97" i="1"/>
  <c r="E97" i="1" l="1"/>
  <c r="F97" i="1" s="1"/>
  <c r="D97" i="1"/>
  <c r="E124" i="1"/>
  <c r="C125" i="1"/>
  <c r="D124" i="1"/>
  <c r="F124" i="1"/>
  <c r="C98" i="1"/>
  <c r="E98" i="1" l="1"/>
  <c r="F98" i="1" s="1"/>
  <c r="D98" i="1"/>
  <c r="E125" i="1"/>
  <c r="F125" i="1"/>
  <c r="D125" i="1"/>
  <c r="F101" i="14" l="1"/>
  <c r="G101" i="14" s="1"/>
  <c r="G129" i="14" s="1"/>
  <c r="C82" i="14" l="1"/>
  <c r="C83" i="14"/>
  <c r="E83" i="14" s="1"/>
  <c r="F82" i="14" l="1"/>
  <c r="G82" i="14" s="1"/>
  <c r="G110" i="14" s="1"/>
  <c r="E82" i="14"/>
  <c r="D23" i="16"/>
  <c r="B23" i="16"/>
  <c r="D26" i="16"/>
  <c r="D25" i="16"/>
  <c r="C84" i="14"/>
  <c r="E84" i="14" s="1"/>
  <c r="F83" i="14"/>
  <c r="G83" i="14" s="1"/>
  <c r="G111" i="14" s="1"/>
  <c r="C85" i="14" l="1"/>
  <c r="E85" i="14" s="1"/>
  <c r="F84" i="14"/>
  <c r="G84" i="14" s="1"/>
  <c r="G112" i="14" s="1"/>
  <c r="C86" i="14" l="1"/>
  <c r="E86" i="14" s="1"/>
  <c r="F85" i="14"/>
  <c r="G85" i="14" s="1"/>
  <c r="G113" i="14" s="1"/>
  <c r="C87" i="14" l="1"/>
  <c r="E87" i="14" s="1"/>
  <c r="F86" i="14"/>
  <c r="G86" i="14" s="1"/>
  <c r="G114" i="14" s="1"/>
  <c r="C88" i="14" l="1"/>
  <c r="E88" i="14" s="1"/>
  <c r="F87" i="14"/>
  <c r="G87" i="14" s="1"/>
  <c r="G115" i="14" s="1"/>
  <c r="C89" i="14" l="1"/>
  <c r="E89" i="14" s="1"/>
  <c r="F88" i="14"/>
  <c r="G88" i="14" s="1"/>
  <c r="G116" i="14" s="1"/>
  <c r="C90" i="14" l="1"/>
  <c r="E90" i="14" s="1"/>
  <c r="F89" i="14"/>
  <c r="G89" i="14" s="1"/>
  <c r="G117" i="14" s="1"/>
  <c r="C91" i="14" l="1"/>
  <c r="E91" i="14" s="1"/>
  <c r="F90" i="14"/>
  <c r="G90" i="14" s="1"/>
  <c r="G118" i="14" s="1"/>
  <c r="C92" i="14" l="1"/>
  <c r="E92" i="14" s="1"/>
  <c r="F91" i="14"/>
  <c r="G91" i="14" s="1"/>
  <c r="G119" i="14" s="1"/>
  <c r="C93" i="14" l="1"/>
  <c r="E93" i="14" s="1"/>
  <c r="F92" i="14"/>
  <c r="G92" i="14" s="1"/>
  <c r="G120" i="14" s="1"/>
  <c r="C94" i="14" l="1"/>
  <c r="E94" i="14" s="1"/>
  <c r="F93" i="14"/>
  <c r="G93" i="14" s="1"/>
  <c r="G121" i="14" s="1"/>
  <c r="C95" i="14" l="1"/>
  <c r="E95" i="14" s="1"/>
  <c r="F94" i="14"/>
  <c r="G94" i="14" s="1"/>
  <c r="G122" i="14" s="1"/>
  <c r="F95" i="14" l="1"/>
  <c r="G95" i="14" s="1"/>
  <c r="G123" i="14" s="1"/>
  <c r="C96" i="14" l="1"/>
  <c r="F96" i="14" l="1"/>
  <c r="G96" i="14" s="1"/>
  <c r="G124" i="14" s="1"/>
  <c r="E96" i="14"/>
  <c r="C97" i="14"/>
  <c r="E97" i="14" s="1"/>
  <c r="C98" i="14"/>
  <c r="E98" i="14" s="1"/>
  <c r="F98" i="14" l="1"/>
  <c r="G98" i="14" s="1"/>
  <c r="G126" i="14" s="1"/>
  <c r="F97" i="14"/>
  <c r="G97" i="14" s="1"/>
  <c r="G125" i="14" s="1"/>
  <c r="C99" i="14" l="1"/>
  <c r="E99" i="14" s="1"/>
  <c r="C100" i="14"/>
  <c r="E100" i="14" s="1"/>
  <c r="F100" i="14" l="1"/>
  <c r="G100" i="14" s="1"/>
  <c r="G128" i="14" s="1"/>
  <c r="F99" i="14"/>
  <c r="G99" i="14" s="1"/>
  <c r="G127" i="14" s="1"/>
  <c r="G110" i="16"/>
</calcChain>
</file>

<file path=xl/sharedStrings.xml><?xml version="1.0" encoding="utf-8"?>
<sst xmlns="http://schemas.openxmlformats.org/spreadsheetml/2006/main" count="1675" uniqueCount="138">
  <si>
    <t>Ablesung y - Achse:</t>
  </si>
  <si>
    <t>BESCHREIBUNG</t>
  </si>
  <si>
    <t>FUNKTION</t>
  </si>
  <si>
    <t>A</t>
  </si>
  <si>
    <t>B</t>
  </si>
  <si>
    <t>C</t>
  </si>
  <si>
    <t>F</t>
  </si>
  <si>
    <t>xMsortiert</t>
  </si>
  <si>
    <t>yMzugeordnet</t>
  </si>
  <si>
    <t>ΣyMTeil</t>
  </si>
  <si>
    <t>ΣyMTotal</t>
  </si>
  <si>
    <t>rZähler:</t>
  </si>
  <si>
    <t>[Spalte A]^2</t>
  </si>
  <si>
    <t>Anzal n:</t>
  </si>
  <si>
    <t>{[[ΣyMTotal + α] / [ΣyMTeil]]-1}^-1</t>
  </si>
  <si>
    <t>rNenner2:</t>
  </si>
  <si>
    <t>rNenner1:</t>
  </si>
  <si>
    <t>{[[ΣyMTotal + α] / [ΣyMTeil]]-10^-0,000000001}^-1</t>
  </si>
  <si>
    <t>LEGENDE:</t>
  </si>
  <si>
    <t>Ablesung x- Achse (oben):</t>
  </si>
  <si>
    <t>Hilfswert αoptimal:</t>
  </si>
  <si>
    <t>nein</t>
  </si>
  <si>
    <t>Hilfswert 2a WENN</t>
  </si>
  <si>
    <t xml:space="preserve">Hilfswert 1 WENN </t>
  </si>
  <si>
    <t>Hilfswert 2b WENN</t>
  </si>
  <si>
    <t>INDIVIDUELLE ABFRAGE:</t>
  </si>
  <si>
    <t>wenn xEINGABE =</t>
  </si>
  <si>
    <t xml:space="preserve">wenn yEINGABE = </t>
  </si>
  <si>
    <t>Konst.therm A    =</t>
  </si>
  <si>
    <t>Wendepunkt xS  =</t>
  </si>
  <si>
    <t>KMAX                    =</t>
  </si>
  <si>
    <t>Regress.koeff. B             =</t>
  </si>
  <si>
    <t>Mittelwert xAM              =</t>
  </si>
  <si>
    <t xml:space="preserve"> dann yresult.                  = </t>
  </si>
  <si>
    <t xml:space="preserve"> dann xresult.                  =</t>
  </si>
  <si>
    <t>&lt;begrenzte Regression&gt;:                                                   IrI_1 =</t>
  </si>
  <si>
    <t xml:space="preserve"> &lt;Regression inkl.  Prognose und Rückschau&gt;:            IrI_2 =</t>
  </si>
  <si>
    <t xml:space="preserve">                                                                                             </t>
  </si>
  <si>
    <t>→ Begrenzung: Wenn IrI_2 = 0, dann yMIN ≤ yEINGABE ≤ yMAX</t>
  </si>
  <si>
    <t>→ sowie generell: 0 &lt; yEINGABE</t>
  </si>
  <si>
    <t>xreal ≡ Ablesewert x</t>
  </si>
  <si>
    <t xml:space="preserve">yreal ={{1+e^[-(Ablesewert  y-4.59512)]}^-1}* KMAX </t>
  </si>
  <si>
    <t>→ Begrenzung: Wenn IrI_2 = 0, dann xMIN ≤ xEINGABE ≤ xMAX</t>
  </si>
  <si>
    <t>D</t>
  </si>
  <si>
    <t>E</t>
  </si>
  <si>
    <t>G</t>
  </si>
  <si>
    <t>H</t>
  </si>
  <si>
    <t>I</t>
  </si>
  <si>
    <t>J</t>
  </si>
  <si>
    <t>→ Begrenzung: Wenn IrI_2 = 0, dann xEINGABE ≤ xMAX</t>
  </si>
  <si>
    <t>VORGABEN:</t>
  </si>
  <si>
    <t>Übertrag:</t>
  </si>
  <si>
    <t>xs</t>
  </si>
  <si>
    <t>xWP1</t>
  </si>
  <si>
    <t>xWP2</t>
  </si>
  <si>
    <t>Berechne  Konstantentherm A</t>
  </si>
  <si>
    <t>Berechne Regress. Koeff. B</t>
  </si>
  <si>
    <t>Berechne s</t>
  </si>
  <si>
    <t>Berechne x1%</t>
  </si>
  <si>
    <t>Berechne x99%</t>
  </si>
  <si>
    <t>Berechne x50%</t>
  </si>
  <si>
    <t>x - Werte</t>
  </si>
  <si>
    <t>y - Werte</t>
  </si>
  <si>
    <t>fi - Werte</t>
  </si>
  <si>
    <t>Berechne grösste rel. Dichte unter xs</t>
  </si>
  <si>
    <t>x' - Werte</t>
  </si>
  <si>
    <t>Berechne x1% (Funktionswert!)</t>
  </si>
  <si>
    <t>Berechne x99% (Funktionswert!)</t>
  </si>
  <si>
    <t>Berechne x50% (Funktionswert!)</t>
  </si>
  <si>
    <t>Lage der Realwerte von:</t>
  </si>
  <si>
    <t>x1%</t>
  </si>
  <si>
    <t>x99%</t>
  </si>
  <si>
    <t>x50%</t>
  </si>
  <si>
    <t>Kopie von rosa A+F; jetzt Vorzeichenwechsel</t>
  </si>
  <si>
    <t>fix/fimax</t>
  </si>
  <si>
    <t>x Vorzeichenwechsel</t>
  </si>
  <si>
    <t>Y [%] = {[e^(B*x + A)] / [e^(B*x + A) +1]}*100  ①</t>
  </si>
  <si>
    <t>Y [%] = {1 - [e^ [-A*e^(B*x)]]}*100   ③</t>
  </si>
  <si>
    <r>
      <t xml:space="preserve">Y [%] = {[e^(B*ln(x) + A)] / [e^(B*ln(x) + A) +1]}*100  </t>
    </r>
    <r>
      <rPr>
        <b/>
        <sz val="11"/>
        <color theme="7" tint="-0.499984740745262"/>
        <rFont val="Calibri"/>
        <family val="2"/>
      </rPr>
      <t>④</t>
    </r>
    <r>
      <rPr>
        <b/>
        <sz val="11"/>
        <color theme="5" tint="-0.499984740745262"/>
        <rFont val="Calibri"/>
        <family val="2"/>
      </rPr>
      <t>***</t>
    </r>
  </si>
  <si>
    <r>
      <t xml:space="preserve">Y [%] = 100 -  {[e^(B*ln(x) + A)] / [e^(B*ln(x) + A) +1]}*100 </t>
    </r>
    <r>
      <rPr>
        <b/>
        <sz val="11"/>
        <color theme="7" tint="-0.499984740745262"/>
        <rFont val="Calibri"/>
        <family val="2"/>
        <scheme val="minor"/>
      </rPr>
      <t xml:space="preserve"> </t>
    </r>
    <r>
      <rPr>
        <b/>
        <sz val="11"/>
        <color theme="7" tint="-0.499984740745262"/>
        <rFont val="Calibri"/>
        <family val="2"/>
      </rPr>
      <t>⑥***</t>
    </r>
  </si>
  <si>
    <r>
      <t>Y [%] = 100 - {[e^(B*e^</t>
    </r>
    <r>
      <rPr>
        <b/>
        <sz val="11"/>
        <color rgb="FF0070C0"/>
        <rFont val="Calibri"/>
        <family val="2"/>
        <scheme val="minor"/>
      </rPr>
      <t>x*</t>
    </r>
    <r>
      <rPr>
        <b/>
        <sz val="11"/>
        <color rgb="FFFF0000"/>
        <rFont val="Calibri"/>
        <family val="2"/>
        <scheme val="minor"/>
      </rPr>
      <t xml:space="preserve"> + A)] / [e^(B*e^x* + A) +1]}*100  </t>
    </r>
    <r>
      <rPr>
        <b/>
        <sz val="11"/>
        <color theme="7" tint="-0.499984740745262"/>
        <rFont val="Calibri"/>
        <family val="2"/>
        <scheme val="minor"/>
      </rPr>
      <t xml:space="preserve"> </t>
    </r>
    <r>
      <rPr>
        <b/>
        <sz val="11"/>
        <color theme="7" tint="-0.499984740745262"/>
        <rFont val="Calibri"/>
        <family val="2"/>
      </rPr>
      <t>⑦***</t>
    </r>
  </si>
  <si>
    <r>
      <t>Y [%] = {[e^(B*e^</t>
    </r>
    <r>
      <rPr>
        <b/>
        <sz val="11"/>
        <color rgb="FF0070C0"/>
        <rFont val="Calibri"/>
        <family val="2"/>
        <scheme val="minor"/>
      </rPr>
      <t>x*</t>
    </r>
    <r>
      <rPr>
        <b/>
        <sz val="11"/>
        <color rgb="FFFF0000"/>
        <rFont val="Calibri"/>
        <family val="2"/>
        <scheme val="minor"/>
      </rPr>
      <t xml:space="preserve"> + A)] / [e^(B*e^x</t>
    </r>
    <r>
      <rPr>
        <b/>
        <sz val="11"/>
        <color rgb="FF0070C0"/>
        <rFont val="Calibri"/>
        <family val="2"/>
        <scheme val="minor"/>
      </rPr>
      <t>*</t>
    </r>
    <r>
      <rPr>
        <b/>
        <sz val="11"/>
        <color rgb="FFFF0000"/>
        <rFont val="Calibri"/>
        <family val="2"/>
        <scheme val="minor"/>
      </rPr>
      <t xml:space="preserve"> + A) +1]}*100</t>
    </r>
    <r>
      <rPr>
        <b/>
        <sz val="11"/>
        <color theme="7" tint="-0.499984740745262"/>
        <rFont val="Calibri"/>
        <family val="2"/>
        <scheme val="minor"/>
      </rPr>
      <t xml:space="preserve">  </t>
    </r>
    <r>
      <rPr>
        <b/>
        <sz val="11"/>
        <color theme="7" tint="-0.499984740745262"/>
        <rFont val="Calibri"/>
        <family val="2"/>
      </rPr>
      <t>⑤</t>
    </r>
    <r>
      <rPr>
        <b/>
        <sz val="11"/>
        <color theme="5" tint="-0.499984740745262"/>
        <rFont val="Calibri"/>
        <family val="2"/>
      </rPr>
      <t>***</t>
    </r>
  </si>
  <si>
    <t>Y [%] = {e^ [-A*e^(B*x)]}*100   ②</t>
  </si>
  <si>
    <t>Statistisches Wirtschaftlichkeitsmodell</t>
  </si>
  <si>
    <t xml:space="preserve">FALL </t>
  </si>
  <si>
    <t xml:space="preserve"> Statistische Grundlagen</t>
  </si>
  <si>
    <t xml:space="preserve">***Normalverteilungen: Zur Vertändigung zwischen der hier verwendeten "natürlichen Verteilung" und der theoretischen Gaussverteilung siehe näher:                                                    </t>
  </si>
  <si>
    <t>normal - symmetrische Verteilung, y zunehmend</t>
  </si>
  <si>
    <t>normal - rechtsschiefe Verteilung, y zunehmend</t>
  </si>
  <si>
    <t>normal  - linksschiefe Verteilung, y zunehmend</t>
  </si>
  <si>
    <t>LOGnormal  - rechtsschiefe Verteilung, y zunehmend</t>
  </si>
  <si>
    <t>EXPnormal  - linksschiefe Verteilung, y zunehmend</t>
  </si>
  <si>
    <t>normal - symmetrische Verteilung, y abnehmend</t>
  </si>
  <si>
    <t>normal - linksschiefe Verteilung, y abnehmend</t>
  </si>
  <si>
    <t>normal  - rechtsschiefe Verteilung, y abnehmend</t>
  </si>
  <si>
    <t>LOGnormal  - rechtsschiefe Verteilung, y abnehmend</t>
  </si>
  <si>
    <t>EXPnormal  - linksschiefer Verteilung, y abnehmend</t>
  </si>
  <si>
    <t>WP der Summenkurve (xs)</t>
  </si>
  <si>
    <t>wie ①, xs, xWP1 und xWP2 mit umgekehrten VZ (erfolgt automatisch!)</t>
  </si>
  <si>
    <r>
      <t xml:space="preserve">wie </t>
    </r>
    <r>
      <rPr>
        <b/>
        <sz val="11"/>
        <color rgb="FFFF0000"/>
        <rFont val="Calibri"/>
        <family val="2"/>
      </rPr>
      <t>②</t>
    </r>
    <r>
      <rPr>
        <b/>
        <sz val="11"/>
        <color rgb="FFFF0000"/>
        <rFont val="Calibri"/>
        <family val="2"/>
        <scheme val="minor"/>
      </rPr>
      <t>, xs, xWP1 und xWP2 mit umgekehrten VZ (erfolgt automatisch!)</t>
    </r>
  </si>
  <si>
    <r>
      <t xml:space="preserve">***Bed:④, ⑤, </t>
    </r>
    <r>
      <rPr>
        <b/>
        <sz val="11"/>
        <color theme="5" tint="-0.499984740745262"/>
        <rFont val="Calibri"/>
        <family val="2"/>
      </rPr>
      <t>⑥ und ⑦</t>
    </r>
    <r>
      <rPr>
        <b/>
        <sz val="11"/>
        <color theme="5" tint="-0.499984740745262"/>
        <rFont val="Calibri"/>
        <family val="2"/>
        <scheme val="minor"/>
      </rPr>
      <t>: x &gt; 0! und</t>
    </r>
    <r>
      <rPr>
        <b/>
        <sz val="11"/>
        <color rgb="FF0070C0"/>
        <rFont val="Calibri"/>
        <family val="2"/>
        <scheme val="minor"/>
      </rPr>
      <t xml:space="preserve"> x* = (xi/xmax); wobei xmax bei Y99%</t>
    </r>
  </si>
  <si>
    <r>
      <t xml:space="preserve">wie </t>
    </r>
    <r>
      <rPr>
        <b/>
        <sz val="11"/>
        <color rgb="FFFF0000"/>
        <rFont val="Calibri"/>
        <family val="2"/>
      </rPr>
      <t>③</t>
    </r>
    <r>
      <rPr>
        <b/>
        <sz val="11"/>
        <color rgb="FFFF0000"/>
        <rFont val="Calibri"/>
        <family val="2"/>
        <scheme val="minor"/>
      </rPr>
      <t>, xs, xWP1 und xWP2 mit umgekehrten VZ (erfolgt automatisch!)</t>
    </r>
  </si>
  <si>
    <t>Abfrage:</t>
  </si>
  <si>
    <t>dann folgt x =</t>
  </si>
  <si>
    <t>dann folgt y [%] =</t>
  </si>
  <si>
    <t xml:space="preserve">                             Statistisches Wirtschaftlichkeitsmodell</t>
  </si>
  <si>
    <t>Vorgaben (xWP1 - xs - xWP2)</t>
  </si>
  <si>
    <t>Berechnet (x1% - X50% - x99%)</t>
  </si>
  <si>
    <t>minD</t>
  </si>
  <si>
    <t>maxD</t>
  </si>
  <si>
    <t>y [%] bei: (x1% - X50% - x99%)</t>
  </si>
  <si>
    <t>Berechnet: (x1%-X50%-x99%)</t>
  </si>
  <si>
    <t>Berechnet: (x99% - X50% - x1%)</t>
  </si>
  <si>
    <t>Berechnet (x99% - X50% - x1%)</t>
  </si>
  <si>
    <t>fix/fixmax</t>
  </si>
  <si>
    <t>fix/fximax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</si>
  <si>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</t>
  </si>
  <si>
    <t>v</t>
  </si>
  <si>
    <t>Merke: Die Spalte B kann nicht in gewohnter Weise berechnet werden, da hier die Werte x' aus x' = EXP(x/xMAX) definiert sind - und dabei xMAX (vorerst) unbekannt ist!!</t>
  </si>
  <si>
    <r>
      <t xml:space="preserve">GENERIERUNG  VON VARIIERTEN FUNKTIONEN MIT WENDEPUNKT </t>
    </r>
    <r>
      <rPr>
        <b/>
        <sz val="16"/>
        <color rgb="FF0070C0"/>
        <rFont val="Calibri"/>
        <family val="2"/>
        <scheme val="minor"/>
      </rPr>
      <t>VARIANTE 1</t>
    </r>
  </si>
  <si>
    <r>
      <t xml:space="preserve">2.Wendepunkt der Glockenkurve (xWP2) 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= BESTIMMT</t>
    </r>
  </si>
  <si>
    <r>
      <t>Wenn y [%] = (1</t>
    </r>
    <r>
      <rPr>
        <b/>
        <sz val="11"/>
        <color theme="1"/>
        <rFont val="Calibri"/>
        <family val="2"/>
      </rPr>
      <t>≤ Abfrage ≤99)</t>
    </r>
  </si>
  <si>
    <r>
      <t xml:space="preserve">Wenn x = (B46 </t>
    </r>
    <r>
      <rPr>
        <b/>
        <sz val="11"/>
        <color theme="1"/>
        <rFont val="Calibri"/>
        <family val="2"/>
      </rPr>
      <t>≤</t>
    </r>
    <r>
      <rPr>
        <b/>
        <sz val="11"/>
        <color theme="1"/>
        <rFont val="Calibri"/>
        <family val="2"/>
        <scheme val="minor"/>
      </rPr>
      <t>Abfrage</t>
    </r>
    <r>
      <rPr>
        <b/>
        <sz val="11"/>
        <color theme="1"/>
        <rFont val="Calibri"/>
        <family val="2"/>
      </rPr>
      <t>≤</t>
    </r>
    <r>
      <rPr>
        <b/>
        <sz val="11"/>
        <color theme="1"/>
        <rFont val="Calibri"/>
        <family val="2"/>
        <scheme val="minor"/>
      </rPr>
      <t xml:space="preserve"> D</t>
    </r>
    <r>
      <rPr>
        <b/>
        <sz val="10.1"/>
        <color theme="1"/>
        <rFont val="Calibri"/>
        <family val="2"/>
      </rPr>
      <t>46)</t>
    </r>
  </si>
  <si>
    <r>
      <t xml:space="preserve">Wenn x = (B21 </t>
    </r>
    <r>
      <rPr>
        <b/>
        <sz val="11"/>
        <color theme="1"/>
        <rFont val="Calibri"/>
        <family val="2"/>
      </rPr>
      <t>≤</t>
    </r>
    <r>
      <rPr>
        <b/>
        <sz val="11"/>
        <color theme="1"/>
        <rFont val="Calibri"/>
        <family val="2"/>
        <scheme val="minor"/>
      </rPr>
      <t>Abfrage</t>
    </r>
    <r>
      <rPr>
        <b/>
        <sz val="11"/>
        <color theme="1"/>
        <rFont val="Calibri"/>
        <family val="2"/>
      </rPr>
      <t>≤</t>
    </r>
    <r>
      <rPr>
        <b/>
        <sz val="11"/>
        <color theme="1"/>
        <rFont val="Calibri"/>
        <family val="2"/>
        <scheme val="minor"/>
      </rPr>
      <t xml:space="preserve"> D21</t>
    </r>
    <r>
      <rPr>
        <b/>
        <sz val="10.1"/>
        <color theme="1"/>
        <rFont val="Calibri"/>
        <family val="2"/>
      </rPr>
      <t>)</t>
    </r>
  </si>
  <si>
    <r>
      <t xml:space="preserve">Wenn x = (B22 </t>
    </r>
    <r>
      <rPr>
        <b/>
        <sz val="11"/>
        <color theme="1"/>
        <rFont val="Calibri"/>
        <family val="2"/>
      </rPr>
      <t>≤</t>
    </r>
    <r>
      <rPr>
        <b/>
        <sz val="11"/>
        <color theme="1"/>
        <rFont val="Calibri"/>
        <family val="2"/>
        <scheme val="minor"/>
      </rPr>
      <t>Abfrage</t>
    </r>
    <r>
      <rPr>
        <b/>
        <sz val="11"/>
        <color theme="1"/>
        <rFont val="Calibri"/>
        <family val="2"/>
      </rPr>
      <t>≤</t>
    </r>
    <r>
      <rPr>
        <b/>
        <sz val="11"/>
        <color theme="1"/>
        <rFont val="Calibri"/>
        <family val="2"/>
        <scheme val="minor"/>
      </rPr>
      <t xml:space="preserve"> D22</t>
    </r>
    <r>
      <rPr>
        <b/>
        <sz val="10.1"/>
        <color theme="1"/>
        <rFont val="Calibri"/>
        <family val="2"/>
      </rPr>
      <t>)</t>
    </r>
  </si>
  <si>
    <r>
      <t xml:space="preserve">Wenn x = (B23 </t>
    </r>
    <r>
      <rPr>
        <b/>
        <sz val="11"/>
        <color theme="1"/>
        <rFont val="Calibri"/>
        <family val="2"/>
      </rPr>
      <t>≤</t>
    </r>
    <r>
      <rPr>
        <b/>
        <sz val="11"/>
        <color theme="1"/>
        <rFont val="Calibri"/>
        <family val="2"/>
        <scheme val="minor"/>
      </rPr>
      <t>Abfrage</t>
    </r>
    <r>
      <rPr>
        <b/>
        <sz val="11"/>
        <color theme="1"/>
        <rFont val="Calibri"/>
        <family val="2"/>
      </rPr>
      <t>≤</t>
    </r>
    <r>
      <rPr>
        <b/>
        <sz val="11"/>
        <color theme="1"/>
        <rFont val="Calibri"/>
        <family val="2"/>
        <scheme val="minor"/>
      </rPr>
      <t xml:space="preserve"> D23</t>
    </r>
    <r>
      <rPr>
        <b/>
        <sz val="10.1"/>
        <color theme="1"/>
        <rFont val="Calibri"/>
        <family val="2"/>
      </rPr>
      <t>)</t>
    </r>
  </si>
  <si>
    <r>
      <t>1.Wendepunkt der Glockenkurve (xWP1)</t>
    </r>
    <r>
      <rPr>
        <b/>
        <sz val="11"/>
        <color rgb="FFFF0000"/>
        <rFont val="Calibri"/>
        <family val="2"/>
        <scheme val="minor"/>
      </rPr>
      <t xml:space="preserve"> </t>
    </r>
  </si>
  <si>
    <t>Bedingung : xWP1 &lt; xs &lt; xWP2</t>
  </si>
  <si>
    <t>Konstantentherm A =</t>
  </si>
  <si>
    <t xml:space="preserve">Regressionskoeffizient B = </t>
  </si>
  <si>
    <r>
      <t xml:space="preserve">Lösung: Bestimme xMAX direkt aus dem Umstand, dass der Abstand </t>
    </r>
    <r>
      <rPr>
        <b/>
        <sz val="11"/>
        <color theme="0"/>
        <rFont val="Calibri"/>
        <family val="2"/>
        <scheme val="minor"/>
      </rPr>
      <t>zwischen xs und xMAX</t>
    </r>
    <r>
      <rPr>
        <sz val="11"/>
        <color theme="0"/>
        <rFont val="Calibri"/>
        <family val="2"/>
        <scheme val="minor"/>
      </rPr>
      <t xml:space="preserve"> derselbe sein muss </t>
    </r>
    <r>
      <rPr>
        <b/>
        <sz val="11"/>
        <color theme="0"/>
        <rFont val="Calibri"/>
        <family val="2"/>
        <scheme val="minor"/>
      </rPr>
      <t>wie</t>
    </r>
    <r>
      <rPr>
        <sz val="11"/>
        <color theme="0"/>
        <rFont val="Calibri"/>
        <family val="2"/>
        <scheme val="minor"/>
      </rPr>
      <t xml:space="preserve"> bei der LOG - Funktion (FALL D+I) der Abstand </t>
    </r>
    <r>
      <rPr>
        <b/>
        <sz val="11"/>
        <color theme="0"/>
        <rFont val="Calibri"/>
        <family val="2"/>
        <scheme val="minor"/>
      </rPr>
      <t>zwischen xs und xMIN!</t>
    </r>
  </si>
  <si>
    <r>
      <t xml:space="preserve">A und B müssen aus </t>
    </r>
    <r>
      <rPr>
        <b/>
        <sz val="11"/>
        <color theme="0"/>
        <rFont val="Calibri"/>
        <family val="2"/>
        <scheme val="minor"/>
      </rPr>
      <t>zwei Gleichungen mit zwei Unbekannten</t>
    </r>
    <r>
      <rPr>
        <sz val="11"/>
        <color theme="0"/>
        <rFont val="Calibri"/>
        <family val="2"/>
        <scheme val="minor"/>
      </rPr>
      <t xml:space="preserve"> hergeleitet werden!! </t>
    </r>
  </si>
  <si>
    <r>
      <t xml:space="preserve">Wenn x = (B23 </t>
    </r>
    <r>
      <rPr>
        <b/>
        <sz val="11"/>
        <color rgb="FFFF0000"/>
        <rFont val="Calibri"/>
        <family val="2"/>
      </rPr>
      <t>≤</t>
    </r>
    <r>
      <rPr>
        <b/>
        <sz val="11"/>
        <color rgb="FFFF0000"/>
        <rFont val="Calibri"/>
        <family val="2"/>
        <scheme val="minor"/>
      </rPr>
      <t>Abfrage</t>
    </r>
    <r>
      <rPr>
        <b/>
        <sz val="11"/>
        <color rgb="FFFF0000"/>
        <rFont val="Calibri"/>
        <family val="2"/>
      </rPr>
      <t>≤</t>
    </r>
    <r>
      <rPr>
        <b/>
        <sz val="11"/>
        <color rgb="FFFF0000"/>
        <rFont val="Calibri"/>
        <family val="2"/>
        <scheme val="minor"/>
      </rPr>
      <t xml:space="preserve"> D23</t>
    </r>
    <r>
      <rPr>
        <b/>
        <sz val="10.1"/>
        <color rgb="FFFF0000"/>
        <rFont val="Calibri"/>
        <family val="2"/>
      </rPr>
      <t>)</t>
    </r>
  </si>
  <si>
    <r>
      <t>Wenn y [%] = (1</t>
    </r>
    <r>
      <rPr>
        <b/>
        <sz val="11"/>
        <color rgb="FFFF0000"/>
        <rFont val="Calibri"/>
        <family val="2"/>
      </rPr>
      <t>≤ Abfrage ≤99)</t>
    </r>
  </si>
  <si>
    <r>
      <t xml:space="preserve">Wenn x = (B46 </t>
    </r>
    <r>
      <rPr>
        <b/>
        <sz val="11"/>
        <color rgb="FFFF0000"/>
        <rFont val="Calibri"/>
        <family val="2"/>
      </rPr>
      <t>≤</t>
    </r>
    <r>
      <rPr>
        <b/>
        <sz val="11"/>
        <color rgb="FFFF0000"/>
        <rFont val="Calibri"/>
        <family val="2"/>
        <scheme val="minor"/>
      </rPr>
      <t>Abfrage</t>
    </r>
    <r>
      <rPr>
        <b/>
        <sz val="11"/>
        <color rgb="FFFF0000"/>
        <rFont val="Calibri"/>
        <family val="2"/>
      </rPr>
      <t>≤</t>
    </r>
    <r>
      <rPr>
        <b/>
        <sz val="11"/>
        <color rgb="FFFF0000"/>
        <rFont val="Calibri"/>
        <family val="2"/>
        <scheme val="minor"/>
      </rPr>
      <t xml:space="preserve"> D</t>
    </r>
    <r>
      <rPr>
        <b/>
        <sz val="10.1"/>
        <color rgb="FFFF0000"/>
        <rFont val="Calibri"/>
        <family val="2"/>
      </rPr>
      <t>46)</t>
    </r>
  </si>
  <si>
    <t xml:space="preserve">Diese Hilfsspalte sichert, dass der Scheitelpunkt der Glockenkurve nicht zu stark von der Vorgabe xs abeweichen kann: </t>
  </si>
  <si>
    <t>Dies dann, wenn rechnerisch  ein fi(x) /fi (max) grösser wird 1.01 (was korrekterweise nich sein dürfte!?!? Formel?!</t>
  </si>
  <si>
    <t>Ist fi(x) / fi (max) &gt;1.01, wird "die Grafik auf Null geschaltet".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</si>
</sst>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i/>
      <sz val="11"/>
      <color rgb="FFFF0000"/>
      <name val="Calibri"/>
      <family val="2"/>
    </font>
    <font>
      <i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5" tint="-0.499984740745262"/>
      <name val="Calibri"/>
      <family val="2"/>
    </font>
    <font>
      <b/>
      <sz val="11"/>
      <color theme="5" tint="-0.499984740745262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rgb="FF0070C0"/>
      <name val="Calibri"/>
      <family val="2"/>
    </font>
    <font>
      <i/>
      <sz val="11"/>
      <color rgb="FF0070C0"/>
      <name val="Calibri"/>
      <family val="2"/>
      <scheme val="minor"/>
    </font>
    <font>
      <b/>
      <sz val="11"/>
      <color theme="7" tint="-0.499984740745262"/>
      <name val="Calibri"/>
      <family val="2"/>
    </font>
    <font>
      <b/>
      <sz val="11"/>
      <color theme="7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u/>
      <sz val="11"/>
      <color rgb="FF0070C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1"/>
      <color theme="1"/>
      <name val="Calibri"/>
      <family val="2"/>
    </font>
    <font>
      <b/>
      <sz val="10.1"/>
      <color theme="1"/>
      <name val="Calibri"/>
      <family val="2"/>
    </font>
    <font>
      <b/>
      <sz val="16"/>
      <color theme="0"/>
      <name val="Calibri"/>
      <family val="2"/>
      <scheme val="minor"/>
    </font>
    <font>
      <sz val="11"/>
      <color theme="0"/>
      <name val="Calibri"/>
      <family val="2"/>
    </font>
    <font>
      <sz val="24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0"/>
      <name val="Calibri"/>
      <family val="2"/>
    </font>
    <font>
      <sz val="11"/>
      <color rgb="FFFF0000"/>
      <name val="Calibri"/>
      <family val="2"/>
    </font>
    <font>
      <b/>
      <sz val="10.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0DAE0"/>
        <bgColor indexed="64"/>
      </patternFill>
    </fill>
  </fills>
  <borders count="9">
    <border>
      <left/>
      <right/>
      <top/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7" fillId="0" borderId="0" applyNumberFormat="0" applyFill="0" applyBorder="0" applyAlignment="0" applyProtection="0"/>
  </cellStyleXfs>
  <cellXfs count="218">
    <xf numFmtId="0" fontId="0" fillId="0" borderId="0" xfId="0"/>
    <xf numFmtId="0" fontId="0" fillId="0" borderId="0" xfId="0" applyProtection="1">
      <protection locked="0"/>
    </xf>
    <xf numFmtId="0" fontId="0" fillId="0" borderId="0" xfId="0" applyFill="1" applyBorder="1" applyProtection="1"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0" fillId="0" borderId="0" xfId="0" applyProtection="1"/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Protection="1"/>
    <xf numFmtId="0" fontId="3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6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/>
    <xf numFmtId="0" fontId="3" fillId="0" borderId="0" xfId="0" applyFont="1" applyFill="1" applyBorder="1" applyProtection="1">
      <protection locked="0"/>
    </xf>
    <xf numFmtId="0" fontId="4" fillId="4" borderId="7" xfId="0" applyFont="1" applyFill="1" applyBorder="1" applyAlignment="1" applyProtection="1">
      <alignment horizontal="center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3" fillId="0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31" fillId="0" borderId="0" xfId="0" applyFont="1" applyFill="1" applyProtection="1">
      <protection locked="0"/>
    </xf>
    <xf numFmtId="0" fontId="23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31" fillId="3" borderId="0" xfId="0" applyFont="1" applyFill="1" applyProtection="1">
      <protection locked="0"/>
    </xf>
    <xf numFmtId="0" fontId="23" fillId="0" borderId="0" xfId="0" applyFont="1" applyFill="1" applyAlignment="1" applyProtection="1">
      <alignment horizontal="center"/>
      <protection locked="0"/>
    </xf>
    <xf numFmtId="0" fontId="3" fillId="0" borderId="0" xfId="0" applyFont="1" applyFill="1" applyBorder="1" applyProtection="1"/>
    <xf numFmtId="0" fontId="2" fillId="0" borderId="0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6" borderId="7" xfId="0" applyFont="1" applyFill="1" applyBorder="1" applyAlignment="1" applyProtection="1">
      <alignment horizontal="center"/>
    </xf>
    <xf numFmtId="0" fontId="10" fillId="0" borderId="0" xfId="0" applyFont="1" applyFill="1" applyBorder="1" applyProtection="1"/>
    <xf numFmtId="0" fontId="6" fillId="0" borderId="7" xfId="0" applyFont="1" applyFill="1" applyBorder="1" applyAlignment="1" applyProtection="1">
      <alignment horizontal="center"/>
    </xf>
    <xf numFmtId="0" fontId="6" fillId="6" borderId="7" xfId="0" applyFont="1" applyFill="1" applyBorder="1" applyAlignment="1" applyProtection="1">
      <alignment horizontal="center"/>
    </xf>
    <xf numFmtId="0" fontId="4" fillId="0" borderId="8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/>
    </xf>
    <xf numFmtId="0" fontId="32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left"/>
    </xf>
    <xf numFmtId="0" fontId="12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>
      <alignment horizontal="left"/>
    </xf>
    <xf numFmtId="0" fontId="34" fillId="0" borderId="0" xfId="0" applyFont="1" applyFill="1" applyBorder="1" applyAlignment="1" applyProtection="1">
      <alignment horizontal="center"/>
    </xf>
    <xf numFmtId="0" fontId="34" fillId="0" borderId="0" xfId="0" applyFont="1" applyFill="1" applyBorder="1" applyProtection="1"/>
    <xf numFmtId="0" fontId="34" fillId="0" borderId="0" xfId="0" quotePrefix="1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left"/>
    </xf>
    <xf numFmtId="0" fontId="15" fillId="0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left"/>
    </xf>
    <xf numFmtId="0" fontId="14" fillId="0" borderId="0" xfId="0" applyFont="1" applyFill="1" applyBorder="1" applyProtection="1"/>
    <xf numFmtId="0" fontId="31" fillId="0" borderId="0" xfId="0" applyFont="1" applyFill="1" applyBorder="1" applyAlignment="1" applyProtection="1">
      <alignment horizontal="center"/>
    </xf>
    <xf numFmtId="0" fontId="31" fillId="0" borderId="0" xfId="0" applyFont="1" applyFill="1" applyBorder="1" applyAlignment="1" applyProtection="1">
      <alignment horizontal="right"/>
    </xf>
    <xf numFmtId="0" fontId="31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0" xfId="0" applyFont="1" applyFill="1" applyProtection="1"/>
    <xf numFmtId="0" fontId="31" fillId="0" borderId="0" xfId="0" applyFont="1" applyFill="1" applyProtection="1"/>
    <xf numFmtId="0" fontId="31" fillId="0" borderId="0" xfId="0" applyFont="1" applyFill="1" applyAlignment="1" applyProtection="1"/>
    <xf numFmtId="0" fontId="3" fillId="0" borderId="0" xfId="0" applyNumberFormat="1" applyFont="1" applyFill="1" applyProtection="1"/>
    <xf numFmtId="2" fontId="3" fillId="0" borderId="0" xfId="0" applyNumberFormat="1" applyFont="1" applyFill="1" applyProtection="1"/>
    <xf numFmtId="0" fontId="44" fillId="0" borderId="0" xfId="0" applyFont="1" applyFill="1" applyAlignment="1" applyProtection="1">
      <alignment horizontal="center"/>
    </xf>
    <xf numFmtId="0" fontId="31" fillId="0" borderId="0" xfId="0" applyFont="1" applyFill="1" applyBorder="1" applyProtection="1"/>
    <xf numFmtId="0" fontId="45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left"/>
    </xf>
    <xf numFmtId="0" fontId="17" fillId="0" borderId="0" xfId="0" quotePrefix="1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right"/>
    </xf>
    <xf numFmtId="0" fontId="23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19" fillId="0" borderId="0" xfId="0" applyFont="1" applyFill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0" fontId="19" fillId="0" borderId="0" xfId="0" applyFont="1" applyAlignment="1" applyProtection="1">
      <alignment horizontal="center"/>
      <protection locked="0"/>
    </xf>
    <xf numFmtId="0" fontId="0" fillId="0" borderId="0" xfId="0" applyFill="1" applyProtection="1"/>
    <xf numFmtId="0" fontId="0" fillId="0" borderId="0" xfId="0" applyFill="1" applyAlignment="1" applyProtection="1"/>
    <xf numFmtId="0" fontId="0" fillId="0" borderId="0" xfId="0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0" fillId="0" borderId="0" xfId="0" applyFon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19" fillId="0" borderId="0" xfId="0" applyFont="1" applyFill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6" fillId="0" borderId="0" xfId="0" applyFont="1" applyFill="1" applyBorder="1" applyAlignment="1" applyProtection="1">
      <alignment horizontal="right"/>
    </xf>
    <xf numFmtId="0" fontId="29" fillId="0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left"/>
    </xf>
    <xf numFmtId="0" fontId="24" fillId="0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/>
    <xf numFmtId="0" fontId="15" fillId="0" borderId="0" xfId="0" applyNumberFormat="1" applyFont="1" applyFill="1" applyBorder="1" applyAlignment="1" applyProtection="1">
      <alignment horizontal="center"/>
    </xf>
    <xf numFmtId="0" fontId="31" fillId="0" borderId="0" xfId="0" applyFont="1" applyFill="1" applyBorder="1" applyAlignment="1" applyProtection="1">
      <alignment horizontal="left"/>
    </xf>
    <xf numFmtId="0" fontId="31" fillId="0" borderId="0" xfId="0" applyFont="1" applyFill="1" applyAlignment="1" applyProtection="1">
      <alignment horizontal="left"/>
    </xf>
    <xf numFmtId="0" fontId="30" fillId="0" borderId="0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0" borderId="0" xfId="0" applyFont="1" applyFill="1" applyBorder="1" applyAlignment="1" applyProtection="1">
      <alignment horizontal="left"/>
    </xf>
    <xf numFmtId="0" fontId="21" fillId="0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right"/>
    </xf>
    <xf numFmtId="0" fontId="9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5" fillId="0" borderId="0" xfId="0" applyFont="1" applyFill="1" applyBorder="1" applyProtection="1"/>
    <xf numFmtId="0" fontId="25" fillId="0" borderId="0" xfId="0" applyFont="1" applyFill="1" applyBorder="1" applyProtection="1"/>
    <xf numFmtId="0" fontId="25" fillId="0" borderId="0" xfId="0" applyFont="1" applyFill="1" applyBorder="1" applyAlignment="1" applyProtection="1">
      <alignment horizontal="center"/>
    </xf>
    <xf numFmtId="0" fontId="26" fillId="0" borderId="0" xfId="0" applyFont="1" applyFill="1" applyBorder="1" applyProtection="1"/>
    <xf numFmtId="0" fontId="26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31" fillId="0" borderId="0" xfId="0" applyFont="1" applyFill="1" applyBorder="1" applyProtection="1">
      <protection hidden="1"/>
    </xf>
    <xf numFmtId="0" fontId="31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0" fontId="6" fillId="6" borderId="7" xfId="0" applyFont="1" applyFill="1" applyBorder="1" applyAlignment="1" applyProtection="1">
      <alignment horizontal="center"/>
      <protection hidden="1"/>
    </xf>
    <xf numFmtId="0" fontId="6" fillId="0" borderId="7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31" fillId="0" borderId="0" xfId="0" applyFont="1" applyFill="1" applyBorder="1" applyAlignment="1" applyProtection="1">
      <alignment horizontal="left"/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left"/>
      <protection hidden="1"/>
    </xf>
    <xf numFmtId="0" fontId="31" fillId="0" borderId="0" xfId="0" applyFont="1" applyFill="1" applyAlignment="1" applyProtection="1">
      <alignment horizontal="center"/>
      <protection hidden="1"/>
    </xf>
    <xf numFmtId="0" fontId="31" fillId="0" borderId="0" xfId="0" applyFont="1" applyAlignment="1" applyProtection="1">
      <alignment horizontal="center"/>
      <protection hidden="1"/>
    </xf>
    <xf numFmtId="0" fontId="31" fillId="0" borderId="0" xfId="0" applyFont="1" applyProtection="1">
      <protection hidden="1"/>
    </xf>
    <xf numFmtId="0" fontId="31" fillId="0" borderId="0" xfId="0" applyFont="1" applyFill="1" applyProtection="1">
      <protection hidden="1"/>
    </xf>
    <xf numFmtId="0" fontId="31" fillId="0" borderId="0" xfId="0" applyFont="1" applyFill="1" applyAlignment="1" applyProtection="1">
      <protection hidden="1"/>
    </xf>
    <xf numFmtId="0" fontId="44" fillId="0" borderId="0" xfId="0" applyFont="1" applyFill="1" applyAlignment="1" applyProtection="1">
      <alignment horizontal="center"/>
      <protection hidden="1"/>
    </xf>
    <xf numFmtId="0" fontId="31" fillId="0" borderId="0" xfId="0" applyFont="1" applyFill="1" applyAlignment="1" applyProtection="1">
      <alignment horizontal="left"/>
      <protection hidden="1"/>
    </xf>
    <xf numFmtId="0" fontId="1" fillId="0" borderId="0" xfId="0" applyFont="1" applyProtection="1">
      <protection hidden="1"/>
    </xf>
    <xf numFmtId="0" fontId="49" fillId="0" borderId="0" xfId="0" applyFont="1" applyFill="1" applyBorder="1" applyAlignment="1" applyProtection="1">
      <alignment horizontal="center"/>
      <protection hidden="1"/>
    </xf>
    <xf numFmtId="0" fontId="1" fillId="0" borderId="7" xfId="0" applyFont="1" applyFill="1" applyBorder="1" applyAlignment="1" applyProtection="1">
      <alignment horizontal="center"/>
      <protection hidden="1"/>
    </xf>
    <xf numFmtId="0" fontId="6" fillId="0" borderId="8" xfId="0" applyFont="1" applyFill="1" applyBorder="1" applyAlignment="1" applyProtection="1">
      <alignment horizontal="center"/>
      <protection hidden="1"/>
    </xf>
    <xf numFmtId="0" fontId="6" fillId="4" borderId="7" xfId="0" applyFont="1" applyFill="1" applyBorder="1" applyAlignment="1" applyProtection="1">
      <alignment horizontal="center"/>
      <protection locked="0" hidden="1"/>
    </xf>
    <xf numFmtId="0" fontId="1" fillId="0" borderId="0" xfId="0" applyFont="1" applyFill="1" applyProtection="1">
      <protection hidden="1"/>
    </xf>
    <xf numFmtId="0" fontId="47" fillId="0" borderId="0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Protection="1">
      <protection hidden="1"/>
    </xf>
    <xf numFmtId="0" fontId="47" fillId="0" borderId="0" xfId="0" applyFont="1" applyFill="1" applyBorder="1" applyProtection="1">
      <protection hidden="1"/>
    </xf>
    <xf numFmtId="0" fontId="11" fillId="0" borderId="0" xfId="0" applyFont="1" applyFill="1" applyBorder="1" applyAlignment="1" applyProtection="1">
      <protection hidden="1"/>
    </xf>
    <xf numFmtId="0" fontId="48" fillId="0" borderId="0" xfId="0" applyFont="1" applyFill="1" applyBorder="1" applyAlignment="1" applyProtection="1">
      <alignment horizontal="left"/>
      <protection hidden="1"/>
    </xf>
    <xf numFmtId="0" fontId="47" fillId="0" borderId="0" xfId="0" quotePrefix="1" applyFont="1" applyFill="1" applyBorder="1" applyAlignment="1" applyProtection="1">
      <alignment horizontal="center"/>
      <protection hidden="1"/>
    </xf>
    <xf numFmtId="0" fontId="45" fillId="0" borderId="0" xfId="0" applyFont="1" applyFill="1" applyBorder="1" applyAlignment="1" applyProtection="1">
      <alignment horizontal="left"/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protection hidden="1"/>
    </xf>
    <xf numFmtId="0" fontId="24" fillId="0" borderId="0" xfId="0" applyFont="1" applyBorder="1" applyProtection="1">
      <protection hidden="1"/>
    </xf>
    <xf numFmtId="0" fontId="0" fillId="0" borderId="0" xfId="0" applyBorder="1" applyProtection="1">
      <protection hidden="1"/>
    </xf>
    <xf numFmtId="0" fontId="6" fillId="0" borderId="5" xfId="0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left"/>
      <protection hidden="1"/>
    </xf>
    <xf numFmtId="0" fontId="6" fillId="0" borderId="2" xfId="0" applyFont="1" applyBorder="1" applyProtection="1">
      <protection hidden="1"/>
    </xf>
    <xf numFmtId="0" fontId="0" fillId="0" borderId="0" xfId="0" applyProtection="1"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6" fillId="0" borderId="3" xfId="0" applyFont="1" applyBorder="1" applyProtection="1"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5" xfId="0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protection hidden="1"/>
    </xf>
    <xf numFmtId="0" fontId="6" fillId="2" borderId="4" xfId="0" applyFont="1" applyFill="1" applyBorder="1" applyAlignment="1" applyProtection="1">
      <alignment horizontal="center"/>
      <protection hidden="1"/>
    </xf>
    <xf numFmtId="0" fontId="6" fillId="2" borderId="4" xfId="0" applyFont="1" applyFill="1" applyBorder="1" applyAlignment="1" applyProtection="1">
      <alignment horizontal="left"/>
      <protection hidden="1"/>
    </xf>
    <xf numFmtId="0" fontId="6" fillId="2" borderId="4" xfId="0" applyFont="1" applyFill="1" applyBorder="1" applyProtection="1">
      <protection hidden="1"/>
    </xf>
    <xf numFmtId="0" fontId="6" fillId="7" borderId="4" xfId="0" applyFont="1" applyFill="1" applyBorder="1" applyAlignment="1" applyProtection="1">
      <alignment horizontal="center"/>
      <protection hidden="1"/>
    </xf>
    <xf numFmtId="0" fontId="6" fillId="7" borderId="4" xfId="0" applyFont="1" applyFill="1" applyBorder="1" applyAlignment="1" applyProtection="1">
      <alignment horizontal="left"/>
      <protection hidden="1"/>
    </xf>
    <xf numFmtId="0" fontId="6" fillId="7" borderId="4" xfId="0" applyFont="1" applyFill="1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6" fillId="8" borderId="4" xfId="0" applyFont="1" applyFill="1" applyBorder="1" applyAlignment="1" applyProtection="1">
      <alignment horizontal="center"/>
      <protection hidden="1"/>
    </xf>
    <xf numFmtId="0" fontId="6" fillId="8" borderId="4" xfId="0" applyFont="1" applyFill="1" applyBorder="1" applyAlignment="1" applyProtection="1">
      <alignment horizontal="left"/>
      <protection hidden="1"/>
    </xf>
    <xf numFmtId="0" fontId="6" fillId="8" borderId="4" xfId="0" applyFont="1" applyFill="1" applyBorder="1" applyProtection="1">
      <protection hidden="1"/>
    </xf>
    <xf numFmtId="0" fontId="6" fillId="5" borderId="4" xfId="0" applyFont="1" applyFill="1" applyBorder="1" applyAlignment="1" applyProtection="1">
      <alignment horizontal="center"/>
      <protection hidden="1"/>
    </xf>
    <xf numFmtId="0" fontId="6" fillId="5" borderId="4" xfId="0" applyFont="1" applyFill="1" applyBorder="1" applyAlignment="1" applyProtection="1">
      <alignment horizontal="left"/>
      <protection hidden="1"/>
    </xf>
    <xf numFmtId="0" fontId="6" fillId="10" borderId="4" xfId="0" applyFont="1" applyFill="1" applyBorder="1" applyProtection="1">
      <protection hidden="1"/>
    </xf>
    <xf numFmtId="0" fontId="6" fillId="9" borderId="4" xfId="0" applyFont="1" applyFill="1" applyBorder="1" applyAlignment="1" applyProtection="1">
      <alignment horizontal="center"/>
      <protection hidden="1"/>
    </xf>
    <xf numFmtId="0" fontId="6" fillId="9" borderId="4" xfId="0" applyFont="1" applyFill="1" applyBorder="1" applyAlignment="1" applyProtection="1">
      <alignment horizontal="left"/>
      <protection hidden="1"/>
    </xf>
    <xf numFmtId="0" fontId="6" fillId="9" borderId="4" xfId="0" applyFont="1" applyFill="1" applyBorder="1" applyProtection="1">
      <protection hidden="1"/>
    </xf>
    <xf numFmtId="0" fontId="6" fillId="2" borderId="5" xfId="0" applyFont="1" applyFill="1" applyBorder="1" applyAlignment="1" applyProtection="1">
      <alignment horizontal="center"/>
      <protection hidden="1"/>
    </xf>
    <xf numFmtId="0" fontId="6" fillId="2" borderId="5" xfId="0" applyFont="1" applyFill="1" applyBorder="1" applyAlignment="1" applyProtection="1">
      <alignment horizontal="left"/>
      <protection hidden="1"/>
    </xf>
    <xf numFmtId="0" fontId="6" fillId="2" borderId="5" xfId="0" applyFont="1" applyFill="1" applyBorder="1" applyProtection="1">
      <protection hidden="1"/>
    </xf>
    <xf numFmtId="0" fontId="6" fillId="11" borderId="4" xfId="0" applyFont="1" applyFill="1" applyBorder="1" applyAlignment="1" applyProtection="1">
      <alignment horizontal="center"/>
      <protection hidden="1"/>
    </xf>
    <xf numFmtId="0" fontId="6" fillId="11" borderId="4" xfId="0" applyFont="1" applyFill="1" applyBorder="1" applyAlignment="1" applyProtection="1">
      <alignment horizontal="left"/>
      <protection hidden="1"/>
    </xf>
    <xf numFmtId="0" fontId="6" fillId="11" borderId="4" xfId="0" applyFont="1" applyFill="1" applyBorder="1" applyProtection="1">
      <protection hidden="1"/>
    </xf>
    <xf numFmtId="0" fontId="0" fillId="0" borderId="0" xfId="0" applyNumberFormat="1" applyFill="1" applyBorder="1" applyAlignment="1" applyProtection="1">
      <alignment horizontal="center"/>
      <protection hidden="1"/>
    </xf>
    <xf numFmtId="0" fontId="6" fillId="10" borderId="4" xfId="0" applyFont="1" applyFill="1" applyBorder="1" applyAlignment="1" applyProtection="1">
      <alignment horizontal="left"/>
      <protection hidden="1"/>
    </xf>
    <xf numFmtId="0" fontId="0" fillId="0" borderId="6" xfId="0" applyBorder="1" applyAlignment="1" applyProtection="1">
      <alignment horizontal="center"/>
      <protection hidden="1"/>
    </xf>
    <xf numFmtId="0" fontId="28" fillId="0" borderId="6" xfId="0" applyFont="1" applyBorder="1" applyAlignment="1" applyProtection="1">
      <alignment horizontal="left"/>
      <protection hidden="1"/>
    </xf>
    <xf numFmtId="0" fontId="6" fillId="0" borderId="1" xfId="0" applyFont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center"/>
      <protection hidden="1"/>
    </xf>
    <xf numFmtId="0" fontId="6" fillId="0" borderId="1" xfId="0" applyFont="1" applyBorder="1" applyAlignment="1" applyProtection="1">
      <alignment horizontal="center"/>
      <protection hidden="1"/>
    </xf>
    <xf numFmtId="0" fontId="32" fillId="0" borderId="5" xfId="0" applyFont="1" applyBorder="1" applyAlignment="1" applyProtection="1">
      <alignment horizontal="left"/>
      <protection hidden="1"/>
    </xf>
    <xf numFmtId="0" fontId="0" fillId="0" borderId="5" xfId="0" applyBorder="1" applyAlignment="1" applyProtection="1">
      <alignment horizontal="center"/>
      <protection hidden="1"/>
    </xf>
    <xf numFmtId="0" fontId="32" fillId="0" borderId="4" xfId="0" applyFont="1" applyBorder="1" applyAlignment="1" applyProtection="1">
      <alignment horizontal="left"/>
      <protection hidden="1"/>
    </xf>
    <xf numFmtId="0" fontId="0" fillId="0" borderId="4" xfId="0" applyBorder="1" applyProtection="1">
      <protection hidden="1"/>
    </xf>
    <xf numFmtId="0" fontId="32" fillId="0" borderId="6" xfId="0" applyFont="1" applyBorder="1" applyAlignment="1" applyProtection="1">
      <alignment horizontal="left"/>
      <protection hidden="1"/>
    </xf>
    <xf numFmtId="0" fontId="0" fillId="0" borderId="6" xfId="0" applyBorder="1" applyProtection="1">
      <protection hidden="1"/>
    </xf>
    <xf numFmtId="0" fontId="21" fillId="5" borderId="6" xfId="0" applyFont="1" applyFill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3" fillId="0" borderId="0" xfId="0" applyFont="1" applyBorder="1" applyProtection="1">
      <protection hidden="1"/>
    </xf>
    <xf numFmtId="0" fontId="0" fillId="0" borderId="0" xfId="0" applyFont="1" applyFill="1" applyBorder="1" applyAlignment="1" applyProtection="1">
      <alignment horizontal="center"/>
      <protection hidden="1"/>
    </xf>
    <xf numFmtId="0" fontId="38" fillId="0" borderId="0" xfId="0" applyFont="1" applyBorder="1" applyProtection="1">
      <protection hidden="1"/>
    </xf>
    <xf numFmtId="0" fontId="38" fillId="0" borderId="0" xfId="0" applyFont="1" applyFill="1" applyBorder="1" applyAlignment="1" applyProtection="1">
      <alignment horizontal="center"/>
      <protection hidden="1"/>
    </xf>
    <xf numFmtId="0" fontId="39" fillId="0" borderId="0" xfId="1" applyFont="1" applyFill="1" applyBorder="1" applyAlignment="1" applyProtection="1">
      <alignment horizontal="left"/>
      <protection hidden="1"/>
    </xf>
    <xf numFmtId="0" fontId="40" fillId="0" borderId="0" xfId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Protection="1">
      <protection hidden="1"/>
    </xf>
    <xf numFmtId="0" fontId="39" fillId="0" borderId="0" xfId="1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left"/>
      <protection hidden="1"/>
    </xf>
    <xf numFmtId="0" fontId="4" fillId="0" borderId="0" xfId="0" applyFont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protection hidden="1"/>
    </xf>
    <xf numFmtId="0" fontId="5" fillId="0" borderId="0" xfId="0" applyFont="1" applyFill="1" applyBorder="1" applyAlignment="1" applyProtection="1">
      <protection hidden="1"/>
    </xf>
    <xf numFmtId="0" fontId="4" fillId="0" borderId="0" xfId="0" applyFont="1" applyFill="1" applyBorder="1" applyAlignment="1" applyProtection="1">
      <protection hidden="1"/>
    </xf>
    <xf numFmtId="0" fontId="7" fillId="0" borderId="0" xfId="0" applyFont="1" applyFill="1" applyBorder="1" applyAlignment="1" applyProtection="1">
      <protection hidden="1"/>
    </xf>
    <xf numFmtId="0" fontId="37" fillId="0" borderId="0" xfId="1" applyBorder="1" applyProtection="1">
      <protection hidden="1"/>
    </xf>
    <xf numFmtId="0" fontId="37" fillId="0" borderId="0" xfId="1" applyProtection="1">
      <protection hidden="1"/>
    </xf>
    <xf numFmtId="0" fontId="32" fillId="4" borderId="4" xfId="0" applyFont="1" applyFill="1" applyBorder="1" applyAlignment="1" applyProtection="1">
      <alignment horizontal="center"/>
      <protection locked="0"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7" xfId="0" applyFont="1" applyFill="1" applyBorder="1" applyAlignment="1" applyProtection="1">
      <alignment horizontal="center"/>
      <protection hidden="1"/>
    </xf>
    <xf numFmtId="0" fontId="4" fillId="6" borderId="7" xfId="0" applyFont="1" applyFill="1" applyBorder="1" applyAlignment="1" applyProtection="1">
      <alignment horizontal="center"/>
      <protection hidden="1"/>
    </xf>
    <xf numFmtId="0" fontId="4" fillId="0" borderId="8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46" fillId="0" borderId="0" xfId="0" applyFont="1" applyFill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4" fillId="4" borderId="7" xfId="0" applyFont="1" applyFill="1" applyBorder="1" applyAlignment="1" applyProtection="1">
      <alignment horizontal="center"/>
      <protection locked="0" hidden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0DAE0"/>
      <color rgb="FFFFFF66"/>
      <color rgb="FFFF99FF"/>
      <color rgb="FFFFCC00"/>
      <color rgb="FF99FF99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 F: Y</a:t>
            </a:r>
            <a:r>
              <a:rPr lang="de-CH" baseline="0">
                <a:solidFill>
                  <a:srgbClr val="FF0000"/>
                </a:solidFill>
              </a:rPr>
              <a:t> [%] = {[e^(B*-x+A)] / [e^(B*-x+A)+1]}*100</a:t>
            </a:r>
          </a:p>
          <a:p>
            <a:pPr>
              <a:defRPr>
                <a:solidFill>
                  <a:srgbClr val="FF0000"/>
                </a:solidFill>
              </a:defRPr>
            </a:pPr>
            <a:endParaRPr lang="de-CH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A+F'!$D$106:$D$126</c:f>
              <c:numCache>
                <c:formatCode>General</c:formatCode>
                <c:ptCount val="21"/>
                <c:pt idx="0">
                  <c:v>13.489346078012447</c:v>
                </c:pt>
                <c:pt idx="1">
                  <c:v>13.140411470211204</c:v>
                </c:pt>
                <c:pt idx="2">
                  <c:v>12.79147686240996</c:v>
                </c:pt>
                <c:pt idx="3">
                  <c:v>12.442542254608716</c:v>
                </c:pt>
                <c:pt idx="4">
                  <c:v>12.093607646807472</c:v>
                </c:pt>
                <c:pt idx="5">
                  <c:v>11.744673039006228</c:v>
                </c:pt>
                <c:pt idx="6">
                  <c:v>11.395738431204984</c:v>
                </c:pt>
                <c:pt idx="7">
                  <c:v>11.04680382340374</c:v>
                </c:pt>
                <c:pt idx="8">
                  <c:v>10.697869215602497</c:v>
                </c:pt>
                <c:pt idx="9">
                  <c:v>10.348934607801253</c:v>
                </c:pt>
                <c:pt idx="10">
                  <c:v>10.000000000000009</c:v>
                </c:pt>
                <c:pt idx="11">
                  <c:v>9.651065392198765</c:v>
                </c:pt>
                <c:pt idx="12">
                  <c:v>9.3021307843975212</c:v>
                </c:pt>
                <c:pt idx="13">
                  <c:v>8.9531961765962773</c:v>
                </c:pt>
                <c:pt idx="14">
                  <c:v>8.6042615687950335</c:v>
                </c:pt>
                <c:pt idx="15">
                  <c:v>8.2553269609937896</c:v>
                </c:pt>
                <c:pt idx="16">
                  <c:v>7.9063923531925449</c:v>
                </c:pt>
                <c:pt idx="17">
                  <c:v>7.5574577453913001</c:v>
                </c:pt>
                <c:pt idx="18">
                  <c:v>7.2085231375900554</c:v>
                </c:pt>
                <c:pt idx="19">
                  <c:v>6.8595885297888106</c:v>
                </c:pt>
                <c:pt idx="20">
                  <c:v>6.5106539219875552</c:v>
                </c:pt>
              </c:numCache>
            </c:numRef>
          </c:xVal>
          <c:yVal>
            <c:numRef>
              <c:f>'FALL A+F'!$E$106:$E$126</c:f>
              <c:numCache>
                <c:formatCode>General</c:formatCode>
                <c:ptCount val="21"/>
                <c:pt idx="0">
                  <c:v>0.99999999999999911</c:v>
                </c:pt>
                <c:pt idx="1">
                  <c:v>1.5741192664111159</c:v>
                </c:pt>
                <c:pt idx="2">
                  <c:v>2.4696290238396177</c:v>
                </c:pt>
                <c:pt idx="3">
                  <c:v>3.8546388896845531</c:v>
                </c:pt>
                <c:pt idx="4">
                  <c:v>5.9688495579505254</c:v>
                </c:pt>
                <c:pt idx="5">
                  <c:v>9.1325248684348512</c:v>
                </c:pt>
                <c:pt idx="6">
                  <c:v>13.728232287248272</c:v>
                </c:pt>
                <c:pt idx="7">
                  <c:v>20.124423471500922</c:v>
                </c:pt>
                <c:pt idx="8">
                  <c:v>28.515680886747795</c:v>
                </c:pt>
                <c:pt idx="9">
                  <c:v>38.71016009634419</c:v>
                </c:pt>
                <c:pt idx="10">
                  <c:v>49.99999999999973</c:v>
                </c:pt>
                <c:pt idx="11">
                  <c:v>61.289839903655306</c:v>
                </c:pt>
                <c:pt idx="12">
                  <c:v>71.484319113251772</c:v>
                </c:pt>
                <c:pt idx="13">
                  <c:v>79.875576528498712</c:v>
                </c:pt>
                <c:pt idx="14">
                  <c:v>86.271767712751483</c:v>
                </c:pt>
                <c:pt idx="15">
                  <c:v>90.867475131564973</c:v>
                </c:pt>
                <c:pt idx="16">
                  <c:v>94.031150442049366</c:v>
                </c:pt>
                <c:pt idx="17">
                  <c:v>96.145361110315378</c:v>
                </c:pt>
                <c:pt idx="18">
                  <c:v>97.530370976160341</c:v>
                </c:pt>
                <c:pt idx="19">
                  <c:v>98.425880733588855</c:v>
                </c:pt>
                <c:pt idx="20">
                  <c:v>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40-481D-B718-277C90E80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125856"/>
        <c:axId val="720126184"/>
      </c:scatterChart>
      <c:scatterChart>
        <c:scatterStyle val="smoothMarker"/>
        <c:varyColors val="0"/>
        <c:ser>
          <c:idx val="1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A+F'!$D$106:$D$126</c:f>
              <c:numCache>
                <c:formatCode>General</c:formatCode>
                <c:ptCount val="21"/>
                <c:pt idx="0">
                  <c:v>13.489346078012447</c:v>
                </c:pt>
                <c:pt idx="1">
                  <c:v>13.140411470211204</c:v>
                </c:pt>
                <c:pt idx="2">
                  <c:v>12.79147686240996</c:v>
                </c:pt>
                <c:pt idx="3">
                  <c:v>12.442542254608716</c:v>
                </c:pt>
                <c:pt idx="4">
                  <c:v>12.093607646807472</c:v>
                </c:pt>
                <c:pt idx="5">
                  <c:v>11.744673039006228</c:v>
                </c:pt>
                <c:pt idx="6">
                  <c:v>11.395738431204984</c:v>
                </c:pt>
                <c:pt idx="7">
                  <c:v>11.04680382340374</c:v>
                </c:pt>
                <c:pt idx="8">
                  <c:v>10.697869215602497</c:v>
                </c:pt>
                <c:pt idx="9">
                  <c:v>10.348934607801253</c:v>
                </c:pt>
                <c:pt idx="10">
                  <c:v>10.000000000000009</c:v>
                </c:pt>
                <c:pt idx="11">
                  <c:v>9.651065392198765</c:v>
                </c:pt>
                <c:pt idx="12">
                  <c:v>9.3021307843975212</c:v>
                </c:pt>
                <c:pt idx="13">
                  <c:v>8.9531961765962773</c:v>
                </c:pt>
                <c:pt idx="14">
                  <c:v>8.6042615687950335</c:v>
                </c:pt>
                <c:pt idx="15">
                  <c:v>8.2553269609937896</c:v>
                </c:pt>
                <c:pt idx="16">
                  <c:v>7.9063923531925449</c:v>
                </c:pt>
                <c:pt idx="17">
                  <c:v>7.5574577453913001</c:v>
                </c:pt>
                <c:pt idx="18">
                  <c:v>7.2085231375900554</c:v>
                </c:pt>
                <c:pt idx="19">
                  <c:v>6.8595885297888106</c:v>
                </c:pt>
                <c:pt idx="20">
                  <c:v>6.5106539219875552</c:v>
                </c:pt>
              </c:numCache>
            </c:numRef>
          </c:xVal>
          <c:yVal>
            <c:numRef>
              <c:f>'FALL A+F'!$F$106:$F$126</c:f>
              <c:numCache>
                <c:formatCode>General</c:formatCode>
                <c:ptCount val="21"/>
                <c:pt idx="0">
                  <c:v>3.9599999999999962E-2</c:v>
                </c:pt>
                <c:pt idx="1">
                  <c:v>6.1973630070489956E-2</c:v>
                </c:pt>
                <c:pt idx="2">
                  <c:v>9.6345533947428327E-2</c:v>
                </c:pt>
                <c:pt idx="3">
                  <c:v>0.14824225919943471</c:v>
                </c:pt>
                <c:pt idx="4">
                  <c:v>0.22450311629984257</c:v>
                </c:pt>
                <c:pt idx="5">
                  <c:v>0.33193979054836159</c:v>
                </c:pt>
                <c:pt idx="6">
                  <c:v>0.47374354679687258</c:v>
                </c:pt>
                <c:pt idx="7">
                  <c:v>0.64297997083591796</c:v>
                </c:pt>
                <c:pt idx="8">
                  <c:v>0.81536961289597842</c:v>
                </c:pt>
                <c:pt idx="9">
                  <c:v>0.94901580597992841</c:v>
                </c:pt>
                <c:pt idx="10">
                  <c:v>1</c:v>
                </c:pt>
                <c:pt idx="11">
                  <c:v>0.94901580597993318</c:v>
                </c:pt>
                <c:pt idx="12">
                  <c:v>0.81536961289598586</c:v>
                </c:pt>
                <c:pt idx="13">
                  <c:v>0.64297997083592695</c:v>
                </c:pt>
                <c:pt idx="14">
                  <c:v>0.4737435467968798</c:v>
                </c:pt>
                <c:pt idx="15">
                  <c:v>0.33193979054836742</c:v>
                </c:pt>
                <c:pt idx="16">
                  <c:v>0.22450311629984673</c:v>
                </c:pt>
                <c:pt idx="17">
                  <c:v>0.14824225919943737</c:v>
                </c:pt>
                <c:pt idx="18">
                  <c:v>9.6345533947429951E-2</c:v>
                </c:pt>
                <c:pt idx="19">
                  <c:v>6.1973630070491045E-2</c:v>
                </c:pt>
                <c:pt idx="20">
                  <c:v>3.9600000000000038E-2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40-481D-B718-277C90E80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026336"/>
        <c:axId val="750019120"/>
      </c:scatterChart>
      <c:valAx>
        <c:axId val="720125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20126184"/>
        <c:crosses val="autoZero"/>
        <c:crossBetween val="midCat"/>
      </c:valAx>
      <c:valAx>
        <c:axId val="7201261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20125856"/>
        <c:crosses val="autoZero"/>
        <c:crossBetween val="midCat"/>
        <c:majorUnit val="10"/>
      </c:valAx>
      <c:valAx>
        <c:axId val="750019120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50026336"/>
        <c:crosses val="max"/>
        <c:crossBetween val="midCat"/>
        <c:majorUnit val="0.1"/>
      </c:valAx>
      <c:valAx>
        <c:axId val="750026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019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FAL: Y</a:t>
            </a:r>
            <a:r>
              <a:rPr lang="de-CH" baseline="0">
                <a:solidFill>
                  <a:srgbClr val="FF0000"/>
                </a:solidFill>
              </a:rPr>
              <a:t> [%] = {[e^(B*exp(x/xmax)+A)] / e^(B*exp(x/xmax)+A)+1]}*100 </a:t>
            </a:r>
            <a:endParaRPr lang="de-CH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E+J'!$D$82:$D$102</c:f>
              <c:numCache>
                <c:formatCode>General</c:formatCode>
                <c:ptCount val="21"/>
                <c:pt idx="0">
                  <c:v>5.5567901855491062</c:v>
                </c:pt>
                <c:pt idx="1">
                  <c:v>5.9327672403018052</c:v>
                </c:pt>
                <c:pt idx="2">
                  <c:v>6.3087442950545043</c:v>
                </c:pt>
                <c:pt idx="3">
                  <c:v>6.6847213498072033</c:v>
                </c:pt>
                <c:pt idx="4">
                  <c:v>7.0606984045599024</c:v>
                </c:pt>
                <c:pt idx="5">
                  <c:v>7.4366754593126014</c:v>
                </c:pt>
                <c:pt idx="6">
                  <c:v>7.8126525140653005</c:v>
                </c:pt>
                <c:pt idx="7">
                  <c:v>8.1886295688179995</c:v>
                </c:pt>
                <c:pt idx="8">
                  <c:v>8.5646066235706986</c:v>
                </c:pt>
                <c:pt idx="9">
                  <c:v>8.9405836783233976</c:v>
                </c:pt>
                <c:pt idx="10">
                  <c:v>9.3165607330760967</c:v>
                </c:pt>
                <c:pt idx="11">
                  <c:v>9.6925377878287957</c:v>
                </c:pt>
                <c:pt idx="12">
                  <c:v>10.068514842581495</c:v>
                </c:pt>
                <c:pt idx="13">
                  <c:v>10.444491897334194</c:v>
                </c:pt>
                <c:pt idx="14">
                  <c:v>10.820468952086893</c:v>
                </c:pt>
                <c:pt idx="15">
                  <c:v>11.196446006839592</c:v>
                </c:pt>
                <c:pt idx="16">
                  <c:v>11.572423061592291</c:v>
                </c:pt>
                <c:pt idx="17">
                  <c:v>11.94840011634499</c:v>
                </c:pt>
                <c:pt idx="18">
                  <c:v>12.324377171097689</c:v>
                </c:pt>
                <c:pt idx="19">
                  <c:v>12.700354225850388</c:v>
                </c:pt>
                <c:pt idx="20">
                  <c:v>13.076331280603096</c:v>
                </c:pt>
              </c:numCache>
            </c:numRef>
          </c:xVal>
          <c:yVal>
            <c:numRef>
              <c:f>'FALL E+J'!$E$82:$E$102</c:f>
              <c:numCache>
                <c:formatCode>General</c:formatCode>
                <c:ptCount val="21"/>
                <c:pt idx="0">
                  <c:v>0.99999985163325522</c:v>
                </c:pt>
                <c:pt idx="1">
                  <c:v>1.4060843185604297</c:v>
                </c:pt>
                <c:pt idx="2">
                  <c:v>1.9933467707142523</c:v>
                </c:pt>
                <c:pt idx="3">
                  <c:v>2.8473763727960613</c:v>
                </c:pt>
                <c:pt idx="4">
                  <c:v>4.0938146967854596</c:v>
                </c:pt>
                <c:pt idx="5">
                  <c:v>5.9137392251222609</c:v>
                </c:pt>
                <c:pt idx="6">
                  <c:v>8.5591877248219461</c:v>
                </c:pt>
                <c:pt idx="7">
                  <c:v>12.359451338829119</c:v>
                </c:pt>
                <c:pt idx="8">
                  <c:v>17.697134967792866</c:v>
                </c:pt>
                <c:pt idx="9">
                  <c:v>24.920080812219503</c:v>
                </c:pt>
                <c:pt idx="10">
                  <c:v>34.161805407345447</c:v>
                </c:pt>
                <c:pt idx="11">
                  <c:v>45.108893376863243</c:v>
                </c:pt>
                <c:pt idx="12">
                  <c:v>56.88010009388114</c:v>
                </c:pt>
                <c:pt idx="13">
                  <c:v>68.22210967745535</c:v>
                </c:pt>
                <c:pt idx="14">
                  <c:v>77.992711715482542</c:v>
                </c:pt>
                <c:pt idx="15">
                  <c:v>85.583346310875925</c:v>
                </c:pt>
                <c:pt idx="16">
                  <c:v>90.986759472745319</c:v>
                </c:pt>
                <c:pt idx="17">
                  <c:v>94.575222429809358</c:v>
                </c:pt>
                <c:pt idx="18">
                  <c:v>96.834696111575497</c:v>
                </c:pt>
                <c:pt idx="19">
                  <c:v>98.200490812507852</c:v>
                </c:pt>
                <c:pt idx="20">
                  <c:v>99.000000148366752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37-4086-A06F-258770D31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930080"/>
        <c:axId val="623932704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E+J'!$D$82:$D$102</c:f>
              <c:numCache>
                <c:formatCode>General</c:formatCode>
                <c:ptCount val="21"/>
                <c:pt idx="0">
                  <c:v>5.5567901855491062</c:v>
                </c:pt>
                <c:pt idx="1">
                  <c:v>5.9327672403018052</c:v>
                </c:pt>
                <c:pt idx="2">
                  <c:v>6.3087442950545043</c:v>
                </c:pt>
                <c:pt idx="3">
                  <c:v>6.6847213498072033</c:v>
                </c:pt>
                <c:pt idx="4">
                  <c:v>7.0606984045599024</c:v>
                </c:pt>
                <c:pt idx="5">
                  <c:v>7.4366754593126014</c:v>
                </c:pt>
                <c:pt idx="6">
                  <c:v>7.8126525140653005</c:v>
                </c:pt>
                <c:pt idx="7">
                  <c:v>8.1886295688179995</c:v>
                </c:pt>
                <c:pt idx="8">
                  <c:v>8.5646066235706986</c:v>
                </c:pt>
                <c:pt idx="9">
                  <c:v>8.9405836783233976</c:v>
                </c:pt>
                <c:pt idx="10">
                  <c:v>9.3165607330760967</c:v>
                </c:pt>
                <c:pt idx="11">
                  <c:v>9.6925377878287957</c:v>
                </c:pt>
                <c:pt idx="12">
                  <c:v>10.068514842581495</c:v>
                </c:pt>
                <c:pt idx="13">
                  <c:v>10.444491897334194</c:v>
                </c:pt>
                <c:pt idx="14">
                  <c:v>10.820468952086893</c:v>
                </c:pt>
                <c:pt idx="15">
                  <c:v>11.196446006839592</c:v>
                </c:pt>
                <c:pt idx="16">
                  <c:v>11.572423061592291</c:v>
                </c:pt>
                <c:pt idx="17">
                  <c:v>11.94840011634499</c:v>
                </c:pt>
                <c:pt idx="18">
                  <c:v>12.324377171097689</c:v>
                </c:pt>
                <c:pt idx="19">
                  <c:v>12.700354225850388</c:v>
                </c:pt>
                <c:pt idx="20">
                  <c:v>13.076331280603096</c:v>
                </c:pt>
              </c:numCache>
            </c:numRef>
          </c:xVal>
          <c:yVal>
            <c:numRef>
              <c:f>'FALL E+J'!$G$82:$G$102</c:f>
              <c:numCache>
                <c:formatCode>General</c:formatCode>
                <c:ptCount val="21"/>
                <c:pt idx="0">
                  <c:v>3.9957349138387659E-2</c:v>
                </c:pt>
                <c:pt idx="1">
                  <c:v>5.5952953701629622E-2</c:v>
                </c:pt>
                <c:pt idx="2">
                  <c:v>7.8849683332710321E-2</c:v>
                </c:pt>
                <c:pt idx="3">
                  <c:v>0.11165057085622711</c:v>
                </c:pt>
                <c:pt idx="4">
                  <c:v>0.15846608754889357</c:v>
                </c:pt>
                <c:pt idx="5">
                  <c:v>0.22456905750194925</c:v>
                </c:pt>
                <c:pt idx="6">
                  <c:v>0.31588875381734977</c:v>
                </c:pt>
                <c:pt idx="7">
                  <c:v>0.43718556836201239</c:v>
                </c:pt>
                <c:pt idx="8">
                  <c:v>0.5878675043797732</c:v>
                </c:pt>
                <c:pt idx="9">
                  <c:v>0.75515270160862424</c:v>
                </c:pt>
                <c:pt idx="10">
                  <c:v>0.90777927906634315</c:v>
                </c:pt>
                <c:pt idx="11">
                  <c:v>0.9993685934352996</c:v>
                </c:pt>
                <c:pt idx="12">
                  <c:v>0.98991893998935576</c:v>
                </c:pt>
                <c:pt idx="13">
                  <c:v>0.87500743779767998</c:v>
                </c:pt>
                <c:pt idx="14">
                  <c:v>0.69275886284118049</c:v>
                </c:pt>
                <c:pt idx="15">
                  <c:v>0.49798385994234007</c:v>
                </c:pt>
                <c:pt idx="16">
                  <c:v>0.33099443812482499</c:v>
                </c:pt>
                <c:pt idx="17">
                  <c:v>0.20707174564619715</c:v>
                </c:pt>
                <c:pt idx="18">
                  <c:v>0.12371089329008503</c:v>
                </c:pt>
                <c:pt idx="19">
                  <c:v>7.1322944505794794E-2</c:v>
                </c:pt>
                <c:pt idx="20">
                  <c:v>3.9957349138387582E-2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37-4086-A06F-258770D31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951072"/>
        <c:axId val="626897888"/>
      </c:scatterChart>
      <c:valAx>
        <c:axId val="623930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3932704"/>
        <c:crosses val="autoZero"/>
        <c:crossBetween val="midCat"/>
      </c:valAx>
      <c:valAx>
        <c:axId val="62393270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3930080"/>
        <c:crosses val="autoZero"/>
        <c:crossBetween val="midCat"/>
      </c:valAx>
      <c:valAx>
        <c:axId val="62689788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3951072"/>
        <c:crosses val="max"/>
        <c:crossBetween val="midCat"/>
      </c:valAx>
      <c:valAx>
        <c:axId val="62395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6897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 J: Y</a:t>
            </a:r>
            <a:r>
              <a:rPr lang="de-CH" baseline="0">
                <a:solidFill>
                  <a:srgbClr val="FF0000"/>
                </a:solidFill>
              </a:rPr>
              <a:t> [%] = 100 -  {[e^(B*exp(x/xmax)+A)]/ [e^(B*exp(x/xmax)+A)+1]}*100 </a:t>
            </a:r>
            <a:endParaRPr lang="de-CH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E+J'!$D$110:$D$130</c:f>
              <c:numCache>
                <c:formatCode>General</c:formatCode>
                <c:ptCount val="21"/>
                <c:pt idx="0">
                  <c:v>5.5567901855491062</c:v>
                </c:pt>
                <c:pt idx="1">
                  <c:v>5.9327672403018052</c:v>
                </c:pt>
                <c:pt idx="2">
                  <c:v>6.3087442950545043</c:v>
                </c:pt>
                <c:pt idx="3">
                  <c:v>6.6847213498072033</c:v>
                </c:pt>
                <c:pt idx="4">
                  <c:v>7.0606984045599024</c:v>
                </c:pt>
                <c:pt idx="5">
                  <c:v>7.4366754593126014</c:v>
                </c:pt>
                <c:pt idx="6">
                  <c:v>7.8126525140653005</c:v>
                </c:pt>
                <c:pt idx="7">
                  <c:v>8.1886295688179995</c:v>
                </c:pt>
                <c:pt idx="8">
                  <c:v>8.5646066235706986</c:v>
                </c:pt>
                <c:pt idx="9">
                  <c:v>8.9405836783233976</c:v>
                </c:pt>
                <c:pt idx="10">
                  <c:v>9.3165607330760967</c:v>
                </c:pt>
                <c:pt idx="11">
                  <c:v>9.6925377878287957</c:v>
                </c:pt>
                <c:pt idx="12">
                  <c:v>10.068514842581495</c:v>
                </c:pt>
                <c:pt idx="13">
                  <c:v>10.444491897334194</c:v>
                </c:pt>
                <c:pt idx="14">
                  <c:v>10.820468952086893</c:v>
                </c:pt>
                <c:pt idx="15">
                  <c:v>11.196446006839592</c:v>
                </c:pt>
                <c:pt idx="16">
                  <c:v>11.572423061592291</c:v>
                </c:pt>
                <c:pt idx="17">
                  <c:v>11.94840011634499</c:v>
                </c:pt>
                <c:pt idx="18">
                  <c:v>12.324377171097689</c:v>
                </c:pt>
                <c:pt idx="19">
                  <c:v>12.700354225850388</c:v>
                </c:pt>
                <c:pt idx="20">
                  <c:v>13.076331280603096</c:v>
                </c:pt>
              </c:numCache>
            </c:numRef>
          </c:xVal>
          <c:yVal>
            <c:numRef>
              <c:f>'FALL E+J'!$E$110:$E$130</c:f>
              <c:numCache>
                <c:formatCode>General</c:formatCode>
                <c:ptCount val="21"/>
                <c:pt idx="0">
                  <c:v>99.000000148366752</c:v>
                </c:pt>
                <c:pt idx="1">
                  <c:v>98.593915681439569</c:v>
                </c:pt>
                <c:pt idx="2">
                  <c:v>98.006653229285746</c:v>
                </c:pt>
                <c:pt idx="3">
                  <c:v>97.152623627203937</c:v>
                </c:pt>
                <c:pt idx="4">
                  <c:v>95.906185303214542</c:v>
                </c:pt>
                <c:pt idx="5">
                  <c:v>94.086260774877744</c:v>
                </c:pt>
                <c:pt idx="6">
                  <c:v>91.440812275178047</c:v>
                </c:pt>
                <c:pt idx="7">
                  <c:v>87.640548661170882</c:v>
                </c:pt>
                <c:pt idx="8">
                  <c:v>82.302865032207137</c:v>
                </c:pt>
                <c:pt idx="9">
                  <c:v>75.07991918778049</c:v>
                </c:pt>
                <c:pt idx="10">
                  <c:v>65.83819459265456</c:v>
                </c:pt>
                <c:pt idx="11">
                  <c:v>54.891106623136757</c:v>
                </c:pt>
                <c:pt idx="12">
                  <c:v>43.11989990611886</c:v>
                </c:pt>
                <c:pt idx="13">
                  <c:v>31.77789032254465</c:v>
                </c:pt>
                <c:pt idx="14">
                  <c:v>22.007288284517458</c:v>
                </c:pt>
                <c:pt idx="15">
                  <c:v>14.416653689124075</c:v>
                </c:pt>
                <c:pt idx="16">
                  <c:v>9.0132405272546805</c:v>
                </c:pt>
                <c:pt idx="17">
                  <c:v>5.424777570190642</c:v>
                </c:pt>
                <c:pt idx="18">
                  <c:v>3.1653038884245035</c:v>
                </c:pt>
                <c:pt idx="19">
                  <c:v>1.7995091874921485</c:v>
                </c:pt>
                <c:pt idx="20">
                  <c:v>0.99999985163324823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70-463F-A18A-47F1EB32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315424"/>
        <c:axId val="790324936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E+J'!$D$110:$D$130</c:f>
              <c:numCache>
                <c:formatCode>General</c:formatCode>
                <c:ptCount val="21"/>
                <c:pt idx="0">
                  <c:v>5.5567901855491062</c:v>
                </c:pt>
                <c:pt idx="1">
                  <c:v>5.9327672403018052</c:v>
                </c:pt>
                <c:pt idx="2">
                  <c:v>6.3087442950545043</c:v>
                </c:pt>
                <c:pt idx="3">
                  <c:v>6.6847213498072033</c:v>
                </c:pt>
                <c:pt idx="4">
                  <c:v>7.0606984045599024</c:v>
                </c:pt>
                <c:pt idx="5">
                  <c:v>7.4366754593126014</c:v>
                </c:pt>
                <c:pt idx="6">
                  <c:v>7.8126525140653005</c:v>
                </c:pt>
                <c:pt idx="7">
                  <c:v>8.1886295688179995</c:v>
                </c:pt>
                <c:pt idx="8">
                  <c:v>8.5646066235706986</c:v>
                </c:pt>
                <c:pt idx="9">
                  <c:v>8.9405836783233976</c:v>
                </c:pt>
                <c:pt idx="10">
                  <c:v>9.3165607330760967</c:v>
                </c:pt>
                <c:pt idx="11">
                  <c:v>9.6925377878287957</c:v>
                </c:pt>
                <c:pt idx="12">
                  <c:v>10.068514842581495</c:v>
                </c:pt>
                <c:pt idx="13">
                  <c:v>10.444491897334194</c:v>
                </c:pt>
                <c:pt idx="14">
                  <c:v>10.820468952086893</c:v>
                </c:pt>
                <c:pt idx="15">
                  <c:v>11.196446006839592</c:v>
                </c:pt>
                <c:pt idx="16">
                  <c:v>11.572423061592291</c:v>
                </c:pt>
                <c:pt idx="17">
                  <c:v>11.94840011634499</c:v>
                </c:pt>
                <c:pt idx="18">
                  <c:v>12.324377171097689</c:v>
                </c:pt>
                <c:pt idx="19">
                  <c:v>12.700354225850388</c:v>
                </c:pt>
                <c:pt idx="20">
                  <c:v>13.076331280603096</c:v>
                </c:pt>
              </c:numCache>
            </c:numRef>
          </c:xVal>
          <c:yVal>
            <c:numRef>
              <c:f>'FALL E+J'!$G$110:$G$130</c:f>
              <c:numCache>
                <c:formatCode>General</c:formatCode>
                <c:ptCount val="21"/>
                <c:pt idx="0">
                  <c:v>3.9957349138387659E-2</c:v>
                </c:pt>
                <c:pt idx="1">
                  <c:v>5.5952953701629622E-2</c:v>
                </c:pt>
                <c:pt idx="2">
                  <c:v>7.8849683332710321E-2</c:v>
                </c:pt>
                <c:pt idx="3">
                  <c:v>0.11165057085622711</c:v>
                </c:pt>
                <c:pt idx="4">
                  <c:v>0.15846608754889357</c:v>
                </c:pt>
                <c:pt idx="5">
                  <c:v>0.22456905750194925</c:v>
                </c:pt>
                <c:pt idx="6">
                  <c:v>0.31588875381734977</c:v>
                </c:pt>
                <c:pt idx="7">
                  <c:v>0.43718556836201239</c:v>
                </c:pt>
                <c:pt idx="8">
                  <c:v>0.5878675043797732</c:v>
                </c:pt>
                <c:pt idx="9">
                  <c:v>0.75515270160862424</c:v>
                </c:pt>
                <c:pt idx="10">
                  <c:v>0.90777927906634315</c:v>
                </c:pt>
                <c:pt idx="11">
                  <c:v>0.9993685934352996</c:v>
                </c:pt>
                <c:pt idx="12">
                  <c:v>0.98991893998935576</c:v>
                </c:pt>
                <c:pt idx="13">
                  <c:v>0.87500743779767998</c:v>
                </c:pt>
                <c:pt idx="14">
                  <c:v>0.69275886284118049</c:v>
                </c:pt>
                <c:pt idx="15">
                  <c:v>0.49798385994234007</c:v>
                </c:pt>
                <c:pt idx="16">
                  <c:v>0.33099443812482499</c:v>
                </c:pt>
                <c:pt idx="17">
                  <c:v>0.20707174564619715</c:v>
                </c:pt>
                <c:pt idx="18">
                  <c:v>0.12371089329008503</c:v>
                </c:pt>
                <c:pt idx="19">
                  <c:v>7.1322944505794794E-2</c:v>
                </c:pt>
                <c:pt idx="20">
                  <c:v>3.9957349138387582E-2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70-463F-A18A-47F1EB32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520984"/>
        <c:axId val="622522624"/>
      </c:scatterChart>
      <c:valAx>
        <c:axId val="790315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0324936"/>
        <c:crosses val="autoZero"/>
        <c:crossBetween val="midCat"/>
      </c:valAx>
      <c:valAx>
        <c:axId val="7903249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0315424"/>
        <c:crosses val="autoZero"/>
        <c:crossBetween val="midCat"/>
      </c:valAx>
      <c:valAx>
        <c:axId val="622522624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520984"/>
        <c:crosses val="max"/>
        <c:crossBetween val="midCat"/>
      </c:valAx>
      <c:valAx>
        <c:axId val="622520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25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 L A:Y [%] = {[e^(B*x+A)] / [e^(B*x+A)+1]}*100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A+F'!$C$79:$C$99</c:f>
              <c:numCache>
                <c:formatCode>General</c:formatCode>
                <c:ptCount val="21"/>
                <c:pt idx="0">
                  <c:v>6.5106539219875543</c:v>
                </c:pt>
                <c:pt idx="1">
                  <c:v>6.8595885297887991</c:v>
                </c:pt>
                <c:pt idx="2">
                  <c:v>7.2085231375900438</c:v>
                </c:pt>
                <c:pt idx="3">
                  <c:v>7.5574577453912886</c:v>
                </c:pt>
                <c:pt idx="4">
                  <c:v>7.9063923531925333</c:v>
                </c:pt>
                <c:pt idx="5">
                  <c:v>8.2553269609937772</c:v>
                </c:pt>
                <c:pt idx="6">
                  <c:v>8.604261568795021</c:v>
                </c:pt>
                <c:pt idx="7">
                  <c:v>8.9531961765962649</c:v>
                </c:pt>
                <c:pt idx="8">
                  <c:v>9.3021307843975087</c:v>
                </c:pt>
                <c:pt idx="9">
                  <c:v>9.6510653921987526</c:v>
                </c:pt>
                <c:pt idx="10">
                  <c:v>9.9999999999999964</c:v>
                </c:pt>
                <c:pt idx="11">
                  <c:v>10.34893460780124</c:v>
                </c:pt>
                <c:pt idx="12">
                  <c:v>10.697869215602484</c:v>
                </c:pt>
                <c:pt idx="13">
                  <c:v>11.046803823403728</c:v>
                </c:pt>
                <c:pt idx="14">
                  <c:v>11.395738431204972</c:v>
                </c:pt>
                <c:pt idx="15">
                  <c:v>11.744673039006216</c:v>
                </c:pt>
                <c:pt idx="16">
                  <c:v>12.09360764680746</c:v>
                </c:pt>
                <c:pt idx="17">
                  <c:v>12.442542254608703</c:v>
                </c:pt>
                <c:pt idx="18">
                  <c:v>12.791476862409947</c:v>
                </c:pt>
                <c:pt idx="19">
                  <c:v>13.140411470211191</c:v>
                </c:pt>
                <c:pt idx="20">
                  <c:v>13.489346078012447</c:v>
                </c:pt>
              </c:numCache>
            </c:numRef>
          </c:xVal>
          <c:yVal>
            <c:numRef>
              <c:f>'FALL A+F'!$D$79:$D$99</c:f>
              <c:numCache>
                <c:formatCode>General</c:formatCode>
                <c:ptCount val="21"/>
                <c:pt idx="0">
                  <c:v>0.99999999999999911</c:v>
                </c:pt>
                <c:pt idx="1">
                  <c:v>1.5741192664111214</c:v>
                </c:pt>
                <c:pt idx="2">
                  <c:v>2.4696290238396221</c:v>
                </c:pt>
                <c:pt idx="3">
                  <c:v>3.8546388896845731</c:v>
                </c:pt>
                <c:pt idx="4">
                  <c:v>5.9688495579505538</c:v>
                </c:pt>
                <c:pt idx="5">
                  <c:v>9.1325248684348956</c:v>
                </c:pt>
                <c:pt idx="6">
                  <c:v>13.728232287248332</c:v>
                </c:pt>
                <c:pt idx="7">
                  <c:v>20.124423471501004</c:v>
                </c:pt>
                <c:pt idx="8">
                  <c:v>28.515680886747909</c:v>
                </c:pt>
                <c:pt idx="9">
                  <c:v>38.710160096344325</c:v>
                </c:pt>
                <c:pt idx="10">
                  <c:v>49.999999999999865</c:v>
                </c:pt>
                <c:pt idx="11">
                  <c:v>61.28983990365542</c:v>
                </c:pt>
                <c:pt idx="12">
                  <c:v>71.484319113251843</c:v>
                </c:pt>
                <c:pt idx="13">
                  <c:v>79.875576528498797</c:v>
                </c:pt>
                <c:pt idx="14">
                  <c:v>86.27176771275154</c:v>
                </c:pt>
                <c:pt idx="15">
                  <c:v>90.867475131565016</c:v>
                </c:pt>
                <c:pt idx="16">
                  <c:v>94.03115044204938</c:v>
                </c:pt>
                <c:pt idx="17">
                  <c:v>96.145361110315392</c:v>
                </c:pt>
                <c:pt idx="18">
                  <c:v>97.530370976160356</c:v>
                </c:pt>
                <c:pt idx="19">
                  <c:v>98.425880733588855</c:v>
                </c:pt>
                <c:pt idx="20">
                  <c:v>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EE-48E3-A8BB-0986D8F54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2733360"/>
        <c:axId val="702733688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A+F'!$C$79:$C$99</c:f>
              <c:numCache>
                <c:formatCode>General</c:formatCode>
                <c:ptCount val="21"/>
                <c:pt idx="0">
                  <c:v>6.5106539219875543</c:v>
                </c:pt>
                <c:pt idx="1">
                  <c:v>6.8595885297887991</c:v>
                </c:pt>
                <c:pt idx="2">
                  <c:v>7.2085231375900438</c:v>
                </c:pt>
                <c:pt idx="3">
                  <c:v>7.5574577453912886</c:v>
                </c:pt>
                <c:pt idx="4">
                  <c:v>7.9063923531925333</c:v>
                </c:pt>
                <c:pt idx="5">
                  <c:v>8.2553269609937772</c:v>
                </c:pt>
                <c:pt idx="6">
                  <c:v>8.604261568795021</c:v>
                </c:pt>
                <c:pt idx="7">
                  <c:v>8.9531961765962649</c:v>
                </c:pt>
                <c:pt idx="8">
                  <c:v>9.3021307843975087</c:v>
                </c:pt>
                <c:pt idx="9">
                  <c:v>9.6510653921987526</c:v>
                </c:pt>
                <c:pt idx="10">
                  <c:v>9.9999999999999964</c:v>
                </c:pt>
                <c:pt idx="11">
                  <c:v>10.34893460780124</c:v>
                </c:pt>
                <c:pt idx="12">
                  <c:v>10.697869215602484</c:v>
                </c:pt>
                <c:pt idx="13">
                  <c:v>11.046803823403728</c:v>
                </c:pt>
                <c:pt idx="14">
                  <c:v>11.395738431204972</c:v>
                </c:pt>
                <c:pt idx="15">
                  <c:v>11.744673039006216</c:v>
                </c:pt>
                <c:pt idx="16">
                  <c:v>12.09360764680746</c:v>
                </c:pt>
                <c:pt idx="17">
                  <c:v>12.442542254608703</c:v>
                </c:pt>
                <c:pt idx="18">
                  <c:v>12.791476862409947</c:v>
                </c:pt>
                <c:pt idx="19">
                  <c:v>13.140411470211191</c:v>
                </c:pt>
                <c:pt idx="20">
                  <c:v>13.489346078012447</c:v>
                </c:pt>
              </c:numCache>
            </c:numRef>
          </c:xVal>
          <c:yVal>
            <c:numRef>
              <c:f>'FALL A+F'!$F$79:$F$99</c:f>
              <c:numCache>
                <c:formatCode>General</c:formatCode>
                <c:ptCount val="21"/>
                <c:pt idx="0">
                  <c:v>3.9599999999999962E-2</c:v>
                </c:pt>
                <c:pt idx="1">
                  <c:v>6.1973630070490178E-2</c:v>
                </c:pt>
                <c:pt idx="2">
                  <c:v>9.6345533947428466E-2</c:v>
                </c:pt>
                <c:pt idx="3">
                  <c:v>0.14824225919943543</c:v>
                </c:pt>
                <c:pt idx="4">
                  <c:v>0.22450311629984354</c:v>
                </c:pt>
                <c:pt idx="5">
                  <c:v>0.33193979054836303</c:v>
                </c:pt>
                <c:pt idx="6">
                  <c:v>0.47374354679687425</c:v>
                </c:pt>
                <c:pt idx="7">
                  <c:v>0.64297997083591996</c:v>
                </c:pt>
                <c:pt idx="8">
                  <c:v>0.81536961289598031</c:v>
                </c:pt>
                <c:pt idx="9">
                  <c:v>0.94901580597992974</c:v>
                </c:pt>
                <c:pt idx="10">
                  <c:v>1</c:v>
                </c:pt>
                <c:pt idx="11">
                  <c:v>0.94901580597993163</c:v>
                </c:pt>
                <c:pt idx="12">
                  <c:v>0.81536961289598475</c:v>
                </c:pt>
                <c:pt idx="13">
                  <c:v>0.64297997083592484</c:v>
                </c:pt>
                <c:pt idx="14">
                  <c:v>0.47374354679687797</c:v>
                </c:pt>
                <c:pt idx="15">
                  <c:v>0.33193979054836598</c:v>
                </c:pt>
                <c:pt idx="16">
                  <c:v>0.22450311629984568</c:v>
                </c:pt>
                <c:pt idx="17">
                  <c:v>0.14824225919943715</c:v>
                </c:pt>
                <c:pt idx="18">
                  <c:v>9.6345533947429604E-2</c:v>
                </c:pt>
                <c:pt idx="19">
                  <c:v>6.1973630070491045E-2</c:v>
                </c:pt>
                <c:pt idx="20">
                  <c:v>3.9599999999999969E-2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EE-48E3-A8BB-0986D8F54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291248"/>
        <c:axId val="634288624"/>
      </c:scatterChart>
      <c:valAx>
        <c:axId val="70273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2733688"/>
        <c:crosses val="autoZero"/>
        <c:crossBetween val="midCat"/>
      </c:valAx>
      <c:valAx>
        <c:axId val="70273368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2733360"/>
        <c:crosses val="autoZero"/>
        <c:crossBetween val="midCat"/>
      </c:valAx>
      <c:valAx>
        <c:axId val="634288624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4291248"/>
        <c:crosses val="max"/>
        <c:crossBetween val="midCat"/>
      </c:valAx>
      <c:valAx>
        <c:axId val="63429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4288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 B: Y</a:t>
            </a:r>
            <a:r>
              <a:rPr lang="de-CH" baseline="0">
                <a:solidFill>
                  <a:srgbClr val="FF0000"/>
                </a:solidFill>
              </a:rPr>
              <a:t> [%] = {e^[-A*e^(B*x)]}*100 </a:t>
            </a:r>
            <a:endParaRPr lang="de-CH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B+G'!$D$81:$D$101</c:f>
              <c:numCache>
                <c:formatCode>General</c:formatCode>
                <c:ptCount val="21"/>
                <c:pt idx="0">
                  <c:v>8.4131929247244699</c:v>
                </c:pt>
                <c:pt idx="1">
                  <c:v>8.7315211885224304</c:v>
                </c:pt>
                <c:pt idx="2">
                  <c:v>9.049849452320391</c:v>
                </c:pt>
                <c:pt idx="3">
                  <c:v>9.3681777161183515</c:v>
                </c:pt>
                <c:pt idx="4">
                  <c:v>9.686505979916312</c:v>
                </c:pt>
                <c:pt idx="5">
                  <c:v>10.004834243714273</c:v>
                </c:pt>
                <c:pt idx="6">
                  <c:v>10.323162507512233</c:v>
                </c:pt>
                <c:pt idx="7">
                  <c:v>10.641490771310194</c:v>
                </c:pt>
                <c:pt idx="8">
                  <c:v>10.959819035108154</c:v>
                </c:pt>
                <c:pt idx="9">
                  <c:v>11.278147298906115</c:v>
                </c:pt>
                <c:pt idx="10">
                  <c:v>11.596475562704075</c:v>
                </c:pt>
                <c:pt idx="11">
                  <c:v>11.914803826502036</c:v>
                </c:pt>
                <c:pt idx="12">
                  <c:v>12.233132090299996</c:v>
                </c:pt>
                <c:pt idx="13">
                  <c:v>12.551460354097957</c:v>
                </c:pt>
                <c:pt idx="14">
                  <c:v>12.869788617895917</c:v>
                </c:pt>
                <c:pt idx="15">
                  <c:v>13.188116881693878</c:v>
                </c:pt>
                <c:pt idx="16">
                  <c:v>13.506445145491838</c:v>
                </c:pt>
                <c:pt idx="17">
                  <c:v>13.824773409289799</c:v>
                </c:pt>
                <c:pt idx="18">
                  <c:v>14.143101673087759</c:v>
                </c:pt>
                <c:pt idx="19">
                  <c:v>14.46142993688572</c:v>
                </c:pt>
                <c:pt idx="20">
                  <c:v>14.77975820068367</c:v>
                </c:pt>
              </c:numCache>
            </c:numRef>
          </c:xVal>
          <c:yVal>
            <c:numRef>
              <c:f>'FALL B+G'!$E$81:$E$101</c:f>
              <c:numCache>
                <c:formatCode>General</c:formatCode>
                <c:ptCount val="21"/>
                <c:pt idx="0">
                  <c:v>0.999999999999996</c:v>
                </c:pt>
                <c:pt idx="1">
                  <c:v>3.371058965392606</c:v>
                </c:pt>
                <c:pt idx="2">
                  <c:v>8.2463931971786835</c:v>
                </c:pt>
                <c:pt idx="3">
                  <c:v>15.931025195503834</c:v>
                </c:pt>
                <c:pt idx="4">
                  <c:v>25.867721883377577</c:v>
                </c:pt>
                <c:pt idx="5">
                  <c:v>36.959102623361119</c:v>
                </c:pt>
                <c:pt idx="6">
                  <c:v>48.060962324576828</c:v>
                </c:pt>
                <c:pt idx="7">
                  <c:v>58.312555926441576</c:v>
                </c:pt>
                <c:pt idx="8">
                  <c:v>67.231611968525002</c:v>
                </c:pt>
                <c:pt idx="9">
                  <c:v>74.657590603603722</c:v>
                </c:pt>
                <c:pt idx="10">
                  <c:v>80.643174200207312</c:v>
                </c:pt>
                <c:pt idx="11">
                  <c:v>85.353797543789241</c:v>
                </c:pt>
                <c:pt idx="12">
                  <c:v>88.996306186010415</c:v>
                </c:pt>
                <c:pt idx="13">
                  <c:v>91.776578694725103</c:v>
                </c:pt>
                <c:pt idx="14">
                  <c:v>93.878533738023933</c:v>
                </c:pt>
                <c:pt idx="15">
                  <c:v>95.456518408425012</c:v>
                </c:pt>
                <c:pt idx="16">
                  <c:v>96.635023191758222</c:v>
                </c:pt>
                <c:pt idx="17">
                  <c:v>97.511827547836319</c:v>
                </c:pt>
                <c:pt idx="18">
                  <c:v>98.162337484781233</c:v>
                </c:pt>
                <c:pt idx="19">
                  <c:v>98.643960147742177</c:v>
                </c:pt>
                <c:pt idx="20">
                  <c:v>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B8-4648-B692-6E8CE03E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902480"/>
        <c:axId val="626904120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B+G'!$D$81:$D$101</c:f>
              <c:numCache>
                <c:formatCode>General</c:formatCode>
                <c:ptCount val="21"/>
                <c:pt idx="0">
                  <c:v>8.4131929247244699</c:v>
                </c:pt>
                <c:pt idx="1">
                  <c:v>8.7315211885224304</c:v>
                </c:pt>
                <c:pt idx="2">
                  <c:v>9.049849452320391</c:v>
                </c:pt>
                <c:pt idx="3">
                  <c:v>9.3681777161183515</c:v>
                </c:pt>
                <c:pt idx="4">
                  <c:v>9.686505979916312</c:v>
                </c:pt>
                <c:pt idx="5">
                  <c:v>10.004834243714273</c:v>
                </c:pt>
                <c:pt idx="6">
                  <c:v>10.323162507512233</c:v>
                </c:pt>
                <c:pt idx="7">
                  <c:v>10.641490771310194</c:v>
                </c:pt>
                <c:pt idx="8">
                  <c:v>10.959819035108154</c:v>
                </c:pt>
                <c:pt idx="9">
                  <c:v>11.278147298906115</c:v>
                </c:pt>
                <c:pt idx="10">
                  <c:v>11.596475562704075</c:v>
                </c:pt>
                <c:pt idx="11">
                  <c:v>11.914803826502036</c:v>
                </c:pt>
                <c:pt idx="12">
                  <c:v>12.233132090299996</c:v>
                </c:pt>
                <c:pt idx="13">
                  <c:v>12.551460354097957</c:v>
                </c:pt>
                <c:pt idx="14">
                  <c:v>12.869788617895917</c:v>
                </c:pt>
                <c:pt idx="15">
                  <c:v>13.188116881693878</c:v>
                </c:pt>
                <c:pt idx="16">
                  <c:v>13.506445145491838</c:v>
                </c:pt>
                <c:pt idx="17">
                  <c:v>13.824773409289799</c:v>
                </c:pt>
                <c:pt idx="18">
                  <c:v>14.143101673087759</c:v>
                </c:pt>
                <c:pt idx="19">
                  <c:v>14.46142993688572</c:v>
                </c:pt>
                <c:pt idx="20">
                  <c:v>14.77975820068367</c:v>
                </c:pt>
              </c:numCache>
            </c:numRef>
          </c:xVal>
          <c:yVal>
            <c:numRef>
              <c:f>'FALL B+G'!$G$81:$G$101</c:f>
              <c:numCache>
                <c:formatCode>General</c:formatCode>
                <c:ptCount val="21"/>
                <c:pt idx="0">
                  <c:v>0.12518150433532749</c:v>
                </c:pt>
                <c:pt idx="1">
                  <c:v>0.31063705477613807</c:v>
                </c:pt>
                <c:pt idx="2">
                  <c:v>0.55936809793994768</c:v>
                </c:pt>
                <c:pt idx="3">
                  <c:v>0.79547058396044812</c:v>
                </c:pt>
                <c:pt idx="4">
                  <c:v>0.95079158065428737</c:v>
                </c:pt>
                <c:pt idx="5">
                  <c:v>0.99998919353984073</c:v>
                </c:pt>
                <c:pt idx="6">
                  <c:v>0.95722293526505609</c:v>
                </c:pt>
                <c:pt idx="7">
                  <c:v>0.85492783176853926</c:v>
                </c:pt>
                <c:pt idx="8">
                  <c:v>0.72558391513814824</c:v>
                </c:pt>
                <c:pt idx="9">
                  <c:v>0.59310944084925821</c:v>
                </c:pt>
                <c:pt idx="10">
                  <c:v>0.47160155156496564</c:v>
                </c:pt>
                <c:pt idx="11">
                  <c:v>0.36743219267728272</c:v>
                </c:pt>
                <c:pt idx="12">
                  <c:v>0.28201556729666144</c:v>
                </c:pt>
                <c:pt idx="13">
                  <c:v>0.21408178087727106</c:v>
                </c:pt>
                <c:pt idx="14">
                  <c:v>0.16119845963029236</c:v>
                </c:pt>
                <c:pt idx="15">
                  <c:v>0.12065544463178841</c:v>
                </c:pt>
                <c:pt idx="16">
                  <c:v>8.9913030123113066E-2</c:v>
                </c:pt>
                <c:pt idx="17">
                  <c:v>6.6787028191440098E-2</c:v>
                </c:pt>
                <c:pt idx="18">
                  <c:v>4.949102621738332E-2</c:v>
                </c:pt>
                <c:pt idx="19">
                  <c:v>3.6609922652228427E-2</c:v>
                </c:pt>
                <c:pt idx="20">
                  <c:v>2.7046448867278576E-2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B8-4648-B692-6E8CE03E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291576"/>
        <c:axId val="634275504"/>
      </c:scatterChart>
      <c:valAx>
        <c:axId val="62690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6904120"/>
        <c:crosses val="autoZero"/>
        <c:crossBetween val="midCat"/>
      </c:valAx>
      <c:valAx>
        <c:axId val="6269041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6902480"/>
        <c:crosses val="autoZero"/>
        <c:crossBetween val="midCat"/>
      </c:valAx>
      <c:valAx>
        <c:axId val="634275504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4291576"/>
        <c:crosses val="max"/>
        <c:crossBetween val="midCat"/>
      </c:valAx>
      <c:valAx>
        <c:axId val="634291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4275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 horizontalDpi="-3" vertic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'FALL B+G'!$E$131:$E$151</c:f>
              <c:numCache>
                <c:formatCode>General</c:formatCode>
                <c:ptCount val="21"/>
              </c:numCache>
            </c:numRef>
          </c:xVal>
          <c:yVal>
            <c:numRef>
              <c:f>'FALL B+G'!$F$131:$F$151</c:f>
              <c:numCache>
                <c:formatCode>General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90-457C-A688-C117F3236DE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'FALL B+G'!$E$131:$E$151</c:f>
              <c:numCache>
                <c:formatCode>General</c:formatCode>
                <c:ptCount val="21"/>
              </c:numCache>
            </c:numRef>
          </c:xVal>
          <c:yVal>
            <c:numRef>
              <c:f>'FALL B+G'!$G$131:$G$151</c:f>
              <c:numCache>
                <c:formatCode>General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90-457C-A688-C117F323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911704"/>
        <c:axId val="815915312"/>
      </c:scatterChart>
      <c:scatterChart>
        <c:scatterStyle val="smooth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'FALL B+G'!$E$131:$E$151</c:f>
              <c:numCache>
                <c:formatCode>General</c:formatCode>
                <c:ptCount val="21"/>
              </c:numCache>
            </c:numRef>
          </c:xVal>
          <c:yVal>
            <c:numRef>
              <c:f>'FALL B+G'!$H$131:$H$151</c:f>
              <c:numCache>
                <c:formatCode>General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90-457C-A688-C117F323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263800"/>
        <c:axId val="659256256"/>
      </c:scatterChart>
      <c:valAx>
        <c:axId val="815911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5915312"/>
        <c:crosses val="autoZero"/>
        <c:crossBetween val="midCat"/>
      </c:valAx>
      <c:valAx>
        <c:axId val="81591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5911704"/>
        <c:crosses val="autoZero"/>
        <c:crossBetween val="midCat"/>
      </c:valAx>
      <c:valAx>
        <c:axId val="6592562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59263800"/>
        <c:crosses val="max"/>
        <c:crossBetween val="midCat"/>
      </c:valAx>
      <c:valAx>
        <c:axId val="659263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9256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</a:t>
            </a:r>
            <a:r>
              <a:rPr lang="de-CH" baseline="0">
                <a:solidFill>
                  <a:srgbClr val="FF0000"/>
                </a:solidFill>
              </a:rPr>
              <a:t> G: </a:t>
            </a:r>
            <a:r>
              <a:rPr lang="de-CH">
                <a:solidFill>
                  <a:srgbClr val="FF0000"/>
                </a:solidFill>
              </a:rPr>
              <a:t>Y</a:t>
            </a:r>
            <a:r>
              <a:rPr lang="de-CH" baseline="0">
                <a:solidFill>
                  <a:srgbClr val="FF0000"/>
                </a:solidFill>
              </a:rPr>
              <a:t> [%] = {e^[-A*e^(B*-x)]}*100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B+G'!$E$106:$E$126</c:f>
              <c:numCache>
                <c:formatCode>General</c:formatCode>
                <c:ptCount val="21"/>
                <c:pt idx="0">
                  <c:v>11.58680707527553</c:v>
                </c:pt>
                <c:pt idx="1">
                  <c:v>11.26847881147757</c:v>
                </c:pt>
                <c:pt idx="2">
                  <c:v>10.950150547679609</c:v>
                </c:pt>
                <c:pt idx="3">
                  <c:v>10.631822283881649</c:v>
                </c:pt>
                <c:pt idx="4">
                  <c:v>10.313494020083688</c:v>
                </c:pt>
                <c:pt idx="5">
                  <c:v>9.9951657562857275</c:v>
                </c:pt>
                <c:pt idx="6">
                  <c:v>9.6768374924877669</c:v>
                </c:pt>
                <c:pt idx="7">
                  <c:v>9.3585092286898064</c:v>
                </c:pt>
                <c:pt idx="8">
                  <c:v>9.0401809648918459</c:v>
                </c:pt>
                <c:pt idx="9">
                  <c:v>8.7218527010938853</c:v>
                </c:pt>
                <c:pt idx="10">
                  <c:v>8.4035244372959248</c:v>
                </c:pt>
                <c:pt idx="11">
                  <c:v>8.0851961734979643</c:v>
                </c:pt>
                <c:pt idx="12">
                  <c:v>7.7668679097000046</c:v>
                </c:pt>
                <c:pt idx="13">
                  <c:v>7.448539645902045</c:v>
                </c:pt>
                <c:pt idx="14">
                  <c:v>7.1302113821040853</c:v>
                </c:pt>
                <c:pt idx="15">
                  <c:v>6.8118831183061257</c:v>
                </c:pt>
                <c:pt idx="16">
                  <c:v>6.4935548545081661</c:v>
                </c:pt>
                <c:pt idx="17">
                  <c:v>6.1752265907102064</c:v>
                </c:pt>
                <c:pt idx="18">
                  <c:v>5.8568983269122468</c:v>
                </c:pt>
                <c:pt idx="19">
                  <c:v>5.5385700631142871</c:v>
                </c:pt>
                <c:pt idx="20">
                  <c:v>5.220241799316331</c:v>
                </c:pt>
              </c:numCache>
            </c:numRef>
          </c:xVal>
          <c:yVal>
            <c:numRef>
              <c:f>'FALL B+G'!$F$106:$F$126</c:f>
              <c:numCache>
                <c:formatCode>General</c:formatCode>
                <c:ptCount val="21"/>
                <c:pt idx="0">
                  <c:v>0.99999999999999689</c:v>
                </c:pt>
                <c:pt idx="1">
                  <c:v>3.3710589653926077</c:v>
                </c:pt>
                <c:pt idx="2">
                  <c:v>8.2463931971786835</c:v>
                </c:pt>
                <c:pt idx="3">
                  <c:v>15.931025195503839</c:v>
                </c:pt>
                <c:pt idx="4">
                  <c:v>25.867721883377637</c:v>
                </c:pt>
                <c:pt idx="5">
                  <c:v>36.959102623361183</c:v>
                </c:pt>
                <c:pt idx="6">
                  <c:v>48.060962324576892</c:v>
                </c:pt>
                <c:pt idx="7">
                  <c:v>58.312555926441632</c:v>
                </c:pt>
                <c:pt idx="8">
                  <c:v>67.231611968525044</c:v>
                </c:pt>
                <c:pt idx="9">
                  <c:v>74.657590603603779</c:v>
                </c:pt>
                <c:pt idx="10">
                  <c:v>80.643174200207341</c:v>
                </c:pt>
                <c:pt idx="11">
                  <c:v>85.353797543789256</c:v>
                </c:pt>
                <c:pt idx="12">
                  <c:v>88.996306186010415</c:v>
                </c:pt>
                <c:pt idx="13">
                  <c:v>91.776578694725103</c:v>
                </c:pt>
                <c:pt idx="14">
                  <c:v>93.878533738023918</c:v>
                </c:pt>
                <c:pt idx="15">
                  <c:v>95.456518408425012</c:v>
                </c:pt>
                <c:pt idx="16">
                  <c:v>96.635023191758222</c:v>
                </c:pt>
                <c:pt idx="17">
                  <c:v>97.511827547836305</c:v>
                </c:pt>
                <c:pt idx="18">
                  <c:v>98.162337484781233</c:v>
                </c:pt>
                <c:pt idx="19">
                  <c:v>98.643960147742177</c:v>
                </c:pt>
                <c:pt idx="20">
                  <c:v>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5C-4AF9-923B-EFF7C2EEF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859880"/>
        <c:axId val="815861520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B+G'!$E$106:$E$126</c:f>
              <c:numCache>
                <c:formatCode>General</c:formatCode>
                <c:ptCount val="21"/>
                <c:pt idx="0">
                  <c:v>11.58680707527553</c:v>
                </c:pt>
                <c:pt idx="1">
                  <c:v>11.26847881147757</c:v>
                </c:pt>
                <c:pt idx="2">
                  <c:v>10.950150547679609</c:v>
                </c:pt>
                <c:pt idx="3">
                  <c:v>10.631822283881649</c:v>
                </c:pt>
                <c:pt idx="4">
                  <c:v>10.313494020083688</c:v>
                </c:pt>
                <c:pt idx="5">
                  <c:v>9.9951657562857275</c:v>
                </c:pt>
                <c:pt idx="6">
                  <c:v>9.6768374924877669</c:v>
                </c:pt>
                <c:pt idx="7">
                  <c:v>9.3585092286898064</c:v>
                </c:pt>
                <c:pt idx="8">
                  <c:v>9.0401809648918459</c:v>
                </c:pt>
                <c:pt idx="9">
                  <c:v>8.7218527010938853</c:v>
                </c:pt>
                <c:pt idx="10">
                  <c:v>8.4035244372959248</c:v>
                </c:pt>
                <c:pt idx="11">
                  <c:v>8.0851961734979643</c:v>
                </c:pt>
                <c:pt idx="12">
                  <c:v>7.7668679097000046</c:v>
                </c:pt>
                <c:pt idx="13">
                  <c:v>7.448539645902045</c:v>
                </c:pt>
                <c:pt idx="14">
                  <c:v>7.1302113821040853</c:v>
                </c:pt>
                <c:pt idx="15">
                  <c:v>6.8118831183061257</c:v>
                </c:pt>
                <c:pt idx="16">
                  <c:v>6.4935548545081661</c:v>
                </c:pt>
                <c:pt idx="17">
                  <c:v>6.1752265907102064</c:v>
                </c:pt>
                <c:pt idx="18">
                  <c:v>5.8568983269122468</c:v>
                </c:pt>
                <c:pt idx="19">
                  <c:v>5.5385700631142871</c:v>
                </c:pt>
                <c:pt idx="20">
                  <c:v>5.220241799316331</c:v>
                </c:pt>
              </c:numCache>
            </c:numRef>
          </c:xVal>
          <c:yVal>
            <c:numRef>
              <c:f>'FALL B+G'!$H$106:$H$126</c:f>
              <c:numCache>
                <c:formatCode>General</c:formatCode>
                <c:ptCount val="21"/>
                <c:pt idx="0">
                  <c:v>0.1251815043353276</c:v>
                </c:pt>
                <c:pt idx="1">
                  <c:v>0.31063705477613812</c:v>
                </c:pt>
                <c:pt idx="2">
                  <c:v>0.55936809793994768</c:v>
                </c:pt>
                <c:pt idx="3">
                  <c:v>0.79547058396044834</c:v>
                </c:pt>
                <c:pt idx="4">
                  <c:v>0.95079158065428915</c:v>
                </c:pt>
                <c:pt idx="5">
                  <c:v>0.99998919353984095</c:v>
                </c:pt>
                <c:pt idx="6">
                  <c:v>0.95722293526505631</c:v>
                </c:pt>
                <c:pt idx="7">
                  <c:v>0.85492783176853793</c:v>
                </c:pt>
                <c:pt idx="8">
                  <c:v>0.72558391513814702</c:v>
                </c:pt>
                <c:pt idx="9">
                  <c:v>0.59310944084925832</c:v>
                </c:pt>
                <c:pt idx="10">
                  <c:v>0.47160155156496486</c:v>
                </c:pt>
                <c:pt idx="11">
                  <c:v>0.36743219267728217</c:v>
                </c:pt>
                <c:pt idx="12">
                  <c:v>0.28201556729666127</c:v>
                </c:pt>
                <c:pt idx="13">
                  <c:v>0.21408178087727089</c:v>
                </c:pt>
                <c:pt idx="14">
                  <c:v>0.16119845963029239</c:v>
                </c:pt>
                <c:pt idx="15">
                  <c:v>0.12065544463178855</c:v>
                </c:pt>
                <c:pt idx="16">
                  <c:v>8.9913030123113261E-2</c:v>
                </c:pt>
                <c:pt idx="17">
                  <c:v>6.6787028191440279E-2</c:v>
                </c:pt>
                <c:pt idx="18">
                  <c:v>4.9491026217383563E-2</c:v>
                </c:pt>
                <c:pt idx="19">
                  <c:v>3.6609922652228628E-2</c:v>
                </c:pt>
                <c:pt idx="20">
                  <c:v>2.7046448867278604E-2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5C-4AF9-923B-EFF7C2EEF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667552"/>
        <c:axId val="814664272"/>
      </c:scatterChart>
      <c:valAx>
        <c:axId val="815859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5861520"/>
        <c:crosses val="autoZero"/>
        <c:crossBetween val="midCat"/>
      </c:valAx>
      <c:valAx>
        <c:axId val="815861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5859880"/>
        <c:crosses val="autoZero"/>
        <c:crossBetween val="midCat"/>
        <c:majorUnit val="10"/>
      </c:valAx>
      <c:valAx>
        <c:axId val="814664272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4667552"/>
        <c:crosses val="max"/>
        <c:crossBetween val="midCat"/>
        <c:majorUnit val="0.1"/>
      </c:valAx>
      <c:valAx>
        <c:axId val="81466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4664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 H: Y</a:t>
            </a:r>
            <a:r>
              <a:rPr lang="de-CH" baseline="0">
                <a:solidFill>
                  <a:srgbClr val="FF0000"/>
                </a:solidFill>
              </a:rPr>
              <a:t> [%] = {1 - [e^[-A*e^(B*-x)]]}*100</a:t>
            </a:r>
          </a:p>
        </c:rich>
      </c:tx>
      <c:layout>
        <c:manualLayout>
          <c:xMode val="edge"/>
          <c:yMode val="edge"/>
          <c:x val="0.27050985231323699"/>
          <c:y val="3.0030030030030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C+H'!$E$107:$E$127</c:f>
              <c:numCache>
                <c:formatCode>General</c:formatCode>
                <c:ptCount val="21"/>
                <c:pt idx="0">
                  <c:v>14.77975820068367</c:v>
                </c:pt>
                <c:pt idx="1">
                  <c:v>14.461429936885709</c:v>
                </c:pt>
                <c:pt idx="2">
                  <c:v>14.143101673087749</c:v>
                </c:pt>
                <c:pt idx="3">
                  <c:v>13.824773409289788</c:v>
                </c:pt>
                <c:pt idx="4">
                  <c:v>13.506445145491828</c:v>
                </c:pt>
                <c:pt idx="5">
                  <c:v>13.188116881693867</c:v>
                </c:pt>
                <c:pt idx="6">
                  <c:v>12.869788617895907</c:v>
                </c:pt>
                <c:pt idx="7">
                  <c:v>12.551460354097946</c:v>
                </c:pt>
                <c:pt idx="8">
                  <c:v>12.233132090299986</c:v>
                </c:pt>
                <c:pt idx="9">
                  <c:v>11.914803826502025</c:v>
                </c:pt>
                <c:pt idx="10">
                  <c:v>11.596475562704065</c:v>
                </c:pt>
                <c:pt idx="11">
                  <c:v>11.278147298906104</c:v>
                </c:pt>
                <c:pt idx="12">
                  <c:v>10.959819035108143</c:v>
                </c:pt>
                <c:pt idx="13">
                  <c:v>10.641490771310183</c:v>
                </c:pt>
                <c:pt idx="14">
                  <c:v>10.323162507512222</c:v>
                </c:pt>
                <c:pt idx="15">
                  <c:v>10.004834243714262</c:v>
                </c:pt>
                <c:pt idx="16">
                  <c:v>9.6865059799163014</c:v>
                </c:pt>
                <c:pt idx="17">
                  <c:v>9.3681777161183408</c:v>
                </c:pt>
                <c:pt idx="18">
                  <c:v>9.0498494523203803</c:v>
                </c:pt>
                <c:pt idx="19">
                  <c:v>8.7315211885224198</c:v>
                </c:pt>
                <c:pt idx="20">
                  <c:v>8.4131929247244699</c:v>
                </c:pt>
              </c:numCache>
            </c:numRef>
          </c:xVal>
          <c:yVal>
            <c:numRef>
              <c:f>'FALL C+H'!$F$107:$F$127</c:f>
              <c:numCache>
                <c:formatCode>General</c:formatCode>
                <c:ptCount val="21"/>
                <c:pt idx="0">
                  <c:v>1.0000000000000009</c:v>
                </c:pt>
                <c:pt idx="1">
                  <c:v>1.3560398522578287</c:v>
                </c:pt>
                <c:pt idx="2">
                  <c:v>1.8376625152187742</c:v>
                </c:pt>
                <c:pt idx="3">
                  <c:v>2.4881724521637061</c:v>
                </c:pt>
                <c:pt idx="4">
                  <c:v>3.3649768082418041</c:v>
                </c:pt>
                <c:pt idx="5">
                  <c:v>4.5434815915750271</c:v>
                </c:pt>
                <c:pt idx="6">
                  <c:v>6.1214662619761278</c:v>
                </c:pt>
                <c:pt idx="7">
                  <c:v>8.2234213052749698</c:v>
                </c:pt>
                <c:pt idx="8">
                  <c:v>11.003693813989701</c:v>
                </c:pt>
                <c:pt idx="9">
                  <c:v>14.646202456210899</c:v>
                </c:pt>
                <c:pt idx="10">
                  <c:v>19.356825799792876</c:v>
                </c:pt>
                <c:pt idx="11">
                  <c:v>25.342409396396505</c:v>
                </c:pt>
                <c:pt idx="12">
                  <c:v>32.768388031475283</c:v>
                </c:pt>
                <c:pt idx="13">
                  <c:v>41.687444073558751</c:v>
                </c:pt>
                <c:pt idx="14">
                  <c:v>51.939037675423549</c:v>
                </c:pt>
                <c:pt idx="15">
                  <c:v>63.040897376639272</c:v>
                </c:pt>
                <c:pt idx="16">
                  <c:v>74.1322781166228</c:v>
                </c:pt>
                <c:pt idx="17">
                  <c:v>84.068974804496477</c:v>
                </c:pt>
                <c:pt idx="18">
                  <c:v>91.753606802821537</c:v>
                </c:pt>
                <c:pt idx="19">
                  <c:v>96.628941034607521</c:v>
                </c:pt>
                <c:pt idx="20">
                  <c:v>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97-43F7-B3B6-3A21B8CC7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051488"/>
        <c:axId val="819059360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C+H'!$E$107:$E$127</c:f>
              <c:numCache>
                <c:formatCode>General</c:formatCode>
                <c:ptCount val="21"/>
                <c:pt idx="0">
                  <c:v>14.77975820068367</c:v>
                </c:pt>
                <c:pt idx="1">
                  <c:v>14.461429936885709</c:v>
                </c:pt>
                <c:pt idx="2">
                  <c:v>14.143101673087749</c:v>
                </c:pt>
                <c:pt idx="3">
                  <c:v>13.824773409289788</c:v>
                </c:pt>
                <c:pt idx="4">
                  <c:v>13.506445145491828</c:v>
                </c:pt>
                <c:pt idx="5">
                  <c:v>13.188116881693867</c:v>
                </c:pt>
                <c:pt idx="6">
                  <c:v>12.869788617895907</c:v>
                </c:pt>
                <c:pt idx="7">
                  <c:v>12.551460354097946</c:v>
                </c:pt>
                <c:pt idx="8">
                  <c:v>12.233132090299986</c:v>
                </c:pt>
                <c:pt idx="9">
                  <c:v>11.914803826502025</c:v>
                </c:pt>
                <c:pt idx="10">
                  <c:v>11.596475562704065</c:v>
                </c:pt>
                <c:pt idx="11">
                  <c:v>11.278147298906104</c:v>
                </c:pt>
                <c:pt idx="12">
                  <c:v>10.959819035108143</c:v>
                </c:pt>
                <c:pt idx="13">
                  <c:v>10.641490771310183</c:v>
                </c:pt>
                <c:pt idx="14">
                  <c:v>10.323162507512222</c:v>
                </c:pt>
                <c:pt idx="15">
                  <c:v>10.004834243714262</c:v>
                </c:pt>
                <c:pt idx="16">
                  <c:v>9.6865059799163014</c:v>
                </c:pt>
                <c:pt idx="17">
                  <c:v>9.3681777161183408</c:v>
                </c:pt>
                <c:pt idx="18">
                  <c:v>9.0498494523203803</c:v>
                </c:pt>
                <c:pt idx="19">
                  <c:v>8.7315211885224198</c:v>
                </c:pt>
                <c:pt idx="20">
                  <c:v>8.4131929247244699</c:v>
                </c:pt>
              </c:numCache>
            </c:numRef>
          </c:xVal>
          <c:yVal>
            <c:numRef>
              <c:f>'FALL C+H'!$H$107:$H$127</c:f>
              <c:numCache>
                <c:formatCode>General</c:formatCode>
                <c:ptCount val="21"/>
                <c:pt idx="0">
                  <c:v>2.7046448867278576E-2</c:v>
                </c:pt>
                <c:pt idx="1">
                  <c:v>3.6609922652228746E-2</c:v>
                </c:pt>
                <c:pt idx="2">
                  <c:v>4.9491026217383771E-2</c:v>
                </c:pt>
                <c:pt idx="3">
                  <c:v>6.6787028191440681E-2</c:v>
                </c:pt>
                <c:pt idx="4">
                  <c:v>8.9913030123113719E-2</c:v>
                </c:pt>
                <c:pt idx="5">
                  <c:v>0.12065544463178927</c:v>
                </c:pt>
                <c:pt idx="6">
                  <c:v>0.1611984596302935</c:v>
                </c:pt>
                <c:pt idx="7">
                  <c:v>0.21408178087727259</c:v>
                </c:pt>
                <c:pt idx="8">
                  <c:v>0.28201556729666399</c:v>
                </c:pt>
                <c:pt idx="9">
                  <c:v>0.367432192677286</c:v>
                </c:pt>
                <c:pt idx="10">
                  <c:v>0.47160155156496897</c:v>
                </c:pt>
                <c:pt idx="11">
                  <c:v>0.59310944084926354</c:v>
                </c:pt>
                <c:pt idx="12">
                  <c:v>0.72558391513815201</c:v>
                </c:pt>
                <c:pt idx="13">
                  <c:v>0.85492783176854237</c:v>
                </c:pt>
                <c:pt idx="14">
                  <c:v>0.95722293526505942</c:v>
                </c:pt>
                <c:pt idx="15">
                  <c:v>0.99998919353984073</c:v>
                </c:pt>
                <c:pt idx="16">
                  <c:v>0.95079158065428404</c:v>
                </c:pt>
                <c:pt idx="17">
                  <c:v>0.79547058396043957</c:v>
                </c:pt>
                <c:pt idx="18">
                  <c:v>0.55936809793993858</c:v>
                </c:pt>
                <c:pt idx="19">
                  <c:v>0.31063705477613035</c:v>
                </c:pt>
                <c:pt idx="20">
                  <c:v>0.12518150433532749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97-43F7-B3B6-3A21B8CC7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422464"/>
        <c:axId val="651422136"/>
      </c:scatterChart>
      <c:valAx>
        <c:axId val="81905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9059360"/>
        <c:crosses val="autoZero"/>
        <c:crossBetween val="midCat"/>
      </c:valAx>
      <c:valAx>
        <c:axId val="81905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9051488"/>
        <c:crosses val="autoZero"/>
        <c:crossBetween val="midCat"/>
        <c:majorUnit val="10"/>
      </c:valAx>
      <c:valAx>
        <c:axId val="651422136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51422464"/>
        <c:crosses val="max"/>
        <c:crossBetween val="midCat"/>
        <c:majorUnit val="0.1"/>
      </c:valAx>
      <c:valAx>
        <c:axId val="65142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422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 C:</a:t>
            </a:r>
            <a:r>
              <a:rPr lang="de-CH" baseline="0">
                <a:solidFill>
                  <a:srgbClr val="FF0000"/>
                </a:solidFill>
              </a:rPr>
              <a:t> </a:t>
            </a:r>
            <a:r>
              <a:rPr lang="de-CH">
                <a:solidFill>
                  <a:srgbClr val="FF0000"/>
                </a:solidFill>
              </a:rPr>
              <a:t>Y</a:t>
            </a:r>
            <a:r>
              <a:rPr lang="de-CH" baseline="0">
                <a:solidFill>
                  <a:srgbClr val="FF0000"/>
                </a:solidFill>
              </a:rPr>
              <a:t> [%] = {1 - [e^[-A*B^(B*x)]]}*100</a:t>
            </a:r>
            <a:endParaRPr lang="de-CH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19118574601251767"/>
          <c:y val="2.6636225266362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C+H'!$D$81:$D$102</c:f>
              <c:numCache>
                <c:formatCode>General</c:formatCode>
                <c:ptCount val="22"/>
                <c:pt idx="0">
                  <c:v>5.220241799316331</c:v>
                </c:pt>
                <c:pt idx="1">
                  <c:v>5.5385700631142907</c:v>
                </c:pt>
                <c:pt idx="2">
                  <c:v>5.8568983269122503</c:v>
                </c:pt>
                <c:pt idx="3">
                  <c:v>6.17522659071021</c:v>
                </c:pt>
                <c:pt idx="4">
                  <c:v>6.4935548545081696</c:v>
                </c:pt>
                <c:pt idx="5">
                  <c:v>6.8118831183061292</c:v>
                </c:pt>
                <c:pt idx="6">
                  <c:v>7.1302113821040889</c:v>
                </c:pt>
                <c:pt idx="7">
                  <c:v>7.4485396459020485</c:v>
                </c:pt>
                <c:pt idx="8">
                  <c:v>7.7668679097000082</c:v>
                </c:pt>
                <c:pt idx="9">
                  <c:v>8.0851961734979678</c:v>
                </c:pt>
                <c:pt idx="10">
                  <c:v>8.4035244372959284</c:v>
                </c:pt>
                <c:pt idx="11">
                  <c:v>8.7218527010938889</c:v>
                </c:pt>
                <c:pt idx="12">
                  <c:v>9.0401809648918494</c:v>
                </c:pt>
                <c:pt idx="13">
                  <c:v>9.3585092286898099</c:v>
                </c:pt>
                <c:pt idx="14">
                  <c:v>9.6768374924877705</c:v>
                </c:pt>
                <c:pt idx="15">
                  <c:v>9.995165756285731</c:v>
                </c:pt>
                <c:pt idx="16">
                  <c:v>10.313494020083692</c:v>
                </c:pt>
                <c:pt idx="17">
                  <c:v>10.631822283881652</c:v>
                </c:pt>
                <c:pt idx="18">
                  <c:v>10.950150547679613</c:v>
                </c:pt>
                <c:pt idx="19">
                  <c:v>11.268478811477573</c:v>
                </c:pt>
                <c:pt idx="20">
                  <c:v>11.58680707527553</c:v>
                </c:pt>
                <c:pt idx="21">
                  <c:v>0.31832826379795998</c:v>
                </c:pt>
              </c:numCache>
            </c:numRef>
          </c:xVal>
          <c:yVal>
            <c:numRef>
              <c:f>'FALL C+H'!$E$81:$E$102</c:f>
              <c:numCache>
                <c:formatCode>General</c:formatCode>
                <c:ptCount val="22"/>
                <c:pt idx="0">
                  <c:v>1.0000000000000009</c:v>
                </c:pt>
                <c:pt idx="1">
                  <c:v>1.3560398522578287</c:v>
                </c:pt>
                <c:pt idx="2">
                  <c:v>1.8376625152187742</c:v>
                </c:pt>
                <c:pt idx="3">
                  <c:v>2.4881724521637061</c:v>
                </c:pt>
                <c:pt idx="4">
                  <c:v>3.364976808241793</c:v>
                </c:pt>
                <c:pt idx="5">
                  <c:v>4.5434815915750164</c:v>
                </c:pt>
                <c:pt idx="6">
                  <c:v>6.1214662619761047</c:v>
                </c:pt>
                <c:pt idx="7">
                  <c:v>8.2234213052749254</c:v>
                </c:pt>
                <c:pt idx="8">
                  <c:v>11.003693813989612</c:v>
                </c:pt>
                <c:pt idx="9">
                  <c:v>14.646202456210776</c:v>
                </c:pt>
                <c:pt idx="10">
                  <c:v>19.35682579979272</c:v>
                </c:pt>
                <c:pt idx="11">
                  <c:v>25.342409396396302</c:v>
                </c:pt>
                <c:pt idx="12">
                  <c:v>32.768388031475041</c:v>
                </c:pt>
                <c:pt idx="13">
                  <c:v>41.687444073558474</c:v>
                </c:pt>
                <c:pt idx="14">
                  <c:v>51.939037675423229</c:v>
                </c:pt>
                <c:pt idx="15">
                  <c:v>63.040897376638938</c:v>
                </c:pt>
                <c:pt idx="16">
                  <c:v>74.132278116622473</c:v>
                </c:pt>
                <c:pt idx="17">
                  <c:v>84.068974804496222</c:v>
                </c:pt>
                <c:pt idx="18">
                  <c:v>91.753606802821352</c:v>
                </c:pt>
                <c:pt idx="19">
                  <c:v>96.628941034607436</c:v>
                </c:pt>
                <c:pt idx="20">
                  <c:v>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75-46EE-ABBE-11544AAD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2519736"/>
        <c:axId val="462724544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C+H'!$D$81:$D$102</c:f>
              <c:numCache>
                <c:formatCode>General</c:formatCode>
                <c:ptCount val="22"/>
                <c:pt idx="0">
                  <c:v>5.220241799316331</c:v>
                </c:pt>
                <c:pt idx="1">
                  <c:v>5.5385700631142907</c:v>
                </c:pt>
                <c:pt idx="2">
                  <c:v>5.8568983269122503</c:v>
                </c:pt>
                <c:pt idx="3">
                  <c:v>6.17522659071021</c:v>
                </c:pt>
                <c:pt idx="4">
                  <c:v>6.4935548545081696</c:v>
                </c:pt>
                <c:pt idx="5">
                  <c:v>6.8118831183061292</c:v>
                </c:pt>
                <c:pt idx="6">
                  <c:v>7.1302113821040889</c:v>
                </c:pt>
                <c:pt idx="7">
                  <c:v>7.4485396459020485</c:v>
                </c:pt>
                <c:pt idx="8">
                  <c:v>7.7668679097000082</c:v>
                </c:pt>
                <c:pt idx="9">
                  <c:v>8.0851961734979678</c:v>
                </c:pt>
                <c:pt idx="10">
                  <c:v>8.4035244372959284</c:v>
                </c:pt>
                <c:pt idx="11">
                  <c:v>8.7218527010938889</c:v>
                </c:pt>
                <c:pt idx="12">
                  <c:v>9.0401809648918494</c:v>
                </c:pt>
                <c:pt idx="13">
                  <c:v>9.3585092286898099</c:v>
                </c:pt>
                <c:pt idx="14">
                  <c:v>9.6768374924877705</c:v>
                </c:pt>
                <c:pt idx="15">
                  <c:v>9.995165756285731</c:v>
                </c:pt>
                <c:pt idx="16">
                  <c:v>10.313494020083692</c:v>
                </c:pt>
                <c:pt idx="17">
                  <c:v>10.631822283881652</c:v>
                </c:pt>
                <c:pt idx="18">
                  <c:v>10.950150547679613</c:v>
                </c:pt>
                <c:pt idx="19">
                  <c:v>11.268478811477573</c:v>
                </c:pt>
                <c:pt idx="20">
                  <c:v>11.58680707527553</c:v>
                </c:pt>
                <c:pt idx="21">
                  <c:v>0.31832826379795998</c:v>
                </c:pt>
              </c:numCache>
            </c:numRef>
          </c:xVal>
          <c:yVal>
            <c:numRef>
              <c:f>'FALL C+H'!$G$81:$G$102</c:f>
              <c:numCache>
                <c:formatCode>General</c:formatCode>
                <c:ptCount val="22"/>
                <c:pt idx="0">
                  <c:v>2.7046448867278604E-2</c:v>
                </c:pt>
                <c:pt idx="1">
                  <c:v>3.660992265222876E-2</c:v>
                </c:pt>
                <c:pt idx="2">
                  <c:v>4.9491026217383736E-2</c:v>
                </c:pt>
                <c:pt idx="3">
                  <c:v>6.6787028191440515E-2</c:v>
                </c:pt>
                <c:pt idx="4">
                  <c:v>8.9913030123113566E-2</c:v>
                </c:pt>
                <c:pt idx="5">
                  <c:v>0.12065544463178898</c:v>
                </c:pt>
                <c:pt idx="6">
                  <c:v>0.16119845963029297</c:v>
                </c:pt>
                <c:pt idx="7">
                  <c:v>0.2140817808772717</c:v>
                </c:pt>
                <c:pt idx="8">
                  <c:v>0.28201556729666227</c:v>
                </c:pt>
                <c:pt idx="9">
                  <c:v>0.36743219267728305</c:v>
                </c:pt>
                <c:pt idx="10">
                  <c:v>0.47160155156496614</c:v>
                </c:pt>
                <c:pt idx="11">
                  <c:v>0.59310944084925943</c:v>
                </c:pt>
                <c:pt idx="12">
                  <c:v>0.72558391513814968</c:v>
                </c:pt>
                <c:pt idx="13">
                  <c:v>0.85492783176853937</c:v>
                </c:pt>
                <c:pt idx="14">
                  <c:v>0.95722293526505797</c:v>
                </c:pt>
                <c:pt idx="15">
                  <c:v>0.99998919353984095</c:v>
                </c:pt>
                <c:pt idx="16">
                  <c:v>0.95079158065428759</c:v>
                </c:pt>
                <c:pt idx="17">
                  <c:v>0.7954705839604469</c:v>
                </c:pt>
                <c:pt idx="18">
                  <c:v>0.55936809793994569</c:v>
                </c:pt>
                <c:pt idx="19">
                  <c:v>0.31063705477613535</c:v>
                </c:pt>
                <c:pt idx="20">
                  <c:v>0.1251815043353276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75-46EE-ABBE-11544AAD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8712728"/>
        <c:axId val="918718304"/>
      </c:scatterChart>
      <c:valAx>
        <c:axId val="652519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2724544"/>
        <c:crosses val="autoZero"/>
        <c:crossBetween val="midCat"/>
      </c:valAx>
      <c:valAx>
        <c:axId val="4627245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52519736"/>
        <c:crosses val="autoZero"/>
        <c:crossBetween val="midCat"/>
      </c:valAx>
      <c:valAx>
        <c:axId val="918718304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18712728"/>
        <c:crosses val="max"/>
        <c:crossBetween val="midCat"/>
      </c:valAx>
      <c:valAx>
        <c:axId val="918712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871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FF0000"/>
                </a:solidFill>
              </a:rPr>
              <a:t> FALL D: Y</a:t>
            </a:r>
            <a:r>
              <a:rPr lang="en-US" baseline="0">
                <a:solidFill>
                  <a:srgbClr val="FF0000"/>
                </a:solidFill>
              </a:rPr>
              <a:t> [%] = {[e^(B*ln(x)+A)] / [e^(B*ln(x)+A)+1]}*100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D+I'!$D$81:$D$101</c:f>
              <c:numCache>
                <c:formatCode>General</c:formatCode>
                <c:ptCount val="21"/>
                <c:pt idx="0">
                  <c:v>6.9236687193969031</c:v>
                </c:pt>
                <c:pt idx="1">
                  <c:v>7.299645774149603</c:v>
                </c:pt>
                <c:pt idx="2">
                  <c:v>7.675622828902303</c:v>
                </c:pt>
                <c:pt idx="3">
                  <c:v>8.0515998836550029</c:v>
                </c:pt>
                <c:pt idx="4">
                  <c:v>8.4275769384077019</c:v>
                </c:pt>
                <c:pt idx="5">
                  <c:v>8.803553993160401</c:v>
                </c:pt>
                <c:pt idx="6">
                  <c:v>9.1795310479131</c:v>
                </c:pt>
                <c:pt idx="7">
                  <c:v>9.5555081026657991</c:v>
                </c:pt>
                <c:pt idx="8">
                  <c:v>9.9314851574184981</c:v>
                </c:pt>
                <c:pt idx="9">
                  <c:v>10.307462212171197</c:v>
                </c:pt>
                <c:pt idx="10">
                  <c:v>10.683439266923896</c:v>
                </c:pt>
                <c:pt idx="11">
                  <c:v>11.059416321676595</c:v>
                </c:pt>
                <c:pt idx="12">
                  <c:v>11.435393376429294</c:v>
                </c:pt>
                <c:pt idx="13">
                  <c:v>11.811370431181993</c:v>
                </c:pt>
                <c:pt idx="14">
                  <c:v>12.187347485934692</c:v>
                </c:pt>
                <c:pt idx="15">
                  <c:v>12.563324540687391</c:v>
                </c:pt>
                <c:pt idx="16">
                  <c:v>12.939301595440091</c:v>
                </c:pt>
                <c:pt idx="17">
                  <c:v>13.31527865019279</c:v>
                </c:pt>
                <c:pt idx="18">
                  <c:v>13.691255704945489</c:v>
                </c:pt>
                <c:pt idx="19">
                  <c:v>14.067232759698188</c:v>
                </c:pt>
                <c:pt idx="20">
                  <c:v>14.443209814450894</c:v>
                </c:pt>
              </c:numCache>
            </c:numRef>
          </c:xVal>
          <c:yVal>
            <c:numRef>
              <c:f>'FALL D+I'!$E$81:$E$101</c:f>
              <c:numCache>
                <c:formatCode>General</c:formatCode>
                <c:ptCount val="21"/>
                <c:pt idx="0">
                  <c:v>0.99999999999999911</c:v>
                </c:pt>
                <c:pt idx="1">
                  <c:v>1.9186547941411201</c:v>
                </c:pt>
                <c:pt idx="2">
                  <c:v>3.5351314709528827</c:v>
                </c:pt>
                <c:pt idx="3">
                  <c:v>6.2461378673249186</c:v>
                </c:pt>
                <c:pt idx="4">
                  <c:v>10.543201126263806</c:v>
                </c:pt>
                <c:pt idx="5">
                  <c:v>16.899858785858896</c:v>
                </c:pt>
                <c:pt idx="6">
                  <c:v>25.539820030982412</c:v>
                </c:pt>
                <c:pt idx="7">
                  <c:v>36.163014945659747</c:v>
                </c:pt>
                <c:pt idx="8">
                  <c:v>47.853037292286274</c:v>
                </c:pt>
                <c:pt idx="9">
                  <c:v>59.351301623090706</c:v>
                </c:pt>
                <c:pt idx="10">
                  <c:v>69.557300680266252</c:v>
                </c:pt>
                <c:pt idx="11">
                  <c:v>77.878714155849096</c:v>
                </c:pt>
                <c:pt idx="12">
                  <c:v>84.243602754803177</c:v>
                </c:pt>
                <c:pt idx="13">
                  <c:v>88.902312857110402</c:v>
                </c:pt>
                <c:pt idx="14">
                  <c:v>92.218886602561469</c:v>
                </c:pt>
                <c:pt idx="15">
                  <c:v>94.543376380576206</c:v>
                </c:pt>
                <c:pt idx="16">
                  <c:v>96.160927952673987</c:v>
                </c:pt>
                <c:pt idx="17">
                  <c:v>97.284857451782841</c:v>
                </c:pt>
                <c:pt idx="18">
                  <c:v>98.06748939755505</c:v>
                </c:pt>
                <c:pt idx="19">
                  <c:v>98.614891425029654</c:v>
                </c:pt>
                <c:pt idx="20">
                  <c:v>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BA-40A6-9D6A-15B0B5E7D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116528"/>
        <c:axId val="635109968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D+I'!$D$81:$D$101</c:f>
              <c:numCache>
                <c:formatCode>General</c:formatCode>
                <c:ptCount val="21"/>
                <c:pt idx="0">
                  <c:v>6.9236687193969031</c:v>
                </c:pt>
                <c:pt idx="1">
                  <c:v>7.299645774149603</c:v>
                </c:pt>
                <c:pt idx="2">
                  <c:v>7.675622828902303</c:v>
                </c:pt>
                <c:pt idx="3">
                  <c:v>8.0515998836550029</c:v>
                </c:pt>
                <c:pt idx="4">
                  <c:v>8.4275769384077019</c:v>
                </c:pt>
                <c:pt idx="5">
                  <c:v>8.803553993160401</c:v>
                </c:pt>
                <c:pt idx="6">
                  <c:v>9.1795310479131</c:v>
                </c:pt>
                <c:pt idx="7">
                  <c:v>9.5555081026657991</c:v>
                </c:pt>
                <c:pt idx="8">
                  <c:v>9.9314851574184981</c:v>
                </c:pt>
                <c:pt idx="9">
                  <c:v>10.307462212171197</c:v>
                </c:pt>
                <c:pt idx="10">
                  <c:v>10.683439266923896</c:v>
                </c:pt>
                <c:pt idx="11">
                  <c:v>11.059416321676595</c:v>
                </c:pt>
                <c:pt idx="12">
                  <c:v>11.435393376429294</c:v>
                </c:pt>
                <c:pt idx="13">
                  <c:v>11.811370431181993</c:v>
                </c:pt>
                <c:pt idx="14">
                  <c:v>12.187347485934692</c:v>
                </c:pt>
                <c:pt idx="15">
                  <c:v>12.563324540687391</c:v>
                </c:pt>
                <c:pt idx="16">
                  <c:v>12.939301595440091</c:v>
                </c:pt>
                <c:pt idx="17">
                  <c:v>13.31527865019279</c:v>
                </c:pt>
                <c:pt idx="18">
                  <c:v>13.691255704945489</c:v>
                </c:pt>
                <c:pt idx="19">
                  <c:v>14.067232759698188</c:v>
                </c:pt>
                <c:pt idx="20">
                  <c:v>14.443209814450894</c:v>
                </c:pt>
              </c:numCache>
            </c:numRef>
          </c:xVal>
          <c:yVal>
            <c:numRef>
              <c:f>'FALL D+I'!$G$81:$G$101</c:f>
              <c:numCache>
                <c:formatCode>General</c:formatCode>
                <c:ptCount val="21"/>
                <c:pt idx="0">
                  <c:v>3.9599999999999962E-2</c:v>
                </c:pt>
                <c:pt idx="1">
                  <c:v>7.527369727801253E-2</c:v>
                </c:pt>
                <c:pt idx="2">
                  <c:v>0.13640639703134674</c:v>
                </c:pt>
                <c:pt idx="3">
                  <c:v>0.23423981938994459</c:v>
                </c:pt>
                <c:pt idx="4">
                  <c:v>0.37726440905501207</c:v>
                </c:pt>
                <c:pt idx="5">
                  <c:v>0.56175226064156702</c:v>
                </c:pt>
                <c:pt idx="6">
                  <c:v>0.76067983835330844</c:v>
                </c:pt>
                <c:pt idx="7">
                  <c:v>0.92341513784238582</c:v>
                </c:pt>
                <c:pt idx="8">
                  <c:v>0.99815622045267449</c:v>
                </c:pt>
                <c:pt idx="9">
                  <c:v>0.9650212631815922</c:v>
                </c:pt>
                <c:pt idx="10">
                  <c:v>0.84700479604066292</c:v>
                </c:pt>
                <c:pt idx="11">
                  <c:v>0.68911091880658415</c:v>
                </c:pt>
                <c:pt idx="12">
                  <c:v>0.53095026814849433</c:v>
                </c:pt>
                <c:pt idx="13">
                  <c:v>0.39464402174700097</c:v>
                </c:pt>
                <c:pt idx="14">
                  <c:v>0.28702624561602241</c:v>
                </c:pt>
                <c:pt idx="15">
                  <c:v>0.20635504824733039</c:v>
                </c:pt>
                <c:pt idx="16">
                  <c:v>0.14766749221921643</c:v>
                </c:pt>
                <c:pt idx="17">
                  <c:v>0.10565690230583052</c:v>
                </c:pt>
                <c:pt idx="18">
                  <c:v>7.580658520637322E-2</c:v>
                </c:pt>
                <c:pt idx="19">
                  <c:v>5.4636932693031659E-2</c:v>
                </c:pt>
                <c:pt idx="20">
                  <c:v>3.9600000000000114E-2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BA-40A6-9D6A-15B0B5E7D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7023552"/>
        <c:axId val="537019288"/>
      </c:scatterChart>
      <c:valAx>
        <c:axId val="63511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109968"/>
        <c:crosses val="autoZero"/>
        <c:crossBetween val="midCat"/>
      </c:valAx>
      <c:valAx>
        <c:axId val="63510996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116528"/>
        <c:crosses val="autoZero"/>
        <c:crossBetween val="midCat"/>
      </c:valAx>
      <c:valAx>
        <c:axId val="53701928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7023552"/>
        <c:crosses val="max"/>
        <c:crossBetween val="midCat"/>
      </c:valAx>
      <c:valAx>
        <c:axId val="53702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7019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 I: Y [%] = 100 - {[e^(B*ln(x)+A)]</a:t>
            </a:r>
            <a:r>
              <a:rPr lang="de-CH" baseline="0">
                <a:solidFill>
                  <a:srgbClr val="FF0000"/>
                </a:solidFill>
              </a:rPr>
              <a:t> / [e^(B*ln(x)+A)+1]}*100</a:t>
            </a:r>
          </a:p>
          <a:p>
            <a:pPr>
              <a:defRPr>
                <a:solidFill>
                  <a:srgbClr val="FF0000"/>
                </a:solidFill>
              </a:defRPr>
            </a:pPr>
            <a:r>
              <a:rPr lang="de-CH">
                <a:solidFill>
                  <a:srgbClr val="FF0000"/>
                </a:solidFill>
              </a:rPr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D+I'!$D$109:$D$129</c:f>
              <c:numCache>
                <c:formatCode>General</c:formatCode>
                <c:ptCount val="21"/>
                <c:pt idx="0">
                  <c:v>6.9236687193969031</c:v>
                </c:pt>
                <c:pt idx="1">
                  <c:v>7.299645774149603</c:v>
                </c:pt>
                <c:pt idx="2">
                  <c:v>7.675622828902303</c:v>
                </c:pt>
                <c:pt idx="3">
                  <c:v>8.0515998836550029</c:v>
                </c:pt>
                <c:pt idx="4">
                  <c:v>8.4275769384077019</c:v>
                </c:pt>
                <c:pt idx="5">
                  <c:v>8.803553993160401</c:v>
                </c:pt>
                <c:pt idx="6">
                  <c:v>9.1795310479131</c:v>
                </c:pt>
                <c:pt idx="7">
                  <c:v>9.5555081026657991</c:v>
                </c:pt>
                <c:pt idx="8">
                  <c:v>9.9314851574184981</c:v>
                </c:pt>
                <c:pt idx="9">
                  <c:v>10.307462212171197</c:v>
                </c:pt>
                <c:pt idx="10">
                  <c:v>10.683439266923896</c:v>
                </c:pt>
                <c:pt idx="11">
                  <c:v>11.059416321676595</c:v>
                </c:pt>
                <c:pt idx="12">
                  <c:v>11.435393376429294</c:v>
                </c:pt>
                <c:pt idx="13">
                  <c:v>11.811370431181993</c:v>
                </c:pt>
                <c:pt idx="14">
                  <c:v>12.187347485934692</c:v>
                </c:pt>
                <c:pt idx="15">
                  <c:v>12.563324540687391</c:v>
                </c:pt>
                <c:pt idx="16">
                  <c:v>12.939301595440091</c:v>
                </c:pt>
                <c:pt idx="17">
                  <c:v>13.31527865019279</c:v>
                </c:pt>
                <c:pt idx="18">
                  <c:v>13.691255704945489</c:v>
                </c:pt>
                <c:pt idx="19">
                  <c:v>14.067232759698188</c:v>
                </c:pt>
                <c:pt idx="20">
                  <c:v>14.443209814450894</c:v>
                </c:pt>
              </c:numCache>
            </c:numRef>
          </c:xVal>
          <c:yVal>
            <c:numRef>
              <c:f>'FALL D+I'!$E$109:$E$129</c:f>
              <c:numCache>
                <c:formatCode>General</c:formatCode>
                <c:ptCount val="21"/>
                <c:pt idx="0">
                  <c:v>99</c:v>
                </c:pt>
                <c:pt idx="1">
                  <c:v>98.081345205858881</c:v>
                </c:pt>
                <c:pt idx="2">
                  <c:v>96.464868529047124</c:v>
                </c:pt>
                <c:pt idx="3">
                  <c:v>93.753862132675081</c:v>
                </c:pt>
                <c:pt idx="4">
                  <c:v>89.45679887373619</c:v>
                </c:pt>
                <c:pt idx="5">
                  <c:v>83.100141214141104</c:v>
                </c:pt>
                <c:pt idx="6">
                  <c:v>74.460179969017588</c:v>
                </c:pt>
                <c:pt idx="7">
                  <c:v>63.836985054340253</c:v>
                </c:pt>
                <c:pt idx="8">
                  <c:v>52.146962707713726</c:v>
                </c:pt>
                <c:pt idx="9">
                  <c:v>40.648698376909294</c:v>
                </c:pt>
                <c:pt idx="10">
                  <c:v>30.442699319733748</c:v>
                </c:pt>
                <c:pt idx="11">
                  <c:v>22.121285844150904</c:v>
                </c:pt>
                <c:pt idx="12">
                  <c:v>15.756397245196823</c:v>
                </c:pt>
                <c:pt idx="13">
                  <c:v>11.097687142889598</c:v>
                </c:pt>
                <c:pt idx="14">
                  <c:v>7.7811133974385314</c:v>
                </c:pt>
                <c:pt idx="15">
                  <c:v>5.4566236194237945</c:v>
                </c:pt>
                <c:pt idx="16">
                  <c:v>3.8390720473260131</c:v>
                </c:pt>
                <c:pt idx="17">
                  <c:v>2.7151425482171589</c:v>
                </c:pt>
                <c:pt idx="18">
                  <c:v>1.9325106024449497</c:v>
                </c:pt>
                <c:pt idx="19">
                  <c:v>1.3851085749703458</c:v>
                </c:pt>
                <c:pt idx="2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89-4357-9F20-01ECD5E01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7334360"/>
        <c:axId val="787343872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D+I'!$D$109:$D$129</c:f>
              <c:numCache>
                <c:formatCode>General</c:formatCode>
                <c:ptCount val="21"/>
                <c:pt idx="0">
                  <c:v>6.9236687193969031</c:v>
                </c:pt>
                <c:pt idx="1">
                  <c:v>7.299645774149603</c:v>
                </c:pt>
                <c:pt idx="2">
                  <c:v>7.675622828902303</c:v>
                </c:pt>
                <c:pt idx="3">
                  <c:v>8.0515998836550029</c:v>
                </c:pt>
                <c:pt idx="4">
                  <c:v>8.4275769384077019</c:v>
                </c:pt>
                <c:pt idx="5">
                  <c:v>8.803553993160401</c:v>
                </c:pt>
                <c:pt idx="6">
                  <c:v>9.1795310479131</c:v>
                </c:pt>
                <c:pt idx="7">
                  <c:v>9.5555081026657991</c:v>
                </c:pt>
                <c:pt idx="8">
                  <c:v>9.9314851574184981</c:v>
                </c:pt>
                <c:pt idx="9">
                  <c:v>10.307462212171197</c:v>
                </c:pt>
                <c:pt idx="10">
                  <c:v>10.683439266923896</c:v>
                </c:pt>
                <c:pt idx="11">
                  <c:v>11.059416321676595</c:v>
                </c:pt>
                <c:pt idx="12">
                  <c:v>11.435393376429294</c:v>
                </c:pt>
                <c:pt idx="13">
                  <c:v>11.811370431181993</c:v>
                </c:pt>
                <c:pt idx="14">
                  <c:v>12.187347485934692</c:v>
                </c:pt>
                <c:pt idx="15">
                  <c:v>12.563324540687391</c:v>
                </c:pt>
                <c:pt idx="16">
                  <c:v>12.939301595440091</c:v>
                </c:pt>
                <c:pt idx="17">
                  <c:v>13.31527865019279</c:v>
                </c:pt>
                <c:pt idx="18">
                  <c:v>13.691255704945489</c:v>
                </c:pt>
                <c:pt idx="19">
                  <c:v>14.067232759698188</c:v>
                </c:pt>
                <c:pt idx="20">
                  <c:v>14.443209814450894</c:v>
                </c:pt>
              </c:numCache>
            </c:numRef>
          </c:xVal>
          <c:yVal>
            <c:numRef>
              <c:f>'FALL D+I'!$G$109:$G$129</c:f>
              <c:numCache>
                <c:formatCode>General</c:formatCode>
                <c:ptCount val="21"/>
                <c:pt idx="0">
                  <c:v>3.9599999999999962E-2</c:v>
                </c:pt>
                <c:pt idx="1">
                  <c:v>7.527369727801253E-2</c:v>
                </c:pt>
                <c:pt idx="2">
                  <c:v>0.13640639703134674</c:v>
                </c:pt>
                <c:pt idx="3">
                  <c:v>0.23423981938994459</c:v>
                </c:pt>
                <c:pt idx="4">
                  <c:v>0.37726440905501207</c:v>
                </c:pt>
                <c:pt idx="5">
                  <c:v>0.56175226064156702</c:v>
                </c:pt>
                <c:pt idx="6">
                  <c:v>0.76067983835330844</c:v>
                </c:pt>
                <c:pt idx="7">
                  <c:v>0.92341513784238582</c:v>
                </c:pt>
                <c:pt idx="8">
                  <c:v>0.99815622045267449</c:v>
                </c:pt>
                <c:pt idx="9">
                  <c:v>0.9650212631815922</c:v>
                </c:pt>
                <c:pt idx="10">
                  <c:v>0.84700479604066292</c:v>
                </c:pt>
                <c:pt idx="11">
                  <c:v>0.68911091880658415</c:v>
                </c:pt>
                <c:pt idx="12">
                  <c:v>0.53095026814849433</c:v>
                </c:pt>
                <c:pt idx="13">
                  <c:v>0.39464402174700097</c:v>
                </c:pt>
                <c:pt idx="14">
                  <c:v>0.28702624561602241</c:v>
                </c:pt>
                <c:pt idx="15">
                  <c:v>0.20635504824733039</c:v>
                </c:pt>
                <c:pt idx="16">
                  <c:v>0.14766749221921643</c:v>
                </c:pt>
                <c:pt idx="17">
                  <c:v>0.10565690230583052</c:v>
                </c:pt>
                <c:pt idx="18">
                  <c:v>7.580658520637322E-2</c:v>
                </c:pt>
                <c:pt idx="19">
                  <c:v>5.4636932693031659E-2</c:v>
                </c:pt>
                <c:pt idx="20">
                  <c:v>3.9600000000000114E-2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89-4357-9F20-01ECD5E01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197176"/>
        <c:axId val="614196192"/>
      </c:scatterChart>
      <c:valAx>
        <c:axId val="787334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7343872"/>
        <c:crosses val="autoZero"/>
        <c:crossBetween val="midCat"/>
      </c:valAx>
      <c:valAx>
        <c:axId val="78734387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7334360"/>
        <c:crosses val="autoZero"/>
        <c:crossBetween val="midCat"/>
      </c:valAx>
      <c:valAx>
        <c:axId val="614196192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4197176"/>
        <c:crosses val="max"/>
        <c:crossBetween val="midCat"/>
      </c:valAx>
      <c:valAx>
        <c:axId val="614197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196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1889760</xdr:colOff>
      <xdr:row>30</xdr:row>
      <xdr:rowOff>144780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2641580" y="57454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CH" sz="1100"/>
        </a:p>
      </xdr:txBody>
    </xdr:sp>
    <xdr:clientData/>
  </xdr:oneCellAnchor>
  <xdr:oneCellAnchor>
    <xdr:from>
      <xdr:col>0</xdr:col>
      <xdr:colOff>0</xdr:colOff>
      <xdr:row>1</xdr:row>
      <xdr:rowOff>7620</xdr:rowOff>
    </xdr:from>
    <xdr:ext cx="8610600" cy="3977640"/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281940"/>
          <a:ext cx="8610600" cy="3977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CH" sz="1100" b="1">
              <a:solidFill>
                <a:srgbClr val="FF0000"/>
              </a:solidFill>
            </a:rPr>
            <a:t>ALLGEMEINES:</a:t>
          </a:r>
        </a:p>
        <a:p>
          <a:r>
            <a:rPr lang="de-CH" sz="1100" b="1">
              <a:solidFill>
                <a:srgbClr val="FF0000"/>
              </a:solidFill>
            </a:rPr>
            <a:t>Ausgehend</a:t>
          </a:r>
          <a:r>
            <a:rPr lang="de-CH" sz="1100" b="1" baseline="0">
              <a:solidFill>
                <a:srgbClr val="FF0000"/>
              </a:solidFill>
            </a:rPr>
            <a:t> von der gewünschten Lage des häufigsten x- Wertes  entsprechend des Wendepunktes einer Summenfunktion (xs-Wert) sowie nach Vorgabe der zwei Wendepunkte für die zugehörige Dichtefunktion (Wendepunkte der Glockenkurve: xWP1, xWP2),  werden mit dem Rechenprogramm  verschiedene variierte </a:t>
          </a:r>
          <a:r>
            <a:rPr lang="de-CH" sz="1100" b="1" baseline="0">
              <a:solidFill>
                <a:srgbClr val="0070C0"/>
              </a:solidFill>
            </a:rPr>
            <a:t>Normalverteilungen (*** Verständigung siehe ganz unten!)  </a:t>
          </a:r>
        </a:p>
        <a:p>
          <a:r>
            <a:rPr lang="de-CH" sz="1100" b="1" baseline="0">
              <a:solidFill>
                <a:srgbClr val="FF0000"/>
              </a:solidFill>
            </a:rPr>
            <a:t>generiert. </a:t>
          </a:r>
          <a:r>
            <a:rPr lang="de-CH" sz="1100" b="1">
              <a:solidFill>
                <a:srgbClr val="FF0000"/>
              </a:solidFill>
            </a:rPr>
            <a:t>Die</a:t>
          </a:r>
          <a:r>
            <a:rPr lang="de-CH" sz="1100" b="1" baseline="0">
              <a:solidFill>
                <a:srgbClr val="FF0000"/>
              </a:solidFill>
            </a:rPr>
            <a:t> </a:t>
          </a:r>
          <a:r>
            <a:rPr lang="de-CH" sz="1100" b="1">
              <a:solidFill>
                <a:srgbClr val="FF0000"/>
              </a:solidFill>
            </a:rPr>
            <a:t>Berechnungen erfolgen automatisch  auf den</a:t>
          </a:r>
          <a:r>
            <a:rPr lang="de-CH" sz="1100" b="1" baseline="0">
              <a:solidFill>
                <a:srgbClr val="FF0000"/>
              </a:solidFill>
            </a:rPr>
            <a:t> einzelnen </a:t>
          </a:r>
          <a:r>
            <a:rPr lang="de-CH" sz="1100" b="1">
              <a:solidFill>
                <a:srgbClr val="FF0000"/>
              </a:solidFill>
            </a:rPr>
            <a:t>Registerblättern (FALL</a:t>
          </a:r>
          <a:r>
            <a:rPr lang="de-CH" sz="1100" b="1" baseline="0">
              <a:solidFill>
                <a:srgbClr val="FF0000"/>
              </a:solidFill>
            </a:rPr>
            <a:t> A+F  bis  FALL E+J</a:t>
          </a:r>
          <a:r>
            <a:rPr lang="de-CH" sz="1100" b="1">
              <a:solidFill>
                <a:srgbClr val="FF0000"/>
              </a:solidFill>
            </a:rPr>
            <a:t>). Ergänzend zur</a:t>
          </a:r>
          <a:r>
            <a:rPr lang="de-CH" sz="1100" b="1" baseline="0">
              <a:solidFill>
                <a:srgbClr val="FF0000"/>
              </a:solidFill>
            </a:rPr>
            <a:t> </a:t>
          </a:r>
          <a:r>
            <a:rPr lang="de-CH" sz="1100" b="1">
              <a:solidFill>
                <a:srgbClr val="FF0000"/>
              </a:solidFill>
            </a:rPr>
            <a:t>dargestellten Resultatgrafik - bestehend aus Summenkurve und Glockenkurve (relative</a:t>
          </a:r>
          <a:r>
            <a:rPr lang="de-CH" sz="1100" b="1" baseline="0">
              <a:solidFill>
                <a:srgbClr val="FF0000"/>
              </a:solidFill>
            </a:rPr>
            <a:t> Dichte) - </a:t>
          </a:r>
          <a:r>
            <a:rPr lang="de-CH" sz="1100" b="1">
              <a:solidFill>
                <a:srgbClr val="FF0000"/>
              </a:solidFill>
            </a:rPr>
            <a:t>können gleichenorts</a:t>
          </a:r>
          <a:r>
            <a:rPr lang="de-CH" sz="1100" b="1" baseline="0">
              <a:solidFill>
                <a:srgbClr val="FF0000"/>
              </a:solidFill>
            </a:rPr>
            <a:t> </a:t>
          </a:r>
          <a:r>
            <a:rPr lang="de-CH" sz="1100" b="1">
              <a:solidFill>
                <a:srgbClr val="FF0000"/>
              </a:solidFill>
            </a:rPr>
            <a:t>innerhalb</a:t>
          </a:r>
          <a:r>
            <a:rPr lang="de-CH" sz="1100" b="1" baseline="0">
              <a:solidFill>
                <a:srgbClr val="FF0000"/>
              </a:solidFill>
            </a:rPr>
            <a:t> der berechneten Bandbreite zwischen dem 1% - Quantil und dem 99%-Quantil beliebige Werte x oder y zur entsprechenden Funktion sowie die dazugehorige                      </a:t>
          </a:r>
          <a:r>
            <a:rPr lang="de-CH" sz="1100" b="1" baseline="0">
              <a:solidFill>
                <a:srgbClr val="0070C0"/>
              </a:solidFill>
            </a:rPr>
            <a:t>***relative Dichte </a:t>
          </a:r>
          <a:r>
            <a:rPr lang="de-CH" sz="1100" b="1" baseline="0">
              <a:solidFill>
                <a:srgbClr val="FF0000"/>
              </a:solidFill>
            </a:rPr>
            <a:t>abgefragt werden. Beträgt der vorgegebene Wert xWP1 weniger als 1.0, oder reicht als Folge seiner Nähe zu +1 die Bandbreite der Verteilung (von xMIN bis xMAX) bis in den negativen Bereich, so werden für die "logarithmischen  Funktionen" (Registerblatt  FALL D+I, bzw. FALL E+J) keine Berechnungen durchgeführt!  In den Abfrageformularen erscheint zu den Berechnungswerten entweder die Zahl Null oder #ZAHL! - und die entsprechenden Grafiken bleiben leer. Gilt für Fall E+J auch dann, wenn die Differenz zwischen xS und xWP zu gross ist.</a:t>
          </a:r>
        </a:p>
        <a:p>
          <a:endParaRPr lang="de-CH" sz="1100" b="1" baseline="0">
            <a:solidFill>
              <a:srgbClr val="FF0000"/>
            </a:solidFill>
          </a:endParaRPr>
        </a:p>
        <a:p>
          <a:r>
            <a:rPr lang="de-CH" sz="1100" b="1" baseline="0">
              <a:solidFill>
                <a:srgbClr val="FF0000"/>
              </a:solidFill>
            </a:rPr>
            <a:t>Ergänzend werden zur Grafik - und zur Abfrage - folgende Kennwerte mitgeteilt:</a:t>
          </a:r>
        </a:p>
        <a:p>
          <a:r>
            <a:rPr lang="de-CH" sz="1100" b="1" baseline="0">
              <a:solidFill>
                <a:srgbClr val="FF0000"/>
              </a:solidFill>
            </a:rPr>
            <a:t>- Vorgegebener Funktionswert [xS] = Abszissenwert am Wendepunkt der  betreffenden Summenfunktion, bzw. unter dem  Scheitel der  Glocke                          </a:t>
          </a:r>
        </a:p>
        <a:p>
          <a:r>
            <a:rPr lang="de-CH" sz="1100" b="1" baseline="0">
              <a:solidFill>
                <a:srgbClr val="FF0000"/>
              </a:solidFill>
            </a:rPr>
            <a:t>- Vorgegebene Funktionswerte xWP1 resp. xWP2 =  Abszissenwerte an den Wendepunkten der betreffenden Glockenkurve</a:t>
          </a:r>
          <a:endParaRPr lang="de-CH" sz="1100" b="1" i="1" baseline="0">
            <a:solidFill>
              <a:srgbClr val="FF0000"/>
            </a:solidFill>
          </a:endParaRPr>
        </a:p>
        <a:p>
          <a:r>
            <a:rPr lang="de-CH" sz="1100" b="1" i="1" baseline="0">
              <a:solidFill>
                <a:srgbClr val="FF0000"/>
              </a:solidFill>
            </a:rPr>
            <a:t>- </a:t>
          </a:r>
          <a:r>
            <a:rPr lang="de-CH" sz="1100" b="1" i="0" baseline="0">
              <a:solidFill>
                <a:srgbClr val="FF0000"/>
              </a:solidFill>
            </a:rPr>
            <a:t>Berechneter x1% - sowie x99% - Quantilwert (Grenzwerte der Bandbreite, die mit 1%iger resp. 99%iger Häufigkeit  unterschritten werden).</a:t>
          </a:r>
        </a:p>
        <a:p>
          <a:r>
            <a:rPr lang="de-CH" sz="1100" b="1" i="0" baseline="0">
              <a:solidFill>
                <a:srgbClr val="FF0000"/>
              </a:solidFill>
            </a:rPr>
            <a:t>- Berechneter Zentralwert  x50% (Median)</a:t>
          </a:r>
        </a:p>
        <a:p>
          <a:r>
            <a:rPr lang="de-CH" sz="1100" b="1" i="1" baseline="0">
              <a:solidFill>
                <a:srgbClr val="0070C0"/>
              </a:solidFill>
            </a:rPr>
            <a:t>*** relative Dichte: Diese ist  für alle Funktionen  - als Maximalwert unter dem Scheitel der Glockenkurve - auf den Wert 1.0 normiert.</a:t>
          </a:r>
        </a:p>
        <a:p>
          <a:endParaRPr lang="de-CH" sz="1100" b="1" baseline="0">
            <a:solidFill>
              <a:srgbClr val="FF0000"/>
            </a:solidFill>
          </a:endParaRPr>
        </a:p>
        <a:p>
          <a:r>
            <a:rPr lang="de-CH" sz="1100" b="1" baseline="0">
              <a:solidFill>
                <a:srgbClr val="FF0000"/>
              </a:solidFill>
            </a:rPr>
            <a:t>PROGRAMMBEDIENUNG:</a:t>
          </a:r>
        </a:p>
        <a:p>
          <a:r>
            <a:rPr lang="de-CH" sz="1100" b="1" baseline="0">
              <a:solidFill>
                <a:srgbClr val="FF0000"/>
              </a:solidFill>
            </a:rPr>
            <a:t>Es sind nur die hellgelb unterlegten Zellen für Werteingaben bedienbar. Das (hier) unter dem Reiter "EINGABEN" eingetragene </a:t>
          </a:r>
        </a:p>
        <a:p>
          <a:r>
            <a:rPr lang="de-CH" sz="1100" b="1" baseline="0">
              <a:solidFill>
                <a:srgbClr val="FF0000"/>
              </a:solidFill>
            </a:rPr>
            <a:t>Zahlenbeispiel kann überschrieben werden und erscheint nach  Programm - Neustart erneut.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41411</xdr:colOff>
      <xdr:row>24</xdr:row>
      <xdr:rowOff>144113</xdr:rowOff>
    </xdr:from>
    <xdr:to>
      <xdr:col>3</xdr:col>
      <xdr:colOff>1101587</xdr:colOff>
      <xdr:row>43</xdr:row>
      <xdr:rowOff>115956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9A23EF5E-D36C-4CD5-8C75-9CC02F67B7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124241</xdr:colOff>
      <xdr:row>0</xdr:row>
      <xdr:rowOff>132521</xdr:rowOff>
    </xdr:from>
    <xdr:to>
      <xdr:col>3</xdr:col>
      <xdr:colOff>1035327</xdr:colOff>
      <xdr:row>18</xdr:row>
      <xdr:rowOff>99391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40CB0884-81A5-4D37-9A36-3418D9FF4D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167640</xdr:rowOff>
    </xdr:from>
    <xdr:to>
      <xdr:col>3</xdr:col>
      <xdr:colOff>1089660</xdr:colOff>
      <xdr:row>18</xdr:row>
      <xdr:rowOff>106680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9907C075-676D-496F-A388-7281FB106F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1424940</xdr:colOff>
      <xdr:row>130</xdr:row>
      <xdr:rowOff>11430</xdr:rowOff>
    </xdr:from>
    <xdr:to>
      <xdr:col>10</xdr:col>
      <xdr:colOff>2141220</xdr:colOff>
      <xdr:row>145</xdr:row>
      <xdr:rowOff>11430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7F1CDC0B-12EA-4014-A1A0-DC23FA581F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99060</xdr:colOff>
      <xdr:row>26</xdr:row>
      <xdr:rowOff>26670</xdr:rowOff>
    </xdr:from>
    <xdr:to>
      <xdr:col>3</xdr:col>
      <xdr:colOff>1158240</xdr:colOff>
      <xdr:row>43</xdr:row>
      <xdr:rowOff>60960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4317342D-B9DE-4164-9ABB-AB9D77CAF2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26</xdr:row>
      <xdr:rowOff>11430</xdr:rowOff>
    </xdr:from>
    <xdr:to>
      <xdr:col>3</xdr:col>
      <xdr:colOff>1005840</xdr:colOff>
      <xdr:row>43</xdr:row>
      <xdr:rowOff>121920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36B8FCC-0075-4D8F-A483-5FF9E0C7D5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83820</xdr:colOff>
      <xdr:row>0</xdr:row>
      <xdr:rowOff>152400</xdr:rowOff>
    </xdr:from>
    <xdr:to>
      <xdr:col>3</xdr:col>
      <xdr:colOff>899160</xdr:colOff>
      <xdr:row>19</xdr:row>
      <xdr:rowOff>15240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45382D3E-4926-427C-8771-DD5B280D08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62205</xdr:colOff>
      <xdr:row>1</xdr:row>
      <xdr:rowOff>0</xdr:rowOff>
    </xdr:from>
    <xdr:to>
      <xdr:col>3</xdr:col>
      <xdr:colOff>952189</xdr:colOff>
      <xdr:row>20</xdr:row>
      <xdr:rowOff>75259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1BAAC655-3971-4865-8359-D116F2C2BE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23327</xdr:colOff>
      <xdr:row>26</xdr:row>
      <xdr:rowOff>60955</xdr:rowOff>
    </xdr:from>
    <xdr:to>
      <xdr:col>3</xdr:col>
      <xdr:colOff>1127449</xdr:colOff>
      <xdr:row>43</xdr:row>
      <xdr:rowOff>145622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A497D19D-FAF4-45DD-8739-97EEF516DB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91440</xdr:rowOff>
    </xdr:from>
    <xdr:to>
      <xdr:col>3</xdr:col>
      <xdr:colOff>1219200</xdr:colOff>
      <xdr:row>20</xdr:row>
      <xdr:rowOff>91440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E85AA968-657F-478B-9270-3A682F305C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26</xdr:row>
      <xdr:rowOff>64770</xdr:rowOff>
    </xdr:from>
    <xdr:to>
      <xdr:col>3</xdr:col>
      <xdr:colOff>1219200</xdr:colOff>
      <xdr:row>43</xdr:row>
      <xdr:rowOff>121920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51DBABCF-6E63-4C87-93A1-7ABC6F6762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ekopriority.com/upload/download/Statistisches_Wirtschaftlichkeitsmodell.pdf" TargetMode="External"/><Relationship Id="rId2" Type="http://schemas.openxmlformats.org/officeDocument/2006/relationships/hyperlink" Target="http://www.baudaten.com/statistische_grundlagen.html" TargetMode="External"/><Relationship Id="rId1" Type="http://schemas.openxmlformats.org/officeDocument/2006/relationships/hyperlink" Target="http://www.oekopriority.com/upload/download/Statistisches_Wirtschaftlichkeitsmodell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8"/>
  <sheetViews>
    <sheetView tabSelected="1" workbookViewId="0">
      <selection activeCell="J19" sqref="J19"/>
    </sheetView>
  </sheetViews>
  <sheetFormatPr baseColWidth="10" defaultRowHeight="14.4" x14ac:dyDescent="0.3"/>
  <cols>
    <col min="1" max="1" width="20.109375" style="142" customWidth="1"/>
    <col min="2" max="2" width="17.44140625" style="142" customWidth="1"/>
    <col min="3" max="3" width="17.109375" style="142" customWidth="1"/>
    <col min="4" max="4" width="19.21875" style="142" customWidth="1"/>
    <col min="5" max="5" width="19.33203125" style="142" customWidth="1"/>
    <col min="6" max="6" width="16.109375" style="142" customWidth="1"/>
    <col min="7" max="7" width="17.77734375" style="142" customWidth="1"/>
    <col min="8" max="8" width="7.44140625" style="142" customWidth="1"/>
    <col min="9" max="9" width="47.33203125" style="142" customWidth="1"/>
    <col min="10" max="10" width="68.21875" style="142" customWidth="1"/>
    <col min="11" max="11" width="8.109375" style="142" customWidth="1"/>
    <col min="12" max="12" width="45.44140625" style="142" customWidth="1"/>
    <col min="13" max="13" width="83.44140625" style="142" customWidth="1"/>
    <col min="14" max="14" width="72.109375" style="142" customWidth="1"/>
    <col min="15" max="16384" width="11.5546875" style="142"/>
  </cols>
  <sheetData>
    <row r="1" spans="1:14" ht="21.6" thickTop="1" x14ac:dyDescent="0.4">
      <c r="A1" s="137" t="s">
        <v>119</v>
      </c>
      <c r="B1" s="137"/>
      <c r="C1" s="137"/>
      <c r="D1" s="137"/>
      <c r="E1" s="138"/>
      <c r="F1" s="138"/>
      <c r="G1" s="138"/>
      <c r="H1" s="139" t="s">
        <v>84</v>
      </c>
      <c r="I1" s="140" t="s">
        <v>1</v>
      </c>
      <c r="J1" s="141" t="s">
        <v>2</v>
      </c>
      <c r="K1" s="138"/>
      <c r="L1" s="138"/>
      <c r="M1" s="138"/>
      <c r="N1" s="138"/>
    </row>
    <row r="2" spans="1:14" ht="21.6" thickBot="1" x14ac:dyDescent="0.45">
      <c r="A2" s="138"/>
      <c r="B2" s="138"/>
      <c r="C2" s="138"/>
      <c r="D2" s="138"/>
      <c r="E2" s="137"/>
      <c r="F2" s="137"/>
      <c r="G2" s="137"/>
      <c r="H2" s="143"/>
      <c r="I2" s="143"/>
      <c r="J2" s="144"/>
      <c r="K2" s="138"/>
      <c r="L2" s="138"/>
      <c r="M2" s="138"/>
      <c r="N2" s="138"/>
    </row>
    <row r="3" spans="1:14" ht="15" thickTop="1" x14ac:dyDescent="0.3">
      <c r="A3" s="138"/>
      <c r="B3" s="138"/>
      <c r="C3" s="138"/>
      <c r="D3" s="138"/>
      <c r="E3" s="138"/>
      <c r="F3" s="138"/>
      <c r="G3" s="145"/>
      <c r="H3" s="146"/>
      <c r="I3" s="139"/>
      <c r="J3" s="139"/>
      <c r="K3" s="138"/>
      <c r="L3" s="138"/>
      <c r="M3" s="138"/>
      <c r="N3" s="138"/>
    </row>
    <row r="4" spans="1:14" x14ac:dyDescent="0.3">
      <c r="A4" s="135"/>
      <c r="B4" s="135"/>
      <c r="C4" s="147"/>
      <c r="D4" s="148"/>
      <c r="E4" s="148"/>
      <c r="F4" s="148"/>
      <c r="G4" s="148"/>
      <c r="H4" s="149" t="s">
        <v>3</v>
      </c>
      <c r="I4" s="150" t="s">
        <v>87</v>
      </c>
      <c r="J4" s="151" t="s">
        <v>76</v>
      </c>
      <c r="K4" s="138"/>
      <c r="L4" s="138"/>
      <c r="M4" s="138"/>
      <c r="N4" s="138"/>
    </row>
    <row r="5" spans="1:14" x14ac:dyDescent="0.3">
      <c r="A5" s="136"/>
      <c r="B5" s="136"/>
      <c r="C5" s="148"/>
      <c r="D5" s="148"/>
      <c r="E5" s="148"/>
      <c r="F5" s="148"/>
      <c r="G5" s="148"/>
      <c r="H5" s="152" t="s">
        <v>4</v>
      </c>
      <c r="I5" s="153" t="s">
        <v>88</v>
      </c>
      <c r="J5" s="154" t="s">
        <v>82</v>
      </c>
      <c r="K5" s="138"/>
      <c r="L5" s="138"/>
      <c r="M5" s="138"/>
      <c r="N5" s="138"/>
    </row>
    <row r="6" spans="1:14" x14ac:dyDescent="0.3">
      <c r="A6" s="109"/>
      <c r="B6" s="109"/>
      <c r="C6" s="155"/>
      <c r="D6" s="156"/>
      <c r="E6" s="155"/>
      <c r="F6" s="155"/>
      <c r="G6" s="155"/>
      <c r="H6" s="157" t="s">
        <v>5</v>
      </c>
      <c r="I6" s="158" t="s">
        <v>89</v>
      </c>
      <c r="J6" s="159" t="s">
        <v>77</v>
      </c>
      <c r="K6" s="138"/>
      <c r="L6" s="138"/>
      <c r="M6" s="138"/>
      <c r="N6" s="138"/>
    </row>
    <row r="7" spans="1:14" x14ac:dyDescent="0.3">
      <c r="A7" s="109"/>
      <c r="B7" s="109"/>
      <c r="C7" s="155"/>
      <c r="D7" s="156"/>
      <c r="E7" s="155"/>
      <c r="F7" s="155"/>
      <c r="G7" s="155"/>
      <c r="H7" s="160" t="s">
        <v>43</v>
      </c>
      <c r="I7" s="161" t="s">
        <v>90</v>
      </c>
      <c r="J7" s="162" t="s">
        <v>78</v>
      </c>
      <c r="K7" s="138"/>
      <c r="L7" s="138"/>
      <c r="M7" s="138"/>
      <c r="N7" s="138"/>
    </row>
    <row r="8" spans="1:14" ht="15" thickBot="1" x14ac:dyDescent="0.35">
      <c r="A8" s="109"/>
      <c r="B8" s="109"/>
      <c r="C8" s="155"/>
      <c r="D8" s="156"/>
      <c r="E8" s="155"/>
      <c r="F8" s="155"/>
      <c r="G8" s="155"/>
      <c r="H8" s="163" t="s">
        <v>44</v>
      </c>
      <c r="I8" s="164" t="s">
        <v>91</v>
      </c>
      <c r="J8" s="165" t="s">
        <v>81</v>
      </c>
      <c r="K8" s="138"/>
      <c r="L8" s="138"/>
      <c r="M8" s="138"/>
      <c r="N8" s="138"/>
    </row>
    <row r="9" spans="1:14" ht="15" thickTop="1" x14ac:dyDescent="0.3">
      <c r="A9" s="109"/>
      <c r="B9" s="109"/>
      <c r="C9" s="155"/>
      <c r="D9" s="156"/>
      <c r="E9" s="155"/>
      <c r="F9" s="155"/>
      <c r="G9" s="155"/>
      <c r="H9" s="166" t="s">
        <v>6</v>
      </c>
      <c r="I9" s="167" t="s">
        <v>92</v>
      </c>
      <c r="J9" s="168" t="s">
        <v>98</v>
      </c>
      <c r="K9" s="138"/>
      <c r="L9" s="138"/>
      <c r="M9" s="138"/>
      <c r="N9" s="138"/>
    </row>
    <row r="10" spans="1:14" x14ac:dyDescent="0.3">
      <c r="A10" s="109"/>
      <c r="B10" s="109"/>
      <c r="C10" s="155"/>
      <c r="D10" s="156"/>
      <c r="E10" s="155"/>
      <c r="F10" s="155"/>
      <c r="G10" s="155"/>
      <c r="H10" s="152" t="s">
        <v>45</v>
      </c>
      <c r="I10" s="153" t="s">
        <v>93</v>
      </c>
      <c r="J10" s="154" t="s">
        <v>99</v>
      </c>
      <c r="K10" s="138"/>
      <c r="L10" s="138"/>
      <c r="M10" s="138"/>
      <c r="N10" s="138"/>
    </row>
    <row r="11" spans="1:14" x14ac:dyDescent="0.3">
      <c r="A11" s="109"/>
      <c r="B11" s="109"/>
      <c r="C11" s="155"/>
      <c r="D11" s="156"/>
      <c r="E11" s="155"/>
      <c r="F11" s="155"/>
      <c r="G11" s="155"/>
      <c r="H11" s="169" t="s">
        <v>46</v>
      </c>
      <c r="I11" s="170" t="s">
        <v>94</v>
      </c>
      <c r="J11" s="171" t="s">
        <v>101</v>
      </c>
      <c r="K11" s="138"/>
      <c r="L11" s="138"/>
      <c r="M11" s="138"/>
      <c r="N11" s="138"/>
    </row>
    <row r="12" spans="1:14" x14ac:dyDescent="0.3">
      <c r="A12" s="109"/>
      <c r="B12" s="109"/>
      <c r="C12" s="155"/>
      <c r="D12" s="156"/>
      <c r="E12" s="172"/>
      <c r="F12" s="155"/>
      <c r="G12" s="155"/>
      <c r="H12" s="160" t="s">
        <v>47</v>
      </c>
      <c r="I12" s="173" t="s">
        <v>95</v>
      </c>
      <c r="J12" s="162" t="s">
        <v>79</v>
      </c>
      <c r="K12" s="138"/>
      <c r="L12" s="138"/>
      <c r="M12" s="138"/>
      <c r="N12" s="138"/>
    </row>
    <row r="13" spans="1:14" x14ac:dyDescent="0.3">
      <c r="A13" s="109"/>
      <c r="B13" s="109"/>
      <c r="C13" s="155"/>
      <c r="D13" s="156"/>
      <c r="E13" s="155"/>
      <c r="F13" s="155"/>
      <c r="G13" s="155"/>
      <c r="H13" s="163" t="s">
        <v>48</v>
      </c>
      <c r="I13" s="164" t="s">
        <v>96</v>
      </c>
      <c r="J13" s="165" t="s">
        <v>80</v>
      </c>
      <c r="K13" s="138"/>
      <c r="L13" s="138"/>
      <c r="M13" s="138"/>
      <c r="N13" s="138"/>
    </row>
    <row r="14" spans="1:14" ht="15" thickBot="1" x14ac:dyDescent="0.35">
      <c r="A14" s="109"/>
      <c r="B14" s="109"/>
      <c r="C14" s="155"/>
      <c r="D14" s="156"/>
      <c r="E14" s="155"/>
      <c r="F14" s="155"/>
      <c r="G14" s="155"/>
      <c r="H14" s="174"/>
      <c r="I14" s="174"/>
      <c r="J14" s="175" t="s">
        <v>100</v>
      </c>
      <c r="K14" s="138"/>
      <c r="L14" s="138"/>
      <c r="M14" s="138"/>
      <c r="N14" s="138"/>
    </row>
    <row r="15" spans="1:14" ht="15.6" thickTop="1" thickBot="1" x14ac:dyDescent="0.35">
      <c r="A15" s="109"/>
      <c r="B15" s="109"/>
      <c r="C15" s="155"/>
      <c r="D15" s="156"/>
      <c r="E15" s="155"/>
      <c r="F15" s="155"/>
      <c r="G15" s="155"/>
      <c r="H15" s="176"/>
      <c r="I15" s="177"/>
      <c r="J15" s="178"/>
      <c r="K15" s="138"/>
      <c r="L15" s="138"/>
      <c r="M15" s="138"/>
      <c r="N15" s="138"/>
    </row>
    <row r="16" spans="1:14" ht="15" thickTop="1" x14ac:dyDescent="0.3">
      <c r="A16" s="109"/>
      <c r="B16" s="109"/>
      <c r="C16" s="155"/>
      <c r="D16" s="156"/>
      <c r="E16" s="155"/>
      <c r="F16" s="155"/>
      <c r="G16" s="155"/>
      <c r="H16" s="179" t="s">
        <v>50</v>
      </c>
      <c r="I16" s="180"/>
      <c r="J16" s="139" t="s">
        <v>127</v>
      </c>
      <c r="K16" s="138"/>
      <c r="L16" s="138"/>
      <c r="M16" s="138"/>
      <c r="N16" s="138"/>
    </row>
    <row r="17" spans="1:15" x14ac:dyDescent="0.3">
      <c r="A17" s="109"/>
      <c r="B17" s="109"/>
      <c r="C17" s="155"/>
      <c r="D17" s="156"/>
      <c r="E17" s="155"/>
      <c r="F17" s="155"/>
      <c r="G17" s="155"/>
      <c r="H17" s="181" t="s">
        <v>97</v>
      </c>
      <c r="I17" s="182"/>
      <c r="J17" s="209">
        <v>10</v>
      </c>
      <c r="K17" s="138"/>
      <c r="L17" s="138"/>
      <c r="M17" s="138"/>
      <c r="N17" s="138"/>
    </row>
    <row r="18" spans="1:15" x14ac:dyDescent="0.3">
      <c r="A18" s="109"/>
      <c r="B18" s="109"/>
      <c r="C18" s="155"/>
      <c r="D18" s="156"/>
      <c r="E18" s="155"/>
      <c r="F18" s="155"/>
      <c r="G18" s="155"/>
      <c r="H18" s="181" t="s">
        <v>126</v>
      </c>
      <c r="I18" s="182"/>
      <c r="J18" s="209">
        <v>9</v>
      </c>
      <c r="K18" s="138"/>
      <c r="L18" s="138"/>
      <c r="M18" s="138"/>
      <c r="N18" s="138"/>
      <c r="O18" s="138"/>
    </row>
    <row r="19" spans="1:15" ht="15" thickBot="1" x14ac:dyDescent="0.35">
      <c r="A19" s="109"/>
      <c r="B19" s="109"/>
      <c r="C19" s="155"/>
      <c r="D19" s="156"/>
      <c r="E19" s="155"/>
      <c r="F19" s="155"/>
      <c r="G19" s="155"/>
      <c r="H19" s="183" t="s">
        <v>120</v>
      </c>
      <c r="I19" s="184"/>
      <c r="J19" s="185">
        <f>(J17+(J17-J18))</f>
        <v>11</v>
      </c>
      <c r="K19" s="138"/>
      <c r="L19" s="138"/>
      <c r="M19" s="138"/>
      <c r="N19" s="186"/>
      <c r="O19" s="138"/>
    </row>
    <row r="20" spans="1:15" ht="15" thickTop="1" x14ac:dyDescent="0.3">
      <c r="A20" s="109"/>
      <c r="B20" s="109"/>
      <c r="C20" s="187"/>
      <c r="D20" s="156"/>
      <c r="E20" s="155"/>
      <c r="F20" s="155"/>
      <c r="G20" s="155"/>
      <c r="H20" s="188"/>
      <c r="I20" s="188"/>
      <c r="J20" s="189"/>
      <c r="K20" s="138"/>
      <c r="L20" s="138"/>
      <c r="M20" s="138"/>
      <c r="N20" s="138"/>
      <c r="O20" s="138"/>
    </row>
    <row r="21" spans="1:15" x14ac:dyDescent="0.3">
      <c r="A21" s="109"/>
      <c r="B21" s="109"/>
      <c r="C21" s="155"/>
      <c r="D21" s="156"/>
      <c r="E21" s="155"/>
      <c r="F21" s="155"/>
      <c r="G21" s="155"/>
      <c r="H21" s="190"/>
      <c r="I21" s="190"/>
      <c r="J21" s="190"/>
      <c r="K21" s="138"/>
      <c r="L21" s="138"/>
      <c r="M21" s="138"/>
      <c r="N21" s="138"/>
      <c r="O21" s="138"/>
    </row>
    <row r="22" spans="1:15" x14ac:dyDescent="0.3">
      <c r="A22" s="138"/>
      <c r="B22" s="138"/>
      <c r="C22" s="138"/>
      <c r="D22" s="138"/>
      <c r="E22" s="138"/>
      <c r="F22" s="155"/>
      <c r="G22" s="155"/>
      <c r="H22" s="190"/>
      <c r="I22" s="190"/>
      <c r="J22" s="190"/>
      <c r="K22" s="138"/>
      <c r="L22" s="138"/>
      <c r="M22" s="138"/>
      <c r="N22" s="138"/>
      <c r="O22" s="138"/>
    </row>
    <row r="23" spans="1:15" x14ac:dyDescent="0.3">
      <c r="A23" s="191" t="s">
        <v>86</v>
      </c>
      <c r="B23" s="191"/>
      <c r="C23" s="191"/>
      <c r="D23" s="191"/>
      <c r="E23" s="192"/>
      <c r="F23" s="155"/>
      <c r="G23" s="155"/>
      <c r="H23" s="190"/>
      <c r="I23" s="190"/>
      <c r="J23" s="190"/>
      <c r="K23" s="138"/>
      <c r="L23" s="138"/>
      <c r="M23" s="138"/>
      <c r="N23" s="138"/>
      <c r="O23" s="138"/>
    </row>
    <row r="24" spans="1:15" x14ac:dyDescent="0.3">
      <c r="A24" s="193" t="s">
        <v>85</v>
      </c>
      <c r="B24" s="194"/>
      <c r="C24" s="195"/>
      <c r="D24" s="196"/>
      <c r="E24" s="195"/>
      <c r="F24" s="155"/>
      <c r="G24" s="155"/>
      <c r="H24" s="190"/>
      <c r="I24" s="190"/>
      <c r="J24" s="190"/>
      <c r="K24" s="188"/>
      <c r="L24" s="188"/>
      <c r="M24" s="189"/>
      <c r="N24" s="138"/>
      <c r="O24" s="138"/>
    </row>
    <row r="25" spans="1:15" x14ac:dyDescent="0.3">
      <c r="A25" s="197" t="s">
        <v>105</v>
      </c>
      <c r="B25" s="109"/>
      <c r="C25" s="195"/>
      <c r="D25" s="196"/>
      <c r="E25" s="195"/>
      <c r="F25" s="155"/>
      <c r="G25" s="155"/>
      <c r="H25" s="190"/>
      <c r="I25" s="190"/>
      <c r="J25" s="190"/>
      <c r="K25" s="188"/>
      <c r="L25" s="188"/>
      <c r="M25" s="189"/>
      <c r="N25" s="138"/>
      <c r="O25" s="138"/>
    </row>
    <row r="26" spans="1:15" x14ac:dyDescent="0.3">
      <c r="A26" s="109"/>
      <c r="B26" s="109"/>
      <c r="C26" s="195"/>
      <c r="D26" s="196"/>
      <c r="E26" s="195"/>
      <c r="F26" s="155"/>
      <c r="G26" s="155"/>
      <c r="H26" s="190"/>
      <c r="I26" s="190"/>
      <c r="J26" s="190"/>
      <c r="K26" s="188"/>
      <c r="L26" s="188"/>
      <c r="M26" s="189"/>
      <c r="N26" s="138"/>
      <c r="O26" s="138"/>
    </row>
    <row r="27" spans="1:15" x14ac:dyDescent="0.3">
      <c r="A27" s="109"/>
      <c r="B27" s="109"/>
      <c r="C27" s="155"/>
      <c r="D27" s="156"/>
      <c r="E27" s="155"/>
      <c r="F27" s="155"/>
      <c r="G27" s="155"/>
      <c r="H27" s="190"/>
      <c r="I27" s="190"/>
      <c r="J27" s="190"/>
      <c r="K27" s="198"/>
      <c r="L27" s="198"/>
      <c r="M27" s="138"/>
      <c r="N27" s="138"/>
      <c r="O27" s="138"/>
    </row>
    <row r="28" spans="1:15" x14ac:dyDescent="0.3">
      <c r="A28" s="109"/>
      <c r="B28" s="135"/>
      <c r="C28" s="134"/>
      <c r="D28" s="156"/>
      <c r="E28" s="155"/>
      <c r="F28" s="155"/>
      <c r="G28" s="155"/>
      <c r="H28" s="190"/>
      <c r="I28" s="190"/>
      <c r="J28" s="190"/>
      <c r="K28" s="198"/>
      <c r="L28" s="198"/>
      <c r="M28" s="138"/>
      <c r="N28" s="138"/>
      <c r="O28" s="138"/>
    </row>
    <row r="29" spans="1:15" x14ac:dyDescent="0.3">
      <c r="A29" s="109"/>
      <c r="B29" s="109"/>
      <c r="C29" s="134"/>
      <c r="D29" s="156"/>
      <c r="E29" s="155"/>
      <c r="F29" s="155"/>
      <c r="G29" s="155"/>
      <c r="H29" s="190"/>
      <c r="I29" s="190"/>
      <c r="J29" s="190"/>
      <c r="K29" s="198"/>
      <c r="L29" s="198"/>
      <c r="M29" s="138"/>
      <c r="N29" s="138"/>
      <c r="O29" s="138"/>
    </row>
    <row r="30" spans="1:15" x14ac:dyDescent="0.3">
      <c r="A30" s="156"/>
      <c r="B30" s="109"/>
      <c r="C30" s="109"/>
      <c r="D30" s="156"/>
      <c r="E30" s="155"/>
      <c r="F30" s="155"/>
      <c r="G30" s="155"/>
      <c r="H30" s="190"/>
      <c r="I30" s="190"/>
      <c r="J30" s="190"/>
      <c r="K30" s="198"/>
      <c r="L30" s="198"/>
      <c r="M30" s="138"/>
      <c r="N30" s="138"/>
      <c r="O30" s="138"/>
    </row>
    <row r="31" spans="1:15" x14ac:dyDescent="0.3">
      <c r="A31" s="109"/>
      <c r="B31" s="135"/>
      <c r="C31" s="134"/>
      <c r="D31" s="156"/>
      <c r="E31" s="155"/>
      <c r="F31" s="155"/>
      <c r="G31" s="155"/>
      <c r="H31" s="190"/>
      <c r="I31" s="190"/>
      <c r="J31" s="190"/>
      <c r="K31" s="198"/>
      <c r="L31" s="198"/>
      <c r="M31" s="138"/>
      <c r="N31" s="138"/>
      <c r="O31" s="138"/>
    </row>
    <row r="32" spans="1:15" x14ac:dyDescent="0.3">
      <c r="A32" s="109"/>
      <c r="B32" s="135"/>
      <c r="C32" s="134"/>
      <c r="D32" s="156"/>
      <c r="E32" s="155"/>
      <c r="F32" s="155"/>
      <c r="G32" s="155"/>
      <c r="H32" s="190"/>
      <c r="I32" s="190"/>
      <c r="J32" s="190"/>
      <c r="K32" s="198"/>
      <c r="L32" s="198"/>
      <c r="M32" s="138"/>
      <c r="N32" s="138"/>
      <c r="O32" s="138"/>
    </row>
    <row r="33" spans="1:15" x14ac:dyDescent="0.3">
      <c r="A33" s="109"/>
      <c r="B33" s="135"/>
      <c r="C33" s="134"/>
      <c r="D33" s="156"/>
      <c r="E33" s="155"/>
      <c r="F33" s="155"/>
      <c r="G33" s="155"/>
      <c r="H33" s="190"/>
      <c r="I33" s="190"/>
      <c r="J33" s="190"/>
      <c r="K33" s="198"/>
      <c r="L33" s="198"/>
      <c r="M33" s="138"/>
      <c r="N33" s="138"/>
      <c r="O33" s="138"/>
    </row>
    <row r="34" spans="1:15" x14ac:dyDescent="0.3">
      <c r="A34" s="109"/>
      <c r="B34" s="135"/>
      <c r="C34" s="134"/>
      <c r="D34" s="156"/>
      <c r="E34" s="155"/>
      <c r="F34" s="155"/>
      <c r="G34" s="155"/>
      <c r="H34" s="190"/>
      <c r="I34" s="190"/>
      <c r="J34" s="190"/>
      <c r="K34" s="198"/>
      <c r="L34" s="198"/>
      <c r="M34" s="138"/>
      <c r="N34" s="138"/>
      <c r="O34" s="138"/>
    </row>
    <row r="35" spans="1:15" x14ac:dyDescent="0.3">
      <c r="A35" s="109"/>
      <c r="B35" s="135"/>
      <c r="C35" s="134"/>
      <c r="D35" s="156"/>
      <c r="E35" s="155"/>
      <c r="F35" s="155"/>
      <c r="G35" s="155"/>
      <c r="H35" s="190"/>
      <c r="I35" s="190"/>
      <c r="J35" s="190"/>
      <c r="K35" s="198"/>
      <c r="L35" s="198"/>
      <c r="M35" s="138"/>
      <c r="N35" s="138"/>
      <c r="O35" s="138"/>
    </row>
    <row r="36" spans="1:15" x14ac:dyDescent="0.3">
      <c r="A36" s="109"/>
      <c r="B36" s="135"/>
      <c r="C36" s="134"/>
      <c r="D36" s="156"/>
      <c r="E36" s="155"/>
      <c r="F36" s="155"/>
      <c r="G36" s="155"/>
      <c r="H36" s="190"/>
      <c r="I36" s="190"/>
      <c r="J36" s="190"/>
      <c r="K36" s="198"/>
      <c r="L36" s="198"/>
      <c r="M36" s="138"/>
      <c r="N36" s="138"/>
      <c r="O36" s="138"/>
    </row>
    <row r="37" spans="1:15" x14ac:dyDescent="0.3">
      <c r="A37" s="109"/>
      <c r="B37" s="135"/>
      <c r="C37" s="134"/>
      <c r="D37" s="156"/>
      <c r="E37" s="155"/>
      <c r="F37" s="155"/>
      <c r="G37" s="155"/>
      <c r="H37" s="190"/>
      <c r="I37" s="190"/>
      <c r="J37" s="190"/>
      <c r="K37" s="199"/>
      <c r="L37" s="199"/>
      <c r="M37" s="138"/>
      <c r="N37" s="138"/>
      <c r="O37" s="138"/>
    </row>
    <row r="38" spans="1:15" x14ac:dyDescent="0.3">
      <c r="A38" s="109"/>
      <c r="B38" s="135"/>
      <c r="C38" s="134"/>
      <c r="D38" s="156"/>
      <c r="E38" s="155"/>
      <c r="F38" s="155"/>
      <c r="G38" s="155"/>
      <c r="H38" s="190"/>
      <c r="I38" s="190"/>
      <c r="J38" s="190"/>
      <c r="K38" s="199"/>
      <c r="L38" s="138"/>
      <c r="M38" s="138"/>
      <c r="N38" s="138"/>
      <c r="O38" s="138"/>
    </row>
    <row r="39" spans="1:15" x14ac:dyDescent="0.3">
      <c r="A39" s="109"/>
      <c r="B39" s="135"/>
      <c r="C39" s="134"/>
      <c r="D39" s="156"/>
      <c r="E39" s="155"/>
      <c r="F39" s="155"/>
      <c r="G39" s="155"/>
      <c r="H39" s="190"/>
      <c r="I39" s="190"/>
      <c r="J39" s="190"/>
      <c r="K39" s="199"/>
      <c r="L39" s="138"/>
      <c r="M39" s="138"/>
      <c r="N39" s="138"/>
      <c r="O39" s="138"/>
    </row>
    <row r="40" spans="1:15" x14ac:dyDescent="0.3">
      <c r="A40" s="109"/>
      <c r="B40" s="135"/>
      <c r="C40" s="134"/>
      <c r="D40" s="156"/>
      <c r="E40" s="155"/>
      <c r="F40" s="155"/>
      <c r="G40" s="155"/>
      <c r="H40" s="190"/>
      <c r="I40" s="190"/>
      <c r="J40" s="190"/>
      <c r="K40" s="199"/>
      <c r="L40" s="199"/>
      <c r="M40" s="138"/>
      <c r="N40" s="138"/>
      <c r="O40" s="138"/>
    </row>
    <row r="41" spans="1:15" x14ac:dyDescent="0.3">
      <c r="A41" s="155"/>
      <c r="B41" s="155"/>
      <c r="C41" s="200"/>
      <c r="D41" s="156"/>
      <c r="E41" s="155"/>
      <c r="F41" s="155"/>
      <c r="G41" s="155"/>
      <c r="H41" s="190"/>
      <c r="I41" s="190"/>
      <c r="J41" s="190"/>
      <c r="K41" s="199"/>
      <c r="L41" s="201"/>
      <c r="M41" s="138"/>
      <c r="N41" s="138"/>
      <c r="O41" s="138"/>
    </row>
    <row r="42" spans="1:15" x14ac:dyDescent="0.3">
      <c r="A42" s="109"/>
      <c r="B42" s="109"/>
      <c r="C42" s="155"/>
      <c r="D42" s="156"/>
      <c r="E42" s="155"/>
      <c r="F42" s="155"/>
      <c r="G42" s="155"/>
      <c r="H42" s="190"/>
      <c r="I42" s="190"/>
      <c r="J42" s="190"/>
      <c r="K42" s="199"/>
      <c r="L42" s="138"/>
      <c r="M42" s="138"/>
      <c r="N42" s="138"/>
      <c r="O42" s="138"/>
    </row>
    <row r="43" spans="1:15" x14ac:dyDescent="0.3">
      <c r="A43" s="109"/>
      <c r="B43" s="109"/>
      <c r="C43" s="155"/>
      <c r="D43" s="156"/>
      <c r="E43" s="155"/>
      <c r="F43" s="155"/>
      <c r="G43" s="155"/>
      <c r="H43" s="190"/>
      <c r="I43" s="190"/>
      <c r="J43" s="190"/>
      <c r="K43" s="199"/>
      <c r="L43" s="199"/>
      <c r="M43" s="138"/>
      <c r="N43" s="138"/>
      <c r="O43" s="138"/>
    </row>
    <row r="44" spans="1:15" x14ac:dyDescent="0.3">
      <c r="A44" s="109"/>
      <c r="B44" s="109"/>
      <c r="C44" s="155"/>
      <c r="D44" s="156"/>
      <c r="E44" s="155"/>
      <c r="F44" s="155"/>
      <c r="G44" s="155"/>
      <c r="H44" s="190"/>
      <c r="I44" s="190"/>
      <c r="J44" s="190"/>
      <c r="K44" s="199"/>
      <c r="L44" s="199"/>
      <c r="M44" s="138"/>
      <c r="N44" s="138"/>
      <c r="O44" s="138"/>
    </row>
    <row r="45" spans="1:15" x14ac:dyDescent="0.3">
      <c r="A45" s="109"/>
      <c r="B45" s="109"/>
      <c r="C45" s="155"/>
      <c r="D45" s="156"/>
      <c r="E45" s="155"/>
      <c r="F45" s="155"/>
      <c r="G45" s="155"/>
      <c r="H45" s="190"/>
      <c r="I45" s="190"/>
      <c r="J45" s="190"/>
      <c r="K45" s="199"/>
      <c r="L45" s="199"/>
      <c r="M45" s="138"/>
      <c r="N45" s="138"/>
      <c r="O45" s="138"/>
    </row>
    <row r="46" spans="1:15" x14ac:dyDescent="0.3">
      <c r="A46" s="112"/>
      <c r="B46" s="202"/>
      <c r="C46" s="203"/>
      <c r="D46" s="156"/>
      <c r="E46" s="203"/>
      <c r="F46" s="203"/>
      <c r="G46" s="156"/>
      <c r="H46" s="203"/>
      <c r="I46" s="155"/>
      <c r="J46" s="156"/>
      <c r="K46" s="199"/>
      <c r="L46" s="138"/>
      <c r="M46" s="138"/>
      <c r="N46" s="138"/>
      <c r="O46" s="138"/>
    </row>
    <row r="47" spans="1:15" x14ac:dyDescent="0.3">
      <c r="A47" s="203"/>
      <c r="B47" s="203"/>
      <c r="C47" s="203"/>
      <c r="D47" s="156"/>
      <c r="E47" s="203"/>
      <c r="F47" s="203"/>
      <c r="G47" s="156"/>
      <c r="H47" s="203"/>
      <c r="I47" s="155"/>
      <c r="J47" s="156"/>
      <c r="K47" s="199"/>
      <c r="L47" s="138"/>
      <c r="M47" s="138"/>
      <c r="N47" s="138"/>
      <c r="O47" s="138"/>
    </row>
    <row r="48" spans="1:15" ht="23.4" x14ac:dyDescent="0.45">
      <c r="A48" s="204"/>
      <c r="B48" s="205"/>
      <c r="C48" s="205"/>
      <c r="D48" s="156"/>
      <c r="E48" s="203"/>
      <c r="F48" s="203"/>
      <c r="G48" s="156"/>
      <c r="H48" s="203"/>
      <c r="I48" s="203"/>
      <c r="J48" s="156"/>
      <c r="K48" s="155"/>
      <c r="L48" s="138"/>
      <c r="M48" s="138"/>
      <c r="N48" s="138"/>
      <c r="O48" s="138"/>
    </row>
    <row r="49" spans="1:15" x14ac:dyDescent="0.3">
      <c r="A49" s="203"/>
      <c r="B49" s="203"/>
      <c r="C49" s="203"/>
      <c r="D49" s="156"/>
      <c r="E49" s="203"/>
      <c r="F49" s="203"/>
      <c r="G49" s="156"/>
      <c r="H49" s="203"/>
      <c r="I49" s="203"/>
      <c r="J49" s="156"/>
      <c r="K49" s="138"/>
      <c r="L49" s="138"/>
      <c r="M49" s="138"/>
      <c r="N49" s="138"/>
      <c r="O49" s="138"/>
    </row>
    <row r="50" spans="1:15" x14ac:dyDescent="0.3">
      <c r="A50" s="203"/>
      <c r="B50" s="203"/>
      <c r="C50" s="203"/>
      <c r="D50" s="156"/>
      <c r="E50" s="203"/>
      <c r="F50" s="203"/>
      <c r="G50" s="156"/>
      <c r="H50" s="203"/>
      <c r="I50" s="203"/>
      <c r="J50" s="156"/>
      <c r="K50" s="138"/>
      <c r="L50" s="138"/>
      <c r="M50" s="138"/>
      <c r="N50" s="138"/>
      <c r="O50" s="138"/>
    </row>
    <row r="51" spans="1:15" ht="23.4" x14ac:dyDescent="0.45">
      <c r="A51" s="206"/>
      <c r="B51" s="203"/>
      <c r="C51" s="203"/>
      <c r="D51" s="156"/>
      <c r="E51" s="203"/>
      <c r="F51" s="203"/>
      <c r="G51" s="156"/>
      <c r="H51" s="203"/>
      <c r="I51" s="203"/>
      <c r="J51" s="156"/>
      <c r="K51" s="138"/>
      <c r="L51" s="138"/>
      <c r="M51" s="138"/>
      <c r="N51" s="138"/>
      <c r="O51" s="138"/>
    </row>
    <row r="52" spans="1:15" x14ac:dyDescent="0.3">
      <c r="A52" s="203"/>
      <c r="B52" s="203"/>
      <c r="C52" s="203"/>
      <c r="D52" s="156"/>
      <c r="E52" s="203"/>
      <c r="F52" s="203"/>
      <c r="G52" s="156"/>
      <c r="H52" s="203"/>
      <c r="I52" s="203"/>
      <c r="J52" s="156"/>
      <c r="K52" s="138"/>
      <c r="L52" s="138"/>
      <c r="M52" s="138"/>
      <c r="N52" s="138"/>
      <c r="O52" s="138"/>
    </row>
    <row r="53" spans="1:15" x14ac:dyDescent="0.3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38"/>
      <c r="L53" s="138"/>
      <c r="M53" s="138"/>
      <c r="N53" s="138"/>
      <c r="O53" s="138"/>
    </row>
    <row r="54" spans="1:15" x14ac:dyDescent="0.3">
      <c r="A54" s="196"/>
      <c r="B54" s="156"/>
      <c r="C54" s="156"/>
      <c r="D54" s="156"/>
      <c r="E54" s="156"/>
      <c r="F54" s="156"/>
      <c r="G54" s="156"/>
      <c r="H54" s="156"/>
      <c r="I54" s="156"/>
      <c r="J54" s="156"/>
      <c r="K54" s="138"/>
      <c r="L54" s="138"/>
      <c r="M54" s="138"/>
      <c r="N54" s="138"/>
      <c r="O54" s="138"/>
    </row>
    <row r="55" spans="1:15" x14ac:dyDescent="0.3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38"/>
      <c r="L55" s="138"/>
      <c r="M55" s="138"/>
      <c r="N55" s="138"/>
      <c r="O55" s="138"/>
    </row>
    <row r="56" spans="1:15" x14ac:dyDescent="0.3">
      <c r="A56" s="148"/>
      <c r="B56" s="148"/>
      <c r="C56" s="156"/>
      <c r="D56" s="156"/>
      <c r="E56" s="156"/>
      <c r="F56" s="156"/>
      <c r="G56" s="156"/>
      <c r="H56" s="156"/>
      <c r="I56" s="156"/>
      <c r="J56" s="156"/>
      <c r="K56" s="138"/>
      <c r="L56" s="138"/>
      <c r="M56" s="138"/>
      <c r="N56" s="138"/>
      <c r="O56" s="138"/>
    </row>
    <row r="57" spans="1:15" x14ac:dyDescent="0.3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38"/>
      <c r="L57" s="138"/>
      <c r="M57" s="138"/>
      <c r="N57" s="138"/>
      <c r="O57" s="138"/>
    </row>
    <row r="58" spans="1:15" x14ac:dyDescent="0.3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38"/>
      <c r="L58" s="138"/>
      <c r="M58" s="138"/>
      <c r="N58" s="138"/>
      <c r="O58" s="138"/>
    </row>
    <row r="59" spans="1:15" x14ac:dyDescent="0.3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38"/>
      <c r="L59" s="138"/>
      <c r="M59" s="138"/>
      <c r="N59" s="138"/>
      <c r="O59" s="138"/>
    </row>
    <row r="60" spans="1:15" x14ac:dyDescent="0.3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38"/>
      <c r="L60" s="138"/>
      <c r="M60" s="138"/>
      <c r="N60" s="138"/>
      <c r="O60" s="138"/>
    </row>
    <row r="61" spans="1:15" x14ac:dyDescent="0.3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38"/>
      <c r="L61" s="138"/>
      <c r="M61" s="138"/>
      <c r="N61" s="138"/>
      <c r="O61" s="138"/>
    </row>
    <row r="62" spans="1:15" x14ac:dyDescent="0.3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38"/>
      <c r="L62" s="138"/>
      <c r="M62" s="138"/>
      <c r="N62" s="138"/>
      <c r="O62" s="138"/>
    </row>
    <row r="63" spans="1:15" x14ac:dyDescent="0.3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38"/>
      <c r="L63" s="138"/>
      <c r="M63" s="138"/>
      <c r="N63" s="138"/>
      <c r="O63" s="138"/>
    </row>
    <row r="64" spans="1:15" x14ac:dyDescent="0.3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38"/>
      <c r="L64" s="138"/>
      <c r="M64" s="138"/>
      <c r="N64" s="138"/>
      <c r="O64" s="138"/>
    </row>
    <row r="65" spans="1:13" x14ac:dyDescent="0.3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38"/>
      <c r="L65" s="138"/>
      <c r="M65" s="138"/>
    </row>
    <row r="66" spans="1:13" x14ac:dyDescent="0.3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38"/>
      <c r="L66" s="138"/>
      <c r="M66" s="138"/>
    </row>
    <row r="67" spans="1:13" x14ac:dyDescent="0.3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38"/>
      <c r="L67" s="138"/>
      <c r="M67" s="138"/>
    </row>
    <row r="68" spans="1:13" x14ac:dyDescent="0.3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38"/>
      <c r="L68" s="138"/>
      <c r="M68" s="138"/>
    </row>
    <row r="69" spans="1:13" x14ac:dyDescent="0.3">
      <c r="K69" s="138"/>
      <c r="L69" s="138"/>
      <c r="M69" s="138"/>
    </row>
    <row r="70" spans="1:13" x14ac:dyDescent="0.3">
      <c r="K70" s="138"/>
      <c r="L70" s="138"/>
      <c r="M70" s="138"/>
    </row>
    <row r="71" spans="1:13" x14ac:dyDescent="0.3">
      <c r="K71" s="138"/>
      <c r="L71" s="138"/>
      <c r="M71" s="138"/>
    </row>
    <row r="72" spans="1:13" x14ac:dyDescent="0.3">
      <c r="K72" s="138"/>
      <c r="L72" s="138"/>
      <c r="M72" s="138"/>
    </row>
    <row r="73" spans="1:13" x14ac:dyDescent="0.3">
      <c r="K73" s="138"/>
      <c r="L73" s="138"/>
      <c r="M73" s="138"/>
    </row>
    <row r="74" spans="1:13" x14ac:dyDescent="0.3">
      <c r="K74" s="138"/>
      <c r="L74" s="138"/>
      <c r="M74" s="138"/>
    </row>
    <row r="75" spans="1:13" x14ac:dyDescent="0.3">
      <c r="K75" s="138"/>
      <c r="L75" s="138"/>
      <c r="M75" s="138"/>
    </row>
    <row r="76" spans="1:13" x14ac:dyDescent="0.3">
      <c r="K76" s="138"/>
      <c r="L76" s="207"/>
      <c r="M76" s="138"/>
    </row>
    <row r="77" spans="1:13" x14ac:dyDescent="0.3">
      <c r="K77" s="138"/>
      <c r="L77" s="138"/>
      <c r="M77" s="138"/>
    </row>
    <row r="78" spans="1:13" x14ac:dyDescent="0.3">
      <c r="L78" s="208" t="s">
        <v>83</v>
      </c>
    </row>
  </sheetData>
  <sheetProtection algorithmName="SHA-512" hashValue="LEoQghwWkz0mO1biHUPGz6U2sBmu3qFiSO9SsG8QZf8MeAi04Kb8CdEqd0/CTM25fa3Zroe+UpThn6CIZ0+3tQ==" saltValue="Uti/IK3+cGRszzkDXBZbPg==" spinCount="100000" sheet="1" objects="1" scenarios="1"/>
  <mergeCells count="2">
    <mergeCell ref="A56:B56"/>
    <mergeCell ref="C4:G5"/>
  </mergeCells>
  <dataValidations count="2">
    <dataValidation type="decimal" operator="greaterThan" allowBlank="1" showInputMessage="1" showErrorMessage="1" sqref="B6:B21 B24:B27 B42:B45" xr:uid="{00000000-0002-0000-0000-000000000000}">
      <formula1>0</formula1>
    </dataValidation>
    <dataValidation type="decimal" operator="lessThan" allowBlank="1" showInputMessage="1" showErrorMessage="1" sqref="J18" xr:uid="{5BFBF232-82F8-4C48-A9CA-33FD328CA8E5}">
      <formula1>(J17)</formula1>
    </dataValidation>
  </dataValidations>
  <hyperlinks>
    <hyperlink ref="L78" r:id="rId1" xr:uid="{A65ABBFA-B9EC-41B3-8E82-56218AC159A9}"/>
    <hyperlink ref="A24" r:id="rId2" display="Statistische Grundlagen" xr:uid="{9AF9B88B-981F-401A-BF92-DEE348700947}"/>
    <hyperlink ref="A25" r:id="rId3" display="Statistisches Wirtschaftlichkeitsmodell" xr:uid="{CB1849AC-E4A9-4C0D-AB6E-9C6116F1D66B}"/>
  </hyperlinks>
  <pageMargins left="0.7" right="0.7" top="0.78740157499999996" bottom="0.78740157499999996" header="0.3" footer="0.3"/>
  <pageSetup paperSize="9" orientation="landscape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4912"/>
  <sheetViews>
    <sheetView zoomScale="92" zoomScaleNormal="42" workbookViewId="0">
      <selection activeCell="B49" sqref="B49"/>
    </sheetView>
  </sheetViews>
  <sheetFormatPr baseColWidth="10" defaultRowHeight="14.4" x14ac:dyDescent="0.3"/>
  <cols>
    <col min="1" max="1" width="27.33203125" style="1" customWidth="1"/>
    <col min="2" max="2" width="20.77734375" style="1" customWidth="1"/>
    <col min="3" max="3" width="18.109375" style="1" customWidth="1"/>
    <col min="4" max="4" width="16.6640625" style="1" customWidth="1"/>
    <col min="5" max="5" width="24.109375" style="1" customWidth="1"/>
    <col min="6" max="6" width="40.6640625" style="1" customWidth="1"/>
    <col min="7" max="7" width="31.109375" style="1" customWidth="1"/>
    <col min="8" max="8" width="29.88671875" style="1" customWidth="1"/>
    <col min="9" max="9" width="17.5546875" style="1" customWidth="1"/>
    <col min="10" max="10" width="18.6640625" style="1" customWidth="1"/>
    <col min="11" max="11" width="32.44140625" style="1" customWidth="1"/>
    <col min="12" max="12" width="18.33203125" style="1" customWidth="1"/>
    <col min="13" max="13" width="26.109375" style="1" customWidth="1"/>
    <col min="14" max="14" width="17.77734375" style="1" customWidth="1"/>
    <col min="15" max="16" width="11.5546875" style="1"/>
    <col min="17" max="17" width="15" style="1" customWidth="1"/>
    <col min="18" max="18" width="13.77734375" style="1" customWidth="1"/>
    <col min="19" max="19" width="17.21875" style="1" customWidth="1"/>
    <col min="20" max="20" width="13.21875" style="1" customWidth="1"/>
    <col min="21" max="21" width="15.88671875" style="1" customWidth="1"/>
    <col min="22" max="22" width="15.109375" style="1" customWidth="1"/>
    <col min="23" max="16384" width="11.5546875" style="1"/>
  </cols>
  <sheetData>
    <row r="1" spans="1:36" x14ac:dyDescent="0.3">
      <c r="A1" s="9"/>
      <c r="B1" s="9"/>
      <c r="C1" s="9"/>
      <c r="D1" s="9"/>
      <c r="E1" s="9"/>
      <c r="F1" s="9"/>
      <c r="G1" s="26"/>
      <c r="H1" s="26"/>
      <c r="I1" s="26"/>
      <c r="J1" s="26"/>
      <c r="K1" s="26"/>
      <c r="L1" s="26"/>
      <c r="M1" s="26"/>
      <c r="N1" s="26"/>
      <c r="O1" s="26"/>
      <c r="P1" s="26"/>
      <c r="Q1" s="10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9"/>
      <c r="AH1" s="9"/>
      <c r="AI1" s="4"/>
      <c r="AJ1" s="4"/>
    </row>
    <row r="2" spans="1:36" x14ac:dyDescent="0.3">
      <c r="A2" s="9"/>
      <c r="B2" s="9"/>
      <c r="C2" s="9"/>
      <c r="D2" s="9"/>
      <c r="E2" s="9"/>
      <c r="F2" s="9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9"/>
      <c r="AH2" s="9"/>
      <c r="AI2" s="4"/>
      <c r="AJ2" s="4"/>
    </row>
    <row r="3" spans="1:36" x14ac:dyDescent="0.3">
      <c r="A3" s="8"/>
      <c r="B3" s="9"/>
      <c r="C3" s="9"/>
      <c r="D3" s="9"/>
      <c r="E3" s="8"/>
      <c r="F3" s="8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9"/>
      <c r="AH3" s="9"/>
      <c r="AI3" s="4"/>
      <c r="AJ3" s="4"/>
    </row>
    <row r="4" spans="1:36" x14ac:dyDescent="0.3">
      <c r="A4" s="9"/>
      <c r="B4" s="9"/>
      <c r="C4" s="9"/>
      <c r="D4" s="9"/>
      <c r="E4" s="8"/>
      <c r="F4" s="8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9"/>
      <c r="AH4" s="9"/>
      <c r="AI4" s="4"/>
      <c r="AJ4" s="4"/>
    </row>
    <row r="5" spans="1:36" x14ac:dyDescent="0.3">
      <c r="A5" s="8"/>
      <c r="B5" s="8"/>
      <c r="C5" s="8"/>
      <c r="D5" s="27"/>
      <c r="E5" s="8"/>
      <c r="F5" s="8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9"/>
      <c r="AH5" s="9"/>
      <c r="AI5" s="4"/>
      <c r="AJ5" s="4"/>
    </row>
    <row r="6" spans="1:36" x14ac:dyDescent="0.3">
      <c r="A6" s="8"/>
      <c r="B6" s="8"/>
      <c r="C6" s="8"/>
      <c r="D6" s="8"/>
      <c r="E6" s="8"/>
      <c r="F6" s="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9"/>
      <c r="AH6" s="9"/>
      <c r="AI6" s="4"/>
      <c r="AJ6" s="4"/>
    </row>
    <row r="7" spans="1:36" x14ac:dyDescent="0.3">
      <c r="A7" s="8"/>
      <c r="B7" s="8"/>
      <c r="C7" s="8"/>
      <c r="D7" s="8"/>
      <c r="E7" s="8"/>
      <c r="F7" s="8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9"/>
      <c r="AH7" s="9"/>
      <c r="AI7" s="4"/>
      <c r="AJ7" s="4"/>
    </row>
    <row r="8" spans="1:36" x14ac:dyDescent="0.3">
      <c r="A8" s="8"/>
      <c r="B8" s="8"/>
      <c r="C8" s="8"/>
      <c r="D8" s="8"/>
      <c r="E8" s="8"/>
      <c r="F8" s="8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9"/>
      <c r="AH8" s="9"/>
      <c r="AI8" s="4"/>
      <c r="AJ8" s="4"/>
    </row>
    <row r="9" spans="1:36" x14ac:dyDescent="0.3">
      <c r="A9" s="8"/>
      <c r="B9" s="8"/>
      <c r="C9" s="8"/>
      <c r="D9" s="8"/>
      <c r="E9" s="8"/>
      <c r="F9" s="8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9"/>
      <c r="AH9" s="9"/>
      <c r="AI9" s="4"/>
      <c r="AJ9" s="4"/>
    </row>
    <row r="10" spans="1:36" x14ac:dyDescent="0.3">
      <c r="A10" s="8"/>
      <c r="B10" s="8"/>
      <c r="C10" s="8"/>
      <c r="D10" s="8"/>
      <c r="E10" s="8"/>
      <c r="F10" s="8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9"/>
      <c r="AH10" s="9"/>
      <c r="AI10" s="4"/>
      <c r="AJ10" s="4"/>
    </row>
    <row r="11" spans="1:36" x14ac:dyDescent="0.3">
      <c r="A11" s="8"/>
      <c r="B11" s="8"/>
      <c r="C11" s="8"/>
      <c r="D11" s="8"/>
      <c r="E11" s="8"/>
      <c r="F11" s="8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9"/>
      <c r="AH11" s="9"/>
      <c r="AI11" s="4"/>
      <c r="AJ11" s="4"/>
    </row>
    <row r="12" spans="1:36" x14ac:dyDescent="0.3">
      <c r="A12" s="8"/>
      <c r="B12" s="8"/>
      <c r="C12" s="8"/>
      <c r="D12" s="8"/>
      <c r="E12" s="8"/>
      <c r="F12" s="8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9"/>
      <c r="AH12" s="9"/>
      <c r="AI12" s="4"/>
      <c r="AJ12" s="4"/>
    </row>
    <row r="13" spans="1:36" x14ac:dyDescent="0.3">
      <c r="A13" s="8"/>
      <c r="B13" s="8"/>
      <c r="C13" s="8"/>
      <c r="D13" s="8"/>
      <c r="E13" s="8"/>
      <c r="F13" s="8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9"/>
      <c r="AH13" s="9"/>
      <c r="AI13" s="4"/>
      <c r="AJ13" s="4"/>
    </row>
    <row r="14" spans="1:36" x14ac:dyDescent="0.3">
      <c r="A14" s="8"/>
      <c r="B14" s="8"/>
      <c r="C14" s="8"/>
      <c r="D14" s="8"/>
      <c r="E14" s="8"/>
      <c r="F14" s="8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9"/>
      <c r="AH14" s="9"/>
      <c r="AI14" s="4"/>
      <c r="AJ14" s="4"/>
    </row>
    <row r="15" spans="1:36" x14ac:dyDescent="0.3">
      <c r="A15" s="8"/>
      <c r="B15" s="8"/>
      <c r="C15" s="8"/>
      <c r="D15" s="8"/>
      <c r="E15" s="8"/>
      <c r="F15" s="8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9"/>
      <c r="AH15" s="9"/>
      <c r="AI15" s="4"/>
      <c r="AJ15" s="4"/>
    </row>
    <row r="16" spans="1:36" x14ac:dyDescent="0.3">
      <c r="A16" s="8"/>
      <c r="B16" s="8"/>
      <c r="C16" s="8"/>
      <c r="D16" s="8"/>
      <c r="E16" s="8"/>
      <c r="F16" s="8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9"/>
      <c r="AH16" s="9"/>
      <c r="AI16" s="4"/>
      <c r="AJ16" s="4"/>
    </row>
    <row r="17" spans="1:42" x14ac:dyDescent="0.3">
      <c r="A17" s="8"/>
      <c r="B17" s="8"/>
      <c r="C17" s="8"/>
      <c r="D17" s="8"/>
      <c r="E17" s="8"/>
      <c r="F17" s="8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9"/>
      <c r="AH17" s="9"/>
      <c r="AI17" s="4"/>
      <c r="AJ17" s="4"/>
    </row>
    <row r="18" spans="1:42" x14ac:dyDescent="0.3">
      <c r="A18" s="8"/>
      <c r="B18" s="8"/>
      <c r="C18" s="8"/>
      <c r="D18" s="8"/>
      <c r="E18" s="8"/>
      <c r="F18" s="8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9"/>
      <c r="AH18" s="9"/>
      <c r="AI18" s="4"/>
      <c r="AJ18" s="4"/>
    </row>
    <row r="19" spans="1:42" ht="15" thickBot="1" x14ac:dyDescent="0.35">
      <c r="A19" s="8"/>
      <c r="B19" s="8"/>
      <c r="C19" s="8"/>
      <c r="D19" s="8"/>
      <c r="E19" s="8"/>
      <c r="F19" s="8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9"/>
      <c r="AH19" s="9"/>
      <c r="AI19" s="4"/>
      <c r="AJ19" s="4"/>
    </row>
    <row r="20" spans="1:42" ht="15" thickBot="1" x14ac:dyDescent="0.35">
      <c r="A20" s="28" t="s">
        <v>106</v>
      </c>
      <c r="B20" s="29">
        <f>EINGABEN!$J$18</f>
        <v>9</v>
      </c>
      <c r="C20" s="29">
        <f>EINGABEN!$J$17</f>
        <v>10</v>
      </c>
      <c r="D20" s="29">
        <f>EINGABEN!$J$19</f>
        <v>11</v>
      </c>
      <c r="E20" s="8"/>
      <c r="F20" s="8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30"/>
      <c r="AH20" s="9"/>
      <c r="AI20" s="4"/>
      <c r="AJ20" s="4"/>
    </row>
    <row r="21" spans="1:42" ht="15" thickBot="1" x14ac:dyDescent="0.35">
      <c r="A21" s="31" t="s">
        <v>107</v>
      </c>
      <c r="B21" s="32">
        <f>$B$46</f>
        <v>6.51</v>
      </c>
      <c r="C21" s="32">
        <f>$C$46</f>
        <v>10</v>
      </c>
      <c r="D21" s="32">
        <f>$D$46</f>
        <v>13.49</v>
      </c>
      <c r="E21" s="8"/>
      <c r="F21" s="8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9"/>
      <c r="AH21" s="9"/>
      <c r="AI21" s="4"/>
      <c r="AJ21" s="4"/>
    </row>
    <row r="22" spans="1:42" ht="15" thickBot="1" x14ac:dyDescent="0.35">
      <c r="A22" s="33" t="s">
        <v>102</v>
      </c>
      <c r="B22" s="11"/>
      <c r="C22" s="11"/>
      <c r="D22" s="11"/>
      <c r="E22" s="8"/>
      <c r="F22" s="8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9"/>
      <c r="AH22" s="9"/>
      <c r="AI22" s="4"/>
      <c r="AJ22" s="4"/>
    </row>
    <row r="23" spans="1:42" ht="15" thickBot="1" x14ac:dyDescent="0.35">
      <c r="A23" s="28" t="s">
        <v>123</v>
      </c>
      <c r="B23" s="17">
        <v>8.51</v>
      </c>
      <c r="C23" s="28" t="s">
        <v>104</v>
      </c>
      <c r="D23" s="32">
        <f>ROUND((EXP(B84+B85*B23))/((EXP(B84+B85*B23))+1)*100,2)</f>
        <v>12.32</v>
      </c>
      <c r="E23" s="8"/>
      <c r="F23" s="8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9"/>
      <c r="AH23" s="9"/>
    </row>
    <row r="24" spans="1:42" ht="15" thickBot="1" x14ac:dyDescent="0.35">
      <c r="A24" s="28" t="s">
        <v>121</v>
      </c>
      <c r="B24" s="17">
        <v>99</v>
      </c>
      <c r="C24" s="28" t="s">
        <v>103</v>
      </c>
      <c r="D24" s="32">
        <f>ROUND(((LN((B24/(100-B24))))-B84)/B85,2)</f>
        <v>13.49</v>
      </c>
      <c r="E24" s="8"/>
      <c r="F24" s="8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9"/>
      <c r="AH24" s="9"/>
    </row>
    <row r="25" spans="1:42" x14ac:dyDescent="0.3">
      <c r="A25" s="4"/>
      <c r="B25" s="4"/>
      <c r="C25" s="4"/>
      <c r="D25" s="4"/>
      <c r="E25" s="8"/>
      <c r="F25" s="8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9"/>
      <c r="AH25" s="9"/>
      <c r="AI25" s="4"/>
      <c r="AJ25" s="4"/>
      <c r="AK25" s="4"/>
      <c r="AL25" s="4"/>
      <c r="AM25" s="4"/>
      <c r="AN25" s="4"/>
      <c r="AO25" s="4"/>
      <c r="AP25" s="4"/>
    </row>
    <row r="26" spans="1:42" x14ac:dyDescent="0.3">
      <c r="A26" s="4"/>
      <c r="B26" s="4"/>
      <c r="C26" s="4"/>
      <c r="D26" s="4"/>
      <c r="E26" s="8"/>
      <c r="F26" s="8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9"/>
      <c r="AH26" s="9"/>
      <c r="AI26" s="4"/>
      <c r="AJ26" s="4"/>
      <c r="AK26" s="4"/>
      <c r="AL26" s="4"/>
      <c r="AM26" s="4"/>
      <c r="AN26" s="4"/>
      <c r="AO26" s="4"/>
      <c r="AP26" s="4"/>
    </row>
    <row r="27" spans="1:42" x14ac:dyDescent="0.3">
      <c r="A27" s="8"/>
      <c r="B27" s="8"/>
      <c r="C27" s="8"/>
      <c r="D27" s="8"/>
      <c r="E27" s="8"/>
      <c r="F27" s="8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9"/>
      <c r="AH27" s="9"/>
      <c r="AI27" s="4"/>
      <c r="AJ27" s="4"/>
      <c r="AK27" s="4"/>
      <c r="AL27" s="4"/>
      <c r="AM27" s="4"/>
      <c r="AN27" s="4"/>
      <c r="AO27" s="4"/>
      <c r="AP27" s="4"/>
    </row>
    <row r="28" spans="1:42" x14ac:dyDescent="0.3">
      <c r="A28" s="8"/>
      <c r="B28" s="8"/>
      <c r="C28" s="8"/>
      <c r="D28" s="8"/>
      <c r="E28" s="8"/>
      <c r="F28" s="8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9"/>
      <c r="AH28" s="9"/>
      <c r="AI28" s="4"/>
      <c r="AJ28" s="4"/>
      <c r="AK28" s="4"/>
      <c r="AL28" s="4"/>
      <c r="AM28" s="4"/>
      <c r="AN28" s="4"/>
      <c r="AO28" s="4"/>
      <c r="AP28" s="4"/>
    </row>
    <row r="29" spans="1:42" x14ac:dyDescent="0.3">
      <c r="A29" s="8"/>
      <c r="B29" s="8"/>
      <c r="C29" s="8"/>
      <c r="D29" s="8"/>
      <c r="E29" s="8"/>
      <c r="F29" s="8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9"/>
      <c r="AH29" s="9"/>
      <c r="AI29" s="4"/>
      <c r="AJ29" s="4"/>
      <c r="AK29" s="4"/>
      <c r="AL29" s="4"/>
      <c r="AM29" s="4"/>
      <c r="AN29" s="4"/>
      <c r="AO29" s="4"/>
      <c r="AP29" s="4"/>
    </row>
    <row r="30" spans="1:42" x14ac:dyDescent="0.3">
      <c r="A30" s="8"/>
      <c r="B30" s="8"/>
      <c r="C30" s="8"/>
      <c r="D30" s="8"/>
      <c r="E30" s="8"/>
      <c r="F30" s="8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9"/>
      <c r="AH30" s="9"/>
      <c r="AI30" s="4"/>
      <c r="AJ30" s="4"/>
      <c r="AK30" s="4"/>
      <c r="AL30" s="4"/>
      <c r="AM30" s="4"/>
      <c r="AN30" s="4"/>
      <c r="AO30" s="4"/>
      <c r="AP30" s="4"/>
    </row>
    <row r="31" spans="1:42" x14ac:dyDescent="0.3">
      <c r="A31" s="8"/>
      <c r="B31" s="8"/>
      <c r="C31" s="8"/>
      <c r="D31" s="8"/>
      <c r="E31" s="8"/>
      <c r="F31" s="8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9"/>
      <c r="AH31" s="9"/>
      <c r="AI31" s="4"/>
      <c r="AJ31" s="4"/>
      <c r="AK31" s="4"/>
      <c r="AL31" s="4"/>
      <c r="AM31" s="4"/>
      <c r="AN31" s="4"/>
      <c r="AO31" s="4"/>
      <c r="AP31" s="4"/>
    </row>
    <row r="32" spans="1:42" x14ac:dyDescent="0.3">
      <c r="A32" s="8"/>
      <c r="B32" s="8"/>
      <c r="C32" s="8"/>
      <c r="D32" s="8"/>
      <c r="E32" s="8"/>
      <c r="F32" s="8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9"/>
      <c r="AH32" s="9"/>
      <c r="AI32" s="4"/>
      <c r="AJ32" s="4"/>
      <c r="AK32" s="4"/>
      <c r="AL32" s="4"/>
      <c r="AM32" s="4"/>
      <c r="AN32" s="4"/>
      <c r="AO32" s="4"/>
      <c r="AP32" s="4"/>
    </row>
    <row r="33" spans="1:42" x14ac:dyDescent="0.3">
      <c r="A33" s="8"/>
      <c r="B33" s="8"/>
      <c r="C33" s="8"/>
      <c r="D33" s="8"/>
      <c r="E33" s="8"/>
      <c r="F33" s="8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9"/>
      <c r="AH33" s="9"/>
      <c r="AI33" s="4"/>
      <c r="AJ33" s="4"/>
      <c r="AK33" s="4"/>
      <c r="AL33" s="4"/>
      <c r="AM33" s="4"/>
      <c r="AN33" s="4"/>
      <c r="AO33" s="4"/>
      <c r="AP33" s="4"/>
    </row>
    <row r="34" spans="1:42" x14ac:dyDescent="0.3">
      <c r="A34" s="8"/>
      <c r="B34" s="8"/>
      <c r="C34" s="8"/>
      <c r="D34" s="8"/>
      <c r="E34" s="8"/>
      <c r="F34" s="8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9"/>
      <c r="AH34" s="9"/>
      <c r="AI34" s="4"/>
      <c r="AJ34" s="4"/>
      <c r="AK34" s="4"/>
      <c r="AL34" s="4"/>
      <c r="AM34" s="4"/>
      <c r="AN34" s="4"/>
      <c r="AO34" s="4"/>
      <c r="AP34" s="4"/>
    </row>
    <row r="35" spans="1:42" x14ac:dyDescent="0.3">
      <c r="A35" s="8"/>
      <c r="B35" s="8"/>
      <c r="C35" s="8"/>
      <c r="D35" s="8"/>
      <c r="E35" s="8"/>
      <c r="F35" s="8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9"/>
      <c r="AH35" s="9"/>
      <c r="AI35" s="4"/>
      <c r="AJ35" s="4"/>
      <c r="AK35" s="4"/>
      <c r="AL35" s="4"/>
      <c r="AM35" s="4"/>
      <c r="AN35" s="4"/>
      <c r="AO35" s="4"/>
      <c r="AP35" s="4"/>
    </row>
    <row r="36" spans="1:42" x14ac:dyDescent="0.3">
      <c r="A36" s="8"/>
      <c r="B36" s="8"/>
      <c r="C36" s="8"/>
      <c r="D36" s="8"/>
      <c r="E36" s="8"/>
      <c r="F36" s="8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9"/>
      <c r="AH36" s="9"/>
      <c r="AI36" s="4"/>
      <c r="AJ36" s="4"/>
      <c r="AK36" s="4"/>
      <c r="AL36" s="4"/>
      <c r="AM36" s="4"/>
      <c r="AN36" s="4"/>
      <c r="AO36" s="4"/>
      <c r="AP36" s="4"/>
    </row>
    <row r="37" spans="1:42" x14ac:dyDescent="0.3">
      <c r="A37" s="8"/>
      <c r="B37" s="8"/>
      <c r="C37" s="8"/>
      <c r="D37" s="8"/>
      <c r="E37" s="8"/>
      <c r="F37" s="8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9"/>
      <c r="AH37" s="9"/>
      <c r="AI37" s="4"/>
      <c r="AJ37" s="4"/>
      <c r="AK37" s="4"/>
      <c r="AL37" s="4"/>
      <c r="AM37" s="4"/>
      <c r="AN37" s="4"/>
      <c r="AO37" s="4"/>
      <c r="AP37" s="4"/>
    </row>
    <row r="38" spans="1:42" x14ac:dyDescent="0.3">
      <c r="A38" s="8"/>
      <c r="B38" s="8"/>
      <c r="C38" s="8"/>
      <c r="D38" s="8"/>
      <c r="E38" s="8"/>
      <c r="F38" s="8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9"/>
      <c r="AH38" s="9"/>
      <c r="AI38" s="4"/>
      <c r="AJ38" s="4"/>
      <c r="AK38" s="4"/>
      <c r="AL38" s="4"/>
      <c r="AM38" s="4"/>
      <c r="AN38" s="4"/>
      <c r="AO38" s="4"/>
      <c r="AP38" s="4"/>
    </row>
    <row r="39" spans="1:42" x14ac:dyDescent="0.3">
      <c r="A39" s="8"/>
      <c r="B39" s="8"/>
      <c r="C39" s="8"/>
      <c r="D39" s="8"/>
      <c r="E39" s="8"/>
      <c r="F39" s="8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9"/>
      <c r="AH39" s="9"/>
      <c r="AI39" s="4"/>
      <c r="AJ39" s="4"/>
      <c r="AK39" s="4"/>
      <c r="AL39" s="4"/>
      <c r="AM39" s="4"/>
      <c r="AN39" s="4"/>
      <c r="AO39" s="4"/>
      <c r="AP39" s="4"/>
    </row>
    <row r="40" spans="1:42" x14ac:dyDescent="0.3">
      <c r="A40" s="8"/>
      <c r="B40" s="8"/>
      <c r="C40" s="8"/>
      <c r="D40" s="8"/>
      <c r="E40" s="8"/>
      <c r="F40" s="8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9"/>
      <c r="AH40" s="9"/>
      <c r="AI40" s="4"/>
      <c r="AJ40" s="4"/>
      <c r="AK40" s="4"/>
      <c r="AL40" s="4"/>
      <c r="AM40" s="4"/>
      <c r="AN40" s="4"/>
      <c r="AO40" s="4"/>
      <c r="AP40" s="4"/>
    </row>
    <row r="41" spans="1:42" x14ac:dyDescent="0.3">
      <c r="A41" s="8"/>
      <c r="B41" s="8"/>
      <c r="C41" s="8"/>
      <c r="D41" s="8"/>
      <c r="E41" s="8"/>
      <c r="F41" s="8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9"/>
      <c r="AH41" s="9"/>
      <c r="AI41" s="4"/>
      <c r="AJ41" s="4"/>
      <c r="AK41" s="4"/>
      <c r="AL41" s="4"/>
      <c r="AM41" s="4"/>
      <c r="AN41" s="4"/>
      <c r="AO41" s="4"/>
      <c r="AP41" s="4"/>
    </row>
    <row r="42" spans="1:42" x14ac:dyDescent="0.3">
      <c r="A42" s="8"/>
      <c r="B42" s="8"/>
      <c r="C42" s="8"/>
      <c r="D42" s="8"/>
      <c r="E42" s="8"/>
      <c r="F42" s="8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9"/>
      <c r="AH42" s="9"/>
      <c r="AI42" s="4"/>
      <c r="AJ42" s="4"/>
      <c r="AK42" s="4"/>
      <c r="AL42" s="4"/>
      <c r="AM42" s="4"/>
      <c r="AN42" s="4"/>
      <c r="AO42" s="4"/>
      <c r="AP42" s="4"/>
    </row>
    <row r="43" spans="1:42" x14ac:dyDescent="0.3">
      <c r="A43" s="8"/>
      <c r="B43" s="8"/>
      <c r="C43" s="8"/>
      <c r="D43" s="8"/>
      <c r="E43" s="8"/>
      <c r="F43" s="8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9"/>
      <c r="AH43" s="9"/>
      <c r="AI43" s="4"/>
      <c r="AJ43" s="4"/>
      <c r="AK43" s="4"/>
      <c r="AL43" s="4"/>
      <c r="AM43" s="4"/>
      <c r="AN43" s="4"/>
      <c r="AO43" s="4"/>
      <c r="AP43" s="4"/>
    </row>
    <row r="44" spans="1:42" ht="15" thickBot="1" x14ac:dyDescent="0.35">
      <c r="A44" s="8"/>
      <c r="B44" s="8"/>
      <c r="C44" s="8"/>
      <c r="D44" s="8"/>
      <c r="E44" s="8"/>
      <c r="F44" s="8"/>
      <c r="G44" s="2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9"/>
      <c r="AH44" s="9"/>
      <c r="AI44" s="4"/>
      <c r="AJ44" s="4"/>
      <c r="AK44" s="4"/>
      <c r="AL44" s="4"/>
      <c r="AM44" s="4"/>
      <c r="AN44" s="4"/>
      <c r="AO44" s="4"/>
      <c r="AP44" s="4"/>
    </row>
    <row r="45" spans="1:42" ht="15" thickBot="1" x14ac:dyDescent="0.35">
      <c r="A45" s="28" t="s">
        <v>106</v>
      </c>
      <c r="B45" s="29">
        <f>EINGABEN!$J$18</f>
        <v>9</v>
      </c>
      <c r="C45" s="29">
        <f>EINGABEN!$J$17</f>
        <v>10</v>
      </c>
      <c r="D45" s="29">
        <f>EINGABEN!$J$19</f>
        <v>11</v>
      </c>
      <c r="E45" s="8"/>
      <c r="F45" s="8"/>
      <c r="G45" s="2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9"/>
      <c r="AH45" s="9"/>
      <c r="AI45" s="4"/>
      <c r="AJ45" s="4"/>
      <c r="AK45" s="4"/>
      <c r="AL45" s="4"/>
      <c r="AM45" s="4"/>
      <c r="AN45" s="4"/>
      <c r="AO45" s="4"/>
      <c r="AP45" s="4"/>
    </row>
    <row r="46" spans="1:42" ht="15" thickBot="1" x14ac:dyDescent="0.35">
      <c r="A46" s="31" t="s">
        <v>113</v>
      </c>
      <c r="B46" s="32">
        <f>ROUND($B$88,2)</f>
        <v>6.51</v>
      </c>
      <c r="C46" s="32">
        <f>ROUND($B$90,2)</f>
        <v>10</v>
      </c>
      <c r="D46" s="32">
        <f>ROUND($B$89,2)</f>
        <v>13.49</v>
      </c>
      <c r="E46" s="11"/>
      <c r="F46" s="11"/>
      <c r="G46" s="2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9"/>
      <c r="AH46" s="9"/>
      <c r="AI46" s="4"/>
      <c r="AJ46" s="4"/>
      <c r="AK46" s="4"/>
      <c r="AL46" s="4"/>
      <c r="AM46" s="4"/>
      <c r="AN46" s="4"/>
      <c r="AO46" s="4"/>
      <c r="AP46" s="4"/>
    </row>
    <row r="47" spans="1:42" ht="15" thickBot="1" x14ac:dyDescent="0.35">
      <c r="A47" s="28" t="s">
        <v>102</v>
      </c>
      <c r="B47" s="11"/>
      <c r="C47" s="11"/>
      <c r="D47" s="11"/>
      <c r="E47" s="11"/>
      <c r="F47" s="11"/>
      <c r="G47" s="2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9"/>
      <c r="AH47" s="9"/>
      <c r="AI47" s="4"/>
      <c r="AJ47" s="4"/>
      <c r="AK47" s="4"/>
      <c r="AL47" s="4"/>
      <c r="AM47" s="4"/>
      <c r="AN47" s="4"/>
      <c r="AO47" s="4"/>
      <c r="AP47" s="4"/>
    </row>
    <row r="48" spans="1:42" ht="15" thickBot="1" x14ac:dyDescent="0.35">
      <c r="A48" s="28" t="s">
        <v>122</v>
      </c>
      <c r="B48" s="17">
        <v>8.51</v>
      </c>
      <c r="C48" s="28" t="s">
        <v>104</v>
      </c>
      <c r="D48" s="32">
        <f>ROUND((EXP(B111+B112*-B48))/((EXP(B111+B112*-B48))+1)*100,2)</f>
        <v>87.68</v>
      </c>
      <c r="E48" s="12"/>
      <c r="F48" s="12"/>
      <c r="G48" s="26"/>
      <c r="H48" s="26"/>
      <c r="I48" s="26"/>
      <c r="J48" s="26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"/>
      <c r="AH48" s="2"/>
    </row>
    <row r="49" spans="1:34" ht="15" thickBot="1" x14ac:dyDescent="0.35">
      <c r="A49" s="28" t="s">
        <v>121</v>
      </c>
      <c r="B49" s="17">
        <v>1</v>
      </c>
      <c r="C49" s="28" t="s">
        <v>103</v>
      </c>
      <c r="D49" s="32">
        <f>ROUND(((LN((B49/(100-B49))))-B111)/B112,2)*-1</f>
        <v>13.49</v>
      </c>
      <c r="E49" s="12"/>
      <c r="F49" s="12"/>
      <c r="G49" s="26"/>
      <c r="H49" s="26"/>
      <c r="I49" s="26"/>
      <c r="J49" s="26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2"/>
      <c r="AH49" s="2"/>
    </row>
    <row r="50" spans="1:34" x14ac:dyDescent="0.3">
      <c r="A50" s="34"/>
      <c r="B50" s="34"/>
      <c r="C50" s="12"/>
      <c r="D50" s="12"/>
      <c r="E50" s="12"/>
      <c r="F50" s="12"/>
      <c r="G50" s="26"/>
      <c r="H50" s="26"/>
      <c r="I50" s="26"/>
      <c r="J50" s="26"/>
      <c r="K50" s="10"/>
      <c r="L50" s="10"/>
      <c r="M50" s="10"/>
      <c r="N50" s="10"/>
      <c r="O50" s="10"/>
      <c r="P50" s="10"/>
      <c r="Q50" s="10"/>
      <c r="R50" s="10"/>
      <c r="S50" s="10"/>
      <c r="T50" s="3"/>
      <c r="U50" s="3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"/>
      <c r="AH50" s="2"/>
    </row>
    <row r="51" spans="1:34" x14ac:dyDescent="0.3">
      <c r="A51" s="34"/>
      <c r="B51" s="34"/>
      <c r="C51" s="11"/>
      <c r="D51" s="11"/>
      <c r="E51" s="11"/>
      <c r="F51" s="11"/>
      <c r="G51" s="26"/>
      <c r="H51" s="10"/>
      <c r="I51" s="26"/>
      <c r="J51" s="10"/>
      <c r="K51" s="26"/>
      <c r="L51" s="10"/>
      <c r="M51" s="10"/>
      <c r="N51" s="10"/>
      <c r="O51" s="10"/>
      <c r="P51" s="10"/>
      <c r="Q51" s="10"/>
      <c r="R51" s="10"/>
      <c r="S51" s="10"/>
      <c r="T51" s="3"/>
      <c r="U51" s="3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2"/>
      <c r="AH51" s="2"/>
    </row>
    <row r="52" spans="1:34" x14ac:dyDescent="0.3">
      <c r="A52" s="34"/>
      <c r="B52" s="34"/>
      <c r="C52" s="8"/>
      <c r="D52" s="8"/>
      <c r="E52" s="8"/>
      <c r="F52" s="8"/>
      <c r="G52" s="10"/>
      <c r="H52" s="10"/>
      <c r="I52" s="26"/>
      <c r="J52" s="10"/>
      <c r="K52" s="26"/>
      <c r="L52" s="10"/>
      <c r="M52" s="10"/>
      <c r="N52" s="10"/>
      <c r="O52" s="10"/>
      <c r="P52" s="10"/>
      <c r="Q52" s="10"/>
      <c r="R52" s="10"/>
      <c r="S52" s="10"/>
      <c r="T52" s="3"/>
      <c r="U52" s="3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"/>
      <c r="AH52" s="2"/>
    </row>
    <row r="53" spans="1:34" x14ac:dyDescent="0.3">
      <c r="A53" s="34"/>
      <c r="B53" s="34"/>
      <c r="C53" s="8"/>
      <c r="D53" s="8"/>
      <c r="E53" s="8"/>
      <c r="F53" s="8"/>
      <c r="G53" s="10"/>
      <c r="H53" s="10"/>
      <c r="I53" s="26"/>
      <c r="J53" s="10"/>
      <c r="K53" s="26"/>
      <c r="L53" s="10"/>
      <c r="M53" s="35"/>
      <c r="N53" s="10"/>
      <c r="O53" s="10"/>
      <c r="P53" s="10"/>
      <c r="Q53" s="10"/>
      <c r="R53" s="10"/>
      <c r="S53" s="10"/>
      <c r="T53" s="3"/>
      <c r="U53" s="3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2"/>
      <c r="AH53" s="2"/>
    </row>
    <row r="54" spans="1:34" x14ac:dyDescent="0.3">
      <c r="A54" s="36"/>
      <c r="B54" s="34"/>
      <c r="C54" s="6"/>
      <c r="D54" s="6"/>
      <c r="E54" s="13"/>
      <c r="F54" s="7"/>
      <c r="G54" s="10"/>
      <c r="H54" s="10"/>
      <c r="I54" s="26"/>
      <c r="J54" s="10"/>
      <c r="K54" s="26"/>
      <c r="L54" s="10"/>
      <c r="M54" s="10"/>
      <c r="N54" s="10"/>
      <c r="O54" s="10"/>
      <c r="P54" s="10"/>
      <c r="Q54" s="10"/>
      <c r="R54" s="10"/>
      <c r="S54" s="10"/>
      <c r="T54" s="3"/>
      <c r="U54" s="3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"/>
      <c r="AH54" s="2"/>
    </row>
    <row r="55" spans="1:34" x14ac:dyDescent="0.3">
      <c r="A55" s="9"/>
      <c r="B55" s="9"/>
      <c r="C55" s="8"/>
      <c r="D55" s="8"/>
      <c r="E55" s="9"/>
      <c r="F55" s="9"/>
      <c r="G55" s="10"/>
      <c r="H55" s="10"/>
      <c r="I55" s="26"/>
      <c r="J55" s="10"/>
      <c r="K55" s="26"/>
      <c r="L55" s="10"/>
      <c r="M55" s="10"/>
      <c r="N55" s="10"/>
      <c r="O55" s="10"/>
      <c r="P55" s="10"/>
      <c r="Q55" s="10"/>
      <c r="R55" s="10"/>
      <c r="S55" s="10"/>
      <c r="T55" s="3"/>
      <c r="U55" s="3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2"/>
      <c r="AH55" s="2"/>
    </row>
    <row r="56" spans="1:34" x14ac:dyDescent="0.3">
      <c r="A56" s="9"/>
      <c r="B56" s="9"/>
      <c r="C56" s="13"/>
      <c r="D56" s="13"/>
      <c r="E56" s="7"/>
      <c r="F56" s="7"/>
      <c r="G56" s="10"/>
      <c r="H56" s="10"/>
      <c r="I56" s="26"/>
      <c r="J56" s="10"/>
      <c r="K56" s="26"/>
      <c r="L56" s="10"/>
      <c r="M56" s="10"/>
      <c r="N56" s="10"/>
      <c r="O56" s="10"/>
      <c r="P56" s="10"/>
      <c r="Q56" s="10"/>
      <c r="R56" s="10"/>
      <c r="S56" s="10"/>
      <c r="T56" s="3"/>
      <c r="U56" s="3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"/>
      <c r="AH56" s="2"/>
    </row>
    <row r="57" spans="1:34" x14ac:dyDescent="0.3">
      <c r="A57" s="9"/>
      <c r="B57" s="9"/>
      <c r="C57" s="8"/>
      <c r="D57" s="8"/>
      <c r="E57" s="8"/>
      <c r="F57" s="9"/>
      <c r="G57" s="10"/>
      <c r="H57" s="10"/>
      <c r="I57" s="26"/>
      <c r="J57" s="10"/>
      <c r="K57" s="26"/>
      <c r="L57" s="10"/>
      <c r="M57" s="10"/>
      <c r="N57" s="10"/>
      <c r="O57" s="10"/>
      <c r="P57" s="10"/>
      <c r="Q57" s="10"/>
      <c r="R57" s="10"/>
      <c r="S57" s="10"/>
      <c r="T57" s="3"/>
      <c r="U57" s="3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2"/>
      <c r="AH57" s="2"/>
    </row>
    <row r="58" spans="1:34" x14ac:dyDescent="0.3">
      <c r="A58" s="9"/>
      <c r="B58" s="9"/>
      <c r="C58" s="37"/>
      <c r="D58" s="38"/>
      <c r="E58" s="38"/>
      <c r="F58" s="38"/>
      <c r="G58" s="10"/>
      <c r="H58" s="10"/>
      <c r="I58" s="26"/>
      <c r="J58" s="10"/>
      <c r="K58" s="26"/>
      <c r="L58" s="10"/>
      <c r="M58" s="10"/>
      <c r="N58" s="10"/>
      <c r="O58" s="10"/>
      <c r="P58" s="10"/>
      <c r="Q58" s="10"/>
      <c r="R58" s="10"/>
      <c r="S58" s="10"/>
      <c r="T58" s="3"/>
      <c r="U58" s="3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"/>
      <c r="AH58" s="2"/>
    </row>
    <row r="59" spans="1:34" x14ac:dyDescent="0.3">
      <c r="A59" s="9"/>
      <c r="B59" s="9"/>
      <c r="C59" s="8"/>
      <c r="D59" s="8"/>
      <c r="E59" s="8"/>
      <c r="F59" s="8"/>
      <c r="G59" s="10"/>
      <c r="H59" s="10"/>
      <c r="I59" s="26"/>
      <c r="J59" s="10"/>
      <c r="K59" s="26"/>
      <c r="L59" s="10"/>
      <c r="M59" s="10"/>
      <c r="N59" s="10"/>
      <c r="O59" s="10"/>
      <c r="P59" s="10"/>
      <c r="Q59" s="10"/>
      <c r="R59" s="10"/>
      <c r="S59" s="10"/>
      <c r="T59" s="3"/>
      <c r="U59" s="3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2"/>
      <c r="AH59" s="2"/>
    </row>
    <row r="60" spans="1:34" x14ac:dyDescent="0.3">
      <c r="A60" s="9"/>
      <c r="B60" s="9"/>
      <c r="C60" s="5"/>
      <c r="D60" s="7"/>
      <c r="E60" s="7"/>
      <c r="F60" s="7"/>
      <c r="G60" s="10"/>
      <c r="H60" s="10"/>
      <c r="I60" s="26"/>
      <c r="J60" s="10"/>
      <c r="K60" s="26"/>
      <c r="L60" s="10"/>
      <c r="M60" s="10"/>
      <c r="N60" s="10"/>
      <c r="O60" s="10"/>
      <c r="P60" s="10"/>
      <c r="Q60" s="10"/>
      <c r="R60" s="10"/>
      <c r="S60" s="10"/>
      <c r="T60" s="3"/>
      <c r="U60" s="3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"/>
      <c r="AH60" s="2"/>
    </row>
    <row r="61" spans="1:34" x14ac:dyDescent="0.3">
      <c r="A61" s="9"/>
      <c r="B61" s="9"/>
      <c r="C61" s="8"/>
      <c r="D61" s="8"/>
      <c r="E61" s="8"/>
      <c r="F61" s="8"/>
      <c r="G61" s="10"/>
      <c r="H61" s="10"/>
      <c r="I61" s="26"/>
      <c r="J61" s="10"/>
      <c r="K61" s="26"/>
      <c r="L61" s="10"/>
      <c r="M61" s="10"/>
      <c r="N61" s="10"/>
      <c r="O61" s="10"/>
      <c r="P61" s="10"/>
      <c r="Q61" s="10"/>
      <c r="R61" s="10"/>
      <c r="S61" s="10"/>
      <c r="T61" s="3"/>
      <c r="U61" s="3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2"/>
      <c r="AH61" s="2"/>
    </row>
    <row r="62" spans="1:34" x14ac:dyDescent="0.3">
      <c r="A62" s="9"/>
      <c r="B62" s="9"/>
      <c r="C62" s="37"/>
      <c r="D62" s="38"/>
      <c r="E62" s="39"/>
      <c r="F62" s="40"/>
      <c r="G62" s="10"/>
      <c r="H62" s="10"/>
      <c r="I62" s="26"/>
      <c r="J62" s="10"/>
      <c r="K62" s="26"/>
      <c r="L62" s="10"/>
      <c r="M62" s="10"/>
      <c r="N62" s="10"/>
      <c r="O62" s="10"/>
      <c r="P62" s="10"/>
      <c r="Q62" s="10"/>
      <c r="R62" s="10"/>
      <c r="S62" s="10"/>
      <c r="T62" s="3"/>
      <c r="U62" s="3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"/>
      <c r="AH62" s="2"/>
    </row>
    <row r="63" spans="1:34" x14ac:dyDescent="0.3">
      <c r="A63" s="9"/>
      <c r="B63" s="9"/>
      <c r="C63" s="8"/>
      <c r="D63" s="8"/>
      <c r="E63" s="40"/>
      <c r="F63" s="40"/>
      <c r="G63" s="10"/>
      <c r="H63" s="10"/>
      <c r="I63" s="26"/>
      <c r="J63" s="10"/>
      <c r="K63" s="26"/>
      <c r="L63" s="10"/>
      <c r="M63" s="10"/>
      <c r="N63" s="10"/>
      <c r="O63" s="10"/>
      <c r="P63" s="10"/>
      <c r="Q63" s="10"/>
      <c r="R63" s="10"/>
      <c r="S63" s="10"/>
      <c r="T63" s="3"/>
      <c r="U63" s="3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2"/>
      <c r="AH63" s="2"/>
    </row>
    <row r="64" spans="1:34" x14ac:dyDescent="0.3">
      <c r="A64" s="9"/>
      <c r="B64" s="9"/>
      <c r="C64" s="41"/>
      <c r="D64" s="40"/>
      <c r="E64" s="41"/>
      <c r="F64" s="40"/>
      <c r="G64" s="10"/>
      <c r="H64" s="10"/>
      <c r="I64" s="26"/>
      <c r="J64" s="10"/>
      <c r="K64" s="26"/>
      <c r="L64" s="10"/>
      <c r="M64" s="10"/>
      <c r="N64" s="10"/>
      <c r="O64" s="10"/>
      <c r="P64" s="10"/>
      <c r="Q64" s="10"/>
      <c r="R64" s="10"/>
      <c r="S64" s="10"/>
      <c r="T64" s="3"/>
      <c r="U64" s="3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2"/>
      <c r="AH64" s="2"/>
    </row>
    <row r="65" spans="1:34" x14ac:dyDescent="0.3">
      <c r="A65" s="9"/>
      <c r="B65" s="9"/>
      <c r="C65" s="40"/>
      <c r="D65" s="40"/>
      <c r="E65" s="40"/>
      <c r="F65" s="40"/>
      <c r="G65" s="10"/>
      <c r="H65" s="10"/>
      <c r="I65" s="26"/>
      <c r="J65" s="10"/>
      <c r="K65" s="26"/>
      <c r="L65" s="10"/>
      <c r="M65" s="10"/>
      <c r="N65" s="10"/>
      <c r="O65" s="10"/>
      <c r="P65" s="10"/>
      <c r="Q65" s="10"/>
      <c r="R65" s="10"/>
      <c r="S65" s="10"/>
      <c r="T65" s="3"/>
      <c r="U65" s="3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2"/>
      <c r="AH65" s="2"/>
    </row>
    <row r="66" spans="1:34" x14ac:dyDescent="0.3">
      <c r="A66" s="9"/>
      <c r="B66" s="9"/>
      <c r="C66" s="41"/>
      <c r="D66" s="42"/>
      <c r="E66" s="43"/>
      <c r="F66" s="43"/>
      <c r="G66" s="10"/>
      <c r="H66" s="10"/>
      <c r="I66" s="26"/>
      <c r="J66" s="10"/>
      <c r="K66" s="26"/>
      <c r="L66" s="10"/>
      <c r="M66" s="10"/>
      <c r="N66" s="10"/>
      <c r="O66" s="10"/>
      <c r="P66" s="10"/>
      <c r="Q66" s="10"/>
      <c r="R66" s="10"/>
      <c r="S66" s="10"/>
      <c r="T66" s="3"/>
      <c r="U66" s="3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"/>
      <c r="AH66" s="2"/>
    </row>
    <row r="67" spans="1:34" x14ac:dyDescent="0.3">
      <c r="A67" s="8"/>
      <c r="B67" s="8"/>
      <c r="C67" s="44"/>
      <c r="D67" s="44"/>
      <c r="E67" s="8"/>
      <c r="F67" s="8"/>
      <c r="G67" s="10"/>
      <c r="H67" s="10"/>
      <c r="I67" s="26"/>
      <c r="J67" s="10"/>
      <c r="K67" s="26"/>
      <c r="L67" s="10"/>
      <c r="M67" s="10"/>
      <c r="N67" s="10"/>
      <c r="O67" s="10"/>
      <c r="P67" s="10"/>
      <c r="Q67" s="10"/>
      <c r="R67" s="10"/>
      <c r="S67" s="10"/>
      <c r="T67" s="3"/>
      <c r="U67" s="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2"/>
      <c r="AH67" s="2"/>
    </row>
    <row r="68" spans="1:34" x14ac:dyDescent="0.3">
      <c r="A68" s="8"/>
      <c r="B68" s="8"/>
      <c r="C68" s="8"/>
      <c r="D68" s="8"/>
      <c r="E68" s="45"/>
      <c r="F68" s="45"/>
      <c r="G68" s="10"/>
      <c r="H68" s="10"/>
      <c r="I68" s="26"/>
      <c r="J68" s="10"/>
      <c r="K68" s="26"/>
      <c r="L68" s="10"/>
      <c r="M68" s="10"/>
      <c r="N68" s="10"/>
      <c r="O68" s="10"/>
      <c r="P68" s="10"/>
      <c r="Q68" s="10"/>
      <c r="R68" s="10"/>
      <c r="S68" s="10"/>
      <c r="T68" s="3"/>
      <c r="U68" s="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"/>
      <c r="AH68" s="2"/>
    </row>
    <row r="69" spans="1:34" x14ac:dyDescent="0.3">
      <c r="A69" s="8"/>
      <c r="B69" s="8"/>
      <c r="C69" s="46"/>
      <c r="D69" s="47"/>
      <c r="E69" s="7"/>
      <c r="F69" s="7"/>
      <c r="G69" s="10"/>
      <c r="H69" s="10"/>
      <c r="I69" s="26"/>
      <c r="J69" s="10"/>
      <c r="K69" s="26"/>
      <c r="L69" s="10"/>
      <c r="M69" s="10"/>
      <c r="N69" s="10"/>
      <c r="O69" s="10"/>
      <c r="P69" s="10"/>
      <c r="Q69" s="10"/>
      <c r="R69" s="10"/>
      <c r="S69" s="10"/>
      <c r="T69" s="3"/>
      <c r="U69" s="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2"/>
      <c r="AH69" s="2"/>
    </row>
    <row r="70" spans="1:34" x14ac:dyDescent="0.3">
      <c r="A70" s="8"/>
      <c r="B70" s="8"/>
      <c r="C70" s="8"/>
      <c r="D70" s="8"/>
      <c r="E70" s="8"/>
      <c r="F70" s="48"/>
      <c r="G70" s="10"/>
      <c r="H70" s="10"/>
      <c r="I70" s="26"/>
      <c r="J70" s="10"/>
      <c r="K70" s="26"/>
      <c r="L70" s="10"/>
      <c r="M70" s="10"/>
      <c r="N70" s="10"/>
      <c r="O70" s="10"/>
      <c r="P70" s="10"/>
      <c r="Q70" s="10"/>
      <c r="R70" s="10"/>
      <c r="S70" s="10"/>
      <c r="T70" s="3"/>
      <c r="U70" s="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"/>
      <c r="AH70" s="2"/>
    </row>
    <row r="71" spans="1:34" x14ac:dyDescent="0.3">
      <c r="A71" s="8"/>
      <c r="B71" s="8"/>
      <c r="C71" s="47"/>
      <c r="D71" s="47"/>
      <c r="E71" s="46"/>
      <c r="F71" s="47"/>
      <c r="G71" s="10"/>
      <c r="H71" s="10"/>
      <c r="I71" s="26"/>
      <c r="J71" s="10"/>
      <c r="K71" s="26"/>
      <c r="L71" s="10"/>
      <c r="M71" s="10"/>
      <c r="N71" s="10"/>
      <c r="O71" s="10"/>
      <c r="P71" s="10"/>
      <c r="Q71" s="10"/>
      <c r="R71" s="10"/>
      <c r="S71" s="10"/>
      <c r="T71" s="3"/>
      <c r="U71" s="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2"/>
      <c r="AH71" s="2"/>
    </row>
    <row r="72" spans="1:34" x14ac:dyDescent="0.3">
      <c r="A72" s="8"/>
      <c r="B72" s="8"/>
      <c r="C72" s="49"/>
      <c r="D72" s="48"/>
      <c r="E72" s="48"/>
      <c r="F72" s="48"/>
      <c r="G72" s="10"/>
      <c r="H72" s="10"/>
      <c r="I72" s="26"/>
      <c r="J72" s="10"/>
      <c r="K72" s="26"/>
      <c r="L72" s="10"/>
      <c r="M72" s="10"/>
      <c r="N72" s="10"/>
      <c r="O72" s="10"/>
      <c r="P72" s="10"/>
      <c r="Q72" s="10"/>
      <c r="R72" s="10"/>
      <c r="S72" s="10"/>
      <c r="T72" s="3"/>
      <c r="U72" s="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"/>
      <c r="AH72" s="2"/>
    </row>
    <row r="73" spans="1:34" x14ac:dyDescent="0.3">
      <c r="A73" s="8"/>
      <c r="B73" s="8"/>
      <c r="C73" s="50"/>
      <c r="D73" s="9"/>
      <c r="E73" s="9"/>
      <c r="F73" s="9"/>
      <c r="G73" s="10"/>
      <c r="H73" s="10"/>
      <c r="I73" s="26"/>
      <c r="J73" s="10"/>
      <c r="K73" s="26"/>
      <c r="L73" s="10"/>
      <c r="M73" s="10"/>
      <c r="N73" s="10"/>
      <c r="O73" s="10"/>
      <c r="P73" s="10"/>
      <c r="Q73" s="10"/>
      <c r="R73" s="10"/>
      <c r="S73" s="10"/>
      <c r="T73" s="3"/>
      <c r="U73" s="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2"/>
      <c r="AH73" s="2"/>
    </row>
    <row r="74" spans="1:34" x14ac:dyDescent="0.3">
      <c r="A74" s="8"/>
      <c r="B74" s="8"/>
      <c r="C74" s="47"/>
      <c r="D74" s="47"/>
      <c r="E74" s="46"/>
      <c r="F74" s="47"/>
      <c r="G74" s="10"/>
      <c r="H74" s="10"/>
      <c r="I74" s="26"/>
      <c r="J74" s="10"/>
      <c r="K74" s="26"/>
      <c r="L74" s="10"/>
      <c r="M74" s="10"/>
      <c r="N74" s="10"/>
      <c r="O74" s="10"/>
      <c r="P74" s="10"/>
      <c r="Q74" s="10"/>
      <c r="R74" s="10"/>
      <c r="S74" s="10"/>
      <c r="T74" s="3"/>
      <c r="U74" s="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"/>
      <c r="AH74" s="2"/>
    </row>
    <row r="75" spans="1:34" x14ac:dyDescent="0.3">
      <c r="A75" s="9"/>
      <c r="B75" s="9"/>
      <c r="C75" s="49"/>
      <c r="D75" s="48"/>
      <c r="E75" s="9"/>
      <c r="F75" s="9"/>
      <c r="G75" s="10"/>
      <c r="H75" s="10"/>
      <c r="I75" s="26"/>
      <c r="J75" s="10"/>
      <c r="K75" s="26"/>
      <c r="L75" s="10"/>
      <c r="M75" s="10"/>
      <c r="N75" s="10"/>
      <c r="O75" s="10"/>
      <c r="P75" s="10"/>
      <c r="Q75" s="10"/>
      <c r="R75" s="10"/>
      <c r="S75" s="10"/>
      <c r="T75" s="3"/>
      <c r="U75" s="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2"/>
      <c r="AH75" s="2"/>
    </row>
    <row r="76" spans="1:34" x14ac:dyDescent="0.3">
      <c r="A76" s="8"/>
      <c r="B76" s="8"/>
      <c r="C76" s="49"/>
      <c r="D76" s="8"/>
      <c r="E76" s="8"/>
      <c r="F76" s="9"/>
      <c r="G76" s="10"/>
      <c r="H76" s="10"/>
      <c r="I76" s="26"/>
      <c r="J76" s="10"/>
      <c r="K76" s="26"/>
      <c r="L76" s="10"/>
      <c r="M76" s="10"/>
      <c r="N76" s="10"/>
      <c r="O76" s="10"/>
      <c r="P76" s="10"/>
      <c r="Q76" s="10"/>
      <c r="R76" s="10"/>
      <c r="S76" s="10"/>
      <c r="T76" s="3"/>
      <c r="U76" s="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"/>
      <c r="AH76" s="2"/>
    </row>
    <row r="77" spans="1:34" x14ac:dyDescent="0.3">
      <c r="A77" s="51"/>
      <c r="B77" s="51"/>
      <c r="C77" s="52"/>
      <c r="D77" s="51"/>
      <c r="E77" s="51"/>
      <c r="F77" s="51"/>
      <c r="G77" s="10"/>
      <c r="H77" s="10"/>
      <c r="I77" s="26"/>
      <c r="J77" s="10"/>
      <c r="K77" s="26"/>
      <c r="L77" s="10"/>
      <c r="M77" s="10"/>
      <c r="N77" s="10"/>
      <c r="O77" s="26"/>
      <c r="P77" s="26"/>
      <c r="Q77" s="26"/>
      <c r="R77" s="26"/>
      <c r="S77" s="2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2"/>
      <c r="AH77" s="2"/>
    </row>
    <row r="78" spans="1:34" x14ac:dyDescent="0.3">
      <c r="A78" s="53"/>
      <c r="B78" s="53"/>
      <c r="C78" s="53" t="s">
        <v>61</v>
      </c>
      <c r="D78" s="53" t="s">
        <v>62</v>
      </c>
      <c r="E78" s="53" t="s">
        <v>63</v>
      </c>
      <c r="F78" s="51" t="s">
        <v>74</v>
      </c>
      <c r="G78" s="10"/>
      <c r="H78" s="54"/>
      <c r="I78" s="55"/>
      <c r="J78" s="54"/>
      <c r="K78" s="55"/>
      <c r="L78" s="54"/>
      <c r="M78" s="54"/>
      <c r="N78" s="54"/>
      <c r="O78" s="55"/>
      <c r="P78" s="55"/>
      <c r="Q78" s="55"/>
      <c r="R78" s="55"/>
      <c r="S78" s="55"/>
      <c r="T78" s="19"/>
      <c r="U78" s="19"/>
      <c r="V78" s="19"/>
      <c r="W78" s="19"/>
      <c r="X78" s="20"/>
      <c r="Y78" s="20"/>
      <c r="Z78" s="20"/>
      <c r="AA78" s="20"/>
      <c r="AB78" s="20"/>
      <c r="AC78" s="20"/>
      <c r="AD78" s="20"/>
      <c r="AE78" s="20"/>
      <c r="AF78" s="20"/>
    </row>
    <row r="79" spans="1:34" x14ac:dyDescent="0.3">
      <c r="A79" s="56" t="s">
        <v>51</v>
      </c>
      <c r="B79" s="56"/>
      <c r="C79" s="53">
        <f>(B88)</f>
        <v>6.5106539219875543</v>
      </c>
      <c r="D79" s="56">
        <f>(EXP(B84+B85*C79))/((EXP(B84+B85*C79))+1)*100</f>
        <v>0.99999999999999911</v>
      </c>
      <c r="E79" s="53">
        <f>(B85*(EXP(B84+B85*C79)))/(((EXP(B84+B85*C79))+1)^2)</f>
        <v>1.3037309999999988E-2</v>
      </c>
      <c r="F79" s="53">
        <f>E79/B91</f>
        <v>3.9599999999999962E-2</v>
      </c>
      <c r="G79" s="10"/>
      <c r="H79" s="54"/>
      <c r="I79" s="55"/>
      <c r="J79" s="54"/>
      <c r="K79" s="55"/>
      <c r="L79" s="54"/>
      <c r="M79" s="54"/>
      <c r="N79" s="54"/>
      <c r="O79" s="55"/>
      <c r="P79" s="55"/>
      <c r="Q79" s="55"/>
      <c r="R79" s="55"/>
      <c r="S79" s="55"/>
      <c r="T79" s="19"/>
      <c r="U79" s="19"/>
      <c r="V79" s="19"/>
      <c r="W79" s="19"/>
      <c r="X79" s="20"/>
      <c r="Y79" s="20"/>
      <c r="Z79" s="20"/>
      <c r="AA79" s="20"/>
      <c r="AB79" s="20"/>
      <c r="AC79" s="20"/>
      <c r="AD79" s="20"/>
      <c r="AE79" s="20"/>
      <c r="AF79" s="20"/>
    </row>
    <row r="80" spans="1:34" x14ac:dyDescent="0.3">
      <c r="A80" s="56" t="s">
        <v>52</v>
      </c>
      <c r="B80" s="53">
        <f>EINGABEN!$J$17</f>
        <v>10</v>
      </c>
      <c r="C80" s="53">
        <f t="shared" ref="C80:C98" si="0">(C79+1*$C$100)</f>
        <v>6.8595885297887991</v>
      </c>
      <c r="D80" s="56">
        <f>(EXP(B84+B85*C80))/((EXP(B84+B85*C80))+1)*100</f>
        <v>1.5741192664111214</v>
      </c>
      <c r="E80" s="53">
        <f>(B85*(EXP(B84+B85*C80)))/(((EXP(B84+B85*C80))+1)^2)</f>
        <v>2.0403268359957129E-2</v>
      </c>
      <c r="F80" s="53">
        <f>E80/B91</f>
        <v>6.1973630070490178E-2</v>
      </c>
      <c r="G80" s="10"/>
      <c r="H80" s="54"/>
      <c r="I80" s="55"/>
      <c r="J80" s="54"/>
      <c r="K80" s="55"/>
      <c r="L80" s="54"/>
      <c r="M80" s="54"/>
      <c r="N80" s="54"/>
      <c r="O80" s="55"/>
      <c r="P80" s="55"/>
      <c r="Q80" s="55"/>
      <c r="R80" s="55"/>
      <c r="S80" s="55"/>
      <c r="T80" s="19"/>
      <c r="U80" s="19"/>
      <c r="V80" s="19"/>
      <c r="W80" s="19"/>
      <c r="X80" s="20"/>
      <c r="Y80" s="20"/>
      <c r="Z80" s="20"/>
      <c r="AA80" s="20"/>
      <c r="AB80" s="20"/>
      <c r="AC80" s="20"/>
      <c r="AD80" s="20"/>
      <c r="AE80" s="20"/>
      <c r="AF80" s="20"/>
    </row>
    <row r="81" spans="1:32" x14ac:dyDescent="0.3">
      <c r="A81" s="56" t="s">
        <v>53</v>
      </c>
      <c r="B81" s="53">
        <f>EINGABEN!$J$18</f>
        <v>9</v>
      </c>
      <c r="C81" s="53">
        <f t="shared" si="0"/>
        <v>7.2085231375900438</v>
      </c>
      <c r="D81" s="56">
        <f>(EXP(B84+B85*C81))/((EXP(B84+B85*C81))+1)*100</f>
        <v>2.4696290238396221</v>
      </c>
      <c r="E81" s="53">
        <f>(B85*(EXP(B84+B85*C81)))/(((EXP(B84+B85*C81))+1)^2)</f>
        <v>3.1719358413842137E-2</v>
      </c>
      <c r="F81" s="53">
        <f>E81/B91</f>
        <v>9.6345533947428466E-2</v>
      </c>
      <c r="G81" s="10"/>
      <c r="H81" s="54"/>
      <c r="I81" s="55"/>
      <c r="J81" s="54"/>
      <c r="K81" s="55"/>
      <c r="L81" s="54"/>
      <c r="M81" s="54"/>
      <c r="N81" s="54"/>
      <c r="O81" s="55"/>
      <c r="P81" s="55"/>
      <c r="Q81" s="55"/>
      <c r="R81" s="55"/>
      <c r="S81" s="55"/>
      <c r="T81" s="19"/>
      <c r="U81" s="19"/>
      <c r="V81" s="19"/>
      <c r="W81" s="19"/>
      <c r="X81" s="20"/>
      <c r="Y81" s="20"/>
      <c r="Z81" s="20"/>
      <c r="AA81" s="20"/>
      <c r="AB81" s="20"/>
      <c r="AC81" s="20"/>
      <c r="AD81" s="20"/>
      <c r="AE81" s="20"/>
      <c r="AF81" s="20"/>
    </row>
    <row r="82" spans="1:32" x14ac:dyDescent="0.3">
      <c r="A82" s="56" t="s">
        <v>54</v>
      </c>
      <c r="B82" s="53">
        <f>EINGABEN!$J$19</f>
        <v>11</v>
      </c>
      <c r="C82" s="53">
        <f t="shared" si="0"/>
        <v>7.5574577453912886</v>
      </c>
      <c r="D82" s="56">
        <f>(EXP(B84+B85*C82))/((EXP(B84+B85*C82))+1)*100</f>
        <v>3.8546388896845731</v>
      </c>
      <c r="E82" s="53">
        <f>(B85*(EXP(B84+B85*C82)))/(((EXP(B84+B85*C82))+1)^2)</f>
        <v>4.880505778493413E-2</v>
      </c>
      <c r="F82" s="53">
        <f>E82/B91</f>
        <v>0.14824225919943543</v>
      </c>
      <c r="G82" s="10"/>
      <c r="H82" s="54"/>
      <c r="I82" s="55"/>
      <c r="J82" s="54"/>
      <c r="K82" s="55"/>
      <c r="L82" s="54"/>
      <c r="M82" s="54"/>
      <c r="N82" s="54"/>
      <c r="O82" s="55"/>
      <c r="P82" s="55"/>
      <c r="Q82" s="55"/>
      <c r="R82" s="55"/>
      <c r="S82" s="55"/>
      <c r="T82" s="19"/>
      <c r="U82" s="19"/>
      <c r="V82" s="19"/>
      <c r="W82" s="19"/>
      <c r="X82" s="20"/>
      <c r="Y82" s="20"/>
      <c r="Z82" s="20"/>
      <c r="AA82" s="20"/>
      <c r="AB82" s="20"/>
      <c r="AC82" s="20"/>
      <c r="AD82" s="20"/>
      <c r="AE82" s="20"/>
      <c r="AF82" s="20"/>
    </row>
    <row r="83" spans="1:32" x14ac:dyDescent="0.3">
      <c r="A83" s="56"/>
      <c r="B83" s="56"/>
      <c r="C83" s="53">
        <f t="shared" si="0"/>
        <v>7.9063923531925333</v>
      </c>
      <c r="D83" s="56">
        <f>(EXP(B84+B85*C83))/((EXP(B84+B85*C83))+1)*100</f>
        <v>5.9688495579505538</v>
      </c>
      <c r="E83" s="53">
        <f>(B85*(EXP(B84+B85*C83)))/(((EXP(B84+B85*C83))+1)^2)</f>
        <v>7.3912038463815985E-2</v>
      </c>
      <c r="F83" s="53">
        <f>E83/B91</f>
        <v>0.22450311629984354</v>
      </c>
      <c r="G83" s="10"/>
      <c r="H83" s="54"/>
      <c r="I83" s="55"/>
      <c r="J83" s="54"/>
      <c r="K83" s="55"/>
      <c r="L83" s="54"/>
      <c r="M83" s="54"/>
      <c r="N83" s="54"/>
      <c r="O83" s="55"/>
      <c r="P83" s="55"/>
      <c r="Q83" s="55"/>
      <c r="R83" s="55"/>
      <c r="S83" s="55"/>
      <c r="T83" s="19"/>
      <c r="U83" s="19"/>
      <c r="V83" s="19"/>
      <c r="W83" s="19"/>
      <c r="X83" s="20"/>
      <c r="Y83" s="20"/>
      <c r="Z83" s="20"/>
      <c r="AA83" s="20"/>
      <c r="AB83" s="20"/>
      <c r="AC83" s="20"/>
      <c r="AD83" s="20"/>
      <c r="AE83" s="20"/>
      <c r="AF83" s="20"/>
    </row>
    <row r="84" spans="1:32" x14ac:dyDescent="0.3">
      <c r="A84" s="56" t="s">
        <v>55</v>
      </c>
      <c r="B84" s="53">
        <f>(B80*B85)*-1</f>
        <v>-13.169</v>
      </c>
      <c r="C84" s="53">
        <f t="shared" si="0"/>
        <v>8.2553269609937772</v>
      </c>
      <c r="D84" s="56">
        <f>(EXP(B84+B85*C84))/((EXP(B84+B85*C84))+1)*100</f>
        <v>9.1325248684348956</v>
      </c>
      <c r="E84" s="53">
        <f>(B85*(EXP(B84+B85*C84)))/(((EXP(B84+B85*C84))+1)^2)</f>
        <v>0.10928287754328482</v>
      </c>
      <c r="F84" s="53">
        <f>E84/B91</f>
        <v>0.33193979054836303</v>
      </c>
      <c r="G84" s="10"/>
      <c r="H84" s="54"/>
      <c r="I84" s="55"/>
      <c r="J84" s="54"/>
      <c r="K84" s="55"/>
      <c r="L84" s="54"/>
      <c r="M84" s="54"/>
      <c r="N84" s="54"/>
      <c r="O84" s="55"/>
      <c r="P84" s="55"/>
      <c r="Q84" s="55"/>
      <c r="R84" s="55"/>
      <c r="S84" s="55"/>
      <c r="T84" s="19"/>
      <c r="U84" s="19"/>
      <c r="V84" s="19"/>
      <c r="W84" s="19"/>
      <c r="X84" s="20"/>
      <c r="Y84" s="20"/>
      <c r="Z84" s="20"/>
      <c r="AA84" s="20"/>
      <c r="AB84" s="20"/>
      <c r="AC84" s="20"/>
      <c r="AD84" s="20"/>
      <c r="AE84" s="20"/>
      <c r="AF84" s="20"/>
    </row>
    <row r="85" spans="1:32" x14ac:dyDescent="0.3">
      <c r="A85" s="56" t="s">
        <v>56</v>
      </c>
      <c r="B85" s="53">
        <f>(1.3169/B86)</f>
        <v>1.3169</v>
      </c>
      <c r="C85" s="53">
        <f t="shared" si="0"/>
        <v>8.604261568795021</v>
      </c>
      <c r="D85" s="56">
        <f>(EXP(B84+B85*C85))/((EXP(B84+B85*C85))+1)*100</f>
        <v>13.728232287248332</v>
      </c>
      <c r="E85" s="53">
        <f>(B85*(EXP(B84+B85*C85)))/(((EXP(B84+B85*C85))+1)^2)</f>
        <v>0.15596821919420092</v>
      </c>
      <c r="F85" s="53">
        <f>E85/B91</f>
        <v>0.47374354679687425</v>
      </c>
      <c r="G85" s="10"/>
      <c r="H85" s="54"/>
      <c r="I85" s="55"/>
      <c r="J85" s="54"/>
      <c r="K85" s="55"/>
      <c r="L85" s="54"/>
      <c r="M85" s="54"/>
      <c r="N85" s="54"/>
      <c r="O85" s="55"/>
      <c r="P85" s="55"/>
      <c r="Q85" s="55"/>
      <c r="R85" s="55"/>
      <c r="S85" s="55"/>
      <c r="T85" s="19"/>
      <c r="U85" s="19"/>
      <c r="V85" s="19"/>
      <c r="W85" s="19"/>
      <c r="X85" s="20"/>
      <c r="Y85" s="20"/>
      <c r="Z85" s="20"/>
      <c r="AA85" s="20"/>
      <c r="AB85" s="20"/>
      <c r="AC85" s="20"/>
      <c r="AD85" s="20"/>
      <c r="AE85" s="20"/>
      <c r="AF85" s="20"/>
    </row>
    <row r="86" spans="1:32" x14ac:dyDescent="0.3">
      <c r="A86" s="56" t="s">
        <v>57</v>
      </c>
      <c r="B86" s="53">
        <f>(ABS(B80-B81))</f>
        <v>1</v>
      </c>
      <c r="C86" s="53">
        <f t="shared" si="0"/>
        <v>8.9531961765962649</v>
      </c>
      <c r="D86" s="56">
        <f>(EXP(B84+B85*C86))/((EXP(B84+B85*C86))+1)*100</f>
        <v>20.124423471501004</v>
      </c>
      <c r="E86" s="53">
        <f>(B85*(EXP(B84+B85*C86)))/(((EXP(B84+B85*C86))+1)^2)</f>
        <v>0.21168508089845575</v>
      </c>
      <c r="F86" s="53">
        <f>E86/B91</f>
        <v>0.64297997083591996</v>
      </c>
      <c r="G86" s="10"/>
      <c r="H86" s="54"/>
      <c r="I86" s="55"/>
      <c r="J86" s="54"/>
      <c r="K86" s="55"/>
      <c r="L86" s="54"/>
      <c r="M86" s="54"/>
      <c r="N86" s="54"/>
      <c r="O86" s="55"/>
      <c r="P86" s="55"/>
      <c r="Q86" s="55"/>
      <c r="R86" s="55"/>
      <c r="S86" s="55"/>
      <c r="T86" s="19"/>
      <c r="U86" s="19"/>
      <c r="V86" s="19"/>
      <c r="W86" s="19"/>
      <c r="X86" s="20"/>
      <c r="Y86" s="20"/>
      <c r="Z86" s="20"/>
      <c r="AA86" s="20"/>
      <c r="AB86" s="20"/>
      <c r="AC86" s="20"/>
      <c r="AD86" s="20"/>
      <c r="AE86" s="20"/>
      <c r="AF86" s="20"/>
    </row>
    <row r="87" spans="1:32" x14ac:dyDescent="0.3">
      <c r="A87" s="56"/>
      <c r="B87" s="57"/>
      <c r="C87" s="53">
        <f t="shared" si="0"/>
        <v>9.3021307843975087</v>
      </c>
      <c r="D87" s="56">
        <f>(EXP(B84+B85*C87))/((EXP(B84+B85*C87))+1)*100</f>
        <v>28.515680886747909</v>
      </c>
      <c r="E87" s="53">
        <f>(B85*(EXP(B84+B85*C87)))/(((EXP(B84+B85*C87))+1)^2)</f>
        <v>0.26844006080567911</v>
      </c>
      <c r="F87" s="53">
        <f>E87/B91</f>
        <v>0.81536961289598031</v>
      </c>
      <c r="G87" s="10"/>
      <c r="H87" s="54"/>
      <c r="I87" s="55"/>
      <c r="J87" s="54"/>
      <c r="K87" s="55"/>
      <c r="L87" s="54"/>
      <c r="M87" s="54"/>
      <c r="N87" s="54"/>
      <c r="O87" s="55"/>
      <c r="P87" s="55"/>
      <c r="Q87" s="55"/>
      <c r="R87" s="55"/>
      <c r="S87" s="55"/>
      <c r="T87" s="19"/>
      <c r="U87" s="19"/>
      <c r="V87" s="19"/>
      <c r="W87" s="19"/>
      <c r="X87" s="20"/>
      <c r="Y87" s="20"/>
      <c r="Z87" s="20"/>
      <c r="AA87" s="20"/>
      <c r="AB87" s="20"/>
      <c r="AC87" s="20"/>
      <c r="AD87" s="20"/>
      <c r="AE87" s="20"/>
      <c r="AF87" s="20"/>
    </row>
    <row r="88" spans="1:32" x14ac:dyDescent="0.3">
      <c r="A88" s="56" t="s">
        <v>58</v>
      </c>
      <c r="B88" s="53">
        <f>((LN((0.01/(1-0.01))))-B84)/B85</f>
        <v>6.5106539219875543</v>
      </c>
      <c r="C88" s="53">
        <f t="shared" si="0"/>
        <v>9.6510653921987526</v>
      </c>
      <c r="D88" s="56">
        <f>(EXP(B84+B85*C88))/((EXP(B84+B85*C88))+1)*100</f>
        <v>38.710160096344325</v>
      </c>
      <c r="E88" s="53">
        <f>(B85*(EXP(B84+B85*C88)))/(((EXP(B84+B85*C88))+1)^2)</f>
        <v>0.31243972872374237</v>
      </c>
      <c r="F88" s="53">
        <f>E88/B91</f>
        <v>0.94901580597992974</v>
      </c>
      <c r="G88" s="10"/>
      <c r="H88" s="54"/>
      <c r="I88" s="55"/>
      <c r="J88" s="54"/>
      <c r="K88" s="55"/>
      <c r="L88" s="54"/>
      <c r="M88" s="54"/>
      <c r="N88" s="54"/>
      <c r="O88" s="55"/>
      <c r="P88" s="55"/>
      <c r="Q88" s="55"/>
      <c r="R88" s="55"/>
      <c r="S88" s="55"/>
      <c r="T88" s="19"/>
      <c r="U88" s="19"/>
      <c r="V88" s="19"/>
      <c r="W88" s="19"/>
      <c r="X88" s="20"/>
      <c r="Y88" s="20"/>
      <c r="Z88" s="20"/>
      <c r="AA88" s="20"/>
      <c r="AB88" s="20"/>
      <c r="AC88" s="20"/>
      <c r="AD88" s="20"/>
      <c r="AE88" s="20"/>
      <c r="AF88" s="20"/>
    </row>
    <row r="89" spans="1:32" x14ac:dyDescent="0.3">
      <c r="A89" s="56" t="s">
        <v>59</v>
      </c>
      <c r="B89" s="53">
        <f>((LN((0.99/(1-0.99))))-B84)/B85</f>
        <v>13.489346078012447</v>
      </c>
      <c r="C89" s="53">
        <f t="shared" si="0"/>
        <v>9.9999999999999964</v>
      </c>
      <c r="D89" s="56">
        <f>(EXP(B84+B85*C89))/((EXP(B84+B85*C89))+1)*100</f>
        <v>49.999999999999865</v>
      </c>
      <c r="E89" s="53">
        <f>(B85*(EXP(B84+B85*C89)))/(((EXP(B84+B85*C89))+1)^2)</f>
        <v>0.32922499999999999</v>
      </c>
      <c r="F89" s="53">
        <f>E89/B91</f>
        <v>1</v>
      </c>
      <c r="G89" s="10"/>
      <c r="H89" s="54"/>
      <c r="I89" s="55"/>
      <c r="J89" s="54"/>
      <c r="K89" s="55"/>
      <c r="L89" s="54"/>
      <c r="M89" s="54"/>
      <c r="N89" s="54"/>
      <c r="O89" s="55"/>
      <c r="P89" s="55"/>
      <c r="Q89" s="55"/>
      <c r="R89" s="55"/>
      <c r="S89" s="55"/>
      <c r="T89" s="19"/>
      <c r="U89" s="19"/>
      <c r="V89" s="19"/>
      <c r="W89" s="19"/>
      <c r="X89" s="20"/>
      <c r="Y89" s="20"/>
      <c r="Z89" s="20"/>
      <c r="AA89" s="20"/>
      <c r="AB89" s="20"/>
      <c r="AC89" s="20"/>
      <c r="AD89" s="20"/>
      <c r="AE89" s="20"/>
      <c r="AF89" s="20"/>
    </row>
    <row r="90" spans="1:32" x14ac:dyDescent="0.3">
      <c r="A90" s="56" t="s">
        <v>60</v>
      </c>
      <c r="B90" s="53">
        <f>((LN((0.5/(1-0.5))))-B84)/B85</f>
        <v>10</v>
      </c>
      <c r="C90" s="53">
        <f t="shared" si="0"/>
        <v>10.34893460780124</v>
      </c>
      <c r="D90" s="56">
        <f>(EXP(B84+B85*C90))/((EXP(B84+B85*C90))+1)*100</f>
        <v>61.28983990365542</v>
      </c>
      <c r="E90" s="53">
        <f>(B85*(EXP(B84+B85*C90)))/(((EXP(B84+B85*C90))+1)^2)</f>
        <v>0.31243972872374298</v>
      </c>
      <c r="F90" s="53">
        <f>E90/B91</f>
        <v>0.94901580597993163</v>
      </c>
      <c r="G90" s="10"/>
      <c r="H90" s="54"/>
      <c r="I90" s="55"/>
      <c r="J90" s="54"/>
      <c r="K90" s="55"/>
      <c r="L90" s="54"/>
      <c r="M90" s="54"/>
      <c r="N90" s="54"/>
      <c r="O90" s="55"/>
      <c r="P90" s="55"/>
      <c r="Q90" s="55"/>
      <c r="R90" s="55"/>
      <c r="S90" s="55"/>
      <c r="T90" s="19"/>
      <c r="U90" s="19"/>
      <c r="V90" s="19"/>
      <c r="W90" s="19"/>
      <c r="X90" s="20"/>
      <c r="Y90" s="20"/>
      <c r="Z90" s="20"/>
      <c r="AA90" s="20"/>
      <c r="AB90" s="20"/>
      <c r="AC90" s="20"/>
      <c r="AD90" s="20"/>
      <c r="AE90" s="20"/>
      <c r="AF90" s="20"/>
    </row>
    <row r="91" spans="1:32" x14ac:dyDescent="0.3">
      <c r="A91" s="56" t="s">
        <v>64</v>
      </c>
      <c r="B91" s="53">
        <f>(B85*(EXP(B84+B85*B80)))/(((EXP(B84+B85*B80))+1)^2)</f>
        <v>0.32922499999999999</v>
      </c>
      <c r="C91" s="53">
        <f t="shared" si="0"/>
        <v>10.697869215602484</v>
      </c>
      <c r="D91" s="56">
        <f>(EXP(B84+B85*C91))/((EXP(B84+B85*C91))+1)*100</f>
        <v>71.484319113251843</v>
      </c>
      <c r="E91" s="53">
        <f>(B85*(EXP(B84+B85*C91)))/(((EXP(B84+B85*C91))+1)^2)</f>
        <v>0.26844006080568056</v>
      </c>
      <c r="F91" s="53">
        <f>E91/B91</f>
        <v>0.81536961289598475</v>
      </c>
      <c r="G91" s="10"/>
      <c r="H91" s="54"/>
      <c r="I91" s="58"/>
      <c r="J91" s="54"/>
      <c r="K91" s="55"/>
      <c r="L91" s="54"/>
      <c r="M91" s="54"/>
      <c r="N91" s="54"/>
      <c r="O91" s="55"/>
      <c r="P91" s="55"/>
      <c r="Q91" s="55"/>
      <c r="R91" s="55"/>
      <c r="S91" s="55"/>
      <c r="T91" s="19"/>
      <c r="U91" s="19"/>
      <c r="V91" s="19"/>
      <c r="W91" s="19"/>
      <c r="X91" s="20"/>
      <c r="Y91" s="20"/>
      <c r="Z91" s="20"/>
      <c r="AA91" s="20"/>
      <c r="AB91" s="20"/>
      <c r="AC91" s="20"/>
      <c r="AD91" s="20"/>
      <c r="AE91" s="20"/>
      <c r="AF91" s="20"/>
    </row>
    <row r="92" spans="1:32" x14ac:dyDescent="0.3">
      <c r="A92" s="56"/>
      <c r="B92" s="56"/>
      <c r="C92" s="53">
        <f t="shared" si="0"/>
        <v>11.046803823403728</v>
      </c>
      <c r="D92" s="56">
        <f>(EXP(B84+B85*C92))/((EXP(B84+B85*C92))+1)*100</f>
        <v>79.875576528498797</v>
      </c>
      <c r="E92" s="53">
        <f>(B85*(EXP(B84+B85*C92)))/(((EXP(B84+B85*C92))+1)^2)</f>
        <v>0.21168508089845733</v>
      </c>
      <c r="F92" s="53">
        <f>E92/B91</f>
        <v>0.64297997083592484</v>
      </c>
      <c r="G92" s="10"/>
      <c r="H92" s="54"/>
      <c r="I92" s="58"/>
      <c r="J92" s="54"/>
      <c r="K92" s="55"/>
      <c r="L92" s="54"/>
      <c r="M92" s="54"/>
      <c r="N92" s="54"/>
      <c r="O92" s="55"/>
      <c r="P92" s="55"/>
      <c r="Q92" s="55"/>
      <c r="R92" s="55"/>
      <c r="S92" s="55"/>
      <c r="T92" s="19"/>
      <c r="U92" s="19"/>
      <c r="V92" s="19"/>
      <c r="W92" s="19"/>
      <c r="X92" s="20"/>
      <c r="Y92" s="20"/>
      <c r="Z92" s="20"/>
      <c r="AA92" s="20"/>
      <c r="AB92" s="20"/>
      <c r="AC92" s="20"/>
      <c r="AD92" s="20"/>
      <c r="AE92" s="20"/>
      <c r="AF92" s="20"/>
    </row>
    <row r="93" spans="1:32" x14ac:dyDescent="0.3">
      <c r="A93" s="56"/>
      <c r="B93" s="56"/>
      <c r="C93" s="53">
        <f t="shared" si="0"/>
        <v>11.395738431204972</v>
      </c>
      <c r="D93" s="56">
        <f>(EXP(B84+B85*C93))/((EXP(B84+B85*C93))+1)*100</f>
        <v>86.27176771275154</v>
      </c>
      <c r="E93" s="53">
        <f>(B85*(EXP(B84+B85*C93)))/(((EXP(B84+B85*C93))+1)^2)</f>
        <v>0.15596821919420215</v>
      </c>
      <c r="F93" s="53">
        <f>E93/B91</f>
        <v>0.47374354679687797</v>
      </c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19"/>
      <c r="U93" s="19"/>
      <c r="V93" s="19"/>
      <c r="W93" s="19"/>
      <c r="X93" s="20"/>
      <c r="Y93" s="20"/>
      <c r="Z93" s="20"/>
      <c r="AA93" s="20"/>
      <c r="AB93" s="20"/>
      <c r="AC93" s="20"/>
      <c r="AD93" s="20"/>
      <c r="AE93" s="20"/>
      <c r="AF93" s="20"/>
    </row>
    <row r="94" spans="1:32" x14ac:dyDescent="0.3">
      <c r="A94" s="56"/>
      <c r="B94" s="56"/>
      <c r="C94" s="53">
        <f t="shared" si="0"/>
        <v>11.744673039006216</v>
      </c>
      <c r="D94" s="56">
        <f>(EXP(B84+B85*C94))/((EXP(B84+B85*C94))+1)*100</f>
        <v>90.867475131565016</v>
      </c>
      <c r="E94" s="53">
        <f>(B85*(EXP(B84+B85*C94)))/(((EXP(B84+B85*C94))+1)^2)</f>
        <v>0.10928287754328578</v>
      </c>
      <c r="F94" s="53">
        <f>E94/B91</f>
        <v>0.33193979054836598</v>
      </c>
      <c r="G94" s="55"/>
      <c r="H94" s="55"/>
      <c r="I94" s="59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19"/>
      <c r="U94" s="19"/>
      <c r="V94" s="19"/>
      <c r="W94" s="19"/>
      <c r="X94" s="20"/>
      <c r="Y94" s="20"/>
      <c r="Z94" s="20"/>
      <c r="AA94" s="20"/>
      <c r="AB94" s="20"/>
      <c r="AC94" s="20"/>
      <c r="AD94" s="20"/>
      <c r="AE94" s="20"/>
      <c r="AF94" s="20"/>
    </row>
    <row r="95" spans="1:32" x14ac:dyDescent="0.3">
      <c r="A95" s="56"/>
      <c r="B95" s="56"/>
      <c r="C95" s="53">
        <f t="shared" si="0"/>
        <v>12.09360764680746</v>
      </c>
      <c r="D95" s="56">
        <f>(EXP(B84+B85*C95))/((EXP(B84+B85*C95))+1)*100</f>
        <v>94.03115044204938</v>
      </c>
      <c r="E95" s="53">
        <f>(B85*(EXP(B84+B85*C95)))/(((EXP(B84+B85*C95))+1)^2)</f>
        <v>7.3912038463816693E-2</v>
      </c>
      <c r="F95" s="53">
        <f>E95/B91</f>
        <v>0.22450311629984568</v>
      </c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19"/>
      <c r="U95" s="19"/>
      <c r="V95" s="19"/>
      <c r="W95" s="19"/>
      <c r="X95" s="20"/>
      <c r="Y95" s="20"/>
      <c r="Z95" s="20"/>
      <c r="AA95" s="20"/>
      <c r="AB95" s="20"/>
      <c r="AC95" s="20"/>
      <c r="AD95" s="20"/>
      <c r="AE95" s="20"/>
      <c r="AF95" s="20"/>
    </row>
    <row r="96" spans="1:32" x14ac:dyDescent="0.3">
      <c r="A96" s="56"/>
      <c r="B96" s="56"/>
      <c r="C96" s="53">
        <f t="shared" si="0"/>
        <v>12.442542254608703</v>
      </c>
      <c r="D96" s="56">
        <f>(EXP(B84+B85*C96))/((EXP(B84+B85*C96))+1)*100</f>
        <v>96.145361110315392</v>
      </c>
      <c r="E96" s="53">
        <f>(B85*(EXP(B84+B85*C96)))/(((EXP(B84+B85*C96))+1)^2)</f>
        <v>4.8805057784934693E-2</v>
      </c>
      <c r="F96" s="53">
        <f>E96/B91</f>
        <v>0.14824225919943715</v>
      </c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19"/>
      <c r="U96" s="19"/>
      <c r="V96" s="19"/>
      <c r="W96" s="19"/>
      <c r="X96" s="20"/>
      <c r="Y96" s="20"/>
      <c r="Z96" s="20"/>
      <c r="AA96" s="20"/>
      <c r="AB96" s="20"/>
      <c r="AC96" s="20"/>
      <c r="AD96" s="20"/>
      <c r="AE96" s="20"/>
      <c r="AF96" s="20"/>
    </row>
    <row r="97" spans="1:32" x14ac:dyDescent="0.3">
      <c r="A97" s="56"/>
      <c r="B97" s="56"/>
      <c r="C97" s="53">
        <f t="shared" si="0"/>
        <v>12.791476862409947</v>
      </c>
      <c r="D97" s="56">
        <f>(EXP(B84+B85*C97))/((EXP(B84+B85*C97))+1)*100</f>
        <v>97.530370976160356</v>
      </c>
      <c r="E97" s="53">
        <f>(B85*(EXP(B84+B85*C97)))/(((EXP(B84+B85*C97))+1)^2)</f>
        <v>3.1719358413842512E-2</v>
      </c>
      <c r="F97" s="53">
        <f>E97/B91</f>
        <v>9.6345533947429604E-2</v>
      </c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19"/>
      <c r="U97" s="19"/>
      <c r="V97" s="19"/>
      <c r="W97" s="19"/>
      <c r="X97" s="20"/>
      <c r="Y97" s="20"/>
      <c r="Z97" s="20"/>
      <c r="AA97" s="20"/>
      <c r="AB97" s="20"/>
      <c r="AC97" s="20"/>
      <c r="AD97" s="20"/>
      <c r="AE97" s="20"/>
      <c r="AF97" s="20"/>
    </row>
    <row r="98" spans="1:32" x14ac:dyDescent="0.3">
      <c r="A98" s="56"/>
      <c r="B98" s="56"/>
      <c r="C98" s="53">
        <f t="shared" si="0"/>
        <v>13.140411470211191</v>
      </c>
      <c r="D98" s="56">
        <f>(EXP(B84+B85*C98))/((EXP(B84+B85*C98))+1)*100</f>
        <v>98.425880733588855</v>
      </c>
      <c r="E98" s="53">
        <f>(B85*(EXP(B84+B85*C98)))/(((EXP(B84+B85*C98))+1)^2)</f>
        <v>2.0403268359957413E-2</v>
      </c>
      <c r="F98" s="53">
        <f>E98/B91</f>
        <v>6.1973630070491045E-2</v>
      </c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19"/>
      <c r="U98" s="19"/>
      <c r="V98" s="19"/>
      <c r="W98" s="19"/>
      <c r="X98" s="20"/>
      <c r="Y98" s="20"/>
      <c r="Z98" s="20"/>
      <c r="AA98" s="20"/>
      <c r="AB98" s="20"/>
      <c r="AC98" s="20"/>
      <c r="AD98" s="20"/>
      <c r="AE98" s="20"/>
      <c r="AF98" s="20"/>
    </row>
    <row r="99" spans="1:32" x14ac:dyDescent="0.3">
      <c r="A99" s="56"/>
      <c r="B99" s="56"/>
      <c r="C99" s="53">
        <f>(B89)</f>
        <v>13.489346078012447</v>
      </c>
      <c r="D99" s="56">
        <f>(EXP(B84+B85*C99))/((EXP(B84+B85*C99))+1)*100</f>
        <v>99</v>
      </c>
      <c r="E99" s="53">
        <f>(B85*(EXP(B84+B85*C99)))/(((EXP(B84+B85*C99))+1)^2)</f>
        <v>1.3037309999999989E-2</v>
      </c>
      <c r="F99" s="53">
        <f>E99/B91</f>
        <v>3.9599999999999969E-2</v>
      </c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19"/>
      <c r="U99" s="19"/>
      <c r="V99" s="19"/>
      <c r="W99" s="19"/>
      <c r="X99" s="20"/>
      <c r="Y99" s="20"/>
      <c r="Z99" s="20"/>
      <c r="AA99" s="20"/>
      <c r="AB99" s="20"/>
      <c r="AC99" s="20"/>
      <c r="AD99" s="20"/>
      <c r="AE99" s="20"/>
      <c r="AF99" s="20"/>
    </row>
    <row r="100" spans="1:32" ht="21" x14ac:dyDescent="0.4">
      <c r="A100" s="60"/>
      <c r="B100" s="56"/>
      <c r="C100" s="53">
        <f>(C99-C79)/20</f>
        <v>0.34893460780124463</v>
      </c>
      <c r="D100" s="56"/>
      <c r="E100" s="56"/>
      <c r="F100" s="56"/>
      <c r="G100" s="10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19"/>
      <c r="U100" s="19"/>
      <c r="V100" s="19"/>
      <c r="W100" s="19"/>
      <c r="X100" s="20"/>
      <c r="Y100" s="20"/>
      <c r="Z100" s="20"/>
      <c r="AA100" s="20"/>
      <c r="AB100" s="20"/>
      <c r="AC100" s="20"/>
      <c r="AD100" s="20"/>
      <c r="AE100" s="20"/>
      <c r="AF100" s="20"/>
    </row>
    <row r="101" spans="1:32" x14ac:dyDescent="0.3">
      <c r="A101" s="61"/>
      <c r="B101" s="61"/>
      <c r="C101" s="61"/>
      <c r="D101" s="61"/>
      <c r="E101" s="61"/>
      <c r="F101" s="61"/>
      <c r="G101" s="10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19"/>
      <c r="U101" s="19"/>
      <c r="V101" s="19"/>
      <c r="W101" s="19"/>
      <c r="X101" s="20"/>
      <c r="Y101" s="20"/>
      <c r="Z101" s="20"/>
      <c r="AA101" s="20"/>
      <c r="AB101" s="20"/>
      <c r="AC101" s="20"/>
      <c r="AD101" s="20"/>
      <c r="AE101" s="20"/>
      <c r="AF101" s="20"/>
    </row>
    <row r="102" spans="1:32" x14ac:dyDescent="0.3">
      <c r="A102" s="51"/>
      <c r="B102" s="51"/>
      <c r="C102" s="51"/>
      <c r="D102" s="62"/>
      <c r="E102" s="51"/>
      <c r="F102" s="51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18"/>
      <c r="U102" s="18"/>
      <c r="V102" s="19"/>
      <c r="W102" s="19"/>
      <c r="X102" s="20"/>
      <c r="Y102" s="20"/>
      <c r="Z102" s="20"/>
      <c r="AA102" s="20"/>
      <c r="AB102" s="20"/>
      <c r="AC102" s="20"/>
      <c r="AD102" s="20"/>
      <c r="AE102" s="20"/>
      <c r="AF102" s="20"/>
    </row>
    <row r="103" spans="1:32" x14ac:dyDescent="0.3">
      <c r="A103" s="51"/>
      <c r="B103" s="51"/>
      <c r="C103" s="51"/>
      <c r="D103" s="51"/>
      <c r="E103" s="51"/>
      <c r="F103" s="51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18"/>
      <c r="U103" s="18"/>
      <c r="V103" s="19"/>
      <c r="W103" s="19"/>
      <c r="X103" s="20"/>
      <c r="Y103" s="20"/>
      <c r="Z103" s="20"/>
      <c r="AA103" s="20"/>
      <c r="AB103" s="20"/>
      <c r="AC103" s="20"/>
      <c r="AD103" s="20"/>
      <c r="AE103" s="20"/>
      <c r="AF103" s="20"/>
    </row>
    <row r="104" spans="1:32" x14ac:dyDescent="0.3">
      <c r="A104" s="51"/>
      <c r="B104" s="51"/>
      <c r="C104" s="51"/>
      <c r="D104" s="51"/>
      <c r="E104" s="51"/>
      <c r="F104" s="51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18"/>
      <c r="U104" s="18"/>
      <c r="V104" s="19"/>
      <c r="W104" s="19"/>
      <c r="X104" s="20"/>
      <c r="Y104" s="20"/>
      <c r="Z104" s="20"/>
      <c r="AA104" s="20"/>
      <c r="AB104" s="20"/>
      <c r="AC104" s="20"/>
      <c r="AD104" s="20"/>
      <c r="AE104" s="20"/>
      <c r="AF104" s="20"/>
    </row>
    <row r="105" spans="1:32" x14ac:dyDescent="0.3">
      <c r="A105" s="51" t="s">
        <v>73</v>
      </c>
      <c r="B105" s="51"/>
      <c r="C105" s="51" t="s">
        <v>61</v>
      </c>
      <c r="D105" s="56"/>
      <c r="E105" s="51" t="s">
        <v>62</v>
      </c>
      <c r="F105" s="51" t="s">
        <v>63</v>
      </c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18"/>
      <c r="U105" s="18"/>
      <c r="V105" s="19"/>
      <c r="W105" s="19"/>
      <c r="X105" s="20"/>
      <c r="Y105" s="20"/>
      <c r="Z105" s="20"/>
      <c r="AA105" s="20"/>
      <c r="AB105" s="20"/>
      <c r="AC105" s="20"/>
      <c r="AD105" s="20"/>
      <c r="AE105" s="20"/>
      <c r="AF105" s="20"/>
    </row>
    <row r="106" spans="1:32" x14ac:dyDescent="0.3">
      <c r="A106" s="51" t="s">
        <v>51</v>
      </c>
      <c r="B106" s="51"/>
      <c r="C106" s="51">
        <f>(B115)</f>
        <v>-13.489346078012447</v>
      </c>
      <c r="D106" s="56">
        <f>(-C106)</f>
        <v>13.489346078012447</v>
      </c>
      <c r="E106" s="51">
        <f>(EXP(B111+B112*C106))/((EXP(B111+B112*C106))+1)*100</f>
        <v>0.99999999999999911</v>
      </c>
      <c r="F106" s="51">
        <f>(B112*(EXP(B111+B112*C106)))/(((EXP(B111+B112*C106))+1)^2)/B118</f>
        <v>3.9599999999999962E-2</v>
      </c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18"/>
      <c r="U106" s="18"/>
      <c r="V106" s="19"/>
      <c r="W106" s="19"/>
      <c r="X106" s="20"/>
      <c r="Y106" s="20"/>
      <c r="Z106" s="20"/>
      <c r="AA106" s="20"/>
      <c r="AB106" s="20"/>
      <c r="AC106" s="20"/>
      <c r="AD106" s="20"/>
      <c r="AE106" s="20"/>
      <c r="AF106" s="20"/>
    </row>
    <row r="107" spans="1:32" x14ac:dyDescent="0.3">
      <c r="A107" s="51" t="s">
        <v>52</v>
      </c>
      <c r="B107" s="51">
        <f>EINGABEN!$J$17*-1</f>
        <v>-10</v>
      </c>
      <c r="C107" s="51">
        <f t="shared" ref="C107:C125" si="1">(C106+1*$C$100)</f>
        <v>-13.140411470211204</v>
      </c>
      <c r="D107" s="56">
        <f t="shared" ref="D107:D126" si="2">(-C107)</f>
        <v>13.140411470211204</v>
      </c>
      <c r="E107" s="51">
        <f>(EXP(B111+B112*C107))/((EXP(B111+B112*C107))+1)*100</f>
        <v>1.5741192664111159</v>
      </c>
      <c r="F107" s="51">
        <f>(B112*(EXP(B111+B112*C107)))/(((EXP(B111+B112*C107))+1)^2)/B118</f>
        <v>6.1973630070489956E-2</v>
      </c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18"/>
      <c r="U107" s="18"/>
      <c r="V107" s="19"/>
      <c r="W107" s="19"/>
      <c r="X107" s="20"/>
      <c r="Y107" s="20"/>
      <c r="Z107" s="20"/>
      <c r="AA107" s="20"/>
      <c r="AB107" s="20"/>
      <c r="AC107" s="20"/>
      <c r="AD107" s="20"/>
      <c r="AE107" s="20"/>
      <c r="AF107" s="20"/>
    </row>
    <row r="108" spans="1:32" x14ac:dyDescent="0.3">
      <c r="A108" s="51" t="s">
        <v>53</v>
      </c>
      <c r="B108" s="51">
        <f>EINGABEN!$J$18*-1</f>
        <v>-9</v>
      </c>
      <c r="C108" s="51">
        <f t="shared" si="1"/>
        <v>-12.79147686240996</v>
      </c>
      <c r="D108" s="56">
        <f t="shared" si="2"/>
        <v>12.79147686240996</v>
      </c>
      <c r="E108" s="51">
        <f>(EXP(B111+B112*C108))/((EXP(B111+B112*C108))+1)*100</f>
        <v>2.4696290238396177</v>
      </c>
      <c r="F108" s="51">
        <f>(B112*(EXP(B111+B112*C108)))/(((EXP(B111+B112*C108))+1)^2)/B118</f>
        <v>9.6345533947428327E-2</v>
      </c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18"/>
      <c r="U108" s="18"/>
      <c r="V108" s="19"/>
      <c r="W108" s="19"/>
      <c r="X108" s="20"/>
      <c r="Y108" s="20"/>
      <c r="Z108" s="20"/>
      <c r="AA108" s="20"/>
      <c r="AB108" s="20"/>
      <c r="AC108" s="20"/>
      <c r="AD108" s="20"/>
      <c r="AE108" s="20"/>
      <c r="AF108" s="20"/>
    </row>
    <row r="109" spans="1:32" x14ac:dyDescent="0.3">
      <c r="A109" s="51" t="s">
        <v>54</v>
      </c>
      <c r="B109" s="51">
        <f>EINGABEN!$J$19*-1</f>
        <v>-11</v>
      </c>
      <c r="C109" s="51">
        <f t="shared" si="1"/>
        <v>-12.442542254608716</v>
      </c>
      <c r="D109" s="56">
        <f t="shared" si="2"/>
        <v>12.442542254608716</v>
      </c>
      <c r="E109" s="51">
        <f>(EXP(B111+B112*C109))/((EXP(B111+B112*C109))+1)*100</f>
        <v>3.8546388896845531</v>
      </c>
      <c r="F109" s="51">
        <f>(B112*(EXP(B111+B112*C109)))/(((EXP(B111+B112*C109))+1)^2)/B118</f>
        <v>0.14824225919943471</v>
      </c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18"/>
      <c r="U109" s="18"/>
      <c r="V109" s="19"/>
      <c r="W109" s="19"/>
      <c r="X109" s="20"/>
      <c r="Y109" s="20"/>
      <c r="Z109" s="20"/>
      <c r="AA109" s="20"/>
      <c r="AB109" s="20"/>
      <c r="AC109" s="20"/>
      <c r="AD109" s="20"/>
      <c r="AE109" s="20"/>
      <c r="AF109" s="20"/>
    </row>
    <row r="110" spans="1:32" x14ac:dyDescent="0.3">
      <c r="A110" s="51"/>
      <c r="B110" s="51"/>
      <c r="C110" s="51">
        <f t="shared" si="1"/>
        <v>-12.093607646807472</v>
      </c>
      <c r="D110" s="56">
        <f t="shared" si="2"/>
        <v>12.093607646807472</v>
      </c>
      <c r="E110" s="51">
        <f>(EXP(B111+B112*C110))/((EXP(B111+B112*C110))+1)*100</f>
        <v>5.9688495579505254</v>
      </c>
      <c r="F110" s="51">
        <f>(B112*(EXP(B111+B112*C110)))/(((EXP(B111+B112*C110))+1)^2)/B118</f>
        <v>0.22450311629984257</v>
      </c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18"/>
      <c r="U110" s="18"/>
      <c r="V110" s="19"/>
      <c r="W110" s="19"/>
      <c r="X110" s="20"/>
      <c r="Y110" s="20"/>
      <c r="Z110" s="20"/>
      <c r="AA110" s="20"/>
      <c r="AB110" s="20"/>
      <c r="AC110" s="20"/>
      <c r="AD110" s="20"/>
      <c r="AE110" s="20"/>
      <c r="AF110" s="20"/>
    </row>
    <row r="111" spans="1:32" x14ac:dyDescent="0.3">
      <c r="A111" s="51" t="s">
        <v>55</v>
      </c>
      <c r="B111" s="51">
        <f>(B107*B112)*-1</f>
        <v>13.169</v>
      </c>
      <c r="C111" s="51">
        <f t="shared" si="1"/>
        <v>-11.744673039006228</v>
      </c>
      <c r="D111" s="56">
        <f t="shared" si="2"/>
        <v>11.744673039006228</v>
      </c>
      <c r="E111" s="51">
        <f>(EXP(B111+B112*C111))/((EXP(B111+B112*C111))+1)*100</f>
        <v>9.1325248684348512</v>
      </c>
      <c r="F111" s="51">
        <f>(B112*(EXP(B111+B112*C111)))/(((EXP(B111+B112*C111))+1)^2)/B118</f>
        <v>0.33193979054836159</v>
      </c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18"/>
      <c r="U111" s="18"/>
      <c r="V111" s="19"/>
      <c r="W111" s="19"/>
      <c r="X111" s="20"/>
      <c r="Y111" s="20"/>
      <c r="Z111" s="20"/>
      <c r="AA111" s="20"/>
      <c r="AB111" s="20"/>
      <c r="AC111" s="20"/>
      <c r="AD111" s="20"/>
      <c r="AE111" s="20"/>
      <c r="AF111" s="20"/>
    </row>
    <row r="112" spans="1:32" x14ac:dyDescent="0.3">
      <c r="A112" s="51" t="s">
        <v>56</v>
      </c>
      <c r="B112" s="51">
        <f>(1.3169/B113)</f>
        <v>1.3169</v>
      </c>
      <c r="C112" s="51">
        <f t="shared" si="1"/>
        <v>-11.395738431204984</v>
      </c>
      <c r="D112" s="56">
        <f t="shared" si="2"/>
        <v>11.395738431204984</v>
      </c>
      <c r="E112" s="51">
        <f>(EXP(B111+B112*C112))/((EXP(B111+B112*C112))+1)*100</f>
        <v>13.728232287248272</v>
      </c>
      <c r="F112" s="51">
        <f>(B112*(EXP(B111+B112*C112)))/(((EXP(B111+B112*C112))+1)^2)/B118</f>
        <v>0.47374354679687258</v>
      </c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18"/>
      <c r="U112" s="18"/>
      <c r="V112" s="19"/>
      <c r="W112" s="19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2" x14ac:dyDescent="0.3">
      <c r="A113" s="51" t="s">
        <v>57</v>
      </c>
      <c r="B113" s="51">
        <f>(ABS(B107-B108))</f>
        <v>1</v>
      </c>
      <c r="C113" s="51">
        <f t="shared" si="1"/>
        <v>-11.04680382340374</v>
      </c>
      <c r="D113" s="56">
        <f t="shared" si="2"/>
        <v>11.04680382340374</v>
      </c>
      <c r="E113" s="51">
        <f>(EXP(B111+B112*C113))/((EXP(B111+B112*C113))+1)*100</f>
        <v>20.124423471500922</v>
      </c>
      <c r="F113" s="51">
        <f>(B112*(EXP(B111+B112*C113)))/(((EXP(B111+B112*C113))+1)^2)/B118</f>
        <v>0.64297997083591796</v>
      </c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18"/>
      <c r="U113" s="18"/>
      <c r="V113" s="19"/>
      <c r="W113" s="19"/>
      <c r="X113" s="20"/>
      <c r="Y113" s="20"/>
      <c r="Z113" s="20"/>
      <c r="AA113" s="20"/>
      <c r="AB113" s="20"/>
      <c r="AC113" s="20"/>
      <c r="AD113" s="20"/>
      <c r="AE113" s="20"/>
      <c r="AF113" s="20"/>
    </row>
    <row r="114" spans="1:32" x14ac:dyDescent="0.3">
      <c r="A114" s="51"/>
      <c r="B114" s="51"/>
      <c r="C114" s="51">
        <f t="shared" si="1"/>
        <v>-10.697869215602497</v>
      </c>
      <c r="D114" s="56">
        <f t="shared" si="2"/>
        <v>10.697869215602497</v>
      </c>
      <c r="E114" s="51">
        <f>(EXP(B111+B112*C114))/((EXP(B111+B112*C114))+1)*100</f>
        <v>28.515680886747795</v>
      </c>
      <c r="F114" s="51">
        <f>(B112*(EXP(B111+B112*C114)))/(((EXP(B111+B112*C114))+1)^2)/B118</f>
        <v>0.81536961289597842</v>
      </c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18"/>
      <c r="U114" s="18"/>
      <c r="V114" s="19"/>
      <c r="W114" s="19"/>
      <c r="X114" s="20"/>
      <c r="Y114" s="20"/>
      <c r="Z114" s="20"/>
      <c r="AA114" s="20"/>
      <c r="AB114" s="20"/>
      <c r="AC114" s="20"/>
      <c r="AD114" s="20"/>
      <c r="AE114" s="20"/>
      <c r="AF114" s="20"/>
    </row>
    <row r="115" spans="1:32" x14ac:dyDescent="0.3">
      <c r="A115" s="51" t="s">
        <v>58</v>
      </c>
      <c r="B115" s="51">
        <f>((LN((0.01/(1-0.01))))-B111)/B112</f>
        <v>-13.489346078012447</v>
      </c>
      <c r="C115" s="51">
        <f t="shared" si="1"/>
        <v>-10.348934607801253</v>
      </c>
      <c r="D115" s="56">
        <f t="shared" si="2"/>
        <v>10.348934607801253</v>
      </c>
      <c r="E115" s="51">
        <f>(EXP(B111+B112*C115))/((EXP(B111+B112*C115))+1)*100</f>
        <v>38.71016009634419</v>
      </c>
      <c r="F115" s="51">
        <f>(B112*(EXP(B111+B112*C115)))/(((EXP(B111+B112*C115))+1)^2)/B118</f>
        <v>0.94901580597992841</v>
      </c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18"/>
      <c r="U115" s="18"/>
      <c r="V115" s="19"/>
      <c r="W115" s="19"/>
      <c r="X115" s="20"/>
      <c r="Y115" s="20"/>
      <c r="Z115" s="20"/>
      <c r="AA115" s="20"/>
      <c r="AB115" s="20"/>
      <c r="AC115" s="20"/>
      <c r="AD115" s="20"/>
      <c r="AE115" s="20"/>
      <c r="AF115" s="20"/>
    </row>
    <row r="116" spans="1:32" x14ac:dyDescent="0.3">
      <c r="A116" s="51" t="s">
        <v>59</v>
      </c>
      <c r="B116" s="51">
        <f>((LN((0.99/(1-0.99))))-B111)/B112</f>
        <v>-6.5106539219875552</v>
      </c>
      <c r="C116" s="51">
        <f t="shared" si="1"/>
        <v>-10.000000000000009</v>
      </c>
      <c r="D116" s="56">
        <f t="shared" si="2"/>
        <v>10.000000000000009</v>
      </c>
      <c r="E116" s="51">
        <f>(EXP(B111+B112*C116))/((EXP(B111+B112*C116))+1)*100</f>
        <v>49.99999999999973</v>
      </c>
      <c r="F116" s="51">
        <f>(B112*(EXP(B111+B112*C116)))/(((EXP(B111+B112*C116))+1)^2)/B118</f>
        <v>1</v>
      </c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18"/>
      <c r="U116" s="18"/>
      <c r="V116" s="19"/>
      <c r="W116" s="19"/>
      <c r="X116" s="20"/>
      <c r="Y116" s="20"/>
      <c r="Z116" s="20"/>
      <c r="AA116" s="20"/>
      <c r="AB116" s="20"/>
      <c r="AC116" s="20"/>
      <c r="AD116" s="20"/>
      <c r="AE116" s="20"/>
      <c r="AF116" s="20"/>
    </row>
    <row r="117" spans="1:32" x14ac:dyDescent="0.3">
      <c r="A117" s="51" t="s">
        <v>60</v>
      </c>
      <c r="B117" s="51">
        <f>((LN((0.5/(1-0.5))))-B111)/B112</f>
        <v>-10</v>
      </c>
      <c r="C117" s="51">
        <f t="shared" si="1"/>
        <v>-9.651065392198765</v>
      </c>
      <c r="D117" s="56">
        <f t="shared" si="2"/>
        <v>9.651065392198765</v>
      </c>
      <c r="E117" s="51">
        <f>(EXP(B111+B112*C117))/((EXP(B111+B112*C117))+1)*100</f>
        <v>61.289839903655306</v>
      </c>
      <c r="F117" s="51">
        <f>(B112*(EXP(B111+B112*C117)))/(((EXP(B111+B112*C117))+1)^2)/B118</f>
        <v>0.94901580597993318</v>
      </c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18"/>
      <c r="U117" s="18"/>
      <c r="V117" s="19"/>
      <c r="W117" s="19"/>
      <c r="X117" s="20"/>
      <c r="Y117" s="20"/>
      <c r="Z117" s="20"/>
      <c r="AA117" s="20"/>
      <c r="AB117" s="20"/>
      <c r="AC117" s="20"/>
      <c r="AD117" s="20"/>
      <c r="AE117" s="20"/>
      <c r="AF117" s="20"/>
    </row>
    <row r="118" spans="1:32" x14ac:dyDescent="0.3">
      <c r="A118" s="51" t="s">
        <v>64</v>
      </c>
      <c r="B118" s="51">
        <f>(B112*(EXP(B111+B112*B107)))/(((EXP(B111+B112*B107))+1)^2)</f>
        <v>0.32922499999999999</v>
      </c>
      <c r="C118" s="51">
        <f t="shared" si="1"/>
        <v>-9.3021307843975212</v>
      </c>
      <c r="D118" s="56">
        <f t="shared" si="2"/>
        <v>9.3021307843975212</v>
      </c>
      <c r="E118" s="51">
        <f>(EXP(B111+B112*C118))/((EXP(B111+B112*C118))+1)*100</f>
        <v>71.484319113251772</v>
      </c>
      <c r="F118" s="51">
        <f>(B112*(EXP(B111+B112*C118)))/(((EXP(B111+B112*C118))+1)^2)/B118</f>
        <v>0.81536961289598586</v>
      </c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18"/>
      <c r="U118" s="18"/>
      <c r="V118" s="19"/>
      <c r="W118" s="19"/>
      <c r="X118" s="20"/>
      <c r="Y118" s="20"/>
      <c r="Z118" s="20"/>
      <c r="AA118" s="20"/>
      <c r="AB118" s="20"/>
      <c r="AC118" s="20"/>
      <c r="AD118" s="20"/>
      <c r="AE118" s="20"/>
      <c r="AF118" s="20"/>
    </row>
    <row r="119" spans="1:32" x14ac:dyDescent="0.3">
      <c r="A119" s="51"/>
      <c r="B119" s="51"/>
      <c r="C119" s="51">
        <f t="shared" si="1"/>
        <v>-8.9531961765962773</v>
      </c>
      <c r="D119" s="56">
        <f t="shared" si="2"/>
        <v>8.9531961765962773</v>
      </c>
      <c r="E119" s="51">
        <f>(EXP(B111+B112*C119))/((EXP(B111+B112*C119))+1)*100</f>
        <v>79.875576528498712</v>
      </c>
      <c r="F119" s="51">
        <f>(B112*(EXP(B111+B112*C119)))/(((EXP(B111+B112*C119))+1)^2)/B118</f>
        <v>0.64297997083592695</v>
      </c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18"/>
      <c r="U119" s="18"/>
      <c r="V119" s="19"/>
      <c r="W119" s="19"/>
      <c r="X119" s="20"/>
      <c r="Y119" s="20"/>
      <c r="Z119" s="20"/>
      <c r="AA119" s="20"/>
      <c r="AB119" s="20"/>
      <c r="AC119" s="20"/>
      <c r="AD119" s="20"/>
      <c r="AE119" s="20"/>
      <c r="AF119" s="20"/>
    </row>
    <row r="120" spans="1:32" x14ac:dyDescent="0.3">
      <c r="A120" s="51"/>
      <c r="B120" s="51"/>
      <c r="C120" s="51">
        <f t="shared" si="1"/>
        <v>-8.6042615687950335</v>
      </c>
      <c r="D120" s="56">
        <f t="shared" si="2"/>
        <v>8.6042615687950335</v>
      </c>
      <c r="E120" s="51">
        <f>(EXP(B111+B112*C120))/((EXP(B111+B112*C120))+1)*100</f>
        <v>86.271767712751483</v>
      </c>
      <c r="F120" s="51">
        <f>(B112*(EXP(B111+B112*C120)))/(((EXP(B111+B112*C120))+1)^2)/B118</f>
        <v>0.4737435467968798</v>
      </c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18"/>
      <c r="U120" s="18"/>
      <c r="V120" s="19"/>
      <c r="W120" s="19"/>
      <c r="X120" s="20"/>
      <c r="Y120" s="20"/>
      <c r="Z120" s="20"/>
      <c r="AA120" s="20"/>
      <c r="AB120" s="20"/>
      <c r="AC120" s="20"/>
      <c r="AD120" s="20"/>
      <c r="AE120" s="20"/>
      <c r="AF120" s="20"/>
    </row>
    <row r="121" spans="1:32" x14ac:dyDescent="0.3">
      <c r="A121" s="51"/>
      <c r="B121" s="51"/>
      <c r="C121" s="51">
        <f t="shared" si="1"/>
        <v>-8.2553269609937896</v>
      </c>
      <c r="D121" s="56">
        <f t="shared" si="2"/>
        <v>8.2553269609937896</v>
      </c>
      <c r="E121" s="51">
        <f>(EXP(B111+B112*C121))/((EXP(B111+B112*C121))+1)*100</f>
        <v>90.867475131564973</v>
      </c>
      <c r="F121" s="51">
        <f>(B112*(EXP(B111+B112*C121)))/(((EXP(B111+B112*C121))+1)^2)/B118</f>
        <v>0.33193979054836742</v>
      </c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18"/>
      <c r="U121" s="18"/>
      <c r="V121" s="19"/>
      <c r="W121" s="19"/>
      <c r="X121" s="20"/>
      <c r="Y121" s="20"/>
      <c r="Z121" s="20"/>
      <c r="AA121" s="20"/>
      <c r="AB121" s="20"/>
      <c r="AC121" s="20"/>
      <c r="AD121" s="20"/>
      <c r="AE121" s="20"/>
      <c r="AF121" s="20"/>
    </row>
    <row r="122" spans="1:32" x14ac:dyDescent="0.3">
      <c r="A122" s="51"/>
      <c r="B122" s="51"/>
      <c r="C122" s="51">
        <f t="shared" si="1"/>
        <v>-7.9063923531925449</v>
      </c>
      <c r="D122" s="56">
        <f t="shared" si="2"/>
        <v>7.9063923531925449</v>
      </c>
      <c r="E122" s="51">
        <f>(EXP(B111+B112*C122))/((EXP(B111+B112*C122))+1)*100</f>
        <v>94.031150442049366</v>
      </c>
      <c r="F122" s="51">
        <f>(B112*(EXP(B111+B112*C122)))/(((EXP(B111+B112*C122))+1)^2)/B118</f>
        <v>0.22450311629984673</v>
      </c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18"/>
      <c r="U122" s="18"/>
      <c r="V122" s="19"/>
      <c r="W122" s="19"/>
      <c r="X122" s="20"/>
      <c r="Y122" s="20"/>
      <c r="Z122" s="20"/>
      <c r="AA122" s="20"/>
      <c r="AB122" s="20"/>
      <c r="AC122" s="20"/>
      <c r="AD122" s="20"/>
      <c r="AE122" s="20"/>
      <c r="AF122" s="20"/>
    </row>
    <row r="123" spans="1:32" x14ac:dyDescent="0.3">
      <c r="A123" s="51"/>
      <c r="B123" s="51"/>
      <c r="C123" s="51">
        <f t="shared" si="1"/>
        <v>-7.5574577453913001</v>
      </c>
      <c r="D123" s="56">
        <f t="shared" si="2"/>
        <v>7.5574577453913001</v>
      </c>
      <c r="E123" s="51">
        <f>(EXP(B111+B112*C123))/((EXP(B111+B112*C123))+1)*100</f>
        <v>96.145361110315378</v>
      </c>
      <c r="F123" s="51">
        <f>(B112*(EXP(B111+B112*C123)))/(((EXP(B111+B112*C123))+1)^2)/B118</f>
        <v>0.14824225919943737</v>
      </c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18"/>
      <c r="U123" s="18"/>
      <c r="V123" s="19"/>
      <c r="W123" s="19"/>
      <c r="X123" s="20"/>
      <c r="Y123" s="20"/>
      <c r="Z123" s="20"/>
      <c r="AA123" s="20"/>
      <c r="AB123" s="20"/>
      <c r="AC123" s="20"/>
      <c r="AD123" s="20"/>
      <c r="AE123" s="20"/>
      <c r="AF123" s="20"/>
    </row>
    <row r="124" spans="1:32" x14ac:dyDescent="0.3">
      <c r="A124" s="51"/>
      <c r="B124" s="51"/>
      <c r="C124" s="51">
        <f t="shared" si="1"/>
        <v>-7.2085231375900554</v>
      </c>
      <c r="D124" s="56">
        <f t="shared" si="2"/>
        <v>7.2085231375900554</v>
      </c>
      <c r="E124" s="51">
        <f>(EXP(B111+B112*C124))/((EXP(B111+B112*C124))+1)*100</f>
        <v>97.530370976160341</v>
      </c>
      <c r="F124" s="51">
        <f>(B112*(EXP(B111+B112*C124)))/(((EXP(B111+B112*C124))+1)^2)/B118</f>
        <v>9.6345533947429951E-2</v>
      </c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18"/>
      <c r="U124" s="18"/>
      <c r="V124" s="19"/>
      <c r="W124" s="19"/>
      <c r="X124" s="20"/>
      <c r="Y124" s="20"/>
      <c r="Z124" s="20"/>
      <c r="AA124" s="20"/>
      <c r="AB124" s="20"/>
      <c r="AC124" s="20"/>
      <c r="AD124" s="20"/>
      <c r="AE124" s="20"/>
      <c r="AF124" s="20"/>
    </row>
    <row r="125" spans="1:32" x14ac:dyDescent="0.3">
      <c r="A125" s="51"/>
      <c r="B125" s="51"/>
      <c r="C125" s="51">
        <f t="shared" si="1"/>
        <v>-6.8595885297888106</v>
      </c>
      <c r="D125" s="56">
        <f t="shared" si="2"/>
        <v>6.8595885297888106</v>
      </c>
      <c r="E125" s="51">
        <f>(EXP(B111+B112*C125))/((EXP(B111+B112*C125))+1)*100</f>
        <v>98.425880733588855</v>
      </c>
      <c r="F125" s="51">
        <f>(B112*(EXP(B111+B112*C125)))/(((EXP(B111+B112*C125))+1)^2)/B118</f>
        <v>6.1973630070491045E-2</v>
      </c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18"/>
      <c r="U125" s="18"/>
      <c r="V125" s="19"/>
      <c r="W125" s="19"/>
      <c r="X125" s="20"/>
      <c r="Y125" s="20"/>
      <c r="Z125" s="20"/>
      <c r="AA125" s="20"/>
      <c r="AB125" s="20"/>
      <c r="AC125" s="20"/>
      <c r="AD125" s="20"/>
      <c r="AE125" s="20"/>
      <c r="AF125" s="20"/>
    </row>
    <row r="126" spans="1:32" x14ac:dyDescent="0.3">
      <c r="A126" s="51"/>
      <c r="B126" s="51"/>
      <c r="C126" s="51">
        <f>(B116)</f>
        <v>-6.5106539219875552</v>
      </c>
      <c r="D126" s="56">
        <f t="shared" si="2"/>
        <v>6.5106539219875552</v>
      </c>
      <c r="E126" s="51">
        <f>(EXP(B111+B112*C126))/((EXP(B111+B112*C126))+1)*100</f>
        <v>99</v>
      </c>
      <c r="F126" s="51">
        <f>(B112*(EXP(B111+B112*C126)))/(((EXP(B111+B112*C126))+1)^2)/B118</f>
        <v>3.9600000000000038E-2</v>
      </c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18"/>
      <c r="U126" s="18"/>
      <c r="V126" s="19"/>
      <c r="W126" s="19"/>
      <c r="X126" s="20"/>
      <c r="Y126" s="20"/>
      <c r="Z126" s="20"/>
      <c r="AA126" s="20"/>
      <c r="AB126" s="20"/>
      <c r="AC126" s="20"/>
      <c r="AD126" s="20"/>
      <c r="AE126" s="20"/>
      <c r="AF126" s="20"/>
    </row>
    <row r="127" spans="1:32" x14ac:dyDescent="0.3">
      <c r="A127" s="51"/>
      <c r="B127" s="51"/>
      <c r="C127" s="51">
        <f>(C126-C106)/20</f>
        <v>0.34893460780124463</v>
      </c>
      <c r="D127" s="56"/>
      <c r="E127" s="51"/>
      <c r="F127" s="51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18"/>
      <c r="U127" s="18"/>
      <c r="V127" s="19"/>
      <c r="W127" s="19"/>
      <c r="X127" s="20"/>
      <c r="Y127" s="20"/>
      <c r="Z127" s="20"/>
      <c r="AA127" s="20"/>
      <c r="AB127" s="20"/>
      <c r="AC127" s="20"/>
      <c r="AD127" s="20"/>
      <c r="AE127" s="20"/>
      <c r="AF127" s="20"/>
    </row>
    <row r="128" spans="1:32" x14ac:dyDescent="0.3">
      <c r="A128" s="51"/>
      <c r="B128" s="51"/>
      <c r="C128" s="51"/>
      <c r="D128" s="51"/>
      <c r="E128" s="51"/>
      <c r="F128" s="51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18"/>
      <c r="U128" s="18"/>
      <c r="V128" s="19"/>
      <c r="W128" s="19"/>
      <c r="X128" s="20"/>
      <c r="Y128" s="20"/>
      <c r="Z128" s="20"/>
      <c r="AA128" s="20"/>
      <c r="AB128" s="20"/>
      <c r="AC128" s="20"/>
      <c r="AD128" s="20"/>
      <c r="AE128" s="20"/>
      <c r="AF128" s="20"/>
    </row>
    <row r="129" spans="1:32" x14ac:dyDescent="0.3">
      <c r="A129" s="51"/>
      <c r="B129" s="51"/>
      <c r="C129" s="51"/>
      <c r="D129" s="51"/>
      <c r="E129" s="51"/>
      <c r="F129" s="51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18"/>
      <c r="U129" s="18"/>
      <c r="V129" s="19"/>
      <c r="W129" s="19"/>
      <c r="X129" s="20"/>
      <c r="Y129" s="20"/>
      <c r="Z129" s="20"/>
      <c r="AA129" s="20"/>
      <c r="AB129" s="20"/>
      <c r="AC129" s="20"/>
      <c r="AD129" s="20"/>
      <c r="AE129" s="20"/>
      <c r="AF129" s="20"/>
    </row>
    <row r="130" spans="1:32" x14ac:dyDescent="0.3">
      <c r="A130" s="8"/>
      <c r="B130" s="8"/>
      <c r="C130" s="8"/>
      <c r="D130" s="8"/>
      <c r="E130" s="8"/>
      <c r="F130" s="8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18"/>
      <c r="U130" s="18"/>
      <c r="V130" s="19"/>
      <c r="W130" s="19"/>
      <c r="X130" s="20"/>
      <c r="Y130" s="20"/>
      <c r="Z130" s="20"/>
      <c r="AA130" s="20"/>
      <c r="AB130" s="20"/>
      <c r="AC130" s="20"/>
      <c r="AD130" s="20"/>
      <c r="AE130" s="20"/>
      <c r="AF130" s="20"/>
    </row>
    <row r="131" spans="1:32" x14ac:dyDescent="0.3">
      <c r="A131" s="8"/>
      <c r="B131" s="8"/>
      <c r="C131" s="8"/>
      <c r="D131" s="8"/>
      <c r="E131" s="8"/>
      <c r="F131" s="8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18"/>
      <c r="U131" s="18"/>
      <c r="V131" s="19"/>
      <c r="W131" s="19"/>
      <c r="X131" s="20"/>
      <c r="Y131" s="20"/>
      <c r="Z131" s="20"/>
      <c r="AA131" s="20"/>
      <c r="AB131" s="20"/>
      <c r="AC131" s="20"/>
      <c r="AD131" s="20"/>
      <c r="AE131" s="20"/>
      <c r="AF131" s="20"/>
    </row>
    <row r="132" spans="1:32" x14ac:dyDescent="0.3">
      <c r="A132" s="8"/>
      <c r="B132" s="8"/>
      <c r="C132" s="8"/>
      <c r="D132" s="8"/>
      <c r="E132" s="8"/>
      <c r="F132" s="8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18"/>
      <c r="U132" s="18"/>
      <c r="V132" s="19"/>
      <c r="W132" s="19"/>
      <c r="X132" s="20"/>
      <c r="Y132" s="20"/>
      <c r="Z132" s="20"/>
      <c r="AA132" s="20"/>
      <c r="AB132" s="20"/>
      <c r="AC132" s="20"/>
      <c r="AD132" s="20"/>
      <c r="AE132" s="20"/>
      <c r="AF132" s="20"/>
    </row>
    <row r="133" spans="1:32" x14ac:dyDescent="0.3">
      <c r="A133" s="8"/>
      <c r="B133" s="8"/>
      <c r="C133" s="8"/>
      <c r="D133" s="8"/>
      <c r="E133" s="8"/>
      <c r="F133" s="8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18"/>
      <c r="U133" s="18"/>
      <c r="V133" s="19"/>
      <c r="W133" s="19"/>
      <c r="X133" s="20"/>
      <c r="Y133" s="20"/>
      <c r="Z133" s="20"/>
      <c r="AA133" s="20"/>
      <c r="AB133" s="20"/>
      <c r="AC133" s="20"/>
      <c r="AD133" s="20"/>
      <c r="AE133" s="20"/>
      <c r="AF133" s="20"/>
    </row>
    <row r="134" spans="1:32" x14ac:dyDescent="0.3">
      <c r="A134" s="8"/>
      <c r="B134" s="8"/>
      <c r="C134" s="8"/>
      <c r="D134" s="8"/>
      <c r="E134" s="8"/>
      <c r="F134" s="8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18"/>
      <c r="U134" s="18"/>
      <c r="V134" s="19"/>
      <c r="W134" s="19"/>
      <c r="X134" s="20"/>
      <c r="Y134" s="20"/>
      <c r="Z134" s="20"/>
      <c r="AA134" s="20"/>
      <c r="AB134" s="20"/>
      <c r="AC134" s="20"/>
      <c r="AD134" s="20"/>
      <c r="AE134" s="20"/>
      <c r="AF134" s="20"/>
    </row>
    <row r="135" spans="1:32" x14ac:dyDescent="0.3">
      <c r="A135" s="8"/>
      <c r="B135" s="8"/>
      <c r="C135" s="8"/>
      <c r="D135" s="8"/>
      <c r="E135" s="8"/>
      <c r="F135" s="8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18"/>
      <c r="U135" s="18"/>
      <c r="V135" s="19"/>
      <c r="W135" s="19"/>
      <c r="X135" s="20"/>
      <c r="Y135" s="20"/>
      <c r="Z135" s="20"/>
      <c r="AA135" s="20"/>
      <c r="AB135" s="20"/>
      <c r="AC135" s="20"/>
      <c r="AD135" s="20"/>
      <c r="AE135" s="20"/>
      <c r="AF135" s="20"/>
    </row>
    <row r="136" spans="1:32" x14ac:dyDescent="0.3">
      <c r="A136" s="8"/>
      <c r="B136" s="8"/>
      <c r="C136" s="8"/>
      <c r="D136" s="8"/>
      <c r="E136" s="8"/>
      <c r="F136" s="8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18"/>
      <c r="U136" s="18"/>
      <c r="V136" s="19"/>
      <c r="W136" s="19"/>
      <c r="X136" s="20"/>
      <c r="Y136" s="20"/>
      <c r="Z136" s="20"/>
      <c r="AA136" s="20"/>
      <c r="AB136" s="20"/>
      <c r="AC136" s="20"/>
      <c r="AD136" s="20"/>
      <c r="AE136" s="20"/>
      <c r="AF136" s="20"/>
    </row>
    <row r="137" spans="1:32" x14ac:dyDescent="0.3">
      <c r="A137" s="8"/>
      <c r="B137" s="8"/>
      <c r="C137" s="8"/>
      <c r="D137" s="8"/>
      <c r="E137" s="8"/>
      <c r="F137" s="8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18"/>
      <c r="U137" s="18"/>
      <c r="V137" s="19"/>
      <c r="W137" s="19"/>
      <c r="X137" s="20"/>
      <c r="Y137" s="20"/>
      <c r="Z137" s="20"/>
      <c r="AA137" s="20"/>
      <c r="AB137" s="20"/>
      <c r="AC137" s="20"/>
      <c r="AD137" s="20"/>
      <c r="AE137" s="20"/>
      <c r="AF137" s="20"/>
    </row>
    <row r="138" spans="1:32" x14ac:dyDescent="0.3">
      <c r="A138" s="8"/>
      <c r="B138" s="8"/>
      <c r="C138" s="8"/>
      <c r="D138" s="8"/>
      <c r="E138" s="8"/>
      <c r="F138" s="8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18"/>
      <c r="U138" s="18"/>
      <c r="V138" s="19"/>
      <c r="W138" s="19"/>
      <c r="X138" s="20"/>
      <c r="Y138" s="20"/>
      <c r="Z138" s="20"/>
      <c r="AA138" s="20"/>
      <c r="AB138" s="20"/>
      <c r="AC138" s="20"/>
      <c r="AD138" s="20"/>
      <c r="AE138" s="20"/>
      <c r="AF138" s="20"/>
    </row>
    <row r="139" spans="1:32" x14ac:dyDescent="0.3">
      <c r="A139" s="8"/>
      <c r="B139" s="8"/>
      <c r="C139" s="8"/>
      <c r="D139" s="8"/>
      <c r="E139" s="8"/>
      <c r="F139" s="8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18"/>
      <c r="U139" s="18"/>
      <c r="V139" s="19"/>
      <c r="W139" s="19"/>
      <c r="X139" s="20"/>
      <c r="Y139" s="20"/>
      <c r="Z139" s="20"/>
      <c r="AA139" s="20"/>
      <c r="AB139" s="20"/>
      <c r="AC139" s="20"/>
      <c r="AD139" s="20"/>
      <c r="AE139" s="20"/>
      <c r="AF139" s="20"/>
    </row>
    <row r="140" spans="1:32" x14ac:dyDescent="0.3">
      <c r="A140" s="8"/>
      <c r="B140" s="8"/>
      <c r="C140" s="8"/>
      <c r="D140" s="8"/>
      <c r="E140" s="8"/>
      <c r="F140" s="8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18"/>
      <c r="U140" s="18"/>
      <c r="V140" s="19"/>
      <c r="W140" s="19"/>
      <c r="X140" s="20"/>
      <c r="Y140" s="20"/>
      <c r="Z140" s="20"/>
      <c r="AA140" s="20"/>
      <c r="AB140" s="20"/>
      <c r="AC140" s="20"/>
      <c r="AD140" s="20"/>
      <c r="AE140" s="20"/>
      <c r="AF140" s="20"/>
    </row>
    <row r="141" spans="1:32" x14ac:dyDescent="0.3">
      <c r="A141" s="8"/>
      <c r="B141" s="8"/>
      <c r="C141" s="8"/>
      <c r="D141" s="8"/>
      <c r="E141" s="8"/>
      <c r="F141" s="8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18"/>
      <c r="U141" s="18"/>
      <c r="V141" s="19"/>
      <c r="W141" s="19"/>
      <c r="X141" s="19"/>
      <c r="Y141" s="20"/>
      <c r="Z141" s="20"/>
      <c r="AA141" s="20"/>
      <c r="AB141" s="20"/>
      <c r="AC141" s="20"/>
      <c r="AD141" s="20"/>
      <c r="AE141" s="20"/>
      <c r="AF141" s="20"/>
    </row>
    <row r="142" spans="1:32" x14ac:dyDescent="0.3">
      <c r="A142" s="8"/>
      <c r="B142" s="8"/>
      <c r="C142" s="8"/>
      <c r="D142" s="8"/>
      <c r="E142" s="8"/>
      <c r="F142" s="8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18"/>
      <c r="U142" s="18"/>
      <c r="V142" s="19"/>
      <c r="W142" s="19"/>
      <c r="X142" s="19"/>
      <c r="Y142" s="20"/>
      <c r="Z142" s="20"/>
      <c r="AA142" s="20"/>
      <c r="AB142" s="20"/>
      <c r="AC142" s="20"/>
      <c r="AD142" s="20"/>
      <c r="AE142" s="20"/>
      <c r="AF142" s="20"/>
    </row>
    <row r="143" spans="1:32" x14ac:dyDescent="0.3">
      <c r="A143" s="34"/>
      <c r="B143" s="34"/>
      <c r="C143" s="8"/>
      <c r="D143" s="8"/>
      <c r="E143" s="8"/>
      <c r="F143" s="8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18"/>
      <c r="U143" s="18"/>
      <c r="V143" s="19"/>
      <c r="W143" s="19"/>
      <c r="X143" s="19"/>
      <c r="Y143" s="20"/>
      <c r="Z143" s="20"/>
      <c r="AA143" s="20"/>
      <c r="AB143" s="20"/>
      <c r="AC143" s="20"/>
      <c r="AD143" s="20"/>
      <c r="AE143" s="20"/>
      <c r="AF143" s="20"/>
    </row>
    <row r="144" spans="1:32" x14ac:dyDescent="0.3">
      <c r="A144" s="34"/>
      <c r="B144" s="34"/>
      <c r="C144" s="9"/>
      <c r="D144" s="8"/>
      <c r="E144" s="8"/>
      <c r="F144" s="8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18"/>
      <c r="U144" s="18"/>
      <c r="V144" s="19"/>
      <c r="W144" s="19"/>
      <c r="X144" s="19"/>
      <c r="Y144" s="20"/>
      <c r="Z144" s="20"/>
      <c r="AA144" s="20"/>
      <c r="AB144" s="20"/>
      <c r="AC144" s="20"/>
      <c r="AD144" s="20"/>
      <c r="AE144" s="20"/>
      <c r="AF144" s="20"/>
    </row>
    <row r="145" spans="1:32" x14ac:dyDescent="0.3">
      <c r="A145" s="63"/>
      <c r="B145" s="34"/>
      <c r="C145" s="11"/>
      <c r="D145" s="11"/>
      <c r="E145" s="11"/>
      <c r="F145" s="11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18"/>
      <c r="U145" s="18"/>
      <c r="V145" s="19"/>
      <c r="W145" s="19"/>
      <c r="X145" s="19"/>
      <c r="Y145" s="20"/>
      <c r="Z145" s="20"/>
      <c r="AA145" s="20"/>
      <c r="AB145" s="20"/>
      <c r="AC145" s="20"/>
      <c r="AD145" s="20"/>
      <c r="AE145" s="20"/>
      <c r="AF145" s="20"/>
    </row>
    <row r="146" spans="1:32" x14ac:dyDescent="0.3">
      <c r="A146" s="34"/>
      <c r="B146" s="34"/>
      <c r="C146" s="11"/>
      <c r="D146" s="11"/>
      <c r="E146" s="11"/>
      <c r="F146" s="11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18"/>
      <c r="U146" s="18"/>
      <c r="V146" s="19"/>
      <c r="W146" s="19"/>
      <c r="X146" s="19"/>
      <c r="Y146" s="20"/>
      <c r="Z146" s="20"/>
      <c r="AA146" s="20"/>
      <c r="AB146" s="20"/>
      <c r="AC146" s="20"/>
      <c r="AD146" s="20"/>
      <c r="AE146" s="20"/>
      <c r="AF146" s="20"/>
    </row>
    <row r="147" spans="1:32" x14ac:dyDescent="0.3">
      <c r="A147" s="34"/>
      <c r="B147" s="34"/>
      <c r="C147" s="12"/>
      <c r="D147" s="12"/>
      <c r="E147" s="12"/>
      <c r="F147" s="12"/>
      <c r="G147" s="55"/>
      <c r="H147" s="55"/>
      <c r="I147" s="55"/>
      <c r="J147" s="55"/>
      <c r="K147" s="54"/>
      <c r="L147" s="54"/>
      <c r="M147" s="54"/>
      <c r="N147" s="54"/>
      <c r="O147" s="54"/>
      <c r="P147" s="54"/>
      <c r="Q147" s="54"/>
      <c r="R147" s="54"/>
      <c r="S147" s="54"/>
      <c r="T147" s="18"/>
      <c r="U147" s="18"/>
      <c r="V147" s="19"/>
      <c r="W147" s="19"/>
      <c r="X147" s="19"/>
      <c r="Y147" s="20"/>
      <c r="Z147" s="20"/>
      <c r="AA147" s="20"/>
      <c r="AB147" s="20"/>
      <c r="AC147" s="20"/>
      <c r="AD147" s="20"/>
      <c r="AE147" s="20"/>
      <c r="AF147" s="20"/>
    </row>
    <row r="148" spans="1:32" x14ac:dyDescent="0.3">
      <c r="A148" s="34"/>
      <c r="B148" s="34"/>
      <c r="C148" s="12"/>
      <c r="D148" s="12"/>
      <c r="E148" s="12"/>
      <c r="F148" s="12"/>
      <c r="G148" s="55"/>
      <c r="H148" s="55"/>
      <c r="I148" s="55"/>
      <c r="J148" s="55"/>
      <c r="K148" s="54"/>
      <c r="L148" s="54"/>
      <c r="M148" s="54"/>
      <c r="N148" s="54"/>
      <c r="O148" s="54"/>
      <c r="P148" s="54"/>
      <c r="Q148" s="54"/>
      <c r="R148" s="54"/>
      <c r="S148" s="54"/>
      <c r="T148" s="18"/>
      <c r="U148" s="18"/>
      <c r="V148" s="19"/>
      <c r="W148" s="19"/>
      <c r="X148" s="19"/>
      <c r="Y148" s="20"/>
      <c r="Z148" s="20"/>
      <c r="AA148" s="20"/>
      <c r="AB148" s="20"/>
      <c r="AC148" s="20"/>
      <c r="AD148" s="20"/>
      <c r="AE148" s="20"/>
      <c r="AF148" s="20"/>
    </row>
    <row r="149" spans="1:32" x14ac:dyDescent="0.3">
      <c r="A149" s="34"/>
      <c r="B149" s="34"/>
      <c r="C149" s="12"/>
      <c r="D149" s="12"/>
      <c r="E149" s="12"/>
      <c r="F149" s="12"/>
      <c r="G149" s="55"/>
      <c r="H149" s="55"/>
      <c r="I149" s="55"/>
      <c r="J149" s="55"/>
      <c r="K149" s="54"/>
      <c r="L149" s="54"/>
      <c r="M149" s="54"/>
      <c r="N149" s="54"/>
      <c r="O149" s="54"/>
      <c r="P149" s="54"/>
      <c r="Q149" s="54"/>
      <c r="R149" s="54"/>
      <c r="S149" s="54"/>
      <c r="T149" s="18"/>
      <c r="U149" s="18"/>
      <c r="V149" s="19"/>
      <c r="W149" s="19"/>
      <c r="X149" s="19"/>
      <c r="Y149" s="20"/>
      <c r="Z149" s="20"/>
      <c r="AA149" s="20"/>
      <c r="AB149" s="20"/>
      <c r="AC149" s="20"/>
      <c r="AD149" s="20"/>
      <c r="AE149" s="20"/>
      <c r="AF149" s="20"/>
    </row>
    <row r="150" spans="1:32" x14ac:dyDescent="0.3">
      <c r="A150" s="34"/>
      <c r="B150" s="34"/>
      <c r="C150" s="11"/>
      <c r="D150" s="11"/>
      <c r="E150" s="11"/>
      <c r="F150" s="11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18"/>
      <c r="U150" s="18"/>
      <c r="V150" s="19"/>
      <c r="W150" s="19"/>
      <c r="X150" s="19"/>
      <c r="Y150" s="20"/>
      <c r="Z150" s="20"/>
      <c r="AA150" s="20"/>
      <c r="AB150" s="20"/>
      <c r="AC150" s="20"/>
      <c r="AD150" s="20"/>
      <c r="AE150" s="20"/>
      <c r="AF150" s="20"/>
    </row>
    <row r="151" spans="1:32" x14ac:dyDescent="0.3">
      <c r="A151" s="34"/>
      <c r="B151" s="34"/>
      <c r="C151" s="8"/>
      <c r="D151" s="8"/>
      <c r="E151" s="8"/>
      <c r="F151" s="8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18"/>
      <c r="U151" s="18"/>
      <c r="V151" s="19"/>
      <c r="W151" s="19"/>
      <c r="X151" s="19"/>
      <c r="Y151" s="20"/>
      <c r="Z151" s="20"/>
      <c r="AA151" s="20"/>
      <c r="AB151" s="20"/>
      <c r="AC151" s="20"/>
      <c r="AD151" s="20"/>
      <c r="AE151" s="20"/>
      <c r="AF151" s="20"/>
    </row>
    <row r="152" spans="1:32" x14ac:dyDescent="0.3">
      <c r="A152" s="34"/>
      <c r="B152" s="34"/>
      <c r="C152" s="8"/>
      <c r="D152" s="8"/>
      <c r="E152" s="8"/>
      <c r="F152" s="8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18"/>
      <c r="U152" s="18"/>
      <c r="V152" s="19"/>
      <c r="W152" s="19"/>
      <c r="X152" s="19"/>
      <c r="Y152" s="20"/>
      <c r="Z152" s="20"/>
      <c r="AA152" s="20"/>
      <c r="AB152" s="20"/>
      <c r="AC152" s="20"/>
      <c r="AD152" s="20"/>
      <c r="AE152" s="20"/>
      <c r="AF152" s="20"/>
    </row>
    <row r="153" spans="1:32" x14ac:dyDescent="0.3">
      <c r="A153" s="36"/>
      <c r="B153" s="34"/>
      <c r="C153" s="6"/>
      <c r="D153" s="6"/>
      <c r="E153" s="13"/>
      <c r="F153" s="7"/>
      <c r="G153" s="26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18"/>
      <c r="U153" s="18"/>
      <c r="V153" s="19"/>
      <c r="W153" s="19"/>
      <c r="X153" s="19"/>
      <c r="Y153" s="20"/>
      <c r="Z153" s="20"/>
      <c r="AA153" s="20"/>
      <c r="AB153" s="20"/>
      <c r="AC153" s="20"/>
      <c r="AD153" s="20"/>
      <c r="AE153" s="20"/>
      <c r="AF153" s="20"/>
    </row>
    <row r="154" spans="1:32" x14ac:dyDescent="0.3">
      <c r="A154" s="9"/>
      <c r="B154" s="9"/>
      <c r="C154" s="8"/>
      <c r="D154" s="8"/>
      <c r="E154" s="9"/>
      <c r="F154" s="9"/>
      <c r="G154" s="10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18"/>
      <c r="U154" s="18"/>
      <c r="V154" s="19"/>
      <c r="W154" s="19"/>
      <c r="X154" s="19"/>
      <c r="Y154" s="20"/>
      <c r="Z154" s="20"/>
      <c r="AA154" s="20"/>
      <c r="AB154" s="20"/>
      <c r="AC154" s="20"/>
      <c r="AD154" s="20"/>
      <c r="AE154" s="20"/>
      <c r="AF154" s="20"/>
    </row>
    <row r="155" spans="1:32" x14ac:dyDescent="0.3">
      <c r="A155" s="9"/>
      <c r="B155" s="9"/>
      <c r="C155" s="13"/>
      <c r="D155" s="13"/>
      <c r="E155" s="7"/>
      <c r="F155" s="7"/>
      <c r="G155" s="10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18"/>
      <c r="U155" s="18"/>
      <c r="V155" s="19"/>
      <c r="W155" s="19"/>
      <c r="X155" s="19"/>
      <c r="Y155" s="20"/>
      <c r="Z155" s="20"/>
      <c r="AA155" s="20"/>
      <c r="AB155" s="20"/>
      <c r="AC155" s="20"/>
      <c r="AD155" s="20"/>
      <c r="AE155" s="20"/>
      <c r="AF155" s="20"/>
    </row>
    <row r="156" spans="1:32" x14ac:dyDescent="0.3">
      <c r="A156" s="9"/>
      <c r="B156" s="9"/>
      <c r="C156" s="8"/>
      <c r="D156" s="8"/>
      <c r="E156" s="8"/>
      <c r="F156" s="9"/>
      <c r="G156" s="10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18"/>
      <c r="U156" s="18"/>
      <c r="V156" s="19"/>
      <c r="W156" s="19"/>
      <c r="X156" s="19"/>
      <c r="Y156" s="20"/>
      <c r="Z156" s="20"/>
      <c r="AA156" s="20"/>
      <c r="AB156" s="20"/>
      <c r="AC156" s="20"/>
      <c r="AD156" s="20"/>
      <c r="AE156" s="20"/>
      <c r="AF156" s="20"/>
    </row>
    <row r="157" spans="1:32" x14ac:dyDescent="0.3">
      <c r="A157" s="9"/>
      <c r="B157" s="9"/>
      <c r="C157" s="37"/>
      <c r="D157" s="38"/>
      <c r="E157" s="38"/>
      <c r="F157" s="38"/>
      <c r="G157" s="10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18"/>
      <c r="U157" s="18"/>
      <c r="V157" s="19"/>
      <c r="W157" s="19"/>
      <c r="X157" s="19"/>
      <c r="Y157" s="20"/>
      <c r="Z157" s="20"/>
      <c r="AA157" s="20"/>
      <c r="AB157" s="20"/>
      <c r="AC157" s="20"/>
      <c r="AD157" s="20"/>
      <c r="AE157" s="20"/>
      <c r="AF157" s="20"/>
    </row>
    <row r="158" spans="1:32" x14ac:dyDescent="0.3">
      <c r="A158" s="9"/>
      <c r="B158" s="9"/>
      <c r="C158" s="8"/>
      <c r="D158" s="8"/>
      <c r="E158" s="8"/>
      <c r="F158" s="8"/>
      <c r="G158" s="10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18"/>
      <c r="U158" s="18"/>
      <c r="V158" s="19"/>
      <c r="W158" s="19"/>
      <c r="X158" s="19"/>
      <c r="Y158" s="20"/>
      <c r="Z158" s="20"/>
      <c r="AA158" s="20"/>
      <c r="AB158" s="20"/>
      <c r="AC158" s="20"/>
      <c r="AD158" s="20"/>
      <c r="AE158" s="20"/>
      <c r="AF158" s="20"/>
    </row>
    <row r="159" spans="1:32" x14ac:dyDescent="0.3">
      <c r="A159" s="9"/>
      <c r="B159" s="9"/>
      <c r="C159" s="5"/>
      <c r="D159" s="7"/>
      <c r="E159" s="7"/>
      <c r="F159" s="7"/>
      <c r="G159" s="10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18"/>
      <c r="U159" s="18"/>
      <c r="V159" s="19"/>
      <c r="W159" s="19"/>
      <c r="X159" s="19"/>
      <c r="Y159" s="20"/>
      <c r="Z159" s="20"/>
      <c r="AA159" s="20"/>
      <c r="AB159" s="20"/>
      <c r="AC159" s="20"/>
      <c r="AD159" s="20"/>
      <c r="AE159" s="20"/>
      <c r="AF159" s="20"/>
    </row>
    <row r="160" spans="1:32" x14ac:dyDescent="0.3">
      <c r="A160" s="9"/>
      <c r="B160" s="9"/>
      <c r="C160" s="8"/>
      <c r="D160" s="8"/>
      <c r="E160" s="8"/>
      <c r="F160" s="8"/>
      <c r="G160" s="10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18"/>
      <c r="U160" s="18"/>
      <c r="V160" s="19"/>
      <c r="W160" s="19"/>
      <c r="X160" s="19"/>
      <c r="Y160" s="20"/>
      <c r="Z160" s="20"/>
      <c r="AA160" s="20"/>
      <c r="AB160" s="20"/>
      <c r="AC160" s="20"/>
      <c r="AD160" s="20"/>
      <c r="AE160" s="20"/>
      <c r="AF160" s="20"/>
    </row>
    <row r="161" spans="1:32" x14ac:dyDescent="0.3">
      <c r="A161" s="9"/>
      <c r="B161" s="9"/>
      <c r="C161" s="37"/>
      <c r="D161" s="38"/>
      <c r="E161" s="64"/>
      <c r="F161" s="34"/>
      <c r="G161" s="10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18"/>
      <c r="U161" s="18"/>
      <c r="V161" s="19"/>
      <c r="W161" s="19"/>
      <c r="X161" s="19"/>
      <c r="Y161" s="20"/>
      <c r="Z161" s="20"/>
      <c r="AA161" s="20"/>
      <c r="AB161" s="20"/>
      <c r="AC161" s="20"/>
      <c r="AD161" s="20"/>
      <c r="AE161" s="20"/>
      <c r="AF161" s="20"/>
    </row>
    <row r="162" spans="1:32" x14ac:dyDescent="0.3">
      <c r="A162" s="9"/>
      <c r="B162" s="9"/>
      <c r="C162" s="8"/>
      <c r="D162" s="8"/>
      <c r="E162" s="34"/>
      <c r="F162" s="34"/>
      <c r="G162" s="10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18"/>
      <c r="U162" s="18"/>
      <c r="V162" s="19"/>
      <c r="W162" s="19"/>
      <c r="X162" s="19"/>
      <c r="Y162" s="20"/>
      <c r="Z162" s="20"/>
      <c r="AA162" s="20"/>
      <c r="AB162" s="20"/>
      <c r="AC162" s="20"/>
      <c r="AD162" s="20"/>
      <c r="AE162" s="20"/>
      <c r="AF162" s="20"/>
    </row>
    <row r="163" spans="1:32" x14ac:dyDescent="0.3">
      <c r="A163" s="9"/>
      <c r="B163" s="9"/>
      <c r="C163" s="36"/>
      <c r="D163" s="34"/>
      <c r="E163" s="36"/>
      <c r="F163" s="34"/>
      <c r="G163" s="10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18"/>
      <c r="U163" s="18"/>
      <c r="V163" s="19"/>
      <c r="W163" s="19"/>
      <c r="X163" s="19"/>
      <c r="Y163" s="20"/>
      <c r="Z163" s="20"/>
      <c r="AA163" s="20"/>
      <c r="AB163" s="20"/>
      <c r="AC163" s="20"/>
      <c r="AD163" s="20"/>
      <c r="AE163" s="20"/>
      <c r="AF163" s="20"/>
    </row>
    <row r="164" spans="1:32" x14ac:dyDescent="0.3">
      <c r="A164" s="9"/>
      <c r="B164" s="9"/>
      <c r="C164" s="34"/>
      <c r="D164" s="34"/>
      <c r="E164" s="34"/>
      <c r="F164" s="34"/>
      <c r="G164" s="10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18"/>
      <c r="U164" s="18"/>
      <c r="V164" s="19"/>
      <c r="W164" s="19"/>
      <c r="X164" s="19"/>
      <c r="Y164" s="20"/>
      <c r="Z164" s="20"/>
      <c r="AA164" s="20"/>
      <c r="AB164" s="20"/>
      <c r="AC164" s="20"/>
      <c r="AD164" s="20"/>
      <c r="AE164" s="20"/>
      <c r="AF164" s="20"/>
    </row>
    <row r="165" spans="1:32" x14ac:dyDescent="0.3">
      <c r="A165" s="9"/>
      <c r="B165" s="9"/>
      <c r="C165" s="36"/>
      <c r="D165" s="65"/>
      <c r="E165" s="43"/>
      <c r="F165" s="43"/>
      <c r="G165" s="10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18"/>
      <c r="U165" s="18"/>
      <c r="V165" s="19"/>
      <c r="W165" s="19"/>
      <c r="X165" s="19"/>
      <c r="Y165" s="20"/>
      <c r="Z165" s="20"/>
      <c r="AA165" s="20"/>
      <c r="AB165" s="20"/>
      <c r="AC165" s="20"/>
      <c r="AD165" s="20"/>
      <c r="AE165" s="20"/>
      <c r="AF165" s="20"/>
    </row>
    <row r="166" spans="1:32" x14ac:dyDescent="0.3">
      <c r="A166" s="8"/>
      <c r="B166" s="8"/>
      <c r="C166" s="44"/>
      <c r="D166" s="44"/>
      <c r="E166" s="8"/>
      <c r="F166" s="8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18"/>
      <c r="U166" s="18"/>
      <c r="V166" s="19"/>
      <c r="W166" s="19"/>
      <c r="X166" s="19"/>
      <c r="Y166" s="20"/>
      <c r="Z166" s="20"/>
      <c r="AA166" s="20"/>
      <c r="AB166" s="20"/>
      <c r="AC166" s="20"/>
      <c r="AD166" s="20"/>
      <c r="AE166" s="20"/>
      <c r="AF166" s="20"/>
    </row>
    <row r="167" spans="1:32" x14ac:dyDescent="0.3">
      <c r="A167" s="8"/>
      <c r="B167" s="8"/>
      <c r="C167" s="8"/>
      <c r="D167" s="8"/>
      <c r="E167" s="8"/>
      <c r="F167" s="8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18"/>
      <c r="U167" s="18"/>
      <c r="V167" s="19"/>
      <c r="W167" s="19"/>
      <c r="X167" s="19"/>
      <c r="Y167" s="20"/>
      <c r="Z167" s="20"/>
      <c r="AA167" s="20"/>
      <c r="AB167" s="20"/>
      <c r="AC167" s="20"/>
      <c r="AD167" s="20"/>
      <c r="AE167" s="20"/>
      <c r="AF167" s="20"/>
    </row>
    <row r="168" spans="1:32" x14ac:dyDescent="0.3">
      <c r="A168" s="8"/>
      <c r="B168" s="8"/>
      <c r="C168" s="46"/>
      <c r="D168" s="47"/>
      <c r="E168" s="8"/>
      <c r="F168" s="8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18"/>
      <c r="U168" s="18"/>
      <c r="V168" s="19"/>
      <c r="W168" s="19"/>
      <c r="X168" s="19"/>
      <c r="Y168" s="20"/>
      <c r="Z168" s="20"/>
      <c r="AA168" s="20"/>
      <c r="AB168" s="20"/>
      <c r="AC168" s="20"/>
      <c r="AD168" s="20"/>
      <c r="AE168" s="20"/>
      <c r="AF168" s="20"/>
    </row>
    <row r="169" spans="1:32" x14ac:dyDescent="0.3">
      <c r="A169" s="8"/>
      <c r="B169" s="8"/>
      <c r="C169" s="8"/>
      <c r="D169" s="8"/>
      <c r="E169" s="8"/>
      <c r="F169" s="8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18"/>
      <c r="U169" s="18"/>
      <c r="V169" s="19"/>
      <c r="W169" s="19"/>
      <c r="X169" s="19"/>
      <c r="Y169" s="20"/>
      <c r="Z169" s="20"/>
      <c r="AA169" s="20"/>
      <c r="AB169" s="20"/>
      <c r="AC169" s="20"/>
      <c r="AD169" s="20"/>
      <c r="AE169" s="20"/>
      <c r="AF169" s="20"/>
    </row>
    <row r="170" spans="1:32" x14ac:dyDescent="0.3">
      <c r="A170" s="8"/>
      <c r="B170" s="8"/>
      <c r="C170" s="47"/>
      <c r="D170" s="47"/>
      <c r="E170" s="46"/>
      <c r="F170" s="47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18"/>
      <c r="U170" s="18"/>
      <c r="V170" s="19"/>
      <c r="W170" s="19"/>
      <c r="X170" s="19"/>
      <c r="Y170" s="20"/>
      <c r="Z170" s="20"/>
      <c r="AA170" s="20"/>
      <c r="AB170" s="20"/>
      <c r="AC170" s="20"/>
      <c r="AD170" s="20"/>
      <c r="AE170" s="20"/>
      <c r="AF170" s="20"/>
    </row>
    <row r="171" spans="1:32" x14ac:dyDescent="0.3">
      <c r="A171" s="8"/>
      <c r="B171" s="8"/>
      <c r="C171" s="49"/>
      <c r="D171" s="48"/>
      <c r="E171" s="48"/>
      <c r="F171" s="8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18"/>
      <c r="U171" s="18"/>
      <c r="V171" s="19"/>
      <c r="W171" s="19"/>
      <c r="X171" s="19"/>
      <c r="Y171" s="20"/>
      <c r="Z171" s="20"/>
      <c r="AA171" s="20"/>
      <c r="AB171" s="20"/>
      <c r="AC171" s="20"/>
      <c r="AD171" s="20"/>
      <c r="AE171" s="20"/>
      <c r="AF171" s="20"/>
    </row>
    <row r="172" spans="1:32" x14ac:dyDescent="0.3">
      <c r="A172" s="8"/>
      <c r="B172" s="8"/>
      <c r="C172" s="9"/>
      <c r="D172" s="9"/>
      <c r="E172" s="9"/>
      <c r="F172" s="9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18"/>
      <c r="U172" s="18"/>
      <c r="V172" s="19"/>
      <c r="W172" s="19"/>
      <c r="X172" s="19"/>
      <c r="Y172" s="20"/>
      <c r="Z172" s="20"/>
      <c r="AA172" s="20"/>
      <c r="AB172" s="20"/>
      <c r="AC172" s="20"/>
      <c r="AD172" s="20"/>
      <c r="AE172" s="20"/>
      <c r="AF172" s="20"/>
    </row>
    <row r="173" spans="1:32" x14ac:dyDescent="0.3">
      <c r="A173" s="8"/>
      <c r="B173" s="8"/>
      <c r="C173" s="47"/>
      <c r="D173" s="47"/>
      <c r="E173" s="46"/>
      <c r="F173" s="47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18"/>
      <c r="U173" s="18"/>
      <c r="V173" s="19"/>
      <c r="W173" s="19"/>
      <c r="X173" s="19"/>
      <c r="Y173" s="20"/>
      <c r="Z173" s="20"/>
      <c r="AA173" s="20"/>
      <c r="AB173" s="20"/>
      <c r="AC173" s="20"/>
      <c r="AD173" s="20"/>
      <c r="AE173" s="20"/>
      <c r="AF173" s="20"/>
    </row>
    <row r="174" spans="1:32" x14ac:dyDescent="0.3">
      <c r="A174" s="9"/>
      <c r="B174" s="9"/>
      <c r="C174" s="49"/>
      <c r="D174" s="48"/>
      <c r="E174" s="9"/>
      <c r="F174" s="9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18"/>
      <c r="U174" s="18"/>
      <c r="V174" s="19"/>
      <c r="W174" s="19"/>
      <c r="X174" s="19"/>
      <c r="Y174" s="20"/>
      <c r="Z174" s="20"/>
      <c r="AA174" s="20"/>
      <c r="AB174" s="20"/>
      <c r="AC174" s="20"/>
      <c r="AD174" s="20"/>
      <c r="AE174" s="20"/>
      <c r="AF174" s="20"/>
    </row>
    <row r="175" spans="1:32" x14ac:dyDescent="0.3">
      <c r="A175" s="8"/>
      <c r="B175" s="8"/>
      <c r="C175" s="49"/>
      <c r="D175" s="8"/>
      <c r="E175" s="8"/>
      <c r="F175" s="9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18"/>
      <c r="U175" s="18"/>
      <c r="V175" s="19"/>
      <c r="W175" s="19"/>
      <c r="X175" s="19"/>
      <c r="Y175" s="20"/>
      <c r="Z175" s="20"/>
      <c r="AA175" s="20"/>
      <c r="AB175" s="20"/>
      <c r="AC175" s="20"/>
      <c r="AD175" s="20"/>
      <c r="AE175" s="20"/>
      <c r="AF175" s="20"/>
    </row>
    <row r="176" spans="1:32" x14ac:dyDescent="0.3">
      <c r="A176" s="8"/>
      <c r="B176" s="8"/>
      <c r="C176" s="66"/>
      <c r="D176" s="8"/>
      <c r="E176" s="8"/>
      <c r="F176" s="8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19"/>
      <c r="U176" s="19"/>
      <c r="V176" s="19"/>
      <c r="W176" s="19"/>
      <c r="X176" s="19"/>
      <c r="Y176" s="20"/>
      <c r="Z176" s="20"/>
      <c r="AA176" s="20"/>
      <c r="AB176" s="20"/>
      <c r="AC176" s="20"/>
      <c r="AD176" s="20"/>
      <c r="AE176" s="20"/>
      <c r="AF176" s="20"/>
    </row>
    <row r="177" spans="1:32" x14ac:dyDescent="0.3">
      <c r="A177" s="8"/>
      <c r="B177" s="8"/>
      <c r="C177" s="8"/>
      <c r="D177" s="8"/>
      <c r="E177" s="8"/>
      <c r="F177" s="8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19"/>
      <c r="U177" s="19"/>
      <c r="V177" s="19"/>
      <c r="W177" s="19"/>
      <c r="X177" s="19"/>
      <c r="Y177" s="20"/>
      <c r="Z177" s="20"/>
      <c r="AA177" s="20"/>
      <c r="AB177" s="20"/>
      <c r="AC177" s="20"/>
      <c r="AD177" s="20"/>
      <c r="AE177" s="20"/>
      <c r="AF177" s="20"/>
    </row>
    <row r="178" spans="1:32" x14ac:dyDescent="0.3">
      <c r="A178" s="8"/>
      <c r="B178" s="8"/>
      <c r="C178" s="8"/>
      <c r="D178" s="8"/>
      <c r="E178" s="8"/>
      <c r="F178" s="8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19"/>
      <c r="U178" s="19"/>
      <c r="V178" s="19"/>
      <c r="W178" s="19"/>
      <c r="X178" s="19"/>
      <c r="Y178" s="20"/>
      <c r="Z178" s="20"/>
      <c r="AA178" s="20"/>
      <c r="AB178" s="20"/>
      <c r="AC178" s="20"/>
      <c r="AD178" s="20"/>
      <c r="AE178" s="20"/>
      <c r="AF178" s="20"/>
    </row>
    <row r="179" spans="1:32" x14ac:dyDescent="0.3">
      <c r="A179" s="8"/>
      <c r="B179" s="8"/>
      <c r="C179" s="8"/>
      <c r="D179" s="8"/>
      <c r="E179" s="8"/>
      <c r="F179" s="8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19"/>
      <c r="U179" s="19"/>
      <c r="V179" s="19"/>
      <c r="W179" s="19"/>
      <c r="X179" s="19"/>
      <c r="Y179" s="20"/>
      <c r="Z179" s="20"/>
      <c r="AA179" s="20"/>
      <c r="AB179" s="20"/>
      <c r="AC179" s="20"/>
      <c r="AD179" s="20"/>
      <c r="AE179" s="20"/>
      <c r="AF179" s="20"/>
    </row>
    <row r="180" spans="1:32" ht="21" x14ac:dyDescent="0.4">
      <c r="A180" s="67"/>
      <c r="B180" s="8"/>
      <c r="C180" s="8"/>
      <c r="D180" s="8"/>
      <c r="E180" s="8"/>
      <c r="F180" s="8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19"/>
      <c r="U180" s="19"/>
      <c r="V180" s="19"/>
      <c r="W180" s="19"/>
      <c r="X180" s="19"/>
      <c r="Y180" s="20"/>
      <c r="Z180" s="20"/>
      <c r="AA180" s="20"/>
      <c r="AB180" s="20"/>
      <c r="AC180" s="20"/>
      <c r="AD180" s="20"/>
      <c r="AE180" s="20"/>
      <c r="AF180" s="20"/>
    </row>
    <row r="181" spans="1:32" x14ac:dyDescent="0.3">
      <c r="A181" s="8"/>
      <c r="B181" s="8"/>
      <c r="C181" s="8"/>
      <c r="D181" s="8"/>
      <c r="E181" s="8"/>
      <c r="F181" s="8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19"/>
      <c r="U181" s="19"/>
      <c r="V181" s="19"/>
      <c r="W181" s="19"/>
      <c r="X181" s="19"/>
      <c r="Y181" s="20"/>
      <c r="Z181" s="20"/>
      <c r="AA181" s="20"/>
      <c r="AB181" s="20"/>
      <c r="AC181" s="20"/>
      <c r="AD181" s="20"/>
      <c r="AE181" s="20"/>
      <c r="AF181" s="20"/>
    </row>
    <row r="182" spans="1:32" x14ac:dyDescent="0.3">
      <c r="A182" s="8"/>
      <c r="B182" s="8"/>
      <c r="C182" s="8"/>
      <c r="D182" s="8"/>
      <c r="E182" s="8"/>
      <c r="F182" s="8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19"/>
      <c r="U182" s="19"/>
      <c r="V182" s="19"/>
      <c r="W182" s="19"/>
      <c r="X182" s="19"/>
      <c r="Y182" s="20"/>
      <c r="Z182" s="20"/>
      <c r="AA182" s="20"/>
      <c r="AB182" s="20"/>
      <c r="AC182" s="20"/>
      <c r="AD182" s="20"/>
      <c r="AE182" s="20"/>
      <c r="AF182" s="20"/>
    </row>
    <row r="183" spans="1:32" x14ac:dyDescent="0.3">
      <c r="A183" s="8"/>
      <c r="B183" s="8"/>
      <c r="C183" s="8"/>
      <c r="D183" s="8"/>
      <c r="E183" s="8"/>
      <c r="F183" s="8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19"/>
      <c r="U183" s="19"/>
      <c r="V183" s="19"/>
      <c r="W183" s="19"/>
      <c r="X183" s="19"/>
      <c r="Y183" s="20"/>
      <c r="Z183" s="20"/>
      <c r="AA183" s="20"/>
      <c r="AB183" s="20"/>
      <c r="AC183" s="20"/>
      <c r="AD183" s="20"/>
      <c r="AE183" s="20"/>
      <c r="AF183" s="20"/>
    </row>
    <row r="184" spans="1:32" x14ac:dyDescent="0.3">
      <c r="A184" s="8"/>
      <c r="B184" s="8"/>
      <c r="C184" s="8"/>
      <c r="D184" s="8"/>
      <c r="E184" s="8"/>
      <c r="F184" s="8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19"/>
      <c r="U184" s="19"/>
      <c r="V184" s="19"/>
      <c r="W184" s="19"/>
      <c r="X184" s="19"/>
      <c r="Y184" s="20"/>
      <c r="Z184" s="20"/>
      <c r="AA184" s="20"/>
      <c r="AB184" s="20"/>
      <c r="AC184" s="20"/>
      <c r="AD184" s="20"/>
      <c r="AE184" s="20"/>
      <c r="AF184" s="20"/>
    </row>
    <row r="185" spans="1:32" x14ac:dyDescent="0.3">
      <c r="A185" s="8"/>
      <c r="B185" s="8"/>
      <c r="C185" s="8"/>
      <c r="D185" s="8"/>
      <c r="E185" s="8"/>
      <c r="F185" s="8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19"/>
      <c r="U185" s="19"/>
      <c r="V185" s="19"/>
      <c r="W185" s="19"/>
      <c r="X185" s="19"/>
      <c r="Y185" s="20"/>
      <c r="Z185" s="20"/>
      <c r="AA185" s="20"/>
      <c r="AB185" s="20"/>
      <c r="AC185" s="20"/>
      <c r="AD185" s="20"/>
      <c r="AE185" s="20"/>
      <c r="AF185" s="20"/>
    </row>
    <row r="186" spans="1:32" x14ac:dyDescent="0.3">
      <c r="A186" s="8"/>
      <c r="B186" s="8"/>
      <c r="C186" s="8"/>
      <c r="D186" s="8"/>
      <c r="E186" s="8"/>
      <c r="F186" s="8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19"/>
      <c r="U186" s="19"/>
      <c r="V186" s="19"/>
      <c r="W186" s="19"/>
      <c r="X186" s="19"/>
      <c r="Y186" s="20"/>
      <c r="Z186" s="20"/>
      <c r="AA186" s="20"/>
      <c r="AB186" s="20"/>
      <c r="AC186" s="20"/>
      <c r="AD186" s="20"/>
      <c r="AE186" s="20"/>
      <c r="AF186" s="20"/>
    </row>
    <row r="187" spans="1:32" x14ac:dyDescent="0.3">
      <c r="A187" s="8"/>
      <c r="B187" s="8"/>
      <c r="C187" s="8"/>
      <c r="D187" s="8"/>
      <c r="E187" s="8"/>
      <c r="F187" s="8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19"/>
      <c r="U187" s="19"/>
      <c r="V187" s="19"/>
      <c r="W187" s="19"/>
      <c r="X187" s="19"/>
      <c r="Y187" s="20"/>
      <c r="Z187" s="20"/>
      <c r="AA187" s="20"/>
      <c r="AB187" s="20"/>
      <c r="AC187" s="20"/>
      <c r="AD187" s="20"/>
      <c r="AE187" s="20"/>
      <c r="AF187" s="20"/>
    </row>
    <row r="188" spans="1:32" x14ac:dyDescent="0.3">
      <c r="A188" s="8"/>
      <c r="B188" s="8"/>
      <c r="C188" s="8"/>
      <c r="D188" s="8"/>
      <c r="E188" s="8"/>
      <c r="F188" s="8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19"/>
      <c r="U188" s="19"/>
      <c r="V188" s="19"/>
      <c r="W188" s="19"/>
      <c r="X188" s="19"/>
      <c r="Y188" s="20"/>
      <c r="Z188" s="20"/>
      <c r="AA188" s="20"/>
      <c r="AB188" s="20"/>
      <c r="AC188" s="20"/>
      <c r="AD188" s="20"/>
      <c r="AE188" s="20"/>
      <c r="AF188" s="20"/>
    </row>
    <row r="189" spans="1:32" x14ac:dyDescent="0.3">
      <c r="A189" s="8"/>
      <c r="B189" s="8"/>
      <c r="C189" s="8"/>
      <c r="D189" s="8"/>
      <c r="E189" s="8"/>
      <c r="F189" s="8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19"/>
      <c r="U189" s="19"/>
      <c r="V189" s="19"/>
      <c r="W189" s="19"/>
      <c r="X189" s="19"/>
      <c r="Y189" s="20"/>
      <c r="Z189" s="20"/>
      <c r="AA189" s="20"/>
      <c r="AB189" s="20"/>
      <c r="AC189" s="20"/>
      <c r="AD189" s="20"/>
      <c r="AE189" s="20"/>
      <c r="AF189" s="20"/>
    </row>
    <row r="190" spans="1:32" x14ac:dyDescent="0.3">
      <c r="A190" s="8"/>
      <c r="B190" s="8"/>
      <c r="C190" s="8"/>
      <c r="D190" s="8"/>
      <c r="E190" s="8"/>
      <c r="F190" s="8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19"/>
      <c r="U190" s="19"/>
      <c r="V190" s="19"/>
      <c r="W190" s="19"/>
      <c r="X190" s="19"/>
      <c r="Y190" s="20"/>
      <c r="Z190" s="20"/>
      <c r="AA190" s="20"/>
      <c r="AB190" s="20"/>
      <c r="AC190" s="20"/>
      <c r="AD190" s="20"/>
      <c r="AE190" s="20"/>
      <c r="AF190" s="20"/>
    </row>
    <row r="191" spans="1:32" x14ac:dyDescent="0.3">
      <c r="A191" s="8"/>
      <c r="B191" s="8"/>
      <c r="C191" s="8"/>
      <c r="D191" s="8"/>
      <c r="E191" s="8"/>
      <c r="F191" s="8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19"/>
      <c r="U191" s="19"/>
      <c r="V191" s="19"/>
      <c r="W191" s="19"/>
      <c r="X191" s="19"/>
      <c r="Y191" s="20"/>
      <c r="Z191" s="20"/>
      <c r="AA191" s="20"/>
      <c r="AB191" s="20"/>
      <c r="AC191" s="20"/>
      <c r="AD191" s="20"/>
      <c r="AE191" s="20"/>
      <c r="AF191" s="20"/>
    </row>
    <row r="192" spans="1:32" x14ac:dyDescent="0.3">
      <c r="A192" s="8"/>
      <c r="B192" s="8"/>
      <c r="C192" s="8"/>
      <c r="D192" s="8"/>
      <c r="E192" s="8"/>
      <c r="F192" s="8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19"/>
      <c r="U192" s="19"/>
      <c r="V192" s="19"/>
      <c r="W192" s="19"/>
      <c r="X192" s="19"/>
      <c r="Y192" s="20"/>
      <c r="Z192" s="20"/>
      <c r="AA192" s="20"/>
      <c r="AB192" s="20"/>
      <c r="AC192" s="20"/>
      <c r="AD192" s="20"/>
      <c r="AE192" s="20"/>
      <c r="AF192" s="20"/>
    </row>
    <row r="193" spans="1:32" x14ac:dyDescent="0.3">
      <c r="A193" s="8"/>
      <c r="B193" s="8"/>
      <c r="C193" s="8"/>
      <c r="D193" s="8"/>
      <c r="E193" s="8"/>
      <c r="F193" s="8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19"/>
      <c r="U193" s="19"/>
      <c r="V193" s="19"/>
      <c r="W193" s="19"/>
      <c r="X193" s="19"/>
      <c r="Y193" s="20"/>
      <c r="Z193" s="20"/>
      <c r="AA193" s="20"/>
      <c r="AB193" s="20"/>
      <c r="AC193" s="20"/>
      <c r="AD193" s="20"/>
      <c r="AE193" s="20"/>
      <c r="AF193" s="20"/>
    </row>
    <row r="194" spans="1:32" x14ac:dyDescent="0.3">
      <c r="A194" s="8"/>
      <c r="B194" s="8"/>
      <c r="C194" s="8"/>
      <c r="D194" s="8"/>
      <c r="E194" s="8"/>
      <c r="F194" s="8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19"/>
      <c r="U194" s="19"/>
      <c r="V194" s="19"/>
      <c r="W194" s="19"/>
      <c r="X194" s="19"/>
      <c r="Y194" s="20"/>
      <c r="Z194" s="20"/>
      <c r="AA194" s="20"/>
      <c r="AB194" s="20"/>
      <c r="AC194" s="20"/>
      <c r="AD194" s="20"/>
      <c r="AE194" s="20"/>
      <c r="AF194" s="20"/>
    </row>
    <row r="195" spans="1:32" x14ac:dyDescent="0.3">
      <c r="A195" s="8"/>
      <c r="B195" s="8"/>
      <c r="C195" s="8"/>
      <c r="D195" s="8"/>
      <c r="E195" s="8"/>
      <c r="F195" s="8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19"/>
      <c r="U195" s="19"/>
      <c r="V195" s="19"/>
      <c r="W195" s="19"/>
      <c r="X195" s="19"/>
      <c r="Y195" s="20"/>
      <c r="Z195" s="20"/>
      <c r="AA195" s="20"/>
      <c r="AB195" s="20"/>
      <c r="AC195" s="20"/>
      <c r="AD195" s="20"/>
      <c r="AE195" s="20"/>
      <c r="AF195" s="20"/>
    </row>
    <row r="196" spans="1:32" x14ac:dyDescent="0.3">
      <c r="A196" s="8"/>
      <c r="B196" s="8"/>
      <c r="C196" s="8"/>
      <c r="D196" s="8"/>
      <c r="E196" s="8"/>
      <c r="F196" s="8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19"/>
      <c r="U196" s="19"/>
      <c r="V196" s="19"/>
      <c r="W196" s="19"/>
      <c r="X196" s="19"/>
      <c r="Y196" s="20"/>
      <c r="Z196" s="20"/>
      <c r="AA196" s="20"/>
      <c r="AB196" s="20"/>
      <c r="AC196" s="20"/>
      <c r="AD196" s="20"/>
      <c r="AE196" s="20"/>
      <c r="AF196" s="20"/>
    </row>
    <row r="197" spans="1:32" x14ac:dyDescent="0.3">
      <c r="A197" s="8"/>
      <c r="B197" s="8"/>
      <c r="C197" s="8"/>
      <c r="D197" s="8"/>
      <c r="E197" s="8"/>
      <c r="F197" s="8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19"/>
      <c r="U197" s="19"/>
      <c r="V197" s="19"/>
      <c r="W197" s="19"/>
      <c r="X197" s="19"/>
      <c r="Y197" s="20"/>
      <c r="Z197" s="20"/>
      <c r="AA197" s="20"/>
      <c r="AB197" s="20"/>
      <c r="AC197" s="20"/>
      <c r="AD197" s="20"/>
      <c r="AE197" s="20"/>
      <c r="AF197" s="20"/>
    </row>
    <row r="198" spans="1:32" x14ac:dyDescent="0.3">
      <c r="A198" s="8"/>
      <c r="B198" s="8"/>
      <c r="C198" s="8"/>
      <c r="D198" s="8"/>
      <c r="E198" s="8"/>
      <c r="F198" s="8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19"/>
      <c r="U198" s="19"/>
      <c r="V198" s="19"/>
      <c r="W198" s="19"/>
      <c r="X198" s="19"/>
      <c r="Y198" s="20"/>
      <c r="Z198" s="20"/>
      <c r="AA198" s="20"/>
      <c r="AB198" s="20"/>
      <c r="AC198" s="20"/>
      <c r="AD198" s="20"/>
      <c r="AE198" s="20"/>
      <c r="AF198" s="20"/>
    </row>
    <row r="199" spans="1:32" x14ac:dyDescent="0.3">
      <c r="A199" s="8"/>
      <c r="B199" s="8"/>
      <c r="C199" s="8"/>
      <c r="D199" s="8"/>
      <c r="E199" s="8"/>
      <c r="F199" s="8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19"/>
      <c r="U199" s="19"/>
      <c r="V199" s="19"/>
      <c r="W199" s="19"/>
      <c r="X199" s="19"/>
      <c r="Y199" s="20"/>
      <c r="Z199" s="20"/>
      <c r="AA199" s="20"/>
      <c r="AB199" s="20"/>
      <c r="AC199" s="20"/>
      <c r="AD199" s="20"/>
      <c r="AE199" s="20"/>
      <c r="AF199" s="20"/>
    </row>
    <row r="200" spans="1:32" x14ac:dyDescent="0.3">
      <c r="A200" s="8"/>
      <c r="B200" s="8"/>
      <c r="C200" s="8"/>
      <c r="D200" s="8"/>
      <c r="E200" s="8"/>
      <c r="F200" s="8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19"/>
      <c r="U200" s="19"/>
      <c r="V200" s="19"/>
      <c r="W200" s="19"/>
      <c r="X200" s="19"/>
      <c r="Y200" s="20"/>
      <c r="Z200" s="20"/>
      <c r="AA200" s="20"/>
      <c r="AB200" s="20"/>
      <c r="AC200" s="20"/>
      <c r="AD200" s="20"/>
      <c r="AE200" s="20"/>
      <c r="AF200" s="20"/>
    </row>
    <row r="201" spans="1:32" x14ac:dyDescent="0.3">
      <c r="A201" s="8"/>
      <c r="B201" s="8"/>
      <c r="C201" s="8"/>
      <c r="D201" s="8"/>
      <c r="E201" s="8"/>
      <c r="F201" s="8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19"/>
      <c r="U201" s="19"/>
      <c r="V201" s="19"/>
      <c r="W201" s="19"/>
      <c r="X201" s="19"/>
      <c r="Y201" s="20"/>
      <c r="Z201" s="20"/>
      <c r="AA201" s="20"/>
      <c r="AB201" s="20"/>
      <c r="AC201" s="20"/>
      <c r="AD201" s="20"/>
      <c r="AE201" s="20"/>
      <c r="AF201" s="20"/>
    </row>
    <row r="202" spans="1:32" x14ac:dyDescent="0.3">
      <c r="A202" s="8"/>
      <c r="B202" s="8"/>
      <c r="C202" s="8"/>
      <c r="D202" s="8"/>
      <c r="E202" s="8"/>
      <c r="F202" s="8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19"/>
      <c r="U202" s="19"/>
      <c r="V202" s="19"/>
      <c r="W202" s="19"/>
      <c r="X202" s="19"/>
      <c r="Y202" s="20"/>
      <c r="Z202" s="20"/>
      <c r="AA202" s="20"/>
      <c r="AB202" s="20"/>
      <c r="AC202" s="20"/>
      <c r="AD202" s="20"/>
      <c r="AE202" s="20"/>
      <c r="AF202" s="20"/>
    </row>
    <row r="203" spans="1:32" x14ac:dyDescent="0.3">
      <c r="A203" s="8"/>
      <c r="B203" s="8"/>
      <c r="C203" s="8"/>
      <c r="D203" s="8"/>
      <c r="E203" s="8"/>
      <c r="F203" s="8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19"/>
      <c r="U203" s="19"/>
      <c r="V203" s="19"/>
      <c r="W203" s="19"/>
      <c r="X203" s="19"/>
      <c r="Y203" s="20"/>
      <c r="Z203" s="20"/>
      <c r="AA203" s="20"/>
      <c r="AB203" s="20"/>
      <c r="AC203" s="20"/>
      <c r="AD203" s="20"/>
      <c r="AE203" s="20"/>
      <c r="AF203" s="20"/>
    </row>
    <row r="204" spans="1:32" x14ac:dyDescent="0.3">
      <c r="A204" s="8"/>
      <c r="B204" s="8"/>
      <c r="C204" s="8"/>
      <c r="D204" s="8"/>
      <c r="E204" s="8"/>
      <c r="F204" s="8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19"/>
      <c r="U204" s="19"/>
      <c r="V204" s="19"/>
      <c r="W204" s="19"/>
      <c r="X204" s="19"/>
      <c r="Y204" s="20"/>
      <c r="Z204" s="20"/>
      <c r="AA204" s="20"/>
      <c r="AB204" s="20"/>
      <c r="AC204" s="20"/>
      <c r="AD204" s="20"/>
      <c r="AE204" s="20"/>
      <c r="AF204" s="20"/>
    </row>
    <row r="205" spans="1:32" x14ac:dyDescent="0.3">
      <c r="A205" s="8"/>
      <c r="B205" s="8"/>
      <c r="C205" s="8"/>
      <c r="D205" s="8"/>
      <c r="E205" s="8"/>
      <c r="F205" s="8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19"/>
      <c r="U205" s="19"/>
      <c r="V205" s="19"/>
      <c r="W205" s="19"/>
      <c r="X205" s="19"/>
      <c r="Y205" s="20"/>
      <c r="Z205" s="20"/>
      <c r="AA205" s="20"/>
      <c r="AB205" s="20"/>
      <c r="AC205" s="20"/>
      <c r="AD205" s="20"/>
      <c r="AE205" s="20"/>
      <c r="AF205" s="20"/>
    </row>
    <row r="206" spans="1:32" x14ac:dyDescent="0.3">
      <c r="A206" s="8"/>
      <c r="B206" s="8"/>
      <c r="C206" s="8"/>
      <c r="D206" s="8"/>
      <c r="E206" s="8"/>
      <c r="F206" s="8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19"/>
      <c r="U206" s="19"/>
      <c r="V206" s="19"/>
      <c r="W206" s="19"/>
      <c r="X206" s="19"/>
      <c r="Y206" s="20"/>
      <c r="Z206" s="20"/>
      <c r="AA206" s="20"/>
      <c r="AB206" s="20"/>
      <c r="AC206" s="20"/>
      <c r="AD206" s="20"/>
      <c r="AE206" s="20"/>
      <c r="AF206" s="20"/>
    </row>
    <row r="207" spans="1:32" x14ac:dyDescent="0.3">
      <c r="A207" s="8"/>
      <c r="B207" s="8"/>
      <c r="C207" s="8"/>
      <c r="D207" s="8"/>
      <c r="E207" s="8"/>
      <c r="F207" s="8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19"/>
      <c r="U207" s="19"/>
      <c r="V207" s="19"/>
      <c r="W207" s="19"/>
      <c r="X207" s="19"/>
      <c r="Y207" s="20"/>
      <c r="Z207" s="20"/>
      <c r="AA207" s="20"/>
      <c r="AB207" s="20"/>
      <c r="AC207" s="20"/>
      <c r="AD207" s="20"/>
      <c r="AE207" s="20"/>
      <c r="AF207" s="20"/>
    </row>
    <row r="208" spans="1:32" x14ac:dyDescent="0.3">
      <c r="A208" s="8"/>
      <c r="B208" s="8"/>
      <c r="C208" s="8"/>
      <c r="D208" s="8"/>
      <c r="E208" s="8"/>
      <c r="F208" s="8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19"/>
      <c r="U208" s="19"/>
      <c r="V208" s="19"/>
      <c r="W208" s="19"/>
      <c r="X208" s="19"/>
      <c r="Y208" s="20"/>
      <c r="Z208" s="20"/>
      <c r="AA208" s="20"/>
      <c r="AB208" s="20"/>
      <c r="AC208" s="20"/>
      <c r="AD208" s="20"/>
      <c r="AE208" s="20"/>
      <c r="AF208" s="20"/>
    </row>
    <row r="209" spans="1:32" x14ac:dyDescent="0.3">
      <c r="A209" s="8"/>
      <c r="B209" s="8"/>
      <c r="C209" s="8"/>
      <c r="D209" s="8"/>
      <c r="E209" s="8"/>
      <c r="F209" s="8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19"/>
      <c r="U209" s="19"/>
      <c r="V209" s="19"/>
      <c r="W209" s="19"/>
      <c r="X209" s="19"/>
      <c r="Y209" s="20"/>
      <c r="Z209" s="20"/>
      <c r="AA209" s="20"/>
      <c r="AB209" s="20"/>
      <c r="AC209" s="20"/>
      <c r="AD209" s="20"/>
      <c r="AE209" s="20"/>
      <c r="AF209" s="20"/>
    </row>
    <row r="210" spans="1:32" x14ac:dyDescent="0.3">
      <c r="A210" s="8"/>
      <c r="B210" s="8"/>
      <c r="C210" s="8"/>
      <c r="D210" s="8"/>
      <c r="E210" s="8"/>
      <c r="F210" s="8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19"/>
      <c r="U210" s="19"/>
      <c r="V210" s="19"/>
      <c r="W210" s="19"/>
      <c r="X210" s="19"/>
      <c r="Y210" s="20"/>
      <c r="Z210" s="20"/>
      <c r="AA210" s="20"/>
      <c r="AB210" s="20"/>
      <c r="AC210" s="20"/>
      <c r="AD210" s="20"/>
      <c r="AE210" s="20"/>
      <c r="AF210" s="20"/>
    </row>
    <row r="211" spans="1:32" x14ac:dyDescent="0.3">
      <c r="A211" s="8"/>
      <c r="B211" s="8"/>
      <c r="C211" s="8"/>
      <c r="D211" s="8"/>
      <c r="E211" s="8"/>
      <c r="F211" s="8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19"/>
      <c r="U211" s="19"/>
      <c r="V211" s="19"/>
      <c r="W211" s="19"/>
      <c r="X211" s="19"/>
      <c r="Y211" s="20"/>
      <c r="Z211" s="20"/>
      <c r="AA211" s="20"/>
      <c r="AB211" s="20"/>
      <c r="AC211" s="20"/>
      <c r="AD211" s="20"/>
      <c r="AE211" s="20"/>
      <c r="AF211" s="20"/>
    </row>
    <row r="212" spans="1:32" x14ac:dyDescent="0.3">
      <c r="A212" s="8"/>
      <c r="B212" s="8"/>
      <c r="C212" s="8"/>
      <c r="D212" s="8"/>
      <c r="E212" s="8"/>
      <c r="F212" s="8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19"/>
      <c r="U212" s="19"/>
      <c r="V212" s="19"/>
      <c r="W212" s="19"/>
      <c r="X212" s="19"/>
      <c r="Y212" s="20"/>
      <c r="Z212" s="20"/>
      <c r="AA212" s="20"/>
      <c r="AB212" s="20"/>
      <c r="AC212" s="20"/>
      <c r="AD212" s="20"/>
      <c r="AE212" s="20"/>
      <c r="AF212" s="20"/>
    </row>
    <row r="213" spans="1:32" x14ac:dyDescent="0.3">
      <c r="A213" s="8"/>
      <c r="B213" s="8"/>
      <c r="C213" s="8"/>
      <c r="D213" s="8"/>
      <c r="E213" s="8"/>
      <c r="F213" s="8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19"/>
      <c r="U213" s="19"/>
      <c r="V213" s="19"/>
      <c r="W213" s="19"/>
      <c r="X213" s="19"/>
      <c r="Y213" s="20"/>
      <c r="Z213" s="20"/>
      <c r="AA213" s="20"/>
      <c r="AB213" s="20"/>
      <c r="AC213" s="20"/>
      <c r="AD213" s="20"/>
      <c r="AE213" s="20"/>
      <c r="AF213" s="20"/>
    </row>
    <row r="214" spans="1:32" x14ac:dyDescent="0.3">
      <c r="A214" s="8"/>
      <c r="B214" s="8"/>
      <c r="C214" s="8"/>
      <c r="D214" s="8"/>
      <c r="E214" s="8"/>
      <c r="F214" s="8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19"/>
      <c r="U214" s="19"/>
      <c r="V214" s="19"/>
      <c r="W214" s="19"/>
      <c r="X214" s="19"/>
      <c r="Y214" s="20"/>
      <c r="Z214" s="20"/>
      <c r="AA214" s="20"/>
      <c r="AB214" s="20"/>
      <c r="AC214" s="20"/>
      <c r="AD214" s="20"/>
      <c r="AE214" s="20"/>
      <c r="AF214" s="20"/>
    </row>
    <row r="215" spans="1:32" x14ac:dyDescent="0.3">
      <c r="A215" s="8"/>
      <c r="B215" s="8"/>
      <c r="C215" s="8"/>
      <c r="D215" s="8"/>
      <c r="E215" s="8"/>
      <c r="F215" s="8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19"/>
      <c r="U215" s="19"/>
      <c r="V215" s="19"/>
      <c r="W215" s="19"/>
      <c r="X215" s="19"/>
      <c r="Y215" s="20"/>
      <c r="Z215" s="20"/>
      <c r="AA215" s="20"/>
      <c r="AB215" s="20"/>
      <c r="AC215" s="20"/>
      <c r="AD215" s="20"/>
      <c r="AE215" s="20"/>
      <c r="AF215" s="20"/>
    </row>
    <row r="216" spans="1:32" x14ac:dyDescent="0.3">
      <c r="A216" s="8"/>
      <c r="B216" s="8"/>
      <c r="C216" s="8"/>
      <c r="D216" s="8"/>
      <c r="E216" s="8"/>
      <c r="F216" s="8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19"/>
      <c r="U216" s="19"/>
      <c r="V216" s="19"/>
      <c r="W216" s="19"/>
      <c r="X216" s="19"/>
      <c r="Y216" s="20"/>
      <c r="Z216" s="20"/>
      <c r="AA216" s="20"/>
      <c r="AB216" s="20"/>
      <c r="AC216" s="20"/>
      <c r="AD216" s="20"/>
      <c r="AE216" s="20"/>
      <c r="AF216" s="20"/>
    </row>
    <row r="217" spans="1:32" x14ac:dyDescent="0.3">
      <c r="A217" s="8"/>
      <c r="B217" s="8"/>
      <c r="C217" s="8"/>
      <c r="D217" s="8"/>
      <c r="E217" s="8"/>
      <c r="F217" s="8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19"/>
      <c r="U217" s="19"/>
      <c r="V217" s="19"/>
      <c r="W217" s="19"/>
      <c r="X217" s="19"/>
      <c r="Y217" s="20"/>
      <c r="Z217" s="20"/>
      <c r="AA217" s="20"/>
      <c r="AB217" s="20"/>
      <c r="AC217" s="20"/>
      <c r="AD217" s="20"/>
      <c r="AE217" s="20"/>
      <c r="AF217" s="20"/>
    </row>
    <row r="218" spans="1:32" x14ac:dyDescent="0.3">
      <c r="A218" s="8"/>
      <c r="B218" s="8"/>
      <c r="C218" s="8"/>
      <c r="D218" s="8"/>
      <c r="E218" s="8"/>
      <c r="F218" s="8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19"/>
      <c r="U218" s="19"/>
      <c r="V218" s="19"/>
      <c r="W218" s="19"/>
      <c r="X218" s="19"/>
      <c r="Y218" s="20"/>
      <c r="Z218" s="20"/>
      <c r="AA218" s="20"/>
      <c r="AB218" s="20"/>
      <c r="AC218" s="20"/>
      <c r="AD218" s="20"/>
      <c r="AE218" s="20"/>
      <c r="AF218" s="20"/>
    </row>
    <row r="219" spans="1:32" x14ac:dyDescent="0.3">
      <c r="A219" s="8"/>
      <c r="B219" s="8"/>
      <c r="C219" s="8"/>
      <c r="D219" s="8"/>
      <c r="E219" s="8"/>
      <c r="F219" s="8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19"/>
      <c r="U219" s="19"/>
      <c r="V219" s="19"/>
      <c r="W219" s="19"/>
      <c r="X219" s="19"/>
      <c r="Y219" s="20"/>
      <c r="Z219" s="20"/>
      <c r="AA219" s="20"/>
      <c r="AB219" s="20"/>
      <c r="AC219" s="20"/>
      <c r="AD219" s="20"/>
      <c r="AE219" s="20"/>
      <c r="AF219" s="20"/>
    </row>
    <row r="220" spans="1:32" x14ac:dyDescent="0.3">
      <c r="A220" s="8"/>
      <c r="B220" s="8"/>
      <c r="C220" s="8"/>
      <c r="D220" s="8"/>
      <c r="E220" s="8"/>
      <c r="F220" s="8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19"/>
      <c r="U220" s="19"/>
      <c r="V220" s="19"/>
      <c r="W220" s="19"/>
      <c r="X220" s="19"/>
      <c r="Y220" s="20"/>
      <c r="Z220" s="20"/>
      <c r="AA220" s="20"/>
      <c r="AB220" s="20"/>
      <c r="AC220" s="20"/>
      <c r="AD220" s="20"/>
      <c r="AE220" s="20"/>
      <c r="AF220" s="20"/>
    </row>
    <row r="221" spans="1:32" x14ac:dyDescent="0.3">
      <c r="A221" s="8"/>
      <c r="B221" s="8"/>
      <c r="C221" s="8"/>
      <c r="D221" s="8"/>
      <c r="E221" s="8"/>
      <c r="F221" s="8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19"/>
      <c r="U221" s="19"/>
      <c r="V221" s="19"/>
      <c r="W221" s="19"/>
      <c r="X221" s="19"/>
      <c r="Y221" s="20"/>
      <c r="Z221" s="20"/>
      <c r="AA221" s="20"/>
      <c r="AB221" s="20"/>
      <c r="AC221" s="20"/>
      <c r="AD221" s="20"/>
      <c r="AE221" s="20"/>
      <c r="AF221" s="20"/>
    </row>
    <row r="222" spans="1:32" x14ac:dyDescent="0.3">
      <c r="A222" s="8"/>
      <c r="B222" s="8"/>
      <c r="C222" s="8"/>
      <c r="D222" s="8"/>
      <c r="E222" s="8"/>
      <c r="F222" s="8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19"/>
      <c r="U222" s="19"/>
      <c r="V222" s="19"/>
      <c r="W222" s="19"/>
      <c r="X222" s="19"/>
      <c r="Y222" s="20"/>
      <c r="Z222" s="20"/>
      <c r="AA222" s="20"/>
      <c r="AB222" s="20"/>
      <c r="AC222" s="20"/>
      <c r="AD222" s="20"/>
      <c r="AE222" s="20"/>
      <c r="AF222" s="20"/>
    </row>
    <row r="223" spans="1:32" x14ac:dyDescent="0.3">
      <c r="A223" s="8"/>
      <c r="B223" s="8"/>
      <c r="C223" s="8"/>
      <c r="D223" s="8"/>
      <c r="E223" s="8"/>
      <c r="F223" s="8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19"/>
      <c r="U223" s="19"/>
      <c r="V223" s="19"/>
      <c r="W223" s="19"/>
      <c r="X223" s="19"/>
      <c r="Y223" s="20"/>
      <c r="Z223" s="20"/>
      <c r="AA223" s="20"/>
      <c r="AB223" s="20"/>
      <c r="AC223" s="20"/>
      <c r="AD223" s="20"/>
      <c r="AE223" s="20"/>
      <c r="AF223" s="20"/>
    </row>
    <row r="224" spans="1:32" x14ac:dyDescent="0.3">
      <c r="A224" s="8"/>
      <c r="B224" s="8"/>
      <c r="C224" s="8"/>
      <c r="D224" s="8"/>
      <c r="E224" s="8"/>
      <c r="F224" s="8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19"/>
      <c r="U224" s="19"/>
      <c r="V224" s="19"/>
      <c r="W224" s="19"/>
      <c r="X224" s="19"/>
      <c r="Y224" s="20"/>
      <c r="Z224" s="20"/>
      <c r="AA224" s="20"/>
      <c r="AB224" s="20"/>
      <c r="AC224" s="20"/>
      <c r="AD224" s="20"/>
      <c r="AE224" s="20"/>
      <c r="AF224" s="20"/>
    </row>
    <row r="225" spans="1:32" x14ac:dyDescent="0.3">
      <c r="A225" s="8"/>
      <c r="B225" s="8"/>
      <c r="C225" s="8"/>
      <c r="D225" s="8"/>
      <c r="E225" s="8"/>
      <c r="F225" s="8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19"/>
      <c r="U225" s="19"/>
      <c r="V225" s="19"/>
      <c r="W225" s="19"/>
      <c r="X225" s="19"/>
      <c r="Y225" s="20"/>
      <c r="Z225" s="20"/>
      <c r="AA225" s="20"/>
      <c r="AB225" s="20"/>
      <c r="AC225" s="20"/>
      <c r="AD225" s="20"/>
      <c r="AE225" s="20"/>
      <c r="AF225" s="20"/>
    </row>
    <row r="226" spans="1:32" x14ac:dyDescent="0.3">
      <c r="A226" s="8"/>
      <c r="B226" s="8"/>
      <c r="C226" s="8"/>
      <c r="D226" s="8"/>
      <c r="E226" s="8"/>
      <c r="F226" s="8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19"/>
      <c r="U226" s="19"/>
      <c r="V226" s="19"/>
      <c r="W226" s="19"/>
      <c r="X226" s="19"/>
      <c r="Y226" s="20"/>
      <c r="Z226" s="20"/>
      <c r="AA226" s="20"/>
      <c r="AB226" s="20"/>
      <c r="AC226" s="20"/>
      <c r="AD226" s="20"/>
      <c r="AE226" s="20"/>
      <c r="AF226" s="20"/>
    </row>
    <row r="227" spans="1:32" x14ac:dyDescent="0.3">
      <c r="A227" s="8"/>
      <c r="B227" s="8"/>
      <c r="C227" s="8"/>
      <c r="D227" s="8"/>
      <c r="E227" s="8"/>
      <c r="F227" s="8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19"/>
      <c r="U227" s="19"/>
      <c r="V227" s="19"/>
      <c r="W227" s="19"/>
      <c r="X227" s="19"/>
      <c r="Y227" s="20"/>
      <c r="Z227" s="20"/>
      <c r="AA227" s="20"/>
      <c r="AB227" s="20"/>
      <c r="AC227" s="20"/>
      <c r="AD227" s="20"/>
      <c r="AE227" s="20"/>
      <c r="AF227" s="20"/>
    </row>
    <row r="228" spans="1:32" x14ac:dyDescent="0.3">
      <c r="A228" s="8"/>
      <c r="B228" s="8"/>
      <c r="C228" s="8"/>
      <c r="D228" s="8"/>
      <c r="E228" s="8"/>
      <c r="F228" s="8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19"/>
      <c r="U228" s="19"/>
      <c r="V228" s="19"/>
      <c r="W228" s="19"/>
      <c r="X228" s="19"/>
      <c r="Y228" s="20"/>
      <c r="Z228" s="20"/>
      <c r="AA228" s="20"/>
      <c r="AB228" s="20"/>
      <c r="AC228" s="20"/>
      <c r="AD228" s="20"/>
      <c r="AE228" s="20"/>
      <c r="AF228" s="20"/>
    </row>
    <row r="229" spans="1:32" x14ac:dyDescent="0.3">
      <c r="A229" s="8"/>
      <c r="B229" s="8"/>
      <c r="C229" s="8"/>
      <c r="D229" s="8"/>
      <c r="E229" s="8"/>
      <c r="F229" s="8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19"/>
      <c r="U229" s="19"/>
      <c r="V229" s="19"/>
      <c r="W229" s="19"/>
      <c r="X229" s="19"/>
      <c r="Y229" s="20"/>
      <c r="Z229" s="20"/>
      <c r="AA229" s="20"/>
      <c r="AB229" s="20"/>
      <c r="AC229" s="20"/>
      <c r="AD229" s="20"/>
      <c r="AE229" s="20"/>
      <c r="AF229" s="20"/>
    </row>
    <row r="230" spans="1:32" x14ac:dyDescent="0.3">
      <c r="A230" s="8"/>
      <c r="B230" s="8"/>
      <c r="C230" s="8"/>
      <c r="D230" s="8"/>
      <c r="E230" s="8"/>
      <c r="F230" s="8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19"/>
      <c r="U230" s="19"/>
      <c r="V230" s="19"/>
      <c r="W230" s="19"/>
      <c r="X230" s="19"/>
      <c r="Y230" s="20"/>
      <c r="Z230" s="20"/>
      <c r="AA230" s="20"/>
      <c r="AB230" s="20"/>
      <c r="AC230" s="20"/>
      <c r="AD230" s="20"/>
      <c r="AE230" s="20"/>
      <c r="AF230" s="20"/>
    </row>
    <row r="231" spans="1:32" x14ac:dyDescent="0.3">
      <c r="A231" s="8"/>
      <c r="B231" s="8"/>
      <c r="C231" s="8"/>
      <c r="D231" s="8"/>
      <c r="E231" s="8"/>
      <c r="F231" s="8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19"/>
      <c r="U231" s="19"/>
      <c r="V231" s="19"/>
      <c r="W231" s="19"/>
      <c r="X231" s="19"/>
      <c r="Y231" s="20"/>
      <c r="Z231" s="20"/>
      <c r="AA231" s="20"/>
      <c r="AB231" s="20"/>
      <c r="AC231" s="20"/>
      <c r="AD231" s="20"/>
      <c r="AE231" s="20"/>
      <c r="AF231" s="20"/>
    </row>
    <row r="232" spans="1:32" x14ac:dyDescent="0.3">
      <c r="A232" s="8"/>
      <c r="B232" s="8"/>
      <c r="C232" s="8"/>
      <c r="D232" s="8"/>
      <c r="E232" s="8"/>
      <c r="F232" s="8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19"/>
      <c r="U232" s="19"/>
      <c r="V232" s="19"/>
      <c r="W232" s="19"/>
      <c r="X232" s="19"/>
      <c r="Y232" s="20"/>
      <c r="Z232" s="20"/>
      <c r="AA232" s="20"/>
      <c r="AB232" s="20"/>
      <c r="AC232" s="20"/>
      <c r="AD232" s="20"/>
      <c r="AE232" s="20"/>
      <c r="AF232" s="20"/>
    </row>
    <row r="233" spans="1:32" x14ac:dyDescent="0.3">
      <c r="A233" s="8"/>
      <c r="B233" s="8"/>
      <c r="C233" s="8"/>
      <c r="D233" s="8"/>
      <c r="E233" s="8"/>
      <c r="F233" s="8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19"/>
      <c r="U233" s="19"/>
      <c r="V233" s="19"/>
      <c r="W233" s="19"/>
      <c r="X233" s="19"/>
      <c r="Y233" s="20"/>
      <c r="Z233" s="20"/>
      <c r="AA233" s="20"/>
      <c r="AB233" s="20"/>
      <c r="AC233" s="20"/>
      <c r="AD233" s="20"/>
      <c r="AE233" s="20"/>
      <c r="AF233" s="20"/>
    </row>
    <row r="234" spans="1:32" x14ac:dyDescent="0.3">
      <c r="A234" s="8"/>
      <c r="B234" s="8"/>
      <c r="C234" s="8"/>
      <c r="D234" s="8"/>
      <c r="E234" s="8"/>
      <c r="F234" s="8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19"/>
      <c r="U234" s="19"/>
      <c r="V234" s="19"/>
      <c r="W234" s="19"/>
      <c r="X234" s="19"/>
      <c r="Y234" s="20"/>
      <c r="Z234" s="20"/>
      <c r="AA234" s="20"/>
      <c r="AB234" s="20"/>
      <c r="AC234" s="20"/>
      <c r="AD234" s="20"/>
      <c r="AE234" s="20"/>
      <c r="AF234" s="20"/>
    </row>
    <row r="235" spans="1:32" x14ac:dyDescent="0.3">
      <c r="A235" s="8"/>
      <c r="B235" s="8"/>
      <c r="C235" s="8"/>
      <c r="D235" s="8"/>
      <c r="E235" s="8"/>
      <c r="F235" s="8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19"/>
      <c r="U235" s="19"/>
      <c r="V235" s="19"/>
      <c r="W235" s="19"/>
      <c r="X235" s="19"/>
      <c r="Y235" s="20"/>
      <c r="Z235" s="20"/>
      <c r="AA235" s="20"/>
      <c r="AB235" s="20"/>
      <c r="AC235" s="20"/>
      <c r="AD235" s="20"/>
      <c r="AE235" s="20"/>
      <c r="AF235" s="20"/>
    </row>
    <row r="236" spans="1:32" x14ac:dyDescent="0.3">
      <c r="A236" s="8"/>
      <c r="B236" s="8"/>
      <c r="C236" s="8"/>
      <c r="D236" s="8"/>
      <c r="E236" s="8"/>
      <c r="F236" s="8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19"/>
      <c r="U236" s="19"/>
      <c r="V236" s="19"/>
      <c r="W236" s="19"/>
      <c r="X236" s="19"/>
      <c r="Y236" s="20"/>
      <c r="Z236" s="20"/>
      <c r="AA236" s="20"/>
      <c r="AB236" s="20"/>
      <c r="AC236" s="20"/>
      <c r="AD236" s="20"/>
      <c r="AE236" s="20"/>
      <c r="AF236" s="20"/>
    </row>
    <row r="237" spans="1:32" x14ac:dyDescent="0.3">
      <c r="A237" s="8"/>
      <c r="B237" s="8"/>
      <c r="C237" s="8"/>
      <c r="D237" s="8"/>
      <c r="E237" s="8"/>
      <c r="F237" s="8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19"/>
      <c r="U237" s="19"/>
      <c r="V237" s="19"/>
      <c r="W237" s="19"/>
      <c r="X237" s="19"/>
      <c r="Y237" s="20"/>
      <c r="Z237" s="20"/>
      <c r="AA237" s="20"/>
      <c r="AB237" s="20"/>
      <c r="AC237" s="20"/>
      <c r="AD237" s="20"/>
      <c r="AE237" s="20"/>
      <c r="AF237" s="20"/>
    </row>
    <row r="238" spans="1:32" x14ac:dyDescent="0.3">
      <c r="A238" s="8"/>
      <c r="B238" s="8"/>
      <c r="C238" s="8"/>
      <c r="D238" s="8"/>
      <c r="E238" s="8"/>
      <c r="F238" s="8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19"/>
      <c r="U238" s="19"/>
      <c r="V238" s="19"/>
      <c r="W238" s="19"/>
      <c r="X238" s="19"/>
      <c r="Y238" s="20"/>
      <c r="Z238" s="20"/>
      <c r="AA238" s="20"/>
      <c r="AB238" s="20"/>
      <c r="AC238" s="20"/>
      <c r="AD238" s="20"/>
      <c r="AE238" s="20"/>
      <c r="AF238" s="20"/>
    </row>
    <row r="239" spans="1:32" x14ac:dyDescent="0.3">
      <c r="A239" s="8"/>
      <c r="B239" s="8"/>
      <c r="C239" s="8"/>
      <c r="D239" s="8"/>
      <c r="E239" s="8"/>
      <c r="F239" s="8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19"/>
      <c r="U239" s="19"/>
      <c r="V239" s="19"/>
      <c r="W239" s="19"/>
      <c r="X239" s="19"/>
      <c r="Y239" s="20"/>
      <c r="Z239" s="20"/>
      <c r="AA239" s="20"/>
      <c r="AB239" s="20"/>
      <c r="AC239" s="20"/>
      <c r="AD239" s="20"/>
      <c r="AE239" s="20"/>
      <c r="AF239" s="20"/>
    </row>
    <row r="240" spans="1:32" x14ac:dyDescent="0.3">
      <c r="A240" s="8"/>
      <c r="B240" s="8"/>
      <c r="C240" s="8"/>
      <c r="D240" s="8"/>
      <c r="E240" s="8"/>
      <c r="F240" s="8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19"/>
      <c r="U240" s="19"/>
      <c r="V240" s="19"/>
      <c r="W240" s="19"/>
      <c r="X240" s="19"/>
      <c r="Y240" s="20"/>
      <c r="Z240" s="20"/>
      <c r="AA240" s="20"/>
      <c r="AB240" s="20"/>
      <c r="AC240" s="20"/>
      <c r="AD240" s="20"/>
      <c r="AE240" s="20"/>
      <c r="AF240" s="20"/>
    </row>
    <row r="241" spans="1:32" x14ac:dyDescent="0.3">
      <c r="A241" s="9"/>
      <c r="B241" s="9"/>
      <c r="C241" s="9"/>
      <c r="D241" s="9"/>
      <c r="E241" s="9"/>
      <c r="F241" s="9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19"/>
      <c r="U241" s="19"/>
      <c r="V241" s="19"/>
      <c r="W241" s="19"/>
      <c r="X241" s="19"/>
      <c r="Y241" s="20"/>
      <c r="Z241" s="20"/>
      <c r="AA241" s="20"/>
      <c r="AB241" s="20"/>
      <c r="AC241" s="20"/>
      <c r="AD241" s="20"/>
      <c r="AE241" s="20"/>
      <c r="AF241" s="20"/>
    </row>
    <row r="242" spans="1:32" x14ac:dyDescent="0.3">
      <c r="A242" s="9"/>
      <c r="B242" s="9"/>
      <c r="C242" s="9"/>
      <c r="D242" s="9"/>
      <c r="E242" s="9"/>
      <c r="F242" s="9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19"/>
      <c r="U242" s="19"/>
      <c r="V242" s="19"/>
      <c r="W242" s="19"/>
      <c r="X242" s="19"/>
      <c r="Y242" s="20"/>
      <c r="Z242" s="20"/>
      <c r="AA242" s="20"/>
      <c r="AB242" s="20"/>
      <c r="AC242" s="20"/>
      <c r="AD242" s="20"/>
      <c r="AE242" s="20"/>
      <c r="AF242" s="20"/>
    </row>
    <row r="243" spans="1:32" x14ac:dyDescent="0.3">
      <c r="A243" s="9"/>
      <c r="B243" s="9"/>
      <c r="C243" s="9"/>
      <c r="D243" s="9"/>
      <c r="E243" s="9"/>
      <c r="F243" s="9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19"/>
      <c r="U243" s="19"/>
      <c r="V243" s="19"/>
      <c r="W243" s="19"/>
      <c r="X243" s="19"/>
      <c r="Y243" s="20"/>
      <c r="Z243" s="20"/>
      <c r="AA243" s="20"/>
      <c r="AB243" s="20"/>
      <c r="AC243" s="20"/>
      <c r="AD243" s="20"/>
      <c r="AE243" s="20"/>
      <c r="AF243" s="20"/>
    </row>
    <row r="244" spans="1:32" x14ac:dyDescent="0.3">
      <c r="A244" s="9"/>
      <c r="B244" s="9"/>
      <c r="C244" s="9"/>
      <c r="D244" s="9"/>
      <c r="E244" s="9"/>
      <c r="F244" s="9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19"/>
      <c r="U244" s="19"/>
      <c r="V244" s="19"/>
      <c r="W244" s="19"/>
      <c r="X244" s="19"/>
      <c r="Y244" s="20"/>
      <c r="Z244" s="20"/>
      <c r="AA244" s="20"/>
      <c r="AB244" s="20"/>
      <c r="AC244" s="20"/>
      <c r="AD244" s="20"/>
      <c r="AE244" s="20"/>
      <c r="AF244" s="20"/>
    </row>
    <row r="245" spans="1:32" x14ac:dyDescent="0.3">
      <c r="A245" s="9"/>
      <c r="B245" s="9"/>
      <c r="C245" s="9"/>
      <c r="D245" s="9"/>
      <c r="E245" s="9"/>
      <c r="F245" s="9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19"/>
      <c r="U245" s="19"/>
      <c r="V245" s="19"/>
      <c r="W245" s="19"/>
      <c r="X245" s="19"/>
      <c r="Y245" s="20"/>
      <c r="Z245" s="20"/>
      <c r="AA245" s="20"/>
      <c r="AB245" s="20"/>
      <c r="AC245" s="20"/>
      <c r="AD245" s="20"/>
      <c r="AE245" s="20"/>
      <c r="AF245" s="20"/>
    </row>
    <row r="246" spans="1:32" x14ac:dyDescent="0.3">
      <c r="A246" s="9"/>
      <c r="B246" s="9"/>
      <c r="C246" s="9"/>
      <c r="D246" s="9"/>
      <c r="E246" s="9"/>
      <c r="F246" s="9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19"/>
      <c r="U246" s="19"/>
      <c r="V246" s="19"/>
      <c r="W246" s="19"/>
      <c r="X246" s="19"/>
      <c r="Y246" s="20"/>
      <c r="Z246" s="20"/>
      <c r="AA246" s="20"/>
      <c r="AB246" s="20"/>
      <c r="AC246" s="20"/>
      <c r="AD246" s="20"/>
      <c r="AE246" s="20"/>
      <c r="AF246" s="20"/>
    </row>
    <row r="247" spans="1:32" x14ac:dyDescent="0.3">
      <c r="A247" s="9"/>
      <c r="B247" s="9"/>
      <c r="C247" s="9"/>
      <c r="D247" s="9"/>
      <c r="E247" s="9"/>
      <c r="F247" s="9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19"/>
      <c r="U247" s="19"/>
      <c r="V247" s="19"/>
      <c r="W247" s="19"/>
      <c r="X247" s="19"/>
      <c r="Y247" s="20"/>
      <c r="Z247" s="20"/>
      <c r="AA247" s="20"/>
      <c r="AB247" s="20"/>
      <c r="AC247" s="20"/>
      <c r="AD247" s="20"/>
      <c r="AE247" s="20"/>
      <c r="AF247" s="20"/>
    </row>
    <row r="248" spans="1:32" x14ac:dyDescent="0.3">
      <c r="A248" s="9"/>
      <c r="B248" s="9"/>
      <c r="C248" s="9"/>
      <c r="D248" s="9"/>
      <c r="E248" s="9"/>
      <c r="F248" s="9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19"/>
      <c r="U248" s="19"/>
      <c r="V248" s="19"/>
      <c r="W248" s="19"/>
      <c r="X248" s="19"/>
      <c r="Y248" s="20"/>
      <c r="Z248" s="20"/>
      <c r="AA248" s="20"/>
      <c r="AB248" s="20"/>
      <c r="AC248" s="20"/>
      <c r="AD248" s="20"/>
      <c r="AE248" s="20"/>
      <c r="AF248" s="20"/>
    </row>
    <row r="249" spans="1:32" x14ac:dyDescent="0.3">
      <c r="A249" s="9"/>
      <c r="B249" s="9"/>
      <c r="C249" s="9"/>
      <c r="D249" s="9"/>
      <c r="E249" s="9"/>
      <c r="F249" s="9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19"/>
      <c r="U249" s="19"/>
      <c r="V249" s="19"/>
      <c r="W249" s="19"/>
      <c r="X249" s="19"/>
      <c r="Y249" s="20"/>
      <c r="Z249" s="20"/>
      <c r="AA249" s="20"/>
      <c r="AB249" s="20"/>
      <c r="AC249" s="20"/>
      <c r="AD249" s="20"/>
      <c r="AE249" s="20"/>
      <c r="AF249" s="20"/>
    </row>
    <row r="250" spans="1:32" x14ac:dyDescent="0.3">
      <c r="A250" s="9"/>
      <c r="B250" s="9"/>
      <c r="C250" s="9"/>
      <c r="D250" s="9"/>
      <c r="E250" s="9"/>
      <c r="F250" s="9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19"/>
      <c r="U250" s="19"/>
      <c r="V250" s="19"/>
      <c r="W250" s="19"/>
      <c r="X250" s="19"/>
      <c r="Y250" s="20"/>
      <c r="Z250" s="20"/>
      <c r="AA250" s="20"/>
      <c r="AB250" s="20"/>
      <c r="AC250" s="20"/>
      <c r="AD250" s="20"/>
      <c r="AE250" s="20"/>
      <c r="AF250" s="20"/>
    </row>
    <row r="251" spans="1:32" x14ac:dyDescent="0.3">
      <c r="A251" s="9"/>
      <c r="B251" s="9"/>
      <c r="C251" s="9"/>
      <c r="D251" s="9"/>
      <c r="E251" s="9"/>
      <c r="F251" s="9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19"/>
      <c r="U251" s="19"/>
      <c r="V251" s="19"/>
      <c r="W251" s="19"/>
      <c r="X251" s="19"/>
      <c r="Y251" s="20"/>
      <c r="Z251" s="20"/>
      <c r="AA251" s="20"/>
      <c r="AB251" s="20"/>
      <c r="AC251" s="20"/>
      <c r="AD251" s="20"/>
      <c r="AE251" s="20"/>
      <c r="AF251" s="20"/>
    </row>
    <row r="252" spans="1:32" x14ac:dyDescent="0.3">
      <c r="A252" s="9"/>
      <c r="B252" s="9"/>
      <c r="C252" s="9"/>
      <c r="D252" s="9"/>
      <c r="E252" s="9"/>
      <c r="F252" s="9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19"/>
      <c r="U252" s="19"/>
      <c r="V252" s="19"/>
      <c r="W252" s="19"/>
      <c r="X252" s="19"/>
      <c r="Y252" s="20"/>
      <c r="Z252" s="20"/>
      <c r="AA252" s="20"/>
      <c r="AB252" s="20"/>
      <c r="AC252" s="20"/>
      <c r="AD252" s="20"/>
      <c r="AE252" s="20"/>
      <c r="AF252" s="20"/>
    </row>
    <row r="253" spans="1:32" x14ac:dyDescent="0.3">
      <c r="A253" s="9"/>
      <c r="B253" s="9"/>
      <c r="C253" s="9"/>
      <c r="D253" s="9"/>
      <c r="E253" s="9"/>
      <c r="F253" s="9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19"/>
      <c r="U253" s="19"/>
      <c r="V253" s="19"/>
      <c r="W253" s="19"/>
      <c r="X253" s="19"/>
      <c r="Y253" s="20"/>
      <c r="Z253" s="20"/>
      <c r="AA253" s="20"/>
      <c r="AB253" s="20"/>
      <c r="AC253" s="20"/>
      <c r="AD253" s="20"/>
      <c r="AE253" s="20"/>
      <c r="AF253" s="20"/>
    </row>
    <row r="254" spans="1:32" x14ac:dyDescent="0.3">
      <c r="A254" s="9"/>
      <c r="B254" s="9"/>
      <c r="C254" s="9"/>
      <c r="D254" s="9"/>
      <c r="E254" s="9"/>
      <c r="F254" s="9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19"/>
      <c r="U254" s="19"/>
      <c r="V254" s="19"/>
      <c r="W254" s="19"/>
      <c r="X254" s="19"/>
      <c r="Y254" s="20"/>
      <c r="Z254" s="20"/>
      <c r="AA254" s="20"/>
      <c r="AB254" s="20"/>
      <c r="AC254" s="20"/>
      <c r="AD254" s="20"/>
      <c r="AE254" s="20"/>
      <c r="AF254" s="20"/>
    </row>
    <row r="255" spans="1:32" x14ac:dyDescent="0.3">
      <c r="A255" s="9"/>
      <c r="B255" s="9"/>
      <c r="C255" s="9"/>
      <c r="D255" s="9"/>
      <c r="E255" s="9"/>
      <c r="F255" s="9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19"/>
      <c r="U255" s="19"/>
      <c r="V255" s="19"/>
      <c r="W255" s="19"/>
      <c r="X255" s="19"/>
      <c r="Y255" s="20"/>
      <c r="Z255" s="20"/>
      <c r="AA255" s="20"/>
      <c r="AB255" s="20"/>
      <c r="AC255" s="20"/>
      <c r="AD255" s="20"/>
      <c r="AE255" s="20"/>
      <c r="AF255" s="20"/>
    </row>
    <row r="256" spans="1:32" x14ac:dyDescent="0.3">
      <c r="A256" s="9"/>
      <c r="B256" s="9"/>
      <c r="C256" s="9"/>
      <c r="D256" s="9"/>
      <c r="E256" s="9"/>
      <c r="F256" s="9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19"/>
      <c r="U256" s="19"/>
      <c r="V256" s="19"/>
      <c r="W256" s="19"/>
      <c r="X256" s="19"/>
      <c r="Y256" s="20"/>
      <c r="Z256" s="20"/>
      <c r="AA256" s="20"/>
      <c r="AB256" s="20"/>
      <c r="AC256" s="20"/>
      <c r="AD256" s="20"/>
      <c r="AE256" s="20"/>
      <c r="AF256" s="20"/>
    </row>
    <row r="257" spans="1:32" x14ac:dyDescent="0.3">
      <c r="A257" s="9"/>
      <c r="B257" s="9"/>
      <c r="C257" s="9"/>
      <c r="D257" s="9"/>
      <c r="E257" s="9"/>
      <c r="F257" s="9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19"/>
      <c r="U257" s="19"/>
      <c r="V257" s="19"/>
      <c r="W257" s="19"/>
      <c r="X257" s="19"/>
      <c r="Y257" s="20"/>
      <c r="Z257" s="20"/>
      <c r="AA257" s="20"/>
      <c r="AB257" s="20"/>
      <c r="AC257" s="20"/>
      <c r="AD257" s="20"/>
      <c r="AE257" s="20"/>
      <c r="AF257" s="20"/>
    </row>
    <row r="258" spans="1:32" x14ac:dyDescent="0.3">
      <c r="A258" s="9"/>
      <c r="B258" s="9"/>
      <c r="C258" s="9"/>
      <c r="D258" s="9"/>
      <c r="E258" s="9"/>
      <c r="F258" s="9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19"/>
      <c r="U258" s="19"/>
      <c r="V258" s="19"/>
      <c r="W258" s="19"/>
      <c r="X258" s="19"/>
      <c r="Y258" s="20"/>
      <c r="Z258" s="20"/>
      <c r="AA258" s="20"/>
      <c r="AB258" s="20"/>
      <c r="AC258" s="20"/>
      <c r="AD258" s="20"/>
      <c r="AE258" s="20"/>
      <c r="AF258" s="20"/>
    </row>
    <row r="259" spans="1:32" x14ac:dyDescent="0.3">
      <c r="A259" s="9"/>
      <c r="B259" s="9"/>
      <c r="C259" s="9"/>
      <c r="D259" s="9"/>
      <c r="E259" s="9"/>
      <c r="F259" s="9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19"/>
      <c r="U259" s="19"/>
      <c r="V259" s="19"/>
      <c r="W259" s="19"/>
      <c r="X259" s="19"/>
      <c r="Y259" s="20"/>
      <c r="Z259" s="20"/>
      <c r="AA259" s="20"/>
      <c r="AB259" s="20"/>
      <c r="AC259" s="20"/>
      <c r="AD259" s="20"/>
      <c r="AE259" s="20"/>
      <c r="AF259" s="20"/>
    </row>
    <row r="260" spans="1:32" ht="21" x14ac:dyDescent="0.4">
      <c r="A260" s="67"/>
      <c r="B260" s="9"/>
      <c r="C260" s="9"/>
      <c r="D260" s="9"/>
      <c r="E260" s="9"/>
      <c r="F260" s="9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19"/>
      <c r="U260" s="19"/>
      <c r="V260" s="19"/>
      <c r="W260" s="19"/>
      <c r="X260" s="19"/>
      <c r="Y260" s="20"/>
      <c r="Z260" s="20"/>
      <c r="AA260" s="20"/>
      <c r="AB260" s="20"/>
      <c r="AC260" s="20"/>
      <c r="AD260" s="20"/>
      <c r="AE260" s="20"/>
      <c r="AF260" s="20"/>
    </row>
    <row r="261" spans="1:32" x14ac:dyDescent="0.3">
      <c r="A261" s="9"/>
      <c r="B261" s="9"/>
      <c r="C261" s="9"/>
      <c r="D261" s="9"/>
      <c r="E261" s="9"/>
      <c r="F261" s="9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19"/>
      <c r="U261" s="19"/>
      <c r="V261" s="19"/>
      <c r="W261" s="19"/>
      <c r="X261" s="19"/>
      <c r="Y261" s="20"/>
      <c r="Z261" s="20"/>
      <c r="AA261" s="20"/>
      <c r="AB261" s="20"/>
      <c r="AC261" s="20"/>
      <c r="AD261" s="20"/>
      <c r="AE261" s="20"/>
      <c r="AF261" s="20"/>
    </row>
    <row r="262" spans="1:32" x14ac:dyDescent="0.3">
      <c r="A262" s="9"/>
      <c r="B262" s="9"/>
      <c r="C262" s="9"/>
      <c r="D262" s="9"/>
      <c r="E262" s="9"/>
      <c r="F262" s="9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19"/>
      <c r="U262" s="19"/>
      <c r="V262" s="19"/>
      <c r="W262" s="19"/>
      <c r="X262" s="19"/>
      <c r="Y262" s="20"/>
      <c r="Z262" s="20"/>
      <c r="AA262" s="20"/>
      <c r="AB262" s="20"/>
      <c r="AC262" s="20"/>
      <c r="AD262" s="20"/>
      <c r="AE262" s="20"/>
      <c r="AF262" s="20"/>
    </row>
    <row r="263" spans="1:32" x14ac:dyDescent="0.3">
      <c r="A263" s="9"/>
      <c r="B263" s="9"/>
      <c r="C263" s="9"/>
      <c r="D263" s="9"/>
      <c r="E263" s="9"/>
      <c r="F263" s="9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19"/>
      <c r="U263" s="19"/>
      <c r="V263" s="19"/>
      <c r="W263" s="19"/>
      <c r="X263" s="19"/>
      <c r="Y263" s="20"/>
      <c r="Z263" s="20"/>
      <c r="AA263" s="20"/>
      <c r="AB263" s="20"/>
      <c r="AC263" s="20"/>
      <c r="AD263" s="20"/>
      <c r="AE263" s="20"/>
      <c r="AF263" s="20"/>
    </row>
    <row r="264" spans="1:32" x14ac:dyDescent="0.3">
      <c r="A264" s="9"/>
      <c r="B264" s="9"/>
      <c r="C264" s="9"/>
      <c r="D264" s="9"/>
      <c r="E264" s="9"/>
      <c r="F264" s="9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19"/>
      <c r="U264" s="19"/>
      <c r="V264" s="19"/>
      <c r="W264" s="19"/>
      <c r="X264" s="19"/>
      <c r="Y264" s="20"/>
      <c r="Z264" s="20"/>
      <c r="AA264" s="20"/>
      <c r="AB264" s="20"/>
      <c r="AC264" s="20"/>
      <c r="AD264" s="20"/>
      <c r="AE264" s="20"/>
      <c r="AF264" s="20"/>
    </row>
    <row r="265" spans="1:32" x14ac:dyDescent="0.3">
      <c r="A265" s="9"/>
      <c r="B265" s="9"/>
      <c r="C265" s="9"/>
      <c r="D265" s="9"/>
      <c r="E265" s="9"/>
      <c r="F265" s="9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19"/>
      <c r="U265" s="19"/>
      <c r="V265" s="19"/>
      <c r="W265" s="19"/>
      <c r="X265" s="19"/>
      <c r="Y265" s="20"/>
      <c r="Z265" s="20"/>
      <c r="AA265" s="20"/>
      <c r="AB265" s="20"/>
      <c r="AC265" s="20"/>
      <c r="AD265" s="20"/>
      <c r="AE265" s="20"/>
      <c r="AF265" s="20"/>
    </row>
    <row r="266" spans="1:32" x14ac:dyDescent="0.3">
      <c r="A266" s="9"/>
      <c r="B266" s="9"/>
      <c r="C266" s="9"/>
      <c r="D266" s="9"/>
      <c r="E266" s="9"/>
      <c r="F266" s="9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19"/>
      <c r="U266" s="19"/>
      <c r="V266" s="19"/>
      <c r="W266" s="19"/>
      <c r="X266" s="19"/>
      <c r="Y266" s="20"/>
      <c r="Z266" s="20"/>
      <c r="AA266" s="20"/>
      <c r="AB266" s="20"/>
      <c r="AC266" s="20"/>
      <c r="AD266" s="20"/>
      <c r="AE266" s="20"/>
      <c r="AF266" s="20"/>
    </row>
    <row r="267" spans="1:32" x14ac:dyDescent="0.3">
      <c r="A267" s="9"/>
      <c r="B267" s="9"/>
      <c r="C267" s="9"/>
      <c r="D267" s="9"/>
      <c r="E267" s="9"/>
      <c r="F267" s="9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19"/>
      <c r="U267" s="19"/>
      <c r="V267" s="19"/>
      <c r="W267" s="19"/>
      <c r="X267" s="19"/>
      <c r="Y267" s="20"/>
      <c r="Z267" s="20"/>
      <c r="AA267" s="20"/>
      <c r="AB267" s="20"/>
      <c r="AC267" s="20"/>
      <c r="AD267" s="20"/>
      <c r="AE267" s="20"/>
      <c r="AF267" s="20"/>
    </row>
    <row r="268" spans="1:32" x14ac:dyDescent="0.3">
      <c r="A268" s="9"/>
      <c r="B268" s="9"/>
      <c r="C268" s="9"/>
      <c r="D268" s="9"/>
      <c r="E268" s="9"/>
      <c r="F268" s="9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19"/>
      <c r="U268" s="19"/>
      <c r="V268" s="19"/>
      <c r="W268" s="19"/>
      <c r="X268" s="19"/>
      <c r="Y268" s="20"/>
      <c r="Z268" s="20"/>
      <c r="AA268" s="20"/>
      <c r="AB268" s="20"/>
      <c r="AC268" s="20"/>
      <c r="AD268" s="20"/>
      <c r="AE268" s="20"/>
      <c r="AF268" s="20"/>
    </row>
    <row r="269" spans="1:32" x14ac:dyDescent="0.3">
      <c r="A269" s="9"/>
      <c r="B269" s="9"/>
      <c r="C269" s="9"/>
      <c r="D269" s="9"/>
      <c r="E269" s="9"/>
      <c r="F269" s="9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19"/>
      <c r="U269" s="19"/>
      <c r="V269" s="19"/>
      <c r="W269" s="19"/>
      <c r="X269" s="19"/>
      <c r="Y269" s="20"/>
      <c r="Z269" s="20"/>
      <c r="AA269" s="20"/>
      <c r="AB269" s="20"/>
      <c r="AC269" s="20"/>
      <c r="AD269" s="20"/>
      <c r="AE269" s="20"/>
      <c r="AF269" s="20"/>
    </row>
    <row r="270" spans="1:32" x14ac:dyDescent="0.3">
      <c r="A270" s="9"/>
      <c r="B270" s="9"/>
      <c r="C270" s="9"/>
      <c r="D270" s="9"/>
      <c r="E270" s="9"/>
      <c r="F270" s="9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19"/>
      <c r="U270" s="19"/>
      <c r="V270" s="19"/>
      <c r="W270" s="19"/>
      <c r="X270" s="19"/>
      <c r="Y270" s="20"/>
      <c r="Z270" s="20"/>
      <c r="AA270" s="20"/>
      <c r="AB270" s="20"/>
      <c r="AC270" s="20"/>
      <c r="AD270" s="20"/>
      <c r="AE270" s="20"/>
      <c r="AF270" s="20"/>
    </row>
    <row r="271" spans="1:32" x14ac:dyDescent="0.3">
      <c r="A271" s="9"/>
      <c r="B271" s="9"/>
      <c r="C271" s="9"/>
      <c r="D271" s="9"/>
      <c r="E271" s="9"/>
      <c r="F271" s="9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19"/>
      <c r="U271" s="19"/>
      <c r="V271" s="19"/>
      <c r="W271" s="19"/>
      <c r="X271" s="19"/>
      <c r="Y271" s="20"/>
      <c r="Z271" s="20"/>
      <c r="AA271" s="20"/>
      <c r="AB271" s="20"/>
      <c r="AC271" s="20"/>
      <c r="AD271" s="20"/>
      <c r="AE271" s="20"/>
      <c r="AF271" s="20"/>
    </row>
    <row r="272" spans="1:32" x14ac:dyDescent="0.3">
      <c r="A272" s="9"/>
      <c r="B272" s="9"/>
      <c r="C272" s="9"/>
      <c r="D272" s="9"/>
      <c r="E272" s="9"/>
      <c r="F272" s="9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19"/>
      <c r="U272" s="19"/>
      <c r="V272" s="19"/>
      <c r="W272" s="19"/>
      <c r="X272" s="19"/>
      <c r="Y272" s="20"/>
      <c r="Z272" s="20"/>
      <c r="AA272" s="20"/>
      <c r="AB272" s="20"/>
      <c r="AC272" s="20"/>
      <c r="AD272" s="20"/>
      <c r="AE272" s="20"/>
      <c r="AF272" s="20"/>
    </row>
    <row r="273" spans="1:32" x14ac:dyDescent="0.3">
      <c r="A273" s="9"/>
      <c r="B273" s="9"/>
      <c r="C273" s="9"/>
      <c r="D273" s="9"/>
      <c r="E273" s="9"/>
      <c r="F273" s="9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19"/>
      <c r="U273" s="19"/>
      <c r="V273" s="19"/>
      <c r="W273" s="19"/>
      <c r="X273" s="19"/>
      <c r="Y273" s="20"/>
      <c r="Z273" s="20"/>
      <c r="AA273" s="20"/>
      <c r="AB273" s="20"/>
      <c r="AC273" s="20"/>
      <c r="AD273" s="20"/>
      <c r="AE273" s="20"/>
      <c r="AF273" s="20"/>
    </row>
    <row r="274" spans="1:32" x14ac:dyDescent="0.3">
      <c r="A274" s="9"/>
      <c r="B274" s="9"/>
      <c r="C274" s="9"/>
      <c r="D274" s="9"/>
      <c r="E274" s="9"/>
      <c r="F274" s="9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19"/>
      <c r="U274" s="19"/>
      <c r="V274" s="19"/>
      <c r="W274" s="19"/>
      <c r="X274" s="19"/>
      <c r="Y274" s="20"/>
      <c r="Z274" s="20"/>
      <c r="AA274" s="20"/>
      <c r="AB274" s="20"/>
      <c r="AC274" s="20"/>
      <c r="AD274" s="20"/>
      <c r="AE274" s="20"/>
      <c r="AF274" s="20"/>
    </row>
    <row r="275" spans="1:32" x14ac:dyDescent="0.3">
      <c r="A275" s="9"/>
      <c r="B275" s="9"/>
      <c r="C275" s="9"/>
      <c r="D275" s="9"/>
      <c r="E275" s="9"/>
      <c r="F275" s="9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19"/>
      <c r="U275" s="19"/>
      <c r="V275" s="19"/>
      <c r="W275" s="19"/>
      <c r="X275" s="19"/>
      <c r="Y275" s="20"/>
      <c r="Z275" s="20"/>
      <c r="AA275" s="20"/>
      <c r="AB275" s="20"/>
      <c r="AC275" s="20"/>
      <c r="AD275" s="20"/>
      <c r="AE275" s="20"/>
      <c r="AF275" s="20"/>
    </row>
    <row r="276" spans="1:32" x14ac:dyDescent="0.3">
      <c r="A276" s="9"/>
      <c r="B276" s="9"/>
      <c r="C276" s="9"/>
      <c r="D276" s="9"/>
      <c r="E276" s="9"/>
      <c r="F276" s="9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19"/>
      <c r="U276" s="19"/>
      <c r="V276" s="19"/>
      <c r="W276" s="19"/>
      <c r="X276" s="19"/>
      <c r="Y276" s="20"/>
      <c r="Z276" s="20"/>
      <c r="AA276" s="20"/>
      <c r="AB276" s="20"/>
      <c r="AC276" s="20"/>
      <c r="AD276" s="20"/>
      <c r="AE276" s="20"/>
      <c r="AF276" s="20"/>
    </row>
    <row r="277" spans="1:32" x14ac:dyDescent="0.3">
      <c r="A277" s="9"/>
      <c r="B277" s="9"/>
      <c r="C277" s="9"/>
      <c r="D277" s="9"/>
      <c r="E277" s="9"/>
      <c r="F277" s="9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19"/>
      <c r="U277" s="19"/>
      <c r="V277" s="19"/>
      <c r="W277" s="19"/>
      <c r="X277" s="19"/>
      <c r="Y277" s="20"/>
      <c r="Z277" s="20"/>
      <c r="AA277" s="20"/>
      <c r="AB277" s="20"/>
      <c r="AC277" s="20"/>
      <c r="AD277" s="20"/>
      <c r="AE277" s="20"/>
      <c r="AF277" s="20"/>
    </row>
    <row r="278" spans="1:32" x14ac:dyDescent="0.3">
      <c r="A278" s="9"/>
      <c r="B278" s="9"/>
      <c r="C278" s="9"/>
      <c r="D278" s="9"/>
      <c r="E278" s="9"/>
      <c r="F278" s="9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19"/>
      <c r="U278" s="19"/>
      <c r="V278" s="19"/>
      <c r="W278" s="19"/>
      <c r="X278" s="19"/>
      <c r="Y278" s="20"/>
      <c r="Z278" s="20"/>
      <c r="AA278" s="20"/>
      <c r="AB278" s="20"/>
      <c r="AC278" s="20"/>
      <c r="AD278" s="20"/>
      <c r="AE278" s="20"/>
      <c r="AF278" s="20"/>
    </row>
    <row r="279" spans="1:32" x14ac:dyDescent="0.3">
      <c r="A279" s="9"/>
      <c r="B279" s="9"/>
      <c r="C279" s="9"/>
      <c r="D279" s="9"/>
      <c r="E279" s="9"/>
      <c r="F279" s="9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19"/>
      <c r="U279" s="19"/>
      <c r="V279" s="19"/>
      <c r="W279" s="19"/>
      <c r="X279" s="19"/>
      <c r="Y279" s="20"/>
      <c r="Z279" s="20"/>
      <c r="AA279" s="20"/>
      <c r="AB279" s="20"/>
      <c r="AC279" s="20"/>
      <c r="AD279" s="20"/>
      <c r="AE279" s="20"/>
      <c r="AF279" s="20"/>
    </row>
    <row r="280" spans="1:32" x14ac:dyDescent="0.3">
      <c r="A280" s="9"/>
      <c r="B280" s="9"/>
      <c r="C280" s="9"/>
      <c r="D280" s="9"/>
      <c r="E280" s="9"/>
      <c r="F280" s="9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19"/>
      <c r="U280" s="19"/>
      <c r="V280" s="19"/>
      <c r="W280" s="19"/>
      <c r="X280" s="19"/>
      <c r="Y280" s="20"/>
      <c r="Z280" s="20"/>
      <c r="AA280" s="20"/>
      <c r="AB280" s="20"/>
      <c r="AC280" s="20"/>
      <c r="AD280" s="20"/>
      <c r="AE280" s="20"/>
      <c r="AF280" s="20"/>
    </row>
    <row r="281" spans="1:32" x14ac:dyDescent="0.3">
      <c r="A281" s="9"/>
      <c r="B281" s="9"/>
      <c r="C281" s="9"/>
      <c r="D281" s="9"/>
      <c r="E281" s="9"/>
      <c r="F281" s="9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19"/>
      <c r="U281" s="19"/>
      <c r="V281" s="19"/>
      <c r="W281" s="19"/>
      <c r="X281" s="19"/>
      <c r="Y281" s="20"/>
      <c r="Z281" s="20"/>
      <c r="AA281" s="20"/>
      <c r="AB281" s="20"/>
      <c r="AC281" s="20"/>
      <c r="AD281" s="20"/>
      <c r="AE281" s="20"/>
      <c r="AF281" s="20"/>
    </row>
    <row r="282" spans="1:32" x14ac:dyDescent="0.3">
      <c r="A282" s="9"/>
      <c r="B282" s="9"/>
      <c r="C282" s="9"/>
      <c r="D282" s="9"/>
      <c r="E282" s="9"/>
      <c r="F282" s="9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19"/>
      <c r="U282" s="19"/>
      <c r="V282" s="19"/>
      <c r="W282" s="19"/>
      <c r="X282" s="19"/>
      <c r="Y282" s="20"/>
      <c r="Z282" s="20"/>
      <c r="AA282" s="20"/>
      <c r="AB282" s="20"/>
      <c r="AC282" s="20"/>
      <c r="AD282" s="20"/>
      <c r="AE282" s="20"/>
      <c r="AF282" s="20"/>
    </row>
    <row r="283" spans="1:32" x14ac:dyDescent="0.3">
      <c r="A283" s="9"/>
      <c r="B283" s="9"/>
      <c r="C283" s="9"/>
      <c r="D283" s="9"/>
      <c r="E283" s="9"/>
      <c r="F283" s="9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19"/>
      <c r="U283" s="19"/>
      <c r="V283" s="19"/>
      <c r="W283" s="19"/>
      <c r="X283" s="19"/>
      <c r="Y283" s="20"/>
      <c r="Z283" s="20"/>
      <c r="AA283" s="20"/>
      <c r="AB283" s="20"/>
      <c r="AC283" s="20"/>
      <c r="AD283" s="20"/>
      <c r="AE283" s="20"/>
      <c r="AF283" s="20"/>
    </row>
    <row r="284" spans="1:32" x14ac:dyDescent="0.3">
      <c r="A284" s="9"/>
      <c r="B284" s="9"/>
      <c r="C284" s="9"/>
      <c r="D284" s="9"/>
      <c r="E284" s="9"/>
      <c r="F284" s="9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19"/>
      <c r="U284" s="19"/>
      <c r="V284" s="19"/>
      <c r="W284" s="19"/>
      <c r="X284" s="19"/>
      <c r="Y284" s="20"/>
      <c r="Z284" s="20"/>
      <c r="AA284" s="20"/>
      <c r="AB284" s="20"/>
      <c r="AC284" s="20"/>
      <c r="AD284" s="20"/>
      <c r="AE284" s="20"/>
      <c r="AF284" s="20"/>
    </row>
    <row r="285" spans="1:32" x14ac:dyDescent="0.3">
      <c r="A285" s="9"/>
      <c r="B285" s="9"/>
      <c r="C285" s="9"/>
      <c r="D285" s="9"/>
      <c r="E285" s="9"/>
      <c r="F285" s="9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19"/>
      <c r="U285" s="19"/>
      <c r="V285" s="19"/>
      <c r="W285" s="19"/>
      <c r="X285" s="19"/>
      <c r="Y285" s="20"/>
      <c r="Z285" s="20"/>
      <c r="AA285" s="20"/>
      <c r="AB285" s="20"/>
      <c r="AC285" s="20"/>
      <c r="AD285" s="20"/>
      <c r="AE285" s="20"/>
      <c r="AF285" s="20"/>
    </row>
    <row r="286" spans="1:32" x14ac:dyDescent="0.3">
      <c r="A286" s="9"/>
      <c r="B286" s="9"/>
      <c r="C286" s="9"/>
      <c r="D286" s="9"/>
      <c r="E286" s="9"/>
      <c r="F286" s="9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19"/>
      <c r="U286" s="19"/>
      <c r="V286" s="19"/>
      <c r="W286" s="19"/>
      <c r="X286" s="19"/>
      <c r="Y286" s="20"/>
      <c r="Z286" s="20"/>
      <c r="AA286" s="20"/>
      <c r="AB286" s="20"/>
      <c r="AC286" s="20"/>
      <c r="AD286" s="20"/>
      <c r="AE286" s="20"/>
      <c r="AF286" s="20"/>
    </row>
    <row r="287" spans="1:32" x14ac:dyDescent="0.3">
      <c r="A287" s="9"/>
      <c r="B287" s="9"/>
      <c r="C287" s="9"/>
      <c r="D287" s="9"/>
      <c r="E287" s="9"/>
      <c r="F287" s="9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19"/>
      <c r="U287" s="19"/>
      <c r="V287" s="19"/>
      <c r="W287" s="19"/>
      <c r="X287" s="19"/>
      <c r="Y287" s="20"/>
      <c r="Z287" s="20"/>
      <c r="AA287" s="20"/>
      <c r="AB287" s="20"/>
      <c r="AC287" s="20"/>
      <c r="AD287" s="20"/>
      <c r="AE287" s="20"/>
      <c r="AF287" s="20"/>
    </row>
    <row r="288" spans="1:32" x14ac:dyDescent="0.3">
      <c r="A288" s="9"/>
      <c r="B288" s="9"/>
      <c r="C288" s="9"/>
      <c r="D288" s="9"/>
      <c r="E288" s="9"/>
      <c r="F288" s="9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19"/>
      <c r="U288" s="19"/>
      <c r="V288" s="19"/>
      <c r="W288" s="19"/>
      <c r="X288" s="19"/>
      <c r="Y288" s="20"/>
      <c r="Z288" s="20"/>
      <c r="AA288" s="20"/>
      <c r="AB288" s="20"/>
      <c r="AC288" s="20"/>
      <c r="AD288" s="20"/>
      <c r="AE288" s="20"/>
      <c r="AF288" s="20"/>
    </row>
    <row r="289" spans="1:32" x14ac:dyDescent="0.3">
      <c r="A289" s="9"/>
      <c r="B289" s="9"/>
      <c r="C289" s="9"/>
      <c r="D289" s="9"/>
      <c r="E289" s="9"/>
      <c r="F289" s="9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19"/>
      <c r="U289" s="19"/>
      <c r="V289" s="19"/>
      <c r="W289" s="19"/>
      <c r="X289" s="19"/>
      <c r="Y289" s="20"/>
      <c r="Z289" s="20"/>
      <c r="AA289" s="20"/>
      <c r="AB289" s="20"/>
      <c r="AC289" s="20"/>
      <c r="AD289" s="20"/>
      <c r="AE289" s="20"/>
      <c r="AF289" s="20"/>
    </row>
    <row r="290" spans="1:32" x14ac:dyDescent="0.3">
      <c r="A290" s="9"/>
      <c r="B290" s="9"/>
      <c r="C290" s="9"/>
      <c r="D290" s="9"/>
      <c r="E290" s="9"/>
      <c r="F290" s="9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19"/>
      <c r="U290" s="19"/>
      <c r="V290" s="19"/>
      <c r="W290" s="19"/>
      <c r="X290" s="19"/>
      <c r="Y290" s="20"/>
      <c r="Z290" s="20"/>
      <c r="AA290" s="20"/>
      <c r="AB290" s="20"/>
      <c r="AC290" s="20"/>
      <c r="AD290" s="20"/>
      <c r="AE290" s="20"/>
      <c r="AF290" s="20"/>
    </row>
    <row r="291" spans="1:32" x14ac:dyDescent="0.3">
      <c r="A291" s="9"/>
      <c r="B291" s="9"/>
      <c r="C291" s="9"/>
      <c r="D291" s="9"/>
      <c r="E291" s="9"/>
      <c r="F291" s="9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19"/>
      <c r="U291" s="19"/>
      <c r="V291" s="19"/>
      <c r="W291" s="19"/>
      <c r="X291" s="19"/>
      <c r="Y291" s="20"/>
      <c r="Z291" s="20"/>
      <c r="AA291" s="20"/>
      <c r="AB291" s="20"/>
      <c r="AC291" s="20"/>
      <c r="AD291" s="20"/>
      <c r="AE291" s="20"/>
      <c r="AF291" s="20"/>
    </row>
    <row r="292" spans="1:32" x14ac:dyDescent="0.3">
      <c r="A292" s="9"/>
      <c r="B292" s="9"/>
      <c r="C292" s="9"/>
      <c r="D292" s="9"/>
      <c r="E292" s="9"/>
      <c r="F292" s="9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19"/>
      <c r="U292" s="19"/>
      <c r="V292" s="19"/>
      <c r="W292" s="19"/>
      <c r="X292" s="19"/>
      <c r="Y292" s="20"/>
      <c r="Z292" s="20"/>
      <c r="AA292" s="20"/>
      <c r="AB292" s="20"/>
      <c r="AC292" s="20"/>
      <c r="AD292" s="20"/>
      <c r="AE292" s="20"/>
      <c r="AF292" s="20"/>
    </row>
    <row r="293" spans="1:32" x14ac:dyDescent="0.3">
      <c r="A293" s="9"/>
      <c r="B293" s="9"/>
      <c r="C293" s="9"/>
      <c r="D293" s="9"/>
      <c r="E293" s="9"/>
      <c r="F293" s="9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19"/>
      <c r="U293" s="19"/>
      <c r="V293" s="19"/>
      <c r="W293" s="19"/>
      <c r="X293" s="19"/>
      <c r="Y293" s="20"/>
      <c r="Z293" s="20"/>
      <c r="AA293" s="20"/>
      <c r="AB293" s="20"/>
      <c r="AC293" s="20"/>
      <c r="AD293" s="20"/>
      <c r="AE293" s="20"/>
      <c r="AF293" s="20"/>
    </row>
    <row r="294" spans="1:32" x14ac:dyDescent="0.3">
      <c r="A294" s="9"/>
      <c r="B294" s="9"/>
      <c r="C294" s="9"/>
      <c r="D294" s="9"/>
      <c r="E294" s="9"/>
      <c r="F294" s="9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19"/>
      <c r="U294" s="19"/>
      <c r="V294" s="19"/>
      <c r="W294" s="19"/>
      <c r="X294" s="19"/>
      <c r="Y294" s="20"/>
      <c r="Z294" s="20"/>
      <c r="AA294" s="20"/>
      <c r="AB294" s="20"/>
      <c r="AC294" s="20"/>
      <c r="AD294" s="20"/>
      <c r="AE294" s="20"/>
      <c r="AF294" s="20"/>
    </row>
    <row r="295" spans="1:32" x14ac:dyDescent="0.3">
      <c r="A295" s="9"/>
      <c r="B295" s="9"/>
      <c r="C295" s="9"/>
      <c r="D295" s="9"/>
      <c r="E295" s="9"/>
      <c r="F295" s="9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19"/>
      <c r="U295" s="19"/>
      <c r="V295" s="19"/>
      <c r="W295" s="19"/>
      <c r="X295" s="19"/>
      <c r="Y295" s="20"/>
      <c r="Z295" s="20"/>
      <c r="AA295" s="20"/>
      <c r="AB295" s="20"/>
      <c r="AC295" s="20"/>
      <c r="AD295" s="20"/>
      <c r="AE295" s="20"/>
      <c r="AF295" s="20"/>
    </row>
    <row r="296" spans="1:32" x14ac:dyDescent="0.3">
      <c r="A296" s="9"/>
      <c r="B296" s="9"/>
      <c r="C296" s="9"/>
      <c r="D296" s="9"/>
      <c r="E296" s="9"/>
      <c r="F296" s="9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19"/>
      <c r="U296" s="19"/>
      <c r="V296" s="19"/>
      <c r="W296" s="19"/>
      <c r="X296" s="19"/>
      <c r="Y296" s="20"/>
      <c r="Z296" s="20"/>
      <c r="AA296" s="20"/>
      <c r="AB296" s="20"/>
      <c r="AC296" s="20"/>
      <c r="AD296" s="20"/>
      <c r="AE296" s="20"/>
      <c r="AF296" s="20"/>
    </row>
    <row r="297" spans="1:32" x14ac:dyDescent="0.3">
      <c r="A297" s="9"/>
      <c r="B297" s="9"/>
      <c r="C297" s="9"/>
      <c r="D297" s="9"/>
      <c r="E297" s="9"/>
      <c r="F297" s="9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19"/>
      <c r="U297" s="19"/>
      <c r="V297" s="19"/>
      <c r="W297" s="19"/>
      <c r="X297" s="19"/>
      <c r="Y297" s="20"/>
      <c r="Z297" s="20"/>
      <c r="AA297" s="20"/>
      <c r="AB297" s="20"/>
      <c r="AC297" s="20"/>
      <c r="AD297" s="20"/>
      <c r="AE297" s="20"/>
      <c r="AF297" s="20"/>
    </row>
    <row r="298" spans="1:32" x14ac:dyDescent="0.3">
      <c r="A298" s="9"/>
      <c r="B298" s="9"/>
      <c r="C298" s="9"/>
      <c r="D298" s="9"/>
      <c r="E298" s="9"/>
      <c r="F298" s="9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19"/>
      <c r="U298" s="19"/>
      <c r="V298" s="19"/>
      <c r="W298" s="19"/>
      <c r="X298" s="19"/>
      <c r="Y298" s="20"/>
      <c r="Z298" s="20"/>
      <c r="AA298" s="20"/>
      <c r="AB298" s="20"/>
      <c r="AC298" s="20"/>
      <c r="AD298" s="20"/>
      <c r="AE298" s="20"/>
      <c r="AF298" s="20"/>
    </row>
    <row r="299" spans="1:32" x14ac:dyDescent="0.3">
      <c r="A299" s="9"/>
      <c r="B299" s="9"/>
      <c r="C299" s="9"/>
      <c r="D299" s="9"/>
      <c r="E299" s="9"/>
      <c r="F299" s="9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19"/>
      <c r="U299" s="19"/>
      <c r="V299" s="19"/>
      <c r="W299" s="19"/>
      <c r="X299" s="19"/>
      <c r="Y299" s="20"/>
      <c r="Z299" s="20"/>
      <c r="AA299" s="20"/>
      <c r="AB299" s="20"/>
      <c r="AC299" s="20"/>
      <c r="AD299" s="20"/>
      <c r="AE299" s="20"/>
      <c r="AF299" s="20"/>
    </row>
    <row r="300" spans="1:32" x14ac:dyDescent="0.3">
      <c r="A300" s="9"/>
      <c r="B300" s="9"/>
      <c r="C300" s="9"/>
      <c r="D300" s="9"/>
      <c r="E300" s="9"/>
      <c r="F300" s="9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19"/>
      <c r="U300" s="19"/>
      <c r="V300" s="19"/>
      <c r="W300" s="19"/>
      <c r="X300" s="19"/>
      <c r="Y300" s="20"/>
      <c r="Z300" s="20"/>
      <c r="AA300" s="20"/>
      <c r="AB300" s="20"/>
      <c r="AC300" s="20"/>
      <c r="AD300" s="20"/>
      <c r="AE300" s="20"/>
      <c r="AF300" s="20"/>
    </row>
    <row r="301" spans="1:32" x14ac:dyDescent="0.3">
      <c r="A301" s="9"/>
      <c r="B301" s="9"/>
      <c r="C301" s="9"/>
      <c r="D301" s="9"/>
      <c r="E301" s="9"/>
      <c r="F301" s="9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19"/>
      <c r="U301" s="19"/>
      <c r="V301" s="19"/>
      <c r="W301" s="19"/>
      <c r="X301" s="19"/>
      <c r="Y301" s="20"/>
      <c r="Z301" s="20"/>
      <c r="AA301" s="20"/>
      <c r="AB301" s="20"/>
      <c r="AC301" s="20"/>
      <c r="AD301" s="20"/>
      <c r="AE301" s="20"/>
      <c r="AF301" s="20"/>
    </row>
    <row r="302" spans="1:32" x14ac:dyDescent="0.3">
      <c r="A302" s="9"/>
      <c r="B302" s="9"/>
      <c r="C302" s="9"/>
      <c r="D302" s="9"/>
      <c r="E302" s="9"/>
      <c r="F302" s="9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19"/>
      <c r="U302" s="19"/>
      <c r="V302" s="19"/>
      <c r="W302" s="19"/>
      <c r="X302" s="19"/>
      <c r="Y302" s="20"/>
      <c r="Z302" s="20"/>
      <c r="AA302" s="20"/>
      <c r="AB302" s="20"/>
      <c r="AC302" s="20"/>
      <c r="AD302" s="20"/>
      <c r="AE302" s="20"/>
      <c r="AF302" s="20"/>
    </row>
    <row r="303" spans="1:32" x14ac:dyDescent="0.3">
      <c r="A303" s="9"/>
      <c r="B303" s="9"/>
      <c r="C303" s="9"/>
      <c r="D303" s="9"/>
      <c r="E303" s="9"/>
      <c r="F303" s="9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19"/>
      <c r="U303" s="19"/>
      <c r="V303" s="19"/>
      <c r="W303" s="19"/>
      <c r="X303" s="19"/>
      <c r="Y303" s="20"/>
      <c r="Z303" s="20"/>
      <c r="AA303" s="20"/>
      <c r="AB303" s="20"/>
      <c r="AC303" s="20"/>
      <c r="AD303" s="20"/>
      <c r="AE303" s="20"/>
      <c r="AF303" s="20"/>
    </row>
    <row r="304" spans="1:32" x14ac:dyDescent="0.3">
      <c r="A304" s="9"/>
      <c r="B304" s="9"/>
      <c r="C304" s="9"/>
      <c r="D304" s="9"/>
      <c r="E304" s="9"/>
      <c r="F304" s="9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19"/>
      <c r="U304" s="19"/>
      <c r="V304" s="19"/>
      <c r="W304" s="19"/>
      <c r="X304" s="19"/>
      <c r="Y304" s="20"/>
      <c r="Z304" s="20"/>
      <c r="AA304" s="20"/>
      <c r="AB304" s="20"/>
      <c r="AC304" s="20"/>
      <c r="AD304" s="20"/>
      <c r="AE304" s="20"/>
      <c r="AF304" s="20"/>
    </row>
    <row r="305" spans="1:32" x14ac:dyDescent="0.3">
      <c r="A305" s="9"/>
      <c r="B305" s="9"/>
      <c r="C305" s="9"/>
      <c r="D305" s="9"/>
      <c r="E305" s="9"/>
      <c r="F305" s="9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19"/>
      <c r="U305" s="19"/>
      <c r="V305" s="19"/>
      <c r="W305" s="19"/>
      <c r="X305" s="19"/>
      <c r="Y305" s="20"/>
      <c r="Z305" s="20"/>
      <c r="AA305" s="20"/>
      <c r="AB305" s="20"/>
      <c r="AC305" s="20"/>
      <c r="AD305" s="20"/>
      <c r="AE305" s="20"/>
      <c r="AF305" s="20"/>
    </row>
    <row r="306" spans="1:32" x14ac:dyDescent="0.3">
      <c r="A306" s="9"/>
      <c r="B306" s="9"/>
      <c r="C306" s="9"/>
      <c r="D306" s="9"/>
      <c r="E306" s="9"/>
      <c r="F306" s="9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19"/>
      <c r="U306" s="19"/>
      <c r="V306" s="19"/>
      <c r="W306" s="19"/>
      <c r="X306" s="19"/>
      <c r="Y306" s="20"/>
      <c r="Z306" s="20"/>
      <c r="AA306" s="20"/>
      <c r="AB306" s="20"/>
      <c r="AC306" s="20"/>
      <c r="AD306" s="20"/>
      <c r="AE306" s="20"/>
      <c r="AF306" s="20"/>
    </row>
    <row r="307" spans="1:32" x14ac:dyDescent="0.3">
      <c r="A307" s="9"/>
      <c r="B307" s="9"/>
      <c r="C307" s="9"/>
      <c r="D307" s="9"/>
      <c r="E307" s="9"/>
      <c r="F307" s="9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19"/>
      <c r="U307" s="19"/>
      <c r="V307" s="19"/>
      <c r="W307" s="19"/>
      <c r="X307" s="19"/>
      <c r="Y307" s="20"/>
      <c r="Z307" s="20"/>
      <c r="AA307" s="20"/>
      <c r="AB307" s="20"/>
      <c r="AC307" s="20"/>
      <c r="AD307" s="20"/>
      <c r="AE307" s="20"/>
      <c r="AF307" s="20"/>
    </row>
    <row r="308" spans="1:32" x14ac:dyDescent="0.3">
      <c r="A308" s="9"/>
      <c r="B308" s="9"/>
      <c r="C308" s="9"/>
      <c r="D308" s="9"/>
      <c r="E308" s="9"/>
      <c r="F308" s="9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19"/>
      <c r="U308" s="19"/>
      <c r="V308" s="19"/>
      <c r="W308" s="19"/>
      <c r="X308" s="19"/>
      <c r="Y308" s="20"/>
      <c r="Z308" s="20"/>
      <c r="AA308" s="20"/>
      <c r="AB308" s="20"/>
      <c r="AC308" s="20"/>
      <c r="AD308" s="20"/>
      <c r="AE308" s="20"/>
      <c r="AF308" s="20"/>
    </row>
    <row r="309" spans="1:32" x14ac:dyDescent="0.3">
      <c r="A309" s="9"/>
      <c r="B309" s="9"/>
      <c r="C309" s="9"/>
      <c r="D309" s="9"/>
      <c r="E309" s="9"/>
      <c r="F309" s="9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19"/>
      <c r="U309" s="19"/>
      <c r="V309" s="19"/>
      <c r="W309" s="19"/>
      <c r="X309" s="19"/>
      <c r="Y309" s="20"/>
      <c r="Z309" s="20"/>
      <c r="AA309" s="20"/>
      <c r="AB309" s="20"/>
      <c r="AC309" s="20"/>
      <c r="AD309" s="20"/>
      <c r="AE309" s="20"/>
      <c r="AF309" s="20"/>
    </row>
    <row r="310" spans="1:32" x14ac:dyDescent="0.3">
      <c r="A310" s="9"/>
      <c r="B310" s="9"/>
      <c r="C310" s="9"/>
      <c r="D310" s="9"/>
      <c r="E310" s="9"/>
      <c r="F310" s="9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19"/>
      <c r="U310" s="19"/>
      <c r="V310" s="19"/>
      <c r="W310" s="19"/>
      <c r="X310" s="19"/>
      <c r="Y310" s="20"/>
      <c r="Z310" s="20"/>
      <c r="AA310" s="20"/>
      <c r="AB310" s="20"/>
      <c r="AC310" s="20"/>
      <c r="AD310" s="20"/>
      <c r="AE310" s="20"/>
      <c r="AF310" s="20"/>
    </row>
    <row r="311" spans="1:32" x14ac:dyDescent="0.3">
      <c r="A311" s="9"/>
      <c r="B311" s="9"/>
      <c r="C311" s="9"/>
      <c r="D311" s="9"/>
      <c r="E311" s="9"/>
      <c r="F311" s="9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19"/>
      <c r="U311" s="19"/>
      <c r="V311" s="19"/>
      <c r="W311" s="19"/>
      <c r="X311" s="19"/>
      <c r="Y311" s="20"/>
      <c r="Z311" s="20"/>
      <c r="AA311" s="20"/>
      <c r="AB311" s="20"/>
      <c r="AC311" s="20"/>
      <c r="AD311" s="20"/>
      <c r="AE311" s="20"/>
      <c r="AF311" s="20"/>
    </row>
    <row r="312" spans="1:32" x14ac:dyDescent="0.3">
      <c r="A312" s="9"/>
      <c r="B312" s="9"/>
      <c r="C312" s="9"/>
      <c r="D312" s="9"/>
      <c r="E312" s="9"/>
      <c r="F312" s="9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19"/>
      <c r="U312" s="19"/>
      <c r="V312" s="19"/>
      <c r="W312" s="19"/>
      <c r="X312" s="19"/>
      <c r="Y312" s="20"/>
      <c r="Z312" s="20"/>
      <c r="AA312" s="20"/>
      <c r="AB312" s="20"/>
      <c r="AC312" s="20"/>
      <c r="AD312" s="20"/>
      <c r="AE312" s="20"/>
      <c r="AF312" s="20"/>
    </row>
    <row r="313" spans="1:32" x14ac:dyDescent="0.3">
      <c r="A313" s="9"/>
      <c r="B313" s="9"/>
      <c r="C313" s="9"/>
      <c r="D313" s="9"/>
      <c r="E313" s="9"/>
      <c r="F313" s="9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19"/>
      <c r="U313" s="19"/>
      <c r="V313" s="19"/>
      <c r="W313" s="19"/>
      <c r="X313" s="19"/>
      <c r="Y313" s="20"/>
      <c r="Z313" s="20"/>
      <c r="AA313" s="20"/>
      <c r="AB313" s="20"/>
      <c r="AC313" s="20"/>
      <c r="AD313" s="20"/>
      <c r="AE313" s="20"/>
      <c r="AF313" s="20"/>
    </row>
    <row r="314" spans="1:32" x14ac:dyDescent="0.3">
      <c r="A314" s="9"/>
      <c r="B314" s="9"/>
      <c r="C314" s="9"/>
      <c r="D314" s="9"/>
      <c r="E314" s="9"/>
      <c r="F314" s="9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19"/>
      <c r="U314" s="19"/>
      <c r="V314" s="19"/>
      <c r="W314" s="19"/>
      <c r="X314" s="19"/>
      <c r="Y314" s="20"/>
      <c r="Z314" s="20"/>
      <c r="AA314" s="20"/>
      <c r="AB314" s="20"/>
      <c r="AC314" s="20"/>
      <c r="AD314" s="20"/>
      <c r="AE314" s="20"/>
      <c r="AF314" s="20"/>
    </row>
    <row r="315" spans="1:32" x14ac:dyDescent="0.3">
      <c r="A315" s="9"/>
      <c r="B315" s="9"/>
      <c r="C315" s="9"/>
      <c r="D315" s="9"/>
      <c r="E315" s="9"/>
      <c r="F315" s="9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19"/>
      <c r="U315" s="19"/>
      <c r="V315" s="19"/>
      <c r="W315" s="19"/>
      <c r="X315" s="19"/>
      <c r="Y315" s="20"/>
      <c r="Z315" s="20"/>
      <c r="AA315" s="20"/>
      <c r="AB315" s="20"/>
      <c r="AC315" s="20"/>
      <c r="AD315" s="20"/>
      <c r="AE315" s="20"/>
      <c r="AF315" s="20"/>
    </row>
    <row r="316" spans="1:32" x14ac:dyDescent="0.3">
      <c r="A316" s="9"/>
      <c r="B316" s="9"/>
      <c r="C316" s="9"/>
      <c r="D316" s="9"/>
      <c r="E316" s="9"/>
      <c r="F316" s="9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19"/>
      <c r="U316" s="19"/>
      <c r="V316" s="19"/>
      <c r="W316" s="19"/>
      <c r="X316" s="19"/>
      <c r="Y316" s="20"/>
      <c r="Z316" s="20"/>
      <c r="AA316" s="20"/>
      <c r="AB316" s="20"/>
      <c r="AC316" s="20"/>
      <c r="AD316" s="20"/>
      <c r="AE316" s="20"/>
      <c r="AF316" s="20"/>
    </row>
    <row r="317" spans="1:32" x14ac:dyDescent="0.3">
      <c r="A317" s="9"/>
      <c r="B317" s="9"/>
      <c r="C317" s="9"/>
      <c r="D317" s="9"/>
      <c r="E317" s="9"/>
      <c r="F317" s="9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19"/>
      <c r="U317" s="19"/>
      <c r="V317" s="19"/>
      <c r="W317" s="19"/>
      <c r="X317" s="19"/>
      <c r="Y317" s="20"/>
      <c r="Z317" s="20"/>
      <c r="AA317" s="20"/>
      <c r="AB317" s="20"/>
      <c r="AC317" s="20"/>
      <c r="AD317" s="20"/>
      <c r="AE317" s="20"/>
      <c r="AF317" s="20"/>
    </row>
    <row r="318" spans="1:32" x14ac:dyDescent="0.3">
      <c r="A318" s="9"/>
      <c r="B318" s="9"/>
      <c r="C318" s="9"/>
      <c r="D318" s="9"/>
      <c r="E318" s="9"/>
      <c r="F318" s="9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19"/>
      <c r="U318" s="19"/>
      <c r="V318" s="19"/>
      <c r="W318" s="19"/>
      <c r="X318" s="19"/>
      <c r="Y318" s="20"/>
      <c r="Z318" s="20"/>
      <c r="AA318" s="20"/>
      <c r="AB318" s="20"/>
      <c r="AC318" s="20"/>
      <c r="AD318" s="20"/>
      <c r="AE318" s="20"/>
      <c r="AF318" s="20"/>
    </row>
    <row r="319" spans="1:32" x14ac:dyDescent="0.3">
      <c r="A319" s="9"/>
      <c r="B319" s="9"/>
      <c r="C319" s="9"/>
      <c r="D319" s="9"/>
      <c r="E319" s="9"/>
      <c r="F319" s="9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19"/>
      <c r="U319" s="19"/>
      <c r="V319" s="19"/>
      <c r="W319" s="19"/>
      <c r="X319" s="19"/>
      <c r="Y319" s="20"/>
      <c r="Z319" s="20"/>
      <c r="AA319" s="20"/>
      <c r="AB319" s="20"/>
      <c r="AC319" s="20"/>
      <c r="AD319" s="20"/>
      <c r="AE319" s="20"/>
      <c r="AF319" s="20"/>
    </row>
    <row r="320" spans="1:32" x14ac:dyDescent="0.3">
      <c r="A320" s="9"/>
      <c r="B320" s="9"/>
      <c r="C320" s="9"/>
      <c r="D320" s="9"/>
      <c r="E320" s="9"/>
      <c r="F320" s="9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19"/>
      <c r="U320" s="19"/>
      <c r="V320" s="19"/>
      <c r="W320" s="19"/>
      <c r="X320" s="19"/>
      <c r="Y320" s="20"/>
      <c r="Z320" s="20"/>
      <c r="AA320" s="20"/>
      <c r="AB320" s="20"/>
      <c r="AC320" s="20"/>
      <c r="AD320" s="20"/>
      <c r="AE320" s="20"/>
      <c r="AF320" s="20"/>
    </row>
    <row r="321" spans="1:32" x14ac:dyDescent="0.3">
      <c r="A321" s="9"/>
      <c r="B321" s="9"/>
      <c r="C321" s="9"/>
      <c r="D321" s="9"/>
      <c r="E321" s="9"/>
      <c r="F321" s="9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19"/>
      <c r="U321" s="19"/>
      <c r="V321" s="19"/>
      <c r="W321" s="19"/>
      <c r="X321" s="19"/>
      <c r="Y321" s="20"/>
      <c r="Z321" s="20"/>
      <c r="AA321" s="20"/>
      <c r="AB321" s="20"/>
      <c r="AC321" s="20"/>
      <c r="AD321" s="20"/>
      <c r="AE321" s="20"/>
      <c r="AF321" s="20"/>
    </row>
    <row r="322" spans="1:32" x14ac:dyDescent="0.3">
      <c r="A322" s="9"/>
      <c r="B322" s="9"/>
      <c r="C322" s="9"/>
      <c r="D322" s="9"/>
      <c r="E322" s="9"/>
      <c r="F322" s="9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19"/>
      <c r="U322" s="19"/>
      <c r="V322" s="19"/>
      <c r="W322" s="19"/>
      <c r="X322" s="19"/>
      <c r="Y322" s="20"/>
      <c r="Z322" s="20"/>
      <c r="AA322" s="20"/>
      <c r="AB322" s="20"/>
      <c r="AC322" s="20"/>
      <c r="AD322" s="20"/>
      <c r="AE322" s="20"/>
      <c r="AF322" s="20"/>
    </row>
    <row r="323" spans="1:32" x14ac:dyDescent="0.3">
      <c r="A323" s="9"/>
      <c r="B323" s="9"/>
      <c r="C323" s="9"/>
      <c r="D323" s="9"/>
      <c r="E323" s="9"/>
      <c r="F323" s="9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19"/>
      <c r="U323" s="19"/>
      <c r="V323" s="19"/>
      <c r="W323" s="19"/>
      <c r="X323" s="19"/>
      <c r="Y323" s="20"/>
      <c r="Z323" s="20"/>
      <c r="AA323" s="20"/>
      <c r="AB323" s="20"/>
      <c r="AC323" s="20"/>
      <c r="AD323" s="20"/>
      <c r="AE323" s="20"/>
      <c r="AF323" s="20"/>
    </row>
    <row r="324" spans="1:32" x14ac:dyDescent="0.3">
      <c r="A324" s="9"/>
      <c r="B324" s="9"/>
      <c r="C324" s="9"/>
      <c r="D324" s="9"/>
      <c r="E324" s="9"/>
      <c r="F324" s="9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19"/>
      <c r="U324" s="19"/>
      <c r="V324" s="19"/>
      <c r="W324" s="19"/>
      <c r="X324" s="19"/>
      <c r="Y324" s="20"/>
      <c r="Z324" s="20"/>
      <c r="AA324" s="20"/>
      <c r="AB324" s="20"/>
      <c r="AC324" s="20"/>
      <c r="AD324" s="20"/>
      <c r="AE324" s="20"/>
      <c r="AF324" s="20"/>
    </row>
    <row r="325" spans="1:32" x14ac:dyDescent="0.3">
      <c r="A325" s="9"/>
      <c r="B325" s="9"/>
      <c r="C325" s="9"/>
      <c r="D325" s="9"/>
      <c r="E325" s="9"/>
      <c r="F325" s="9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19"/>
      <c r="U325" s="19"/>
      <c r="V325" s="19"/>
      <c r="W325" s="19"/>
      <c r="X325" s="19"/>
      <c r="Y325" s="20"/>
      <c r="Z325" s="20"/>
      <c r="AA325" s="20"/>
      <c r="AB325" s="20"/>
      <c r="AC325" s="20"/>
      <c r="AD325" s="20"/>
      <c r="AE325" s="20"/>
      <c r="AF325" s="20"/>
    </row>
    <row r="326" spans="1:32" x14ac:dyDescent="0.3">
      <c r="A326" s="9"/>
      <c r="B326" s="9"/>
      <c r="C326" s="9"/>
      <c r="D326" s="9"/>
      <c r="E326" s="9"/>
      <c r="F326" s="9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19"/>
      <c r="U326" s="19"/>
      <c r="V326" s="19"/>
      <c r="W326" s="19"/>
      <c r="X326" s="19"/>
      <c r="Y326" s="20"/>
      <c r="Z326" s="20"/>
      <c r="AA326" s="20"/>
      <c r="AB326" s="20"/>
      <c r="AC326" s="20"/>
      <c r="AD326" s="20"/>
      <c r="AE326" s="20"/>
      <c r="AF326" s="20"/>
    </row>
    <row r="327" spans="1:32" x14ac:dyDescent="0.3">
      <c r="A327" s="9"/>
      <c r="B327" s="9"/>
      <c r="C327" s="9"/>
      <c r="D327" s="9"/>
      <c r="E327" s="9"/>
      <c r="F327" s="9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19"/>
      <c r="U327" s="19"/>
      <c r="V327" s="19"/>
      <c r="W327" s="19"/>
      <c r="X327" s="19"/>
      <c r="Y327" s="20"/>
      <c r="Z327" s="20"/>
      <c r="AA327" s="20"/>
      <c r="AB327" s="20"/>
      <c r="AC327" s="20"/>
      <c r="AD327" s="20"/>
      <c r="AE327" s="20"/>
      <c r="AF327" s="20"/>
    </row>
    <row r="328" spans="1:32" x14ac:dyDescent="0.3">
      <c r="A328" s="9"/>
      <c r="B328" s="9"/>
      <c r="C328" s="9"/>
      <c r="D328" s="9"/>
      <c r="E328" s="9"/>
      <c r="F328" s="9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19"/>
      <c r="U328" s="19"/>
      <c r="V328" s="19"/>
      <c r="W328" s="19"/>
      <c r="X328" s="19"/>
      <c r="Y328" s="20"/>
      <c r="Z328" s="20"/>
      <c r="AA328" s="20"/>
      <c r="AB328" s="20"/>
      <c r="AC328" s="20"/>
      <c r="AD328" s="20"/>
      <c r="AE328" s="20"/>
      <c r="AF328" s="20"/>
    </row>
    <row r="329" spans="1:32" x14ac:dyDescent="0.3">
      <c r="A329" s="9"/>
      <c r="B329" s="9"/>
      <c r="C329" s="9"/>
      <c r="D329" s="9"/>
      <c r="E329" s="9"/>
      <c r="F329" s="9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19"/>
      <c r="U329" s="19"/>
      <c r="V329" s="19"/>
      <c r="W329" s="19"/>
      <c r="X329" s="19"/>
      <c r="Y329" s="20"/>
      <c r="Z329" s="20"/>
      <c r="AA329" s="20"/>
      <c r="AB329" s="20"/>
      <c r="AC329" s="20"/>
      <c r="AD329" s="20"/>
      <c r="AE329" s="20"/>
      <c r="AF329" s="20"/>
    </row>
    <row r="330" spans="1:32" x14ac:dyDescent="0.3">
      <c r="A330" s="9"/>
      <c r="B330" s="9"/>
      <c r="C330" s="9"/>
      <c r="D330" s="9"/>
      <c r="E330" s="9"/>
      <c r="F330" s="9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19"/>
      <c r="U330" s="19"/>
      <c r="V330" s="19"/>
      <c r="W330" s="19"/>
      <c r="X330" s="19"/>
      <c r="Y330" s="20"/>
      <c r="Z330" s="20"/>
      <c r="AA330" s="20"/>
      <c r="AB330" s="20"/>
      <c r="AC330" s="20"/>
      <c r="AD330" s="20"/>
      <c r="AE330" s="20"/>
      <c r="AF330" s="20"/>
    </row>
    <row r="331" spans="1:32" x14ac:dyDescent="0.3">
      <c r="A331" s="9"/>
      <c r="B331" s="9"/>
      <c r="C331" s="9"/>
      <c r="D331" s="9"/>
      <c r="E331" s="9"/>
      <c r="F331" s="9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19"/>
      <c r="U331" s="19"/>
      <c r="V331" s="19"/>
      <c r="W331" s="19"/>
      <c r="X331" s="19"/>
      <c r="Y331" s="20"/>
      <c r="Z331" s="20"/>
      <c r="AA331" s="20"/>
      <c r="AB331" s="20"/>
      <c r="AC331" s="20"/>
      <c r="AD331" s="20"/>
      <c r="AE331" s="20"/>
      <c r="AF331" s="20"/>
    </row>
    <row r="332" spans="1:32" x14ac:dyDescent="0.3">
      <c r="A332" s="9"/>
      <c r="B332" s="9"/>
      <c r="C332" s="9"/>
      <c r="D332" s="9"/>
      <c r="E332" s="9"/>
      <c r="F332" s="9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19"/>
      <c r="U332" s="19"/>
      <c r="V332" s="19"/>
      <c r="W332" s="19"/>
      <c r="X332" s="19"/>
      <c r="Y332" s="20"/>
      <c r="Z332" s="20"/>
      <c r="AA332" s="20"/>
      <c r="AB332" s="20"/>
      <c r="AC332" s="20"/>
      <c r="AD332" s="20"/>
      <c r="AE332" s="20"/>
      <c r="AF332" s="20"/>
    </row>
    <row r="333" spans="1:32" x14ac:dyDescent="0.3">
      <c r="A333" s="9"/>
      <c r="B333" s="9"/>
      <c r="C333" s="9"/>
      <c r="D333" s="9"/>
      <c r="E333" s="9"/>
      <c r="F333" s="9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19"/>
      <c r="U333" s="19"/>
      <c r="V333" s="19"/>
      <c r="W333" s="19"/>
      <c r="X333" s="19"/>
      <c r="Y333" s="20"/>
      <c r="Z333" s="20"/>
      <c r="AA333" s="20"/>
      <c r="AB333" s="20"/>
      <c r="AC333" s="20"/>
      <c r="AD333" s="20"/>
      <c r="AE333" s="20"/>
      <c r="AF333" s="20"/>
    </row>
    <row r="334" spans="1:32" x14ac:dyDescent="0.3">
      <c r="A334" s="9"/>
      <c r="B334" s="9"/>
      <c r="C334" s="9"/>
      <c r="D334" s="9"/>
      <c r="E334" s="9"/>
      <c r="F334" s="9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19"/>
      <c r="U334" s="19"/>
      <c r="V334" s="19"/>
      <c r="W334" s="19"/>
      <c r="X334" s="19"/>
      <c r="Y334" s="20"/>
      <c r="Z334" s="20"/>
      <c r="AA334" s="20"/>
      <c r="AB334" s="20"/>
      <c r="AC334" s="20"/>
      <c r="AD334" s="20"/>
      <c r="AE334" s="20"/>
      <c r="AF334" s="20"/>
    </row>
    <row r="335" spans="1:32" x14ac:dyDescent="0.3">
      <c r="A335" s="9"/>
      <c r="B335" s="9"/>
      <c r="C335" s="9"/>
      <c r="D335" s="9"/>
      <c r="E335" s="9"/>
      <c r="F335" s="9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19"/>
      <c r="U335" s="19"/>
      <c r="V335" s="19"/>
      <c r="W335" s="19"/>
      <c r="X335" s="19"/>
      <c r="Y335" s="20"/>
      <c r="Z335" s="20"/>
      <c r="AA335" s="20"/>
      <c r="AB335" s="20"/>
      <c r="AC335" s="20"/>
      <c r="AD335" s="20"/>
      <c r="AE335" s="20"/>
      <c r="AF335" s="20"/>
    </row>
    <row r="336" spans="1:32" x14ac:dyDescent="0.3">
      <c r="A336" s="9"/>
      <c r="B336" s="9"/>
      <c r="C336" s="9"/>
      <c r="D336" s="9"/>
      <c r="E336" s="9"/>
      <c r="F336" s="9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19"/>
      <c r="U336" s="19"/>
      <c r="V336" s="19"/>
      <c r="W336" s="19"/>
      <c r="X336" s="19"/>
      <c r="Y336" s="20"/>
      <c r="Z336" s="20"/>
      <c r="AA336" s="20"/>
      <c r="AB336" s="20"/>
      <c r="AC336" s="20"/>
      <c r="AD336" s="20"/>
      <c r="AE336" s="20"/>
      <c r="AF336" s="20"/>
    </row>
    <row r="337" spans="1:32" x14ac:dyDescent="0.3">
      <c r="A337" s="9"/>
      <c r="B337" s="9"/>
      <c r="C337" s="9"/>
      <c r="D337" s="9"/>
      <c r="E337" s="9"/>
      <c r="F337" s="9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19"/>
      <c r="U337" s="19"/>
      <c r="V337" s="19"/>
      <c r="W337" s="19"/>
      <c r="X337" s="19"/>
      <c r="Y337" s="20"/>
      <c r="Z337" s="20"/>
      <c r="AA337" s="20"/>
      <c r="AB337" s="20"/>
      <c r="AC337" s="20"/>
      <c r="AD337" s="20"/>
      <c r="AE337" s="20"/>
      <c r="AF337" s="20"/>
    </row>
    <row r="338" spans="1:32" x14ac:dyDescent="0.3">
      <c r="A338" s="9"/>
      <c r="B338" s="9"/>
      <c r="C338" s="9"/>
      <c r="D338" s="9"/>
      <c r="E338" s="9"/>
      <c r="F338" s="9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19"/>
      <c r="U338" s="19"/>
      <c r="V338" s="19"/>
      <c r="W338" s="19"/>
      <c r="X338" s="19"/>
      <c r="Y338" s="20"/>
      <c r="Z338" s="20"/>
      <c r="AA338" s="20"/>
      <c r="AB338" s="20"/>
      <c r="AC338" s="20"/>
      <c r="AD338" s="20"/>
      <c r="AE338" s="20"/>
      <c r="AF338" s="20"/>
    </row>
    <row r="339" spans="1:32" x14ac:dyDescent="0.3">
      <c r="A339" s="9"/>
      <c r="B339" s="9"/>
      <c r="C339" s="9"/>
      <c r="D339" s="9"/>
      <c r="E339" s="9"/>
      <c r="F339" s="9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19"/>
      <c r="U339" s="19"/>
      <c r="V339" s="19"/>
      <c r="W339" s="19"/>
      <c r="X339" s="19"/>
      <c r="Y339" s="20"/>
      <c r="Z339" s="20"/>
      <c r="AA339" s="20"/>
      <c r="AB339" s="20"/>
      <c r="AC339" s="20"/>
      <c r="AD339" s="20"/>
      <c r="AE339" s="20"/>
      <c r="AF339" s="20"/>
    </row>
    <row r="340" spans="1:32" ht="21" x14ac:dyDescent="0.4">
      <c r="A340" s="67"/>
      <c r="B340" s="9"/>
      <c r="C340" s="9"/>
      <c r="D340" s="9"/>
      <c r="E340" s="9"/>
      <c r="F340" s="9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19"/>
      <c r="U340" s="19"/>
      <c r="V340" s="19"/>
      <c r="W340" s="19"/>
      <c r="X340" s="19"/>
      <c r="Y340" s="20"/>
      <c r="Z340" s="20"/>
      <c r="AA340" s="20"/>
      <c r="AB340" s="20"/>
      <c r="AC340" s="20"/>
      <c r="AD340" s="20"/>
      <c r="AE340" s="20"/>
      <c r="AF340" s="20"/>
    </row>
    <row r="341" spans="1:32" x14ac:dyDescent="0.3">
      <c r="A341" s="9"/>
      <c r="B341" s="9"/>
      <c r="C341" s="9"/>
      <c r="D341" s="9"/>
      <c r="E341" s="9"/>
      <c r="F341" s="9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19"/>
      <c r="U341" s="19"/>
      <c r="V341" s="19"/>
      <c r="W341" s="19"/>
      <c r="X341" s="19"/>
      <c r="Y341" s="20"/>
      <c r="Z341" s="20"/>
      <c r="AA341" s="20"/>
      <c r="AB341" s="20"/>
      <c r="AC341" s="20"/>
      <c r="AD341" s="20"/>
      <c r="AE341" s="20"/>
      <c r="AF341" s="20"/>
    </row>
    <row r="342" spans="1:32" x14ac:dyDescent="0.3">
      <c r="A342" s="9"/>
      <c r="B342" s="9"/>
      <c r="C342" s="9"/>
      <c r="D342" s="9"/>
      <c r="E342" s="9"/>
      <c r="F342" s="9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19"/>
      <c r="U342" s="19"/>
      <c r="V342" s="19"/>
      <c r="W342" s="19"/>
      <c r="X342" s="19"/>
      <c r="Y342" s="20"/>
      <c r="Z342" s="20"/>
      <c r="AA342" s="20"/>
      <c r="AB342" s="20"/>
      <c r="AC342" s="20"/>
      <c r="AD342" s="20"/>
      <c r="AE342" s="20"/>
      <c r="AF342" s="20"/>
    </row>
    <row r="343" spans="1:32" x14ac:dyDescent="0.3">
      <c r="A343" s="9"/>
      <c r="B343" s="9"/>
      <c r="C343" s="9"/>
      <c r="D343" s="9"/>
      <c r="E343" s="9"/>
      <c r="F343" s="9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19"/>
      <c r="U343" s="19"/>
      <c r="V343" s="19"/>
      <c r="W343" s="19"/>
      <c r="X343" s="19"/>
      <c r="Y343" s="20"/>
      <c r="Z343" s="20"/>
      <c r="AA343" s="20"/>
      <c r="AB343" s="20"/>
      <c r="AC343" s="20"/>
      <c r="AD343" s="20"/>
      <c r="AE343" s="20"/>
      <c r="AF343" s="20"/>
    </row>
    <row r="344" spans="1:32" x14ac:dyDescent="0.3">
      <c r="A344" s="9"/>
      <c r="B344" s="9"/>
      <c r="C344" s="9"/>
      <c r="D344" s="9"/>
      <c r="E344" s="9"/>
      <c r="F344" s="9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19"/>
      <c r="U344" s="19"/>
      <c r="V344" s="19"/>
      <c r="W344" s="19"/>
      <c r="X344" s="19"/>
      <c r="Y344" s="20"/>
      <c r="Z344" s="20"/>
      <c r="AA344" s="20"/>
      <c r="AB344" s="20"/>
      <c r="AC344" s="20"/>
      <c r="AD344" s="20"/>
      <c r="AE344" s="20"/>
      <c r="AF344" s="20"/>
    </row>
    <row r="345" spans="1:32" x14ac:dyDescent="0.3">
      <c r="A345" s="9"/>
      <c r="B345" s="9"/>
      <c r="C345" s="9"/>
      <c r="D345" s="9"/>
      <c r="E345" s="9"/>
      <c r="F345" s="9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19"/>
      <c r="U345" s="19"/>
      <c r="V345" s="19"/>
      <c r="W345" s="19"/>
      <c r="X345" s="19"/>
      <c r="Y345" s="20"/>
      <c r="Z345" s="20"/>
      <c r="AA345" s="20"/>
      <c r="AB345" s="20"/>
      <c r="AC345" s="20"/>
      <c r="AD345" s="20"/>
      <c r="AE345" s="20"/>
      <c r="AF345" s="20"/>
    </row>
    <row r="346" spans="1:32" x14ac:dyDescent="0.3">
      <c r="A346" s="9"/>
      <c r="B346" s="9"/>
      <c r="C346" s="9"/>
      <c r="D346" s="9"/>
      <c r="E346" s="9"/>
      <c r="F346" s="9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19"/>
      <c r="U346" s="19"/>
      <c r="V346" s="19"/>
      <c r="W346" s="19"/>
      <c r="X346" s="19"/>
      <c r="Y346" s="20"/>
      <c r="Z346" s="20"/>
      <c r="AA346" s="20"/>
      <c r="AB346" s="20"/>
      <c r="AC346" s="20"/>
      <c r="AD346" s="20"/>
      <c r="AE346" s="20"/>
      <c r="AF346" s="20"/>
    </row>
    <row r="347" spans="1:32" x14ac:dyDescent="0.3">
      <c r="A347" s="9"/>
      <c r="B347" s="9"/>
      <c r="C347" s="9"/>
      <c r="D347" s="9"/>
      <c r="E347" s="9"/>
      <c r="F347" s="9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19"/>
      <c r="U347" s="19"/>
      <c r="V347" s="19"/>
      <c r="W347" s="19"/>
      <c r="X347" s="19"/>
      <c r="Y347" s="20"/>
      <c r="Z347" s="20"/>
      <c r="AA347" s="20"/>
      <c r="AB347" s="20"/>
      <c r="AC347" s="20"/>
      <c r="AD347" s="20"/>
      <c r="AE347" s="20"/>
      <c r="AF347" s="20"/>
    </row>
    <row r="348" spans="1:32" x14ac:dyDescent="0.3">
      <c r="A348" s="9"/>
      <c r="B348" s="9"/>
      <c r="C348" s="9"/>
      <c r="D348" s="9"/>
      <c r="E348" s="9"/>
      <c r="F348" s="9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19"/>
      <c r="U348" s="19"/>
      <c r="V348" s="19"/>
      <c r="W348" s="19"/>
      <c r="X348" s="19"/>
      <c r="Y348" s="20"/>
      <c r="Z348" s="20"/>
      <c r="AA348" s="20"/>
      <c r="AB348" s="20"/>
      <c r="AC348" s="20"/>
      <c r="AD348" s="20"/>
      <c r="AE348" s="20"/>
      <c r="AF348" s="20"/>
    </row>
    <row r="349" spans="1:32" x14ac:dyDescent="0.3">
      <c r="A349" s="9"/>
      <c r="B349" s="9"/>
      <c r="C349" s="9"/>
      <c r="D349" s="9"/>
      <c r="E349" s="9"/>
      <c r="F349" s="9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19"/>
      <c r="U349" s="19"/>
      <c r="V349" s="19"/>
      <c r="W349" s="19"/>
      <c r="X349" s="19"/>
      <c r="Y349" s="20"/>
      <c r="Z349" s="20"/>
      <c r="AA349" s="20"/>
      <c r="AB349" s="20"/>
      <c r="AC349" s="20"/>
      <c r="AD349" s="20"/>
      <c r="AE349" s="20"/>
      <c r="AF349" s="20"/>
    </row>
    <row r="350" spans="1:32" x14ac:dyDescent="0.3">
      <c r="A350" s="9"/>
      <c r="B350" s="9"/>
      <c r="C350" s="9"/>
      <c r="D350" s="9"/>
      <c r="E350" s="9"/>
      <c r="F350" s="9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19"/>
      <c r="U350" s="19"/>
      <c r="V350" s="19"/>
      <c r="W350" s="19"/>
      <c r="X350" s="19"/>
      <c r="Y350" s="20"/>
      <c r="Z350" s="20"/>
      <c r="AA350" s="20"/>
      <c r="AB350" s="20"/>
      <c r="AC350" s="20"/>
      <c r="AD350" s="20"/>
      <c r="AE350" s="20"/>
      <c r="AF350" s="20"/>
    </row>
    <row r="351" spans="1:32" x14ac:dyDescent="0.3">
      <c r="A351" s="9"/>
      <c r="B351" s="9"/>
      <c r="C351" s="9"/>
      <c r="D351" s="9"/>
      <c r="E351" s="9"/>
      <c r="F351" s="9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19"/>
      <c r="U351" s="19"/>
      <c r="V351" s="19"/>
      <c r="W351" s="19"/>
      <c r="X351" s="19"/>
      <c r="Y351" s="20"/>
      <c r="Z351" s="20"/>
      <c r="AA351" s="20"/>
      <c r="AB351" s="20"/>
      <c r="AC351" s="20"/>
      <c r="AD351" s="20"/>
      <c r="AE351" s="20"/>
      <c r="AF351" s="20"/>
    </row>
    <row r="352" spans="1:32" x14ac:dyDescent="0.3">
      <c r="A352" s="9"/>
      <c r="B352" s="9"/>
      <c r="C352" s="9"/>
      <c r="D352" s="9"/>
      <c r="E352" s="9"/>
      <c r="F352" s="9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19"/>
      <c r="U352" s="19"/>
      <c r="V352" s="19"/>
      <c r="W352" s="19"/>
      <c r="X352" s="19"/>
      <c r="Y352" s="20"/>
      <c r="Z352" s="20"/>
      <c r="AA352" s="20"/>
      <c r="AB352" s="20"/>
      <c r="AC352" s="20"/>
      <c r="AD352" s="20"/>
      <c r="AE352" s="20"/>
      <c r="AF352" s="20"/>
    </row>
    <row r="353" spans="1:32" x14ac:dyDescent="0.3">
      <c r="A353" s="9"/>
      <c r="B353" s="9"/>
      <c r="C353" s="9"/>
      <c r="D353" s="9"/>
      <c r="E353" s="9"/>
      <c r="F353" s="9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19"/>
      <c r="U353" s="19"/>
      <c r="V353" s="19"/>
      <c r="W353" s="19"/>
      <c r="X353" s="19"/>
      <c r="Y353" s="20"/>
      <c r="Z353" s="20"/>
      <c r="AA353" s="20"/>
      <c r="AB353" s="20"/>
      <c r="AC353" s="20"/>
      <c r="AD353" s="20"/>
      <c r="AE353" s="20"/>
      <c r="AF353" s="20"/>
    </row>
    <row r="354" spans="1:32" x14ac:dyDescent="0.3">
      <c r="A354" s="9"/>
      <c r="B354" s="9"/>
      <c r="C354" s="9"/>
      <c r="D354" s="9"/>
      <c r="E354" s="9"/>
      <c r="F354" s="9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19"/>
      <c r="U354" s="19"/>
      <c r="V354" s="19"/>
      <c r="W354" s="19"/>
      <c r="X354" s="19"/>
      <c r="Y354" s="20"/>
      <c r="Z354" s="20"/>
      <c r="AA354" s="20"/>
      <c r="AB354" s="20"/>
      <c r="AC354" s="20"/>
      <c r="AD354" s="20"/>
      <c r="AE354" s="20"/>
      <c r="AF354" s="20"/>
    </row>
    <row r="355" spans="1:32" x14ac:dyDescent="0.3">
      <c r="A355" s="9"/>
      <c r="B355" s="9"/>
      <c r="C355" s="9"/>
      <c r="D355" s="9"/>
      <c r="E355" s="9"/>
      <c r="F355" s="9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19"/>
      <c r="U355" s="19"/>
      <c r="V355" s="19"/>
      <c r="W355" s="19"/>
      <c r="X355" s="19"/>
      <c r="Y355" s="20"/>
      <c r="Z355" s="20"/>
      <c r="AA355" s="20"/>
      <c r="AB355" s="20"/>
      <c r="AC355" s="20"/>
      <c r="AD355" s="20"/>
      <c r="AE355" s="20"/>
      <c r="AF355" s="20"/>
    </row>
    <row r="356" spans="1:32" x14ac:dyDescent="0.3">
      <c r="A356" s="9"/>
      <c r="B356" s="9"/>
      <c r="C356" s="9"/>
      <c r="D356" s="9"/>
      <c r="E356" s="9"/>
      <c r="F356" s="9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19"/>
      <c r="U356" s="19"/>
      <c r="V356" s="19"/>
      <c r="W356" s="19"/>
      <c r="X356" s="19"/>
      <c r="Y356" s="20"/>
      <c r="Z356" s="20"/>
      <c r="AA356" s="20"/>
      <c r="AB356" s="20"/>
      <c r="AC356" s="20"/>
      <c r="AD356" s="20"/>
      <c r="AE356" s="20"/>
      <c r="AF356" s="20"/>
    </row>
    <row r="357" spans="1:32" x14ac:dyDescent="0.3">
      <c r="A357" s="9"/>
      <c r="B357" s="9"/>
      <c r="C357" s="9"/>
      <c r="D357" s="9"/>
      <c r="E357" s="9"/>
      <c r="F357" s="9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19"/>
      <c r="U357" s="19"/>
      <c r="V357" s="19"/>
      <c r="W357" s="19"/>
      <c r="X357" s="19"/>
      <c r="Y357" s="20"/>
      <c r="Z357" s="20"/>
      <c r="AA357" s="20"/>
      <c r="AB357" s="20"/>
      <c r="AC357" s="20"/>
      <c r="AD357" s="20"/>
      <c r="AE357" s="20"/>
      <c r="AF357" s="20"/>
    </row>
    <row r="358" spans="1:32" x14ac:dyDescent="0.3">
      <c r="A358" s="9"/>
      <c r="B358" s="9"/>
      <c r="C358" s="9"/>
      <c r="D358" s="9"/>
      <c r="E358" s="9"/>
      <c r="F358" s="9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19"/>
      <c r="U358" s="19"/>
      <c r="V358" s="19"/>
      <c r="W358" s="19"/>
      <c r="X358" s="19"/>
      <c r="Y358" s="20"/>
      <c r="Z358" s="20"/>
      <c r="AA358" s="20"/>
      <c r="AB358" s="20"/>
      <c r="AC358" s="20"/>
      <c r="AD358" s="20"/>
      <c r="AE358" s="20"/>
      <c r="AF358" s="20"/>
    </row>
    <row r="359" spans="1:32" x14ac:dyDescent="0.3">
      <c r="A359" s="9"/>
      <c r="B359" s="9"/>
      <c r="C359" s="9"/>
      <c r="D359" s="9"/>
      <c r="E359" s="9"/>
      <c r="F359" s="9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19"/>
      <c r="U359" s="19"/>
      <c r="V359" s="19"/>
      <c r="W359" s="19"/>
      <c r="X359" s="19"/>
      <c r="Y359" s="20"/>
      <c r="Z359" s="20"/>
      <c r="AA359" s="20"/>
      <c r="AB359" s="20"/>
      <c r="AC359" s="20"/>
      <c r="AD359" s="20"/>
      <c r="AE359" s="20"/>
      <c r="AF359" s="20"/>
    </row>
    <row r="360" spans="1:32" x14ac:dyDescent="0.3">
      <c r="A360" s="9"/>
      <c r="B360" s="9"/>
      <c r="C360" s="9"/>
      <c r="D360" s="9"/>
      <c r="E360" s="9"/>
      <c r="F360" s="9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19"/>
      <c r="U360" s="19"/>
      <c r="V360" s="19"/>
      <c r="W360" s="19"/>
      <c r="X360" s="19"/>
      <c r="Y360" s="20"/>
      <c r="Z360" s="20"/>
      <c r="AA360" s="20"/>
      <c r="AB360" s="20"/>
      <c r="AC360" s="20"/>
      <c r="AD360" s="20"/>
      <c r="AE360" s="20"/>
      <c r="AF360" s="20"/>
    </row>
    <row r="361" spans="1:32" x14ac:dyDescent="0.3">
      <c r="A361" s="9"/>
      <c r="B361" s="9"/>
      <c r="C361" s="9"/>
      <c r="D361" s="9"/>
      <c r="E361" s="9"/>
      <c r="F361" s="9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19"/>
      <c r="U361" s="19"/>
      <c r="V361" s="19"/>
      <c r="W361" s="19"/>
      <c r="X361" s="19"/>
      <c r="Y361" s="20"/>
      <c r="Z361" s="20"/>
      <c r="AA361" s="20"/>
      <c r="AB361" s="20"/>
      <c r="AC361" s="20"/>
      <c r="AD361" s="20"/>
      <c r="AE361" s="20"/>
      <c r="AF361" s="20"/>
    </row>
    <row r="362" spans="1:32" x14ac:dyDescent="0.3">
      <c r="A362" s="9"/>
      <c r="B362" s="9"/>
      <c r="C362" s="9"/>
      <c r="D362" s="9"/>
      <c r="E362" s="9"/>
      <c r="F362" s="9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19"/>
      <c r="U362" s="19"/>
      <c r="V362" s="19"/>
      <c r="W362" s="19"/>
      <c r="X362" s="19"/>
      <c r="Y362" s="20"/>
      <c r="Z362" s="20"/>
      <c r="AA362" s="20"/>
      <c r="AB362" s="20"/>
      <c r="AC362" s="20"/>
      <c r="AD362" s="20"/>
      <c r="AE362" s="20"/>
      <c r="AF362" s="20"/>
    </row>
    <row r="363" spans="1:32" x14ac:dyDescent="0.3">
      <c r="A363" s="9"/>
      <c r="B363" s="9"/>
      <c r="C363" s="9"/>
      <c r="D363" s="9"/>
      <c r="E363" s="9"/>
      <c r="F363" s="9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19"/>
      <c r="U363" s="19"/>
      <c r="V363" s="19"/>
      <c r="W363" s="19"/>
      <c r="X363" s="19"/>
      <c r="Y363" s="20"/>
      <c r="Z363" s="20"/>
      <c r="AA363" s="20"/>
      <c r="AB363" s="20"/>
      <c r="AC363" s="20"/>
      <c r="AD363" s="20"/>
      <c r="AE363" s="20"/>
      <c r="AF363" s="20"/>
    </row>
    <row r="364" spans="1:32" x14ac:dyDescent="0.3">
      <c r="A364" s="9"/>
      <c r="B364" s="9"/>
      <c r="C364" s="9"/>
      <c r="D364" s="9"/>
      <c r="E364" s="9"/>
      <c r="F364" s="9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19"/>
      <c r="U364" s="19"/>
      <c r="V364" s="19"/>
      <c r="W364" s="19"/>
      <c r="X364" s="19"/>
      <c r="Y364" s="20"/>
      <c r="Z364" s="20"/>
      <c r="AA364" s="20"/>
      <c r="AB364" s="20"/>
      <c r="AC364" s="20"/>
      <c r="AD364" s="20"/>
      <c r="AE364" s="20"/>
      <c r="AF364" s="20"/>
    </row>
    <row r="365" spans="1:32" x14ac:dyDescent="0.3">
      <c r="A365" s="9"/>
      <c r="B365" s="9"/>
      <c r="C365" s="9"/>
      <c r="D365" s="9"/>
      <c r="E365" s="9"/>
      <c r="F365" s="9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19"/>
      <c r="U365" s="19"/>
      <c r="V365" s="19"/>
      <c r="W365" s="19"/>
      <c r="X365" s="19"/>
      <c r="Y365" s="20"/>
      <c r="Z365" s="20"/>
      <c r="AA365" s="20"/>
      <c r="AB365" s="20"/>
      <c r="AC365" s="20"/>
      <c r="AD365" s="20"/>
      <c r="AE365" s="20"/>
      <c r="AF365" s="20"/>
    </row>
    <row r="366" spans="1:32" x14ac:dyDescent="0.3">
      <c r="A366" s="9"/>
      <c r="B366" s="9"/>
      <c r="C366" s="9"/>
      <c r="D366" s="9"/>
      <c r="E366" s="9"/>
      <c r="F366" s="9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19"/>
      <c r="U366" s="19"/>
      <c r="V366" s="19"/>
      <c r="W366" s="19"/>
      <c r="X366" s="19"/>
      <c r="Y366" s="20"/>
      <c r="Z366" s="20"/>
      <c r="AA366" s="20"/>
      <c r="AB366" s="20"/>
      <c r="AC366" s="20"/>
      <c r="AD366" s="20"/>
      <c r="AE366" s="20"/>
      <c r="AF366" s="20"/>
    </row>
    <row r="367" spans="1:32" x14ac:dyDescent="0.3">
      <c r="A367" s="9"/>
      <c r="B367" s="9"/>
      <c r="C367" s="9"/>
      <c r="D367" s="9"/>
      <c r="E367" s="9"/>
      <c r="F367" s="9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19"/>
      <c r="U367" s="19"/>
      <c r="V367" s="19"/>
      <c r="W367" s="19"/>
      <c r="X367" s="19"/>
      <c r="Y367" s="20"/>
      <c r="Z367" s="20"/>
      <c r="AA367" s="20"/>
      <c r="AB367" s="20"/>
      <c r="AC367" s="20"/>
      <c r="AD367" s="20"/>
      <c r="AE367" s="20"/>
      <c r="AF367" s="20"/>
    </row>
    <row r="368" spans="1:32" x14ac:dyDescent="0.3">
      <c r="A368" s="9"/>
      <c r="B368" s="9"/>
      <c r="C368" s="9"/>
      <c r="D368" s="9"/>
      <c r="E368" s="9"/>
      <c r="F368" s="9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19"/>
      <c r="U368" s="19"/>
      <c r="V368" s="19"/>
      <c r="W368" s="19"/>
      <c r="X368" s="19"/>
      <c r="Y368" s="20"/>
      <c r="Z368" s="20"/>
      <c r="AA368" s="20"/>
      <c r="AB368" s="20"/>
      <c r="AC368" s="20"/>
      <c r="AD368" s="20"/>
      <c r="AE368" s="20"/>
      <c r="AF368" s="20"/>
    </row>
    <row r="369" spans="1:32" x14ac:dyDescent="0.3">
      <c r="A369" s="9"/>
      <c r="B369" s="9"/>
      <c r="C369" s="9"/>
      <c r="D369" s="9"/>
      <c r="E369" s="9"/>
      <c r="F369" s="9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19"/>
      <c r="U369" s="19"/>
      <c r="V369" s="19"/>
      <c r="W369" s="19"/>
      <c r="X369" s="19"/>
      <c r="Y369" s="20"/>
      <c r="Z369" s="20"/>
      <c r="AA369" s="20"/>
      <c r="AB369" s="20"/>
      <c r="AC369" s="20"/>
      <c r="AD369" s="20"/>
      <c r="AE369" s="20"/>
      <c r="AF369" s="20"/>
    </row>
    <row r="370" spans="1:32" x14ac:dyDescent="0.3">
      <c r="A370" s="9"/>
      <c r="B370" s="9"/>
      <c r="C370" s="9"/>
      <c r="D370" s="9"/>
      <c r="E370" s="9"/>
      <c r="F370" s="9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19"/>
      <c r="U370" s="19"/>
      <c r="V370" s="19"/>
      <c r="W370" s="19"/>
      <c r="X370" s="19"/>
      <c r="Y370" s="20"/>
      <c r="Z370" s="20"/>
      <c r="AA370" s="20"/>
      <c r="AB370" s="20"/>
      <c r="AC370" s="20"/>
      <c r="AD370" s="20"/>
      <c r="AE370" s="20"/>
      <c r="AF370" s="20"/>
    </row>
    <row r="371" spans="1:32" x14ac:dyDescent="0.3">
      <c r="A371" s="9"/>
      <c r="B371" s="9"/>
      <c r="C371" s="9"/>
      <c r="D371" s="9"/>
      <c r="E371" s="9"/>
      <c r="F371" s="9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19"/>
      <c r="U371" s="19"/>
      <c r="V371" s="19"/>
      <c r="W371" s="19"/>
      <c r="X371" s="19"/>
      <c r="Y371" s="20"/>
      <c r="Z371" s="20"/>
      <c r="AA371" s="20"/>
      <c r="AB371" s="20"/>
      <c r="AC371" s="20"/>
      <c r="AD371" s="20"/>
      <c r="AE371" s="20"/>
      <c r="AF371" s="20"/>
    </row>
    <row r="372" spans="1:32" x14ac:dyDescent="0.3">
      <c r="A372" s="9"/>
      <c r="B372" s="9"/>
      <c r="C372" s="9"/>
      <c r="D372" s="9"/>
      <c r="E372" s="9"/>
      <c r="F372" s="9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19"/>
      <c r="U372" s="19"/>
      <c r="V372" s="19"/>
      <c r="W372" s="19"/>
      <c r="X372" s="19"/>
      <c r="Y372" s="20"/>
      <c r="Z372" s="20"/>
      <c r="AA372" s="20"/>
      <c r="AB372" s="20"/>
      <c r="AC372" s="20"/>
      <c r="AD372" s="20"/>
      <c r="AE372" s="20"/>
      <c r="AF372" s="20"/>
    </row>
    <row r="373" spans="1:32" x14ac:dyDescent="0.3">
      <c r="A373" s="9"/>
      <c r="B373" s="9"/>
      <c r="C373" s="9"/>
      <c r="D373" s="9"/>
      <c r="E373" s="9"/>
      <c r="F373" s="9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19"/>
      <c r="U373" s="19"/>
      <c r="V373" s="19"/>
      <c r="W373" s="19"/>
      <c r="X373" s="19"/>
      <c r="Y373" s="20"/>
      <c r="Z373" s="20"/>
      <c r="AA373" s="20"/>
      <c r="AB373" s="20"/>
      <c r="AC373" s="20"/>
      <c r="AD373" s="20"/>
      <c r="AE373" s="20"/>
      <c r="AF373" s="20"/>
    </row>
    <row r="374" spans="1:32" x14ac:dyDescent="0.3">
      <c r="A374" s="9"/>
      <c r="B374" s="9"/>
      <c r="C374" s="9"/>
      <c r="D374" s="9"/>
      <c r="E374" s="9"/>
      <c r="F374" s="9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19"/>
      <c r="U374" s="19"/>
      <c r="V374" s="19"/>
      <c r="W374" s="19"/>
      <c r="X374" s="19"/>
      <c r="Y374" s="20"/>
      <c r="Z374" s="20"/>
      <c r="AA374" s="20"/>
      <c r="AB374" s="20"/>
      <c r="AC374" s="20"/>
      <c r="AD374" s="20"/>
      <c r="AE374" s="20"/>
      <c r="AF374" s="20"/>
    </row>
    <row r="375" spans="1:32" x14ac:dyDescent="0.3">
      <c r="A375" s="9"/>
      <c r="B375" s="9"/>
      <c r="C375" s="9"/>
      <c r="D375" s="9"/>
      <c r="E375" s="9"/>
      <c r="F375" s="9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19"/>
      <c r="U375" s="19"/>
      <c r="V375" s="19"/>
      <c r="W375" s="19"/>
      <c r="X375" s="19"/>
      <c r="Y375" s="20"/>
      <c r="Z375" s="20"/>
      <c r="AA375" s="20"/>
      <c r="AB375" s="20"/>
      <c r="AC375" s="20"/>
      <c r="AD375" s="20"/>
      <c r="AE375" s="20"/>
      <c r="AF375" s="20"/>
    </row>
    <row r="376" spans="1:32" x14ac:dyDescent="0.3">
      <c r="A376" s="9"/>
      <c r="B376" s="9"/>
      <c r="C376" s="9"/>
      <c r="D376" s="9"/>
      <c r="E376" s="9"/>
      <c r="F376" s="9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19"/>
      <c r="U376" s="19"/>
      <c r="V376" s="19"/>
      <c r="W376" s="19"/>
      <c r="X376" s="19"/>
      <c r="Y376" s="20"/>
      <c r="Z376" s="20"/>
      <c r="AA376" s="20"/>
      <c r="AB376" s="20"/>
      <c r="AC376" s="20"/>
      <c r="AD376" s="20"/>
      <c r="AE376" s="20"/>
      <c r="AF376" s="20"/>
    </row>
    <row r="377" spans="1:32" x14ac:dyDescent="0.3">
      <c r="A377" s="9"/>
      <c r="B377" s="9"/>
      <c r="C377" s="9"/>
      <c r="D377" s="9"/>
      <c r="E377" s="9"/>
      <c r="F377" s="9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19"/>
      <c r="U377" s="19"/>
      <c r="V377" s="19"/>
      <c r="W377" s="19"/>
      <c r="X377" s="19"/>
      <c r="Y377" s="20"/>
      <c r="Z377" s="20"/>
      <c r="AA377" s="20"/>
      <c r="AB377" s="20"/>
      <c r="AC377" s="20"/>
      <c r="AD377" s="20"/>
      <c r="AE377" s="20"/>
      <c r="AF377" s="20"/>
    </row>
    <row r="378" spans="1:32" x14ac:dyDescent="0.3">
      <c r="A378" s="9"/>
      <c r="B378" s="9"/>
      <c r="C378" s="9"/>
      <c r="D378" s="9"/>
      <c r="E378" s="9"/>
      <c r="F378" s="9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19"/>
      <c r="U378" s="19"/>
      <c r="V378" s="19"/>
      <c r="W378" s="19"/>
      <c r="X378" s="19"/>
      <c r="Y378" s="20"/>
      <c r="Z378" s="20"/>
      <c r="AA378" s="20"/>
      <c r="AB378" s="20"/>
      <c r="AC378" s="20"/>
      <c r="AD378" s="20"/>
      <c r="AE378" s="20"/>
      <c r="AF378" s="20"/>
    </row>
    <row r="379" spans="1:32" x14ac:dyDescent="0.3">
      <c r="A379" s="9"/>
      <c r="B379" s="9"/>
      <c r="C379" s="9"/>
      <c r="D379" s="9"/>
      <c r="E379" s="9"/>
      <c r="F379" s="9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19"/>
      <c r="U379" s="19"/>
      <c r="V379" s="19"/>
      <c r="W379" s="19"/>
      <c r="X379" s="19"/>
      <c r="Y379" s="20"/>
      <c r="Z379" s="20"/>
      <c r="AA379" s="20"/>
      <c r="AB379" s="20"/>
      <c r="AC379" s="20"/>
      <c r="AD379" s="20"/>
      <c r="AE379" s="20"/>
      <c r="AF379" s="20"/>
    </row>
    <row r="380" spans="1:32" x14ac:dyDescent="0.3">
      <c r="A380" s="9"/>
      <c r="B380" s="9"/>
      <c r="C380" s="9"/>
      <c r="D380" s="9"/>
      <c r="E380" s="9"/>
      <c r="F380" s="9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19"/>
      <c r="U380" s="19"/>
      <c r="V380" s="19"/>
      <c r="W380" s="19"/>
      <c r="X380" s="19"/>
      <c r="Y380" s="20"/>
      <c r="Z380" s="20"/>
      <c r="AA380" s="20"/>
      <c r="AB380" s="20"/>
      <c r="AC380" s="20"/>
      <c r="AD380" s="20"/>
      <c r="AE380" s="20"/>
      <c r="AF380" s="20"/>
    </row>
    <row r="381" spans="1:32" x14ac:dyDescent="0.3">
      <c r="A381" s="9"/>
      <c r="B381" s="9"/>
      <c r="C381" s="9"/>
      <c r="D381" s="9"/>
      <c r="E381" s="9"/>
      <c r="F381" s="9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19"/>
      <c r="U381" s="19"/>
      <c r="V381" s="19"/>
      <c r="W381" s="19"/>
      <c r="X381" s="19"/>
      <c r="Y381" s="20"/>
      <c r="Z381" s="20"/>
      <c r="AA381" s="20"/>
      <c r="AB381" s="20"/>
      <c r="AC381" s="20"/>
      <c r="AD381" s="20"/>
      <c r="AE381" s="20"/>
      <c r="AF381" s="20"/>
    </row>
    <row r="382" spans="1:32" x14ac:dyDescent="0.3">
      <c r="A382" s="9"/>
      <c r="B382" s="9"/>
      <c r="C382" s="9"/>
      <c r="D382" s="9"/>
      <c r="E382" s="9"/>
      <c r="F382" s="9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19"/>
      <c r="U382" s="19"/>
      <c r="V382" s="19"/>
      <c r="W382" s="19"/>
      <c r="X382" s="19"/>
      <c r="Y382" s="20"/>
      <c r="Z382" s="20"/>
      <c r="AA382" s="20"/>
      <c r="AB382" s="20"/>
      <c r="AC382" s="20"/>
      <c r="AD382" s="20"/>
      <c r="AE382" s="20"/>
      <c r="AF382" s="20"/>
    </row>
    <row r="383" spans="1:32" x14ac:dyDescent="0.3">
      <c r="A383" s="9"/>
      <c r="B383" s="9"/>
      <c r="C383" s="9"/>
      <c r="D383" s="9"/>
      <c r="E383" s="9"/>
      <c r="F383" s="9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19"/>
      <c r="U383" s="19"/>
      <c r="V383" s="19"/>
      <c r="W383" s="19"/>
      <c r="X383" s="19"/>
      <c r="Y383" s="20"/>
      <c r="Z383" s="20"/>
      <c r="AA383" s="20"/>
      <c r="AB383" s="20"/>
      <c r="AC383" s="20"/>
      <c r="AD383" s="20"/>
      <c r="AE383" s="20"/>
      <c r="AF383" s="20"/>
    </row>
    <row r="384" spans="1:32" x14ac:dyDescent="0.3">
      <c r="A384" s="9"/>
      <c r="B384" s="9"/>
      <c r="C384" s="9"/>
      <c r="D384" s="9"/>
      <c r="E384" s="9"/>
      <c r="F384" s="9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19"/>
      <c r="U384" s="19"/>
      <c r="V384" s="19"/>
      <c r="W384" s="19"/>
      <c r="X384" s="19"/>
      <c r="Y384" s="20"/>
      <c r="Z384" s="20"/>
      <c r="AA384" s="20"/>
      <c r="AB384" s="20"/>
      <c r="AC384" s="20"/>
      <c r="AD384" s="20"/>
      <c r="AE384" s="20"/>
      <c r="AF384" s="20"/>
    </row>
    <row r="385" spans="1:32" x14ac:dyDescent="0.3">
      <c r="A385" s="9"/>
      <c r="B385" s="9"/>
      <c r="C385" s="9"/>
      <c r="D385" s="9"/>
      <c r="E385" s="9"/>
      <c r="F385" s="9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19"/>
      <c r="U385" s="19"/>
      <c r="V385" s="19"/>
      <c r="W385" s="19"/>
      <c r="X385" s="19"/>
      <c r="Y385" s="20"/>
      <c r="Z385" s="20"/>
      <c r="AA385" s="20"/>
      <c r="AB385" s="20"/>
      <c r="AC385" s="20"/>
      <c r="AD385" s="20"/>
      <c r="AE385" s="20"/>
      <c r="AF385" s="20"/>
    </row>
    <row r="386" spans="1:32" x14ac:dyDescent="0.3">
      <c r="A386" s="9"/>
      <c r="B386" s="9"/>
      <c r="C386" s="9"/>
      <c r="D386" s="9"/>
      <c r="E386" s="9"/>
      <c r="F386" s="9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19"/>
      <c r="U386" s="19"/>
      <c r="V386" s="19"/>
      <c r="W386" s="19"/>
      <c r="X386" s="19"/>
      <c r="Y386" s="20"/>
      <c r="Z386" s="20"/>
      <c r="AA386" s="20"/>
      <c r="AB386" s="20"/>
      <c r="AC386" s="20"/>
      <c r="AD386" s="20"/>
      <c r="AE386" s="20"/>
      <c r="AF386" s="20"/>
    </row>
    <row r="387" spans="1:32" x14ac:dyDescent="0.3">
      <c r="A387" s="9"/>
      <c r="B387" s="9"/>
      <c r="C387" s="9"/>
      <c r="D387" s="9"/>
      <c r="E387" s="9"/>
      <c r="F387" s="9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19"/>
      <c r="U387" s="19"/>
      <c r="V387" s="19"/>
      <c r="W387" s="19"/>
      <c r="X387" s="19"/>
      <c r="Y387" s="20"/>
      <c r="Z387" s="20"/>
      <c r="AA387" s="20"/>
      <c r="AB387" s="20"/>
      <c r="AC387" s="20"/>
      <c r="AD387" s="20"/>
      <c r="AE387" s="20"/>
      <c r="AF387" s="20"/>
    </row>
    <row r="388" spans="1:32" x14ac:dyDescent="0.3">
      <c r="A388" s="9"/>
      <c r="B388" s="9"/>
      <c r="C388" s="9"/>
      <c r="D388" s="9"/>
      <c r="E388" s="9"/>
      <c r="F388" s="9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19"/>
      <c r="U388" s="19"/>
      <c r="V388" s="19"/>
      <c r="W388" s="19"/>
      <c r="X388" s="19"/>
      <c r="Y388" s="20"/>
      <c r="Z388" s="20"/>
      <c r="AA388" s="20"/>
      <c r="AB388" s="20"/>
      <c r="AC388" s="20"/>
      <c r="AD388" s="20"/>
      <c r="AE388" s="20"/>
      <c r="AF388" s="20"/>
    </row>
    <row r="389" spans="1:32" x14ac:dyDescent="0.3">
      <c r="A389" s="9"/>
      <c r="B389" s="9"/>
      <c r="C389" s="9"/>
      <c r="D389" s="9"/>
      <c r="E389" s="9"/>
      <c r="F389" s="9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19"/>
      <c r="U389" s="19"/>
      <c r="V389" s="19"/>
      <c r="W389" s="19"/>
      <c r="X389" s="19"/>
      <c r="Y389" s="20"/>
      <c r="Z389" s="20"/>
      <c r="AA389" s="20"/>
      <c r="AB389" s="20"/>
      <c r="AC389" s="20"/>
      <c r="AD389" s="20"/>
      <c r="AE389" s="20"/>
      <c r="AF389" s="20"/>
    </row>
    <row r="390" spans="1:32" x14ac:dyDescent="0.3">
      <c r="A390" s="9"/>
      <c r="B390" s="9"/>
      <c r="C390" s="9"/>
      <c r="D390" s="9"/>
      <c r="E390" s="9"/>
      <c r="F390" s="9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19"/>
      <c r="U390" s="19"/>
      <c r="V390" s="19"/>
      <c r="W390" s="19"/>
      <c r="X390" s="19"/>
      <c r="Y390" s="20"/>
      <c r="Z390" s="20"/>
      <c r="AA390" s="20"/>
      <c r="AB390" s="20"/>
      <c r="AC390" s="20"/>
      <c r="AD390" s="20"/>
      <c r="AE390" s="20"/>
      <c r="AF390" s="20"/>
    </row>
    <row r="391" spans="1:32" x14ac:dyDescent="0.3">
      <c r="A391" s="9"/>
      <c r="B391" s="9"/>
      <c r="C391" s="9"/>
      <c r="D391" s="9"/>
      <c r="E391" s="9"/>
      <c r="F391" s="9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19"/>
      <c r="U391" s="19"/>
      <c r="V391" s="19"/>
      <c r="W391" s="19"/>
      <c r="X391" s="19"/>
      <c r="Y391" s="20"/>
      <c r="Z391" s="20"/>
      <c r="AA391" s="20"/>
      <c r="AB391" s="20"/>
      <c r="AC391" s="20"/>
      <c r="AD391" s="20"/>
      <c r="AE391" s="20"/>
      <c r="AF391" s="20"/>
    </row>
    <row r="392" spans="1:32" x14ac:dyDescent="0.3">
      <c r="A392" s="9"/>
      <c r="B392" s="9"/>
      <c r="C392" s="9"/>
      <c r="D392" s="9"/>
      <c r="E392" s="9"/>
      <c r="F392" s="9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19"/>
      <c r="U392" s="19"/>
      <c r="V392" s="19"/>
      <c r="W392" s="19"/>
      <c r="X392" s="19"/>
      <c r="Y392" s="20"/>
      <c r="Z392" s="20"/>
      <c r="AA392" s="20"/>
      <c r="AB392" s="20"/>
      <c r="AC392" s="20"/>
      <c r="AD392" s="20"/>
      <c r="AE392" s="20"/>
      <c r="AF392" s="20"/>
    </row>
    <row r="393" spans="1:32" x14ac:dyDescent="0.3">
      <c r="A393" s="9"/>
      <c r="B393" s="9"/>
      <c r="C393" s="9"/>
      <c r="D393" s="9"/>
      <c r="E393" s="9"/>
      <c r="F393" s="9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19"/>
      <c r="U393" s="19"/>
      <c r="V393" s="19"/>
      <c r="W393" s="19"/>
      <c r="X393" s="19"/>
      <c r="Y393" s="20"/>
      <c r="Z393" s="20"/>
      <c r="AA393" s="20"/>
      <c r="AB393" s="20"/>
      <c r="AC393" s="20"/>
      <c r="AD393" s="20"/>
      <c r="AE393" s="20"/>
      <c r="AF393" s="20"/>
    </row>
    <row r="394" spans="1:32" x14ac:dyDescent="0.3">
      <c r="A394" s="9"/>
      <c r="B394" s="9"/>
      <c r="C394" s="9"/>
      <c r="D394" s="9"/>
      <c r="E394" s="9"/>
      <c r="F394" s="9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19"/>
      <c r="U394" s="19"/>
      <c r="V394" s="19"/>
      <c r="W394" s="19"/>
      <c r="X394" s="19"/>
      <c r="Y394" s="20"/>
      <c r="Z394" s="20"/>
      <c r="AA394" s="20"/>
      <c r="AB394" s="20"/>
      <c r="AC394" s="20"/>
      <c r="AD394" s="20"/>
      <c r="AE394" s="20"/>
      <c r="AF394" s="20"/>
    </row>
    <row r="395" spans="1:32" x14ac:dyDescent="0.3">
      <c r="A395" s="9"/>
      <c r="B395" s="9"/>
      <c r="C395" s="9"/>
      <c r="D395" s="9"/>
      <c r="E395" s="9"/>
      <c r="F395" s="9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19"/>
      <c r="U395" s="19"/>
      <c r="V395" s="19"/>
      <c r="W395" s="19"/>
      <c r="X395" s="19"/>
      <c r="Y395" s="20"/>
      <c r="Z395" s="20"/>
      <c r="AA395" s="20"/>
      <c r="AB395" s="20"/>
      <c r="AC395" s="20"/>
      <c r="AD395" s="20"/>
      <c r="AE395" s="20"/>
      <c r="AF395" s="20"/>
    </row>
    <row r="396" spans="1:32" x14ac:dyDescent="0.3">
      <c r="A396" s="9"/>
      <c r="B396" s="9"/>
      <c r="C396" s="9"/>
      <c r="D396" s="9"/>
      <c r="E396" s="9"/>
      <c r="F396" s="9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19"/>
      <c r="U396" s="19"/>
      <c r="V396" s="19"/>
      <c r="W396" s="19"/>
      <c r="X396" s="19"/>
      <c r="Y396" s="20"/>
      <c r="Z396" s="20"/>
      <c r="AA396" s="20"/>
      <c r="AB396" s="20"/>
      <c r="AC396" s="20"/>
      <c r="AD396" s="20"/>
      <c r="AE396" s="20"/>
      <c r="AF396" s="20"/>
    </row>
    <row r="397" spans="1:32" x14ac:dyDescent="0.3">
      <c r="A397" s="9"/>
      <c r="B397" s="9"/>
      <c r="C397" s="9"/>
      <c r="D397" s="9"/>
      <c r="E397" s="9"/>
      <c r="F397" s="9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19"/>
      <c r="U397" s="19"/>
      <c r="V397" s="19"/>
      <c r="W397" s="19"/>
      <c r="X397" s="19"/>
      <c r="Y397" s="20"/>
      <c r="Z397" s="20"/>
      <c r="AA397" s="20"/>
      <c r="AB397" s="20"/>
      <c r="AC397" s="20"/>
      <c r="AD397" s="20"/>
      <c r="AE397" s="20"/>
      <c r="AF397" s="20"/>
    </row>
    <row r="398" spans="1:32" x14ac:dyDescent="0.3">
      <c r="A398" s="9"/>
      <c r="B398" s="9"/>
      <c r="C398" s="9"/>
      <c r="D398" s="9"/>
      <c r="E398" s="9"/>
      <c r="F398" s="9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19"/>
      <c r="U398" s="19"/>
      <c r="V398" s="19"/>
      <c r="W398" s="19"/>
      <c r="X398" s="19"/>
      <c r="Y398" s="20"/>
      <c r="Z398" s="20"/>
      <c r="AA398" s="20"/>
      <c r="AB398" s="20"/>
      <c r="AC398" s="20"/>
      <c r="AD398" s="20"/>
      <c r="AE398" s="20"/>
      <c r="AF398" s="20"/>
    </row>
    <row r="399" spans="1:32" x14ac:dyDescent="0.3">
      <c r="A399" s="9"/>
      <c r="B399" s="9"/>
      <c r="C399" s="9"/>
      <c r="D399" s="9"/>
      <c r="E399" s="9"/>
      <c r="F399" s="9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19"/>
      <c r="U399" s="19"/>
      <c r="V399" s="19"/>
      <c r="W399" s="19"/>
      <c r="X399" s="19"/>
      <c r="Y399" s="20"/>
      <c r="Z399" s="20"/>
      <c r="AA399" s="20"/>
      <c r="AB399" s="20"/>
      <c r="AC399" s="20"/>
      <c r="AD399" s="20"/>
      <c r="AE399" s="20"/>
      <c r="AF399" s="20"/>
    </row>
    <row r="400" spans="1:32" x14ac:dyDescent="0.3">
      <c r="A400" s="9"/>
      <c r="B400" s="9"/>
      <c r="C400" s="9"/>
      <c r="D400" s="9"/>
      <c r="E400" s="9"/>
      <c r="F400" s="9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19"/>
      <c r="U400" s="19"/>
      <c r="V400" s="19"/>
      <c r="W400" s="19"/>
      <c r="X400" s="19"/>
      <c r="Y400" s="20"/>
      <c r="Z400" s="20"/>
      <c r="AA400" s="20"/>
      <c r="AB400" s="20"/>
      <c r="AC400" s="20"/>
      <c r="AD400" s="20"/>
      <c r="AE400" s="20"/>
      <c r="AF400" s="20"/>
    </row>
    <row r="401" spans="1:32" x14ac:dyDescent="0.3">
      <c r="A401" s="9"/>
      <c r="B401" s="9"/>
      <c r="C401" s="9"/>
      <c r="D401" s="9"/>
      <c r="E401" s="9"/>
      <c r="F401" s="9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19"/>
      <c r="U401" s="19"/>
      <c r="V401" s="19"/>
      <c r="W401" s="19"/>
      <c r="X401" s="19"/>
      <c r="Y401" s="20"/>
      <c r="Z401" s="20"/>
      <c r="AA401" s="20"/>
      <c r="AB401" s="20"/>
      <c r="AC401" s="20"/>
      <c r="AD401" s="20"/>
      <c r="AE401" s="20"/>
      <c r="AF401" s="20"/>
    </row>
    <row r="402" spans="1:32" x14ac:dyDescent="0.3">
      <c r="A402" s="9"/>
      <c r="B402" s="9"/>
      <c r="C402" s="9"/>
      <c r="D402" s="9"/>
      <c r="E402" s="9"/>
      <c r="F402" s="9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19"/>
      <c r="U402" s="19"/>
      <c r="V402" s="19"/>
      <c r="W402" s="19"/>
      <c r="X402" s="19"/>
      <c r="Y402" s="20"/>
      <c r="Z402" s="20"/>
      <c r="AA402" s="20"/>
      <c r="AB402" s="20"/>
      <c r="AC402" s="20"/>
      <c r="AD402" s="20"/>
      <c r="AE402" s="20"/>
      <c r="AF402" s="20"/>
    </row>
    <row r="403" spans="1:32" x14ac:dyDescent="0.3">
      <c r="A403" s="9"/>
      <c r="B403" s="9"/>
      <c r="C403" s="9"/>
      <c r="D403" s="9"/>
      <c r="E403" s="9"/>
      <c r="F403" s="9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19"/>
      <c r="U403" s="19"/>
      <c r="V403" s="19"/>
      <c r="W403" s="19"/>
      <c r="X403" s="19"/>
      <c r="Y403" s="20"/>
      <c r="Z403" s="20"/>
      <c r="AA403" s="20"/>
      <c r="AB403" s="20"/>
      <c r="AC403" s="20"/>
      <c r="AD403" s="20"/>
      <c r="AE403" s="20"/>
      <c r="AF403" s="20"/>
    </row>
    <row r="404" spans="1:32" x14ac:dyDescent="0.3">
      <c r="A404" s="9"/>
      <c r="B404" s="9"/>
      <c r="C404" s="9"/>
      <c r="D404" s="9"/>
      <c r="E404" s="9"/>
      <c r="F404" s="9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19"/>
      <c r="U404" s="19"/>
      <c r="V404" s="19"/>
      <c r="W404" s="19"/>
      <c r="X404" s="19"/>
      <c r="Y404" s="20"/>
      <c r="Z404" s="20"/>
      <c r="AA404" s="20"/>
      <c r="AB404" s="20"/>
      <c r="AC404" s="20"/>
      <c r="AD404" s="20"/>
      <c r="AE404" s="20"/>
      <c r="AF404" s="20"/>
    </row>
    <row r="405" spans="1:32" x14ac:dyDescent="0.3">
      <c r="A405" s="9"/>
      <c r="B405" s="9"/>
      <c r="C405" s="9"/>
      <c r="D405" s="9"/>
      <c r="E405" s="9"/>
      <c r="F405" s="9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19"/>
      <c r="U405" s="19"/>
      <c r="V405" s="19"/>
      <c r="W405" s="19"/>
      <c r="X405" s="19"/>
      <c r="Y405" s="20"/>
      <c r="Z405" s="20"/>
      <c r="AA405" s="20"/>
      <c r="AB405" s="20"/>
      <c r="AC405" s="20"/>
      <c r="AD405" s="20"/>
      <c r="AE405" s="20"/>
      <c r="AF405" s="20"/>
    </row>
    <row r="406" spans="1:32" x14ac:dyDescent="0.3">
      <c r="A406" s="9"/>
      <c r="B406" s="9"/>
      <c r="C406" s="9"/>
      <c r="D406" s="9"/>
      <c r="E406" s="9"/>
      <c r="F406" s="9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19"/>
      <c r="U406" s="19"/>
      <c r="V406" s="19"/>
      <c r="W406" s="19"/>
      <c r="X406" s="19"/>
      <c r="Y406" s="20"/>
      <c r="Z406" s="20"/>
      <c r="AA406" s="20"/>
      <c r="AB406" s="20"/>
      <c r="AC406" s="20"/>
      <c r="AD406" s="20"/>
      <c r="AE406" s="20"/>
      <c r="AF406" s="20"/>
    </row>
    <row r="407" spans="1:32" x14ac:dyDescent="0.3">
      <c r="A407" s="9"/>
      <c r="B407" s="9"/>
      <c r="C407" s="9"/>
      <c r="D407" s="9"/>
      <c r="E407" s="9"/>
      <c r="F407" s="9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19"/>
      <c r="U407" s="19"/>
      <c r="V407" s="19"/>
      <c r="W407" s="19"/>
      <c r="X407" s="19"/>
      <c r="Y407" s="20"/>
      <c r="Z407" s="20"/>
      <c r="AA407" s="20"/>
      <c r="AB407" s="20"/>
      <c r="AC407" s="20"/>
      <c r="AD407" s="20"/>
      <c r="AE407" s="20"/>
      <c r="AF407" s="20"/>
    </row>
    <row r="408" spans="1:32" x14ac:dyDescent="0.3">
      <c r="A408" s="9"/>
      <c r="B408" s="9"/>
      <c r="C408" s="9"/>
      <c r="D408" s="9"/>
      <c r="E408" s="9"/>
      <c r="F408" s="9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19"/>
      <c r="U408" s="19"/>
      <c r="V408" s="19"/>
      <c r="W408" s="19"/>
      <c r="X408" s="19"/>
      <c r="Y408" s="20"/>
      <c r="Z408" s="20"/>
      <c r="AA408" s="20"/>
      <c r="AB408" s="20"/>
      <c r="AC408" s="20"/>
      <c r="AD408" s="20"/>
      <c r="AE408" s="20"/>
      <c r="AF408" s="20"/>
    </row>
    <row r="409" spans="1:32" x14ac:dyDescent="0.3">
      <c r="A409" s="9"/>
      <c r="B409" s="9"/>
      <c r="C409" s="9"/>
      <c r="D409" s="9"/>
      <c r="E409" s="9"/>
      <c r="F409" s="9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19"/>
      <c r="U409" s="19"/>
      <c r="V409" s="19"/>
      <c r="W409" s="19"/>
      <c r="X409" s="19"/>
      <c r="Y409" s="20"/>
      <c r="Z409" s="20"/>
      <c r="AA409" s="20"/>
      <c r="AB409" s="20"/>
      <c r="AC409" s="20"/>
      <c r="AD409" s="20"/>
      <c r="AE409" s="20"/>
      <c r="AF409" s="20"/>
    </row>
    <row r="410" spans="1:32" x14ac:dyDescent="0.3">
      <c r="A410" s="9"/>
      <c r="B410" s="9"/>
      <c r="C410" s="9"/>
      <c r="D410" s="9"/>
      <c r="E410" s="9"/>
      <c r="F410" s="9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19"/>
      <c r="U410" s="19"/>
      <c r="V410" s="19"/>
      <c r="W410" s="19"/>
      <c r="X410" s="19"/>
      <c r="Y410" s="20"/>
      <c r="Z410" s="20"/>
      <c r="AA410" s="20"/>
      <c r="AB410" s="20"/>
      <c r="AC410" s="20"/>
      <c r="AD410" s="20"/>
      <c r="AE410" s="20"/>
      <c r="AF410" s="20"/>
    </row>
    <row r="411" spans="1:32" x14ac:dyDescent="0.3">
      <c r="A411" s="9"/>
      <c r="B411" s="9"/>
      <c r="C411" s="9"/>
      <c r="D411" s="9"/>
      <c r="E411" s="9"/>
      <c r="F411" s="9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19"/>
      <c r="U411" s="19"/>
      <c r="V411" s="19"/>
      <c r="W411" s="19"/>
      <c r="X411" s="19"/>
      <c r="Y411" s="20"/>
      <c r="Z411" s="20"/>
      <c r="AA411" s="20"/>
      <c r="AB411" s="20"/>
      <c r="AC411" s="20"/>
      <c r="AD411" s="20"/>
      <c r="AE411" s="20"/>
      <c r="AF411" s="20"/>
    </row>
    <row r="412" spans="1:32" x14ac:dyDescent="0.3">
      <c r="A412" s="9"/>
      <c r="B412" s="9"/>
      <c r="C412" s="9"/>
      <c r="D412" s="9"/>
      <c r="E412" s="9"/>
      <c r="F412" s="9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19"/>
      <c r="U412" s="19"/>
      <c r="V412" s="19"/>
      <c r="W412" s="19"/>
      <c r="X412" s="19"/>
      <c r="Y412" s="20"/>
      <c r="Z412" s="20"/>
      <c r="AA412" s="20"/>
      <c r="AB412" s="20"/>
      <c r="AC412" s="20"/>
      <c r="AD412" s="20"/>
      <c r="AE412" s="20"/>
      <c r="AF412" s="20"/>
    </row>
    <row r="413" spans="1:32" x14ac:dyDescent="0.3">
      <c r="A413" s="9"/>
      <c r="B413" s="9"/>
      <c r="C413" s="9"/>
      <c r="D413" s="9"/>
      <c r="E413" s="9"/>
      <c r="F413" s="9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19"/>
      <c r="U413" s="19"/>
      <c r="V413" s="19"/>
      <c r="W413" s="19"/>
      <c r="X413" s="19"/>
      <c r="Y413" s="20"/>
      <c r="Z413" s="20"/>
      <c r="AA413" s="20"/>
      <c r="AB413" s="20"/>
      <c r="AC413" s="20"/>
      <c r="AD413" s="20"/>
      <c r="AE413" s="20"/>
      <c r="AF413" s="20"/>
    </row>
    <row r="414" spans="1:32" x14ac:dyDescent="0.3">
      <c r="A414" s="9"/>
      <c r="B414" s="9"/>
      <c r="C414" s="9"/>
      <c r="D414" s="9"/>
      <c r="E414" s="9"/>
      <c r="F414" s="9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19"/>
      <c r="U414" s="19"/>
      <c r="V414" s="19"/>
      <c r="W414" s="19"/>
      <c r="X414" s="19"/>
      <c r="Y414" s="20"/>
      <c r="Z414" s="20"/>
      <c r="AA414" s="20"/>
      <c r="AB414" s="20"/>
      <c r="AC414" s="20"/>
      <c r="AD414" s="20"/>
      <c r="AE414" s="20"/>
      <c r="AF414" s="20"/>
    </row>
    <row r="415" spans="1:32" x14ac:dyDescent="0.3">
      <c r="A415" s="9"/>
      <c r="B415" s="9"/>
      <c r="C415" s="9"/>
      <c r="D415" s="9"/>
      <c r="E415" s="9"/>
      <c r="F415" s="9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19"/>
      <c r="U415" s="19"/>
      <c r="V415" s="19"/>
      <c r="W415" s="19"/>
      <c r="X415" s="19"/>
      <c r="Y415" s="20"/>
      <c r="Z415" s="20"/>
      <c r="AA415" s="20"/>
      <c r="AB415" s="20"/>
      <c r="AC415" s="20"/>
      <c r="AD415" s="20"/>
      <c r="AE415" s="20"/>
      <c r="AF415" s="20"/>
    </row>
    <row r="416" spans="1:32" x14ac:dyDescent="0.3">
      <c r="A416" s="9"/>
      <c r="B416" s="9"/>
      <c r="C416" s="9"/>
      <c r="D416" s="9"/>
      <c r="E416" s="9"/>
      <c r="F416" s="9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19"/>
      <c r="U416" s="19"/>
      <c r="V416" s="19"/>
      <c r="W416" s="19"/>
      <c r="X416" s="19"/>
      <c r="Y416" s="20"/>
      <c r="Z416" s="20"/>
      <c r="AA416" s="20"/>
      <c r="AB416" s="20"/>
      <c r="AC416" s="20"/>
      <c r="AD416" s="20"/>
      <c r="AE416" s="20"/>
      <c r="AF416" s="20"/>
    </row>
    <row r="417" spans="1:32" x14ac:dyDescent="0.3">
      <c r="A417" s="9"/>
      <c r="B417" s="9"/>
      <c r="C417" s="9"/>
      <c r="D417" s="9"/>
      <c r="E417" s="9"/>
      <c r="F417" s="9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19"/>
      <c r="U417" s="19"/>
      <c r="V417" s="19"/>
      <c r="W417" s="19"/>
      <c r="X417" s="19"/>
      <c r="Y417" s="20"/>
      <c r="Z417" s="20"/>
      <c r="AA417" s="20"/>
      <c r="AB417" s="20"/>
      <c r="AC417" s="20"/>
      <c r="AD417" s="20"/>
      <c r="AE417" s="20"/>
      <c r="AF417" s="20"/>
    </row>
    <row r="418" spans="1:32" x14ac:dyDescent="0.3">
      <c r="A418" s="9"/>
      <c r="B418" s="9"/>
      <c r="C418" s="9"/>
      <c r="D418" s="9"/>
      <c r="E418" s="9"/>
      <c r="F418" s="9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19"/>
      <c r="U418" s="19"/>
      <c r="V418" s="19"/>
      <c r="W418" s="19"/>
      <c r="X418" s="19"/>
      <c r="Y418" s="20"/>
      <c r="Z418" s="20"/>
      <c r="AA418" s="20"/>
      <c r="AB418" s="20"/>
      <c r="AC418" s="20"/>
      <c r="AD418" s="20"/>
      <c r="AE418" s="20"/>
      <c r="AF418" s="20"/>
    </row>
    <row r="419" spans="1:32" x14ac:dyDescent="0.3">
      <c r="A419" s="9"/>
      <c r="B419" s="9"/>
      <c r="C419" s="9"/>
      <c r="D419" s="9"/>
      <c r="E419" s="9"/>
      <c r="F419" s="9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19"/>
      <c r="U419" s="19"/>
      <c r="V419" s="19"/>
      <c r="W419" s="19"/>
      <c r="X419" s="19"/>
      <c r="Y419" s="20"/>
      <c r="Z419" s="20"/>
      <c r="AA419" s="20"/>
      <c r="AB419" s="20"/>
      <c r="AC419" s="20"/>
      <c r="AD419" s="20"/>
      <c r="AE419" s="20"/>
      <c r="AF419" s="20"/>
    </row>
    <row r="420" spans="1:32" ht="21" x14ac:dyDescent="0.4">
      <c r="A420" s="67"/>
      <c r="B420" s="9"/>
      <c r="C420" s="9"/>
      <c r="D420" s="9"/>
      <c r="E420" s="9"/>
      <c r="F420" s="9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19"/>
      <c r="U420" s="19"/>
      <c r="V420" s="19"/>
      <c r="W420" s="19"/>
      <c r="X420" s="19"/>
      <c r="Y420" s="20"/>
      <c r="Z420" s="20"/>
      <c r="AA420" s="20"/>
      <c r="AB420" s="20"/>
      <c r="AC420" s="20"/>
      <c r="AD420" s="20"/>
      <c r="AE420" s="20"/>
      <c r="AF420" s="20"/>
    </row>
    <row r="421" spans="1:32" x14ac:dyDescent="0.3">
      <c r="A421" s="9"/>
      <c r="B421" s="9"/>
      <c r="C421" s="9"/>
      <c r="D421" s="9"/>
      <c r="E421" s="9"/>
      <c r="F421" s="9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19"/>
      <c r="U421" s="19"/>
      <c r="V421" s="19"/>
      <c r="W421" s="19"/>
      <c r="X421" s="19"/>
      <c r="Y421" s="20"/>
      <c r="Z421" s="20"/>
      <c r="AA421" s="20"/>
      <c r="AB421" s="20"/>
      <c r="AC421" s="20"/>
      <c r="AD421" s="20"/>
      <c r="AE421" s="20"/>
      <c r="AF421" s="20"/>
    </row>
    <row r="422" spans="1:32" x14ac:dyDescent="0.3">
      <c r="A422" s="9"/>
      <c r="B422" s="9"/>
      <c r="C422" s="9"/>
      <c r="D422" s="9"/>
      <c r="E422" s="9"/>
      <c r="F422" s="9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19"/>
      <c r="U422" s="19"/>
      <c r="V422" s="19"/>
      <c r="W422" s="19"/>
      <c r="X422" s="19"/>
      <c r="Y422" s="20"/>
      <c r="Z422" s="20"/>
      <c r="AA422" s="20"/>
      <c r="AB422" s="20"/>
      <c r="AC422" s="20"/>
      <c r="AD422" s="20"/>
      <c r="AE422" s="20"/>
      <c r="AF422" s="20"/>
    </row>
    <row r="423" spans="1:32" x14ac:dyDescent="0.3">
      <c r="A423" s="9"/>
      <c r="B423" s="9"/>
      <c r="C423" s="9"/>
      <c r="D423" s="9"/>
      <c r="E423" s="9"/>
      <c r="F423" s="9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19"/>
      <c r="U423" s="19"/>
      <c r="V423" s="19"/>
      <c r="W423" s="19"/>
      <c r="X423" s="19"/>
      <c r="Y423" s="20"/>
      <c r="Z423" s="20"/>
      <c r="AA423" s="20"/>
      <c r="AB423" s="20"/>
      <c r="AC423" s="20"/>
      <c r="AD423" s="20"/>
      <c r="AE423" s="20"/>
      <c r="AF423" s="20"/>
    </row>
    <row r="424" spans="1:32" x14ac:dyDescent="0.3">
      <c r="A424" s="9"/>
      <c r="B424" s="9"/>
      <c r="C424" s="9"/>
      <c r="D424" s="9"/>
      <c r="E424" s="9"/>
      <c r="F424" s="9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19"/>
      <c r="U424" s="19"/>
      <c r="V424" s="19"/>
      <c r="W424" s="19"/>
      <c r="X424" s="19"/>
      <c r="Y424" s="20"/>
      <c r="Z424" s="20"/>
      <c r="AA424" s="20"/>
      <c r="AB424" s="20"/>
      <c r="AC424" s="20"/>
      <c r="AD424" s="20"/>
      <c r="AE424" s="20"/>
      <c r="AF424" s="20"/>
    </row>
    <row r="425" spans="1:32" x14ac:dyDescent="0.3">
      <c r="A425" s="9"/>
      <c r="B425" s="9"/>
      <c r="C425" s="9"/>
      <c r="D425" s="9"/>
      <c r="E425" s="9"/>
      <c r="F425" s="9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19"/>
      <c r="U425" s="19"/>
      <c r="V425" s="19"/>
      <c r="W425" s="19"/>
      <c r="X425" s="19"/>
      <c r="Y425" s="20"/>
      <c r="Z425" s="20"/>
      <c r="AA425" s="20"/>
      <c r="AB425" s="20"/>
      <c r="AC425" s="20"/>
      <c r="AD425" s="20"/>
      <c r="AE425" s="20"/>
      <c r="AF425" s="20"/>
    </row>
    <row r="426" spans="1:32" x14ac:dyDescent="0.3">
      <c r="A426" s="9"/>
      <c r="B426" s="9"/>
      <c r="C426" s="9"/>
      <c r="D426" s="9"/>
      <c r="E426" s="9"/>
      <c r="F426" s="9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19"/>
      <c r="U426" s="19"/>
      <c r="V426" s="19"/>
      <c r="W426" s="19"/>
      <c r="X426" s="19"/>
      <c r="Y426" s="20"/>
      <c r="Z426" s="20"/>
      <c r="AA426" s="20"/>
      <c r="AB426" s="20"/>
      <c r="AC426" s="20"/>
      <c r="AD426" s="20"/>
      <c r="AE426" s="20"/>
      <c r="AF426" s="20"/>
    </row>
    <row r="427" spans="1:32" x14ac:dyDescent="0.3">
      <c r="A427" s="9"/>
      <c r="B427" s="9"/>
      <c r="C427" s="9"/>
      <c r="D427" s="9"/>
      <c r="E427" s="9"/>
      <c r="F427" s="9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19"/>
      <c r="U427" s="19"/>
      <c r="V427" s="19"/>
      <c r="W427" s="19"/>
      <c r="X427" s="19"/>
      <c r="Y427" s="20"/>
      <c r="Z427" s="20"/>
      <c r="AA427" s="20"/>
      <c r="AB427" s="20"/>
      <c r="AC427" s="20"/>
      <c r="AD427" s="20"/>
      <c r="AE427" s="20"/>
      <c r="AF427" s="20"/>
    </row>
    <row r="428" spans="1:32" x14ac:dyDescent="0.3">
      <c r="A428" s="9"/>
      <c r="B428" s="9"/>
      <c r="C428" s="9"/>
      <c r="D428" s="9"/>
      <c r="E428" s="9"/>
      <c r="F428" s="9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19"/>
      <c r="U428" s="19"/>
      <c r="V428" s="19"/>
      <c r="W428" s="19"/>
      <c r="X428" s="19"/>
      <c r="Y428" s="20"/>
      <c r="Z428" s="20"/>
      <c r="AA428" s="20"/>
      <c r="AB428" s="20"/>
      <c r="AC428" s="20"/>
      <c r="AD428" s="20"/>
      <c r="AE428" s="20"/>
      <c r="AF428" s="20"/>
    </row>
    <row r="429" spans="1:32" x14ac:dyDescent="0.3">
      <c r="A429" s="9"/>
      <c r="B429" s="9"/>
      <c r="C429" s="9"/>
      <c r="D429" s="9"/>
      <c r="E429" s="9"/>
      <c r="F429" s="9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19"/>
      <c r="U429" s="19"/>
      <c r="V429" s="19"/>
      <c r="W429" s="19"/>
      <c r="X429" s="19"/>
      <c r="Y429" s="20"/>
      <c r="Z429" s="20"/>
      <c r="AA429" s="20"/>
      <c r="AB429" s="20"/>
      <c r="AC429" s="20"/>
      <c r="AD429" s="20"/>
      <c r="AE429" s="20"/>
      <c r="AF429" s="20"/>
    </row>
    <row r="430" spans="1:32" x14ac:dyDescent="0.3">
      <c r="A430" s="9"/>
      <c r="B430" s="9"/>
      <c r="C430" s="9"/>
      <c r="D430" s="9"/>
      <c r="E430" s="9"/>
      <c r="F430" s="9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19"/>
      <c r="U430" s="19"/>
      <c r="V430" s="19"/>
      <c r="W430" s="19"/>
      <c r="X430" s="19"/>
      <c r="Y430" s="20"/>
      <c r="Z430" s="20"/>
      <c r="AA430" s="20"/>
      <c r="AB430" s="20"/>
      <c r="AC430" s="20"/>
      <c r="AD430" s="20"/>
      <c r="AE430" s="20"/>
      <c r="AF430" s="20"/>
    </row>
    <row r="431" spans="1:32" x14ac:dyDescent="0.3">
      <c r="A431" s="9"/>
      <c r="B431" s="9"/>
      <c r="C431" s="9"/>
      <c r="D431" s="9"/>
      <c r="E431" s="9"/>
      <c r="F431" s="9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19"/>
      <c r="U431" s="19"/>
      <c r="V431" s="19"/>
      <c r="W431" s="19"/>
      <c r="X431" s="19"/>
      <c r="Y431" s="20"/>
      <c r="Z431" s="20"/>
      <c r="AA431" s="20"/>
      <c r="AB431" s="20"/>
      <c r="AC431" s="20"/>
      <c r="AD431" s="20"/>
      <c r="AE431" s="20"/>
      <c r="AF431" s="20"/>
    </row>
    <row r="432" spans="1:32" x14ac:dyDescent="0.3">
      <c r="A432" s="9"/>
      <c r="B432" s="9"/>
      <c r="C432" s="9"/>
      <c r="D432" s="9"/>
      <c r="E432" s="9"/>
      <c r="F432" s="9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19"/>
      <c r="U432" s="19"/>
      <c r="V432" s="19"/>
      <c r="W432" s="19"/>
      <c r="X432" s="19"/>
      <c r="Y432" s="20"/>
      <c r="Z432" s="20"/>
      <c r="AA432" s="20"/>
      <c r="AB432" s="20"/>
      <c r="AC432" s="20"/>
      <c r="AD432" s="20"/>
      <c r="AE432" s="20"/>
      <c r="AF432" s="20"/>
    </row>
    <row r="433" spans="1:32" x14ac:dyDescent="0.3">
      <c r="A433" s="9"/>
      <c r="B433" s="9"/>
      <c r="C433" s="9"/>
      <c r="D433" s="9"/>
      <c r="E433" s="9"/>
      <c r="F433" s="9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19"/>
      <c r="U433" s="19"/>
      <c r="V433" s="19"/>
      <c r="W433" s="19"/>
      <c r="X433" s="19"/>
      <c r="Y433" s="20"/>
      <c r="Z433" s="20"/>
      <c r="AA433" s="20"/>
      <c r="AB433" s="20"/>
      <c r="AC433" s="20"/>
      <c r="AD433" s="20"/>
      <c r="AE433" s="20"/>
      <c r="AF433" s="20"/>
    </row>
    <row r="434" spans="1:32" x14ac:dyDescent="0.3">
      <c r="A434" s="9"/>
      <c r="B434" s="9"/>
      <c r="C434" s="9"/>
      <c r="D434" s="9"/>
      <c r="E434" s="9"/>
      <c r="F434" s="9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19"/>
      <c r="U434" s="19"/>
      <c r="V434" s="19"/>
      <c r="W434" s="19"/>
      <c r="X434" s="19"/>
      <c r="Y434" s="20"/>
      <c r="Z434" s="20"/>
      <c r="AA434" s="20"/>
      <c r="AB434" s="20"/>
      <c r="AC434" s="20"/>
      <c r="AD434" s="20"/>
      <c r="AE434" s="20"/>
      <c r="AF434" s="20"/>
    </row>
    <row r="435" spans="1:32" x14ac:dyDescent="0.3">
      <c r="A435" s="9"/>
      <c r="B435" s="9"/>
      <c r="C435" s="9"/>
      <c r="D435" s="9"/>
      <c r="E435" s="9"/>
      <c r="F435" s="9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19"/>
      <c r="U435" s="19"/>
      <c r="V435" s="19"/>
      <c r="W435" s="19"/>
      <c r="X435" s="19"/>
      <c r="Y435" s="20"/>
      <c r="Z435" s="20"/>
      <c r="AA435" s="20"/>
      <c r="AB435" s="20"/>
      <c r="AC435" s="20"/>
      <c r="AD435" s="20"/>
      <c r="AE435" s="20"/>
      <c r="AF435" s="20"/>
    </row>
    <row r="436" spans="1:32" x14ac:dyDescent="0.3">
      <c r="A436" s="9"/>
      <c r="B436" s="9"/>
      <c r="C436" s="9"/>
      <c r="D436" s="9"/>
      <c r="E436" s="9"/>
      <c r="F436" s="9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19"/>
      <c r="U436" s="19"/>
      <c r="V436" s="19"/>
      <c r="W436" s="19"/>
      <c r="X436" s="19"/>
      <c r="Y436" s="20"/>
      <c r="Z436" s="20"/>
      <c r="AA436" s="20"/>
      <c r="AB436" s="20"/>
      <c r="AC436" s="20"/>
      <c r="AD436" s="20"/>
      <c r="AE436" s="20"/>
      <c r="AF436" s="20"/>
    </row>
    <row r="437" spans="1:32" x14ac:dyDescent="0.3">
      <c r="A437" s="9"/>
      <c r="B437" s="9"/>
      <c r="C437" s="9"/>
      <c r="D437" s="9"/>
      <c r="E437" s="9"/>
      <c r="F437" s="9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19"/>
      <c r="U437" s="19"/>
      <c r="V437" s="19"/>
      <c r="W437" s="19"/>
      <c r="X437" s="19"/>
      <c r="Y437" s="20"/>
      <c r="Z437" s="20"/>
      <c r="AA437" s="20"/>
      <c r="AB437" s="20"/>
      <c r="AC437" s="20"/>
      <c r="AD437" s="20"/>
      <c r="AE437" s="20"/>
      <c r="AF437" s="20"/>
    </row>
    <row r="438" spans="1:32" x14ac:dyDescent="0.3">
      <c r="A438" s="9"/>
      <c r="B438" s="9"/>
      <c r="C438" s="9"/>
      <c r="D438" s="9"/>
      <c r="E438" s="9"/>
      <c r="F438" s="9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19"/>
      <c r="U438" s="19"/>
      <c r="V438" s="19"/>
      <c r="W438" s="19"/>
      <c r="X438" s="19"/>
      <c r="Y438" s="20"/>
      <c r="Z438" s="20"/>
      <c r="AA438" s="20"/>
      <c r="AB438" s="20"/>
      <c r="AC438" s="20"/>
      <c r="AD438" s="20"/>
      <c r="AE438" s="20"/>
      <c r="AF438" s="20"/>
    </row>
    <row r="439" spans="1:32" x14ac:dyDescent="0.3">
      <c r="A439" s="9"/>
      <c r="B439" s="9"/>
      <c r="C439" s="9"/>
      <c r="D439" s="9"/>
      <c r="E439" s="9"/>
      <c r="F439" s="9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19"/>
      <c r="U439" s="19"/>
      <c r="V439" s="19"/>
      <c r="W439" s="19"/>
      <c r="X439" s="19"/>
      <c r="Y439" s="20"/>
      <c r="Z439" s="20"/>
      <c r="AA439" s="20"/>
      <c r="AB439" s="20"/>
      <c r="AC439" s="20"/>
      <c r="AD439" s="20"/>
      <c r="AE439" s="20"/>
      <c r="AF439" s="20"/>
    </row>
    <row r="440" spans="1:32" x14ac:dyDescent="0.3">
      <c r="A440" s="9"/>
      <c r="B440" s="9"/>
      <c r="C440" s="9"/>
      <c r="D440" s="9"/>
      <c r="E440" s="9"/>
      <c r="F440" s="9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19"/>
      <c r="U440" s="19"/>
      <c r="V440" s="19"/>
      <c r="W440" s="19"/>
      <c r="X440" s="19"/>
      <c r="Y440" s="20"/>
      <c r="Z440" s="20"/>
      <c r="AA440" s="20"/>
      <c r="AB440" s="20"/>
      <c r="AC440" s="20"/>
      <c r="AD440" s="20"/>
      <c r="AE440" s="20"/>
      <c r="AF440" s="20"/>
    </row>
    <row r="441" spans="1:32" x14ac:dyDescent="0.3">
      <c r="A441" s="9"/>
      <c r="B441" s="9"/>
      <c r="C441" s="9"/>
      <c r="D441" s="9"/>
      <c r="E441" s="9"/>
      <c r="F441" s="9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19"/>
      <c r="U441" s="19"/>
      <c r="V441" s="19"/>
      <c r="W441" s="19"/>
      <c r="X441" s="19"/>
      <c r="Y441" s="20"/>
      <c r="Z441" s="20"/>
      <c r="AA441" s="20"/>
      <c r="AB441" s="20"/>
      <c r="AC441" s="20"/>
      <c r="AD441" s="20"/>
      <c r="AE441" s="20"/>
      <c r="AF441" s="20"/>
    </row>
    <row r="442" spans="1:32" x14ac:dyDescent="0.3">
      <c r="A442" s="9"/>
      <c r="B442" s="9"/>
      <c r="C442" s="9"/>
      <c r="D442" s="9"/>
      <c r="E442" s="9"/>
      <c r="F442" s="9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19"/>
      <c r="U442" s="19"/>
      <c r="V442" s="19"/>
      <c r="W442" s="19"/>
      <c r="X442" s="19"/>
      <c r="Y442" s="20"/>
      <c r="Z442" s="20"/>
      <c r="AA442" s="20"/>
      <c r="AB442" s="20"/>
      <c r="AC442" s="20"/>
      <c r="AD442" s="20"/>
      <c r="AE442" s="20"/>
      <c r="AF442" s="20"/>
    </row>
    <row r="443" spans="1:32" x14ac:dyDescent="0.3">
      <c r="A443" s="9"/>
      <c r="B443" s="9"/>
      <c r="C443" s="9"/>
      <c r="D443" s="9"/>
      <c r="E443" s="9"/>
      <c r="F443" s="9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19"/>
      <c r="U443" s="19"/>
      <c r="V443" s="19"/>
      <c r="W443" s="19"/>
      <c r="X443" s="19"/>
      <c r="Y443" s="20"/>
      <c r="Z443" s="20"/>
      <c r="AA443" s="20"/>
      <c r="AB443" s="20"/>
      <c r="AC443" s="20"/>
      <c r="AD443" s="20"/>
      <c r="AE443" s="20"/>
      <c r="AF443" s="20"/>
    </row>
    <row r="444" spans="1:32" x14ac:dyDescent="0.3">
      <c r="A444" s="9"/>
      <c r="B444" s="9"/>
      <c r="C444" s="9"/>
      <c r="D444" s="9"/>
      <c r="E444" s="9"/>
      <c r="F444" s="9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19"/>
      <c r="U444" s="19"/>
      <c r="V444" s="19"/>
      <c r="W444" s="19"/>
      <c r="X444" s="19"/>
      <c r="Y444" s="20"/>
      <c r="Z444" s="20"/>
      <c r="AA444" s="20"/>
      <c r="AB444" s="20"/>
      <c r="AC444" s="20"/>
      <c r="AD444" s="20"/>
      <c r="AE444" s="20"/>
      <c r="AF444" s="20"/>
    </row>
    <row r="445" spans="1:32" x14ac:dyDescent="0.3">
      <c r="A445" s="9"/>
      <c r="B445" s="9"/>
      <c r="C445" s="9"/>
      <c r="D445" s="9"/>
      <c r="E445" s="9"/>
      <c r="F445" s="9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19"/>
      <c r="U445" s="19"/>
      <c r="V445" s="19"/>
      <c r="W445" s="19"/>
      <c r="X445" s="19"/>
      <c r="Y445" s="20"/>
      <c r="Z445" s="20"/>
      <c r="AA445" s="20"/>
      <c r="AB445" s="20"/>
      <c r="AC445" s="20"/>
      <c r="AD445" s="20"/>
      <c r="AE445" s="20"/>
      <c r="AF445" s="20"/>
    </row>
    <row r="446" spans="1:32" x14ac:dyDescent="0.3">
      <c r="A446" s="9"/>
      <c r="B446" s="9"/>
      <c r="C446" s="9"/>
      <c r="D446" s="9"/>
      <c r="E446" s="9"/>
      <c r="F446" s="9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19"/>
      <c r="U446" s="19"/>
      <c r="V446" s="19"/>
      <c r="W446" s="19"/>
      <c r="X446" s="19"/>
      <c r="Y446" s="20"/>
      <c r="Z446" s="20"/>
      <c r="AA446" s="20"/>
      <c r="AB446" s="20"/>
      <c r="AC446" s="20"/>
      <c r="AD446" s="20"/>
      <c r="AE446" s="20"/>
      <c r="AF446" s="20"/>
    </row>
    <row r="447" spans="1:32" x14ac:dyDescent="0.3">
      <c r="A447" s="9"/>
      <c r="B447" s="9"/>
      <c r="C447" s="9"/>
      <c r="D447" s="9"/>
      <c r="E447" s="9"/>
      <c r="F447" s="9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19"/>
      <c r="U447" s="19"/>
      <c r="V447" s="19"/>
      <c r="W447" s="19"/>
      <c r="X447" s="19"/>
      <c r="Y447" s="20"/>
      <c r="Z447" s="20"/>
      <c r="AA447" s="20"/>
      <c r="AB447" s="20"/>
      <c r="AC447" s="20"/>
      <c r="AD447" s="20"/>
      <c r="AE447" s="20"/>
      <c r="AF447" s="20"/>
    </row>
    <row r="448" spans="1:32" x14ac:dyDescent="0.3">
      <c r="A448" s="9"/>
      <c r="B448" s="9"/>
      <c r="C448" s="9"/>
      <c r="D448" s="9"/>
      <c r="E448" s="9"/>
      <c r="F448" s="9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19"/>
      <c r="U448" s="19"/>
      <c r="V448" s="19"/>
      <c r="W448" s="19"/>
      <c r="X448" s="19"/>
      <c r="Y448" s="20"/>
      <c r="Z448" s="20"/>
      <c r="AA448" s="20"/>
      <c r="AB448" s="20"/>
      <c r="AC448" s="20"/>
      <c r="AD448" s="20"/>
      <c r="AE448" s="20"/>
      <c r="AF448" s="20"/>
    </row>
    <row r="449" spans="1:32" x14ac:dyDescent="0.3">
      <c r="A449" s="9"/>
      <c r="B449" s="9"/>
      <c r="C449" s="9"/>
      <c r="D449" s="9"/>
      <c r="E449" s="9"/>
      <c r="F449" s="9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19"/>
      <c r="U449" s="19"/>
      <c r="V449" s="19"/>
      <c r="W449" s="19"/>
      <c r="X449" s="19"/>
      <c r="Y449" s="20"/>
      <c r="Z449" s="20"/>
      <c r="AA449" s="20"/>
      <c r="AB449" s="20"/>
      <c r="AC449" s="20"/>
      <c r="AD449" s="20"/>
      <c r="AE449" s="20"/>
      <c r="AF449" s="20"/>
    </row>
    <row r="450" spans="1:32" x14ac:dyDescent="0.3">
      <c r="A450" s="9"/>
      <c r="B450" s="9"/>
      <c r="C450" s="9"/>
      <c r="D450" s="9"/>
      <c r="E450" s="9"/>
      <c r="F450" s="9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19"/>
      <c r="U450" s="19"/>
      <c r="V450" s="19"/>
      <c r="W450" s="19"/>
      <c r="X450" s="19"/>
      <c r="Y450" s="20"/>
      <c r="Z450" s="20"/>
      <c r="AA450" s="20"/>
      <c r="AB450" s="20"/>
      <c r="AC450" s="20"/>
      <c r="AD450" s="20"/>
      <c r="AE450" s="20"/>
      <c r="AF450" s="20"/>
    </row>
    <row r="451" spans="1:32" x14ac:dyDescent="0.3">
      <c r="A451" s="9"/>
      <c r="B451" s="9"/>
      <c r="C451" s="9"/>
      <c r="D451" s="9"/>
      <c r="E451" s="9"/>
      <c r="F451" s="9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19"/>
      <c r="U451" s="19"/>
      <c r="V451" s="19"/>
      <c r="W451" s="19"/>
      <c r="X451" s="19"/>
      <c r="Y451" s="20"/>
      <c r="Z451" s="20"/>
      <c r="AA451" s="20"/>
      <c r="AB451" s="20"/>
      <c r="AC451" s="20"/>
      <c r="AD451" s="20"/>
      <c r="AE451" s="20"/>
      <c r="AF451" s="20"/>
    </row>
    <row r="452" spans="1:32" x14ac:dyDescent="0.3">
      <c r="A452" s="9"/>
      <c r="B452" s="9"/>
      <c r="C452" s="9"/>
      <c r="D452" s="9"/>
      <c r="E452" s="9"/>
      <c r="F452" s="9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19"/>
      <c r="U452" s="19"/>
      <c r="V452" s="19"/>
      <c r="W452" s="19"/>
      <c r="X452" s="19"/>
      <c r="Y452" s="20"/>
      <c r="Z452" s="20"/>
      <c r="AA452" s="20"/>
      <c r="AB452" s="20"/>
      <c r="AC452" s="20"/>
      <c r="AD452" s="20"/>
      <c r="AE452" s="20"/>
      <c r="AF452" s="20"/>
    </row>
    <row r="453" spans="1:32" x14ac:dyDescent="0.3">
      <c r="A453" s="9"/>
      <c r="B453" s="9"/>
      <c r="C453" s="9"/>
      <c r="D453" s="9"/>
      <c r="E453" s="9"/>
      <c r="F453" s="9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19"/>
      <c r="U453" s="19"/>
      <c r="V453" s="19"/>
      <c r="W453" s="19"/>
      <c r="X453" s="19"/>
      <c r="Y453" s="20"/>
      <c r="Z453" s="20"/>
      <c r="AA453" s="20"/>
      <c r="AB453" s="20"/>
      <c r="AC453" s="20"/>
      <c r="AD453" s="20"/>
      <c r="AE453" s="20"/>
      <c r="AF453" s="20"/>
    </row>
    <row r="454" spans="1:32" x14ac:dyDescent="0.3">
      <c r="A454" s="9"/>
      <c r="B454" s="9"/>
      <c r="C454" s="9"/>
      <c r="D454" s="9"/>
      <c r="E454" s="9"/>
      <c r="F454" s="9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19"/>
      <c r="U454" s="19"/>
      <c r="V454" s="19"/>
      <c r="W454" s="19"/>
      <c r="X454" s="19"/>
      <c r="Y454" s="20"/>
      <c r="Z454" s="20"/>
      <c r="AA454" s="20"/>
      <c r="AB454" s="20"/>
      <c r="AC454" s="20"/>
      <c r="AD454" s="20"/>
      <c r="AE454" s="20"/>
      <c r="AF454" s="20"/>
    </row>
    <row r="455" spans="1:32" x14ac:dyDescent="0.3">
      <c r="A455" s="9"/>
      <c r="B455" s="9"/>
      <c r="C455" s="9"/>
      <c r="D455" s="9"/>
      <c r="E455" s="9"/>
      <c r="F455" s="9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19"/>
      <c r="U455" s="19"/>
      <c r="V455" s="19"/>
      <c r="W455" s="19"/>
      <c r="X455" s="19"/>
      <c r="Y455" s="20"/>
      <c r="Z455" s="20"/>
      <c r="AA455" s="20"/>
      <c r="AB455" s="20"/>
      <c r="AC455" s="20"/>
      <c r="AD455" s="20"/>
      <c r="AE455" s="20"/>
      <c r="AF455" s="20"/>
    </row>
    <row r="456" spans="1:32" x14ac:dyDescent="0.3">
      <c r="A456" s="9"/>
      <c r="B456" s="9"/>
      <c r="C456" s="9"/>
      <c r="D456" s="9"/>
      <c r="E456" s="9"/>
      <c r="F456" s="9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19"/>
      <c r="U456" s="19"/>
      <c r="V456" s="19"/>
      <c r="W456" s="19"/>
      <c r="X456" s="19"/>
      <c r="Y456" s="20"/>
      <c r="Z456" s="20"/>
      <c r="AA456" s="20"/>
      <c r="AB456" s="20"/>
      <c r="AC456" s="20"/>
      <c r="AD456" s="20"/>
      <c r="AE456" s="20"/>
      <c r="AF456" s="20"/>
    </row>
    <row r="457" spans="1:32" x14ac:dyDescent="0.3">
      <c r="A457" s="9"/>
      <c r="B457" s="9"/>
      <c r="C457" s="9"/>
      <c r="D457" s="9"/>
      <c r="E457" s="9"/>
      <c r="F457" s="9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19"/>
      <c r="U457" s="19"/>
      <c r="V457" s="19"/>
      <c r="W457" s="19"/>
      <c r="X457" s="19"/>
      <c r="Y457" s="20"/>
      <c r="Z457" s="20"/>
      <c r="AA457" s="20"/>
      <c r="AB457" s="20"/>
      <c r="AC457" s="20"/>
      <c r="AD457" s="20"/>
      <c r="AE457" s="20"/>
      <c r="AF457" s="20"/>
    </row>
    <row r="458" spans="1:32" x14ac:dyDescent="0.3">
      <c r="A458" s="9"/>
      <c r="B458" s="9"/>
      <c r="C458" s="9"/>
      <c r="D458" s="9"/>
      <c r="E458" s="9"/>
      <c r="F458" s="9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19"/>
      <c r="U458" s="19"/>
      <c r="V458" s="19"/>
      <c r="W458" s="19"/>
      <c r="X458" s="19"/>
      <c r="Y458" s="20"/>
      <c r="Z458" s="20"/>
      <c r="AA458" s="20"/>
      <c r="AB458" s="20"/>
      <c r="AC458" s="20"/>
      <c r="AD458" s="20"/>
      <c r="AE458" s="20"/>
      <c r="AF458" s="20"/>
    </row>
    <row r="459" spans="1:32" x14ac:dyDescent="0.3">
      <c r="A459" s="9"/>
      <c r="B459" s="9"/>
      <c r="C459" s="9"/>
      <c r="D459" s="9"/>
      <c r="E459" s="9"/>
      <c r="F459" s="9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19"/>
      <c r="U459" s="19"/>
      <c r="V459" s="19"/>
      <c r="W459" s="19"/>
      <c r="X459" s="19"/>
      <c r="Y459" s="20"/>
      <c r="Z459" s="20"/>
      <c r="AA459" s="20"/>
      <c r="AB459" s="20"/>
      <c r="AC459" s="20"/>
      <c r="AD459" s="20"/>
      <c r="AE459" s="20"/>
      <c r="AF459" s="20"/>
    </row>
    <row r="460" spans="1:32" x14ac:dyDescent="0.3">
      <c r="A460" s="9"/>
      <c r="B460" s="9"/>
      <c r="C460" s="9"/>
      <c r="D460" s="9"/>
      <c r="E460" s="9"/>
      <c r="F460" s="9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19"/>
      <c r="U460" s="19"/>
      <c r="V460" s="19"/>
      <c r="W460" s="19"/>
      <c r="X460" s="19"/>
      <c r="Y460" s="20"/>
      <c r="Z460" s="20"/>
      <c r="AA460" s="20"/>
      <c r="AB460" s="20"/>
      <c r="AC460" s="20"/>
      <c r="AD460" s="20"/>
      <c r="AE460" s="20"/>
      <c r="AF460" s="20"/>
    </row>
    <row r="461" spans="1:32" x14ac:dyDescent="0.3">
      <c r="A461" s="9"/>
      <c r="B461" s="9"/>
      <c r="C461" s="9"/>
      <c r="D461" s="9"/>
      <c r="E461" s="9"/>
      <c r="F461" s="9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19"/>
      <c r="U461" s="19"/>
      <c r="V461" s="19"/>
      <c r="W461" s="19"/>
      <c r="X461" s="19"/>
      <c r="Y461" s="20"/>
      <c r="Z461" s="20"/>
      <c r="AA461" s="20"/>
      <c r="AB461" s="20"/>
      <c r="AC461" s="20"/>
      <c r="AD461" s="20"/>
      <c r="AE461" s="20"/>
      <c r="AF461" s="20"/>
    </row>
    <row r="462" spans="1:32" x14ac:dyDescent="0.3">
      <c r="A462" s="9"/>
      <c r="B462" s="9"/>
      <c r="C462" s="9"/>
      <c r="D462" s="9"/>
      <c r="E462" s="9"/>
      <c r="F462" s="9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19"/>
      <c r="U462" s="19"/>
      <c r="V462" s="19"/>
      <c r="W462" s="19"/>
      <c r="X462" s="19"/>
      <c r="Y462" s="20"/>
      <c r="Z462" s="20"/>
      <c r="AA462" s="20"/>
      <c r="AB462" s="20"/>
      <c r="AC462" s="20"/>
      <c r="AD462" s="20"/>
      <c r="AE462" s="20"/>
      <c r="AF462" s="20"/>
    </row>
    <row r="463" spans="1:32" x14ac:dyDescent="0.3">
      <c r="A463" s="9"/>
      <c r="B463" s="9"/>
      <c r="C463" s="9"/>
      <c r="D463" s="9"/>
      <c r="E463" s="9"/>
      <c r="F463" s="9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19"/>
      <c r="U463" s="19"/>
      <c r="V463" s="19"/>
      <c r="W463" s="19"/>
      <c r="X463" s="19"/>
      <c r="Y463" s="20"/>
      <c r="Z463" s="20"/>
      <c r="AA463" s="20"/>
      <c r="AB463" s="20"/>
      <c r="AC463" s="20"/>
      <c r="AD463" s="20"/>
      <c r="AE463" s="20"/>
      <c r="AF463" s="20"/>
    </row>
    <row r="464" spans="1:32" x14ac:dyDescent="0.3">
      <c r="A464" s="9"/>
      <c r="B464" s="9"/>
      <c r="C464" s="9"/>
      <c r="D464" s="9"/>
      <c r="E464" s="9"/>
      <c r="F464" s="9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19"/>
      <c r="U464" s="19"/>
      <c r="V464" s="19"/>
      <c r="W464" s="19"/>
      <c r="X464" s="19"/>
      <c r="Y464" s="20"/>
      <c r="Z464" s="20"/>
      <c r="AA464" s="20"/>
      <c r="AB464" s="20"/>
      <c r="AC464" s="20"/>
      <c r="AD464" s="20"/>
      <c r="AE464" s="20"/>
      <c r="AF464" s="20"/>
    </row>
    <row r="465" spans="1:32" x14ac:dyDescent="0.3">
      <c r="A465" s="9"/>
      <c r="B465" s="9"/>
      <c r="C465" s="9"/>
      <c r="D465" s="9"/>
      <c r="E465" s="9"/>
      <c r="F465" s="9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19"/>
      <c r="U465" s="19"/>
      <c r="V465" s="19"/>
      <c r="W465" s="19"/>
      <c r="X465" s="19"/>
      <c r="Y465" s="20"/>
      <c r="Z465" s="20"/>
      <c r="AA465" s="20"/>
      <c r="AB465" s="20"/>
      <c r="AC465" s="20"/>
      <c r="AD465" s="20"/>
      <c r="AE465" s="20"/>
      <c r="AF465" s="20"/>
    </row>
    <row r="466" spans="1:32" x14ac:dyDescent="0.3">
      <c r="A466" s="9"/>
      <c r="B466" s="9"/>
      <c r="C466" s="9"/>
      <c r="D466" s="9"/>
      <c r="E466" s="9"/>
      <c r="F466" s="9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19"/>
      <c r="U466" s="19"/>
      <c r="V466" s="19"/>
      <c r="W466" s="19"/>
      <c r="X466" s="19"/>
      <c r="Y466" s="20"/>
      <c r="Z466" s="20"/>
      <c r="AA466" s="20"/>
      <c r="AB466" s="20"/>
      <c r="AC466" s="20"/>
      <c r="AD466" s="20"/>
      <c r="AE466" s="20"/>
      <c r="AF466" s="20"/>
    </row>
    <row r="467" spans="1:32" x14ac:dyDescent="0.3">
      <c r="A467" s="9"/>
      <c r="B467" s="9"/>
      <c r="C467" s="9"/>
      <c r="D467" s="9"/>
      <c r="E467" s="9"/>
      <c r="F467" s="9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19"/>
      <c r="U467" s="19"/>
      <c r="V467" s="19"/>
      <c r="W467" s="19"/>
      <c r="X467" s="19"/>
      <c r="Y467" s="20"/>
      <c r="Z467" s="20"/>
      <c r="AA467" s="20"/>
      <c r="AB467" s="20"/>
      <c r="AC467" s="20"/>
      <c r="AD467" s="20"/>
      <c r="AE467" s="20"/>
      <c r="AF467" s="20"/>
    </row>
    <row r="468" spans="1:32" x14ac:dyDescent="0.3">
      <c r="A468" s="9"/>
      <c r="B468" s="9"/>
      <c r="C468" s="9"/>
      <c r="D468" s="9"/>
      <c r="E468" s="9"/>
      <c r="F468" s="9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19"/>
      <c r="U468" s="19"/>
      <c r="V468" s="19"/>
      <c r="W468" s="19"/>
      <c r="X468" s="19"/>
      <c r="Y468" s="20"/>
      <c r="Z468" s="20"/>
      <c r="AA468" s="20"/>
      <c r="AB468" s="20"/>
      <c r="AC468" s="20"/>
      <c r="AD468" s="20"/>
      <c r="AE468" s="20"/>
      <c r="AF468" s="20"/>
    </row>
    <row r="469" spans="1:32" x14ac:dyDescent="0.3">
      <c r="A469" s="9"/>
      <c r="B469" s="9"/>
      <c r="C469" s="9"/>
      <c r="D469" s="9"/>
      <c r="E469" s="9"/>
      <c r="F469" s="9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19"/>
      <c r="U469" s="19"/>
      <c r="V469" s="19"/>
      <c r="W469" s="19"/>
      <c r="X469" s="19"/>
      <c r="Y469" s="20"/>
      <c r="Z469" s="20"/>
      <c r="AA469" s="20"/>
      <c r="AB469" s="20"/>
      <c r="AC469" s="20"/>
      <c r="AD469" s="20"/>
      <c r="AE469" s="20"/>
      <c r="AF469" s="20"/>
    </row>
    <row r="470" spans="1:32" x14ac:dyDescent="0.3">
      <c r="A470" s="9"/>
      <c r="B470" s="9"/>
      <c r="C470" s="9"/>
      <c r="D470" s="9"/>
      <c r="E470" s="9"/>
      <c r="F470" s="9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19"/>
      <c r="U470" s="19"/>
      <c r="V470" s="19"/>
      <c r="W470" s="19"/>
      <c r="X470" s="19"/>
      <c r="Y470" s="20"/>
      <c r="Z470" s="20"/>
      <c r="AA470" s="20"/>
      <c r="AB470" s="20"/>
      <c r="AC470" s="20"/>
      <c r="AD470" s="20"/>
      <c r="AE470" s="20"/>
      <c r="AF470" s="20"/>
    </row>
    <row r="471" spans="1:32" x14ac:dyDescent="0.3">
      <c r="A471" s="9"/>
      <c r="B471" s="9"/>
      <c r="C471" s="9"/>
      <c r="D471" s="9"/>
      <c r="E471" s="9"/>
      <c r="F471" s="9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19"/>
      <c r="U471" s="19"/>
      <c r="V471" s="19"/>
      <c r="W471" s="19"/>
      <c r="X471" s="19"/>
      <c r="Y471" s="20"/>
      <c r="Z471" s="20"/>
      <c r="AA471" s="20"/>
      <c r="AB471" s="20"/>
      <c r="AC471" s="20"/>
      <c r="AD471" s="20"/>
      <c r="AE471" s="20"/>
      <c r="AF471" s="20"/>
    </row>
    <row r="472" spans="1:32" x14ac:dyDescent="0.3">
      <c r="A472" s="9"/>
      <c r="B472" s="9"/>
      <c r="C472" s="9"/>
      <c r="D472" s="9"/>
      <c r="E472" s="9"/>
      <c r="F472" s="9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19"/>
      <c r="U472" s="19"/>
      <c r="V472" s="19"/>
      <c r="W472" s="19"/>
      <c r="X472" s="19"/>
      <c r="Y472" s="20"/>
      <c r="Z472" s="20"/>
      <c r="AA472" s="20"/>
      <c r="AB472" s="20"/>
      <c r="AC472" s="20"/>
      <c r="AD472" s="20"/>
      <c r="AE472" s="20"/>
      <c r="AF472" s="20"/>
    </row>
    <row r="473" spans="1:32" x14ac:dyDescent="0.3">
      <c r="A473" s="9"/>
      <c r="B473" s="9"/>
      <c r="C473" s="9"/>
      <c r="D473" s="9"/>
      <c r="E473" s="9"/>
      <c r="F473" s="9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19"/>
      <c r="U473" s="19"/>
      <c r="V473" s="19"/>
      <c r="W473" s="19"/>
      <c r="X473" s="19"/>
      <c r="Y473" s="20"/>
      <c r="Z473" s="20"/>
      <c r="AA473" s="20"/>
      <c r="AB473" s="20"/>
      <c r="AC473" s="20"/>
      <c r="AD473" s="20"/>
      <c r="AE473" s="20"/>
      <c r="AF473" s="20"/>
    </row>
    <row r="474" spans="1:32" x14ac:dyDescent="0.3">
      <c r="A474" s="9"/>
      <c r="B474" s="9"/>
      <c r="C474" s="9"/>
      <c r="D474" s="9"/>
      <c r="E474" s="9"/>
      <c r="F474" s="9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19"/>
      <c r="U474" s="19"/>
      <c r="V474" s="19"/>
      <c r="W474" s="19"/>
      <c r="X474" s="19"/>
      <c r="Y474" s="20"/>
      <c r="Z474" s="20"/>
      <c r="AA474" s="20"/>
      <c r="AB474" s="20"/>
      <c r="AC474" s="20"/>
      <c r="AD474" s="20"/>
      <c r="AE474" s="20"/>
      <c r="AF474" s="20"/>
    </row>
    <row r="475" spans="1:32" x14ac:dyDescent="0.3">
      <c r="A475" s="9"/>
      <c r="B475" s="9"/>
      <c r="C475" s="9"/>
      <c r="D475" s="9"/>
      <c r="E475" s="9"/>
      <c r="F475" s="9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19"/>
      <c r="U475" s="19"/>
      <c r="V475" s="19"/>
      <c r="W475" s="19"/>
      <c r="X475" s="19"/>
      <c r="Y475" s="20"/>
      <c r="Z475" s="20"/>
      <c r="AA475" s="20"/>
      <c r="AB475" s="20"/>
      <c r="AC475" s="20"/>
      <c r="AD475" s="20"/>
      <c r="AE475" s="20"/>
      <c r="AF475" s="20"/>
    </row>
    <row r="476" spans="1:32" x14ac:dyDescent="0.3">
      <c r="A476" s="9"/>
      <c r="B476" s="9"/>
      <c r="C476" s="9"/>
      <c r="D476" s="9"/>
      <c r="E476" s="9"/>
      <c r="F476" s="9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19"/>
      <c r="U476" s="19"/>
      <c r="V476" s="19"/>
      <c r="W476" s="19"/>
      <c r="X476" s="19"/>
      <c r="Y476" s="20"/>
      <c r="Z476" s="20"/>
      <c r="AA476" s="20"/>
      <c r="AB476" s="20"/>
      <c r="AC476" s="20"/>
      <c r="AD476" s="20"/>
      <c r="AE476" s="20"/>
      <c r="AF476" s="20"/>
    </row>
    <row r="477" spans="1:32" x14ac:dyDescent="0.3">
      <c r="A477" s="9"/>
      <c r="B477" s="9"/>
      <c r="C477" s="9"/>
      <c r="D477" s="9"/>
      <c r="E477" s="9"/>
      <c r="F477" s="9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19"/>
      <c r="U477" s="19"/>
      <c r="V477" s="19"/>
      <c r="W477" s="19"/>
      <c r="X477" s="19"/>
      <c r="Y477" s="20"/>
      <c r="Z477" s="20"/>
      <c r="AA477" s="20"/>
      <c r="AB477" s="20"/>
      <c r="AC477" s="20"/>
      <c r="AD477" s="20"/>
      <c r="AE477" s="20"/>
      <c r="AF477" s="20"/>
    </row>
    <row r="478" spans="1:32" x14ac:dyDescent="0.3">
      <c r="A478" s="9"/>
      <c r="B478" s="9"/>
      <c r="C478" s="9"/>
      <c r="D478" s="9"/>
      <c r="E478" s="9"/>
      <c r="F478" s="9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19"/>
      <c r="U478" s="19"/>
      <c r="V478" s="19"/>
      <c r="W478" s="19"/>
      <c r="X478" s="19"/>
      <c r="Y478" s="20"/>
      <c r="Z478" s="20"/>
      <c r="AA478" s="20"/>
      <c r="AB478" s="20"/>
      <c r="AC478" s="20"/>
      <c r="AD478" s="20"/>
      <c r="AE478" s="20"/>
      <c r="AF478" s="20"/>
    </row>
    <row r="479" spans="1:32" x14ac:dyDescent="0.3">
      <c r="A479" s="9"/>
      <c r="B479" s="9"/>
      <c r="C479" s="9"/>
      <c r="D479" s="9"/>
      <c r="E479" s="9"/>
      <c r="F479" s="9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19"/>
      <c r="U479" s="19"/>
      <c r="V479" s="19"/>
      <c r="W479" s="19"/>
      <c r="X479" s="19"/>
      <c r="Y479" s="20"/>
      <c r="Z479" s="20"/>
      <c r="AA479" s="20"/>
      <c r="AB479" s="20"/>
      <c r="AC479" s="20"/>
      <c r="AD479" s="20"/>
      <c r="AE479" s="20"/>
      <c r="AF479" s="20"/>
    </row>
    <row r="480" spans="1:32" x14ac:dyDescent="0.3">
      <c r="A480" s="9"/>
      <c r="B480" s="9"/>
      <c r="C480" s="9"/>
      <c r="D480" s="9"/>
      <c r="E480" s="9"/>
      <c r="F480" s="9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19"/>
      <c r="U480" s="19"/>
      <c r="V480" s="19"/>
      <c r="W480" s="19"/>
      <c r="X480" s="19"/>
      <c r="Y480" s="20"/>
      <c r="Z480" s="20"/>
      <c r="AA480" s="20"/>
      <c r="AB480" s="20"/>
      <c r="AC480" s="20"/>
      <c r="AD480" s="20"/>
      <c r="AE480" s="20"/>
      <c r="AF480" s="20"/>
    </row>
    <row r="481" spans="1:32" x14ac:dyDescent="0.3">
      <c r="A481" s="9"/>
      <c r="B481" s="9"/>
      <c r="C481" s="9"/>
      <c r="D481" s="9"/>
      <c r="E481" s="9"/>
      <c r="F481" s="9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19"/>
      <c r="U481" s="19"/>
      <c r="V481" s="19"/>
      <c r="W481" s="19"/>
      <c r="X481" s="19"/>
      <c r="Y481" s="20"/>
      <c r="Z481" s="20"/>
      <c r="AA481" s="20"/>
      <c r="AB481" s="20"/>
      <c r="AC481" s="20"/>
      <c r="AD481" s="20"/>
      <c r="AE481" s="20"/>
      <c r="AF481" s="20"/>
    </row>
    <row r="482" spans="1:32" x14ac:dyDescent="0.3">
      <c r="A482" s="9"/>
      <c r="B482" s="9"/>
      <c r="C482" s="9"/>
      <c r="D482" s="9"/>
      <c r="E482" s="9"/>
      <c r="F482" s="9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19"/>
      <c r="U482" s="19"/>
      <c r="V482" s="19"/>
      <c r="W482" s="19"/>
      <c r="X482" s="19"/>
      <c r="Y482" s="20"/>
      <c r="Z482" s="20"/>
      <c r="AA482" s="20"/>
      <c r="AB482" s="20"/>
      <c r="AC482" s="20"/>
      <c r="AD482" s="20"/>
      <c r="AE482" s="20"/>
      <c r="AF482" s="20"/>
    </row>
    <row r="483" spans="1:32" x14ac:dyDescent="0.3">
      <c r="A483" s="9"/>
      <c r="B483" s="9"/>
      <c r="C483" s="9"/>
      <c r="D483" s="9"/>
      <c r="E483" s="9"/>
      <c r="F483" s="9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19"/>
      <c r="U483" s="19"/>
      <c r="V483" s="19"/>
      <c r="W483" s="19"/>
      <c r="X483" s="19"/>
      <c r="Y483" s="20"/>
      <c r="Z483" s="20"/>
      <c r="AA483" s="20"/>
      <c r="AB483" s="20"/>
      <c r="AC483" s="20"/>
      <c r="AD483" s="20"/>
      <c r="AE483" s="20"/>
      <c r="AF483" s="20"/>
    </row>
    <row r="484" spans="1:32" x14ac:dyDescent="0.3">
      <c r="A484" s="9"/>
      <c r="B484" s="9"/>
      <c r="C484" s="9"/>
      <c r="D484" s="9"/>
      <c r="E484" s="9"/>
      <c r="F484" s="9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19"/>
      <c r="U484" s="19"/>
      <c r="V484" s="19"/>
      <c r="W484" s="19"/>
      <c r="X484" s="19"/>
      <c r="Y484" s="20"/>
      <c r="Z484" s="20"/>
      <c r="AA484" s="20"/>
      <c r="AB484" s="20"/>
      <c r="AC484" s="20"/>
      <c r="AD484" s="20"/>
      <c r="AE484" s="20"/>
      <c r="AF484" s="20"/>
    </row>
    <row r="485" spans="1:32" x14ac:dyDescent="0.3">
      <c r="A485" s="9"/>
      <c r="B485" s="9"/>
      <c r="C485" s="9"/>
      <c r="D485" s="9"/>
      <c r="E485" s="9"/>
      <c r="F485" s="9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19"/>
      <c r="U485" s="19"/>
      <c r="V485" s="19"/>
      <c r="W485" s="19"/>
      <c r="X485" s="19"/>
      <c r="Y485" s="20"/>
      <c r="Z485" s="20"/>
      <c r="AA485" s="20"/>
      <c r="AB485" s="20"/>
      <c r="AC485" s="20"/>
      <c r="AD485" s="20"/>
      <c r="AE485" s="20"/>
      <c r="AF485" s="20"/>
    </row>
    <row r="486" spans="1:32" x14ac:dyDescent="0.3">
      <c r="A486" s="9"/>
      <c r="B486" s="9"/>
      <c r="C486" s="9"/>
      <c r="D486" s="9"/>
      <c r="E486" s="9"/>
      <c r="F486" s="9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19"/>
      <c r="U486" s="19"/>
      <c r="V486" s="19"/>
      <c r="W486" s="19"/>
      <c r="X486" s="19"/>
      <c r="Y486" s="20"/>
      <c r="Z486" s="20"/>
      <c r="AA486" s="20"/>
      <c r="AB486" s="20"/>
      <c r="AC486" s="20"/>
      <c r="AD486" s="20"/>
      <c r="AE486" s="20"/>
      <c r="AF486" s="20"/>
    </row>
    <row r="487" spans="1:32" x14ac:dyDescent="0.3">
      <c r="A487" s="9"/>
      <c r="B487" s="9"/>
      <c r="C487" s="9"/>
      <c r="D487" s="9"/>
      <c r="E487" s="9"/>
      <c r="F487" s="9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19"/>
      <c r="U487" s="19"/>
      <c r="V487" s="19"/>
      <c r="W487" s="19"/>
      <c r="X487" s="19"/>
      <c r="Y487" s="20"/>
      <c r="Z487" s="20"/>
      <c r="AA487" s="20"/>
      <c r="AB487" s="20"/>
      <c r="AC487" s="20"/>
      <c r="AD487" s="20"/>
      <c r="AE487" s="20"/>
      <c r="AF487" s="20"/>
    </row>
    <row r="488" spans="1:32" x14ac:dyDescent="0.3">
      <c r="A488" s="9"/>
      <c r="B488" s="9"/>
      <c r="C488" s="9"/>
      <c r="D488" s="9"/>
      <c r="E488" s="9"/>
      <c r="F488" s="9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19"/>
      <c r="U488" s="19"/>
      <c r="V488" s="19"/>
      <c r="W488" s="19"/>
      <c r="X488" s="19"/>
      <c r="Y488" s="20"/>
      <c r="Z488" s="20"/>
      <c r="AA488" s="20"/>
      <c r="AB488" s="20"/>
      <c r="AC488" s="20"/>
      <c r="AD488" s="20"/>
      <c r="AE488" s="20"/>
      <c r="AF488" s="20"/>
    </row>
    <row r="489" spans="1:32" x14ac:dyDescent="0.3">
      <c r="A489" s="9"/>
      <c r="B489" s="9"/>
      <c r="C489" s="9"/>
      <c r="D489" s="9"/>
      <c r="E489" s="9"/>
      <c r="F489" s="9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19"/>
      <c r="U489" s="19"/>
      <c r="V489" s="19"/>
      <c r="W489" s="19"/>
      <c r="X489" s="19"/>
      <c r="Y489" s="20"/>
      <c r="Z489" s="20"/>
      <c r="AA489" s="20"/>
      <c r="AB489" s="20"/>
      <c r="AC489" s="20"/>
      <c r="AD489" s="20"/>
      <c r="AE489" s="20"/>
      <c r="AF489" s="20"/>
    </row>
    <row r="490" spans="1:32" x14ac:dyDescent="0.3">
      <c r="A490" s="9"/>
      <c r="B490" s="9"/>
      <c r="C490" s="9"/>
      <c r="D490" s="9"/>
      <c r="E490" s="9"/>
      <c r="F490" s="9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19"/>
      <c r="U490" s="19"/>
      <c r="V490" s="19"/>
      <c r="W490" s="19"/>
      <c r="X490" s="19"/>
      <c r="Y490" s="20"/>
      <c r="Z490" s="20"/>
      <c r="AA490" s="20"/>
      <c r="AB490" s="20"/>
      <c r="AC490" s="20"/>
      <c r="AD490" s="20"/>
      <c r="AE490" s="20"/>
      <c r="AF490" s="20"/>
    </row>
    <row r="491" spans="1:32" x14ac:dyDescent="0.3">
      <c r="A491" s="9"/>
      <c r="B491" s="9"/>
      <c r="C491" s="9"/>
      <c r="D491" s="9"/>
      <c r="E491" s="9"/>
      <c r="F491" s="9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19"/>
      <c r="U491" s="19"/>
      <c r="V491" s="19"/>
      <c r="W491" s="19"/>
      <c r="X491" s="19"/>
      <c r="Y491" s="20"/>
      <c r="Z491" s="20"/>
      <c r="AA491" s="20"/>
      <c r="AB491" s="20"/>
      <c r="AC491" s="20"/>
      <c r="AD491" s="20"/>
      <c r="AE491" s="20"/>
      <c r="AF491" s="20"/>
    </row>
    <row r="492" spans="1:32" x14ac:dyDescent="0.3">
      <c r="A492" s="9"/>
      <c r="B492" s="9"/>
      <c r="C492" s="9"/>
      <c r="D492" s="9"/>
      <c r="E492" s="9"/>
      <c r="F492" s="9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19"/>
      <c r="U492" s="19"/>
      <c r="V492" s="19"/>
      <c r="W492" s="19"/>
      <c r="X492" s="19"/>
      <c r="Y492" s="20"/>
      <c r="Z492" s="20"/>
      <c r="AA492" s="20"/>
      <c r="AB492" s="20"/>
      <c r="AC492" s="20"/>
      <c r="AD492" s="20"/>
      <c r="AE492" s="20"/>
      <c r="AF492" s="20"/>
    </row>
    <row r="493" spans="1:32" x14ac:dyDescent="0.3">
      <c r="A493" s="9"/>
      <c r="B493" s="9"/>
      <c r="C493" s="9"/>
      <c r="D493" s="9"/>
      <c r="E493" s="9"/>
      <c r="F493" s="9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19"/>
      <c r="U493" s="19"/>
      <c r="V493" s="19"/>
      <c r="W493" s="19"/>
      <c r="X493" s="19"/>
      <c r="Y493" s="20"/>
      <c r="Z493" s="20"/>
      <c r="AA493" s="20"/>
      <c r="AB493" s="20"/>
      <c r="AC493" s="20"/>
      <c r="AD493" s="20"/>
      <c r="AE493" s="20"/>
      <c r="AF493" s="20"/>
    </row>
    <row r="494" spans="1:32" x14ac:dyDescent="0.3">
      <c r="A494" s="9"/>
      <c r="B494" s="9"/>
      <c r="C494" s="9"/>
      <c r="D494" s="9"/>
      <c r="E494" s="9"/>
      <c r="F494" s="9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19"/>
      <c r="U494" s="19"/>
      <c r="V494" s="19"/>
      <c r="W494" s="19"/>
      <c r="X494" s="19"/>
      <c r="Y494" s="20"/>
      <c r="Z494" s="20"/>
      <c r="AA494" s="20"/>
      <c r="AB494" s="20"/>
      <c r="AC494" s="20"/>
      <c r="AD494" s="20"/>
      <c r="AE494" s="20"/>
      <c r="AF494" s="20"/>
    </row>
    <row r="495" spans="1:32" x14ac:dyDescent="0.3">
      <c r="A495" s="9"/>
      <c r="B495" s="9"/>
      <c r="C495" s="9"/>
      <c r="D495" s="9"/>
      <c r="E495" s="9"/>
      <c r="F495" s="9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19"/>
      <c r="U495" s="19"/>
      <c r="V495" s="19"/>
      <c r="W495" s="19"/>
      <c r="X495" s="19"/>
      <c r="Y495" s="20"/>
      <c r="Z495" s="20"/>
      <c r="AA495" s="20"/>
      <c r="AB495" s="20"/>
      <c r="AC495" s="20"/>
      <c r="AD495" s="20"/>
      <c r="AE495" s="20"/>
      <c r="AF495" s="20"/>
    </row>
    <row r="496" spans="1:32" x14ac:dyDescent="0.3">
      <c r="A496" s="9"/>
      <c r="B496" s="9"/>
      <c r="C496" s="9"/>
      <c r="D496" s="9"/>
      <c r="E496" s="9"/>
      <c r="F496" s="9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19"/>
      <c r="U496" s="19"/>
      <c r="V496" s="19"/>
      <c r="W496" s="19"/>
      <c r="X496" s="19"/>
      <c r="Y496" s="20"/>
      <c r="Z496" s="20"/>
      <c r="AA496" s="20"/>
      <c r="AB496" s="20"/>
      <c r="AC496" s="20"/>
      <c r="AD496" s="20"/>
      <c r="AE496" s="20"/>
      <c r="AF496" s="20"/>
    </row>
    <row r="497" spans="1:32" x14ac:dyDescent="0.3">
      <c r="A497" s="9"/>
      <c r="B497" s="9"/>
      <c r="C497" s="9"/>
      <c r="D497" s="9"/>
      <c r="E497" s="9"/>
      <c r="F497" s="9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19"/>
      <c r="U497" s="19"/>
      <c r="V497" s="19"/>
      <c r="W497" s="19"/>
      <c r="X497" s="19"/>
      <c r="Y497" s="20"/>
      <c r="Z497" s="20"/>
      <c r="AA497" s="20"/>
      <c r="AB497" s="20"/>
      <c r="AC497" s="20"/>
      <c r="AD497" s="20"/>
      <c r="AE497" s="20"/>
      <c r="AF497" s="20"/>
    </row>
    <row r="498" spans="1:32" x14ac:dyDescent="0.3">
      <c r="A498" s="9"/>
      <c r="B498" s="9"/>
      <c r="C498" s="9"/>
      <c r="D498" s="9"/>
      <c r="E498" s="9"/>
      <c r="F498" s="9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19"/>
      <c r="U498" s="19"/>
      <c r="V498" s="19"/>
      <c r="W498" s="19"/>
      <c r="X498" s="19"/>
      <c r="Y498" s="20"/>
      <c r="Z498" s="20"/>
      <c r="AA498" s="20"/>
      <c r="AB498" s="20"/>
      <c r="AC498" s="20"/>
      <c r="AD498" s="20"/>
      <c r="AE498" s="20"/>
      <c r="AF498" s="20"/>
    </row>
    <row r="499" spans="1:32" x14ac:dyDescent="0.3">
      <c r="A499" s="9"/>
      <c r="B499" s="9"/>
      <c r="C499" s="9"/>
      <c r="D499" s="9"/>
      <c r="E499" s="9"/>
      <c r="F499" s="9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19"/>
      <c r="U499" s="19"/>
      <c r="V499" s="19"/>
      <c r="W499" s="19"/>
      <c r="X499" s="19"/>
      <c r="Y499" s="20"/>
      <c r="Z499" s="20"/>
      <c r="AA499" s="20"/>
      <c r="AB499" s="20"/>
      <c r="AC499" s="20"/>
      <c r="AD499" s="20"/>
      <c r="AE499" s="20"/>
      <c r="AF499" s="20"/>
    </row>
    <row r="500" spans="1:32" ht="21" x14ac:dyDescent="0.4">
      <c r="A500" s="67"/>
      <c r="B500" s="9"/>
      <c r="C500" s="9"/>
      <c r="D500" s="9"/>
      <c r="E500" s="9"/>
      <c r="F500" s="9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19"/>
      <c r="U500" s="19"/>
      <c r="V500" s="19"/>
      <c r="W500" s="19"/>
      <c r="X500" s="19"/>
      <c r="Y500" s="20"/>
      <c r="Z500" s="20"/>
      <c r="AA500" s="20"/>
      <c r="AB500" s="20"/>
      <c r="AC500" s="20"/>
      <c r="AD500" s="20"/>
      <c r="AE500" s="20"/>
      <c r="AF500" s="20"/>
    </row>
    <row r="501" spans="1:32" x14ac:dyDescent="0.3">
      <c r="A501" s="9"/>
      <c r="B501" s="9"/>
      <c r="C501" s="9"/>
      <c r="D501" s="9"/>
      <c r="E501" s="9"/>
      <c r="F501" s="9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19"/>
      <c r="U501" s="19"/>
      <c r="V501" s="19"/>
      <c r="W501" s="19"/>
      <c r="X501" s="19"/>
      <c r="Y501" s="20"/>
      <c r="Z501" s="20"/>
      <c r="AA501" s="20"/>
      <c r="AB501" s="20"/>
      <c r="AC501" s="20"/>
      <c r="AD501" s="20"/>
      <c r="AE501" s="20"/>
      <c r="AF501" s="20"/>
    </row>
    <row r="502" spans="1:32" x14ac:dyDescent="0.3">
      <c r="A502" s="9"/>
      <c r="B502" s="9"/>
      <c r="C502" s="9"/>
      <c r="D502" s="9"/>
      <c r="E502" s="9"/>
      <c r="F502" s="9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19"/>
      <c r="U502" s="19"/>
      <c r="V502" s="19"/>
      <c r="W502" s="19"/>
      <c r="X502" s="19"/>
      <c r="Y502" s="20"/>
      <c r="Z502" s="20"/>
      <c r="AA502" s="20"/>
      <c r="AB502" s="20"/>
      <c r="AC502" s="20"/>
      <c r="AD502" s="20"/>
      <c r="AE502" s="20"/>
      <c r="AF502" s="20"/>
    </row>
    <row r="503" spans="1:32" x14ac:dyDescent="0.3">
      <c r="A503" s="9"/>
      <c r="B503" s="9"/>
      <c r="C503" s="9"/>
      <c r="D503" s="9"/>
      <c r="E503" s="9"/>
      <c r="F503" s="9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19"/>
      <c r="U503" s="19"/>
      <c r="V503" s="19"/>
      <c r="W503" s="19"/>
      <c r="X503" s="19"/>
      <c r="Y503" s="20"/>
      <c r="Z503" s="20"/>
      <c r="AA503" s="20"/>
      <c r="AB503" s="20"/>
      <c r="AC503" s="20"/>
      <c r="AD503" s="20"/>
      <c r="AE503" s="20"/>
      <c r="AF503" s="20"/>
    </row>
    <row r="504" spans="1:32" x14ac:dyDescent="0.3">
      <c r="A504" s="9"/>
      <c r="B504" s="9"/>
      <c r="C504" s="9"/>
      <c r="D504" s="9"/>
      <c r="E504" s="9"/>
      <c r="F504" s="9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19"/>
      <c r="U504" s="19"/>
      <c r="V504" s="19"/>
      <c r="W504" s="19"/>
      <c r="X504" s="19"/>
      <c r="Y504" s="20"/>
      <c r="Z504" s="20"/>
      <c r="AA504" s="20"/>
      <c r="AB504" s="20"/>
      <c r="AC504" s="20"/>
      <c r="AD504" s="20"/>
      <c r="AE504" s="20"/>
      <c r="AF504" s="20"/>
    </row>
    <row r="505" spans="1:32" x14ac:dyDescent="0.3">
      <c r="A505" s="9"/>
      <c r="B505" s="9"/>
      <c r="C505" s="9"/>
      <c r="D505" s="9"/>
      <c r="E505" s="9"/>
      <c r="F505" s="9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19"/>
      <c r="U505" s="19"/>
      <c r="V505" s="19"/>
      <c r="W505" s="19"/>
      <c r="X505" s="19"/>
      <c r="Y505" s="20"/>
      <c r="Z505" s="20"/>
      <c r="AA505" s="20"/>
      <c r="AB505" s="20"/>
      <c r="AC505" s="20"/>
      <c r="AD505" s="20"/>
      <c r="AE505" s="20"/>
      <c r="AF505" s="20"/>
    </row>
    <row r="506" spans="1:32" x14ac:dyDescent="0.3">
      <c r="A506" s="9"/>
      <c r="B506" s="9"/>
      <c r="C506" s="9"/>
      <c r="D506" s="9"/>
      <c r="E506" s="9"/>
      <c r="F506" s="9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19"/>
      <c r="U506" s="19"/>
      <c r="V506" s="19"/>
      <c r="W506" s="19"/>
      <c r="X506" s="19"/>
      <c r="Y506" s="20"/>
      <c r="Z506" s="20"/>
      <c r="AA506" s="20"/>
      <c r="AB506" s="20"/>
      <c r="AC506" s="20"/>
      <c r="AD506" s="20"/>
      <c r="AE506" s="20"/>
      <c r="AF506" s="20"/>
    </row>
    <row r="507" spans="1:32" x14ac:dyDescent="0.3">
      <c r="A507" s="9"/>
      <c r="B507" s="9"/>
      <c r="C507" s="9"/>
      <c r="D507" s="9"/>
      <c r="E507" s="9"/>
      <c r="F507" s="9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19"/>
      <c r="U507" s="19"/>
      <c r="V507" s="19"/>
      <c r="W507" s="19"/>
      <c r="X507" s="19"/>
      <c r="Y507" s="20"/>
      <c r="Z507" s="20"/>
      <c r="AA507" s="20"/>
      <c r="AB507" s="20"/>
      <c r="AC507" s="20"/>
      <c r="AD507" s="20"/>
      <c r="AE507" s="20"/>
      <c r="AF507" s="20"/>
    </row>
    <row r="508" spans="1:32" x14ac:dyDescent="0.3">
      <c r="A508" s="9"/>
      <c r="B508" s="9"/>
      <c r="C508" s="9"/>
      <c r="D508" s="9"/>
      <c r="E508" s="9"/>
      <c r="F508" s="9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19"/>
      <c r="U508" s="19"/>
      <c r="V508" s="19"/>
      <c r="W508" s="19"/>
      <c r="X508" s="19"/>
      <c r="Y508" s="20"/>
      <c r="Z508" s="20"/>
      <c r="AA508" s="20"/>
      <c r="AB508" s="20"/>
      <c r="AC508" s="20"/>
      <c r="AD508" s="20"/>
      <c r="AE508" s="20"/>
      <c r="AF508" s="20"/>
    </row>
    <row r="509" spans="1:32" x14ac:dyDescent="0.3">
      <c r="A509" s="9"/>
      <c r="B509" s="9"/>
      <c r="C509" s="9"/>
      <c r="D509" s="9"/>
      <c r="E509" s="9"/>
      <c r="F509" s="9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19"/>
      <c r="U509" s="19"/>
      <c r="V509" s="19"/>
      <c r="W509" s="19"/>
      <c r="X509" s="19"/>
      <c r="Y509" s="20"/>
      <c r="Z509" s="20"/>
      <c r="AA509" s="20"/>
      <c r="AB509" s="20"/>
      <c r="AC509" s="20"/>
      <c r="AD509" s="20"/>
      <c r="AE509" s="20"/>
      <c r="AF509" s="20"/>
    </row>
    <row r="510" spans="1:32" x14ac:dyDescent="0.3">
      <c r="A510" s="9"/>
      <c r="B510" s="9"/>
      <c r="C510" s="9"/>
      <c r="D510" s="9"/>
      <c r="E510" s="9"/>
      <c r="F510" s="9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19"/>
      <c r="U510" s="19"/>
      <c r="V510" s="19"/>
      <c r="W510" s="19"/>
      <c r="X510" s="19"/>
      <c r="Y510" s="20"/>
      <c r="Z510" s="20"/>
      <c r="AA510" s="20"/>
      <c r="AB510" s="20"/>
      <c r="AC510" s="20"/>
      <c r="AD510" s="20"/>
      <c r="AE510" s="20"/>
      <c r="AF510" s="20"/>
    </row>
    <row r="511" spans="1:32" x14ac:dyDescent="0.3">
      <c r="A511" s="9"/>
      <c r="B511" s="9"/>
      <c r="C511" s="9"/>
      <c r="D511" s="9"/>
      <c r="E511" s="9"/>
      <c r="F511" s="9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19"/>
      <c r="U511" s="19"/>
      <c r="V511" s="19"/>
      <c r="W511" s="19"/>
      <c r="X511" s="19"/>
      <c r="Y511" s="20"/>
      <c r="Z511" s="20"/>
      <c r="AA511" s="20"/>
      <c r="AB511" s="20"/>
      <c r="AC511" s="20"/>
      <c r="AD511" s="20"/>
      <c r="AE511" s="20"/>
      <c r="AF511" s="20"/>
    </row>
    <row r="512" spans="1:32" x14ac:dyDescent="0.3">
      <c r="A512" s="9"/>
      <c r="B512" s="9"/>
      <c r="C512" s="9"/>
      <c r="D512" s="9"/>
      <c r="E512" s="9"/>
      <c r="F512" s="9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19"/>
      <c r="U512" s="19"/>
      <c r="V512" s="19"/>
      <c r="W512" s="19"/>
      <c r="X512" s="19"/>
      <c r="Y512" s="20"/>
      <c r="Z512" s="20"/>
      <c r="AA512" s="20"/>
      <c r="AB512" s="20"/>
      <c r="AC512" s="20"/>
      <c r="AD512" s="20"/>
      <c r="AE512" s="20"/>
      <c r="AF512" s="20"/>
    </row>
    <row r="513" spans="1:32" x14ac:dyDescent="0.3">
      <c r="A513" s="9"/>
      <c r="B513" s="9"/>
      <c r="C513" s="9"/>
      <c r="D513" s="9"/>
      <c r="E513" s="9"/>
      <c r="F513" s="9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19"/>
      <c r="U513" s="19"/>
      <c r="V513" s="19"/>
      <c r="W513" s="19"/>
      <c r="X513" s="19"/>
      <c r="Y513" s="20"/>
      <c r="Z513" s="20"/>
      <c r="AA513" s="20"/>
      <c r="AB513" s="20"/>
      <c r="AC513" s="20"/>
      <c r="AD513" s="20"/>
      <c r="AE513" s="20"/>
      <c r="AF513" s="20"/>
    </row>
    <row r="514" spans="1:32" x14ac:dyDescent="0.3">
      <c r="A514" s="9"/>
      <c r="B514" s="9"/>
      <c r="C514" s="9"/>
      <c r="D514" s="9"/>
      <c r="E514" s="9"/>
      <c r="F514" s="9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19"/>
      <c r="U514" s="19"/>
      <c r="V514" s="19"/>
      <c r="W514" s="19"/>
      <c r="X514" s="19"/>
      <c r="Y514" s="20"/>
      <c r="Z514" s="20"/>
      <c r="AA514" s="20"/>
      <c r="AB514" s="20"/>
      <c r="AC514" s="20"/>
      <c r="AD514" s="20"/>
      <c r="AE514" s="20"/>
      <c r="AF514" s="20"/>
    </row>
    <row r="515" spans="1:32" x14ac:dyDescent="0.3">
      <c r="A515" s="9"/>
      <c r="B515" s="9"/>
      <c r="C515" s="9"/>
      <c r="D515" s="9"/>
      <c r="E515" s="9"/>
      <c r="F515" s="9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19"/>
      <c r="U515" s="19"/>
      <c r="V515" s="19"/>
      <c r="W515" s="19"/>
      <c r="X515" s="19"/>
      <c r="Y515" s="20"/>
      <c r="Z515" s="20"/>
      <c r="AA515" s="20"/>
      <c r="AB515" s="20"/>
      <c r="AC515" s="20"/>
      <c r="AD515" s="20"/>
      <c r="AE515" s="20"/>
      <c r="AF515" s="20"/>
    </row>
    <row r="516" spans="1:32" x14ac:dyDescent="0.3">
      <c r="A516" s="9"/>
      <c r="B516" s="9"/>
      <c r="C516" s="9"/>
      <c r="D516" s="9"/>
      <c r="E516" s="9"/>
      <c r="F516" s="9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19"/>
      <c r="U516" s="19"/>
      <c r="V516" s="19"/>
      <c r="W516" s="19"/>
      <c r="X516" s="19"/>
      <c r="Y516" s="20"/>
      <c r="Z516" s="20"/>
      <c r="AA516" s="20"/>
      <c r="AB516" s="20"/>
      <c r="AC516" s="20"/>
      <c r="AD516" s="20"/>
      <c r="AE516" s="20"/>
      <c r="AF516" s="20"/>
    </row>
    <row r="517" spans="1:32" x14ac:dyDescent="0.3">
      <c r="A517" s="9"/>
      <c r="B517" s="9"/>
      <c r="C517" s="9"/>
      <c r="D517" s="9"/>
      <c r="E517" s="9"/>
      <c r="F517" s="9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19"/>
      <c r="U517" s="19"/>
      <c r="V517" s="19"/>
      <c r="W517" s="19"/>
      <c r="X517" s="19"/>
      <c r="Y517" s="20"/>
      <c r="Z517" s="20"/>
      <c r="AA517" s="20"/>
      <c r="AB517" s="20"/>
      <c r="AC517" s="20"/>
      <c r="AD517" s="20"/>
      <c r="AE517" s="20"/>
      <c r="AF517" s="20"/>
    </row>
    <row r="518" spans="1:32" x14ac:dyDescent="0.3">
      <c r="A518" s="9"/>
      <c r="B518" s="9"/>
      <c r="C518" s="9"/>
      <c r="D518" s="9"/>
      <c r="E518" s="9"/>
      <c r="F518" s="9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19"/>
      <c r="U518" s="19"/>
      <c r="V518" s="19"/>
      <c r="W518" s="19"/>
      <c r="X518" s="19"/>
      <c r="Y518" s="20"/>
      <c r="Z518" s="20"/>
      <c r="AA518" s="20"/>
      <c r="AB518" s="20"/>
      <c r="AC518" s="20"/>
      <c r="AD518" s="20"/>
      <c r="AE518" s="20"/>
      <c r="AF518" s="20"/>
    </row>
    <row r="519" spans="1:32" x14ac:dyDescent="0.3">
      <c r="A519" s="9"/>
      <c r="B519" s="9"/>
      <c r="C519" s="9"/>
      <c r="D519" s="9"/>
      <c r="E519" s="9"/>
      <c r="F519" s="9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19"/>
      <c r="U519" s="19"/>
      <c r="V519" s="19"/>
      <c r="W519" s="19"/>
      <c r="X519" s="19"/>
      <c r="Y519" s="20"/>
      <c r="Z519" s="20"/>
      <c r="AA519" s="20"/>
      <c r="AB519" s="20"/>
      <c r="AC519" s="20"/>
      <c r="AD519" s="20"/>
      <c r="AE519" s="20"/>
      <c r="AF519" s="20"/>
    </row>
    <row r="520" spans="1:32" x14ac:dyDescent="0.3">
      <c r="A520" s="9"/>
      <c r="B520" s="9"/>
      <c r="C520" s="9"/>
      <c r="D520" s="9"/>
      <c r="E520" s="9"/>
      <c r="F520" s="9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19"/>
      <c r="U520" s="19"/>
      <c r="V520" s="19"/>
      <c r="W520" s="19"/>
      <c r="X520" s="19"/>
      <c r="Y520" s="20"/>
      <c r="Z520" s="20"/>
      <c r="AA520" s="20"/>
      <c r="AB520" s="20"/>
      <c r="AC520" s="20"/>
      <c r="AD520" s="20"/>
      <c r="AE520" s="20"/>
      <c r="AF520" s="20"/>
    </row>
    <row r="521" spans="1:32" x14ac:dyDescent="0.3">
      <c r="A521" s="9"/>
      <c r="B521" s="9"/>
      <c r="C521" s="9"/>
      <c r="D521" s="9"/>
      <c r="E521" s="9"/>
      <c r="F521" s="9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19"/>
      <c r="U521" s="19"/>
      <c r="V521" s="19"/>
      <c r="W521" s="19"/>
      <c r="X521" s="19"/>
      <c r="Y521" s="20"/>
      <c r="Z521" s="20"/>
      <c r="AA521" s="20"/>
      <c r="AB521" s="20"/>
      <c r="AC521" s="20"/>
      <c r="AD521" s="20"/>
      <c r="AE521" s="20"/>
      <c r="AF521" s="20"/>
    </row>
    <row r="522" spans="1:32" x14ac:dyDescent="0.3">
      <c r="A522" s="9"/>
      <c r="B522" s="9"/>
      <c r="C522" s="9"/>
      <c r="D522" s="9"/>
      <c r="E522" s="9"/>
      <c r="F522" s="9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19"/>
      <c r="U522" s="19"/>
      <c r="V522" s="19"/>
      <c r="W522" s="19"/>
      <c r="X522" s="19"/>
      <c r="Y522" s="20"/>
      <c r="Z522" s="20"/>
      <c r="AA522" s="20"/>
      <c r="AB522" s="20"/>
      <c r="AC522" s="20"/>
      <c r="AD522" s="20"/>
      <c r="AE522" s="20"/>
      <c r="AF522" s="20"/>
    </row>
    <row r="523" spans="1:32" x14ac:dyDescent="0.3">
      <c r="A523" s="9"/>
      <c r="B523" s="9"/>
      <c r="C523" s="9"/>
      <c r="D523" s="9"/>
      <c r="E523" s="9"/>
      <c r="F523" s="9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19"/>
      <c r="U523" s="19"/>
      <c r="V523" s="19"/>
      <c r="W523" s="19"/>
      <c r="X523" s="19"/>
      <c r="Y523" s="20"/>
      <c r="Z523" s="20"/>
      <c r="AA523" s="20"/>
      <c r="AB523" s="20"/>
      <c r="AC523" s="20"/>
      <c r="AD523" s="20"/>
      <c r="AE523" s="20"/>
      <c r="AF523" s="20"/>
    </row>
    <row r="524" spans="1:32" x14ac:dyDescent="0.3">
      <c r="A524" s="9"/>
      <c r="B524" s="9"/>
      <c r="C524" s="9"/>
      <c r="D524" s="9"/>
      <c r="E524" s="9"/>
      <c r="F524" s="9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19"/>
      <c r="U524" s="19"/>
      <c r="V524" s="19"/>
      <c r="W524" s="19"/>
      <c r="X524" s="19"/>
      <c r="Y524" s="20"/>
      <c r="Z524" s="20"/>
      <c r="AA524" s="20"/>
      <c r="AB524" s="20"/>
      <c r="AC524" s="20"/>
      <c r="AD524" s="20"/>
      <c r="AE524" s="20"/>
      <c r="AF524" s="20"/>
    </row>
    <row r="525" spans="1:32" x14ac:dyDescent="0.3">
      <c r="A525" s="9"/>
      <c r="B525" s="9"/>
      <c r="C525" s="9"/>
      <c r="D525" s="9"/>
      <c r="E525" s="9"/>
      <c r="F525" s="9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19"/>
      <c r="U525" s="19"/>
      <c r="V525" s="19"/>
      <c r="W525" s="19"/>
      <c r="X525" s="19"/>
      <c r="Y525" s="20"/>
      <c r="Z525" s="20"/>
      <c r="AA525" s="20"/>
      <c r="AB525" s="20"/>
      <c r="AC525" s="20"/>
      <c r="AD525" s="20"/>
      <c r="AE525" s="20"/>
      <c r="AF525" s="20"/>
    </row>
    <row r="526" spans="1:32" x14ac:dyDescent="0.3">
      <c r="A526" s="9"/>
      <c r="B526" s="9"/>
      <c r="C526" s="9"/>
      <c r="D526" s="9"/>
      <c r="E526" s="9"/>
      <c r="F526" s="9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19"/>
      <c r="U526" s="19"/>
      <c r="V526" s="19"/>
      <c r="W526" s="19"/>
      <c r="X526" s="19"/>
      <c r="Y526" s="20"/>
      <c r="Z526" s="20"/>
      <c r="AA526" s="20"/>
      <c r="AB526" s="20"/>
      <c r="AC526" s="20"/>
      <c r="AD526" s="20"/>
      <c r="AE526" s="20"/>
      <c r="AF526" s="20"/>
    </row>
    <row r="527" spans="1:32" x14ac:dyDescent="0.3">
      <c r="A527" s="9"/>
      <c r="B527" s="9"/>
      <c r="C527" s="9"/>
      <c r="D527" s="9"/>
      <c r="E527" s="9"/>
      <c r="F527" s="9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19"/>
      <c r="U527" s="19"/>
      <c r="V527" s="19"/>
      <c r="W527" s="19"/>
      <c r="X527" s="19"/>
      <c r="Y527" s="20"/>
      <c r="Z527" s="20"/>
      <c r="AA527" s="20"/>
      <c r="AB527" s="20"/>
      <c r="AC527" s="20"/>
      <c r="AD527" s="20"/>
      <c r="AE527" s="20"/>
      <c r="AF527" s="20"/>
    </row>
    <row r="528" spans="1:32" x14ac:dyDescent="0.3">
      <c r="A528" s="9"/>
      <c r="B528" s="9"/>
      <c r="C528" s="9"/>
      <c r="D528" s="9"/>
      <c r="E528" s="9"/>
      <c r="F528" s="9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19"/>
      <c r="U528" s="19"/>
      <c r="V528" s="19"/>
      <c r="W528" s="19"/>
      <c r="X528" s="19"/>
      <c r="Y528" s="20"/>
      <c r="Z528" s="20"/>
      <c r="AA528" s="20"/>
      <c r="AB528" s="20"/>
      <c r="AC528" s="20"/>
      <c r="AD528" s="20"/>
      <c r="AE528" s="20"/>
      <c r="AF528" s="20"/>
    </row>
    <row r="529" spans="1:32" x14ac:dyDescent="0.3">
      <c r="A529" s="9"/>
      <c r="B529" s="9"/>
      <c r="C529" s="9"/>
      <c r="D529" s="9"/>
      <c r="E529" s="9"/>
      <c r="F529" s="9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19"/>
      <c r="U529" s="19"/>
      <c r="V529" s="19"/>
      <c r="W529" s="19"/>
      <c r="X529" s="19"/>
      <c r="Y529" s="20"/>
      <c r="Z529" s="20"/>
      <c r="AA529" s="20"/>
      <c r="AB529" s="20"/>
      <c r="AC529" s="20"/>
      <c r="AD529" s="20"/>
      <c r="AE529" s="20"/>
      <c r="AF529" s="20"/>
    </row>
    <row r="530" spans="1:32" x14ac:dyDescent="0.3">
      <c r="A530" s="9"/>
      <c r="B530" s="9"/>
      <c r="C530" s="9"/>
      <c r="D530" s="9"/>
      <c r="E530" s="9"/>
      <c r="F530" s="9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19"/>
      <c r="U530" s="19"/>
      <c r="V530" s="19"/>
      <c r="W530" s="19"/>
      <c r="X530" s="19"/>
      <c r="Y530" s="20"/>
      <c r="Z530" s="20"/>
      <c r="AA530" s="20"/>
      <c r="AB530" s="20"/>
      <c r="AC530" s="20"/>
      <c r="AD530" s="20"/>
      <c r="AE530" s="20"/>
      <c r="AF530" s="20"/>
    </row>
    <row r="531" spans="1:32" x14ac:dyDescent="0.3">
      <c r="A531" s="9"/>
      <c r="B531" s="9"/>
      <c r="C531" s="9"/>
      <c r="D531" s="9"/>
      <c r="E531" s="9"/>
      <c r="F531" s="9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19"/>
      <c r="U531" s="19"/>
      <c r="V531" s="19"/>
      <c r="W531" s="19"/>
      <c r="X531" s="19"/>
      <c r="Y531" s="20"/>
      <c r="Z531" s="20"/>
      <c r="AA531" s="20"/>
      <c r="AB531" s="20"/>
      <c r="AC531" s="20"/>
      <c r="AD531" s="20"/>
      <c r="AE531" s="20"/>
      <c r="AF531" s="20"/>
    </row>
    <row r="532" spans="1:32" x14ac:dyDescent="0.3">
      <c r="A532" s="9"/>
      <c r="B532" s="9"/>
      <c r="C532" s="9"/>
      <c r="D532" s="9"/>
      <c r="E532" s="9"/>
      <c r="F532" s="9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19"/>
      <c r="U532" s="19"/>
      <c r="V532" s="19"/>
      <c r="W532" s="19"/>
      <c r="X532" s="19"/>
      <c r="Y532" s="20"/>
      <c r="Z532" s="20"/>
      <c r="AA532" s="20"/>
      <c r="AB532" s="20"/>
      <c r="AC532" s="20"/>
      <c r="AD532" s="20"/>
      <c r="AE532" s="20"/>
      <c r="AF532" s="20"/>
    </row>
    <row r="533" spans="1:32" x14ac:dyDescent="0.3">
      <c r="A533" s="9"/>
      <c r="B533" s="9"/>
      <c r="C533" s="9"/>
      <c r="D533" s="9"/>
      <c r="E533" s="9"/>
      <c r="F533" s="9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19"/>
      <c r="U533" s="19"/>
      <c r="V533" s="19"/>
      <c r="W533" s="19"/>
      <c r="X533" s="19"/>
      <c r="Y533" s="20"/>
      <c r="Z533" s="20"/>
      <c r="AA533" s="20"/>
      <c r="AB533" s="20"/>
      <c r="AC533" s="20"/>
      <c r="AD533" s="20"/>
      <c r="AE533" s="20"/>
      <c r="AF533" s="20"/>
    </row>
    <row r="534" spans="1:32" x14ac:dyDescent="0.3">
      <c r="A534" s="9"/>
      <c r="B534" s="9"/>
      <c r="C534" s="9"/>
      <c r="D534" s="9"/>
      <c r="E534" s="9"/>
      <c r="F534" s="9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19"/>
      <c r="U534" s="19"/>
      <c r="V534" s="19"/>
      <c r="W534" s="19"/>
      <c r="X534" s="19"/>
      <c r="Y534" s="20"/>
      <c r="Z534" s="20"/>
      <c r="AA534" s="20"/>
      <c r="AB534" s="20"/>
      <c r="AC534" s="20"/>
      <c r="AD534" s="20"/>
      <c r="AE534" s="20"/>
      <c r="AF534" s="20"/>
    </row>
    <row r="535" spans="1:32" x14ac:dyDescent="0.3">
      <c r="A535" s="9"/>
      <c r="B535" s="9"/>
      <c r="C535" s="9"/>
      <c r="D535" s="9"/>
      <c r="E535" s="9"/>
      <c r="F535" s="9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19"/>
      <c r="U535" s="19"/>
      <c r="V535" s="19"/>
      <c r="W535" s="19"/>
      <c r="X535" s="19"/>
      <c r="Y535" s="20"/>
      <c r="Z535" s="20"/>
      <c r="AA535" s="20"/>
      <c r="AB535" s="20"/>
      <c r="AC535" s="20"/>
      <c r="AD535" s="20"/>
      <c r="AE535" s="20"/>
      <c r="AF535" s="20"/>
    </row>
    <row r="536" spans="1:32" x14ac:dyDescent="0.3">
      <c r="A536" s="9"/>
      <c r="B536" s="9"/>
      <c r="C536" s="9"/>
      <c r="D536" s="9"/>
      <c r="E536" s="9"/>
      <c r="F536" s="9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19"/>
      <c r="U536" s="19"/>
      <c r="V536" s="19"/>
      <c r="W536" s="19"/>
      <c r="X536" s="19"/>
      <c r="Y536" s="20"/>
      <c r="Z536" s="20"/>
      <c r="AA536" s="20"/>
      <c r="AB536" s="20"/>
      <c r="AC536" s="20"/>
      <c r="AD536" s="20"/>
      <c r="AE536" s="20"/>
      <c r="AF536" s="20"/>
    </row>
    <row r="537" spans="1:32" x14ac:dyDescent="0.3">
      <c r="A537" s="9"/>
      <c r="B537" s="9"/>
      <c r="C537" s="9"/>
      <c r="D537" s="9"/>
      <c r="E537" s="9"/>
      <c r="F537" s="9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19"/>
      <c r="U537" s="19"/>
      <c r="V537" s="19"/>
      <c r="W537" s="19"/>
      <c r="X537" s="19"/>
      <c r="Y537" s="20"/>
      <c r="Z537" s="20"/>
      <c r="AA537" s="20"/>
      <c r="AB537" s="20"/>
      <c r="AC537" s="20"/>
      <c r="AD537" s="20"/>
      <c r="AE537" s="20"/>
      <c r="AF537" s="20"/>
    </row>
    <row r="538" spans="1:32" x14ac:dyDescent="0.3">
      <c r="A538" s="9"/>
      <c r="B538" s="9"/>
      <c r="C538" s="9"/>
      <c r="D538" s="9"/>
      <c r="E538" s="9"/>
      <c r="F538" s="9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19"/>
      <c r="U538" s="19"/>
      <c r="V538" s="19"/>
      <c r="W538" s="19"/>
      <c r="X538" s="19"/>
      <c r="Y538" s="20"/>
      <c r="Z538" s="20"/>
      <c r="AA538" s="20"/>
      <c r="AB538" s="20"/>
      <c r="AC538" s="20"/>
      <c r="AD538" s="20"/>
      <c r="AE538" s="20"/>
      <c r="AF538" s="20"/>
    </row>
    <row r="539" spans="1:32" x14ac:dyDescent="0.3">
      <c r="A539" s="9"/>
      <c r="B539" s="9"/>
      <c r="C539" s="9"/>
      <c r="D539" s="9"/>
      <c r="E539" s="9"/>
      <c r="F539" s="9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19"/>
      <c r="U539" s="19"/>
      <c r="V539" s="19"/>
      <c r="W539" s="19"/>
      <c r="X539" s="19"/>
      <c r="Y539" s="20"/>
      <c r="Z539" s="20"/>
      <c r="AA539" s="20"/>
      <c r="AB539" s="20"/>
      <c r="AC539" s="20"/>
      <c r="AD539" s="20"/>
      <c r="AE539" s="20"/>
      <c r="AF539" s="20"/>
    </row>
    <row r="540" spans="1:32" x14ac:dyDescent="0.3">
      <c r="A540" s="9"/>
      <c r="B540" s="9"/>
      <c r="C540" s="9"/>
      <c r="D540" s="9"/>
      <c r="E540" s="9"/>
      <c r="F540" s="9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19"/>
      <c r="U540" s="19"/>
      <c r="V540" s="19"/>
      <c r="W540" s="19"/>
      <c r="X540" s="19"/>
      <c r="Y540" s="20"/>
      <c r="Z540" s="20"/>
      <c r="AA540" s="20"/>
      <c r="AB540" s="20"/>
      <c r="AC540" s="20"/>
      <c r="AD540" s="20"/>
      <c r="AE540" s="20"/>
      <c r="AF540" s="20"/>
    </row>
    <row r="541" spans="1:32" x14ac:dyDescent="0.3">
      <c r="A541" s="9"/>
      <c r="B541" s="9"/>
      <c r="C541" s="9"/>
      <c r="D541" s="9"/>
      <c r="E541" s="9"/>
      <c r="F541" s="9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19"/>
      <c r="U541" s="19"/>
      <c r="V541" s="19"/>
      <c r="W541" s="19"/>
      <c r="X541" s="19"/>
      <c r="Y541" s="20"/>
      <c r="Z541" s="20"/>
      <c r="AA541" s="20"/>
      <c r="AB541" s="20"/>
      <c r="AC541" s="20"/>
      <c r="AD541" s="20"/>
      <c r="AE541" s="20"/>
      <c r="AF541" s="20"/>
    </row>
    <row r="542" spans="1:32" x14ac:dyDescent="0.3">
      <c r="A542" s="9"/>
      <c r="B542" s="9"/>
      <c r="C542" s="9"/>
      <c r="D542" s="9"/>
      <c r="E542" s="9"/>
      <c r="F542" s="9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19"/>
      <c r="U542" s="19"/>
      <c r="V542" s="19"/>
      <c r="W542" s="19"/>
      <c r="X542" s="19"/>
      <c r="Y542" s="20"/>
      <c r="Z542" s="20"/>
      <c r="AA542" s="20"/>
      <c r="AB542" s="20"/>
      <c r="AC542" s="20"/>
      <c r="AD542" s="20"/>
      <c r="AE542" s="20"/>
      <c r="AF542" s="20"/>
    </row>
    <row r="543" spans="1:32" x14ac:dyDescent="0.3">
      <c r="A543" s="9"/>
      <c r="B543" s="9"/>
      <c r="C543" s="9"/>
      <c r="D543" s="9"/>
      <c r="E543" s="9"/>
      <c r="F543" s="9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19"/>
      <c r="U543" s="19"/>
      <c r="V543" s="19"/>
      <c r="W543" s="19"/>
      <c r="X543" s="19"/>
      <c r="Y543" s="20"/>
      <c r="Z543" s="20"/>
      <c r="AA543" s="20"/>
      <c r="AB543" s="20"/>
      <c r="AC543" s="20"/>
      <c r="AD543" s="20"/>
      <c r="AE543" s="20"/>
      <c r="AF543" s="20"/>
    </row>
    <row r="544" spans="1:32" x14ac:dyDescent="0.3">
      <c r="A544" s="9"/>
      <c r="B544" s="9"/>
      <c r="C544" s="9"/>
      <c r="D544" s="9"/>
      <c r="E544" s="9"/>
      <c r="F544" s="9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19"/>
      <c r="U544" s="19"/>
      <c r="V544" s="19"/>
      <c r="W544" s="19"/>
      <c r="X544" s="19"/>
      <c r="Y544" s="20"/>
      <c r="Z544" s="20"/>
      <c r="AA544" s="20"/>
      <c r="AB544" s="20"/>
      <c r="AC544" s="20"/>
      <c r="AD544" s="20"/>
      <c r="AE544" s="20"/>
      <c r="AF544" s="20"/>
    </row>
    <row r="545" spans="1:32" x14ac:dyDescent="0.3">
      <c r="A545" s="9"/>
      <c r="B545" s="9"/>
      <c r="C545" s="9"/>
      <c r="D545" s="9"/>
      <c r="E545" s="9"/>
      <c r="F545" s="9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19"/>
      <c r="U545" s="19"/>
      <c r="V545" s="19"/>
      <c r="W545" s="19"/>
      <c r="X545" s="19"/>
      <c r="Y545" s="20"/>
      <c r="Z545" s="20"/>
      <c r="AA545" s="20"/>
      <c r="AB545" s="20"/>
      <c r="AC545" s="20"/>
      <c r="AD545" s="20"/>
      <c r="AE545" s="20"/>
      <c r="AF545" s="20"/>
    </row>
    <row r="546" spans="1:32" x14ac:dyDescent="0.3">
      <c r="A546" s="9"/>
      <c r="B546" s="9"/>
      <c r="C546" s="9"/>
      <c r="D546" s="9"/>
      <c r="E546" s="9"/>
      <c r="F546" s="9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19"/>
      <c r="U546" s="19"/>
      <c r="V546" s="19"/>
      <c r="W546" s="19"/>
      <c r="X546" s="19"/>
      <c r="Y546" s="20"/>
      <c r="Z546" s="20"/>
      <c r="AA546" s="20"/>
      <c r="AB546" s="20"/>
      <c r="AC546" s="20"/>
      <c r="AD546" s="20"/>
      <c r="AE546" s="20"/>
      <c r="AF546" s="20"/>
    </row>
    <row r="547" spans="1:32" x14ac:dyDescent="0.3">
      <c r="A547" s="9"/>
      <c r="B547" s="9"/>
      <c r="C547" s="9"/>
      <c r="D547" s="9"/>
      <c r="E547" s="9"/>
      <c r="F547" s="9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19"/>
      <c r="U547" s="19"/>
      <c r="V547" s="19"/>
      <c r="W547" s="19"/>
      <c r="X547" s="19"/>
      <c r="Y547" s="20"/>
      <c r="Z547" s="20"/>
      <c r="AA547" s="20"/>
      <c r="AB547" s="20"/>
      <c r="AC547" s="20"/>
      <c r="AD547" s="20"/>
      <c r="AE547" s="20"/>
      <c r="AF547" s="20"/>
    </row>
    <row r="548" spans="1:32" x14ac:dyDescent="0.3">
      <c r="A548" s="9"/>
      <c r="B548" s="9"/>
      <c r="C548" s="9"/>
      <c r="D548" s="9"/>
      <c r="E548" s="9"/>
      <c r="F548" s="9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19"/>
      <c r="U548" s="19"/>
      <c r="V548" s="19"/>
      <c r="W548" s="19"/>
      <c r="X548" s="19"/>
      <c r="Y548" s="20"/>
      <c r="Z548" s="20"/>
      <c r="AA548" s="20"/>
      <c r="AB548" s="20"/>
      <c r="AC548" s="20"/>
      <c r="AD548" s="20"/>
      <c r="AE548" s="20"/>
      <c r="AF548" s="20"/>
    </row>
    <row r="549" spans="1:32" x14ac:dyDescent="0.3">
      <c r="A549" s="9"/>
      <c r="B549" s="9"/>
      <c r="C549" s="9"/>
      <c r="D549" s="9"/>
      <c r="E549" s="9"/>
      <c r="F549" s="9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19"/>
      <c r="U549" s="19"/>
      <c r="V549" s="19"/>
      <c r="W549" s="19"/>
      <c r="X549" s="19"/>
      <c r="Y549" s="20"/>
      <c r="Z549" s="20"/>
      <c r="AA549" s="20"/>
      <c r="AB549" s="20"/>
      <c r="AC549" s="20"/>
      <c r="AD549" s="20"/>
      <c r="AE549" s="20"/>
      <c r="AF549" s="20"/>
    </row>
    <row r="550" spans="1:32" x14ac:dyDescent="0.3">
      <c r="A550" s="9"/>
      <c r="B550" s="9"/>
      <c r="C550" s="9"/>
      <c r="D550" s="9"/>
      <c r="E550" s="9"/>
      <c r="F550" s="9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19"/>
      <c r="U550" s="19"/>
      <c r="V550" s="19"/>
      <c r="W550" s="19"/>
      <c r="X550" s="19"/>
      <c r="Y550" s="20"/>
      <c r="Z550" s="20"/>
      <c r="AA550" s="20"/>
      <c r="AB550" s="20"/>
      <c r="AC550" s="20"/>
      <c r="AD550" s="20"/>
      <c r="AE550" s="20"/>
      <c r="AF550" s="20"/>
    </row>
    <row r="551" spans="1:32" x14ac:dyDescent="0.3">
      <c r="A551" s="9"/>
      <c r="B551" s="9"/>
      <c r="C551" s="9"/>
      <c r="D551" s="9"/>
      <c r="E551" s="9"/>
      <c r="F551" s="9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19"/>
      <c r="U551" s="19"/>
      <c r="V551" s="19"/>
      <c r="W551" s="19"/>
      <c r="X551" s="19"/>
      <c r="Y551" s="20"/>
      <c r="Z551" s="20"/>
      <c r="AA551" s="20"/>
      <c r="AB551" s="20"/>
      <c r="AC551" s="20"/>
      <c r="AD551" s="20"/>
      <c r="AE551" s="20"/>
      <c r="AF551" s="20"/>
    </row>
    <row r="552" spans="1:32" x14ac:dyDescent="0.3">
      <c r="A552" s="9"/>
      <c r="B552" s="9"/>
      <c r="C552" s="9"/>
      <c r="D552" s="9"/>
      <c r="E552" s="9"/>
      <c r="F552" s="9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19"/>
      <c r="U552" s="19"/>
      <c r="V552" s="19"/>
      <c r="W552" s="19"/>
      <c r="X552" s="19"/>
      <c r="Y552" s="20"/>
      <c r="Z552" s="20"/>
      <c r="AA552" s="20"/>
      <c r="AB552" s="20"/>
      <c r="AC552" s="20"/>
      <c r="AD552" s="20"/>
      <c r="AE552" s="20"/>
      <c r="AF552" s="20"/>
    </row>
    <row r="553" spans="1:32" x14ac:dyDescent="0.3">
      <c r="A553" s="9"/>
      <c r="B553" s="9"/>
      <c r="C553" s="9"/>
      <c r="D553" s="9"/>
      <c r="E553" s="9"/>
      <c r="F553" s="9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19"/>
      <c r="U553" s="19"/>
      <c r="V553" s="19"/>
      <c r="W553" s="19"/>
      <c r="X553" s="19"/>
      <c r="Y553" s="20"/>
      <c r="Z553" s="20"/>
      <c r="AA553" s="20"/>
      <c r="AB553" s="20"/>
      <c r="AC553" s="20"/>
      <c r="AD553" s="20"/>
      <c r="AE553" s="20"/>
      <c r="AF553" s="20"/>
    </row>
    <row r="554" spans="1:32" x14ac:dyDescent="0.3">
      <c r="A554" s="9"/>
      <c r="B554" s="9"/>
      <c r="C554" s="9"/>
      <c r="D554" s="9"/>
      <c r="E554" s="9"/>
      <c r="F554" s="9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21"/>
      <c r="U554" s="21"/>
      <c r="V554" s="21"/>
      <c r="W554" s="21"/>
      <c r="X554" s="23"/>
    </row>
    <row r="555" spans="1:32" x14ac:dyDescent="0.3">
      <c r="A555" s="9"/>
      <c r="B555" s="9"/>
      <c r="C555" s="9"/>
      <c r="D555" s="9"/>
      <c r="E555" s="9"/>
      <c r="F555" s="9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21"/>
      <c r="U555" s="21"/>
      <c r="V555" s="21"/>
      <c r="W555" s="21"/>
      <c r="X555" s="23"/>
    </row>
    <row r="556" spans="1:32" x14ac:dyDescent="0.3">
      <c r="A556" s="9"/>
      <c r="B556" s="9"/>
      <c r="C556" s="9"/>
      <c r="D556" s="9"/>
      <c r="E556" s="9"/>
      <c r="F556" s="9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21"/>
      <c r="U556" s="21"/>
      <c r="V556" s="21"/>
      <c r="W556" s="21"/>
      <c r="X556" s="23"/>
    </row>
    <row r="557" spans="1:32" x14ac:dyDescent="0.3">
      <c r="A557" s="9"/>
      <c r="B557" s="9"/>
      <c r="C557" s="9"/>
      <c r="D557" s="9"/>
      <c r="E557" s="9"/>
      <c r="F557" s="9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21"/>
      <c r="U557" s="21"/>
      <c r="V557" s="21"/>
      <c r="W557" s="21"/>
      <c r="X557" s="23"/>
    </row>
    <row r="558" spans="1:32" x14ac:dyDescent="0.3">
      <c r="A558" s="9"/>
      <c r="B558" s="9"/>
      <c r="C558" s="9"/>
      <c r="D558" s="9"/>
      <c r="E558" s="9"/>
      <c r="F558" s="9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21"/>
      <c r="U558" s="21"/>
      <c r="V558" s="21"/>
      <c r="W558" s="21"/>
      <c r="X558" s="23"/>
    </row>
    <row r="559" spans="1:32" x14ac:dyDescent="0.3">
      <c r="A559" s="9"/>
      <c r="B559" s="9"/>
      <c r="C559" s="9"/>
      <c r="D559" s="9"/>
      <c r="E559" s="9"/>
      <c r="F559" s="9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21"/>
      <c r="U559" s="21"/>
      <c r="V559" s="21"/>
      <c r="W559" s="21"/>
      <c r="X559" s="23"/>
    </row>
    <row r="560" spans="1:32" x14ac:dyDescent="0.3">
      <c r="A560" s="9"/>
      <c r="B560" s="9"/>
      <c r="C560" s="9"/>
      <c r="D560" s="9"/>
      <c r="E560" s="9"/>
      <c r="F560" s="9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21"/>
      <c r="U560" s="21"/>
      <c r="V560" s="21"/>
      <c r="W560" s="21"/>
      <c r="X560" s="23"/>
    </row>
    <row r="561" spans="1:24" x14ac:dyDescent="0.3">
      <c r="A561" s="9"/>
      <c r="B561" s="9"/>
      <c r="C561" s="9"/>
      <c r="D561" s="9"/>
      <c r="E561" s="9"/>
      <c r="F561" s="9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21"/>
      <c r="U561" s="21"/>
      <c r="V561" s="21"/>
      <c r="W561" s="21"/>
      <c r="X561" s="23"/>
    </row>
    <row r="562" spans="1:24" x14ac:dyDescent="0.3">
      <c r="A562" s="9"/>
      <c r="B562" s="9"/>
      <c r="C562" s="9"/>
      <c r="D562" s="9"/>
      <c r="E562" s="9"/>
      <c r="F562" s="9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21"/>
      <c r="U562" s="21"/>
      <c r="V562" s="21"/>
      <c r="W562" s="21"/>
      <c r="X562" s="23"/>
    </row>
    <row r="563" spans="1:24" x14ac:dyDescent="0.3">
      <c r="A563" s="9"/>
      <c r="B563" s="9"/>
      <c r="C563" s="9"/>
      <c r="D563" s="9"/>
      <c r="E563" s="9"/>
      <c r="F563" s="9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21"/>
      <c r="U563" s="21"/>
      <c r="V563" s="21"/>
      <c r="W563" s="21"/>
      <c r="X563" s="23"/>
    </row>
    <row r="564" spans="1:24" x14ac:dyDescent="0.3">
      <c r="A564" s="9"/>
      <c r="B564" s="9"/>
      <c r="C564" s="9"/>
      <c r="D564" s="9"/>
      <c r="E564" s="9"/>
      <c r="F564" s="9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21"/>
      <c r="U564" s="21"/>
      <c r="V564" s="21"/>
      <c r="W564" s="21"/>
      <c r="X564" s="23"/>
    </row>
    <row r="565" spans="1:24" x14ac:dyDescent="0.3">
      <c r="A565" s="9"/>
      <c r="B565" s="9"/>
      <c r="C565" s="9"/>
      <c r="D565" s="9"/>
      <c r="E565" s="9"/>
      <c r="F565" s="9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21"/>
      <c r="U565" s="21"/>
      <c r="V565" s="21"/>
      <c r="W565" s="21"/>
      <c r="X565" s="23"/>
    </row>
    <row r="566" spans="1:24" x14ac:dyDescent="0.3">
      <c r="A566" s="9"/>
      <c r="B566" s="9"/>
      <c r="C566" s="9"/>
      <c r="D566" s="9"/>
      <c r="E566" s="9"/>
      <c r="F566" s="9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21"/>
      <c r="U566" s="21"/>
      <c r="V566" s="21"/>
      <c r="W566" s="21"/>
      <c r="X566" s="23"/>
    </row>
    <row r="567" spans="1:24" x14ac:dyDescent="0.3">
      <c r="A567" s="9"/>
      <c r="B567" s="9"/>
      <c r="C567" s="9"/>
      <c r="D567" s="9"/>
      <c r="E567" s="9"/>
      <c r="F567" s="9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21"/>
      <c r="U567" s="21"/>
      <c r="V567" s="21"/>
      <c r="W567" s="21"/>
      <c r="X567" s="23"/>
    </row>
    <row r="568" spans="1:24" x14ac:dyDescent="0.3">
      <c r="A568" s="9"/>
      <c r="B568" s="9"/>
      <c r="C568" s="9"/>
      <c r="D568" s="9"/>
      <c r="E568" s="9"/>
      <c r="F568" s="9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21"/>
      <c r="U568" s="21"/>
      <c r="V568" s="21"/>
      <c r="W568" s="21"/>
      <c r="X568" s="23"/>
    </row>
    <row r="569" spans="1:24" x14ac:dyDescent="0.3">
      <c r="A569" s="9"/>
      <c r="B569" s="9"/>
      <c r="C569" s="9"/>
      <c r="D569" s="9"/>
      <c r="E569" s="9"/>
      <c r="F569" s="9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21"/>
      <c r="U569" s="21"/>
      <c r="V569" s="21"/>
      <c r="W569" s="21"/>
      <c r="X569" s="23"/>
    </row>
    <row r="570" spans="1:24" x14ac:dyDescent="0.3">
      <c r="A570" s="9"/>
      <c r="B570" s="9"/>
      <c r="C570" s="9"/>
      <c r="D570" s="9"/>
      <c r="E570" s="9"/>
      <c r="F570" s="9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21"/>
      <c r="U570" s="21"/>
      <c r="V570" s="21"/>
      <c r="W570" s="21"/>
      <c r="X570" s="23"/>
    </row>
    <row r="571" spans="1:24" x14ac:dyDescent="0.3">
      <c r="A571" s="9"/>
      <c r="B571" s="9"/>
      <c r="C571" s="9"/>
      <c r="D571" s="9"/>
      <c r="E571" s="9"/>
      <c r="F571" s="9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21"/>
      <c r="U571" s="21"/>
      <c r="V571" s="21"/>
      <c r="W571" s="21"/>
      <c r="X571" s="23"/>
    </row>
    <row r="572" spans="1:24" x14ac:dyDescent="0.3">
      <c r="A572" s="9"/>
      <c r="B572" s="9"/>
      <c r="C572" s="9"/>
      <c r="D572" s="9"/>
      <c r="E572" s="9"/>
      <c r="F572" s="9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21"/>
      <c r="U572" s="21"/>
      <c r="V572" s="21"/>
      <c r="W572" s="21"/>
      <c r="X572" s="23"/>
    </row>
    <row r="573" spans="1:24" x14ac:dyDescent="0.3">
      <c r="A573" s="9"/>
      <c r="B573" s="9"/>
      <c r="C573" s="9"/>
      <c r="D573" s="9"/>
      <c r="E573" s="9"/>
      <c r="F573" s="9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21"/>
      <c r="U573" s="21"/>
      <c r="V573" s="21"/>
      <c r="W573" s="21"/>
      <c r="X573" s="23"/>
    </row>
    <row r="574" spans="1:24" x14ac:dyDescent="0.3">
      <c r="A574" s="9"/>
      <c r="B574" s="9"/>
      <c r="C574" s="9"/>
      <c r="D574" s="9"/>
      <c r="E574" s="9"/>
      <c r="F574" s="9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21"/>
      <c r="U574" s="21"/>
      <c r="V574" s="21"/>
      <c r="W574" s="21"/>
      <c r="X574" s="23"/>
    </row>
    <row r="575" spans="1:24" x14ac:dyDescent="0.3">
      <c r="A575" s="9"/>
      <c r="B575" s="9"/>
      <c r="C575" s="9"/>
      <c r="D575" s="9"/>
      <c r="E575" s="9"/>
      <c r="F575" s="9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21"/>
      <c r="U575" s="21"/>
      <c r="V575" s="21"/>
      <c r="W575" s="21"/>
      <c r="X575" s="23"/>
    </row>
    <row r="576" spans="1:24" x14ac:dyDescent="0.3">
      <c r="A576" s="9"/>
      <c r="B576" s="9"/>
      <c r="C576" s="9"/>
      <c r="D576" s="9"/>
      <c r="E576" s="9"/>
      <c r="F576" s="9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21"/>
      <c r="U576" s="21"/>
      <c r="V576" s="21"/>
      <c r="W576" s="21"/>
      <c r="X576" s="23"/>
    </row>
    <row r="577" spans="1:24" x14ac:dyDescent="0.3">
      <c r="A577" s="9"/>
      <c r="B577" s="9"/>
      <c r="C577" s="9"/>
      <c r="D577" s="9"/>
      <c r="E577" s="9"/>
      <c r="F577" s="9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21"/>
      <c r="U577" s="21"/>
      <c r="V577" s="21"/>
      <c r="W577" s="21"/>
      <c r="X577" s="23"/>
    </row>
    <row r="578" spans="1:24" x14ac:dyDescent="0.3">
      <c r="A578" s="9"/>
      <c r="B578" s="9"/>
      <c r="C578" s="9"/>
      <c r="D578" s="9"/>
      <c r="E578" s="9"/>
      <c r="F578" s="9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21"/>
      <c r="U578" s="21"/>
      <c r="V578" s="21"/>
      <c r="W578" s="21"/>
      <c r="X578" s="23"/>
    </row>
    <row r="579" spans="1:24" x14ac:dyDescent="0.3">
      <c r="A579" s="9"/>
      <c r="B579" s="9"/>
      <c r="C579" s="9"/>
      <c r="D579" s="9"/>
      <c r="E579" s="9"/>
      <c r="F579" s="9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21"/>
      <c r="U579" s="21"/>
      <c r="V579" s="21"/>
      <c r="W579" s="21"/>
      <c r="X579" s="23"/>
    </row>
    <row r="580" spans="1:24" ht="21" x14ac:dyDescent="0.4">
      <c r="A580" s="67"/>
      <c r="B580" s="9"/>
      <c r="C580" s="9"/>
      <c r="D580" s="9"/>
      <c r="E580" s="9"/>
      <c r="F580" s="9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21"/>
      <c r="U580" s="21"/>
      <c r="V580" s="21"/>
      <c r="W580" s="21"/>
      <c r="X580" s="23"/>
    </row>
    <row r="581" spans="1:24" x14ac:dyDescent="0.3">
      <c r="A581" s="9"/>
      <c r="B581" s="9"/>
      <c r="C581" s="9"/>
      <c r="D581" s="9"/>
      <c r="E581" s="9"/>
      <c r="F581" s="9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21"/>
      <c r="U581" s="21"/>
      <c r="V581" s="21"/>
      <c r="W581" s="21"/>
      <c r="X581" s="23"/>
    </row>
    <row r="582" spans="1:24" x14ac:dyDescent="0.3">
      <c r="A582" s="9"/>
      <c r="B582" s="9"/>
      <c r="C582" s="9"/>
      <c r="D582" s="9"/>
      <c r="E582" s="9"/>
      <c r="F582" s="9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21"/>
      <c r="U582" s="21"/>
      <c r="V582" s="21"/>
      <c r="W582" s="21"/>
      <c r="X582" s="23"/>
    </row>
    <row r="583" spans="1:24" x14ac:dyDescent="0.3">
      <c r="A583" s="9"/>
      <c r="B583" s="9"/>
      <c r="C583" s="9"/>
      <c r="D583" s="9"/>
      <c r="E583" s="9"/>
      <c r="F583" s="9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21"/>
      <c r="U583" s="21"/>
      <c r="V583" s="21"/>
      <c r="W583" s="21"/>
      <c r="X583" s="23"/>
    </row>
    <row r="584" spans="1:24" x14ac:dyDescent="0.3">
      <c r="A584" s="9"/>
      <c r="B584" s="9"/>
      <c r="C584" s="9"/>
      <c r="D584" s="9"/>
      <c r="E584" s="9"/>
      <c r="F584" s="9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21"/>
      <c r="U584" s="21"/>
      <c r="V584" s="21"/>
      <c r="W584" s="21"/>
      <c r="X584" s="23"/>
    </row>
    <row r="585" spans="1:24" x14ac:dyDescent="0.3">
      <c r="A585" s="9"/>
      <c r="B585" s="9"/>
      <c r="C585" s="9"/>
      <c r="D585" s="9"/>
      <c r="E585" s="9"/>
      <c r="F585" s="9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21"/>
      <c r="U585" s="21"/>
      <c r="V585" s="21"/>
      <c r="W585" s="21"/>
      <c r="X585" s="23"/>
    </row>
    <row r="586" spans="1:24" x14ac:dyDescent="0.3">
      <c r="A586" s="9"/>
      <c r="B586" s="9"/>
      <c r="C586" s="9"/>
      <c r="D586" s="9"/>
      <c r="E586" s="9"/>
      <c r="F586" s="9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21"/>
      <c r="U586" s="21"/>
      <c r="V586" s="21"/>
      <c r="W586" s="21"/>
      <c r="X586" s="23"/>
    </row>
    <row r="587" spans="1:24" x14ac:dyDescent="0.3">
      <c r="A587" s="9"/>
      <c r="B587" s="9"/>
      <c r="C587" s="9"/>
      <c r="D587" s="9"/>
      <c r="E587" s="9"/>
      <c r="F587" s="9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21"/>
      <c r="U587" s="21"/>
      <c r="V587" s="21"/>
      <c r="W587" s="21"/>
      <c r="X587" s="23"/>
    </row>
    <row r="588" spans="1:24" x14ac:dyDescent="0.3">
      <c r="A588" s="9"/>
      <c r="B588" s="9"/>
      <c r="C588" s="9"/>
      <c r="D588" s="9"/>
      <c r="E588" s="9"/>
      <c r="F588" s="9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21"/>
      <c r="U588" s="21"/>
      <c r="V588" s="21"/>
      <c r="W588" s="21"/>
      <c r="X588" s="23"/>
    </row>
    <row r="589" spans="1:24" x14ac:dyDescent="0.3">
      <c r="A589" s="9"/>
      <c r="B589" s="9"/>
      <c r="C589" s="9"/>
      <c r="D589" s="9"/>
      <c r="E589" s="9"/>
      <c r="F589" s="9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21"/>
      <c r="U589" s="21"/>
      <c r="V589" s="21"/>
      <c r="W589" s="21"/>
      <c r="X589" s="23"/>
    </row>
    <row r="590" spans="1:24" x14ac:dyDescent="0.3">
      <c r="A590" s="9"/>
      <c r="B590" s="9"/>
      <c r="C590" s="9"/>
      <c r="D590" s="9"/>
      <c r="E590" s="9"/>
      <c r="F590" s="9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21"/>
      <c r="U590" s="21"/>
      <c r="V590" s="21"/>
      <c r="W590" s="21"/>
      <c r="X590" s="23"/>
    </row>
    <row r="591" spans="1:24" x14ac:dyDescent="0.3">
      <c r="A591" s="9"/>
      <c r="B591" s="9"/>
      <c r="C591" s="9"/>
      <c r="D591" s="9"/>
      <c r="E591" s="9"/>
      <c r="F591" s="9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21"/>
      <c r="U591" s="21"/>
      <c r="V591" s="21"/>
      <c r="W591" s="21"/>
      <c r="X591" s="23"/>
    </row>
    <row r="592" spans="1:24" x14ac:dyDescent="0.3">
      <c r="A592" s="9"/>
      <c r="B592" s="9"/>
      <c r="C592" s="9"/>
      <c r="D592" s="9"/>
      <c r="E592" s="9"/>
      <c r="F592" s="9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21"/>
      <c r="U592" s="21"/>
      <c r="V592" s="21"/>
      <c r="W592" s="21"/>
      <c r="X592" s="23"/>
    </row>
    <row r="593" spans="1:24" x14ac:dyDescent="0.3">
      <c r="A593" s="9"/>
      <c r="B593" s="9"/>
      <c r="C593" s="9"/>
      <c r="D593" s="9"/>
      <c r="E593" s="9"/>
      <c r="F593" s="9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21"/>
      <c r="U593" s="21"/>
      <c r="V593" s="21"/>
      <c r="W593" s="21"/>
      <c r="X593" s="23"/>
    </row>
    <row r="594" spans="1:24" x14ac:dyDescent="0.3">
      <c r="A594" s="9"/>
      <c r="B594" s="9"/>
      <c r="C594" s="9"/>
      <c r="D594" s="9"/>
      <c r="E594" s="9"/>
      <c r="F594" s="9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21"/>
      <c r="U594" s="21"/>
      <c r="V594" s="21"/>
      <c r="W594" s="21"/>
      <c r="X594" s="23"/>
    </row>
    <row r="595" spans="1:24" x14ac:dyDescent="0.3">
      <c r="A595" s="9"/>
      <c r="B595" s="9"/>
      <c r="C595" s="9"/>
      <c r="D595" s="9"/>
      <c r="E595" s="9"/>
      <c r="F595" s="9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21"/>
      <c r="U595" s="21"/>
      <c r="V595" s="21"/>
      <c r="W595" s="21"/>
      <c r="X595" s="23"/>
    </row>
    <row r="596" spans="1:24" x14ac:dyDescent="0.3">
      <c r="A596" s="9"/>
      <c r="B596" s="9"/>
      <c r="C596" s="9"/>
      <c r="D596" s="9"/>
      <c r="E596" s="9"/>
      <c r="F596" s="9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21"/>
      <c r="U596" s="21"/>
      <c r="V596" s="21"/>
      <c r="W596" s="21"/>
      <c r="X596" s="23"/>
    </row>
    <row r="597" spans="1:24" x14ac:dyDescent="0.3">
      <c r="A597" s="9"/>
      <c r="B597" s="9"/>
      <c r="C597" s="9"/>
      <c r="D597" s="9"/>
      <c r="E597" s="9"/>
      <c r="F597" s="9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21"/>
      <c r="U597" s="21"/>
      <c r="V597" s="21"/>
      <c r="W597" s="21"/>
      <c r="X597" s="23"/>
    </row>
    <row r="598" spans="1:24" x14ac:dyDescent="0.3">
      <c r="A598" s="9"/>
      <c r="B598" s="9"/>
      <c r="C598" s="9"/>
      <c r="D598" s="9"/>
      <c r="E598" s="9"/>
      <c r="F598" s="9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21"/>
      <c r="U598" s="21"/>
      <c r="V598" s="21"/>
      <c r="W598" s="21"/>
      <c r="X598" s="23"/>
    </row>
    <row r="599" spans="1:24" x14ac:dyDescent="0.3">
      <c r="A599" s="9"/>
      <c r="B599" s="9"/>
      <c r="C599" s="9"/>
      <c r="D599" s="9"/>
      <c r="E599" s="9"/>
      <c r="F599" s="9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21"/>
      <c r="U599" s="21"/>
      <c r="V599" s="21"/>
      <c r="W599" s="21"/>
      <c r="X599" s="23"/>
    </row>
    <row r="600" spans="1:24" x14ac:dyDescent="0.3">
      <c r="A600" s="9"/>
      <c r="B600" s="9"/>
      <c r="C600" s="9"/>
      <c r="D600" s="9"/>
      <c r="E600" s="9"/>
      <c r="F600" s="9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21"/>
      <c r="U600" s="21"/>
      <c r="V600" s="21"/>
      <c r="W600" s="21"/>
      <c r="X600" s="23"/>
    </row>
    <row r="601" spans="1:24" x14ac:dyDescent="0.3">
      <c r="A601" s="9"/>
      <c r="B601" s="9"/>
      <c r="C601" s="9"/>
      <c r="D601" s="9"/>
      <c r="E601" s="9"/>
      <c r="F601" s="9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21"/>
      <c r="U601" s="21"/>
      <c r="V601" s="21"/>
      <c r="W601" s="21"/>
      <c r="X601" s="23"/>
    </row>
    <row r="602" spans="1:24" x14ac:dyDescent="0.3">
      <c r="A602" s="9"/>
      <c r="B602" s="9"/>
      <c r="C602" s="9"/>
      <c r="D602" s="9"/>
      <c r="E602" s="9"/>
      <c r="F602" s="9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21"/>
      <c r="U602" s="21"/>
      <c r="V602" s="21"/>
      <c r="W602" s="21"/>
      <c r="X602" s="23"/>
    </row>
    <row r="603" spans="1:24" x14ac:dyDescent="0.3">
      <c r="A603" s="9"/>
      <c r="B603" s="9"/>
      <c r="C603" s="9"/>
      <c r="D603" s="9"/>
      <c r="E603" s="9"/>
      <c r="F603" s="9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21"/>
      <c r="U603" s="21"/>
      <c r="V603" s="21"/>
      <c r="W603" s="21"/>
      <c r="X603" s="23"/>
    </row>
    <row r="604" spans="1:24" x14ac:dyDescent="0.3">
      <c r="A604" s="9"/>
      <c r="B604" s="9"/>
      <c r="C604" s="9"/>
      <c r="D604" s="9"/>
      <c r="E604" s="9"/>
      <c r="F604" s="9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21"/>
      <c r="U604" s="21"/>
      <c r="V604" s="21"/>
      <c r="W604" s="21"/>
      <c r="X604" s="23"/>
    </row>
    <row r="605" spans="1:24" x14ac:dyDescent="0.3">
      <c r="A605" s="9"/>
      <c r="B605" s="9"/>
      <c r="C605" s="9"/>
      <c r="D605" s="9"/>
      <c r="E605" s="9"/>
      <c r="F605" s="9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21"/>
      <c r="U605" s="21"/>
      <c r="V605" s="21"/>
      <c r="W605" s="21"/>
      <c r="X605" s="23"/>
    </row>
    <row r="606" spans="1:24" x14ac:dyDescent="0.3">
      <c r="A606" s="9"/>
      <c r="B606" s="9"/>
      <c r="C606" s="9"/>
      <c r="D606" s="9"/>
      <c r="E606" s="9"/>
      <c r="F606" s="9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21"/>
      <c r="U606" s="21"/>
      <c r="V606" s="21"/>
      <c r="W606" s="21"/>
      <c r="X606" s="23"/>
    </row>
    <row r="607" spans="1:24" x14ac:dyDescent="0.3">
      <c r="A607" s="9"/>
      <c r="B607" s="9"/>
      <c r="C607" s="9"/>
      <c r="D607" s="9"/>
      <c r="E607" s="9"/>
      <c r="F607" s="9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21"/>
      <c r="U607" s="21"/>
      <c r="V607" s="21"/>
      <c r="W607" s="21"/>
      <c r="X607" s="23"/>
    </row>
    <row r="608" spans="1:24" x14ac:dyDescent="0.3">
      <c r="A608" s="9"/>
      <c r="B608" s="9"/>
      <c r="C608" s="9"/>
      <c r="D608" s="9"/>
      <c r="E608" s="9"/>
      <c r="F608" s="9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21"/>
      <c r="U608" s="21"/>
      <c r="V608" s="21"/>
      <c r="W608" s="21"/>
      <c r="X608" s="23"/>
    </row>
    <row r="609" spans="1:24" x14ac:dyDescent="0.3">
      <c r="A609" s="9"/>
      <c r="B609" s="9"/>
      <c r="C609" s="9"/>
      <c r="D609" s="9"/>
      <c r="E609" s="9"/>
      <c r="F609" s="9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21"/>
      <c r="U609" s="21"/>
      <c r="V609" s="21"/>
      <c r="W609" s="21"/>
      <c r="X609" s="23"/>
    </row>
    <row r="610" spans="1:24" x14ac:dyDescent="0.3">
      <c r="A610" s="9"/>
      <c r="B610" s="9"/>
      <c r="C610" s="9"/>
      <c r="D610" s="9"/>
      <c r="E610" s="9"/>
      <c r="F610" s="9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21"/>
      <c r="U610" s="21"/>
      <c r="V610" s="21"/>
      <c r="W610" s="21"/>
      <c r="X610" s="23"/>
    </row>
    <row r="611" spans="1:24" x14ac:dyDescent="0.3">
      <c r="A611" s="9"/>
      <c r="B611" s="9"/>
      <c r="C611" s="9"/>
      <c r="D611" s="9"/>
      <c r="E611" s="9"/>
      <c r="F611" s="9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21"/>
      <c r="U611" s="21"/>
      <c r="V611" s="21"/>
      <c r="W611" s="21"/>
      <c r="X611" s="23"/>
    </row>
    <row r="612" spans="1:24" x14ac:dyDescent="0.3">
      <c r="A612" s="9"/>
      <c r="B612" s="9"/>
      <c r="C612" s="9"/>
      <c r="D612" s="9"/>
      <c r="E612" s="9"/>
      <c r="F612" s="9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21"/>
      <c r="U612" s="21"/>
      <c r="V612" s="21"/>
      <c r="W612" s="21"/>
      <c r="X612" s="23"/>
    </row>
    <row r="613" spans="1:24" x14ac:dyDescent="0.3">
      <c r="A613" s="9"/>
      <c r="B613" s="9"/>
      <c r="C613" s="9"/>
      <c r="D613" s="9"/>
      <c r="E613" s="9"/>
      <c r="F613" s="9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21"/>
      <c r="U613" s="21"/>
      <c r="V613" s="21"/>
      <c r="W613" s="21"/>
      <c r="X613" s="23"/>
    </row>
    <row r="614" spans="1:24" x14ac:dyDescent="0.3">
      <c r="A614" s="9"/>
      <c r="B614" s="9"/>
      <c r="C614" s="9"/>
      <c r="D614" s="9"/>
      <c r="E614" s="9"/>
      <c r="F614" s="9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21"/>
      <c r="U614" s="21"/>
      <c r="V614" s="21"/>
      <c r="W614" s="21"/>
      <c r="X614" s="23"/>
    </row>
    <row r="615" spans="1:24" x14ac:dyDescent="0.3">
      <c r="A615" s="9"/>
      <c r="B615" s="9"/>
      <c r="C615" s="9"/>
      <c r="D615" s="9"/>
      <c r="E615" s="9"/>
      <c r="F615" s="9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21"/>
      <c r="U615" s="21"/>
      <c r="V615" s="21"/>
      <c r="W615" s="21"/>
      <c r="X615" s="23"/>
    </row>
    <row r="616" spans="1:24" x14ac:dyDescent="0.3">
      <c r="A616" s="9"/>
      <c r="B616" s="9"/>
      <c r="C616" s="9"/>
      <c r="D616" s="9"/>
      <c r="E616" s="9"/>
      <c r="F616" s="9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21"/>
      <c r="U616" s="21"/>
      <c r="V616" s="21"/>
      <c r="W616" s="21"/>
      <c r="X616" s="23"/>
    </row>
    <row r="617" spans="1:24" x14ac:dyDescent="0.3">
      <c r="A617" s="9"/>
      <c r="B617" s="9"/>
      <c r="C617" s="9"/>
      <c r="D617" s="9"/>
      <c r="E617" s="9"/>
      <c r="F617" s="9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21"/>
      <c r="U617" s="21"/>
      <c r="V617" s="21"/>
      <c r="W617" s="21"/>
      <c r="X617" s="23"/>
    </row>
    <row r="618" spans="1:24" x14ac:dyDescent="0.3">
      <c r="A618" s="9"/>
      <c r="B618" s="9"/>
      <c r="C618" s="9"/>
      <c r="D618" s="9"/>
      <c r="E618" s="9"/>
      <c r="F618" s="9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21"/>
      <c r="U618" s="21"/>
      <c r="V618" s="21"/>
      <c r="W618" s="21"/>
      <c r="X618" s="23"/>
    </row>
    <row r="619" spans="1:24" x14ac:dyDescent="0.3">
      <c r="A619" s="9"/>
      <c r="B619" s="9"/>
      <c r="C619" s="9"/>
      <c r="D619" s="9"/>
      <c r="E619" s="9"/>
      <c r="F619" s="9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21"/>
      <c r="U619" s="21"/>
      <c r="V619" s="21"/>
      <c r="W619" s="21"/>
      <c r="X619" s="23"/>
    </row>
    <row r="620" spans="1:24" x14ac:dyDescent="0.3">
      <c r="A620" s="9"/>
      <c r="B620" s="9"/>
      <c r="C620" s="9"/>
      <c r="D620" s="9"/>
      <c r="E620" s="9"/>
      <c r="F620" s="9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21"/>
      <c r="U620" s="21"/>
      <c r="V620" s="21"/>
      <c r="W620" s="21"/>
      <c r="X620" s="23"/>
    </row>
    <row r="621" spans="1:24" x14ac:dyDescent="0.3">
      <c r="A621" s="9"/>
      <c r="B621" s="9"/>
      <c r="C621" s="9"/>
      <c r="D621" s="9"/>
      <c r="E621" s="9"/>
      <c r="F621" s="9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21"/>
      <c r="U621" s="21"/>
      <c r="V621" s="21"/>
      <c r="W621" s="21"/>
      <c r="X621" s="23"/>
    </row>
    <row r="622" spans="1:24" x14ac:dyDescent="0.3">
      <c r="A622" s="9"/>
      <c r="B622" s="9"/>
      <c r="C622" s="9"/>
      <c r="D622" s="9"/>
      <c r="E622" s="9"/>
      <c r="F622" s="9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21"/>
      <c r="U622" s="21"/>
      <c r="V622" s="21"/>
      <c r="W622" s="21"/>
      <c r="X622" s="23"/>
    </row>
    <row r="623" spans="1:24" x14ac:dyDescent="0.3">
      <c r="A623" s="9"/>
      <c r="B623" s="9"/>
      <c r="C623" s="9"/>
      <c r="D623" s="9"/>
      <c r="E623" s="9"/>
      <c r="F623" s="9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21"/>
      <c r="U623" s="21"/>
      <c r="V623" s="21"/>
      <c r="W623" s="21"/>
      <c r="X623" s="23"/>
    </row>
    <row r="624" spans="1:24" x14ac:dyDescent="0.3">
      <c r="A624" s="9"/>
      <c r="B624" s="9"/>
      <c r="C624" s="9"/>
      <c r="D624" s="9"/>
      <c r="E624" s="9"/>
      <c r="F624" s="9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21"/>
      <c r="U624" s="21"/>
      <c r="V624" s="21"/>
      <c r="W624" s="21"/>
      <c r="X624" s="23"/>
    </row>
    <row r="625" spans="1:24" x14ac:dyDescent="0.3">
      <c r="A625" s="9"/>
      <c r="B625" s="9"/>
      <c r="C625" s="9"/>
      <c r="D625" s="9"/>
      <c r="E625" s="9"/>
      <c r="F625" s="9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21"/>
      <c r="U625" s="21"/>
      <c r="V625" s="21"/>
      <c r="W625" s="21"/>
      <c r="X625" s="23"/>
    </row>
    <row r="626" spans="1:24" x14ac:dyDescent="0.3">
      <c r="A626" s="9"/>
      <c r="B626" s="9"/>
      <c r="C626" s="9"/>
      <c r="D626" s="9"/>
      <c r="E626" s="9"/>
      <c r="F626" s="9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21"/>
      <c r="U626" s="21"/>
      <c r="V626" s="21"/>
      <c r="W626" s="21"/>
      <c r="X626" s="23"/>
    </row>
    <row r="627" spans="1:24" x14ac:dyDescent="0.3">
      <c r="A627" s="9"/>
      <c r="B627" s="9"/>
      <c r="C627" s="9"/>
      <c r="D627" s="9"/>
      <c r="E627" s="9"/>
      <c r="F627" s="9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21"/>
      <c r="U627" s="21"/>
      <c r="V627" s="21"/>
      <c r="W627" s="21"/>
      <c r="X627" s="23"/>
    </row>
    <row r="628" spans="1:24" x14ac:dyDescent="0.3">
      <c r="A628" s="9"/>
      <c r="B628" s="9"/>
      <c r="C628" s="9"/>
      <c r="D628" s="9"/>
      <c r="E628" s="9"/>
      <c r="F628" s="9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21"/>
      <c r="U628" s="21"/>
      <c r="V628" s="21"/>
      <c r="W628" s="21"/>
      <c r="X628" s="23"/>
    </row>
    <row r="629" spans="1:24" x14ac:dyDescent="0.3">
      <c r="A629" s="9"/>
      <c r="B629" s="9"/>
      <c r="C629" s="9"/>
      <c r="D629" s="9"/>
      <c r="E629" s="9"/>
      <c r="F629" s="9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21"/>
      <c r="U629" s="21"/>
      <c r="V629" s="21"/>
      <c r="W629" s="21"/>
      <c r="X629" s="23"/>
    </row>
    <row r="630" spans="1:24" x14ac:dyDescent="0.3">
      <c r="A630" s="9"/>
      <c r="B630" s="9"/>
      <c r="C630" s="9"/>
      <c r="D630" s="9"/>
      <c r="E630" s="9"/>
      <c r="F630" s="9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21"/>
      <c r="U630" s="21"/>
      <c r="V630" s="21"/>
      <c r="W630" s="21"/>
      <c r="X630" s="23"/>
    </row>
    <row r="631" spans="1:24" x14ac:dyDescent="0.3">
      <c r="A631" s="9"/>
      <c r="B631" s="9"/>
      <c r="C631" s="9"/>
      <c r="D631" s="9"/>
      <c r="E631" s="9"/>
      <c r="F631" s="9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21"/>
      <c r="U631" s="21"/>
      <c r="V631" s="21"/>
      <c r="W631" s="21"/>
      <c r="X631" s="23"/>
    </row>
    <row r="632" spans="1:24" x14ac:dyDescent="0.3">
      <c r="A632" s="9"/>
      <c r="B632" s="9"/>
      <c r="C632" s="9"/>
      <c r="D632" s="9"/>
      <c r="E632" s="9"/>
      <c r="F632" s="9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21"/>
      <c r="U632" s="21"/>
      <c r="V632" s="21"/>
      <c r="W632" s="21"/>
      <c r="X632" s="23"/>
    </row>
    <row r="633" spans="1:24" x14ac:dyDescent="0.3">
      <c r="A633" s="9"/>
      <c r="B633" s="9"/>
      <c r="C633" s="9"/>
      <c r="D633" s="9"/>
      <c r="E633" s="9"/>
      <c r="F633" s="9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21"/>
      <c r="U633" s="21"/>
      <c r="V633" s="21"/>
      <c r="W633" s="21"/>
      <c r="X633" s="23"/>
    </row>
    <row r="634" spans="1:24" x14ac:dyDescent="0.3">
      <c r="A634" s="9"/>
      <c r="B634" s="9"/>
      <c r="C634" s="9"/>
      <c r="D634" s="9"/>
      <c r="E634" s="9"/>
      <c r="F634" s="9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21"/>
      <c r="U634" s="21"/>
      <c r="V634" s="21"/>
      <c r="W634" s="21"/>
      <c r="X634" s="23"/>
    </row>
    <row r="635" spans="1:24" x14ac:dyDescent="0.3">
      <c r="A635" s="9"/>
      <c r="B635" s="9"/>
      <c r="C635" s="9"/>
      <c r="D635" s="9"/>
      <c r="E635" s="9"/>
      <c r="F635" s="9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21"/>
      <c r="U635" s="21"/>
      <c r="V635" s="21"/>
      <c r="W635" s="21"/>
      <c r="X635" s="23"/>
    </row>
    <row r="636" spans="1:24" x14ac:dyDescent="0.3">
      <c r="A636" s="9"/>
      <c r="B636" s="9"/>
      <c r="C636" s="9"/>
      <c r="D636" s="9"/>
      <c r="E636" s="9"/>
      <c r="F636" s="9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21"/>
      <c r="U636" s="21"/>
      <c r="V636" s="21"/>
      <c r="W636" s="21"/>
      <c r="X636" s="23"/>
    </row>
    <row r="637" spans="1:24" x14ac:dyDescent="0.3">
      <c r="A637" s="9"/>
      <c r="B637" s="9"/>
      <c r="C637" s="9"/>
      <c r="D637" s="9"/>
      <c r="E637" s="9"/>
      <c r="F637" s="9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21"/>
      <c r="U637" s="21"/>
      <c r="V637" s="21"/>
      <c r="W637" s="21"/>
      <c r="X637" s="23"/>
    </row>
    <row r="638" spans="1:24" x14ac:dyDescent="0.3">
      <c r="A638" s="9"/>
      <c r="B638" s="9"/>
      <c r="C638" s="9"/>
      <c r="D638" s="9"/>
      <c r="E638" s="9"/>
      <c r="F638" s="9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21"/>
      <c r="U638" s="21"/>
      <c r="V638" s="21"/>
      <c r="W638" s="21"/>
      <c r="X638" s="23"/>
    </row>
    <row r="639" spans="1:24" x14ac:dyDescent="0.3">
      <c r="A639" s="9"/>
      <c r="B639" s="9"/>
      <c r="C639" s="9"/>
      <c r="D639" s="9"/>
      <c r="E639" s="9"/>
      <c r="F639" s="9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21"/>
      <c r="U639" s="21"/>
      <c r="V639" s="21"/>
      <c r="W639" s="21"/>
      <c r="X639" s="23"/>
    </row>
    <row r="640" spans="1:24" x14ac:dyDescent="0.3">
      <c r="A640" s="9"/>
      <c r="B640" s="9"/>
      <c r="C640" s="9"/>
      <c r="D640" s="9"/>
      <c r="E640" s="9"/>
      <c r="F640" s="9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21"/>
      <c r="U640" s="21"/>
      <c r="V640" s="21"/>
      <c r="W640" s="21"/>
      <c r="X640" s="23"/>
    </row>
    <row r="641" spans="1:24" x14ac:dyDescent="0.3">
      <c r="A641" s="9"/>
      <c r="B641" s="9"/>
      <c r="C641" s="9"/>
      <c r="D641" s="9"/>
      <c r="E641" s="9"/>
      <c r="F641" s="9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21"/>
      <c r="U641" s="21"/>
      <c r="V641" s="21"/>
      <c r="W641" s="21"/>
      <c r="X641" s="23"/>
    </row>
    <row r="642" spans="1:24" x14ac:dyDescent="0.3">
      <c r="A642" s="9"/>
      <c r="B642" s="9"/>
      <c r="C642" s="9"/>
      <c r="D642" s="9"/>
      <c r="E642" s="9"/>
      <c r="F642" s="9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21"/>
      <c r="U642" s="21"/>
      <c r="V642" s="21"/>
      <c r="W642" s="21"/>
      <c r="X642" s="23"/>
    </row>
    <row r="643" spans="1:24" x14ac:dyDescent="0.3">
      <c r="A643" s="9"/>
      <c r="B643" s="9"/>
      <c r="C643" s="9"/>
      <c r="D643" s="9"/>
      <c r="E643" s="9"/>
      <c r="F643" s="9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21"/>
      <c r="U643" s="21"/>
      <c r="V643" s="21"/>
      <c r="W643" s="21"/>
      <c r="X643" s="23"/>
    </row>
    <row r="644" spans="1:24" x14ac:dyDescent="0.3">
      <c r="A644" s="9"/>
      <c r="B644" s="9"/>
      <c r="C644" s="9"/>
      <c r="D644" s="9"/>
      <c r="E644" s="9"/>
      <c r="F644" s="9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21"/>
      <c r="U644" s="21"/>
      <c r="V644" s="21"/>
      <c r="W644" s="21"/>
      <c r="X644" s="23"/>
    </row>
    <row r="645" spans="1:24" x14ac:dyDescent="0.3">
      <c r="A645" s="9"/>
      <c r="B645" s="9"/>
      <c r="C645" s="9"/>
      <c r="D645" s="9"/>
      <c r="E645" s="9"/>
      <c r="F645" s="9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21"/>
      <c r="U645" s="21"/>
      <c r="V645" s="21"/>
      <c r="W645" s="21"/>
      <c r="X645" s="23"/>
    </row>
    <row r="646" spans="1:24" x14ac:dyDescent="0.3">
      <c r="A646" s="9"/>
      <c r="B646" s="9"/>
      <c r="C646" s="9"/>
      <c r="D646" s="9"/>
      <c r="E646" s="9"/>
      <c r="F646" s="9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21"/>
      <c r="U646" s="21"/>
      <c r="V646" s="21"/>
      <c r="W646" s="21"/>
      <c r="X646" s="23"/>
    </row>
    <row r="647" spans="1:24" x14ac:dyDescent="0.3">
      <c r="A647" s="9"/>
      <c r="B647" s="9"/>
      <c r="C647" s="9"/>
      <c r="D647" s="9"/>
      <c r="E647" s="9"/>
      <c r="F647" s="9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21"/>
      <c r="U647" s="21"/>
      <c r="V647" s="21"/>
      <c r="W647" s="21"/>
      <c r="X647" s="23"/>
    </row>
    <row r="648" spans="1:24" x14ac:dyDescent="0.3">
      <c r="A648" s="9"/>
      <c r="B648" s="9"/>
      <c r="C648" s="9"/>
      <c r="D648" s="9"/>
      <c r="E648" s="9"/>
      <c r="F648" s="9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21"/>
      <c r="U648" s="21"/>
      <c r="V648" s="21"/>
      <c r="W648" s="21"/>
      <c r="X648" s="23"/>
    </row>
    <row r="649" spans="1:24" x14ac:dyDescent="0.3">
      <c r="A649" s="9"/>
      <c r="B649" s="9"/>
      <c r="C649" s="9"/>
      <c r="D649" s="9"/>
      <c r="E649" s="9"/>
      <c r="F649" s="9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21"/>
      <c r="U649" s="21"/>
      <c r="V649" s="21"/>
      <c r="W649" s="21"/>
      <c r="X649" s="23"/>
    </row>
    <row r="650" spans="1:24" x14ac:dyDescent="0.3">
      <c r="A650" s="9"/>
      <c r="B650" s="9"/>
      <c r="C650" s="9"/>
      <c r="D650" s="9"/>
      <c r="E650" s="9"/>
      <c r="F650" s="9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21"/>
      <c r="U650" s="21"/>
      <c r="V650" s="21"/>
      <c r="W650" s="21"/>
      <c r="X650" s="23"/>
    </row>
    <row r="651" spans="1:24" x14ac:dyDescent="0.3">
      <c r="A651" s="9"/>
      <c r="B651" s="9"/>
      <c r="C651" s="9"/>
      <c r="D651" s="9"/>
      <c r="E651" s="9"/>
      <c r="F651" s="9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21"/>
      <c r="U651" s="21"/>
      <c r="V651" s="21"/>
      <c r="W651" s="21"/>
      <c r="X651" s="23"/>
    </row>
    <row r="652" spans="1:24" x14ac:dyDescent="0.3">
      <c r="A652" s="9"/>
      <c r="B652" s="9"/>
      <c r="C652" s="9"/>
      <c r="D652" s="9"/>
      <c r="E652" s="9"/>
      <c r="F652" s="9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21"/>
      <c r="U652" s="21"/>
      <c r="V652" s="21"/>
      <c r="W652" s="21"/>
      <c r="X652" s="23"/>
    </row>
    <row r="653" spans="1:24" x14ac:dyDescent="0.3">
      <c r="A653" s="9"/>
      <c r="B653" s="9"/>
      <c r="C653" s="9"/>
      <c r="D653" s="9"/>
      <c r="E653" s="9"/>
      <c r="F653" s="9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21"/>
      <c r="U653" s="21"/>
      <c r="V653" s="21"/>
      <c r="W653" s="21"/>
      <c r="X653" s="23"/>
    </row>
    <row r="654" spans="1:24" x14ac:dyDescent="0.3">
      <c r="A654" s="9"/>
      <c r="B654" s="9"/>
      <c r="C654" s="9"/>
      <c r="D654" s="9"/>
      <c r="E654" s="9"/>
      <c r="F654" s="9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21"/>
      <c r="U654" s="21"/>
      <c r="V654" s="21"/>
      <c r="W654" s="21"/>
      <c r="X654" s="23"/>
    </row>
    <row r="655" spans="1:24" x14ac:dyDescent="0.3">
      <c r="A655" s="9"/>
      <c r="B655" s="9"/>
      <c r="C655" s="9"/>
      <c r="D655" s="9"/>
      <c r="E655" s="9"/>
      <c r="F655" s="9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21"/>
      <c r="U655" s="21"/>
      <c r="V655" s="21"/>
      <c r="W655" s="21"/>
      <c r="X655" s="23"/>
    </row>
    <row r="656" spans="1:24" x14ac:dyDescent="0.3">
      <c r="A656" s="9"/>
      <c r="B656" s="9"/>
      <c r="C656" s="9"/>
      <c r="D656" s="9"/>
      <c r="E656" s="9"/>
      <c r="F656" s="9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21"/>
      <c r="U656" s="21"/>
      <c r="V656" s="21"/>
      <c r="W656" s="21"/>
      <c r="X656" s="23"/>
    </row>
    <row r="657" spans="1:24" x14ac:dyDescent="0.3">
      <c r="A657" s="9"/>
      <c r="B657" s="9"/>
      <c r="C657" s="9"/>
      <c r="D657" s="9"/>
      <c r="E657" s="9"/>
      <c r="F657" s="9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21"/>
      <c r="U657" s="21"/>
      <c r="V657" s="21"/>
      <c r="W657" s="21"/>
      <c r="X657" s="23"/>
    </row>
    <row r="658" spans="1:24" x14ac:dyDescent="0.3">
      <c r="A658" s="9"/>
      <c r="B658" s="9"/>
      <c r="C658" s="9"/>
      <c r="D658" s="9"/>
      <c r="E658" s="9"/>
      <c r="F658" s="9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21"/>
      <c r="U658" s="21"/>
      <c r="V658" s="21"/>
      <c r="W658" s="21"/>
      <c r="X658" s="23"/>
    </row>
    <row r="659" spans="1:24" x14ac:dyDescent="0.3">
      <c r="A659" s="9"/>
      <c r="B659" s="9"/>
      <c r="C659" s="9"/>
      <c r="D659" s="9"/>
      <c r="E659" s="9"/>
      <c r="F659" s="9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21"/>
      <c r="U659" s="21"/>
      <c r="V659" s="21"/>
      <c r="W659" s="21"/>
      <c r="X659" s="23"/>
    </row>
    <row r="660" spans="1:24" ht="21" x14ac:dyDescent="0.4">
      <c r="A660" s="67"/>
      <c r="B660" s="9"/>
      <c r="C660" s="9"/>
      <c r="D660" s="9"/>
      <c r="E660" s="9"/>
      <c r="F660" s="9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21"/>
      <c r="U660" s="21"/>
      <c r="V660" s="21"/>
      <c r="W660" s="21"/>
      <c r="X660" s="23"/>
    </row>
    <row r="661" spans="1:24" x14ac:dyDescent="0.3">
      <c r="A661" s="9"/>
      <c r="B661" s="9"/>
      <c r="C661" s="9"/>
      <c r="D661" s="9"/>
      <c r="E661" s="9"/>
      <c r="F661" s="9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21"/>
      <c r="U661" s="21"/>
      <c r="V661" s="21"/>
      <c r="W661" s="21"/>
      <c r="X661" s="23"/>
    </row>
    <row r="662" spans="1:24" x14ac:dyDescent="0.3">
      <c r="A662" s="9"/>
      <c r="B662" s="9"/>
      <c r="C662" s="9"/>
      <c r="D662" s="9"/>
      <c r="E662" s="9"/>
      <c r="F662" s="9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21"/>
      <c r="U662" s="21"/>
      <c r="V662" s="21"/>
      <c r="W662" s="21"/>
      <c r="X662" s="23"/>
    </row>
    <row r="663" spans="1:24" x14ac:dyDescent="0.3">
      <c r="A663" s="9"/>
      <c r="B663" s="9"/>
      <c r="C663" s="9"/>
      <c r="D663" s="9"/>
      <c r="E663" s="9"/>
      <c r="F663" s="9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21"/>
      <c r="U663" s="21"/>
      <c r="V663" s="21"/>
      <c r="W663" s="21"/>
      <c r="X663" s="23"/>
    </row>
    <row r="664" spans="1:24" x14ac:dyDescent="0.3">
      <c r="A664" s="9"/>
      <c r="B664" s="9"/>
      <c r="C664" s="9"/>
      <c r="D664" s="9"/>
      <c r="E664" s="9"/>
      <c r="F664" s="9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21"/>
      <c r="U664" s="21"/>
      <c r="V664" s="21"/>
      <c r="W664" s="21"/>
      <c r="X664" s="23"/>
    </row>
    <row r="665" spans="1:24" x14ac:dyDescent="0.3">
      <c r="A665" s="9"/>
      <c r="B665" s="9"/>
      <c r="C665" s="9"/>
      <c r="D665" s="9"/>
      <c r="E665" s="9"/>
      <c r="F665" s="9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21"/>
      <c r="U665" s="21"/>
      <c r="V665" s="21"/>
      <c r="W665" s="21"/>
      <c r="X665" s="23"/>
    </row>
    <row r="666" spans="1:24" x14ac:dyDescent="0.3">
      <c r="A666" s="9"/>
      <c r="B666" s="9"/>
      <c r="C666" s="9"/>
      <c r="D666" s="9"/>
      <c r="E666" s="9"/>
      <c r="F666" s="9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21"/>
      <c r="U666" s="21"/>
      <c r="V666" s="21"/>
      <c r="W666" s="21"/>
      <c r="X666" s="23"/>
    </row>
    <row r="667" spans="1:24" x14ac:dyDescent="0.3">
      <c r="A667" s="9"/>
      <c r="B667" s="9"/>
      <c r="C667" s="9"/>
      <c r="D667" s="9"/>
      <c r="E667" s="9"/>
      <c r="F667" s="9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21"/>
      <c r="U667" s="21"/>
      <c r="V667" s="21"/>
      <c r="W667" s="21"/>
      <c r="X667" s="23"/>
    </row>
    <row r="668" spans="1:24" x14ac:dyDescent="0.3">
      <c r="A668" s="9"/>
      <c r="B668" s="9"/>
      <c r="C668" s="9"/>
      <c r="D668" s="9"/>
      <c r="E668" s="9"/>
      <c r="F668" s="9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21"/>
      <c r="U668" s="21"/>
      <c r="V668" s="21"/>
      <c r="W668" s="21"/>
      <c r="X668" s="23"/>
    </row>
    <row r="669" spans="1:24" x14ac:dyDescent="0.3">
      <c r="A669" s="9"/>
      <c r="B669" s="9"/>
      <c r="C669" s="9"/>
      <c r="D669" s="9"/>
      <c r="E669" s="9"/>
      <c r="F669" s="9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21"/>
      <c r="U669" s="21"/>
      <c r="V669" s="21"/>
      <c r="W669" s="21"/>
      <c r="X669" s="23"/>
    </row>
    <row r="670" spans="1:24" x14ac:dyDescent="0.3">
      <c r="A670" s="9"/>
      <c r="B670" s="9"/>
      <c r="C670" s="9"/>
      <c r="D670" s="9"/>
      <c r="E670" s="9"/>
      <c r="F670" s="9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21"/>
      <c r="U670" s="21"/>
      <c r="V670" s="21"/>
      <c r="W670" s="21"/>
      <c r="X670" s="23"/>
    </row>
    <row r="671" spans="1:24" x14ac:dyDescent="0.3">
      <c r="A671" s="9"/>
      <c r="B671" s="9"/>
      <c r="C671" s="9"/>
      <c r="D671" s="9"/>
      <c r="E671" s="9"/>
      <c r="F671" s="9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21"/>
      <c r="U671" s="21"/>
      <c r="V671" s="21"/>
      <c r="W671" s="21"/>
      <c r="X671" s="23"/>
    </row>
    <row r="672" spans="1:24" x14ac:dyDescent="0.3">
      <c r="A672" s="9"/>
      <c r="B672" s="9"/>
      <c r="C672" s="9"/>
      <c r="D672" s="9"/>
      <c r="E672" s="9"/>
      <c r="F672" s="9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21"/>
      <c r="U672" s="21"/>
      <c r="V672" s="21"/>
      <c r="W672" s="21"/>
      <c r="X672" s="23"/>
    </row>
    <row r="673" spans="1:24" x14ac:dyDescent="0.3">
      <c r="A673" s="9"/>
      <c r="B673" s="9"/>
      <c r="C673" s="9"/>
      <c r="D673" s="9"/>
      <c r="E673" s="9"/>
      <c r="F673" s="9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21"/>
      <c r="U673" s="21"/>
      <c r="V673" s="21"/>
      <c r="W673" s="21"/>
      <c r="X673" s="23"/>
    </row>
    <row r="674" spans="1:24" x14ac:dyDescent="0.3">
      <c r="A674" s="9"/>
      <c r="B674" s="9"/>
      <c r="C674" s="9"/>
      <c r="D674" s="9"/>
      <c r="E674" s="9"/>
      <c r="F674" s="9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21"/>
      <c r="U674" s="21"/>
      <c r="V674" s="21"/>
      <c r="W674" s="21"/>
      <c r="X674" s="23"/>
    </row>
    <row r="675" spans="1:24" x14ac:dyDescent="0.3">
      <c r="A675" s="9"/>
      <c r="B675" s="9"/>
      <c r="C675" s="9"/>
      <c r="D675" s="9"/>
      <c r="E675" s="9"/>
      <c r="F675" s="9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21"/>
      <c r="U675" s="21"/>
      <c r="V675" s="21"/>
      <c r="W675" s="21"/>
      <c r="X675" s="23"/>
    </row>
    <row r="676" spans="1:24" x14ac:dyDescent="0.3">
      <c r="A676" s="9"/>
      <c r="B676" s="9"/>
      <c r="C676" s="9"/>
      <c r="D676" s="9"/>
      <c r="E676" s="9"/>
      <c r="F676" s="9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21"/>
      <c r="U676" s="21"/>
      <c r="V676" s="21"/>
      <c r="W676" s="21"/>
      <c r="X676" s="23"/>
    </row>
    <row r="677" spans="1:24" x14ac:dyDescent="0.3">
      <c r="A677" s="9"/>
      <c r="B677" s="9"/>
      <c r="C677" s="9"/>
      <c r="D677" s="9"/>
      <c r="E677" s="9"/>
      <c r="F677" s="9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21"/>
      <c r="U677" s="21"/>
      <c r="V677" s="21"/>
      <c r="W677" s="21"/>
      <c r="X677" s="23"/>
    </row>
    <row r="678" spans="1:24" x14ac:dyDescent="0.3">
      <c r="A678" s="9"/>
      <c r="B678" s="9"/>
      <c r="C678" s="9"/>
      <c r="D678" s="9"/>
      <c r="E678" s="9"/>
      <c r="F678" s="9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21"/>
      <c r="U678" s="21"/>
      <c r="V678" s="21"/>
      <c r="W678" s="21"/>
      <c r="X678" s="23"/>
    </row>
    <row r="679" spans="1:24" x14ac:dyDescent="0.3">
      <c r="A679" s="9"/>
      <c r="B679" s="9"/>
      <c r="C679" s="9"/>
      <c r="D679" s="9"/>
      <c r="E679" s="9"/>
      <c r="F679" s="9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21"/>
      <c r="U679" s="21"/>
      <c r="V679" s="21"/>
      <c r="W679" s="21"/>
      <c r="X679" s="23"/>
    </row>
    <row r="680" spans="1:24" x14ac:dyDescent="0.3">
      <c r="A680" s="9"/>
      <c r="B680" s="9"/>
      <c r="C680" s="9"/>
      <c r="D680" s="9"/>
      <c r="E680" s="9"/>
      <c r="F680" s="9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21"/>
      <c r="U680" s="21"/>
      <c r="V680" s="21"/>
      <c r="W680" s="21"/>
      <c r="X680" s="23"/>
    </row>
    <row r="681" spans="1:24" x14ac:dyDescent="0.3">
      <c r="A681" s="9"/>
      <c r="B681" s="9"/>
      <c r="C681" s="9"/>
      <c r="D681" s="9"/>
      <c r="E681" s="9"/>
      <c r="F681" s="9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21"/>
      <c r="U681" s="21"/>
      <c r="V681" s="21"/>
      <c r="W681" s="21"/>
      <c r="X681" s="23"/>
    </row>
    <row r="682" spans="1:24" x14ac:dyDescent="0.3">
      <c r="A682" s="9"/>
      <c r="B682" s="9"/>
      <c r="C682" s="9"/>
      <c r="D682" s="9"/>
      <c r="E682" s="9"/>
      <c r="F682" s="9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21"/>
      <c r="U682" s="21"/>
      <c r="V682" s="21"/>
      <c r="W682" s="21"/>
      <c r="X682" s="23"/>
    </row>
    <row r="683" spans="1:24" x14ac:dyDescent="0.3">
      <c r="A683" s="9"/>
      <c r="B683" s="9"/>
      <c r="C683" s="9"/>
      <c r="D683" s="9"/>
      <c r="E683" s="9"/>
      <c r="F683" s="9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21"/>
      <c r="U683" s="21"/>
      <c r="V683" s="21"/>
      <c r="W683" s="21"/>
      <c r="X683" s="23"/>
    </row>
    <row r="684" spans="1:24" x14ac:dyDescent="0.3">
      <c r="A684" s="9"/>
      <c r="B684" s="9"/>
      <c r="C684" s="9"/>
      <c r="D684" s="9"/>
      <c r="E684" s="9"/>
      <c r="F684" s="9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21"/>
      <c r="U684" s="21"/>
      <c r="V684" s="21"/>
      <c r="W684" s="21"/>
      <c r="X684" s="23"/>
    </row>
    <row r="685" spans="1:24" x14ac:dyDescent="0.3">
      <c r="A685" s="9"/>
      <c r="B685" s="9"/>
      <c r="C685" s="9"/>
      <c r="D685" s="9"/>
      <c r="E685" s="9"/>
      <c r="F685" s="9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21"/>
      <c r="U685" s="21"/>
      <c r="V685" s="21"/>
      <c r="W685" s="21"/>
      <c r="X685" s="23"/>
    </row>
    <row r="686" spans="1:24" x14ac:dyDescent="0.3">
      <c r="A686" s="9"/>
      <c r="B686" s="9"/>
      <c r="C686" s="9"/>
      <c r="D686" s="9"/>
      <c r="E686" s="9"/>
      <c r="F686" s="9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21"/>
      <c r="U686" s="21"/>
      <c r="V686" s="21"/>
      <c r="W686" s="21"/>
      <c r="X686" s="23"/>
    </row>
    <row r="687" spans="1:24" x14ac:dyDescent="0.3">
      <c r="A687" s="9"/>
      <c r="B687" s="9"/>
      <c r="C687" s="9"/>
      <c r="D687" s="9"/>
      <c r="E687" s="9"/>
      <c r="F687" s="9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21"/>
      <c r="U687" s="21"/>
      <c r="V687" s="21"/>
      <c r="W687" s="21"/>
      <c r="X687" s="23"/>
    </row>
    <row r="688" spans="1:24" x14ac:dyDescent="0.3">
      <c r="A688" s="9"/>
      <c r="B688" s="9"/>
      <c r="C688" s="9"/>
      <c r="D688" s="9"/>
      <c r="E688" s="9"/>
      <c r="F688" s="9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21"/>
      <c r="U688" s="21"/>
      <c r="V688" s="21"/>
      <c r="W688" s="21"/>
      <c r="X688" s="23"/>
    </row>
    <row r="689" spans="1:24" x14ac:dyDescent="0.3">
      <c r="A689" s="9"/>
      <c r="B689" s="9"/>
      <c r="C689" s="9"/>
      <c r="D689" s="9"/>
      <c r="E689" s="9"/>
      <c r="F689" s="9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21"/>
      <c r="U689" s="21"/>
      <c r="V689" s="21"/>
      <c r="W689" s="21"/>
      <c r="X689" s="23"/>
    </row>
    <row r="690" spans="1:24" x14ac:dyDescent="0.3">
      <c r="A690" s="9"/>
      <c r="B690" s="9"/>
      <c r="C690" s="9"/>
      <c r="D690" s="9"/>
      <c r="E690" s="9"/>
      <c r="F690" s="9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21"/>
      <c r="U690" s="21"/>
      <c r="V690" s="21"/>
      <c r="W690" s="21"/>
      <c r="X690" s="23"/>
    </row>
    <row r="691" spans="1:24" x14ac:dyDescent="0.3">
      <c r="A691" s="9"/>
      <c r="B691" s="9"/>
      <c r="C691" s="9"/>
      <c r="D691" s="9"/>
      <c r="E691" s="9"/>
      <c r="F691" s="9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21"/>
      <c r="U691" s="21"/>
      <c r="V691" s="21"/>
      <c r="W691" s="21"/>
      <c r="X691" s="23"/>
    </row>
    <row r="692" spans="1:24" x14ac:dyDescent="0.3">
      <c r="A692" s="9"/>
      <c r="B692" s="9"/>
      <c r="C692" s="9"/>
      <c r="D692" s="9"/>
      <c r="E692" s="9"/>
      <c r="F692" s="9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21"/>
      <c r="U692" s="21"/>
      <c r="V692" s="21"/>
      <c r="W692" s="21"/>
      <c r="X692" s="23"/>
    </row>
    <row r="693" spans="1:24" x14ac:dyDescent="0.3">
      <c r="A693" s="9"/>
      <c r="B693" s="9"/>
      <c r="C693" s="9"/>
      <c r="D693" s="9"/>
      <c r="E693" s="9"/>
      <c r="F693" s="9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21"/>
      <c r="U693" s="21"/>
      <c r="V693" s="21"/>
      <c r="W693" s="21"/>
      <c r="X693" s="23"/>
    </row>
    <row r="694" spans="1:24" x14ac:dyDescent="0.3">
      <c r="A694" s="9"/>
      <c r="B694" s="9"/>
      <c r="C694" s="9"/>
      <c r="D694" s="9"/>
      <c r="E694" s="9"/>
      <c r="F694" s="9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21"/>
      <c r="U694" s="21"/>
      <c r="V694" s="21"/>
      <c r="W694" s="21"/>
      <c r="X694" s="23"/>
    </row>
    <row r="695" spans="1:24" x14ac:dyDescent="0.3">
      <c r="A695" s="9"/>
      <c r="B695" s="9"/>
      <c r="C695" s="9"/>
      <c r="D695" s="9"/>
      <c r="E695" s="9"/>
      <c r="F695" s="9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21"/>
      <c r="U695" s="21"/>
      <c r="V695" s="21"/>
      <c r="W695" s="21"/>
      <c r="X695" s="23"/>
    </row>
    <row r="696" spans="1:24" x14ac:dyDescent="0.3">
      <c r="A696" s="9"/>
      <c r="B696" s="9"/>
      <c r="C696" s="9"/>
      <c r="D696" s="9"/>
      <c r="E696" s="9"/>
      <c r="F696" s="9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21"/>
      <c r="U696" s="21"/>
      <c r="V696" s="21"/>
      <c r="W696" s="21"/>
      <c r="X696" s="23"/>
    </row>
    <row r="697" spans="1:24" x14ac:dyDescent="0.3">
      <c r="A697" s="9"/>
      <c r="B697" s="9"/>
      <c r="C697" s="9"/>
      <c r="D697" s="9"/>
      <c r="E697" s="9"/>
      <c r="F697" s="9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21"/>
      <c r="U697" s="21"/>
      <c r="V697" s="21"/>
      <c r="W697" s="21"/>
      <c r="X697" s="23"/>
    </row>
    <row r="698" spans="1:24" x14ac:dyDescent="0.3">
      <c r="A698" s="9"/>
      <c r="B698" s="9"/>
      <c r="C698" s="9"/>
      <c r="D698" s="9"/>
      <c r="E698" s="9"/>
      <c r="F698" s="9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21"/>
      <c r="U698" s="21"/>
      <c r="V698" s="21"/>
      <c r="W698" s="21"/>
      <c r="X698" s="23"/>
    </row>
    <row r="699" spans="1:24" x14ac:dyDescent="0.3">
      <c r="A699" s="9"/>
      <c r="B699" s="9"/>
      <c r="C699" s="9"/>
      <c r="D699" s="9"/>
      <c r="E699" s="9"/>
      <c r="F699" s="9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21"/>
      <c r="U699" s="21"/>
      <c r="V699" s="21"/>
      <c r="W699" s="21"/>
      <c r="X699" s="23"/>
    </row>
    <row r="700" spans="1:24" x14ac:dyDescent="0.3">
      <c r="A700" s="9"/>
      <c r="B700" s="9"/>
      <c r="C700" s="9"/>
      <c r="D700" s="9"/>
      <c r="E700" s="9"/>
      <c r="F700" s="9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21"/>
      <c r="U700" s="21"/>
      <c r="V700" s="21"/>
      <c r="W700" s="21"/>
      <c r="X700" s="23"/>
    </row>
    <row r="701" spans="1:24" x14ac:dyDescent="0.3">
      <c r="A701" s="9"/>
      <c r="B701" s="9"/>
      <c r="C701" s="9"/>
      <c r="D701" s="9"/>
      <c r="E701" s="9"/>
      <c r="F701" s="9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21"/>
      <c r="U701" s="21"/>
      <c r="V701" s="21"/>
      <c r="W701" s="21"/>
      <c r="X701" s="23"/>
    </row>
    <row r="702" spans="1:24" x14ac:dyDescent="0.3">
      <c r="A702" s="9"/>
      <c r="B702" s="9"/>
      <c r="C702" s="9"/>
      <c r="D702" s="9"/>
      <c r="E702" s="9"/>
      <c r="F702" s="9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21"/>
      <c r="U702" s="21"/>
      <c r="V702" s="21"/>
      <c r="W702" s="21"/>
      <c r="X702" s="23"/>
    </row>
    <row r="703" spans="1:24" x14ac:dyDescent="0.3">
      <c r="A703" s="9"/>
      <c r="B703" s="9"/>
      <c r="C703" s="9"/>
      <c r="D703" s="9"/>
      <c r="E703" s="9"/>
      <c r="F703" s="9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21"/>
      <c r="U703" s="21"/>
      <c r="V703" s="21"/>
      <c r="W703" s="21"/>
      <c r="X703" s="23"/>
    </row>
    <row r="704" spans="1:24" x14ac:dyDescent="0.3">
      <c r="A704" s="9"/>
      <c r="B704" s="9"/>
      <c r="C704" s="9"/>
      <c r="D704" s="9"/>
      <c r="E704" s="9"/>
      <c r="F704" s="9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21"/>
      <c r="U704" s="21"/>
      <c r="V704" s="21"/>
      <c r="W704" s="21"/>
      <c r="X704" s="23"/>
    </row>
    <row r="705" spans="1:24" x14ac:dyDescent="0.3">
      <c r="A705" s="9"/>
      <c r="B705" s="9"/>
      <c r="C705" s="9"/>
      <c r="D705" s="9"/>
      <c r="E705" s="9"/>
      <c r="F705" s="9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21"/>
      <c r="U705" s="21"/>
      <c r="V705" s="21"/>
      <c r="W705" s="21"/>
      <c r="X705" s="23"/>
    </row>
    <row r="706" spans="1:24" x14ac:dyDescent="0.3">
      <c r="A706" s="9"/>
      <c r="B706" s="9"/>
      <c r="C706" s="9"/>
      <c r="D706" s="9"/>
      <c r="E706" s="9"/>
      <c r="F706" s="9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21"/>
      <c r="U706" s="21"/>
      <c r="V706" s="21"/>
      <c r="W706" s="21"/>
      <c r="X706" s="23"/>
    </row>
    <row r="707" spans="1:24" x14ac:dyDescent="0.3">
      <c r="A707" s="9"/>
      <c r="B707" s="9"/>
      <c r="C707" s="9"/>
      <c r="D707" s="9"/>
      <c r="E707" s="9"/>
      <c r="F707" s="9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21"/>
      <c r="U707" s="21"/>
      <c r="V707" s="21"/>
      <c r="W707" s="21"/>
      <c r="X707" s="23"/>
    </row>
    <row r="708" spans="1:24" x14ac:dyDescent="0.3">
      <c r="A708" s="9"/>
      <c r="B708" s="9"/>
      <c r="C708" s="9"/>
      <c r="D708" s="9"/>
      <c r="E708" s="9"/>
      <c r="F708" s="9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21"/>
      <c r="U708" s="21"/>
      <c r="V708" s="21"/>
      <c r="W708" s="21"/>
      <c r="X708" s="23"/>
    </row>
    <row r="709" spans="1:24" x14ac:dyDescent="0.3">
      <c r="A709" s="9"/>
      <c r="B709" s="9"/>
      <c r="C709" s="9"/>
      <c r="D709" s="9"/>
      <c r="E709" s="9"/>
      <c r="F709" s="9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21"/>
      <c r="U709" s="21"/>
      <c r="V709" s="21"/>
      <c r="W709" s="21"/>
      <c r="X709" s="23"/>
    </row>
    <row r="710" spans="1:24" x14ac:dyDescent="0.3">
      <c r="A710" s="9"/>
      <c r="B710" s="9"/>
      <c r="C710" s="9"/>
      <c r="D710" s="9"/>
      <c r="E710" s="9"/>
      <c r="F710" s="9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21"/>
      <c r="U710" s="21"/>
      <c r="V710" s="21"/>
      <c r="W710" s="21"/>
      <c r="X710" s="23"/>
    </row>
    <row r="711" spans="1:24" x14ac:dyDescent="0.3">
      <c r="A711" s="9"/>
      <c r="B711" s="9"/>
      <c r="C711" s="9"/>
      <c r="D711" s="9"/>
      <c r="E711" s="9"/>
      <c r="F711" s="9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21"/>
      <c r="U711" s="21"/>
      <c r="V711" s="21"/>
      <c r="W711" s="21"/>
      <c r="X711" s="23"/>
    </row>
    <row r="712" spans="1:24" x14ac:dyDescent="0.3">
      <c r="A712" s="9"/>
      <c r="B712" s="9"/>
      <c r="C712" s="9"/>
      <c r="D712" s="9"/>
      <c r="E712" s="9"/>
      <c r="F712" s="9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21"/>
      <c r="U712" s="21"/>
      <c r="V712" s="21"/>
      <c r="W712" s="21"/>
      <c r="X712" s="23"/>
    </row>
    <row r="713" spans="1:24" x14ac:dyDescent="0.3">
      <c r="A713" s="9"/>
      <c r="B713" s="9"/>
      <c r="C713" s="9"/>
      <c r="D713" s="9"/>
      <c r="E713" s="9"/>
      <c r="F713" s="9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21"/>
      <c r="U713" s="21"/>
      <c r="V713" s="21"/>
      <c r="W713" s="21"/>
      <c r="X713" s="23"/>
    </row>
    <row r="714" spans="1:24" x14ac:dyDescent="0.3">
      <c r="A714" s="9"/>
      <c r="B714" s="9"/>
      <c r="C714" s="9"/>
      <c r="D714" s="9"/>
      <c r="E714" s="9"/>
      <c r="F714" s="9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21"/>
      <c r="U714" s="21"/>
      <c r="V714" s="21"/>
      <c r="W714" s="21"/>
      <c r="X714" s="23"/>
    </row>
    <row r="715" spans="1:24" x14ac:dyDescent="0.3">
      <c r="A715" s="9"/>
      <c r="B715" s="9"/>
      <c r="C715" s="9"/>
      <c r="D715" s="9"/>
      <c r="E715" s="9"/>
      <c r="F715" s="9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21"/>
      <c r="U715" s="21"/>
      <c r="V715" s="21"/>
      <c r="W715" s="21"/>
      <c r="X715" s="23"/>
    </row>
    <row r="716" spans="1:24" x14ac:dyDescent="0.3">
      <c r="A716" s="9"/>
      <c r="B716" s="9"/>
      <c r="C716" s="9"/>
      <c r="D716" s="9"/>
      <c r="E716" s="9"/>
      <c r="F716" s="9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21"/>
      <c r="U716" s="21"/>
      <c r="V716" s="21"/>
      <c r="W716" s="21"/>
      <c r="X716" s="23"/>
    </row>
    <row r="717" spans="1:24" x14ac:dyDescent="0.3">
      <c r="A717" s="9"/>
      <c r="B717" s="9"/>
      <c r="C717" s="9"/>
      <c r="D717" s="9"/>
      <c r="E717" s="9"/>
      <c r="F717" s="9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21"/>
      <c r="U717" s="21"/>
      <c r="V717" s="21"/>
      <c r="W717" s="21"/>
      <c r="X717" s="23"/>
    </row>
    <row r="718" spans="1:24" x14ac:dyDescent="0.3">
      <c r="A718" s="9"/>
      <c r="B718" s="9"/>
      <c r="C718" s="9"/>
      <c r="D718" s="9"/>
      <c r="E718" s="9"/>
      <c r="F718" s="9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21"/>
      <c r="U718" s="21"/>
      <c r="V718" s="21"/>
      <c r="W718" s="21"/>
      <c r="X718" s="23"/>
    </row>
    <row r="719" spans="1:24" x14ac:dyDescent="0.3">
      <c r="A719" s="9"/>
      <c r="B719" s="9"/>
      <c r="C719" s="9"/>
      <c r="D719" s="9"/>
      <c r="E719" s="9"/>
      <c r="F719" s="9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21"/>
      <c r="U719" s="21"/>
      <c r="V719" s="21"/>
      <c r="W719" s="21"/>
      <c r="X719" s="23"/>
    </row>
    <row r="720" spans="1:24" x14ac:dyDescent="0.3">
      <c r="A720" s="9"/>
      <c r="B720" s="9"/>
      <c r="C720" s="9"/>
      <c r="D720" s="9"/>
      <c r="E720" s="9"/>
      <c r="F720" s="9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21"/>
      <c r="U720" s="21"/>
      <c r="V720" s="21"/>
      <c r="W720" s="21"/>
      <c r="X720" s="23"/>
    </row>
    <row r="721" spans="1:24" x14ac:dyDescent="0.3">
      <c r="A721" s="9"/>
      <c r="B721" s="9"/>
      <c r="C721" s="9"/>
      <c r="D721" s="9"/>
      <c r="E721" s="9"/>
      <c r="F721" s="9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21"/>
      <c r="U721" s="21"/>
      <c r="V721" s="21"/>
      <c r="W721" s="21"/>
      <c r="X721" s="23"/>
    </row>
    <row r="722" spans="1:24" x14ac:dyDescent="0.3">
      <c r="A722" s="9"/>
      <c r="B722" s="9"/>
      <c r="C722" s="9"/>
      <c r="D722" s="9"/>
      <c r="E722" s="9"/>
      <c r="F722" s="9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21"/>
      <c r="U722" s="21"/>
      <c r="V722" s="21"/>
      <c r="W722" s="21"/>
      <c r="X722" s="23"/>
    </row>
    <row r="723" spans="1:24" x14ac:dyDescent="0.3">
      <c r="A723" s="9"/>
      <c r="B723" s="9"/>
      <c r="C723" s="9"/>
      <c r="D723" s="9"/>
      <c r="E723" s="9"/>
      <c r="F723" s="9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21"/>
      <c r="U723" s="21"/>
      <c r="V723" s="21"/>
      <c r="W723" s="21"/>
      <c r="X723" s="23"/>
    </row>
    <row r="724" spans="1:24" x14ac:dyDescent="0.3">
      <c r="A724" s="9"/>
      <c r="B724" s="9"/>
      <c r="C724" s="9"/>
      <c r="D724" s="9"/>
      <c r="E724" s="9"/>
      <c r="F724" s="9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21"/>
      <c r="U724" s="21"/>
      <c r="V724" s="21"/>
      <c r="W724" s="21"/>
      <c r="X724" s="23"/>
    </row>
    <row r="725" spans="1:24" x14ac:dyDescent="0.3">
      <c r="A725" s="9"/>
      <c r="B725" s="9"/>
      <c r="C725" s="9"/>
      <c r="D725" s="9"/>
      <c r="E725" s="9"/>
      <c r="F725" s="9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21"/>
      <c r="U725" s="21"/>
      <c r="V725" s="21"/>
      <c r="W725" s="21"/>
      <c r="X725" s="23"/>
    </row>
    <row r="726" spans="1:24" x14ac:dyDescent="0.3">
      <c r="A726" s="9"/>
      <c r="B726" s="9"/>
      <c r="C726" s="9"/>
      <c r="D726" s="9"/>
      <c r="E726" s="9"/>
      <c r="F726" s="9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21"/>
      <c r="U726" s="21"/>
      <c r="V726" s="21"/>
      <c r="W726" s="21"/>
      <c r="X726" s="23"/>
    </row>
    <row r="727" spans="1:24" x14ac:dyDescent="0.3">
      <c r="A727" s="9"/>
      <c r="B727" s="9"/>
      <c r="C727" s="9"/>
      <c r="D727" s="9"/>
      <c r="E727" s="9"/>
      <c r="F727" s="9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21"/>
      <c r="U727" s="21"/>
      <c r="V727" s="21"/>
      <c r="W727" s="21"/>
      <c r="X727" s="23"/>
    </row>
    <row r="728" spans="1:24" x14ac:dyDescent="0.3">
      <c r="A728" s="9"/>
      <c r="B728" s="9"/>
      <c r="C728" s="9"/>
      <c r="D728" s="9"/>
      <c r="E728" s="9"/>
      <c r="F728" s="9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21"/>
      <c r="U728" s="21"/>
      <c r="V728" s="21"/>
      <c r="W728" s="21"/>
      <c r="X728" s="23"/>
    </row>
    <row r="729" spans="1:24" x14ac:dyDescent="0.3">
      <c r="A729" s="9"/>
      <c r="B729" s="9"/>
      <c r="C729" s="9"/>
      <c r="D729" s="9"/>
      <c r="E729" s="9"/>
      <c r="F729" s="9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21"/>
      <c r="U729" s="21"/>
      <c r="V729" s="21"/>
      <c r="W729" s="21"/>
      <c r="X729" s="23"/>
    </row>
    <row r="730" spans="1:24" x14ac:dyDescent="0.3">
      <c r="A730" s="9"/>
      <c r="B730" s="9"/>
      <c r="C730" s="9"/>
      <c r="D730" s="9"/>
      <c r="E730" s="9"/>
      <c r="F730" s="9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21"/>
      <c r="U730" s="21"/>
      <c r="V730" s="21"/>
      <c r="W730" s="21"/>
      <c r="X730" s="23"/>
    </row>
    <row r="731" spans="1:24" x14ac:dyDescent="0.3">
      <c r="A731" s="9"/>
      <c r="B731" s="9"/>
      <c r="C731" s="9"/>
      <c r="D731" s="9"/>
      <c r="E731" s="9"/>
      <c r="F731" s="9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21"/>
      <c r="U731" s="21"/>
      <c r="V731" s="21"/>
      <c r="W731" s="21"/>
      <c r="X731" s="23"/>
    </row>
    <row r="732" spans="1:24" x14ac:dyDescent="0.3">
      <c r="A732" s="9"/>
      <c r="B732" s="9"/>
      <c r="C732" s="9"/>
      <c r="D732" s="9"/>
      <c r="E732" s="9"/>
      <c r="F732" s="9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21"/>
      <c r="U732" s="21"/>
      <c r="V732" s="21"/>
      <c r="W732" s="21"/>
      <c r="X732" s="23"/>
    </row>
    <row r="733" spans="1:24" x14ac:dyDescent="0.3">
      <c r="A733" s="9"/>
      <c r="B733" s="9"/>
      <c r="C733" s="9"/>
      <c r="D733" s="9"/>
      <c r="E733" s="9"/>
      <c r="F733" s="9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21"/>
      <c r="U733" s="21"/>
      <c r="V733" s="21"/>
      <c r="W733" s="21"/>
      <c r="X733" s="23"/>
    </row>
    <row r="734" spans="1:24" x14ac:dyDescent="0.3">
      <c r="A734" s="9"/>
      <c r="B734" s="9"/>
      <c r="C734" s="9"/>
      <c r="D734" s="9"/>
      <c r="E734" s="9"/>
      <c r="F734" s="9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21"/>
      <c r="U734" s="21"/>
      <c r="V734" s="21"/>
      <c r="W734" s="21"/>
      <c r="X734" s="23"/>
    </row>
    <row r="735" spans="1:24" x14ac:dyDescent="0.3">
      <c r="A735" s="9"/>
      <c r="B735" s="9"/>
      <c r="C735" s="9"/>
      <c r="D735" s="9"/>
      <c r="E735" s="9"/>
      <c r="F735" s="9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21"/>
      <c r="U735" s="21"/>
      <c r="V735" s="21"/>
      <c r="W735" s="21"/>
      <c r="X735" s="23"/>
    </row>
    <row r="736" spans="1:24" x14ac:dyDescent="0.3">
      <c r="A736" s="9"/>
      <c r="B736" s="9"/>
      <c r="C736" s="9"/>
      <c r="D736" s="9"/>
      <c r="E736" s="9"/>
      <c r="F736" s="9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21"/>
      <c r="U736" s="21"/>
      <c r="V736" s="21"/>
      <c r="W736" s="21"/>
      <c r="X736" s="23"/>
    </row>
    <row r="737" spans="1:24" x14ac:dyDescent="0.3">
      <c r="A737" s="9"/>
      <c r="B737" s="9"/>
      <c r="C737" s="9"/>
      <c r="D737" s="9"/>
      <c r="E737" s="9"/>
      <c r="F737" s="9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21"/>
      <c r="U737" s="21"/>
      <c r="V737" s="21"/>
      <c r="W737" s="21"/>
      <c r="X737" s="23"/>
    </row>
    <row r="738" spans="1:24" x14ac:dyDescent="0.3">
      <c r="A738" s="9"/>
      <c r="B738" s="9"/>
      <c r="C738" s="9"/>
      <c r="D738" s="9"/>
      <c r="E738" s="9"/>
      <c r="F738" s="9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21"/>
      <c r="U738" s="21"/>
      <c r="V738" s="21"/>
      <c r="W738" s="21"/>
      <c r="X738" s="23"/>
    </row>
    <row r="739" spans="1:24" x14ac:dyDescent="0.3">
      <c r="A739" s="9"/>
      <c r="B739" s="9"/>
      <c r="C739" s="9"/>
      <c r="D739" s="9"/>
      <c r="E739" s="9"/>
      <c r="F739" s="9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21"/>
      <c r="U739" s="21"/>
      <c r="V739" s="21"/>
      <c r="W739" s="21"/>
      <c r="X739" s="23"/>
    </row>
    <row r="740" spans="1:24" ht="21" x14ac:dyDescent="0.4">
      <c r="A740" s="67"/>
      <c r="B740" s="9"/>
      <c r="C740" s="9"/>
      <c r="D740" s="9"/>
      <c r="E740" s="9"/>
      <c r="F740" s="9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21"/>
      <c r="U740" s="21"/>
      <c r="V740" s="21"/>
      <c r="W740" s="21"/>
      <c r="X740" s="23"/>
    </row>
    <row r="741" spans="1:24" x14ac:dyDescent="0.3">
      <c r="A741" s="9"/>
      <c r="B741" s="9"/>
      <c r="C741" s="9"/>
      <c r="D741" s="9"/>
      <c r="E741" s="9"/>
      <c r="F741" s="9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21"/>
      <c r="U741" s="21"/>
      <c r="V741" s="21"/>
      <c r="W741" s="21"/>
      <c r="X741" s="23"/>
    </row>
    <row r="742" spans="1:24" x14ac:dyDescent="0.3">
      <c r="A742" s="9"/>
      <c r="B742" s="9"/>
      <c r="C742" s="9"/>
      <c r="D742" s="9"/>
      <c r="E742" s="9"/>
      <c r="F742" s="9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21"/>
      <c r="U742" s="21"/>
      <c r="V742" s="21"/>
      <c r="W742" s="21"/>
      <c r="X742" s="23"/>
    </row>
    <row r="743" spans="1:24" x14ac:dyDescent="0.3">
      <c r="A743" s="9"/>
      <c r="B743" s="9"/>
      <c r="C743" s="9"/>
      <c r="D743" s="9"/>
      <c r="E743" s="9"/>
      <c r="F743" s="9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21"/>
      <c r="U743" s="21"/>
      <c r="V743" s="21"/>
      <c r="W743" s="21"/>
      <c r="X743" s="23"/>
    </row>
    <row r="744" spans="1:24" x14ac:dyDescent="0.3">
      <c r="A744" s="9"/>
      <c r="B744" s="9"/>
      <c r="C744" s="9"/>
      <c r="D744" s="9"/>
      <c r="E744" s="9"/>
      <c r="F744" s="9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21"/>
      <c r="U744" s="21"/>
      <c r="V744" s="21"/>
      <c r="W744" s="21"/>
      <c r="X744" s="23"/>
    </row>
    <row r="745" spans="1:24" x14ac:dyDescent="0.3">
      <c r="A745" s="9"/>
      <c r="B745" s="9"/>
      <c r="C745" s="9"/>
      <c r="D745" s="9"/>
      <c r="E745" s="9"/>
      <c r="F745" s="9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21"/>
      <c r="U745" s="21"/>
      <c r="V745" s="21"/>
      <c r="W745" s="21"/>
      <c r="X745" s="23"/>
    </row>
    <row r="746" spans="1:24" x14ac:dyDescent="0.3">
      <c r="A746" s="9"/>
      <c r="B746" s="9"/>
      <c r="C746" s="9"/>
      <c r="D746" s="9"/>
      <c r="E746" s="9"/>
      <c r="F746" s="9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21"/>
      <c r="U746" s="21"/>
      <c r="V746" s="21"/>
      <c r="W746" s="21"/>
      <c r="X746" s="23"/>
    </row>
    <row r="747" spans="1:24" x14ac:dyDescent="0.3">
      <c r="A747" s="9"/>
      <c r="B747" s="9"/>
      <c r="C747" s="9"/>
      <c r="D747" s="9"/>
      <c r="E747" s="9"/>
      <c r="F747" s="9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21"/>
      <c r="U747" s="21"/>
      <c r="V747" s="21"/>
      <c r="W747" s="21"/>
      <c r="X747" s="23"/>
    </row>
    <row r="748" spans="1:24" x14ac:dyDescent="0.3">
      <c r="A748" s="9"/>
      <c r="B748" s="9"/>
      <c r="C748" s="9"/>
      <c r="D748" s="9"/>
      <c r="E748" s="9"/>
      <c r="F748" s="9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21"/>
      <c r="U748" s="21"/>
      <c r="V748" s="21"/>
      <c r="W748" s="21"/>
      <c r="X748" s="23"/>
    </row>
    <row r="749" spans="1:24" x14ac:dyDescent="0.3">
      <c r="A749" s="9"/>
      <c r="B749" s="9"/>
      <c r="C749" s="9"/>
      <c r="D749" s="9"/>
      <c r="E749" s="9"/>
      <c r="F749" s="9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21"/>
      <c r="U749" s="21"/>
      <c r="V749" s="21"/>
      <c r="W749" s="21"/>
      <c r="X749" s="23"/>
    </row>
    <row r="750" spans="1:24" x14ac:dyDescent="0.3">
      <c r="A750" s="9"/>
      <c r="B750" s="9"/>
      <c r="C750" s="9"/>
      <c r="D750" s="9"/>
      <c r="E750" s="9"/>
      <c r="F750" s="9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21"/>
      <c r="U750" s="21"/>
      <c r="V750" s="21"/>
      <c r="W750" s="21"/>
      <c r="X750" s="23"/>
    </row>
    <row r="751" spans="1:24" x14ac:dyDescent="0.3">
      <c r="A751" s="9"/>
      <c r="B751" s="9"/>
      <c r="C751" s="9"/>
      <c r="D751" s="9"/>
      <c r="E751" s="9"/>
      <c r="F751" s="9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21"/>
      <c r="U751" s="21"/>
      <c r="V751" s="21"/>
      <c r="W751" s="21"/>
      <c r="X751" s="23"/>
    </row>
    <row r="752" spans="1:24" x14ac:dyDescent="0.3">
      <c r="A752" s="9"/>
      <c r="B752" s="9"/>
      <c r="C752" s="9"/>
      <c r="D752" s="9"/>
      <c r="E752" s="9"/>
      <c r="F752" s="9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21"/>
      <c r="U752" s="21"/>
      <c r="V752" s="21"/>
      <c r="W752" s="21"/>
      <c r="X752" s="23"/>
    </row>
    <row r="753" spans="1:24" x14ac:dyDescent="0.3">
      <c r="A753" s="9"/>
      <c r="B753" s="9"/>
      <c r="C753" s="9"/>
      <c r="D753" s="9"/>
      <c r="E753" s="9"/>
      <c r="F753" s="9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21"/>
      <c r="U753" s="21"/>
      <c r="V753" s="21"/>
      <c r="W753" s="21"/>
      <c r="X753" s="23"/>
    </row>
    <row r="754" spans="1:24" x14ac:dyDescent="0.3">
      <c r="A754" s="9"/>
      <c r="B754" s="9"/>
      <c r="C754" s="9"/>
      <c r="D754" s="9"/>
      <c r="E754" s="9"/>
      <c r="F754" s="9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21"/>
      <c r="U754" s="21"/>
      <c r="V754" s="21"/>
      <c r="W754" s="21"/>
      <c r="X754" s="23"/>
    </row>
    <row r="755" spans="1:24" x14ac:dyDescent="0.3">
      <c r="A755" s="9"/>
      <c r="B755" s="9"/>
      <c r="C755" s="9"/>
      <c r="D755" s="9"/>
      <c r="E755" s="9"/>
      <c r="F755" s="9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21"/>
      <c r="U755" s="21"/>
      <c r="V755" s="21"/>
      <c r="W755" s="21"/>
      <c r="X755" s="23"/>
    </row>
    <row r="756" spans="1:24" x14ac:dyDescent="0.3">
      <c r="A756" s="9"/>
      <c r="B756" s="9"/>
      <c r="C756" s="9"/>
      <c r="D756" s="9"/>
      <c r="E756" s="9"/>
      <c r="F756" s="9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21"/>
      <c r="U756" s="21"/>
      <c r="V756" s="21"/>
      <c r="W756" s="21"/>
      <c r="X756" s="23"/>
    </row>
    <row r="757" spans="1:24" x14ac:dyDescent="0.3">
      <c r="A757" s="9"/>
      <c r="B757" s="9"/>
      <c r="C757" s="9"/>
      <c r="D757" s="9"/>
      <c r="E757" s="9"/>
      <c r="F757" s="9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21"/>
      <c r="U757" s="21"/>
      <c r="V757" s="21"/>
      <c r="W757" s="21"/>
      <c r="X757" s="23"/>
    </row>
    <row r="758" spans="1:24" x14ac:dyDescent="0.3">
      <c r="A758" s="9"/>
      <c r="B758" s="9"/>
      <c r="C758" s="9"/>
      <c r="D758" s="9"/>
      <c r="E758" s="9"/>
      <c r="F758" s="9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21"/>
      <c r="U758" s="21"/>
      <c r="V758" s="21"/>
      <c r="W758" s="21"/>
      <c r="X758" s="23"/>
    </row>
    <row r="759" spans="1:24" x14ac:dyDescent="0.3">
      <c r="A759" s="9"/>
      <c r="B759" s="9"/>
      <c r="C759" s="9"/>
      <c r="D759" s="9"/>
      <c r="E759" s="9"/>
      <c r="F759" s="9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21"/>
      <c r="U759" s="21"/>
      <c r="V759" s="21"/>
      <c r="W759" s="21"/>
      <c r="X759" s="23"/>
    </row>
    <row r="760" spans="1:24" x14ac:dyDescent="0.3">
      <c r="A760" s="9"/>
      <c r="B760" s="9"/>
      <c r="C760" s="9"/>
      <c r="D760" s="9"/>
      <c r="E760" s="9"/>
      <c r="F760" s="9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21"/>
      <c r="U760" s="21"/>
      <c r="V760" s="21"/>
      <c r="W760" s="21"/>
      <c r="X760" s="23"/>
    </row>
    <row r="761" spans="1:24" x14ac:dyDescent="0.3">
      <c r="A761" s="9"/>
      <c r="B761" s="9"/>
      <c r="C761" s="9"/>
      <c r="D761" s="9"/>
      <c r="E761" s="9"/>
      <c r="F761" s="9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21"/>
      <c r="U761" s="21"/>
      <c r="V761" s="21"/>
      <c r="W761" s="21"/>
      <c r="X761" s="23"/>
    </row>
    <row r="762" spans="1:24" x14ac:dyDescent="0.3">
      <c r="A762" s="9"/>
      <c r="B762" s="9"/>
      <c r="C762" s="9"/>
      <c r="D762" s="9"/>
      <c r="E762" s="9"/>
      <c r="F762" s="9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21"/>
      <c r="U762" s="21"/>
      <c r="V762" s="21"/>
      <c r="W762" s="21"/>
      <c r="X762" s="23"/>
    </row>
    <row r="763" spans="1:24" x14ac:dyDescent="0.3">
      <c r="A763" s="9"/>
      <c r="B763" s="9"/>
      <c r="C763" s="9"/>
      <c r="D763" s="9"/>
      <c r="E763" s="9"/>
      <c r="F763" s="9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21"/>
      <c r="U763" s="21"/>
      <c r="V763" s="21"/>
      <c r="W763" s="21"/>
      <c r="X763" s="23"/>
    </row>
    <row r="764" spans="1:24" x14ac:dyDescent="0.3">
      <c r="A764" s="9"/>
      <c r="B764" s="9"/>
      <c r="C764" s="9"/>
      <c r="D764" s="9"/>
      <c r="E764" s="9"/>
      <c r="F764" s="9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21"/>
      <c r="U764" s="21"/>
      <c r="V764" s="21"/>
      <c r="W764" s="21"/>
      <c r="X764" s="23"/>
    </row>
    <row r="765" spans="1:24" x14ac:dyDescent="0.3">
      <c r="A765" s="9"/>
      <c r="B765" s="9"/>
      <c r="C765" s="9"/>
      <c r="D765" s="9"/>
      <c r="E765" s="9"/>
      <c r="F765" s="9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21"/>
      <c r="U765" s="21"/>
      <c r="V765" s="21"/>
      <c r="W765" s="21"/>
      <c r="X765" s="23"/>
    </row>
    <row r="766" spans="1:24" x14ac:dyDescent="0.3">
      <c r="A766" s="9"/>
      <c r="B766" s="9"/>
      <c r="C766" s="9"/>
      <c r="D766" s="9"/>
      <c r="E766" s="9"/>
      <c r="F766" s="9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21"/>
      <c r="U766" s="21"/>
      <c r="V766" s="21"/>
      <c r="W766" s="21"/>
      <c r="X766" s="23"/>
    </row>
    <row r="767" spans="1:24" x14ac:dyDescent="0.3">
      <c r="A767" s="9"/>
      <c r="B767" s="9"/>
      <c r="C767" s="9"/>
      <c r="D767" s="9"/>
      <c r="E767" s="9"/>
      <c r="F767" s="9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21"/>
      <c r="U767" s="21"/>
      <c r="V767" s="21"/>
      <c r="W767" s="21"/>
      <c r="X767" s="23"/>
    </row>
    <row r="768" spans="1:24" x14ac:dyDescent="0.3">
      <c r="A768" s="9"/>
      <c r="B768" s="9"/>
      <c r="C768" s="9"/>
      <c r="D768" s="9"/>
      <c r="E768" s="9"/>
      <c r="F768" s="9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21"/>
      <c r="U768" s="21"/>
      <c r="V768" s="21"/>
      <c r="W768" s="21"/>
      <c r="X768" s="23"/>
    </row>
    <row r="769" spans="1:24" x14ac:dyDescent="0.3">
      <c r="A769" s="9"/>
      <c r="B769" s="9"/>
      <c r="C769" s="9"/>
      <c r="D769" s="9"/>
      <c r="E769" s="9"/>
      <c r="F769" s="9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21"/>
      <c r="U769" s="21"/>
      <c r="V769" s="21"/>
      <c r="W769" s="21"/>
      <c r="X769" s="23"/>
    </row>
    <row r="770" spans="1:24" x14ac:dyDescent="0.3">
      <c r="A770" s="9"/>
      <c r="B770" s="9"/>
      <c r="C770" s="9"/>
      <c r="D770" s="9"/>
      <c r="E770" s="9"/>
      <c r="F770" s="9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21"/>
      <c r="U770" s="21"/>
      <c r="V770" s="21"/>
      <c r="W770" s="21"/>
      <c r="X770" s="23"/>
    </row>
    <row r="771" spans="1:24" x14ac:dyDescent="0.3">
      <c r="A771" s="9"/>
      <c r="B771" s="9"/>
      <c r="C771" s="9"/>
      <c r="D771" s="9"/>
      <c r="E771" s="9"/>
      <c r="F771" s="9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21"/>
      <c r="U771" s="21"/>
      <c r="V771" s="21"/>
      <c r="W771" s="21"/>
      <c r="X771" s="23"/>
    </row>
    <row r="772" spans="1:24" x14ac:dyDescent="0.3">
      <c r="A772" s="9"/>
      <c r="B772" s="9"/>
      <c r="C772" s="9"/>
      <c r="D772" s="9"/>
      <c r="E772" s="9"/>
      <c r="F772" s="9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21"/>
      <c r="U772" s="21"/>
      <c r="V772" s="21"/>
      <c r="W772" s="21"/>
      <c r="X772" s="23"/>
    </row>
    <row r="773" spans="1:24" x14ac:dyDescent="0.3">
      <c r="A773" s="9"/>
      <c r="B773" s="9"/>
      <c r="C773" s="9"/>
      <c r="D773" s="9"/>
      <c r="E773" s="9"/>
      <c r="F773" s="9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21"/>
      <c r="U773" s="21"/>
      <c r="V773" s="21"/>
      <c r="W773" s="21"/>
      <c r="X773" s="23"/>
    </row>
    <row r="774" spans="1:24" x14ac:dyDescent="0.3">
      <c r="A774" s="9"/>
      <c r="B774" s="9"/>
      <c r="C774" s="9"/>
      <c r="D774" s="9"/>
      <c r="E774" s="9"/>
      <c r="F774" s="9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21"/>
      <c r="U774" s="21"/>
      <c r="V774" s="21"/>
      <c r="W774" s="21"/>
      <c r="X774" s="23"/>
    </row>
    <row r="775" spans="1:24" x14ac:dyDescent="0.3">
      <c r="A775" s="9"/>
      <c r="B775" s="9"/>
      <c r="C775" s="9"/>
      <c r="D775" s="9"/>
      <c r="E775" s="9"/>
      <c r="F775" s="9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21"/>
      <c r="U775" s="21"/>
      <c r="V775" s="21"/>
      <c r="W775" s="21"/>
      <c r="X775" s="23"/>
    </row>
    <row r="776" spans="1:24" x14ac:dyDescent="0.3">
      <c r="A776" s="9"/>
      <c r="B776" s="9"/>
      <c r="C776" s="9"/>
      <c r="D776" s="9"/>
      <c r="E776" s="9"/>
      <c r="F776" s="9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21"/>
      <c r="U776" s="21"/>
      <c r="V776" s="21"/>
      <c r="W776" s="21"/>
      <c r="X776" s="23"/>
    </row>
    <row r="777" spans="1:24" x14ac:dyDescent="0.3">
      <c r="A777" s="9"/>
      <c r="B777" s="9"/>
      <c r="C777" s="9"/>
      <c r="D777" s="9"/>
      <c r="E777" s="9"/>
      <c r="F777" s="9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21"/>
      <c r="U777" s="21"/>
      <c r="V777" s="21"/>
      <c r="W777" s="21"/>
      <c r="X777" s="23"/>
    </row>
    <row r="778" spans="1:24" x14ac:dyDescent="0.3">
      <c r="A778" s="9"/>
      <c r="B778" s="9"/>
      <c r="C778" s="9"/>
      <c r="D778" s="9"/>
      <c r="E778" s="9"/>
      <c r="F778" s="9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21"/>
      <c r="U778" s="21"/>
      <c r="V778" s="21"/>
      <c r="W778" s="21"/>
      <c r="X778" s="23"/>
    </row>
    <row r="779" spans="1:24" x14ac:dyDescent="0.3">
      <c r="A779" s="9"/>
      <c r="B779" s="9"/>
      <c r="C779" s="9"/>
      <c r="D779" s="9"/>
      <c r="E779" s="9"/>
      <c r="F779" s="9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21"/>
      <c r="U779" s="21"/>
      <c r="V779" s="21"/>
      <c r="W779" s="21"/>
      <c r="X779" s="23"/>
    </row>
    <row r="780" spans="1:24" x14ac:dyDescent="0.3">
      <c r="A780" s="9"/>
      <c r="B780" s="9"/>
      <c r="C780" s="9"/>
      <c r="D780" s="9"/>
      <c r="E780" s="9"/>
      <c r="F780" s="9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21"/>
      <c r="U780" s="21"/>
      <c r="V780" s="21"/>
      <c r="W780" s="21"/>
      <c r="X780" s="23"/>
    </row>
    <row r="781" spans="1:24" x14ac:dyDescent="0.3">
      <c r="A781" s="9"/>
      <c r="B781" s="9"/>
      <c r="C781" s="9"/>
      <c r="D781" s="9"/>
      <c r="E781" s="9"/>
      <c r="F781" s="9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21"/>
      <c r="U781" s="21"/>
      <c r="V781" s="21"/>
      <c r="W781" s="21"/>
      <c r="X781" s="23"/>
    </row>
    <row r="782" spans="1:24" x14ac:dyDescent="0.3">
      <c r="A782" s="9"/>
      <c r="B782" s="9"/>
      <c r="C782" s="9"/>
      <c r="D782" s="9"/>
      <c r="E782" s="9"/>
      <c r="F782" s="9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21"/>
      <c r="U782" s="21"/>
      <c r="V782" s="21"/>
      <c r="W782" s="21"/>
      <c r="X782" s="23"/>
    </row>
    <row r="783" spans="1:24" x14ac:dyDescent="0.3">
      <c r="A783" s="9"/>
      <c r="B783" s="9"/>
      <c r="C783" s="9"/>
      <c r="D783" s="9"/>
      <c r="E783" s="9"/>
      <c r="F783" s="9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21"/>
      <c r="U783" s="21"/>
      <c r="V783" s="21"/>
      <c r="W783" s="21"/>
      <c r="X783" s="23"/>
    </row>
    <row r="784" spans="1:24" x14ac:dyDescent="0.3">
      <c r="A784" s="9"/>
      <c r="B784" s="9"/>
      <c r="C784" s="9"/>
      <c r="D784" s="9"/>
      <c r="E784" s="9"/>
      <c r="F784" s="9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21"/>
      <c r="U784" s="21"/>
      <c r="V784" s="21"/>
      <c r="W784" s="21"/>
      <c r="X784" s="23"/>
    </row>
    <row r="785" spans="1:24" x14ac:dyDescent="0.3">
      <c r="A785" s="9"/>
      <c r="B785" s="9"/>
      <c r="C785" s="9"/>
      <c r="D785" s="9"/>
      <c r="E785" s="9"/>
      <c r="F785" s="9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21"/>
      <c r="U785" s="21"/>
      <c r="V785" s="21"/>
      <c r="W785" s="21"/>
      <c r="X785" s="23"/>
    </row>
    <row r="786" spans="1:24" x14ac:dyDescent="0.3">
      <c r="A786" s="9"/>
      <c r="B786" s="9"/>
      <c r="C786" s="9"/>
      <c r="D786" s="9"/>
      <c r="E786" s="9"/>
      <c r="F786" s="9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21"/>
      <c r="U786" s="21"/>
      <c r="V786" s="21"/>
      <c r="W786" s="21"/>
      <c r="X786" s="23"/>
    </row>
    <row r="787" spans="1:24" x14ac:dyDescent="0.3">
      <c r="A787" s="9"/>
      <c r="B787" s="9"/>
      <c r="C787" s="9"/>
      <c r="D787" s="9"/>
      <c r="E787" s="9"/>
      <c r="F787" s="9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21"/>
      <c r="U787" s="21"/>
      <c r="V787" s="21"/>
      <c r="W787" s="21"/>
      <c r="X787" s="23"/>
    </row>
    <row r="788" spans="1:24" x14ac:dyDescent="0.3">
      <c r="A788" s="9"/>
      <c r="B788" s="9"/>
      <c r="C788" s="9"/>
      <c r="D788" s="9"/>
      <c r="E788" s="9"/>
      <c r="F788" s="9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21"/>
      <c r="U788" s="21"/>
      <c r="V788" s="21"/>
      <c r="W788" s="21"/>
      <c r="X788" s="23"/>
    </row>
    <row r="789" spans="1:24" x14ac:dyDescent="0.3">
      <c r="A789" s="9"/>
      <c r="B789" s="9"/>
      <c r="C789" s="9"/>
      <c r="D789" s="9"/>
      <c r="E789" s="9"/>
      <c r="F789" s="9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21"/>
      <c r="U789" s="21"/>
      <c r="V789" s="21"/>
      <c r="W789" s="21"/>
      <c r="X789" s="23"/>
    </row>
    <row r="790" spans="1:24" x14ac:dyDescent="0.3">
      <c r="A790" s="9"/>
      <c r="B790" s="9"/>
      <c r="C790" s="9"/>
      <c r="D790" s="9"/>
      <c r="E790" s="9"/>
      <c r="F790" s="9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21"/>
      <c r="U790" s="21"/>
      <c r="V790" s="21"/>
      <c r="W790" s="21"/>
      <c r="X790" s="23"/>
    </row>
    <row r="791" spans="1:24" x14ac:dyDescent="0.3">
      <c r="A791" s="9"/>
      <c r="B791" s="9"/>
      <c r="C791" s="9"/>
      <c r="D791" s="9"/>
      <c r="E791" s="9"/>
      <c r="F791" s="9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21"/>
      <c r="U791" s="21"/>
      <c r="V791" s="21"/>
      <c r="W791" s="21"/>
      <c r="X791" s="23"/>
    </row>
    <row r="792" spans="1:24" x14ac:dyDescent="0.3">
      <c r="A792" s="9"/>
      <c r="B792" s="9"/>
      <c r="C792" s="9"/>
      <c r="D792" s="9"/>
      <c r="E792" s="9"/>
      <c r="F792" s="9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21"/>
      <c r="U792" s="21"/>
      <c r="V792" s="21"/>
      <c r="W792" s="21"/>
      <c r="X792" s="23"/>
    </row>
    <row r="793" spans="1:24" x14ac:dyDescent="0.3">
      <c r="A793" s="2"/>
      <c r="B793" s="2"/>
      <c r="C793" s="2"/>
      <c r="D793" s="2"/>
      <c r="E793" s="2"/>
      <c r="F793" s="2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3"/>
    </row>
    <row r="794" spans="1:24" x14ac:dyDescent="0.3">
      <c r="A794" s="2"/>
      <c r="B794" s="2"/>
      <c r="C794" s="2"/>
      <c r="D794" s="2"/>
      <c r="E794" s="2"/>
      <c r="F794" s="2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3"/>
    </row>
    <row r="795" spans="1:24" x14ac:dyDescent="0.3">
      <c r="A795" s="2"/>
      <c r="B795" s="2"/>
      <c r="C795" s="2"/>
      <c r="D795" s="2"/>
      <c r="E795" s="2"/>
      <c r="F795" s="2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3"/>
    </row>
    <row r="796" spans="1:24" x14ac:dyDescent="0.3">
      <c r="A796" s="2"/>
      <c r="B796" s="2"/>
      <c r="C796" s="2"/>
      <c r="D796" s="2"/>
      <c r="E796" s="2"/>
      <c r="F796" s="2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3"/>
    </row>
    <row r="797" spans="1:24" x14ac:dyDescent="0.3">
      <c r="A797" s="2"/>
      <c r="B797" s="2"/>
      <c r="C797" s="2"/>
      <c r="D797" s="2"/>
      <c r="E797" s="2"/>
      <c r="F797" s="2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3"/>
    </row>
    <row r="798" spans="1:24" x14ac:dyDescent="0.3">
      <c r="A798" s="2"/>
      <c r="B798" s="2"/>
      <c r="C798" s="2"/>
      <c r="D798" s="2"/>
      <c r="E798" s="2"/>
      <c r="F798" s="2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3"/>
    </row>
    <row r="799" spans="1:24" x14ac:dyDescent="0.3">
      <c r="A799" s="2"/>
      <c r="B799" s="2"/>
      <c r="C799" s="2"/>
      <c r="D799" s="2"/>
      <c r="E799" s="2"/>
      <c r="F799" s="2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3"/>
    </row>
    <row r="800" spans="1:24" x14ac:dyDescent="0.3">
      <c r="A800" s="2"/>
      <c r="B800" s="2"/>
      <c r="C800" s="2"/>
      <c r="D800" s="2"/>
      <c r="E800" s="2"/>
      <c r="F800" s="2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3"/>
    </row>
    <row r="801" spans="1:24" x14ac:dyDescent="0.3">
      <c r="A801" s="2"/>
      <c r="B801" s="2"/>
      <c r="C801" s="2"/>
      <c r="D801" s="2"/>
      <c r="E801" s="2"/>
      <c r="F801" s="2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3"/>
    </row>
    <row r="802" spans="1:24" x14ac:dyDescent="0.3">
      <c r="A802" s="2"/>
      <c r="B802" s="2"/>
      <c r="C802" s="2"/>
      <c r="D802" s="2"/>
      <c r="E802" s="2"/>
      <c r="F802" s="2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3"/>
    </row>
    <row r="803" spans="1:24" x14ac:dyDescent="0.3">
      <c r="A803" s="2"/>
      <c r="B803" s="2"/>
      <c r="C803" s="2"/>
      <c r="D803" s="2"/>
      <c r="E803" s="2"/>
      <c r="F803" s="2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3"/>
    </row>
    <row r="804" spans="1:24" x14ac:dyDescent="0.3">
      <c r="A804" s="2"/>
      <c r="B804" s="2"/>
      <c r="C804" s="2"/>
      <c r="D804" s="2"/>
      <c r="E804" s="2"/>
      <c r="F804" s="2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3"/>
    </row>
    <row r="805" spans="1:24" x14ac:dyDescent="0.3">
      <c r="A805" s="2"/>
      <c r="B805" s="2"/>
      <c r="C805" s="2"/>
      <c r="D805" s="2"/>
      <c r="E805" s="2"/>
      <c r="F805" s="2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3"/>
    </row>
    <row r="806" spans="1:24" x14ac:dyDescent="0.3">
      <c r="A806" s="2"/>
      <c r="B806" s="2"/>
      <c r="C806" s="2"/>
      <c r="D806" s="2"/>
      <c r="E806" s="2"/>
      <c r="F806" s="2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3"/>
    </row>
    <row r="807" spans="1:24" x14ac:dyDescent="0.3">
      <c r="A807" s="2"/>
      <c r="B807" s="2"/>
      <c r="C807" s="2"/>
      <c r="D807" s="2"/>
      <c r="E807" s="2"/>
      <c r="F807" s="2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3"/>
    </row>
    <row r="808" spans="1:24" x14ac:dyDescent="0.3">
      <c r="A808" s="2"/>
      <c r="B808" s="2"/>
      <c r="C808" s="2"/>
      <c r="D808" s="2"/>
      <c r="E808" s="2"/>
      <c r="F808" s="2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3"/>
    </row>
    <row r="809" spans="1:24" x14ac:dyDescent="0.3">
      <c r="A809" s="2"/>
      <c r="B809" s="2"/>
      <c r="C809" s="2"/>
      <c r="D809" s="2"/>
      <c r="E809" s="2"/>
      <c r="F809" s="2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3"/>
    </row>
    <row r="810" spans="1:24" x14ac:dyDescent="0.3">
      <c r="A810" s="2"/>
      <c r="B810" s="2"/>
      <c r="C810" s="2"/>
      <c r="D810" s="2"/>
      <c r="E810" s="2"/>
      <c r="F810" s="2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3"/>
    </row>
    <row r="811" spans="1:24" x14ac:dyDescent="0.3">
      <c r="A811" s="2"/>
      <c r="B811" s="2"/>
      <c r="C811" s="2"/>
      <c r="D811" s="2"/>
      <c r="E811" s="2"/>
      <c r="F811" s="2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3"/>
    </row>
    <row r="812" spans="1:24" x14ac:dyDescent="0.3">
      <c r="A812" s="2"/>
      <c r="B812" s="2"/>
      <c r="C812" s="2"/>
      <c r="D812" s="2"/>
      <c r="E812" s="2"/>
      <c r="F812" s="2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3"/>
    </row>
    <row r="813" spans="1:24" x14ac:dyDescent="0.3">
      <c r="A813" s="2"/>
      <c r="B813" s="2"/>
      <c r="C813" s="2"/>
      <c r="D813" s="2"/>
      <c r="E813" s="2"/>
      <c r="F813" s="2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3"/>
    </row>
    <row r="814" spans="1:24" x14ac:dyDescent="0.3">
      <c r="A814" s="2"/>
      <c r="B814" s="2"/>
      <c r="C814" s="2"/>
      <c r="D814" s="2"/>
      <c r="E814" s="2"/>
      <c r="F814" s="2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3"/>
    </row>
    <row r="815" spans="1:24" x14ac:dyDescent="0.3">
      <c r="A815" s="2"/>
      <c r="B815" s="2"/>
      <c r="C815" s="2"/>
      <c r="D815" s="2"/>
      <c r="E815" s="2"/>
      <c r="F815" s="2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3"/>
    </row>
    <row r="816" spans="1:24" x14ac:dyDescent="0.3">
      <c r="A816" s="2"/>
      <c r="B816" s="2"/>
      <c r="C816" s="2"/>
      <c r="D816" s="2"/>
      <c r="E816" s="2"/>
      <c r="F816" s="2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3"/>
    </row>
    <row r="817" spans="1:24" x14ac:dyDescent="0.3">
      <c r="A817" s="2"/>
      <c r="B817" s="2"/>
      <c r="C817" s="2"/>
      <c r="D817" s="2"/>
      <c r="E817" s="2"/>
      <c r="F817" s="2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3"/>
    </row>
    <row r="818" spans="1:24" x14ac:dyDescent="0.3">
      <c r="A818" s="2"/>
      <c r="B818" s="2"/>
      <c r="C818" s="2"/>
      <c r="D818" s="2"/>
      <c r="E818" s="2"/>
      <c r="F818" s="2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3"/>
    </row>
    <row r="819" spans="1:24" x14ac:dyDescent="0.3">
      <c r="A819" s="2"/>
      <c r="B819" s="2"/>
      <c r="C819" s="2"/>
      <c r="D819" s="2"/>
      <c r="E819" s="2"/>
      <c r="F819" s="2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3"/>
    </row>
    <row r="820" spans="1:24" ht="21" x14ac:dyDescent="0.4">
      <c r="A820" s="22"/>
      <c r="B820" s="2"/>
      <c r="C820" s="2"/>
      <c r="D820" s="2"/>
      <c r="E820" s="2"/>
      <c r="F820" s="2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3"/>
    </row>
    <row r="821" spans="1:24" x14ac:dyDescent="0.3">
      <c r="A821" s="2"/>
      <c r="B821" s="2"/>
      <c r="C821" s="2"/>
      <c r="D821" s="2"/>
      <c r="E821" s="2"/>
      <c r="F821" s="2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3"/>
    </row>
    <row r="822" spans="1:24" x14ac:dyDescent="0.3">
      <c r="A822" s="2"/>
      <c r="B822" s="2"/>
      <c r="C822" s="2"/>
      <c r="D822" s="2"/>
      <c r="E822" s="2"/>
      <c r="F822" s="2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3"/>
    </row>
    <row r="823" spans="1:24" x14ac:dyDescent="0.3">
      <c r="A823" s="2"/>
      <c r="B823" s="2"/>
      <c r="C823" s="2"/>
      <c r="D823" s="2"/>
      <c r="E823" s="2"/>
      <c r="F823" s="2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3"/>
    </row>
    <row r="824" spans="1:24" x14ac:dyDescent="0.3">
      <c r="A824" s="2"/>
      <c r="B824" s="2"/>
      <c r="C824" s="2"/>
      <c r="D824" s="2"/>
      <c r="E824" s="2"/>
      <c r="F824" s="2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3"/>
    </row>
    <row r="825" spans="1:24" x14ac:dyDescent="0.3">
      <c r="A825" s="2"/>
      <c r="B825" s="2"/>
      <c r="C825" s="2"/>
      <c r="D825" s="2"/>
      <c r="E825" s="2"/>
      <c r="F825" s="2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3"/>
    </row>
    <row r="826" spans="1:24" x14ac:dyDescent="0.3">
      <c r="A826" s="2"/>
      <c r="B826" s="2"/>
      <c r="C826" s="2"/>
      <c r="D826" s="2"/>
      <c r="E826" s="2"/>
      <c r="F826" s="2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3"/>
    </row>
    <row r="827" spans="1:24" x14ac:dyDescent="0.3">
      <c r="A827" s="2"/>
      <c r="B827" s="2"/>
      <c r="C827" s="2"/>
      <c r="D827" s="2"/>
      <c r="E827" s="2"/>
      <c r="F827" s="2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3"/>
    </row>
    <row r="828" spans="1:24" x14ac:dyDescent="0.3">
      <c r="A828" s="2"/>
      <c r="B828" s="2"/>
      <c r="C828" s="2"/>
      <c r="D828" s="2"/>
      <c r="E828" s="2"/>
      <c r="F828" s="2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3"/>
    </row>
    <row r="829" spans="1:24" x14ac:dyDescent="0.3">
      <c r="A829" s="2"/>
      <c r="B829" s="2"/>
      <c r="C829" s="2"/>
      <c r="D829" s="2"/>
      <c r="E829" s="2"/>
      <c r="F829" s="2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3"/>
    </row>
    <row r="830" spans="1:24" x14ac:dyDescent="0.3">
      <c r="A830" s="2"/>
      <c r="B830" s="2"/>
      <c r="C830" s="2"/>
      <c r="D830" s="2"/>
      <c r="E830" s="2"/>
      <c r="F830" s="2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3"/>
    </row>
    <row r="831" spans="1:24" x14ac:dyDescent="0.3">
      <c r="A831" s="2"/>
      <c r="B831" s="2"/>
      <c r="C831" s="2"/>
      <c r="D831" s="2"/>
      <c r="E831" s="2"/>
      <c r="F831" s="2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3"/>
    </row>
    <row r="832" spans="1:24" x14ac:dyDescent="0.3">
      <c r="A832" s="2"/>
      <c r="B832" s="2"/>
      <c r="C832" s="2"/>
      <c r="D832" s="2"/>
      <c r="E832" s="2"/>
      <c r="F832" s="2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3"/>
    </row>
    <row r="833" spans="1:24" x14ac:dyDescent="0.3">
      <c r="A833" s="2"/>
      <c r="B833" s="2"/>
      <c r="C833" s="2"/>
      <c r="D833" s="2"/>
      <c r="E833" s="2"/>
      <c r="F833" s="2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3"/>
    </row>
    <row r="834" spans="1:24" x14ac:dyDescent="0.3">
      <c r="A834" s="2"/>
      <c r="B834" s="2"/>
      <c r="C834" s="2"/>
      <c r="D834" s="2"/>
      <c r="E834" s="2"/>
      <c r="F834" s="2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3"/>
    </row>
    <row r="835" spans="1:24" x14ac:dyDescent="0.3">
      <c r="A835" s="2"/>
      <c r="B835" s="2"/>
      <c r="C835" s="2"/>
      <c r="D835" s="2"/>
      <c r="E835" s="2"/>
      <c r="F835" s="2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3"/>
    </row>
    <row r="836" spans="1:24" x14ac:dyDescent="0.3">
      <c r="A836" s="2"/>
      <c r="B836" s="2"/>
      <c r="C836" s="2"/>
      <c r="D836" s="2"/>
      <c r="E836" s="2"/>
      <c r="F836" s="2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3"/>
    </row>
    <row r="837" spans="1:24" x14ac:dyDescent="0.3">
      <c r="A837" s="2"/>
      <c r="B837" s="2"/>
      <c r="C837" s="2"/>
      <c r="D837" s="2"/>
      <c r="E837" s="2"/>
      <c r="F837" s="2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3"/>
    </row>
    <row r="838" spans="1:24" x14ac:dyDescent="0.3">
      <c r="A838" s="2"/>
      <c r="B838" s="2"/>
      <c r="C838" s="2"/>
      <c r="D838" s="2"/>
      <c r="E838" s="2"/>
      <c r="F838" s="2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3"/>
    </row>
    <row r="839" spans="1:24" x14ac:dyDescent="0.3">
      <c r="A839" s="2"/>
      <c r="B839" s="2"/>
      <c r="C839" s="2"/>
      <c r="D839" s="2"/>
      <c r="E839" s="2"/>
      <c r="F839" s="2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3"/>
    </row>
    <row r="840" spans="1:24" x14ac:dyDescent="0.3">
      <c r="A840" s="2"/>
      <c r="B840" s="2"/>
      <c r="C840" s="2"/>
      <c r="D840" s="2"/>
      <c r="E840" s="2"/>
      <c r="F840" s="2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3"/>
    </row>
    <row r="841" spans="1:24" x14ac:dyDescent="0.3">
      <c r="A841" s="2"/>
      <c r="B841" s="2"/>
      <c r="C841" s="2"/>
      <c r="D841" s="2"/>
      <c r="E841" s="2"/>
      <c r="F841" s="2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3"/>
    </row>
    <row r="842" spans="1:24" x14ac:dyDescent="0.3">
      <c r="A842" s="2"/>
      <c r="B842" s="2"/>
      <c r="C842" s="2"/>
      <c r="D842" s="2"/>
      <c r="E842" s="2"/>
      <c r="F842" s="2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3"/>
    </row>
    <row r="843" spans="1:24" x14ac:dyDescent="0.3">
      <c r="A843" s="2"/>
      <c r="B843" s="2"/>
      <c r="C843" s="2"/>
      <c r="D843" s="2"/>
      <c r="E843" s="2"/>
      <c r="F843" s="2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3"/>
    </row>
    <row r="844" spans="1:24" x14ac:dyDescent="0.3">
      <c r="A844" s="2"/>
      <c r="B844" s="2"/>
      <c r="C844" s="2"/>
      <c r="D844" s="2"/>
      <c r="E844" s="2"/>
      <c r="F844" s="2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3"/>
    </row>
    <row r="845" spans="1:24" x14ac:dyDescent="0.3">
      <c r="A845" s="2"/>
      <c r="B845" s="2"/>
      <c r="C845" s="2"/>
      <c r="D845" s="2"/>
      <c r="E845" s="2"/>
      <c r="F845" s="2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3"/>
    </row>
    <row r="846" spans="1:24" x14ac:dyDescent="0.3">
      <c r="A846" s="2"/>
      <c r="B846" s="2"/>
      <c r="C846" s="2"/>
      <c r="D846" s="2"/>
      <c r="E846" s="2"/>
      <c r="F846" s="2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3"/>
    </row>
    <row r="847" spans="1:24" x14ac:dyDescent="0.3">
      <c r="A847" s="2"/>
      <c r="B847" s="2"/>
      <c r="C847" s="2"/>
      <c r="D847" s="2"/>
      <c r="E847" s="2"/>
      <c r="F847" s="2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3"/>
    </row>
    <row r="848" spans="1:24" x14ac:dyDescent="0.3">
      <c r="A848" s="2"/>
      <c r="B848" s="2"/>
      <c r="C848" s="2"/>
      <c r="D848" s="2"/>
      <c r="E848" s="2"/>
      <c r="F848" s="2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3"/>
    </row>
    <row r="849" spans="1:24" x14ac:dyDescent="0.3">
      <c r="A849" s="2"/>
      <c r="B849" s="2"/>
      <c r="C849" s="2"/>
      <c r="D849" s="2"/>
      <c r="E849" s="2"/>
      <c r="F849" s="2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3"/>
    </row>
    <row r="850" spans="1:24" x14ac:dyDescent="0.3">
      <c r="A850" s="2"/>
      <c r="B850" s="2"/>
      <c r="C850" s="2"/>
      <c r="D850" s="2"/>
      <c r="E850" s="2"/>
      <c r="F850" s="2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3"/>
    </row>
    <row r="851" spans="1:24" x14ac:dyDescent="0.3">
      <c r="A851" s="2"/>
      <c r="B851" s="2"/>
      <c r="C851" s="2"/>
      <c r="D851" s="2"/>
      <c r="E851" s="2"/>
      <c r="F851" s="2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3"/>
    </row>
    <row r="852" spans="1:24" x14ac:dyDescent="0.3">
      <c r="A852" s="2"/>
      <c r="B852" s="2"/>
      <c r="C852" s="2"/>
      <c r="D852" s="2"/>
      <c r="E852" s="2"/>
      <c r="F852" s="2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3"/>
    </row>
    <row r="853" spans="1:24" x14ac:dyDescent="0.3">
      <c r="A853" s="2"/>
      <c r="B853" s="2"/>
      <c r="C853" s="2"/>
      <c r="D853" s="2"/>
      <c r="E853" s="2"/>
      <c r="F853" s="2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3"/>
    </row>
    <row r="854" spans="1:24" x14ac:dyDescent="0.3">
      <c r="A854" s="2"/>
      <c r="B854" s="2"/>
      <c r="C854" s="2"/>
      <c r="D854" s="2"/>
      <c r="E854" s="2"/>
      <c r="F854" s="2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3"/>
    </row>
    <row r="855" spans="1:24" x14ac:dyDescent="0.3">
      <c r="A855" s="2"/>
      <c r="B855" s="2"/>
      <c r="C855" s="2"/>
      <c r="D855" s="2"/>
      <c r="E855" s="2"/>
      <c r="F855" s="2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3"/>
    </row>
    <row r="856" spans="1:24" x14ac:dyDescent="0.3">
      <c r="A856" s="2"/>
      <c r="B856" s="2"/>
      <c r="C856" s="2"/>
      <c r="D856" s="2"/>
      <c r="E856" s="2"/>
      <c r="F856" s="2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3"/>
    </row>
    <row r="857" spans="1:24" x14ac:dyDescent="0.3">
      <c r="A857" s="2"/>
      <c r="B857" s="2"/>
      <c r="C857" s="2"/>
      <c r="D857" s="2"/>
      <c r="E857" s="2"/>
      <c r="F857" s="2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3"/>
    </row>
    <row r="858" spans="1:24" x14ac:dyDescent="0.3">
      <c r="A858" s="2"/>
      <c r="B858" s="2"/>
      <c r="C858" s="2"/>
      <c r="D858" s="2"/>
      <c r="E858" s="2"/>
      <c r="F858" s="2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3"/>
    </row>
    <row r="859" spans="1:24" x14ac:dyDescent="0.3">
      <c r="A859" s="2"/>
      <c r="B859" s="2"/>
      <c r="C859" s="2"/>
      <c r="D859" s="2"/>
      <c r="E859" s="2"/>
      <c r="F859" s="2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3"/>
    </row>
    <row r="860" spans="1:24" x14ac:dyDescent="0.3">
      <c r="A860" s="2"/>
      <c r="B860" s="2"/>
      <c r="C860" s="2"/>
      <c r="D860" s="2"/>
      <c r="E860" s="2"/>
      <c r="F860" s="2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3"/>
    </row>
    <row r="861" spans="1:24" x14ac:dyDescent="0.3">
      <c r="A861" s="2"/>
      <c r="B861" s="2"/>
      <c r="C861" s="2"/>
      <c r="D861" s="2"/>
      <c r="E861" s="2"/>
      <c r="F861" s="2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3"/>
    </row>
    <row r="862" spans="1:24" x14ac:dyDescent="0.3">
      <c r="A862" s="2"/>
      <c r="B862" s="2"/>
      <c r="C862" s="2"/>
      <c r="D862" s="2"/>
      <c r="E862" s="2"/>
      <c r="F862" s="2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3"/>
    </row>
    <row r="863" spans="1:24" x14ac:dyDescent="0.3">
      <c r="A863" s="2"/>
      <c r="B863" s="2"/>
      <c r="C863" s="2"/>
      <c r="D863" s="2"/>
      <c r="E863" s="2"/>
      <c r="F863" s="2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3"/>
    </row>
    <row r="864" spans="1:24" x14ac:dyDescent="0.3">
      <c r="A864" s="2"/>
      <c r="B864" s="2"/>
      <c r="C864" s="2"/>
      <c r="D864" s="2"/>
      <c r="E864" s="2"/>
      <c r="F864" s="2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3"/>
    </row>
    <row r="865" spans="1:24" x14ac:dyDescent="0.3">
      <c r="A865" s="2"/>
      <c r="B865" s="2"/>
      <c r="C865" s="2"/>
      <c r="D865" s="2"/>
      <c r="E865" s="2"/>
      <c r="F865" s="2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3"/>
    </row>
    <row r="866" spans="1:24" x14ac:dyDescent="0.3">
      <c r="A866" s="2"/>
      <c r="B866" s="2"/>
      <c r="C866" s="2"/>
      <c r="D866" s="2"/>
      <c r="E866" s="2"/>
      <c r="F866" s="2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3"/>
    </row>
    <row r="867" spans="1:24" x14ac:dyDescent="0.3">
      <c r="A867" s="2"/>
      <c r="B867" s="2"/>
      <c r="C867" s="2"/>
      <c r="D867" s="2"/>
      <c r="E867" s="2"/>
      <c r="F867" s="2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3"/>
    </row>
    <row r="868" spans="1:24" x14ac:dyDescent="0.3">
      <c r="A868" s="2"/>
      <c r="B868" s="2"/>
      <c r="C868" s="2"/>
      <c r="D868" s="2"/>
      <c r="E868" s="2"/>
      <c r="F868" s="2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3"/>
    </row>
    <row r="869" spans="1:24" x14ac:dyDescent="0.3">
      <c r="A869" s="2"/>
      <c r="B869" s="2"/>
      <c r="C869" s="2"/>
      <c r="D869" s="2"/>
      <c r="E869" s="2"/>
      <c r="F869" s="2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3"/>
    </row>
    <row r="870" spans="1:24" x14ac:dyDescent="0.3">
      <c r="A870" s="2"/>
      <c r="B870" s="2"/>
      <c r="C870" s="2"/>
      <c r="D870" s="2"/>
      <c r="E870" s="2"/>
      <c r="F870" s="2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3"/>
    </row>
    <row r="871" spans="1:24" x14ac:dyDescent="0.3">
      <c r="A871" s="2"/>
      <c r="B871" s="2"/>
      <c r="C871" s="2"/>
      <c r="D871" s="2"/>
      <c r="E871" s="2"/>
      <c r="F871" s="2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3"/>
    </row>
    <row r="872" spans="1:24" x14ac:dyDescent="0.3">
      <c r="A872" s="2"/>
      <c r="B872" s="2"/>
      <c r="C872" s="2"/>
      <c r="D872" s="2"/>
      <c r="E872" s="2"/>
      <c r="F872" s="2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3"/>
    </row>
    <row r="873" spans="1:24" x14ac:dyDescent="0.3">
      <c r="A873" s="2"/>
      <c r="B873" s="2"/>
      <c r="C873" s="2"/>
      <c r="D873" s="2"/>
      <c r="E873" s="2"/>
      <c r="F873" s="2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3"/>
    </row>
    <row r="874" spans="1:24" x14ac:dyDescent="0.3">
      <c r="A874" s="2"/>
      <c r="B874" s="2"/>
      <c r="C874" s="2"/>
      <c r="D874" s="2"/>
      <c r="E874" s="2"/>
      <c r="F874" s="2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3"/>
    </row>
    <row r="875" spans="1:24" x14ac:dyDescent="0.3">
      <c r="A875" s="2"/>
      <c r="B875" s="2"/>
      <c r="C875" s="2"/>
      <c r="D875" s="2"/>
      <c r="E875" s="2"/>
      <c r="F875" s="2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3"/>
    </row>
    <row r="876" spans="1:24" x14ac:dyDescent="0.3">
      <c r="A876" s="2"/>
      <c r="B876" s="2"/>
      <c r="C876" s="2"/>
      <c r="D876" s="2"/>
      <c r="E876" s="2"/>
      <c r="F876" s="2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3"/>
    </row>
    <row r="877" spans="1:24" x14ac:dyDescent="0.3">
      <c r="A877" s="2"/>
      <c r="B877" s="2"/>
      <c r="C877" s="2"/>
      <c r="D877" s="2"/>
      <c r="E877" s="2"/>
      <c r="F877" s="2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3"/>
    </row>
    <row r="878" spans="1:24" x14ac:dyDescent="0.3">
      <c r="A878" s="2"/>
      <c r="B878" s="2"/>
      <c r="C878" s="2"/>
      <c r="D878" s="2"/>
      <c r="E878" s="2"/>
      <c r="F878" s="2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3"/>
    </row>
    <row r="879" spans="1:24" x14ac:dyDescent="0.3">
      <c r="A879" s="2"/>
      <c r="B879" s="2"/>
      <c r="C879" s="2"/>
      <c r="D879" s="2"/>
      <c r="E879" s="2"/>
      <c r="F879" s="2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3"/>
    </row>
    <row r="880" spans="1:24" x14ac:dyDescent="0.3">
      <c r="A880" s="2"/>
      <c r="B880" s="2"/>
      <c r="C880" s="2"/>
      <c r="D880" s="2"/>
      <c r="E880" s="2"/>
      <c r="F880" s="2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3"/>
    </row>
    <row r="881" spans="1:24" x14ac:dyDescent="0.3">
      <c r="A881" s="2"/>
      <c r="B881" s="2"/>
      <c r="C881" s="2"/>
      <c r="D881" s="2"/>
      <c r="E881" s="2"/>
      <c r="F881" s="2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3"/>
    </row>
    <row r="882" spans="1:24" x14ac:dyDescent="0.3">
      <c r="A882" s="2"/>
      <c r="B882" s="2"/>
      <c r="C882" s="2"/>
      <c r="D882" s="2"/>
      <c r="E882" s="2"/>
      <c r="F882" s="2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3"/>
    </row>
    <row r="883" spans="1:24" x14ac:dyDescent="0.3">
      <c r="A883" s="2"/>
      <c r="B883" s="2"/>
      <c r="C883" s="2"/>
      <c r="D883" s="2"/>
      <c r="E883" s="2"/>
      <c r="F883" s="2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3"/>
    </row>
    <row r="884" spans="1:24" x14ac:dyDescent="0.3">
      <c r="A884" s="2"/>
      <c r="B884" s="2"/>
      <c r="C884" s="2"/>
      <c r="D884" s="2"/>
      <c r="E884" s="2"/>
      <c r="F884" s="2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3"/>
    </row>
    <row r="885" spans="1:24" x14ac:dyDescent="0.3">
      <c r="A885" s="2"/>
      <c r="B885" s="2"/>
      <c r="C885" s="2"/>
      <c r="D885" s="2"/>
      <c r="E885" s="2"/>
      <c r="F885" s="2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3"/>
    </row>
    <row r="886" spans="1:24" x14ac:dyDescent="0.3">
      <c r="A886" s="2"/>
      <c r="B886" s="2"/>
      <c r="C886" s="2"/>
      <c r="D886" s="2"/>
      <c r="E886" s="2"/>
      <c r="F886" s="2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3"/>
    </row>
    <row r="887" spans="1:24" x14ac:dyDescent="0.3">
      <c r="A887" s="2"/>
      <c r="B887" s="2"/>
      <c r="C887" s="2"/>
      <c r="D887" s="2"/>
      <c r="E887" s="2"/>
      <c r="F887" s="2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3"/>
    </row>
    <row r="888" spans="1:24" x14ac:dyDescent="0.3">
      <c r="A888" s="2"/>
      <c r="B888" s="2"/>
      <c r="C888" s="2"/>
      <c r="D888" s="2"/>
      <c r="E888" s="2"/>
      <c r="F888" s="2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3"/>
    </row>
    <row r="889" spans="1:24" x14ac:dyDescent="0.3">
      <c r="A889" s="2"/>
      <c r="B889" s="2"/>
      <c r="C889" s="2"/>
      <c r="D889" s="2"/>
      <c r="E889" s="2"/>
      <c r="F889" s="2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3"/>
    </row>
    <row r="890" spans="1:24" x14ac:dyDescent="0.3">
      <c r="A890" s="2"/>
      <c r="B890" s="2"/>
      <c r="C890" s="2"/>
      <c r="D890" s="2"/>
      <c r="E890" s="2"/>
      <c r="F890" s="2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3"/>
    </row>
    <row r="891" spans="1:24" x14ac:dyDescent="0.3">
      <c r="A891" s="2"/>
      <c r="B891" s="2"/>
      <c r="C891" s="2"/>
      <c r="D891" s="2"/>
      <c r="E891" s="2"/>
      <c r="F891" s="2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3"/>
    </row>
    <row r="892" spans="1:24" x14ac:dyDescent="0.3">
      <c r="A892" s="2"/>
      <c r="B892" s="2"/>
      <c r="C892" s="2"/>
      <c r="D892" s="2"/>
      <c r="E892" s="2"/>
      <c r="F892" s="2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3"/>
    </row>
    <row r="893" spans="1:24" x14ac:dyDescent="0.3">
      <c r="A893" s="2"/>
      <c r="B893" s="2"/>
      <c r="C893" s="2"/>
      <c r="D893" s="2"/>
      <c r="E893" s="2"/>
      <c r="F893" s="2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3"/>
    </row>
    <row r="894" spans="1:24" x14ac:dyDescent="0.3">
      <c r="A894" s="2"/>
      <c r="B894" s="2"/>
      <c r="C894" s="2"/>
      <c r="D894" s="2"/>
      <c r="E894" s="2"/>
      <c r="F894" s="2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3"/>
    </row>
    <row r="895" spans="1:24" x14ac:dyDescent="0.3">
      <c r="A895" s="2"/>
      <c r="B895" s="2"/>
      <c r="C895" s="2"/>
      <c r="D895" s="2"/>
      <c r="E895" s="2"/>
      <c r="F895" s="2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3"/>
    </row>
    <row r="896" spans="1:24" x14ac:dyDescent="0.3">
      <c r="A896" s="2"/>
      <c r="B896" s="2"/>
      <c r="C896" s="2"/>
      <c r="D896" s="2"/>
      <c r="E896" s="2"/>
      <c r="F896" s="2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3"/>
    </row>
    <row r="897" spans="1:24" x14ac:dyDescent="0.3">
      <c r="A897" s="2"/>
      <c r="B897" s="2"/>
      <c r="C897" s="2"/>
      <c r="D897" s="2"/>
      <c r="E897" s="2"/>
      <c r="F897" s="2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3"/>
    </row>
    <row r="898" spans="1:24" x14ac:dyDescent="0.3">
      <c r="A898" s="2"/>
      <c r="B898" s="2"/>
      <c r="C898" s="2"/>
      <c r="D898" s="2"/>
      <c r="E898" s="2"/>
      <c r="F898" s="2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3"/>
    </row>
    <row r="899" spans="1:24" x14ac:dyDescent="0.3">
      <c r="A899" s="2"/>
      <c r="B899" s="2"/>
      <c r="C899" s="2"/>
      <c r="D899" s="2"/>
      <c r="E899" s="2"/>
      <c r="F899" s="2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3"/>
    </row>
    <row r="900" spans="1:24" ht="21" x14ac:dyDescent="0.4">
      <c r="A900" s="22"/>
      <c r="B900" s="2"/>
      <c r="C900" s="2"/>
      <c r="D900" s="2"/>
      <c r="E900" s="2"/>
      <c r="F900" s="2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3"/>
    </row>
    <row r="901" spans="1:24" x14ac:dyDescent="0.3">
      <c r="A901" s="2"/>
      <c r="B901" s="2"/>
      <c r="C901" s="2"/>
      <c r="D901" s="2"/>
      <c r="E901" s="2"/>
      <c r="F901" s="2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3"/>
    </row>
    <row r="902" spans="1:24" x14ac:dyDescent="0.3">
      <c r="A902" s="2"/>
      <c r="B902" s="2"/>
      <c r="C902" s="2"/>
      <c r="D902" s="2"/>
      <c r="E902" s="2"/>
      <c r="F902" s="2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3"/>
    </row>
    <row r="903" spans="1:24" x14ac:dyDescent="0.3">
      <c r="A903" s="2"/>
      <c r="B903" s="2"/>
      <c r="C903" s="2"/>
      <c r="D903" s="2"/>
      <c r="E903" s="2"/>
      <c r="F903" s="2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3"/>
    </row>
    <row r="904" spans="1:24" x14ac:dyDescent="0.3">
      <c r="A904" s="2"/>
      <c r="B904" s="2"/>
      <c r="C904" s="2"/>
      <c r="D904" s="2"/>
      <c r="E904" s="2"/>
      <c r="F904" s="2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3"/>
    </row>
    <row r="905" spans="1:24" x14ac:dyDescent="0.3">
      <c r="A905" s="2"/>
      <c r="B905" s="2"/>
      <c r="C905" s="2"/>
      <c r="D905" s="2"/>
      <c r="E905" s="2"/>
      <c r="F905" s="2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3"/>
    </row>
    <row r="906" spans="1:24" x14ac:dyDescent="0.3">
      <c r="A906" s="2"/>
      <c r="B906" s="2"/>
      <c r="C906" s="2"/>
      <c r="D906" s="2"/>
      <c r="E906" s="2"/>
      <c r="F906" s="2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3"/>
    </row>
    <row r="907" spans="1:24" x14ac:dyDescent="0.3">
      <c r="A907" s="2"/>
      <c r="B907" s="2"/>
      <c r="C907" s="2"/>
      <c r="D907" s="2"/>
      <c r="E907" s="2"/>
      <c r="F907" s="2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3"/>
    </row>
    <row r="908" spans="1:24" x14ac:dyDescent="0.3">
      <c r="A908" s="2"/>
      <c r="B908" s="2"/>
      <c r="C908" s="2"/>
      <c r="D908" s="2"/>
      <c r="E908" s="2"/>
      <c r="F908" s="2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3"/>
    </row>
    <row r="909" spans="1:24" x14ac:dyDescent="0.3">
      <c r="A909" s="2"/>
      <c r="B909" s="2"/>
      <c r="C909" s="2"/>
      <c r="D909" s="2"/>
      <c r="E909" s="2"/>
      <c r="F909" s="2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3"/>
    </row>
    <row r="910" spans="1:24" x14ac:dyDescent="0.3">
      <c r="A910" s="2"/>
      <c r="B910" s="2"/>
      <c r="C910" s="2"/>
      <c r="D910" s="2"/>
      <c r="E910" s="2"/>
      <c r="F910" s="2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3"/>
    </row>
    <row r="911" spans="1:24" x14ac:dyDescent="0.3">
      <c r="A911" s="2"/>
      <c r="B911" s="2"/>
      <c r="C911" s="2"/>
      <c r="D911" s="2"/>
      <c r="E911" s="2"/>
      <c r="F911" s="2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3"/>
    </row>
    <row r="912" spans="1:24" x14ac:dyDescent="0.3">
      <c r="A912" s="2"/>
      <c r="B912" s="2"/>
      <c r="C912" s="2"/>
      <c r="D912" s="2"/>
      <c r="E912" s="2"/>
      <c r="F912" s="2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3"/>
    </row>
    <row r="913" spans="1:24" x14ac:dyDescent="0.3">
      <c r="A913" s="2"/>
      <c r="B913" s="2"/>
      <c r="C913" s="2"/>
      <c r="D913" s="2"/>
      <c r="E913" s="2"/>
      <c r="F913" s="2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3"/>
    </row>
    <row r="914" spans="1:24" x14ac:dyDescent="0.3">
      <c r="A914" s="2"/>
      <c r="B914" s="2"/>
      <c r="C914" s="2"/>
      <c r="D914" s="2"/>
      <c r="E914" s="2"/>
      <c r="F914" s="2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3"/>
    </row>
    <row r="915" spans="1:24" x14ac:dyDescent="0.3">
      <c r="A915" s="2"/>
      <c r="B915" s="2"/>
      <c r="C915" s="2"/>
      <c r="D915" s="2"/>
      <c r="E915" s="2"/>
      <c r="F915" s="2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3"/>
    </row>
    <row r="916" spans="1:24" x14ac:dyDescent="0.3">
      <c r="A916" s="2"/>
      <c r="B916" s="2"/>
      <c r="C916" s="2"/>
      <c r="D916" s="2"/>
      <c r="E916" s="2"/>
      <c r="F916" s="2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3"/>
    </row>
    <row r="917" spans="1:24" x14ac:dyDescent="0.3">
      <c r="A917" s="2"/>
      <c r="B917" s="2"/>
      <c r="C917" s="2"/>
      <c r="D917" s="2"/>
      <c r="E917" s="2"/>
      <c r="F917" s="2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3"/>
    </row>
    <row r="918" spans="1:24" x14ac:dyDescent="0.3">
      <c r="A918" s="2"/>
      <c r="B918" s="2"/>
      <c r="C918" s="2"/>
      <c r="D918" s="2"/>
      <c r="E918" s="2"/>
      <c r="F918" s="2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3"/>
    </row>
    <row r="919" spans="1:24" x14ac:dyDescent="0.3">
      <c r="A919" s="2"/>
      <c r="B919" s="2"/>
      <c r="C919" s="2"/>
      <c r="D919" s="2"/>
      <c r="E919" s="2"/>
      <c r="F919" s="2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3"/>
    </row>
    <row r="920" spans="1:24" x14ac:dyDescent="0.3">
      <c r="A920" s="2"/>
      <c r="B920" s="2"/>
      <c r="C920" s="2"/>
      <c r="D920" s="2"/>
      <c r="E920" s="2"/>
      <c r="F920" s="2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3"/>
    </row>
    <row r="921" spans="1:24" x14ac:dyDescent="0.3">
      <c r="A921" s="2"/>
      <c r="B921" s="2"/>
      <c r="C921" s="2"/>
      <c r="D921" s="2"/>
      <c r="E921" s="2"/>
      <c r="F921" s="2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3"/>
    </row>
    <row r="922" spans="1:24" x14ac:dyDescent="0.3">
      <c r="A922" s="2"/>
      <c r="B922" s="2"/>
      <c r="C922" s="2"/>
      <c r="D922" s="2"/>
      <c r="E922" s="2"/>
      <c r="F922" s="2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3"/>
    </row>
    <row r="923" spans="1:24" x14ac:dyDescent="0.3">
      <c r="A923" s="2"/>
      <c r="B923" s="2"/>
      <c r="C923" s="2"/>
      <c r="D923" s="2"/>
      <c r="E923" s="2"/>
      <c r="F923" s="2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3"/>
    </row>
    <row r="924" spans="1:24" x14ac:dyDescent="0.3">
      <c r="A924" s="2"/>
      <c r="B924" s="2"/>
      <c r="C924" s="2"/>
      <c r="D924" s="2"/>
      <c r="E924" s="2"/>
      <c r="F924" s="2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3"/>
    </row>
    <row r="925" spans="1:24" x14ac:dyDescent="0.3">
      <c r="A925" s="2"/>
      <c r="B925" s="2"/>
      <c r="C925" s="2"/>
      <c r="D925" s="2"/>
      <c r="E925" s="2"/>
      <c r="F925" s="2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3"/>
    </row>
    <row r="926" spans="1:24" x14ac:dyDescent="0.3">
      <c r="A926" s="2"/>
      <c r="B926" s="2"/>
      <c r="C926" s="2"/>
      <c r="D926" s="2"/>
      <c r="E926" s="2"/>
      <c r="F926" s="2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3"/>
    </row>
    <row r="927" spans="1:24" x14ac:dyDescent="0.3">
      <c r="A927" s="2"/>
      <c r="B927" s="2"/>
      <c r="C927" s="2"/>
      <c r="D927" s="2"/>
      <c r="E927" s="2"/>
      <c r="F927" s="2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3"/>
    </row>
    <row r="928" spans="1:24" x14ac:dyDescent="0.3">
      <c r="A928" s="2"/>
      <c r="B928" s="2"/>
      <c r="C928" s="2"/>
      <c r="D928" s="2"/>
      <c r="E928" s="2"/>
      <c r="F928" s="2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3"/>
    </row>
    <row r="929" spans="1:24" x14ac:dyDescent="0.3">
      <c r="A929" s="2"/>
      <c r="B929" s="2"/>
      <c r="C929" s="2"/>
      <c r="D929" s="2"/>
      <c r="E929" s="2"/>
      <c r="F929" s="2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3"/>
    </row>
    <row r="930" spans="1:24" x14ac:dyDescent="0.3">
      <c r="A930" s="2"/>
      <c r="B930" s="2"/>
      <c r="C930" s="2"/>
      <c r="D930" s="2"/>
      <c r="E930" s="2"/>
      <c r="F930" s="2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3"/>
    </row>
    <row r="931" spans="1:24" x14ac:dyDescent="0.3">
      <c r="A931" s="2"/>
      <c r="B931" s="2"/>
      <c r="C931" s="2"/>
      <c r="D931" s="2"/>
      <c r="E931" s="2"/>
      <c r="F931" s="2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3"/>
    </row>
    <row r="932" spans="1:24" x14ac:dyDescent="0.3">
      <c r="A932" s="2"/>
      <c r="B932" s="2"/>
      <c r="C932" s="2"/>
      <c r="D932" s="2"/>
      <c r="E932" s="2"/>
      <c r="F932" s="2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3"/>
    </row>
    <row r="933" spans="1:24" x14ac:dyDescent="0.3">
      <c r="A933" s="2"/>
      <c r="B933" s="2"/>
      <c r="C933" s="2"/>
      <c r="D933" s="2"/>
      <c r="E933" s="2"/>
      <c r="F933" s="2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3"/>
    </row>
    <row r="934" spans="1:24" x14ac:dyDescent="0.3">
      <c r="A934" s="2"/>
      <c r="B934" s="2"/>
      <c r="C934" s="2"/>
      <c r="D934" s="2"/>
      <c r="E934" s="2"/>
      <c r="F934" s="2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3"/>
    </row>
    <row r="935" spans="1:24" x14ac:dyDescent="0.3">
      <c r="A935" s="2"/>
      <c r="B935" s="2"/>
      <c r="C935" s="2"/>
      <c r="D935" s="2"/>
      <c r="E935" s="2"/>
      <c r="F935" s="2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3"/>
    </row>
    <row r="936" spans="1:24" x14ac:dyDescent="0.3">
      <c r="A936" s="2"/>
      <c r="B936" s="2"/>
      <c r="C936" s="2"/>
      <c r="D936" s="2"/>
      <c r="E936" s="2"/>
      <c r="F936" s="2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3"/>
    </row>
    <row r="937" spans="1:24" x14ac:dyDescent="0.3">
      <c r="A937" s="2"/>
      <c r="B937" s="2"/>
      <c r="C937" s="2"/>
      <c r="D937" s="2"/>
      <c r="E937" s="2"/>
      <c r="F937" s="2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3"/>
    </row>
    <row r="938" spans="1:24" x14ac:dyDescent="0.3">
      <c r="A938" s="2"/>
      <c r="B938" s="2"/>
      <c r="C938" s="2"/>
      <c r="D938" s="2"/>
      <c r="E938" s="2"/>
      <c r="F938" s="2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3"/>
    </row>
    <row r="939" spans="1:24" x14ac:dyDescent="0.3">
      <c r="A939" s="2"/>
      <c r="B939" s="2"/>
      <c r="C939" s="2"/>
      <c r="D939" s="2"/>
      <c r="E939" s="2"/>
      <c r="F939" s="2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3"/>
    </row>
    <row r="940" spans="1:24" x14ac:dyDescent="0.3">
      <c r="A940" s="2"/>
      <c r="B940" s="2"/>
      <c r="C940" s="2"/>
      <c r="D940" s="2"/>
      <c r="E940" s="2"/>
      <c r="F940" s="2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3"/>
    </row>
    <row r="941" spans="1:24" x14ac:dyDescent="0.3">
      <c r="A941" s="2"/>
      <c r="B941" s="2"/>
      <c r="C941" s="2"/>
      <c r="D941" s="2"/>
      <c r="E941" s="2"/>
      <c r="F941" s="2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3"/>
    </row>
    <row r="942" spans="1:24" x14ac:dyDescent="0.3">
      <c r="A942" s="2"/>
      <c r="B942" s="2"/>
      <c r="C942" s="2"/>
      <c r="D942" s="2"/>
      <c r="E942" s="2"/>
      <c r="F942" s="2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3"/>
    </row>
    <row r="943" spans="1:24" x14ac:dyDescent="0.3">
      <c r="A943" s="2"/>
      <c r="B943" s="2"/>
      <c r="C943" s="2"/>
      <c r="D943" s="2"/>
      <c r="E943" s="2"/>
      <c r="F943" s="2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3"/>
    </row>
    <row r="944" spans="1:24" x14ac:dyDescent="0.3">
      <c r="A944" s="2"/>
      <c r="B944" s="2"/>
      <c r="C944" s="2"/>
      <c r="D944" s="2"/>
      <c r="E944" s="2"/>
      <c r="F944" s="2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3"/>
    </row>
    <row r="945" spans="1:24" x14ac:dyDescent="0.3">
      <c r="A945" s="2"/>
      <c r="B945" s="2"/>
      <c r="C945" s="2"/>
      <c r="D945" s="2"/>
      <c r="E945" s="2"/>
      <c r="F945" s="2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3"/>
    </row>
    <row r="946" spans="1:24" x14ac:dyDescent="0.3">
      <c r="A946" s="2"/>
      <c r="B946" s="2"/>
      <c r="C946" s="2"/>
      <c r="D946" s="2"/>
      <c r="E946" s="2"/>
      <c r="F946" s="2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3"/>
    </row>
    <row r="947" spans="1:24" x14ac:dyDescent="0.3">
      <c r="A947" s="2"/>
      <c r="B947" s="2"/>
      <c r="C947" s="2"/>
      <c r="D947" s="2"/>
      <c r="E947" s="2"/>
      <c r="F947" s="2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3"/>
    </row>
    <row r="948" spans="1:24" x14ac:dyDescent="0.3">
      <c r="A948" s="2"/>
      <c r="B948" s="2"/>
      <c r="C948" s="2"/>
      <c r="D948" s="2"/>
      <c r="E948" s="2"/>
      <c r="F948" s="2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3"/>
    </row>
    <row r="949" spans="1:24" x14ac:dyDescent="0.3">
      <c r="A949" s="2"/>
      <c r="B949" s="2"/>
      <c r="C949" s="2"/>
      <c r="D949" s="2"/>
      <c r="E949" s="2"/>
      <c r="F949" s="2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3"/>
    </row>
    <row r="950" spans="1:24" x14ac:dyDescent="0.3">
      <c r="A950" s="2"/>
      <c r="B950" s="2"/>
      <c r="C950" s="2"/>
      <c r="D950" s="2"/>
      <c r="E950" s="2"/>
      <c r="F950" s="2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3"/>
    </row>
    <row r="951" spans="1:24" x14ac:dyDescent="0.3">
      <c r="A951" s="2"/>
      <c r="B951" s="2"/>
      <c r="C951" s="2"/>
      <c r="D951" s="2"/>
      <c r="E951" s="2"/>
      <c r="F951" s="2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3"/>
    </row>
    <row r="952" spans="1:24" x14ac:dyDescent="0.3">
      <c r="A952" s="2"/>
      <c r="B952" s="2"/>
      <c r="C952" s="2"/>
      <c r="D952" s="2"/>
      <c r="E952" s="2"/>
      <c r="F952" s="2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3"/>
    </row>
    <row r="953" spans="1:24" x14ac:dyDescent="0.3">
      <c r="A953" s="2"/>
      <c r="B953" s="2"/>
      <c r="C953" s="2"/>
      <c r="D953" s="2"/>
      <c r="E953" s="2"/>
      <c r="F953" s="2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3"/>
    </row>
    <row r="954" spans="1:24" x14ac:dyDescent="0.3">
      <c r="A954" s="2"/>
      <c r="B954" s="2"/>
      <c r="C954" s="2"/>
      <c r="D954" s="2"/>
      <c r="E954" s="2"/>
      <c r="F954" s="2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3"/>
    </row>
    <row r="955" spans="1:24" x14ac:dyDescent="0.3">
      <c r="A955" s="2"/>
      <c r="B955" s="2"/>
      <c r="C955" s="2"/>
      <c r="D955" s="2"/>
      <c r="E955" s="2"/>
      <c r="F955" s="2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3"/>
    </row>
    <row r="956" spans="1:24" x14ac:dyDescent="0.3">
      <c r="A956" s="2"/>
      <c r="B956" s="2"/>
      <c r="C956" s="2"/>
      <c r="D956" s="2"/>
      <c r="E956" s="2"/>
      <c r="F956" s="2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3"/>
    </row>
    <row r="957" spans="1:24" x14ac:dyDescent="0.3">
      <c r="A957" s="2"/>
      <c r="B957" s="2"/>
      <c r="C957" s="2"/>
      <c r="D957" s="2"/>
      <c r="E957" s="2"/>
      <c r="F957" s="2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3"/>
    </row>
    <row r="958" spans="1:24" x14ac:dyDescent="0.3">
      <c r="A958" s="2"/>
      <c r="B958" s="2"/>
      <c r="C958" s="2"/>
      <c r="D958" s="2"/>
      <c r="E958" s="2"/>
      <c r="F958" s="2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3"/>
    </row>
    <row r="959" spans="1:24" x14ac:dyDescent="0.3">
      <c r="A959" s="2"/>
      <c r="B959" s="2"/>
      <c r="C959" s="2"/>
      <c r="D959" s="2"/>
      <c r="E959" s="2"/>
      <c r="F959" s="2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3"/>
    </row>
    <row r="960" spans="1:24" x14ac:dyDescent="0.3">
      <c r="A960" s="2"/>
      <c r="B960" s="2"/>
      <c r="C960" s="2"/>
      <c r="D960" s="2"/>
      <c r="E960" s="2"/>
      <c r="F960" s="2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3"/>
    </row>
    <row r="961" spans="1:24" x14ac:dyDescent="0.3">
      <c r="A961" s="2"/>
      <c r="B961" s="2"/>
      <c r="C961" s="2"/>
      <c r="D961" s="2"/>
      <c r="E961" s="2"/>
      <c r="F961" s="2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3"/>
    </row>
    <row r="962" spans="1:24" x14ac:dyDescent="0.3">
      <c r="A962" s="2"/>
      <c r="B962" s="2"/>
      <c r="C962" s="2"/>
      <c r="D962" s="2"/>
      <c r="E962" s="2"/>
      <c r="F962" s="2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3"/>
    </row>
    <row r="963" spans="1:24" x14ac:dyDescent="0.3">
      <c r="A963" s="2"/>
      <c r="B963" s="2"/>
      <c r="C963" s="2"/>
      <c r="D963" s="2"/>
      <c r="E963" s="2"/>
      <c r="F963" s="2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3"/>
    </row>
    <row r="964" spans="1:24" x14ac:dyDescent="0.3">
      <c r="A964" s="2"/>
      <c r="B964" s="2"/>
      <c r="C964" s="2"/>
      <c r="D964" s="2"/>
      <c r="E964" s="2"/>
      <c r="F964" s="2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3"/>
    </row>
    <row r="965" spans="1:24" x14ac:dyDescent="0.3">
      <c r="A965" s="2"/>
      <c r="B965" s="2"/>
      <c r="C965" s="2"/>
      <c r="D965" s="2"/>
      <c r="E965" s="2"/>
      <c r="F965" s="2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3"/>
    </row>
    <row r="966" spans="1:24" x14ac:dyDescent="0.3">
      <c r="A966" s="2"/>
      <c r="B966" s="2"/>
      <c r="C966" s="2"/>
      <c r="D966" s="2"/>
      <c r="E966" s="2"/>
      <c r="F966" s="2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3"/>
    </row>
    <row r="967" spans="1:24" x14ac:dyDescent="0.3">
      <c r="A967" s="2"/>
      <c r="B967" s="2"/>
      <c r="C967" s="2"/>
      <c r="D967" s="2"/>
      <c r="E967" s="2"/>
      <c r="F967" s="2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3"/>
    </row>
    <row r="968" spans="1:24" x14ac:dyDescent="0.3">
      <c r="A968" s="2"/>
      <c r="B968" s="2"/>
      <c r="C968" s="2"/>
      <c r="D968" s="2"/>
      <c r="E968" s="2"/>
      <c r="F968" s="2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3"/>
    </row>
    <row r="969" spans="1:24" x14ac:dyDescent="0.3">
      <c r="A969" s="2"/>
      <c r="B969" s="2"/>
      <c r="C969" s="2"/>
      <c r="D969" s="2"/>
      <c r="E969" s="2"/>
      <c r="F969" s="2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3"/>
    </row>
    <row r="970" spans="1:24" x14ac:dyDescent="0.3">
      <c r="A970" s="2"/>
      <c r="B970" s="2"/>
      <c r="C970" s="2"/>
      <c r="D970" s="2"/>
      <c r="E970" s="2"/>
      <c r="F970" s="2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3"/>
    </row>
    <row r="971" spans="1:24" x14ac:dyDescent="0.3">
      <c r="A971" s="2"/>
      <c r="B971" s="2"/>
      <c r="C971" s="2"/>
      <c r="D971" s="2"/>
      <c r="E971" s="2"/>
      <c r="F971" s="2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3"/>
    </row>
    <row r="972" spans="1:24" x14ac:dyDescent="0.3">
      <c r="A972" s="2"/>
      <c r="B972" s="2"/>
      <c r="C972" s="2"/>
      <c r="D972" s="2"/>
      <c r="E972" s="2"/>
      <c r="F972" s="2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3"/>
    </row>
    <row r="973" spans="1:24" x14ac:dyDescent="0.3">
      <c r="A973" s="2"/>
      <c r="B973" s="2"/>
      <c r="C973" s="2"/>
      <c r="D973" s="2"/>
      <c r="E973" s="2"/>
      <c r="F973" s="2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3"/>
    </row>
    <row r="974" spans="1:24" x14ac:dyDescent="0.3">
      <c r="A974" s="2"/>
      <c r="B974" s="2"/>
      <c r="C974" s="2"/>
      <c r="D974" s="2"/>
      <c r="E974" s="2"/>
      <c r="F974" s="2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3"/>
    </row>
    <row r="975" spans="1:24" x14ac:dyDescent="0.3">
      <c r="A975" s="2"/>
      <c r="B975" s="2"/>
      <c r="C975" s="2"/>
      <c r="D975" s="2"/>
      <c r="E975" s="2"/>
      <c r="F975" s="2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3"/>
    </row>
    <row r="976" spans="1:24" x14ac:dyDescent="0.3">
      <c r="A976" s="2"/>
      <c r="B976" s="2"/>
      <c r="C976" s="2"/>
      <c r="D976" s="2"/>
      <c r="E976" s="2"/>
      <c r="F976" s="2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3"/>
    </row>
    <row r="977" spans="1:24" x14ac:dyDescent="0.3">
      <c r="A977" s="2"/>
      <c r="B977" s="2"/>
      <c r="C977" s="2"/>
      <c r="D977" s="2"/>
      <c r="E977" s="2"/>
      <c r="F977" s="2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3"/>
    </row>
    <row r="978" spans="1:24" x14ac:dyDescent="0.3">
      <c r="A978" s="2"/>
      <c r="B978" s="2"/>
      <c r="C978" s="2"/>
      <c r="D978" s="2"/>
      <c r="E978" s="2"/>
      <c r="F978" s="2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3"/>
    </row>
    <row r="979" spans="1:24" x14ac:dyDescent="0.3">
      <c r="A979" s="2"/>
      <c r="B979" s="2"/>
      <c r="C979" s="2"/>
      <c r="D979" s="2"/>
      <c r="E979" s="2"/>
      <c r="F979" s="2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3"/>
    </row>
    <row r="980" spans="1:24" ht="21" x14ac:dyDescent="0.4">
      <c r="A980" s="22"/>
      <c r="B980" s="2"/>
      <c r="C980" s="2"/>
      <c r="D980" s="2"/>
      <c r="E980" s="2"/>
      <c r="F980" s="2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3"/>
    </row>
    <row r="981" spans="1:24" x14ac:dyDescent="0.3">
      <c r="A981" s="2"/>
      <c r="B981" s="2"/>
      <c r="C981" s="2"/>
      <c r="D981" s="2"/>
      <c r="E981" s="2"/>
      <c r="F981" s="2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3"/>
    </row>
    <row r="982" spans="1:24" x14ac:dyDescent="0.3">
      <c r="A982" s="2"/>
      <c r="B982" s="2"/>
      <c r="C982" s="2"/>
      <c r="D982" s="2"/>
      <c r="E982" s="2"/>
      <c r="F982" s="2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3"/>
    </row>
    <row r="983" spans="1:24" x14ac:dyDescent="0.3">
      <c r="A983" s="2"/>
      <c r="B983" s="2"/>
      <c r="C983" s="2"/>
      <c r="D983" s="2"/>
      <c r="E983" s="2"/>
      <c r="F983" s="2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3"/>
    </row>
    <row r="984" spans="1:24" x14ac:dyDescent="0.3">
      <c r="A984" s="2"/>
      <c r="B984" s="2"/>
      <c r="C984" s="2"/>
      <c r="D984" s="2"/>
      <c r="E984" s="2"/>
      <c r="F984" s="2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3"/>
    </row>
    <row r="985" spans="1:24" x14ac:dyDescent="0.3">
      <c r="A985" s="2"/>
      <c r="B985" s="2"/>
      <c r="C985" s="2"/>
      <c r="D985" s="2"/>
      <c r="E985" s="2"/>
      <c r="F985" s="2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3"/>
    </row>
    <row r="986" spans="1:24" x14ac:dyDescent="0.3">
      <c r="A986" s="2"/>
      <c r="B986" s="2"/>
      <c r="C986" s="2"/>
      <c r="D986" s="2"/>
      <c r="E986" s="2"/>
      <c r="F986" s="2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3"/>
    </row>
    <row r="987" spans="1:24" x14ac:dyDescent="0.3">
      <c r="A987" s="2"/>
      <c r="B987" s="2"/>
      <c r="C987" s="2"/>
      <c r="D987" s="2"/>
      <c r="E987" s="2"/>
      <c r="F987" s="2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3"/>
    </row>
    <row r="988" spans="1:24" x14ac:dyDescent="0.3">
      <c r="A988" s="2"/>
      <c r="B988" s="2"/>
      <c r="C988" s="2"/>
      <c r="D988" s="2"/>
      <c r="E988" s="2"/>
      <c r="F988" s="2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3"/>
    </row>
    <row r="989" spans="1:24" x14ac:dyDescent="0.3">
      <c r="A989" s="2"/>
      <c r="B989" s="2"/>
      <c r="C989" s="2"/>
      <c r="D989" s="2"/>
      <c r="E989" s="2"/>
      <c r="F989" s="2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3"/>
    </row>
    <row r="990" spans="1:24" x14ac:dyDescent="0.3">
      <c r="A990" s="2"/>
      <c r="B990" s="2"/>
      <c r="C990" s="2"/>
      <c r="D990" s="2"/>
      <c r="E990" s="2"/>
      <c r="F990" s="2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3"/>
    </row>
    <row r="991" spans="1:24" x14ac:dyDescent="0.3">
      <c r="A991" s="2"/>
      <c r="B991" s="2"/>
      <c r="C991" s="2"/>
      <c r="D991" s="2"/>
      <c r="E991" s="2"/>
      <c r="F991" s="2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3"/>
    </row>
    <row r="992" spans="1:24" x14ac:dyDescent="0.3">
      <c r="A992" s="2"/>
      <c r="B992" s="2"/>
      <c r="C992" s="2"/>
      <c r="D992" s="2"/>
      <c r="E992" s="2"/>
      <c r="F992" s="2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3"/>
    </row>
    <row r="993" spans="1:24" x14ac:dyDescent="0.3">
      <c r="A993" s="2"/>
      <c r="B993" s="2"/>
      <c r="C993" s="2"/>
      <c r="D993" s="2"/>
      <c r="E993" s="2"/>
      <c r="F993" s="2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3"/>
    </row>
    <row r="994" spans="1:24" x14ac:dyDescent="0.3">
      <c r="A994" s="2"/>
      <c r="B994" s="2"/>
      <c r="C994" s="2"/>
      <c r="D994" s="2"/>
      <c r="E994" s="2"/>
      <c r="F994" s="2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3"/>
    </row>
    <row r="995" spans="1:24" x14ac:dyDescent="0.3">
      <c r="A995" s="2"/>
      <c r="B995" s="2"/>
      <c r="C995" s="2"/>
      <c r="D995" s="2"/>
      <c r="E995" s="2"/>
      <c r="F995" s="2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3"/>
    </row>
    <row r="996" spans="1:24" x14ac:dyDescent="0.3">
      <c r="A996" s="2"/>
      <c r="B996" s="2"/>
      <c r="C996" s="2"/>
      <c r="D996" s="2"/>
      <c r="E996" s="2"/>
      <c r="F996" s="2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3"/>
    </row>
    <row r="997" spans="1:24" x14ac:dyDescent="0.3">
      <c r="A997" s="2"/>
      <c r="B997" s="2"/>
      <c r="C997" s="2"/>
      <c r="D997" s="2"/>
      <c r="E997" s="2"/>
      <c r="F997" s="2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3"/>
    </row>
    <row r="998" spans="1:24" x14ac:dyDescent="0.3">
      <c r="A998" s="2"/>
      <c r="B998" s="2"/>
      <c r="C998" s="2"/>
      <c r="D998" s="2"/>
      <c r="E998" s="2"/>
      <c r="F998" s="2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3"/>
    </row>
    <row r="999" spans="1:24" x14ac:dyDescent="0.3">
      <c r="A999" s="2"/>
      <c r="B999" s="2"/>
      <c r="C999" s="2"/>
      <c r="D999" s="2"/>
      <c r="E999" s="2"/>
      <c r="F999" s="2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3"/>
    </row>
    <row r="1000" spans="1:24" x14ac:dyDescent="0.3">
      <c r="A1000" s="2"/>
      <c r="B1000" s="2"/>
      <c r="C1000" s="2"/>
      <c r="D1000" s="2"/>
      <c r="E1000" s="2"/>
      <c r="F1000" s="2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3"/>
    </row>
    <row r="1001" spans="1:24" x14ac:dyDescent="0.3">
      <c r="A1001" s="2"/>
      <c r="B1001" s="2"/>
      <c r="C1001" s="2"/>
      <c r="D1001" s="2"/>
      <c r="E1001" s="2"/>
      <c r="F1001" s="2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3"/>
    </row>
    <row r="1002" spans="1:24" x14ac:dyDescent="0.3">
      <c r="A1002" s="2"/>
      <c r="B1002" s="2"/>
      <c r="C1002" s="2"/>
      <c r="D1002" s="2"/>
      <c r="E1002" s="2"/>
      <c r="F1002" s="2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3"/>
    </row>
    <row r="1003" spans="1:24" x14ac:dyDescent="0.3">
      <c r="A1003" s="2"/>
      <c r="B1003" s="2"/>
      <c r="C1003" s="2"/>
      <c r="D1003" s="2"/>
      <c r="E1003" s="2"/>
      <c r="F1003" s="2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3"/>
    </row>
    <row r="1004" spans="1:24" x14ac:dyDescent="0.3">
      <c r="A1004" s="2"/>
      <c r="B1004" s="2"/>
      <c r="C1004" s="2"/>
      <c r="D1004" s="2"/>
      <c r="E1004" s="2"/>
      <c r="F1004" s="2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3"/>
    </row>
    <row r="1005" spans="1:24" x14ac:dyDescent="0.3">
      <c r="A1005" s="2"/>
      <c r="B1005" s="2"/>
      <c r="C1005" s="2"/>
      <c r="D1005" s="2"/>
      <c r="E1005" s="2"/>
      <c r="F1005" s="2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3"/>
    </row>
    <row r="1006" spans="1:24" x14ac:dyDescent="0.3">
      <c r="A1006" s="2"/>
      <c r="B1006" s="2"/>
      <c r="C1006" s="2"/>
      <c r="D1006" s="2"/>
      <c r="E1006" s="2"/>
      <c r="F1006" s="2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3"/>
    </row>
    <row r="1007" spans="1:24" x14ac:dyDescent="0.3">
      <c r="A1007" s="2"/>
      <c r="B1007" s="2"/>
      <c r="C1007" s="2"/>
      <c r="D1007" s="2"/>
      <c r="E1007" s="2"/>
      <c r="F1007" s="2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3"/>
    </row>
    <row r="1008" spans="1:24" x14ac:dyDescent="0.3">
      <c r="A1008" s="2"/>
      <c r="B1008" s="2"/>
      <c r="C1008" s="2"/>
      <c r="D1008" s="2"/>
      <c r="E1008" s="2"/>
      <c r="F1008" s="2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3"/>
    </row>
    <row r="1009" spans="1:24" x14ac:dyDescent="0.3">
      <c r="A1009" s="2"/>
      <c r="B1009" s="2"/>
      <c r="C1009" s="2"/>
      <c r="D1009" s="2"/>
      <c r="E1009" s="2"/>
      <c r="F1009" s="2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3"/>
    </row>
    <row r="1010" spans="1:24" x14ac:dyDescent="0.3">
      <c r="A1010" s="2"/>
      <c r="B1010" s="2"/>
      <c r="C1010" s="2"/>
      <c r="D1010" s="2"/>
      <c r="E1010" s="2"/>
      <c r="F1010" s="2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3"/>
    </row>
    <row r="1011" spans="1:24" x14ac:dyDescent="0.3">
      <c r="A1011" s="2"/>
      <c r="B1011" s="2"/>
      <c r="C1011" s="2"/>
      <c r="D1011" s="2"/>
      <c r="E1011" s="2"/>
      <c r="F1011" s="2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3"/>
    </row>
    <row r="1012" spans="1:24" x14ac:dyDescent="0.3">
      <c r="A1012" s="2"/>
      <c r="B1012" s="2"/>
      <c r="C1012" s="2"/>
      <c r="D1012" s="2"/>
      <c r="E1012" s="2"/>
      <c r="F1012" s="2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3"/>
    </row>
    <row r="1013" spans="1:24" x14ac:dyDescent="0.3">
      <c r="A1013" s="2"/>
      <c r="B1013" s="2"/>
      <c r="C1013" s="2"/>
      <c r="D1013" s="2"/>
      <c r="E1013" s="2"/>
      <c r="F1013" s="2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3"/>
    </row>
    <row r="1014" spans="1:24" x14ac:dyDescent="0.3">
      <c r="A1014" s="2"/>
      <c r="B1014" s="2"/>
      <c r="C1014" s="2"/>
      <c r="D1014" s="2"/>
      <c r="E1014" s="2"/>
      <c r="F1014" s="2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3"/>
    </row>
    <row r="1015" spans="1:24" x14ac:dyDescent="0.3">
      <c r="A1015" s="2"/>
      <c r="B1015" s="2"/>
      <c r="C1015" s="2"/>
      <c r="D1015" s="2"/>
      <c r="E1015" s="2"/>
      <c r="F1015" s="2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3"/>
    </row>
    <row r="1016" spans="1:24" x14ac:dyDescent="0.3">
      <c r="A1016" s="2"/>
      <c r="B1016" s="2"/>
      <c r="C1016" s="2"/>
      <c r="D1016" s="2"/>
      <c r="E1016" s="2"/>
      <c r="F1016" s="2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3"/>
    </row>
    <row r="1017" spans="1:24" x14ac:dyDescent="0.3">
      <c r="A1017" s="2"/>
      <c r="B1017" s="2"/>
      <c r="C1017" s="2"/>
      <c r="D1017" s="2"/>
      <c r="E1017" s="2"/>
      <c r="F1017" s="2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3"/>
    </row>
    <row r="1018" spans="1:24" x14ac:dyDescent="0.3">
      <c r="A1018" s="2"/>
      <c r="B1018" s="2"/>
      <c r="C1018" s="2"/>
      <c r="D1018" s="2"/>
      <c r="E1018" s="2"/>
      <c r="F1018" s="2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3"/>
    </row>
    <row r="1019" spans="1:24" x14ac:dyDescent="0.3">
      <c r="A1019" s="2"/>
      <c r="B1019" s="2"/>
      <c r="C1019" s="2"/>
      <c r="D1019" s="2"/>
      <c r="E1019" s="2"/>
      <c r="F1019" s="2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3"/>
    </row>
    <row r="1020" spans="1:24" x14ac:dyDescent="0.3">
      <c r="A1020" s="2"/>
      <c r="B1020" s="2"/>
      <c r="C1020" s="2"/>
      <c r="D1020" s="2"/>
      <c r="E1020" s="2"/>
      <c r="F1020" s="2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3"/>
    </row>
    <row r="1021" spans="1:24" x14ac:dyDescent="0.3">
      <c r="A1021" s="2"/>
      <c r="B1021" s="2"/>
      <c r="C1021" s="2"/>
      <c r="D1021" s="2"/>
      <c r="E1021" s="2"/>
      <c r="F1021" s="2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3"/>
    </row>
    <row r="1022" spans="1:24" x14ac:dyDescent="0.3">
      <c r="A1022" s="2"/>
      <c r="B1022" s="2"/>
      <c r="C1022" s="2"/>
      <c r="D1022" s="2"/>
      <c r="E1022" s="2"/>
      <c r="F1022" s="2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3"/>
    </row>
    <row r="1023" spans="1:24" x14ac:dyDescent="0.3">
      <c r="A1023" s="2"/>
      <c r="B1023" s="2"/>
      <c r="C1023" s="2"/>
      <c r="D1023" s="2"/>
      <c r="E1023" s="2"/>
      <c r="F1023" s="2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3"/>
    </row>
    <row r="1024" spans="1:24" x14ac:dyDescent="0.3">
      <c r="A1024" s="2"/>
      <c r="B1024" s="2"/>
      <c r="C1024" s="2"/>
      <c r="D1024" s="2"/>
      <c r="E1024" s="2"/>
      <c r="F1024" s="2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3"/>
    </row>
    <row r="1025" spans="1:24" x14ac:dyDescent="0.3">
      <c r="A1025" s="2"/>
      <c r="B1025" s="2"/>
      <c r="C1025" s="2"/>
      <c r="D1025" s="2"/>
      <c r="E1025" s="2"/>
      <c r="F1025" s="2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3"/>
    </row>
    <row r="1026" spans="1:24" x14ac:dyDescent="0.3">
      <c r="A1026" s="2"/>
      <c r="B1026" s="2"/>
      <c r="C1026" s="2"/>
      <c r="D1026" s="2"/>
      <c r="E1026" s="2"/>
      <c r="F1026" s="2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3"/>
    </row>
    <row r="1027" spans="1:24" x14ac:dyDescent="0.3">
      <c r="A1027" s="2"/>
      <c r="B1027" s="2"/>
      <c r="C1027" s="2"/>
      <c r="D1027" s="2"/>
      <c r="E1027" s="2"/>
      <c r="F1027" s="2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3"/>
    </row>
    <row r="1028" spans="1:24" x14ac:dyDescent="0.3">
      <c r="A1028" s="2"/>
      <c r="B1028" s="2"/>
      <c r="C1028" s="2"/>
      <c r="D1028" s="2"/>
      <c r="E1028" s="2"/>
      <c r="F1028" s="2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3"/>
    </row>
    <row r="1029" spans="1:24" x14ac:dyDescent="0.3">
      <c r="A1029" s="2"/>
      <c r="B1029" s="2"/>
      <c r="C1029" s="2"/>
      <c r="D1029" s="2"/>
      <c r="E1029" s="2"/>
      <c r="F1029" s="2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3"/>
    </row>
    <row r="1030" spans="1:24" x14ac:dyDescent="0.3">
      <c r="A1030" s="2"/>
      <c r="B1030" s="2"/>
      <c r="C1030" s="2"/>
      <c r="D1030" s="2"/>
      <c r="E1030" s="2"/>
      <c r="F1030" s="2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3"/>
    </row>
    <row r="1031" spans="1:24" x14ac:dyDescent="0.3">
      <c r="A1031" s="2"/>
      <c r="B1031" s="2"/>
      <c r="C1031" s="2"/>
      <c r="D1031" s="2"/>
      <c r="E1031" s="2"/>
      <c r="F1031" s="2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3"/>
    </row>
    <row r="1032" spans="1:24" x14ac:dyDescent="0.3">
      <c r="A1032" s="2"/>
      <c r="B1032" s="2"/>
      <c r="C1032" s="2"/>
      <c r="D1032" s="2"/>
      <c r="E1032" s="2"/>
      <c r="F1032" s="2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3"/>
    </row>
    <row r="1033" spans="1:24" x14ac:dyDescent="0.3">
      <c r="A1033" s="2"/>
      <c r="B1033" s="2"/>
      <c r="C1033" s="2"/>
      <c r="D1033" s="2"/>
      <c r="E1033" s="2"/>
      <c r="F1033" s="2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3"/>
    </row>
    <row r="1034" spans="1:24" x14ac:dyDescent="0.3">
      <c r="A1034" s="2"/>
      <c r="B1034" s="2"/>
      <c r="C1034" s="2"/>
      <c r="D1034" s="2"/>
      <c r="E1034" s="2"/>
      <c r="F1034" s="2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3"/>
    </row>
    <row r="1035" spans="1:24" x14ac:dyDescent="0.3">
      <c r="A1035" s="2"/>
      <c r="B1035" s="2"/>
      <c r="C1035" s="2"/>
      <c r="D1035" s="2"/>
      <c r="E1035" s="2"/>
      <c r="F1035" s="2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3"/>
    </row>
    <row r="1036" spans="1:24" x14ac:dyDescent="0.3">
      <c r="A1036" s="2"/>
      <c r="B1036" s="2"/>
      <c r="C1036" s="2"/>
      <c r="D1036" s="2"/>
      <c r="E1036" s="2"/>
      <c r="F1036" s="2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3"/>
    </row>
    <row r="1037" spans="1:24" x14ac:dyDescent="0.3">
      <c r="A1037" s="2"/>
      <c r="B1037" s="2"/>
      <c r="C1037" s="2"/>
      <c r="D1037" s="2"/>
      <c r="E1037" s="2"/>
      <c r="F1037" s="2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3"/>
    </row>
    <row r="1038" spans="1:24" x14ac:dyDescent="0.3">
      <c r="A1038" s="2"/>
      <c r="B1038" s="2"/>
      <c r="C1038" s="2"/>
      <c r="D1038" s="2"/>
      <c r="E1038" s="2"/>
      <c r="F1038" s="2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3"/>
    </row>
    <row r="1039" spans="1:24" x14ac:dyDescent="0.3">
      <c r="A1039" s="2"/>
      <c r="B1039" s="2"/>
      <c r="C1039" s="2"/>
      <c r="D1039" s="2"/>
      <c r="E1039" s="2"/>
      <c r="F1039" s="2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3"/>
    </row>
    <row r="1040" spans="1:24" x14ac:dyDescent="0.3">
      <c r="A1040" s="2"/>
      <c r="B1040" s="2"/>
      <c r="C1040" s="2"/>
      <c r="D1040" s="2"/>
      <c r="E1040" s="2"/>
      <c r="F1040" s="2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3"/>
    </row>
    <row r="1041" spans="1:24" x14ac:dyDescent="0.3">
      <c r="A1041" s="2"/>
      <c r="B1041" s="2"/>
      <c r="C1041" s="2"/>
      <c r="D1041" s="2"/>
      <c r="E1041" s="2"/>
      <c r="F1041" s="2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3"/>
    </row>
    <row r="1042" spans="1:24" x14ac:dyDescent="0.3">
      <c r="A1042" s="2"/>
      <c r="B1042" s="2"/>
      <c r="C1042" s="2"/>
      <c r="D1042" s="2"/>
      <c r="E1042" s="2"/>
      <c r="F1042" s="2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3"/>
    </row>
    <row r="1043" spans="1:24" x14ac:dyDescent="0.3">
      <c r="A1043" s="2"/>
      <c r="B1043" s="2"/>
      <c r="C1043" s="2"/>
      <c r="D1043" s="2"/>
      <c r="E1043" s="2"/>
      <c r="F1043" s="2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3"/>
    </row>
    <row r="1044" spans="1:24" x14ac:dyDescent="0.3">
      <c r="A1044" s="2"/>
      <c r="B1044" s="2"/>
      <c r="C1044" s="2"/>
      <c r="D1044" s="2"/>
      <c r="E1044" s="2"/>
      <c r="F1044" s="2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3"/>
    </row>
    <row r="1045" spans="1:24" x14ac:dyDescent="0.3">
      <c r="A1045" s="2"/>
      <c r="B1045" s="2"/>
      <c r="C1045" s="2"/>
      <c r="D1045" s="2"/>
      <c r="E1045" s="2"/>
      <c r="F1045" s="2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3"/>
    </row>
    <row r="1046" spans="1:24" x14ac:dyDescent="0.3">
      <c r="A1046" s="2"/>
      <c r="B1046" s="2"/>
      <c r="C1046" s="2"/>
      <c r="D1046" s="2"/>
      <c r="E1046" s="2"/>
      <c r="F1046" s="2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3"/>
    </row>
    <row r="1047" spans="1:24" x14ac:dyDescent="0.3">
      <c r="A1047" s="2"/>
      <c r="B1047" s="2"/>
      <c r="C1047" s="2"/>
      <c r="D1047" s="2"/>
      <c r="E1047" s="2"/>
      <c r="F1047" s="2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3"/>
    </row>
    <row r="1048" spans="1:24" x14ac:dyDescent="0.3">
      <c r="A1048" s="2"/>
      <c r="B1048" s="2"/>
      <c r="C1048" s="2"/>
      <c r="D1048" s="2"/>
      <c r="E1048" s="2"/>
      <c r="F1048" s="2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3"/>
    </row>
    <row r="1049" spans="1:24" x14ac:dyDescent="0.3">
      <c r="A1049" s="2"/>
      <c r="B1049" s="2"/>
      <c r="C1049" s="2"/>
      <c r="D1049" s="2"/>
      <c r="E1049" s="2"/>
      <c r="F1049" s="2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3"/>
    </row>
    <row r="1050" spans="1:24" x14ac:dyDescent="0.3">
      <c r="A1050" s="2"/>
      <c r="B1050" s="2"/>
      <c r="C1050" s="2"/>
      <c r="D1050" s="2"/>
      <c r="E1050" s="2"/>
      <c r="F1050" s="2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3"/>
    </row>
    <row r="1051" spans="1:24" x14ac:dyDescent="0.3">
      <c r="A1051" s="2"/>
      <c r="B1051" s="2"/>
      <c r="C1051" s="2"/>
      <c r="D1051" s="2"/>
      <c r="E1051" s="2"/>
      <c r="F1051" s="2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3"/>
    </row>
    <row r="1052" spans="1:24" x14ac:dyDescent="0.3">
      <c r="A1052" s="2"/>
      <c r="B1052" s="2"/>
      <c r="C1052" s="2"/>
      <c r="D1052" s="2"/>
      <c r="E1052" s="2"/>
      <c r="F1052" s="2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3"/>
    </row>
    <row r="1053" spans="1:24" x14ac:dyDescent="0.3">
      <c r="A1053" s="2"/>
      <c r="B1053" s="2"/>
      <c r="C1053" s="2"/>
      <c r="D1053" s="2"/>
      <c r="E1053" s="2"/>
      <c r="F1053" s="2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3"/>
    </row>
    <row r="1054" spans="1:24" x14ac:dyDescent="0.3">
      <c r="A1054" s="2"/>
      <c r="B1054" s="2"/>
      <c r="C1054" s="2"/>
      <c r="D1054" s="2"/>
      <c r="E1054" s="2"/>
      <c r="F1054" s="2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3"/>
    </row>
    <row r="1055" spans="1:24" x14ac:dyDescent="0.3">
      <c r="A1055" s="2"/>
      <c r="B1055" s="2"/>
      <c r="C1055" s="2"/>
      <c r="D1055" s="2"/>
      <c r="E1055" s="2"/>
      <c r="F1055" s="2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3"/>
    </row>
    <row r="1056" spans="1:24" x14ac:dyDescent="0.3">
      <c r="A1056" s="2"/>
      <c r="B1056" s="2"/>
      <c r="C1056" s="2"/>
      <c r="D1056" s="2"/>
      <c r="E1056" s="2"/>
      <c r="F1056" s="2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3"/>
    </row>
    <row r="1057" spans="1:24" x14ac:dyDescent="0.3">
      <c r="A1057" s="2"/>
      <c r="B1057" s="2"/>
      <c r="C1057" s="2"/>
      <c r="D1057" s="2"/>
      <c r="E1057" s="2"/>
      <c r="F1057" s="2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3"/>
    </row>
    <row r="1058" spans="1:24" x14ac:dyDescent="0.3">
      <c r="A1058" s="2"/>
      <c r="B1058" s="2"/>
      <c r="C1058" s="2"/>
      <c r="D1058" s="2"/>
      <c r="E1058" s="2"/>
      <c r="F1058" s="2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3"/>
    </row>
    <row r="1059" spans="1:24" x14ac:dyDescent="0.3">
      <c r="A1059" s="2"/>
      <c r="B1059" s="2"/>
      <c r="C1059" s="2"/>
      <c r="D1059" s="2"/>
      <c r="E1059" s="2"/>
      <c r="F1059" s="2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3"/>
    </row>
    <row r="1060" spans="1:24" ht="21" x14ac:dyDescent="0.4">
      <c r="A1060" s="22"/>
      <c r="B1060" s="2"/>
      <c r="C1060" s="2"/>
      <c r="D1060" s="2"/>
      <c r="E1060" s="2"/>
      <c r="F1060" s="2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3"/>
    </row>
    <row r="1061" spans="1:24" x14ac:dyDescent="0.3">
      <c r="A1061" s="2"/>
      <c r="B1061" s="2"/>
      <c r="C1061" s="2"/>
      <c r="D1061" s="2"/>
      <c r="E1061" s="2"/>
      <c r="F1061" s="2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3"/>
    </row>
    <row r="1062" spans="1:24" x14ac:dyDescent="0.3">
      <c r="A1062" s="2"/>
      <c r="B1062" s="2"/>
      <c r="C1062" s="2"/>
      <c r="D1062" s="2"/>
      <c r="E1062" s="2"/>
      <c r="F1062" s="2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3"/>
    </row>
    <row r="1063" spans="1:24" x14ac:dyDescent="0.3">
      <c r="A1063" s="2"/>
      <c r="B1063" s="2"/>
      <c r="C1063" s="2"/>
      <c r="D1063" s="2"/>
      <c r="E1063" s="2"/>
      <c r="F1063" s="2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3"/>
    </row>
    <row r="1064" spans="1:24" x14ac:dyDescent="0.3">
      <c r="A1064" s="2"/>
      <c r="B1064" s="2"/>
      <c r="C1064" s="2"/>
      <c r="D1064" s="2"/>
      <c r="E1064" s="2"/>
      <c r="F1064" s="2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3"/>
    </row>
    <row r="1065" spans="1:24" x14ac:dyDescent="0.3">
      <c r="A1065" s="2"/>
      <c r="B1065" s="2"/>
      <c r="C1065" s="2"/>
      <c r="D1065" s="2"/>
      <c r="E1065" s="2"/>
      <c r="F1065" s="2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3"/>
    </row>
    <row r="1066" spans="1:24" x14ac:dyDescent="0.3">
      <c r="A1066" s="2"/>
      <c r="B1066" s="2"/>
      <c r="C1066" s="2"/>
      <c r="D1066" s="2"/>
      <c r="E1066" s="2"/>
      <c r="F1066" s="2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3"/>
    </row>
    <row r="1067" spans="1:24" x14ac:dyDescent="0.3">
      <c r="A1067" s="2"/>
      <c r="B1067" s="2"/>
      <c r="C1067" s="2"/>
      <c r="D1067" s="2"/>
      <c r="E1067" s="2"/>
      <c r="F1067" s="2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3"/>
    </row>
    <row r="1068" spans="1:24" x14ac:dyDescent="0.3">
      <c r="A1068" s="2"/>
      <c r="B1068" s="2"/>
      <c r="C1068" s="2"/>
      <c r="D1068" s="2"/>
      <c r="E1068" s="2"/>
      <c r="F1068" s="2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3"/>
    </row>
    <row r="1069" spans="1:24" x14ac:dyDescent="0.3">
      <c r="A1069" s="2"/>
      <c r="B1069" s="2"/>
      <c r="C1069" s="2"/>
      <c r="D1069" s="2"/>
      <c r="E1069" s="2"/>
      <c r="F1069" s="2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3"/>
    </row>
    <row r="1070" spans="1:24" x14ac:dyDescent="0.3">
      <c r="A1070" s="2"/>
      <c r="B1070" s="2"/>
      <c r="C1070" s="2"/>
      <c r="D1070" s="2"/>
      <c r="E1070" s="2"/>
      <c r="F1070" s="2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3"/>
    </row>
    <row r="1071" spans="1:24" x14ac:dyDescent="0.3">
      <c r="A1071" s="2"/>
      <c r="B1071" s="2"/>
      <c r="C1071" s="2"/>
      <c r="D1071" s="2"/>
      <c r="E1071" s="2"/>
      <c r="F1071" s="2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3"/>
    </row>
    <row r="1072" spans="1:24" x14ac:dyDescent="0.3">
      <c r="A1072" s="2"/>
      <c r="B1072" s="2"/>
      <c r="C1072" s="2"/>
      <c r="D1072" s="2"/>
      <c r="E1072" s="2"/>
      <c r="F1072" s="2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3"/>
    </row>
    <row r="1073" spans="1:24" x14ac:dyDescent="0.3">
      <c r="A1073" s="2"/>
      <c r="B1073" s="2"/>
      <c r="C1073" s="2"/>
      <c r="D1073" s="2"/>
      <c r="E1073" s="2"/>
      <c r="F1073" s="2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3"/>
    </row>
    <row r="1074" spans="1:24" x14ac:dyDescent="0.3">
      <c r="A1074" s="2"/>
      <c r="B1074" s="2"/>
      <c r="C1074" s="2"/>
      <c r="D1074" s="2"/>
      <c r="E1074" s="2"/>
      <c r="F1074" s="2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3"/>
    </row>
    <row r="1075" spans="1:24" x14ac:dyDescent="0.3">
      <c r="A1075" s="2"/>
      <c r="B1075" s="2"/>
      <c r="C1075" s="2"/>
      <c r="D1075" s="2"/>
      <c r="E1075" s="2"/>
      <c r="F1075" s="2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3"/>
    </row>
    <row r="1076" spans="1:24" x14ac:dyDescent="0.3">
      <c r="A1076" s="2"/>
      <c r="B1076" s="2"/>
      <c r="C1076" s="2"/>
      <c r="D1076" s="2"/>
      <c r="E1076" s="2"/>
      <c r="F1076" s="2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3"/>
    </row>
    <row r="1077" spans="1:24" x14ac:dyDescent="0.3">
      <c r="A1077" s="2"/>
      <c r="B1077" s="2"/>
      <c r="C1077" s="2"/>
      <c r="D1077" s="2"/>
      <c r="E1077" s="2"/>
      <c r="F1077" s="2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3"/>
    </row>
    <row r="1078" spans="1:24" x14ac:dyDescent="0.3">
      <c r="A1078" s="2"/>
      <c r="B1078" s="2"/>
      <c r="C1078" s="2"/>
      <c r="D1078" s="2"/>
      <c r="E1078" s="2"/>
      <c r="F1078" s="2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3"/>
    </row>
    <row r="1079" spans="1:24" x14ac:dyDescent="0.3">
      <c r="A1079" s="2"/>
      <c r="B1079" s="2"/>
      <c r="C1079" s="2"/>
      <c r="D1079" s="2"/>
      <c r="E1079" s="2"/>
      <c r="F1079" s="2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3"/>
    </row>
    <row r="1080" spans="1:24" x14ac:dyDescent="0.3">
      <c r="A1080" s="2"/>
      <c r="B1080" s="2"/>
      <c r="C1080" s="2"/>
      <c r="D1080" s="2"/>
      <c r="E1080" s="2"/>
      <c r="F1080" s="2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3"/>
    </row>
    <row r="1081" spans="1:24" x14ac:dyDescent="0.3">
      <c r="A1081" s="2"/>
      <c r="B1081" s="2"/>
      <c r="C1081" s="2"/>
      <c r="D1081" s="2"/>
      <c r="E1081" s="2"/>
      <c r="F1081" s="2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3"/>
    </row>
    <row r="1082" spans="1:24" x14ac:dyDescent="0.3">
      <c r="A1082" s="2"/>
      <c r="B1082" s="2"/>
      <c r="C1082" s="2"/>
      <c r="D1082" s="2"/>
      <c r="E1082" s="2"/>
      <c r="F1082" s="2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3"/>
    </row>
    <row r="1083" spans="1:24" x14ac:dyDescent="0.3">
      <c r="A1083" s="2"/>
      <c r="B1083" s="2"/>
      <c r="C1083" s="2"/>
      <c r="D1083" s="2"/>
      <c r="E1083" s="2"/>
      <c r="F1083" s="2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3"/>
    </row>
    <row r="1084" spans="1:24" x14ac:dyDescent="0.3">
      <c r="A1084" s="2"/>
      <c r="B1084" s="2"/>
      <c r="C1084" s="2"/>
      <c r="D1084" s="2"/>
      <c r="E1084" s="2"/>
      <c r="F1084" s="2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3"/>
    </row>
    <row r="1085" spans="1:24" x14ac:dyDescent="0.3">
      <c r="A1085" s="2"/>
      <c r="B1085" s="2"/>
      <c r="C1085" s="2"/>
      <c r="D1085" s="2"/>
      <c r="E1085" s="2"/>
      <c r="F1085" s="2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3"/>
    </row>
    <row r="1086" spans="1:24" x14ac:dyDescent="0.3">
      <c r="A1086" s="2"/>
      <c r="B1086" s="2"/>
      <c r="C1086" s="2"/>
      <c r="D1086" s="2"/>
      <c r="E1086" s="2"/>
      <c r="F1086" s="2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3"/>
    </row>
    <row r="1087" spans="1:24" x14ac:dyDescent="0.3">
      <c r="A1087" s="2"/>
      <c r="B1087" s="2"/>
      <c r="C1087" s="2"/>
      <c r="D1087" s="2"/>
      <c r="E1087" s="2"/>
      <c r="F1087" s="2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3"/>
    </row>
    <row r="1088" spans="1:24" x14ac:dyDescent="0.3">
      <c r="A1088" s="2"/>
      <c r="B1088" s="2"/>
      <c r="C1088" s="2"/>
      <c r="D1088" s="2"/>
      <c r="E1088" s="2"/>
      <c r="F1088" s="2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3"/>
    </row>
    <row r="1089" spans="1:24" x14ac:dyDescent="0.3">
      <c r="A1089" s="2"/>
      <c r="B1089" s="2"/>
      <c r="C1089" s="2"/>
      <c r="D1089" s="2"/>
      <c r="E1089" s="2"/>
      <c r="F1089" s="2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3"/>
    </row>
    <row r="1090" spans="1:24" x14ac:dyDescent="0.3">
      <c r="A1090" s="2"/>
      <c r="B1090" s="2"/>
      <c r="C1090" s="2"/>
      <c r="D1090" s="2"/>
      <c r="E1090" s="2"/>
      <c r="F1090" s="2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3"/>
    </row>
    <row r="1091" spans="1:24" x14ac:dyDescent="0.3">
      <c r="A1091" s="2"/>
      <c r="B1091" s="2"/>
      <c r="C1091" s="2"/>
      <c r="D1091" s="2"/>
      <c r="E1091" s="2"/>
      <c r="F1091" s="2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3"/>
    </row>
    <row r="1092" spans="1:24" x14ac:dyDescent="0.3">
      <c r="A1092" s="2"/>
      <c r="B1092" s="2"/>
      <c r="C1092" s="2"/>
      <c r="D1092" s="2"/>
      <c r="E1092" s="2"/>
      <c r="F1092" s="2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3"/>
    </row>
    <row r="1093" spans="1:24" x14ac:dyDescent="0.3">
      <c r="A1093" s="2"/>
      <c r="B1093" s="2"/>
      <c r="C1093" s="2"/>
      <c r="D1093" s="2"/>
      <c r="E1093" s="2"/>
      <c r="F1093" s="2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3"/>
    </row>
    <row r="1094" spans="1:24" x14ac:dyDescent="0.3">
      <c r="A1094" s="2"/>
      <c r="B1094" s="2"/>
      <c r="C1094" s="2"/>
      <c r="D1094" s="2"/>
      <c r="E1094" s="2"/>
      <c r="F1094" s="2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3"/>
    </row>
    <row r="1095" spans="1:24" x14ac:dyDescent="0.3">
      <c r="A1095" s="2"/>
      <c r="B1095" s="2"/>
      <c r="C1095" s="2"/>
      <c r="D1095" s="2"/>
      <c r="E1095" s="2"/>
      <c r="F1095" s="2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3"/>
    </row>
    <row r="1096" spans="1:24" x14ac:dyDescent="0.3">
      <c r="A1096" s="2"/>
      <c r="B1096" s="2"/>
      <c r="C1096" s="2"/>
      <c r="D1096" s="2"/>
      <c r="E1096" s="2"/>
      <c r="F1096" s="2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3"/>
    </row>
    <row r="1097" spans="1:24" x14ac:dyDescent="0.3">
      <c r="A1097" s="2"/>
      <c r="B1097" s="2"/>
      <c r="C1097" s="2"/>
      <c r="D1097" s="2"/>
      <c r="E1097" s="2"/>
      <c r="F1097" s="2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3"/>
    </row>
    <row r="1098" spans="1:24" x14ac:dyDescent="0.3">
      <c r="A1098" s="2"/>
      <c r="B1098" s="2"/>
      <c r="C1098" s="2"/>
      <c r="D1098" s="2"/>
      <c r="E1098" s="2"/>
      <c r="F1098" s="2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3"/>
    </row>
    <row r="1099" spans="1:24" x14ac:dyDescent="0.3">
      <c r="A1099" s="2"/>
      <c r="B1099" s="2"/>
      <c r="C1099" s="2"/>
      <c r="D1099" s="2"/>
      <c r="E1099" s="2"/>
      <c r="F1099" s="2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3"/>
    </row>
    <row r="1100" spans="1:24" x14ac:dyDescent="0.3">
      <c r="A1100" s="2"/>
      <c r="B1100" s="2"/>
      <c r="C1100" s="2"/>
      <c r="D1100" s="2"/>
      <c r="E1100" s="2"/>
      <c r="F1100" s="2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3"/>
    </row>
    <row r="1101" spans="1:24" x14ac:dyDescent="0.3">
      <c r="A1101" s="2"/>
      <c r="B1101" s="2"/>
      <c r="C1101" s="2"/>
      <c r="D1101" s="2"/>
      <c r="E1101" s="2"/>
      <c r="F1101" s="2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3"/>
    </row>
    <row r="1102" spans="1:24" x14ac:dyDescent="0.3">
      <c r="A1102" s="2"/>
      <c r="B1102" s="2"/>
      <c r="C1102" s="2"/>
      <c r="D1102" s="2"/>
      <c r="E1102" s="2"/>
      <c r="F1102" s="2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3"/>
    </row>
    <row r="1103" spans="1:24" x14ac:dyDescent="0.3">
      <c r="A1103" s="2"/>
      <c r="B1103" s="2"/>
      <c r="C1103" s="2"/>
      <c r="D1103" s="2"/>
      <c r="E1103" s="2"/>
      <c r="F1103" s="2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3"/>
    </row>
    <row r="1104" spans="1:24" x14ac:dyDescent="0.3">
      <c r="A1104" s="2"/>
      <c r="B1104" s="2"/>
      <c r="C1104" s="2"/>
      <c r="D1104" s="2"/>
      <c r="E1104" s="2"/>
      <c r="F1104" s="2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3"/>
    </row>
    <row r="1105" spans="1:24" x14ac:dyDescent="0.3">
      <c r="A1105" s="2"/>
      <c r="B1105" s="2"/>
      <c r="C1105" s="2"/>
      <c r="D1105" s="2"/>
      <c r="E1105" s="2"/>
      <c r="F1105" s="2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3"/>
    </row>
    <row r="1106" spans="1:24" x14ac:dyDescent="0.3">
      <c r="A1106" s="2"/>
      <c r="B1106" s="2"/>
      <c r="C1106" s="2"/>
      <c r="D1106" s="2"/>
      <c r="E1106" s="2"/>
      <c r="F1106" s="2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3"/>
    </row>
    <row r="1107" spans="1:24" x14ac:dyDescent="0.3">
      <c r="A1107" s="2"/>
      <c r="B1107" s="2"/>
      <c r="C1107" s="2"/>
      <c r="D1107" s="2"/>
      <c r="E1107" s="2"/>
      <c r="F1107" s="2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3"/>
    </row>
    <row r="1108" spans="1:24" x14ac:dyDescent="0.3">
      <c r="A1108" s="2"/>
      <c r="B1108" s="2"/>
      <c r="C1108" s="2"/>
      <c r="D1108" s="2"/>
      <c r="E1108" s="2"/>
      <c r="F1108" s="2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3"/>
    </row>
    <row r="1109" spans="1:24" x14ac:dyDescent="0.3">
      <c r="A1109" s="2"/>
      <c r="B1109" s="2"/>
      <c r="C1109" s="2"/>
      <c r="D1109" s="2"/>
      <c r="E1109" s="2"/>
      <c r="F1109" s="2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3"/>
    </row>
    <row r="1110" spans="1:24" x14ac:dyDescent="0.3">
      <c r="A1110" s="2"/>
      <c r="B1110" s="2"/>
      <c r="C1110" s="2"/>
      <c r="D1110" s="2"/>
      <c r="E1110" s="2"/>
      <c r="F1110" s="2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3"/>
    </row>
    <row r="1111" spans="1:24" x14ac:dyDescent="0.3">
      <c r="A1111" s="2"/>
      <c r="B1111" s="2"/>
      <c r="C1111" s="2"/>
      <c r="D1111" s="2"/>
      <c r="E1111" s="2"/>
      <c r="F1111" s="2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3"/>
    </row>
    <row r="1112" spans="1:24" x14ac:dyDescent="0.3">
      <c r="A1112" s="2"/>
      <c r="B1112" s="2"/>
      <c r="C1112" s="2"/>
      <c r="D1112" s="2"/>
      <c r="E1112" s="2"/>
      <c r="F1112" s="2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3"/>
    </row>
    <row r="1113" spans="1:24" x14ac:dyDescent="0.3">
      <c r="A1113" s="2"/>
      <c r="B1113" s="2"/>
      <c r="C1113" s="2"/>
      <c r="D1113" s="2"/>
      <c r="E1113" s="2"/>
      <c r="F1113" s="2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3"/>
    </row>
    <row r="1114" spans="1:24" x14ac:dyDescent="0.3">
      <c r="A1114" s="2"/>
      <c r="B1114" s="2"/>
      <c r="C1114" s="2"/>
      <c r="D1114" s="2"/>
      <c r="E1114" s="2"/>
      <c r="F1114" s="2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3"/>
    </row>
    <row r="1115" spans="1:24" x14ac:dyDescent="0.3">
      <c r="A1115" s="2"/>
      <c r="B1115" s="2"/>
      <c r="C1115" s="2"/>
      <c r="D1115" s="2"/>
      <c r="E1115" s="2"/>
      <c r="F1115" s="2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3"/>
    </row>
    <row r="1116" spans="1:24" x14ac:dyDescent="0.3">
      <c r="A1116" s="2"/>
      <c r="B1116" s="2"/>
      <c r="C1116" s="2"/>
      <c r="D1116" s="2"/>
      <c r="E1116" s="2"/>
      <c r="F1116" s="2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3"/>
    </row>
    <row r="1117" spans="1:24" x14ac:dyDescent="0.3">
      <c r="A1117" s="2"/>
      <c r="B1117" s="2"/>
      <c r="C1117" s="2"/>
      <c r="D1117" s="2"/>
      <c r="E1117" s="2"/>
      <c r="F1117" s="2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3"/>
    </row>
    <row r="1118" spans="1:24" x14ac:dyDescent="0.3">
      <c r="A1118" s="2"/>
      <c r="B1118" s="2"/>
      <c r="C1118" s="2"/>
      <c r="D1118" s="2"/>
      <c r="E1118" s="2"/>
      <c r="F1118" s="2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3"/>
    </row>
    <row r="1119" spans="1:24" x14ac:dyDescent="0.3">
      <c r="A1119" s="2"/>
      <c r="B1119" s="2"/>
      <c r="C1119" s="2"/>
      <c r="D1119" s="2"/>
      <c r="E1119" s="2"/>
      <c r="F1119" s="2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3"/>
    </row>
    <row r="1120" spans="1:24" x14ac:dyDescent="0.3">
      <c r="A1120" s="2"/>
      <c r="B1120" s="2"/>
      <c r="C1120" s="2"/>
      <c r="D1120" s="2"/>
      <c r="E1120" s="2"/>
      <c r="F1120" s="2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3"/>
    </row>
    <row r="1121" spans="1:24" x14ac:dyDescent="0.3">
      <c r="A1121" s="2"/>
      <c r="B1121" s="2"/>
      <c r="C1121" s="2"/>
      <c r="D1121" s="2"/>
      <c r="E1121" s="2"/>
      <c r="F1121" s="2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3"/>
    </row>
    <row r="1122" spans="1:24" x14ac:dyDescent="0.3">
      <c r="A1122" s="2"/>
      <c r="B1122" s="2"/>
      <c r="C1122" s="2"/>
      <c r="D1122" s="2"/>
      <c r="E1122" s="2"/>
      <c r="F1122" s="2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3"/>
    </row>
    <row r="1123" spans="1:24" x14ac:dyDescent="0.3">
      <c r="A1123" s="2"/>
      <c r="B1123" s="2"/>
      <c r="C1123" s="2"/>
      <c r="D1123" s="2"/>
      <c r="E1123" s="2"/>
      <c r="F1123" s="2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3"/>
    </row>
    <row r="1124" spans="1:24" x14ac:dyDescent="0.3">
      <c r="A1124" s="2"/>
      <c r="B1124" s="2"/>
      <c r="C1124" s="2"/>
      <c r="D1124" s="2"/>
      <c r="E1124" s="2"/>
      <c r="F1124" s="2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3"/>
    </row>
    <row r="1125" spans="1:24" x14ac:dyDescent="0.3">
      <c r="A1125" s="2"/>
      <c r="B1125" s="2"/>
      <c r="C1125" s="2"/>
      <c r="D1125" s="2"/>
      <c r="E1125" s="2"/>
      <c r="F1125" s="2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3"/>
    </row>
    <row r="1126" spans="1:24" x14ac:dyDescent="0.3">
      <c r="A1126" s="2"/>
      <c r="B1126" s="2"/>
      <c r="C1126" s="2"/>
      <c r="D1126" s="2"/>
      <c r="E1126" s="2"/>
      <c r="F1126" s="2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3"/>
    </row>
    <row r="1127" spans="1:24" x14ac:dyDescent="0.3">
      <c r="A1127" s="2"/>
      <c r="B1127" s="2"/>
      <c r="C1127" s="2"/>
      <c r="D1127" s="2"/>
      <c r="E1127" s="2"/>
      <c r="F1127" s="2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3"/>
    </row>
    <row r="1128" spans="1:24" x14ac:dyDescent="0.3">
      <c r="A1128" s="2"/>
      <c r="B1128" s="2"/>
      <c r="C1128" s="2"/>
      <c r="D1128" s="2"/>
      <c r="E1128" s="2"/>
      <c r="F1128" s="2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3"/>
    </row>
    <row r="1129" spans="1:24" x14ac:dyDescent="0.3">
      <c r="A1129" s="2"/>
      <c r="B1129" s="2"/>
      <c r="C1129" s="2"/>
      <c r="D1129" s="2"/>
      <c r="E1129" s="2"/>
      <c r="F1129" s="2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3"/>
    </row>
    <row r="1130" spans="1:24" x14ac:dyDescent="0.3">
      <c r="A1130" s="2"/>
      <c r="B1130" s="2"/>
      <c r="C1130" s="2"/>
      <c r="D1130" s="2"/>
      <c r="E1130" s="2"/>
      <c r="F1130" s="2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3"/>
    </row>
    <row r="1131" spans="1:24" x14ac:dyDescent="0.3">
      <c r="A1131" s="2"/>
      <c r="B1131" s="2"/>
      <c r="C1131" s="2"/>
      <c r="D1131" s="2"/>
      <c r="E1131" s="2"/>
      <c r="F1131" s="2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3"/>
    </row>
    <row r="1132" spans="1:24" x14ac:dyDescent="0.3">
      <c r="A1132" s="2"/>
      <c r="B1132" s="2"/>
      <c r="C1132" s="2"/>
      <c r="D1132" s="2"/>
      <c r="E1132" s="2"/>
      <c r="F1132" s="2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3"/>
    </row>
    <row r="1133" spans="1:24" x14ac:dyDescent="0.3">
      <c r="A1133" s="2"/>
      <c r="B1133" s="2"/>
      <c r="C1133" s="2"/>
      <c r="D1133" s="2"/>
      <c r="E1133" s="2"/>
      <c r="F1133" s="2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3"/>
    </row>
    <row r="1134" spans="1:24" x14ac:dyDescent="0.3">
      <c r="A1134" s="2"/>
      <c r="B1134" s="2"/>
      <c r="C1134" s="2"/>
      <c r="D1134" s="2"/>
      <c r="E1134" s="2"/>
      <c r="F1134" s="2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3"/>
    </row>
    <row r="1135" spans="1:24" x14ac:dyDescent="0.3">
      <c r="A1135" s="2"/>
      <c r="B1135" s="2"/>
      <c r="C1135" s="2"/>
      <c r="D1135" s="2"/>
      <c r="E1135" s="2"/>
      <c r="F1135" s="2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3"/>
    </row>
    <row r="1136" spans="1:24" x14ac:dyDescent="0.3">
      <c r="A1136" s="2"/>
      <c r="B1136" s="2"/>
      <c r="C1136" s="2"/>
      <c r="D1136" s="2"/>
      <c r="E1136" s="2"/>
      <c r="F1136" s="2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3"/>
    </row>
    <row r="1137" spans="1:24" x14ac:dyDescent="0.3">
      <c r="A1137" s="2"/>
      <c r="B1137" s="2"/>
      <c r="C1137" s="2"/>
      <c r="D1137" s="2"/>
      <c r="E1137" s="2"/>
      <c r="F1137" s="2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3"/>
    </row>
    <row r="1138" spans="1:24" x14ac:dyDescent="0.3">
      <c r="A1138" s="2"/>
      <c r="B1138" s="2"/>
      <c r="C1138" s="2"/>
      <c r="D1138" s="2"/>
      <c r="E1138" s="2"/>
      <c r="F1138" s="2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3"/>
    </row>
    <row r="1139" spans="1:24" x14ac:dyDescent="0.3">
      <c r="A1139" s="2"/>
      <c r="B1139" s="2"/>
      <c r="C1139" s="2"/>
      <c r="D1139" s="2"/>
      <c r="E1139" s="2"/>
      <c r="F1139" s="2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3"/>
    </row>
    <row r="1140" spans="1:24" ht="21" x14ac:dyDescent="0.4">
      <c r="A1140" s="22"/>
      <c r="B1140" s="2"/>
      <c r="C1140" s="2"/>
      <c r="D1140" s="2"/>
      <c r="E1140" s="2"/>
      <c r="F1140" s="2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3"/>
    </row>
    <row r="1141" spans="1:24" x14ac:dyDescent="0.3">
      <c r="A1141" s="2"/>
      <c r="B1141" s="2"/>
      <c r="C1141" s="2"/>
      <c r="D1141" s="2"/>
      <c r="E1141" s="2"/>
      <c r="F1141" s="2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3"/>
    </row>
    <row r="1142" spans="1:24" x14ac:dyDescent="0.3">
      <c r="A1142" s="2"/>
      <c r="B1142" s="2"/>
      <c r="C1142" s="2"/>
      <c r="D1142" s="2"/>
      <c r="E1142" s="2"/>
      <c r="F1142" s="2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3"/>
    </row>
    <row r="1143" spans="1:24" x14ac:dyDescent="0.3">
      <c r="A1143" s="2"/>
      <c r="B1143" s="2"/>
      <c r="C1143" s="2"/>
      <c r="D1143" s="2"/>
      <c r="E1143" s="2"/>
      <c r="F1143" s="2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3"/>
    </row>
    <row r="1144" spans="1:24" x14ac:dyDescent="0.3">
      <c r="A1144" s="2"/>
      <c r="B1144" s="2"/>
      <c r="C1144" s="2"/>
      <c r="D1144" s="2"/>
      <c r="E1144" s="2"/>
      <c r="F1144" s="2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3"/>
    </row>
    <row r="1145" spans="1:24" x14ac:dyDescent="0.3">
      <c r="A1145" s="2"/>
      <c r="B1145" s="2"/>
      <c r="C1145" s="2"/>
      <c r="D1145" s="2"/>
      <c r="E1145" s="2"/>
      <c r="F1145" s="2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3"/>
    </row>
    <row r="1146" spans="1:24" x14ac:dyDescent="0.3">
      <c r="A1146" s="2"/>
      <c r="B1146" s="2"/>
      <c r="C1146" s="2"/>
      <c r="D1146" s="2"/>
      <c r="E1146" s="2"/>
      <c r="F1146" s="2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3"/>
    </row>
    <row r="1147" spans="1:24" x14ac:dyDescent="0.3">
      <c r="A1147" s="2"/>
      <c r="B1147" s="2"/>
      <c r="C1147" s="2"/>
      <c r="D1147" s="2"/>
      <c r="E1147" s="2"/>
      <c r="F1147" s="2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3"/>
    </row>
    <row r="1148" spans="1:24" x14ac:dyDescent="0.3">
      <c r="A1148" s="2"/>
      <c r="B1148" s="2"/>
      <c r="C1148" s="2"/>
      <c r="D1148" s="2"/>
      <c r="E1148" s="2"/>
      <c r="F1148" s="2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3"/>
    </row>
    <row r="1149" spans="1:24" x14ac:dyDescent="0.3">
      <c r="A1149" s="2"/>
      <c r="B1149" s="2"/>
      <c r="C1149" s="2"/>
      <c r="D1149" s="2"/>
      <c r="E1149" s="2"/>
      <c r="F1149" s="2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3"/>
    </row>
    <row r="1150" spans="1:24" x14ac:dyDescent="0.3">
      <c r="A1150" s="2"/>
      <c r="B1150" s="2"/>
      <c r="C1150" s="2"/>
      <c r="D1150" s="2"/>
      <c r="E1150" s="2"/>
      <c r="F1150" s="2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3"/>
    </row>
    <row r="1151" spans="1:24" x14ac:dyDescent="0.3">
      <c r="A1151" s="2"/>
      <c r="B1151" s="2"/>
      <c r="C1151" s="2"/>
      <c r="D1151" s="2"/>
      <c r="E1151" s="2"/>
      <c r="F1151" s="2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3"/>
    </row>
    <row r="1152" spans="1:24" x14ac:dyDescent="0.3">
      <c r="A1152" s="2"/>
      <c r="B1152" s="2"/>
      <c r="C1152" s="2"/>
      <c r="D1152" s="2"/>
      <c r="E1152" s="2"/>
      <c r="F1152" s="2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3"/>
    </row>
    <row r="1153" spans="1:24" x14ac:dyDescent="0.3">
      <c r="A1153" s="2"/>
      <c r="B1153" s="2"/>
      <c r="C1153" s="2"/>
      <c r="D1153" s="2"/>
      <c r="E1153" s="2"/>
      <c r="F1153" s="2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3"/>
    </row>
    <row r="1154" spans="1:24" x14ac:dyDescent="0.3">
      <c r="A1154" s="2"/>
      <c r="B1154" s="2"/>
      <c r="C1154" s="2"/>
      <c r="D1154" s="2"/>
      <c r="E1154" s="2"/>
      <c r="F1154" s="2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3"/>
    </row>
    <row r="1155" spans="1:24" x14ac:dyDescent="0.3">
      <c r="A1155" s="2"/>
      <c r="B1155" s="2"/>
      <c r="C1155" s="2"/>
      <c r="D1155" s="2"/>
      <c r="E1155" s="2"/>
      <c r="F1155" s="2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3"/>
    </row>
    <row r="1156" spans="1:24" x14ac:dyDescent="0.3">
      <c r="A1156" s="2"/>
      <c r="B1156" s="2"/>
      <c r="C1156" s="2"/>
      <c r="D1156" s="2"/>
      <c r="E1156" s="2"/>
      <c r="F1156" s="2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3"/>
    </row>
    <row r="1157" spans="1:24" x14ac:dyDescent="0.3">
      <c r="A1157" s="2"/>
      <c r="B1157" s="2"/>
      <c r="C1157" s="2"/>
      <c r="D1157" s="2"/>
      <c r="E1157" s="2"/>
      <c r="F1157" s="2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3"/>
    </row>
    <row r="1158" spans="1:24" x14ac:dyDescent="0.3">
      <c r="A1158" s="2"/>
      <c r="B1158" s="2"/>
      <c r="C1158" s="2"/>
      <c r="D1158" s="2"/>
      <c r="E1158" s="2"/>
      <c r="F1158" s="2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3"/>
    </row>
    <row r="1159" spans="1:24" x14ac:dyDescent="0.3">
      <c r="A1159" s="2"/>
      <c r="B1159" s="2"/>
      <c r="C1159" s="2"/>
      <c r="D1159" s="2"/>
      <c r="E1159" s="2"/>
      <c r="F1159" s="2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3"/>
    </row>
    <row r="1160" spans="1:24" x14ac:dyDescent="0.3">
      <c r="A1160" s="2"/>
      <c r="B1160" s="2"/>
      <c r="C1160" s="2"/>
      <c r="D1160" s="2"/>
      <c r="E1160" s="2"/>
      <c r="F1160" s="2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3"/>
    </row>
    <row r="1161" spans="1:24" x14ac:dyDescent="0.3">
      <c r="A1161" s="2"/>
      <c r="B1161" s="2"/>
      <c r="C1161" s="2"/>
      <c r="D1161" s="2"/>
      <c r="E1161" s="2"/>
      <c r="F1161" s="2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3"/>
    </row>
    <row r="1162" spans="1:24" x14ac:dyDescent="0.3">
      <c r="A1162" s="2"/>
      <c r="B1162" s="2"/>
      <c r="C1162" s="2"/>
      <c r="D1162" s="2"/>
      <c r="E1162" s="2"/>
      <c r="F1162" s="2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3"/>
    </row>
    <row r="1163" spans="1:24" x14ac:dyDescent="0.3">
      <c r="A1163" s="2"/>
      <c r="B1163" s="2"/>
      <c r="C1163" s="2"/>
      <c r="D1163" s="2"/>
      <c r="E1163" s="2"/>
      <c r="F1163" s="2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3"/>
    </row>
    <row r="1164" spans="1:24" x14ac:dyDescent="0.3">
      <c r="A1164" s="2"/>
      <c r="B1164" s="2"/>
      <c r="C1164" s="2"/>
      <c r="D1164" s="2"/>
      <c r="E1164" s="2"/>
      <c r="F1164" s="2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3"/>
    </row>
    <row r="1165" spans="1:24" x14ac:dyDescent="0.3">
      <c r="A1165" s="2"/>
      <c r="B1165" s="2"/>
      <c r="C1165" s="2"/>
      <c r="D1165" s="2"/>
      <c r="E1165" s="2"/>
      <c r="F1165" s="2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3"/>
    </row>
    <row r="1166" spans="1:24" x14ac:dyDescent="0.3">
      <c r="A1166" s="2"/>
      <c r="B1166" s="2"/>
      <c r="C1166" s="2"/>
      <c r="D1166" s="2"/>
      <c r="E1166" s="2"/>
      <c r="F1166" s="2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3"/>
    </row>
    <row r="1167" spans="1:24" x14ac:dyDescent="0.3">
      <c r="A1167" s="2"/>
      <c r="B1167" s="2"/>
      <c r="C1167" s="2"/>
      <c r="D1167" s="2"/>
      <c r="E1167" s="2"/>
      <c r="F1167" s="2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3"/>
    </row>
    <row r="1168" spans="1:24" x14ac:dyDescent="0.3">
      <c r="A1168" s="2"/>
      <c r="B1168" s="2"/>
      <c r="C1168" s="2"/>
      <c r="D1168" s="2"/>
      <c r="E1168" s="2"/>
      <c r="F1168" s="2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3"/>
    </row>
    <row r="1169" spans="1:24" x14ac:dyDescent="0.3">
      <c r="A1169" s="2"/>
      <c r="B1169" s="2"/>
      <c r="C1169" s="2"/>
      <c r="D1169" s="2"/>
      <c r="E1169" s="2"/>
      <c r="F1169" s="2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3"/>
    </row>
    <row r="1170" spans="1:24" x14ac:dyDescent="0.3">
      <c r="A1170" s="2"/>
      <c r="B1170" s="2"/>
      <c r="C1170" s="2"/>
      <c r="D1170" s="2"/>
      <c r="E1170" s="2"/>
      <c r="F1170" s="2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3"/>
    </row>
    <row r="1171" spans="1:24" x14ac:dyDescent="0.3">
      <c r="A1171" s="2"/>
      <c r="B1171" s="2"/>
      <c r="C1171" s="2"/>
      <c r="D1171" s="2"/>
      <c r="E1171" s="2"/>
      <c r="F1171" s="2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3"/>
    </row>
    <row r="1172" spans="1:24" x14ac:dyDescent="0.3">
      <c r="A1172" s="2"/>
      <c r="B1172" s="2"/>
      <c r="C1172" s="2"/>
      <c r="D1172" s="2"/>
      <c r="E1172" s="2"/>
      <c r="F1172" s="2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3"/>
    </row>
    <row r="1173" spans="1:24" x14ac:dyDescent="0.3">
      <c r="A1173" s="2"/>
      <c r="B1173" s="2"/>
      <c r="C1173" s="2"/>
      <c r="D1173" s="2"/>
      <c r="E1173" s="2"/>
      <c r="F1173" s="2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3"/>
    </row>
    <row r="1174" spans="1:24" x14ac:dyDescent="0.3">
      <c r="A1174" s="2"/>
      <c r="B1174" s="2"/>
      <c r="C1174" s="2"/>
      <c r="D1174" s="2"/>
      <c r="E1174" s="2"/>
      <c r="F1174" s="2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3"/>
    </row>
    <row r="1175" spans="1:24" x14ac:dyDescent="0.3">
      <c r="A1175" s="2"/>
      <c r="B1175" s="2"/>
      <c r="C1175" s="2"/>
      <c r="D1175" s="2"/>
      <c r="E1175" s="2"/>
      <c r="F1175" s="2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3"/>
    </row>
    <row r="1176" spans="1:24" x14ac:dyDescent="0.3">
      <c r="A1176" s="2"/>
      <c r="B1176" s="2"/>
      <c r="C1176" s="2"/>
      <c r="D1176" s="2"/>
      <c r="E1176" s="2"/>
      <c r="F1176" s="2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3"/>
    </row>
    <row r="1177" spans="1:24" x14ac:dyDescent="0.3">
      <c r="A1177" s="2"/>
      <c r="B1177" s="2"/>
      <c r="C1177" s="2"/>
      <c r="D1177" s="2"/>
      <c r="E1177" s="2"/>
      <c r="F1177" s="2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3"/>
    </row>
    <row r="1178" spans="1:24" x14ac:dyDescent="0.3">
      <c r="A1178" s="2"/>
      <c r="B1178" s="2"/>
      <c r="C1178" s="2"/>
      <c r="D1178" s="2"/>
      <c r="E1178" s="2"/>
      <c r="F1178" s="2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3"/>
    </row>
    <row r="1179" spans="1:24" x14ac:dyDescent="0.3">
      <c r="A1179" s="2"/>
      <c r="B1179" s="2"/>
      <c r="C1179" s="2"/>
      <c r="D1179" s="2"/>
      <c r="E1179" s="2"/>
      <c r="F1179" s="2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3"/>
    </row>
    <row r="1180" spans="1:24" x14ac:dyDescent="0.3">
      <c r="A1180" s="2"/>
      <c r="B1180" s="2"/>
      <c r="C1180" s="2"/>
      <c r="D1180" s="2"/>
      <c r="E1180" s="2"/>
      <c r="F1180" s="2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3"/>
    </row>
    <row r="1181" spans="1:24" x14ac:dyDescent="0.3">
      <c r="A1181" s="2"/>
      <c r="B1181" s="2"/>
      <c r="C1181" s="2"/>
      <c r="D1181" s="2"/>
      <c r="E1181" s="2"/>
      <c r="F1181" s="2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3"/>
    </row>
    <row r="1182" spans="1:24" x14ac:dyDescent="0.3">
      <c r="A1182" s="2"/>
      <c r="B1182" s="2"/>
      <c r="C1182" s="2"/>
      <c r="D1182" s="2"/>
      <c r="E1182" s="2"/>
      <c r="F1182" s="2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3"/>
    </row>
    <row r="1183" spans="1:24" x14ac:dyDescent="0.3">
      <c r="A1183" s="2"/>
      <c r="B1183" s="2"/>
      <c r="C1183" s="2"/>
      <c r="D1183" s="2"/>
      <c r="E1183" s="2"/>
      <c r="F1183" s="2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3"/>
    </row>
    <row r="1184" spans="1:24" x14ac:dyDescent="0.3">
      <c r="A1184" s="2"/>
      <c r="B1184" s="2"/>
      <c r="C1184" s="2"/>
      <c r="D1184" s="2"/>
      <c r="E1184" s="2"/>
      <c r="F1184" s="2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3"/>
    </row>
    <row r="1185" spans="1:24" x14ac:dyDescent="0.3">
      <c r="A1185" s="2"/>
      <c r="B1185" s="2"/>
      <c r="C1185" s="2"/>
      <c r="D1185" s="2"/>
      <c r="E1185" s="2"/>
      <c r="F1185" s="2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3"/>
    </row>
    <row r="1186" spans="1:24" x14ac:dyDescent="0.3">
      <c r="A1186" s="2"/>
      <c r="B1186" s="2"/>
      <c r="C1186" s="2"/>
      <c r="D1186" s="2"/>
      <c r="E1186" s="2"/>
      <c r="F1186" s="2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3"/>
    </row>
    <row r="1187" spans="1:24" x14ac:dyDescent="0.3">
      <c r="A1187" s="2"/>
      <c r="B1187" s="2"/>
      <c r="C1187" s="2"/>
      <c r="D1187" s="2"/>
      <c r="E1187" s="2"/>
      <c r="F1187" s="2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3"/>
    </row>
    <row r="1188" spans="1:24" x14ac:dyDescent="0.3">
      <c r="A1188" s="2"/>
      <c r="B1188" s="2"/>
      <c r="C1188" s="2"/>
      <c r="D1188" s="2"/>
      <c r="E1188" s="2"/>
      <c r="F1188" s="2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3"/>
    </row>
    <row r="1189" spans="1:24" x14ac:dyDescent="0.3">
      <c r="A1189" s="2"/>
      <c r="B1189" s="2"/>
      <c r="C1189" s="2"/>
      <c r="D1189" s="2"/>
      <c r="E1189" s="2"/>
      <c r="F1189" s="2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3"/>
    </row>
    <row r="1190" spans="1:24" x14ac:dyDescent="0.3">
      <c r="A1190" s="2"/>
      <c r="B1190" s="2"/>
      <c r="C1190" s="2"/>
      <c r="D1190" s="2"/>
      <c r="E1190" s="2"/>
      <c r="F1190" s="2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3"/>
    </row>
    <row r="1191" spans="1:24" x14ac:dyDescent="0.3">
      <c r="A1191" s="2"/>
      <c r="B1191" s="2"/>
      <c r="C1191" s="2"/>
      <c r="D1191" s="2"/>
      <c r="E1191" s="2"/>
      <c r="F1191" s="2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3"/>
    </row>
    <row r="1192" spans="1:24" x14ac:dyDescent="0.3">
      <c r="A1192" s="2"/>
      <c r="B1192" s="2"/>
      <c r="C1192" s="2"/>
      <c r="D1192" s="2"/>
      <c r="E1192" s="2"/>
      <c r="F1192" s="2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3"/>
    </row>
    <row r="1193" spans="1:24" x14ac:dyDescent="0.3">
      <c r="A1193" s="2"/>
      <c r="B1193" s="2"/>
      <c r="C1193" s="2"/>
      <c r="D1193" s="2"/>
      <c r="E1193" s="2"/>
      <c r="F1193" s="2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3"/>
    </row>
    <row r="1194" spans="1:24" x14ac:dyDescent="0.3">
      <c r="A1194" s="2"/>
      <c r="B1194" s="2"/>
      <c r="C1194" s="2"/>
      <c r="D1194" s="2"/>
      <c r="E1194" s="2"/>
      <c r="F1194" s="2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3"/>
    </row>
    <row r="1195" spans="1:24" x14ac:dyDescent="0.3">
      <c r="A1195" s="2"/>
      <c r="B1195" s="2"/>
      <c r="C1195" s="2"/>
      <c r="D1195" s="2"/>
      <c r="E1195" s="2"/>
      <c r="F1195" s="2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3"/>
    </row>
    <row r="1196" spans="1:24" x14ac:dyDescent="0.3">
      <c r="A1196" s="2"/>
      <c r="B1196" s="2"/>
      <c r="C1196" s="2"/>
      <c r="D1196" s="2"/>
      <c r="E1196" s="2"/>
      <c r="F1196" s="2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3"/>
    </row>
    <row r="1197" spans="1:24" x14ac:dyDescent="0.3">
      <c r="A1197" s="2"/>
      <c r="B1197" s="2"/>
      <c r="C1197" s="2"/>
      <c r="D1197" s="2"/>
      <c r="E1197" s="2"/>
      <c r="F1197" s="2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3"/>
    </row>
    <row r="1198" spans="1:24" x14ac:dyDescent="0.3">
      <c r="A1198" s="2"/>
      <c r="B1198" s="2"/>
      <c r="C1198" s="2"/>
      <c r="D1198" s="2"/>
      <c r="E1198" s="2"/>
      <c r="F1198" s="2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3"/>
    </row>
    <row r="1199" spans="1:24" x14ac:dyDescent="0.3">
      <c r="A1199" s="2"/>
      <c r="B1199" s="2"/>
      <c r="C1199" s="2"/>
      <c r="D1199" s="2"/>
      <c r="E1199" s="2"/>
      <c r="F1199" s="2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3"/>
    </row>
    <row r="1200" spans="1:24" x14ac:dyDescent="0.3">
      <c r="A1200" s="2"/>
      <c r="B1200" s="2"/>
      <c r="C1200" s="2"/>
      <c r="D1200" s="2"/>
      <c r="E1200" s="2"/>
      <c r="F1200" s="2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3"/>
    </row>
    <row r="1201" spans="1:24" x14ac:dyDescent="0.3">
      <c r="A1201" s="2"/>
      <c r="B1201" s="2"/>
      <c r="C1201" s="2"/>
      <c r="D1201" s="2"/>
      <c r="E1201" s="2"/>
      <c r="F1201" s="2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3"/>
    </row>
    <row r="1202" spans="1:24" x14ac:dyDescent="0.3">
      <c r="A1202" s="2"/>
      <c r="B1202" s="2"/>
      <c r="C1202" s="2"/>
      <c r="D1202" s="2"/>
      <c r="E1202" s="2"/>
      <c r="F1202" s="2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3"/>
    </row>
    <row r="1203" spans="1:24" x14ac:dyDescent="0.3">
      <c r="A1203" s="2"/>
      <c r="B1203" s="2"/>
      <c r="C1203" s="2"/>
      <c r="D1203" s="2"/>
      <c r="E1203" s="2"/>
      <c r="F1203" s="2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3"/>
    </row>
    <row r="1204" spans="1:24" x14ac:dyDescent="0.3">
      <c r="A1204" s="2"/>
      <c r="B1204" s="2"/>
      <c r="C1204" s="2"/>
      <c r="D1204" s="2"/>
      <c r="E1204" s="2"/>
      <c r="F1204" s="2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3"/>
    </row>
    <row r="1205" spans="1:24" x14ac:dyDescent="0.3">
      <c r="A1205" s="2"/>
      <c r="B1205" s="2"/>
      <c r="C1205" s="2"/>
      <c r="D1205" s="2"/>
      <c r="E1205" s="2"/>
      <c r="F1205" s="2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3"/>
    </row>
    <row r="1206" spans="1:24" x14ac:dyDescent="0.3">
      <c r="A1206" s="2"/>
      <c r="B1206" s="2"/>
      <c r="C1206" s="2"/>
      <c r="D1206" s="2"/>
      <c r="E1206" s="2"/>
      <c r="F1206" s="2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3"/>
    </row>
    <row r="1207" spans="1:24" x14ac:dyDescent="0.3">
      <c r="A1207" s="2"/>
      <c r="B1207" s="2"/>
      <c r="C1207" s="2"/>
      <c r="D1207" s="2"/>
      <c r="E1207" s="2"/>
      <c r="F1207" s="2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3"/>
    </row>
    <row r="1208" spans="1:24" x14ac:dyDescent="0.3">
      <c r="A1208" s="2"/>
      <c r="B1208" s="2"/>
      <c r="C1208" s="2"/>
      <c r="D1208" s="2"/>
      <c r="E1208" s="2"/>
      <c r="F1208" s="2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3"/>
    </row>
    <row r="1209" spans="1:24" x14ac:dyDescent="0.3">
      <c r="A1209" s="2"/>
      <c r="B1209" s="2"/>
      <c r="C1209" s="2"/>
      <c r="D1209" s="2"/>
      <c r="E1209" s="2"/>
      <c r="F1209" s="2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3"/>
    </row>
    <row r="1210" spans="1:24" x14ac:dyDescent="0.3">
      <c r="A1210" s="2"/>
      <c r="B1210" s="2"/>
      <c r="C1210" s="2"/>
      <c r="D1210" s="2"/>
      <c r="E1210" s="2"/>
      <c r="F1210" s="2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3"/>
    </row>
    <row r="1211" spans="1:24" x14ac:dyDescent="0.3">
      <c r="A1211" s="2"/>
      <c r="B1211" s="2"/>
      <c r="C1211" s="2"/>
      <c r="D1211" s="2"/>
      <c r="E1211" s="2"/>
      <c r="F1211" s="2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3"/>
    </row>
    <row r="1212" spans="1:24" x14ac:dyDescent="0.3">
      <c r="A1212" s="2"/>
      <c r="B1212" s="2"/>
      <c r="C1212" s="2"/>
      <c r="D1212" s="2"/>
      <c r="E1212" s="2"/>
      <c r="F1212" s="2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3"/>
    </row>
    <row r="1213" spans="1:24" x14ac:dyDescent="0.3">
      <c r="A1213" s="2"/>
      <c r="B1213" s="2"/>
      <c r="C1213" s="2"/>
      <c r="D1213" s="2"/>
      <c r="E1213" s="2"/>
      <c r="F1213" s="2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3"/>
    </row>
    <row r="1214" spans="1:24" x14ac:dyDescent="0.3">
      <c r="A1214" s="2"/>
      <c r="B1214" s="2"/>
      <c r="C1214" s="2"/>
      <c r="D1214" s="2"/>
      <c r="E1214" s="2"/>
      <c r="F1214" s="2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3"/>
    </row>
    <row r="1215" spans="1:24" x14ac:dyDescent="0.3">
      <c r="A1215" s="2"/>
      <c r="B1215" s="2"/>
      <c r="C1215" s="2"/>
      <c r="D1215" s="2"/>
      <c r="E1215" s="2"/>
      <c r="F1215" s="2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3"/>
    </row>
    <row r="1216" spans="1:24" x14ac:dyDescent="0.3">
      <c r="A1216" s="2"/>
      <c r="B1216" s="2"/>
      <c r="C1216" s="2"/>
      <c r="D1216" s="2"/>
      <c r="E1216" s="2"/>
      <c r="F1216" s="2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3"/>
    </row>
    <row r="1217" spans="1:24" x14ac:dyDescent="0.3">
      <c r="A1217" s="2"/>
      <c r="B1217" s="2"/>
      <c r="C1217" s="2"/>
      <c r="D1217" s="2"/>
      <c r="E1217" s="2"/>
      <c r="F1217" s="2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3"/>
    </row>
    <row r="1218" spans="1:24" x14ac:dyDescent="0.3">
      <c r="A1218" s="2"/>
      <c r="B1218" s="2"/>
      <c r="C1218" s="2"/>
      <c r="D1218" s="2"/>
      <c r="E1218" s="2"/>
      <c r="F1218" s="2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3"/>
    </row>
    <row r="1219" spans="1:24" x14ac:dyDescent="0.3">
      <c r="A1219" s="2"/>
      <c r="B1219" s="2"/>
      <c r="C1219" s="2"/>
      <c r="D1219" s="2"/>
      <c r="E1219" s="2"/>
      <c r="F1219" s="2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3"/>
    </row>
    <row r="1220" spans="1:24" ht="21" x14ac:dyDescent="0.4">
      <c r="A1220" s="22"/>
      <c r="B1220" s="2"/>
      <c r="C1220" s="2"/>
      <c r="D1220" s="2"/>
      <c r="E1220" s="2"/>
      <c r="F1220" s="2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3"/>
    </row>
    <row r="1221" spans="1:24" x14ac:dyDescent="0.3">
      <c r="A1221" s="2"/>
      <c r="B1221" s="2"/>
      <c r="C1221" s="2"/>
      <c r="D1221" s="2"/>
      <c r="E1221" s="2"/>
      <c r="F1221" s="2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3"/>
    </row>
    <row r="1222" spans="1:24" x14ac:dyDescent="0.3">
      <c r="A1222" s="2"/>
      <c r="B1222" s="2"/>
      <c r="C1222" s="2"/>
      <c r="D1222" s="2"/>
      <c r="E1222" s="2"/>
      <c r="F1222" s="2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3"/>
    </row>
    <row r="1223" spans="1:24" x14ac:dyDescent="0.3">
      <c r="A1223" s="2"/>
      <c r="B1223" s="2"/>
      <c r="C1223" s="2"/>
      <c r="D1223" s="2"/>
      <c r="E1223" s="2"/>
      <c r="F1223" s="2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3"/>
    </row>
    <row r="1224" spans="1:24" x14ac:dyDescent="0.3">
      <c r="A1224" s="2"/>
      <c r="B1224" s="2"/>
      <c r="C1224" s="2"/>
      <c r="D1224" s="2"/>
      <c r="E1224" s="2"/>
      <c r="F1224" s="2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3"/>
    </row>
    <row r="1225" spans="1:24" x14ac:dyDescent="0.3">
      <c r="A1225" s="2"/>
      <c r="B1225" s="2"/>
      <c r="C1225" s="2"/>
      <c r="D1225" s="2"/>
      <c r="E1225" s="2"/>
      <c r="F1225" s="2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3"/>
    </row>
    <row r="1226" spans="1:24" x14ac:dyDescent="0.3">
      <c r="A1226" s="2"/>
      <c r="B1226" s="2"/>
      <c r="C1226" s="2"/>
      <c r="D1226" s="2"/>
      <c r="E1226" s="2"/>
      <c r="F1226" s="2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3"/>
    </row>
    <row r="1227" spans="1:24" x14ac:dyDescent="0.3">
      <c r="A1227" s="2"/>
      <c r="B1227" s="2"/>
      <c r="C1227" s="2"/>
      <c r="D1227" s="2"/>
      <c r="E1227" s="2"/>
      <c r="F1227" s="2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3"/>
    </row>
    <row r="1228" spans="1:24" x14ac:dyDescent="0.3">
      <c r="A1228" s="2"/>
      <c r="B1228" s="2"/>
      <c r="C1228" s="2"/>
      <c r="D1228" s="2"/>
      <c r="E1228" s="2"/>
      <c r="F1228" s="2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3"/>
    </row>
    <row r="1229" spans="1:24" x14ac:dyDescent="0.3">
      <c r="A1229" s="2"/>
      <c r="B1229" s="2"/>
      <c r="C1229" s="2"/>
      <c r="D1229" s="2"/>
      <c r="E1229" s="2"/>
      <c r="F1229" s="2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3"/>
    </row>
    <row r="1230" spans="1:24" x14ac:dyDescent="0.3">
      <c r="A1230" s="2"/>
      <c r="B1230" s="2"/>
      <c r="C1230" s="2"/>
      <c r="D1230" s="2"/>
      <c r="E1230" s="2"/>
      <c r="F1230" s="2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3"/>
    </row>
    <row r="1231" spans="1:24" x14ac:dyDescent="0.3">
      <c r="A1231" s="2"/>
      <c r="B1231" s="2"/>
      <c r="C1231" s="2"/>
      <c r="D1231" s="2"/>
      <c r="E1231" s="2"/>
      <c r="F1231" s="2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3"/>
    </row>
    <row r="1232" spans="1:24" x14ac:dyDescent="0.3">
      <c r="A1232" s="2"/>
      <c r="B1232" s="2"/>
      <c r="C1232" s="2"/>
      <c r="D1232" s="2"/>
      <c r="E1232" s="2"/>
      <c r="F1232" s="2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3"/>
    </row>
    <row r="1233" spans="1:23" x14ac:dyDescent="0.3">
      <c r="A1233" s="2"/>
      <c r="B1233" s="2"/>
      <c r="C1233" s="2"/>
      <c r="D1233" s="2"/>
      <c r="E1233" s="2"/>
      <c r="F1233" s="2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</row>
    <row r="1234" spans="1:23" x14ac:dyDescent="0.3">
      <c r="A1234" s="2"/>
      <c r="B1234" s="2"/>
      <c r="C1234" s="2"/>
      <c r="D1234" s="2"/>
      <c r="E1234" s="2"/>
      <c r="F1234" s="2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</row>
    <row r="1235" spans="1:23" x14ac:dyDescent="0.3">
      <c r="A1235" s="2"/>
      <c r="B1235" s="2"/>
      <c r="C1235" s="2"/>
      <c r="D1235" s="2"/>
      <c r="E1235" s="2"/>
      <c r="F1235" s="2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</row>
    <row r="1236" spans="1:23" x14ac:dyDescent="0.3">
      <c r="A1236" s="2"/>
      <c r="B1236" s="2"/>
      <c r="C1236" s="2"/>
      <c r="D1236" s="2"/>
      <c r="E1236" s="2"/>
      <c r="F1236" s="2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</row>
    <row r="1237" spans="1:23" x14ac:dyDescent="0.3">
      <c r="A1237" s="2"/>
      <c r="B1237" s="2"/>
      <c r="C1237" s="2"/>
      <c r="D1237" s="2"/>
      <c r="E1237" s="2"/>
      <c r="F1237" s="2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</row>
    <row r="1238" spans="1:23" x14ac:dyDescent="0.3">
      <c r="A1238" s="2"/>
      <c r="B1238" s="2"/>
      <c r="C1238" s="2"/>
      <c r="D1238" s="2"/>
      <c r="E1238" s="2"/>
      <c r="F1238" s="2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</row>
    <row r="1239" spans="1:23" x14ac:dyDescent="0.3">
      <c r="A1239" s="2"/>
      <c r="B1239" s="2"/>
      <c r="C1239" s="2"/>
      <c r="D1239" s="2"/>
      <c r="E1239" s="2"/>
      <c r="F1239" s="2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</row>
    <row r="1240" spans="1:23" x14ac:dyDescent="0.3">
      <c r="A1240" s="2"/>
      <c r="B1240" s="2"/>
      <c r="C1240" s="2"/>
      <c r="D1240" s="2"/>
      <c r="E1240" s="2"/>
      <c r="F1240" s="2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</row>
    <row r="1241" spans="1:23" x14ac:dyDescent="0.3">
      <c r="A1241" s="2"/>
      <c r="B1241" s="2"/>
      <c r="C1241" s="2"/>
      <c r="D1241" s="2"/>
      <c r="E1241" s="2"/>
      <c r="F1241" s="2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</row>
    <row r="1242" spans="1:23" x14ac:dyDescent="0.3">
      <c r="A1242" s="2"/>
      <c r="B1242" s="2"/>
      <c r="C1242" s="2"/>
      <c r="D1242" s="2"/>
      <c r="E1242" s="2"/>
      <c r="F1242" s="2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</row>
    <row r="1243" spans="1:23" x14ac:dyDescent="0.3">
      <c r="A1243" s="2"/>
      <c r="B1243" s="2"/>
      <c r="C1243" s="2"/>
      <c r="D1243" s="2"/>
      <c r="E1243" s="2"/>
      <c r="F1243" s="2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</row>
    <row r="1244" spans="1:23" x14ac:dyDescent="0.3">
      <c r="A1244" s="2"/>
      <c r="B1244" s="2"/>
      <c r="C1244" s="2"/>
      <c r="D1244" s="2"/>
      <c r="E1244" s="2"/>
      <c r="F1244" s="2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</row>
    <row r="1245" spans="1:23" x14ac:dyDescent="0.3">
      <c r="A1245" s="2"/>
      <c r="B1245" s="2"/>
      <c r="C1245" s="2"/>
      <c r="D1245" s="2"/>
      <c r="E1245" s="2"/>
      <c r="F1245" s="2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</row>
    <row r="1246" spans="1:23" x14ac:dyDescent="0.3">
      <c r="A1246" s="2"/>
      <c r="B1246" s="2"/>
      <c r="C1246" s="2"/>
      <c r="D1246" s="2"/>
      <c r="E1246" s="2"/>
      <c r="F1246" s="2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</row>
    <row r="1247" spans="1:23" x14ac:dyDescent="0.3">
      <c r="A1247" s="2"/>
      <c r="B1247" s="2"/>
      <c r="C1247" s="2"/>
      <c r="D1247" s="2"/>
      <c r="E1247" s="2"/>
      <c r="F1247" s="2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</row>
    <row r="1248" spans="1:23" x14ac:dyDescent="0.3">
      <c r="A1248" s="2"/>
      <c r="B1248" s="2"/>
      <c r="C1248" s="2"/>
      <c r="D1248" s="2"/>
      <c r="E1248" s="2"/>
      <c r="F1248" s="2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</row>
    <row r="1249" spans="1:23" x14ac:dyDescent="0.3">
      <c r="A1249" s="2"/>
      <c r="B1249" s="2"/>
      <c r="C1249" s="2"/>
      <c r="D1249" s="2"/>
      <c r="E1249" s="2"/>
      <c r="F1249" s="2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</row>
    <row r="1250" spans="1:23" x14ac:dyDescent="0.3">
      <c r="A1250" s="2"/>
      <c r="B1250" s="2"/>
      <c r="C1250" s="2"/>
      <c r="D1250" s="2"/>
      <c r="E1250" s="2"/>
      <c r="F1250" s="2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</row>
    <row r="1251" spans="1:23" x14ac:dyDescent="0.3">
      <c r="A1251" s="2"/>
      <c r="B1251" s="2"/>
      <c r="C1251" s="2"/>
      <c r="D1251" s="2"/>
      <c r="E1251" s="2"/>
      <c r="F1251" s="2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</row>
    <row r="1252" spans="1:23" x14ac:dyDescent="0.3">
      <c r="A1252" s="2"/>
      <c r="B1252" s="2"/>
      <c r="C1252" s="2"/>
      <c r="D1252" s="2"/>
      <c r="E1252" s="2"/>
      <c r="F1252" s="2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</row>
    <row r="1253" spans="1:23" x14ac:dyDescent="0.3">
      <c r="A1253" s="2"/>
      <c r="B1253" s="2"/>
      <c r="C1253" s="2"/>
      <c r="D1253" s="2"/>
      <c r="E1253" s="2"/>
      <c r="F1253" s="2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</row>
    <row r="1254" spans="1:23" x14ac:dyDescent="0.3">
      <c r="A1254" s="2"/>
      <c r="B1254" s="2"/>
      <c r="C1254" s="2"/>
      <c r="D1254" s="2"/>
      <c r="E1254" s="2"/>
      <c r="F1254" s="2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</row>
    <row r="1255" spans="1:23" x14ac:dyDescent="0.3">
      <c r="A1255" s="2"/>
      <c r="B1255" s="2"/>
      <c r="C1255" s="2"/>
      <c r="D1255" s="2"/>
      <c r="E1255" s="2"/>
      <c r="F1255" s="2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</row>
    <row r="1256" spans="1:23" x14ac:dyDescent="0.3">
      <c r="A1256" s="2"/>
      <c r="B1256" s="2"/>
      <c r="C1256" s="2"/>
      <c r="D1256" s="2"/>
      <c r="E1256" s="2"/>
      <c r="F1256" s="2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</row>
    <row r="1257" spans="1:23" x14ac:dyDescent="0.3">
      <c r="A1257" s="2"/>
      <c r="B1257" s="2"/>
      <c r="C1257" s="2"/>
      <c r="D1257" s="2"/>
      <c r="E1257" s="2"/>
      <c r="F1257" s="2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</row>
    <row r="1258" spans="1:23" x14ac:dyDescent="0.3">
      <c r="A1258" s="2"/>
      <c r="B1258" s="2"/>
      <c r="C1258" s="2"/>
      <c r="D1258" s="2"/>
      <c r="E1258" s="2"/>
      <c r="F1258" s="2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</row>
    <row r="1259" spans="1:23" x14ac:dyDescent="0.3">
      <c r="A1259" s="2"/>
      <c r="B1259" s="2"/>
      <c r="C1259" s="2"/>
      <c r="D1259" s="2"/>
      <c r="E1259" s="2"/>
      <c r="F1259" s="2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</row>
    <row r="1260" spans="1:23" x14ac:dyDescent="0.3">
      <c r="A1260" s="2"/>
      <c r="B1260" s="2"/>
      <c r="C1260" s="2"/>
      <c r="D1260" s="2"/>
      <c r="E1260" s="2"/>
      <c r="F1260" s="2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</row>
    <row r="1261" spans="1:23" x14ac:dyDescent="0.3">
      <c r="A1261" s="2"/>
      <c r="B1261" s="2"/>
      <c r="C1261" s="2"/>
      <c r="D1261" s="2"/>
      <c r="E1261" s="2"/>
      <c r="F1261" s="2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</row>
    <row r="1262" spans="1:23" x14ac:dyDescent="0.3">
      <c r="A1262" s="2"/>
      <c r="B1262" s="2"/>
      <c r="C1262" s="2"/>
      <c r="D1262" s="2"/>
      <c r="E1262" s="2"/>
      <c r="F1262" s="2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</row>
    <row r="1263" spans="1:23" x14ac:dyDescent="0.3">
      <c r="A1263" s="2"/>
      <c r="B1263" s="2"/>
      <c r="C1263" s="2"/>
      <c r="D1263" s="2"/>
      <c r="E1263" s="2"/>
      <c r="F1263" s="2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</row>
    <row r="1264" spans="1:23" x14ac:dyDescent="0.3">
      <c r="A1264" s="2"/>
      <c r="B1264" s="2"/>
      <c r="C1264" s="2"/>
      <c r="D1264" s="2"/>
      <c r="E1264" s="2"/>
      <c r="F1264" s="2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</row>
    <row r="1265" spans="1:23" x14ac:dyDescent="0.3">
      <c r="A1265" s="2"/>
      <c r="B1265" s="2"/>
      <c r="C1265" s="2"/>
      <c r="D1265" s="2"/>
      <c r="E1265" s="2"/>
      <c r="F1265" s="2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</row>
    <row r="1266" spans="1:23" x14ac:dyDescent="0.3">
      <c r="A1266" s="2"/>
      <c r="B1266" s="2"/>
      <c r="C1266" s="2"/>
      <c r="D1266" s="2"/>
      <c r="E1266" s="2"/>
      <c r="F1266" s="2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</row>
    <row r="1267" spans="1:23" x14ac:dyDescent="0.3">
      <c r="A1267" s="2"/>
      <c r="B1267" s="2"/>
      <c r="C1267" s="2"/>
      <c r="D1267" s="2"/>
      <c r="E1267" s="2"/>
      <c r="F1267" s="2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</row>
    <row r="1268" spans="1:23" x14ac:dyDescent="0.3">
      <c r="A1268" s="2"/>
      <c r="B1268" s="2"/>
      <c r="C1268" s="2"/>
      <c r="D1268" s="2"/>
      <c r="E1268" s="2"/>
      <c r="F1268" s="2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</row>
    <row r="1269" spans="1:23" x14ac:dyDescent="0.3">
      <c r="A1269" s="2"/>
      <c r="B1269" s="2"/>
      <c r="C1269" s="2"/>
      <c r="D1269" s="2"/>
      <c r="E1269" s="2"/>
      <c r="F1269" s="2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</row>
    <row r="1270" spans="1:23" x14ac:dyDescent="0.3">
      <c r="A1270" s="2"/>
      <c r="B1270" s="2"/>
      <c r="C1270" s="2"/>
      <c r="D1270" s="2"/>
      <c r="E1270" s="2"/>
      <c r="F1270" s="2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</row>
    <row r="1271" spans="1:23" x14ac:dyDescent="0.3">
      <c r="A1271" s="2"/>
      <c r="B1271" s="2"/>
      <c r="C1271" s="2"/>
      <c r="D1271" s="2"/>
      <c r="E1271" s="2"/>
      <c r="F1271" s="2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</row>
    <row r="1272" spans="1:23" x14ac:dyDescent="0.3">
      <c r="A1272" s="2"/>
      <c r="B1272" s="2"/>
      <c r="C1272" s="2"/>
      <c r="D1272" s="2"/>
      <c r="E1272" s="2"/>
      <c r="F1272" s="2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</row>
    <row r="1273" spans="1:23" x14ac:dyDescent="0.3">
      <c r="A1273" s="2"/>
      <c r="B1273" s="2"/>
      <c r="C1273" s="2"/>
      <c r="D1273" s="2"/>
      <c r="E1273" s="2"/>
      <c r="F1273" s="2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</row>
    <row r="1274" spans="1:23" x14ac:dyDescent="0.3">
      <c r="A1274" s="2"/>
      <c r="B1274" s="2"/>
      <c r="C1274" s="2"/>
      <c r="D1274" s="2"/>
      <c r="E1274" s="2"/>
      <c r="F1274" s="2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</row>
    <row r="1275" spans="1:23" x14ac:dyDescent="0.3">
      <c r="A1275" s="2"/>
      <c r="B1275" s="2"/>
      <c r="C1275" s="2"/>
      <c r="D1275" s="2"/>
      <c r="E1275" s="2"/>
      <c r="F1275" s="2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</row>
    <row r="1276" spans="1:23" x14ac:dyDescent="0.3">
      <c r="A1276" s="2"/>
      <c r="B1276" s="2"/>
      <c r="C1276" s="2"/>
      <c r="D1276" s="2"/>
      <c r="E1276" s="2"/>
      <c r="F1276" s="2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</row>
    <row r="1277" spans="1:23" x14ac:dyDescent="0.3">
      <c r="A1277" s="2"/>
      <c r="B1277" s="2"/>
      <c r="C1277" s="2"/>
      <c r="D1277" s="2"/>
      <c r="E1277" s="2"/>
      <c r="F1277" s="2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</row>
    <row r="1278" spans="1:23" x14ac:dyDescent="0.3">
      <c r="A1278" s="2"/>
      <c r="B1278" s="2"/>
      <c r="C1278" s="2"/>
      <c r="D1278" s="2"/>
      <c r="E1278" s="2"/>
      <c r="F1278" s="2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</row>
    <row r="1279" spans="1:23" x14ac:dyDescent="0.3">
      <c r="A1279" s="2"/>
      <c r="B1279" s="2"/>
      <c r="C1279" s="2"/>
      <c r="D1279" s="2"/>
      <c r="E1279" s="2"/>
      <c r="F1279" s="2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</row>
    <row r="1280" spans="1:23" x14ac:dyDescent="0.3">
      <c r="A1280" s="2"/>
      <c r="B1280" s="2"/>
      <c r="C1280" s="2"/>
      <c r="D1280" s="2"/>
      <c r="E1280" s="2"/>
      <c r="F1280" s="2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</row>
    <row r="1281" spans="1:23" x14ac:dyDescent="0.3">
      <c r="A1281" s="2"/>
      <c r="B1281" s="2"/>
      <c r="C1281" s="2"/>
      <c r="D1281" s="2"/>
      <c r="E1281" s="2"/>
      <c r="F1281" s="2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</row>
    <row r="1282" spans="1:23" x14ac:dyDescent="0.3">
      <c r="A1282" s="2"/>
      <c r="B1282" s="2"/>
      <c r="C1282" s="2"/>
      <c r="D1282" s="2"/>
      <c r="E1282" s="2"/>
      <c r="F1282" s="2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</row>
    <row r="1283" spans="1:23" x14ac:dyDescent="0.3">
      <c r="A1283" s="2"/>
      <c r="B1283" s="2"/>
      <c r="C1283" s="2"/>
      <c r="D1283" s="2"/>
      <c r="E1283" s="2"/>
      <c r="F1283" s="2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</row>
    <row r="1284" spans="1:23" x14ac:dyDescent="0.3">
      <c r="A1284" s="2"/>
      <c r="B1284" s="2"/>
      <c r="C1284" s="2"/>
      <c r="D1284" s="2"/>
      <c r="E1284" s="2"/>
      <c r="F1284" s="2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</row>
    <row r="1285" spans="1:23" x14ac:dyDescent="0.3">
      <c r="A1285" s="2"/>
      <c r="B1285" s="2"/>
      <c r="C1285" s="2"/>
      <c r="D1285" s="2"/>
      <c r="E1285" s="2"/>
      <c r="F1285" s="2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</row>
    <row r="1286" spans="1:23" x14ac:dyDescent="0.3">
      <c r="A1286" s="2"/>
      <c r="B1286" s="2"/>
      <c r="C1286" s="2"/>
      <c r="D1286" s="2"/>
      <c r="E1286" s="2"/>
      <c r="F1286" s="2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</row>
    <row r="1287" spans="1:23" x14ac:dyDescent="0.3">
      <c r="A1287" s="2"/>
      <c r="B1287" s="2"/>
      <c r="C1287" s="2"/>
      <c r="D1287" s="2"/>
      <c r="E1287" s="2"/>
      <c r="F1287" s="2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</row>
    <row r="1288" spans="1:23" x14ac:dyDescent="0.3">
      <c r="A1288" s="2"/>
      <c r="B1288" s="2"/>
      <c r="C1288" s="2"/>
      <c r="D1288" s="2"/>
      <c r="E1288" s="2"/>
      <c r="F1288" s="2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</row>
    <row r="1289" spans="1:23" x14ac:dyDescent="0.3">
      <c r="A1289" s="2"/>
      <c r="B1289" s="2"/>
      <c r="C1289" s="2"/>
      <c r="D1289" s="2"/>
      <c r="E1289" s="2"/>
      <c r="F1289" s="2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</row>
    <row r="1290" spans="1:23" x14ac:dyDescent="0.3">
      <c r="A1290" s="2"/>
      <c r="B1290" s="2"/>
      <c r="C1290" s="2"/>
      <c r="D1290" s="2"/>
      <c r="E1290" s="2"/>
      <c r="F1290" s="2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</row>
    <row r="1291" spans="1:23" x14ac:dyDescent="0.3">
      <c r="A1291" s="2"/>
      <c r="B1291" s="2"/>
      <c r="C1291" s="2"/>
      <c r="D1291" s="2"/>
      <c r="E1291" s="2"/>
      <c r="F1291" s="2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</row>
    <row r="1292" spans="1:23" x14ac:dyDescent="0.3">
      <c r="A1292" s="2"/>
      <c r="B1292" s="2"/>
      <c r="C1292" s="2"/>
      <c r="D1292" s="2"/>
      <c r="E1292" s="2"/>
      <c r="F1292" s="2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</row>
    <row r="1293" spans="1:23" x14ac:dyDescent="0.3">
      <c r="A1293" s="2"/>
      <c r="B1293" s="2"/>
      <c r="C1293" s="2"/>
      <c r="D1293" s="2"/>
      <c r="E1293" s="2"/>
      <c r="F1293" s="2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</row>
    <row r="1294" spans="1:23" x14ac:dyDescent="0.3">
      <c r="A1294" s="2"/>
      <c r="B1294" s="2"/>
      <c r="C1294" s="2"/>
      <c r="D1294" s="2"/>
      <c r="E1294" s="2"/>
      <c r="F1294" s="2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</row>
    <row r="1295" spans="1:23" x14ac:dyDescent="0.3">
      <c r="A1295" s="2"/>
      <c r="B1295" s="2"/>
      <c r="C1295" s="2"/>
      <c r="D1295" s="2"/>
      <c r="E1295" s="2"/>
      <c r="F1295" s="2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</row>
    <row r="1296" spans="1:23" x14ac:dyDescent="0.3">
      <c r="A1296" s="2"/>
      <c r="B1296" s="2"/>
      <c r="C1296" s="2"/>
      <c r="D1296" s="2"/>
      <c r="E1296" s="2"/>
      <c r="F1296" s="2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</row>
    <row r="1297" spans="1:23" x14ac:dyDescent="0.3">
      <c r="A1297" s="2"/>
      <c r="B1297" s="2"/>
      <c r="C1297" s="2"/>
      <c r="D1297" s="2"/>
      <c r="E1297" s="2"/>
      <c r="F1297" s="2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</row>
    <row r="1298" spans="1:23" x14ac:dyDescent="0.3">
      <c r="A1298" s="2"/>
      <c r="B1298" s="2"/>
      <c r="C1298" s="2"/>
      <c r="D1298" s="2"/>
      <c r="E1298" s="2"/>
      <c r="F1298" s="2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</row>
    <row r="1299" spans="1:23" x14ac:dyDescent="0.3">
      <c r="A1299" s="2"/>
      <c r="B1299" s="2"/>
      <c r="C1299" s="2"/>
      <c r="D1299" s="2"/>
      <c r="E1299" s="2"/>
      <c r="F1299" s="2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</row>
    <row r="1300" spans="1:23" ht="21" x14ac:dyDescent="0.4">
      <c r="A1300" s="22"/>
      <c r="B1300" s="2"/>
      <c r="C1300" s="2"/>
      <c r="D1300" s="2"/>
      <c r="E1300" s="2"/>
      <c r="F1300" s="2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</row>
    <row r="1301" spans="1:23" x14ac:dyDescent="0.3">
      <c r="A1301" s="2"/>
      <c r="B1301" s="2"/>
      <c r="C1301" s="2"/>
      <c r="D1301" s="2"/>
      <c r="E1301" s="2"/>
      <c r="F1301" s="2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</row>
    <row r="1302" spans="1:23" x14ac:dyDescent="0.3">
      <c r="A1302" s="2"/>
      <c r="B1302" s="2"/>
      <c r="C1302" s="2"/>
      <c r="D1302" s="2"/>
      <c r="E1302" s="2"/>
      <c r="F1302" s="2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</row>
    <row r="1303" spans="1:23" x14ac:dyDescent="0.3">
      <c r="A1303" s="2"/>
      <c r="B1303" s="2"/>
      <c r="C1303" s="2"/>
      <c r="D1303" s="2"/>
      <c r="E1303" s="2"/>
      <c r="F1303" s="2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</row>
    <row r="1304" spans="1:23" x14ac:dyDescent="0.3">
      <c r="A1304" s="2"/>
      <c r="B1304" s="2"/>
      <c r="C1304" s="2"/>
      <c r="D1304" s="2"/>
      <c r="E1304" s="2"/>
      <c r="F1304" s="2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</row>
    <row r="1305" spans="1:23" x14ac:dyDescent="0.3">
      <c r="A1305" s="2"/>
      <c r="B1305" s="2"/>
      <c r="C1305" s="2"/>
      <c r="D1305" s="2"/>
      <c r="E1305" s="2"/>
      <c r="F1305" s="2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</row>
    <row r="1306" spans="1:23" x14ac:dyDescent="0.3">
      <c r="A1306" s="2"/>
      <c r="B1306" s="2"/>
      <c r="C1306" s="2"/>
      <c r="D1306" s="2"/>
      <c r="E1306" s="2"/>
      <c r="F1306" s="2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</row>
    <row r="1307" spans="1:23" x14ac:dyDescent="0.3">
      <c r="A1307" s="2"/>
      <c r="B1307" s="2"/>
      <c r="C1307" s="2"/>
      <c r="D1307" s="2"/>
      <c r="E1307" s="2"/>
      <c r="F1307" s="2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</row>
    <row r="1308" spans="1:23" x14ac:dyDescent="0.3">
      <c r="A1308" s="2"/>
      <c r="B1308" s="2"/>
      <c r="C1308" s="2"/>
      <c r="D1308" s="2"/>
      <c r="E1308" s="2"/>
      <c r="F1308" s="2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</row>
    <row r="1309" spans="1:23" x14ac:dyDescent="0.3">
      <c r="A1309" s="2"/>
      <c r="B1309" s="2"/>
      <c r="C1309" s="2"/>
      <c r="D1309" s="2"/>
      <c r="E1309" s="2"/>
      <c r="F1309" s="2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</row>
    <row r="1310" spans="1:23" x14ac:dyDescent="0.3">
      <c r="A1310" s="2"/>
      <c r="B1310" s="2"/>
      <c r="C1310" s="2"/>
      <c r="D1310" s="2"/>
      <c r="E1310" s="2"/>
      <c r="F1310" s="2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</row>
    <row r="1311" spans="1:23" x14ac:dyDescent="0.3">
      <c r="A1311" s="2"/>
      <c r="B1311" s="2"/>
      <c r="C1311" s="2"/>
      <c r="D1311" s="2"/>
      <c r="E1311" s="2"/>
      <c r="F1311" s="2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</row>
    <row r="1312" spans="1:23" x14ac:dyDescent="0.3">
      <c r="A1312" s="2"/>
      <c r="B1312" s="2"/>
      <c r="C1312" s="2"/>
      <c r="D1312" s="2"/>
      <c r="E1312" s="2"/>
      <c r="F1312" s="2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</row>
    <row r="1313" spans="1:23" x14ac:dyDescent="0.3">
      <c r="A1313" s="2"/>
      <c r="B1313" s="2"/>
      <c r="C1313" s="2"/>
      <c r="D1313" s="2"/>
      <c r="E1313" s="2"/>
      <c r="F1313" s="2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</row>
    <row r="1314" spans="1:23" x14ac:dyDescent="0.3">
      <c r="A1314" s="2"/>
      <c r="B1314" s="2"/>
      <c r="C1314" s="2"/>
      <c r="D1314" s="2"/>
      <c r="E1314" s="2"/>
      <c r="F1314" s="2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</row>
    <row r="1315" spans="1:23" x14ac:dyDescent="0.3">
      <c r="A1315" s="2"/>
      <c r="B1315" s="2"/>
      <c r="C1315" s="2"/>
      <c r="D1315" s="2"/>
      <c r="E1315" s="2"/>
      <c r="F1315" s="2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</row>
    <row r="1316" spans="1:23" x14ac:dyDescent="0.3">
      <c r="A1316" s="2"/>
      <c r="B1316" s="2"/>
      <c r="C1316" s="2"/>
      <c r="D1316" s="2"/>
      <c r="E1316" s="2"/>
      <c r="F1316" s="2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</row>
    <row r="1317" spans="1:23" x14ac:dyDescent="0.3">
      <c r="A1317" s="2"/>
      <c r="B1317" s="2"/>
      <c r="C1317" s="2"/>
      <c r="D1317" s="2"/>
      <c r="E1317" s="2"/>
      <c r="F1317" s="2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</row>
    <row r="1318" spans="1:23" x14ac:dyDescent="0.3">
      <c r="A1318" s="2"/>
      <c r="B1318" s="2"/>
      <c r="C1318" s="2"/>
      <c r="D1318" s="2"/>
      <c r="E1318" s="2"/>
      <c r="F1318" s="2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</row>
    <row r="1319" spans="1:23" x14ac:dyDescent="0.3">
      <c r="A1319" s="2"/>
      <c r="B1319" s="2"/>
      <c r="C1319" s="2"/>
      <c r="D1319" s="2"/>
      <c r="E1319" s="2"/>
      <c r="F1319" s="2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</row>
    <row r="1320" spans="1:23" x14ac:dyDescent="0.3">
      <c r="A1320" s="2"/>
      <c r="B1320" s="2"/>
      <c r="C1320" s="2"/>
      <c r="D1320" s="2"/>
      <c r="E1320" s="2"/>
      <c r="F1320" s="2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</row>
    <row r="1321" spans="1:23" x14ac:dyDescent="0.3">
      <c r="A1321" s="2"/>
      <c r="B1321" s="2"/>
      <c r="C1321" s="2"/>
      <c r="D1321" s="2"/>
      <c r="E1321" s="2"/>
      <c r="F1321" s="2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</row>
    <row r="1322" spans="1:23" x14ac:dyDescent="0.3">
      <c r="A1322" s="2"/>
      <c r="B1322" s="2"/>
      <c r="C1322" s="2"/>
      <c r="D1322" s="2"/>
      <c r="E1322" s="2"/>
      <c r="F1322" s="2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</row>
    <row r="1323" spans="1:23" x14ac:dyDescent="0.3">
      <c r="A1323" s="2"/>
      <c r="B1323" s="2"/>
      <c r="C1323" s="2"/>
      <c r="D1323" s="2"/>
      <c r="E1323" s="2"/>
      <c r="F1323" s="2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</row>
    <row r="1324" spans="1:23" x14ac:dyDescent="0.3">
      <c r="A1324" s="2"/>
      <c r="B1324" s="2"/>
      <c r="C1324" s="2"/>
      <c r="D1324" s="2"/>
      <c r="E1324" s="2"/>
      <c r="F1324" s="2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</row>
    <row r="1325" spans="1:23" x14ac:dyDescent="0.3">
      <c r="A1325" s="2"/>
      <c r="B1325" s="2"/>
      <c r="C1325" s="2"/>
      <c r="D1325" s="2"/>
      <c r="E1325" s="2"/>
      <c r="F1325" s="2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</row>
    <row r="1326" spans="1:23" x14ac:dyDescent="0.3">
      <c r="A1326" s="2"/>
      <c r="B1326" s="2"/>
      <c r="C1326" s="2"/>
      <c r="D1326" s="2"/>
      <c r="E1326" s="2"/>
      <c r="F1326" s="2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</row>
    <row r="1327" spans="1:23" x14ac:dyDescent="0.3">
      <c r="A1327" s="2"/>
      <c r="B1327" s="2"/>
      <c r="C1327" s="2"/>
      <c r="D1327" s="2"/>
      <c r="E1327" s="2"/>
      <c r="F1327" s="2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</row>
    <row r="1328" spans="1:23" x14ac:dyDescent="0.3">
      <c r="A1328" s="2"/>
      <c r="B1328" s="2"/>
      <c r="C1328" s="2"/>
      <c r="D1328" s="2"/>
      <c r="E1328" s="2"/>
      <c r="F1328" s="2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</row>
    <row r="1329" spans="1:23" x14ac:dyDescent="0.3">
      <c r="A1329" s="2"/>
      <c r="B1329" s="2"/>
      <c r="C1329" s="2"/>
      <c r="D1329" s="2"/>
      <c r="E1329" s="2"/>
      <c r="F1329" s="2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</row>
    <row r="1330" spans="1:23" x14ac:dyDescent="0.3">
      <c r="A1330" s="2"/>
      <c r="B1330" s="2"/>
      <c r="C1330" s="2"/>
      <c r="D1330" s="2"/>
      <c r="E1330" s="2"/>
      <c r="F1330" s="2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</row>
    <row r="1331" spans="1:23" x14ac:dyDescent="0.3">
      <c r="A1331" s="2"/>
      <c r="B1331" s="2"/>
      <c r="C1331" s="2"/>
      <c r="D1331" s="2"/>
      <c r="E1331" s="2"/>
      <c r="F1331" s="2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</row>
    <row r="1332" spans="1:23" x14ac:dyDescent="0.3">
      <c r="A1332" s="2"/>
      <c r="B1332" s="2"/>
      <c r="C1332" s="2"/>
      <c r="D1332" s="2"/>
      <c r="E1332" s="2"/>
      <c r="F1332" s="2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</row>
    <row r="1333" spans="1:23" x14ac:dyDescent="0.3">
      <c r="A1333" s="2"/>
      <c r="B1333" s="2"/>
      <c r="C1333" s="2"/>
      <c r="D1333" s="2"/>
      <c r="E1333" s="2"/>
      <c r="F1333" s="2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</row>
    <row r="1334" spans="1:23" x14ac:dyDescent="0.3">
      <c r="A1334" s="2"/>
      <c r="B1334" s="2"/>
      <c r="C1334" s="2"/>
      <c r="D1334" s="2"/>
      <c r="E1334" s="2"/>
      <c r="F1334" s="2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</row>
    <row r="1335" spans="1:23" x14ac:dyDescent="0.3">
      <c r="A1335" s="2"/>
      <c r="B1335" s="2"/>
      <c r="C1335" s="2"/>
      <c r="D1335" s="2"/>
      <c r="E1335" s="2"/>
      <c r="F1335" s="2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</row>
    <row r="1336" spans="1:23" x14ac:dyDescent="0.3">
      <c r="A1336" s="2"/>
      <c r="B1336" s="2"/>
      <c r="C1336" s="2"/>
      <c r="D1336" s="2"/>
      <c r="E1336" s="2"/>
      <c r="F1336" s="2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</row>
    <row r="1337" spans="1:23" x14ac:dyDescent="0.3">
      <c r="A1337" s="2"/>
      <c r="B1337" s="2"/>
      <c r="C1337" s="2"/>
      <c r="D1337" s="2"/>
      <c r="E1337" s="2"/>
      <c r="F1337" s="2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</row>
    <row r="1338" spans="1:23" x14ac:dyDescent="0.3">
      <c r="A1338" s="2"/>
      <c r="B1338" s="2"/>
      <c r="C1338" s="2"/>
      <c r="D1338" s="2"/>
      <c r="E1338" s="2"/>
      <c r="F1338" s="2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</row>
    <row r="1339" spans="1:23" x14ac:dyDescent="0.3">
      <c r="A1339" s="2"/>
      <c r="B1339" s="2"/>
      <c r="C1339" s="2"/>
      <c r="D1339" s="2"/>
      <c r="E1339" s="2"/>
      <c r="F1339" s="2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</row>
    <row r="1340" spans="1:23" x14ac:dyDescent="0.3">
      <c r="A1340" s="2"/>
      <c r="B1340" s="2"/>
      <c r="C1340" s="2"/>
      <c r="D1340" s="2"/>
      <c r="E1340" s="2"/>
      <c r="F1340" s="2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</row>
    <row r="1341" spans="1:23" x14ac:dyDescent="0.3">
      <c r="A1341" s="2"/>
      <c r="B1341" s="2"/>
      <c r="C1341" s="2"/>
      <c r="D1341" s="2"/>
      <c r="E1341" s="2"/>
      <c r="F1341" s="2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</row>
    <row r="1342" spans="1:23" x14ac:dyDescent="0.3">
      <c r="A1342" s="2"/>
      <c r="B1342" s="2"/>
      <c r="C1342" s="2"/>
      <c r="D1342" s="2"/>
      <c r="E1342" s="2"/>
      <c r="F1342" s="2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</row>
    <row r="1343" spans="1:23" x14ac:dyDescent="0.3">
      <c r="A1343" s="2"/>
      <c r="B1343" s="2"/>
      <c r="C1343" s="2"/>
      <c r="D1343" s="2"/>
      <c r="E1343" s="2"/>
      <c r="F1343" s="2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</row>
    <row r="1344" spans="1:23" x14ac:dyDescent="0.3">
      <c r="A1344" s="2"/>
      <c r="B1344" s="2"/>
      <c r="C1344" s="2"/>
      <c r="D1344" s="2"/>
      <c r="E1344" s="2"/>
      <c r="F1344" s="2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</row>
    <row r="1345" spans="1:23" x14ac:dyDescent="0.3">
      <c r="A1345" s="2"/>
      <c r="B1345" s="2"/>
      <c r="C1345" s="2"/>
      <c r="D1345" s="2"/>
      <c r="E1345" s="2"/>
      <c r="F1345" s="2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</row>
    <row r="1346" spans="1:23" x14ac:dyDescent="0.3">
      <c r="A1346" s="2"/>
      <c r="B1346" s="2"/>
      <c r="C1346" s="2"/>
      <c r="D1346" s="2"/>
      <c r="E1346" s="2"/>
      <c r="F1346" s="2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</row>
    <row r="1347" spans="1:23" x14ac:dyDescent="0.3">
      <c r="A1347" s="2"/>
      <c r="B1347" s="2"/>
      <c r="C1347" s="2"/>
      <c r="D1347" s="2"/>
      <c r="E1347" s="2"/>
      <c r="F1347" s="2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</row>
    <row r="1348" spans="1:23" x14ac:dyDescent="0.3">
      <c r="A1348" s="2"/>
      <c r="B1348" s="2"/>
      <c r="C1348" s="2"/>
      <c r="D1348" s="2"/>
      <c r="E1348" s="2"/>
      <c r="F1348" s="2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</row>
    <row r="1349" spans="1:23" x14ac:dyDescent="0.3">
      <c r="A1349" s="2"/>
      <c r="B1349" s="2"/>
      <c r="C1349" s="2"/>
      <c r="D1349" s="2"/>
      <c r="E1349" s="2"/>
      <c r="F1349" s="2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</row>
    <row r="1350" spans="1:23" x14ac:dyDescent="0.3">
      <c r="A1350" s="2"/>
      <c r="B1350" s="2"/>
      <c r="C1350" s="2"/>
      <c r="D1350" s="2"/>
      <c r="E1350" s="2"/>
      <c r="F1350" s="2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</row>
    <row r="1351" spans="1:23" x14ac:dyDescent="0.3">
      <c r="A1351" s="2"/>
      <c r="B1351" s="2"/>
      <c r="C1351" s="2"/>
      <c r="D1351" s="2"/>
      <c r="E1351" s="2"/>
      <c r="F1351" s="2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</row>
    <row r="1352" spans="1:23" x14ac:dyDescent="0.3">
      <c r="A1352" s="2"/>
      <c r="B1352" s="2"/>
      <c r="C1352" s="2"/>
      <c r="D1352" s="2"/>
      <c r="E1352" s="2"/>
      <c r="F1352" s="2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</row>
    <row r="1353" spans="1:23" x14ac:dyDescent="0.3">
      <c r="A1353" s="2"/>
      <c r="B1353" s="2"/>
      <c r="C1353" s="2"/>
      <c r="D1353" s="2"/>
      <c r="E1353" s="2"/>
      <c r="F1353" s="2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</row>
    <row r="1354" spans="1:23" x14ac:dyDescent="0.3">
      <c r="A1354" s="2"/>
      <c r="B1354" s="2"/>
      <c r="C1354" s="2"/>
      <c r="D1354" s="2"/>
      <c r="E1354" s="2"/>
      <c r="F1354" s="2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</row>
    <row r="1355" spans="1:23" x14ac:dyDescent="0.3">
      <c r="A1355" s="2"/>
      <c r="B1355" s="2"/>
      <c r="C1355" s="2"/>
      <c r="D1355" s="2"/>
      <c r="E1355" s="2"/>
      <c r="F1355" s="2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</row>
    <row r="1356" spans="1:23" x14ac:dyDescent="0.3">
      <c r="A1356" s="2"/>
      <c r="B1356" s="2"/>
      <c r="C1356" s="2"/>
      <c r="D1356" s="2"/>
      <c r="E1356" s="2"/>
      <c r="F1356" s="2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</row>
    <row r="1357" spans="1:23" x14ac:dyDescent="0.3">
      <c r="A1357" s="2"/>
      <c r="B1357" s="2"/>
      <c r="C1357" s="2"/>
      <c r="D1357" s="2"/>
      <c r="E1357" s="2"/>
      <c r="F1357" s="2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</row>
    <row r="1358" spans="1:23" x14ac:dyDescent="0.3">
      <c r="A1358" s="2"/>
      <c r="B1358" s="2"/>
      <c r="C1358" s="2"/>
      <c r="D1358" s="2"/>
      <c r="E1358" s="2"/>
      <c r="F1358" s="2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</row>
    <row r="1359" spans="1:23" x14ac:dyDescent="0.3">
      <c r="A1359" s="2"/>
      <c r="B1359" s="2"/>
      <c r="C1359" s="2"/>
      <c r="D1359" s="2"/>
      <c r="E1359" s="2"/>
      <c r="F1359" s="2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</row>
    <row r="1360" spans="1:23" x14ac:dyDescent="0.3">
      <c r="A1360" s="2"/>
      <c r="B1360" s="2"/>
      <c r="C1360" s="2"/>
      <c r="D1360" s="2"/>
      <c r="E1360" s="2"/>
      <c r="F1360" s="2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</row>
    <row r="1361" spans="1:23" x14ac:dyDescent="0.3">
      <c r="A1361" s="2"/>
      <c r="B1361" s="2"/>
      <c r="C1361" s="2"/>
      <c r="D1361" s="2"/>
      <c r="E1361" s="2"/>
      <c r="F1361" s="2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</row>
    <row r="1362" spans="1:23" x14ac:dyDescent="0.3">
      <c r="A1362" s="2"/>
      <c r="B1362" s="2"/>
      <c r="C1362" s="2"/>
      <c r="D1362" s="2"/>
      <c r="E1362" s="2"/>
      <c r="F1362" s="2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</row>
    <row r="1363" spans="1:23" x14ac:dyDescent="0.3">
      <c r="A1363" s="2"/>
      <c r="B1363" s="2"/>
      <c r="C1363" s="2"/>
      <c r="D1363" s="2"/>
      <c r="E1363" s="2"/>
      <c r="F1363" s="2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</row>
    <row r="1364" spans="1:23" x14ac:dyDescent="0.3">
      <c r="A1364" s="2"/>
      <c r="B1364" s="2"/>
      <c r="C1364" s="2"/>
      <c r="D1364" s="2"/>
      <c r="E1364" s="2"/>
      <c r="F1364" s="2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</row>
    <row r="1365" spans="1:23" x14ac:dyDescent="0.3">
      <c r="A1365" s="2"/>
      <c r="B1365" s="2"/>
      <c r="C1365" s="2"/>
      <c r="D1365" s="2"/>
      <c r="E1365" s="2"/>
      <c r="F1365" s="2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</row>
    <row r="1366" spans="1:23" x14ac:dyDescent="0.3">
      <c r="A1366" s="2"/>
      <c r="B1366" s="2"/>
      <c r="C1366" s="2"/>
      <c r="D1366" s="2"/>
      <c r="E1366" s="2"/>
      <c r="F1366" s="2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</row>
    <row r="1367" spans="1:23" x14ac:dyDescent="0.3">
      <c r="A1367" s="2"/>
      <c r="B1367" s="2"/>
      <c r="C1367" s="2"/>
      <c r="D1367" s="2"/>
      <c r="E1367" s="2"/>
      <c r="F1367" s="2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</row>
    <row r="1368" spans="1:23" x14ac:dyDescent="0.3">
      <c r="A1368" s="2"/>
      <c r="B1368" s="2"/>
      <c r="C1368" s="2"/>
      <c r="D1368" s="2"/>
      <c r="E1368" s="2"/>
      <c r="F1368" s="2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</row>
    <row r="1369" spans="1:23" x14ac:dyDescent="0.3">
      <c r="A1369" s="2"/>
      <c r="B1369" s="2"/>
      <c r="C1369" s="2"/>
      <c r="D1369" s="2"/>
      <c r="E1369" s="2"/>
      <c r="F1369" s="2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</row>
    <row r="1370" spans="1:23" x14ac:dyDescent="0.3">
      <c r="A1370" s="2"/>
      <c r="B1370" s="2"/>
      <c r="C1370" s="2"/>
      <c r="D1370" s="2"/>
      <c r="E1370" s="2"/>
      <c r="F1370" s="2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</row>
    <row r="1371" spans="1:23" x14ac:dyDescent="0.3">
      <c r="A1371" s="2"/>
      <c r="B1371" s="2"/>
      <c r="C1371" s="2"/>
      <c r="D1371" s="2"/>
      <c r="E1371" s="2"/>
      <c r="F1371" s="2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</row>
    <row r="1372" spans="1:23" x14ac:dyDescent="0.3">
      <c r="A1372" s="2"/>
      <c r="B1372" s="2"/>
      <c r="C1372" s="2"/>
      <c r="D1372" s="2"/>
      <c r="E1372" s="2"/>
      <c r="F1372" s="2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</row>
    <row r="1373" spans="1:23" x14ac:dyDescent="0.3">
      <c r="A1373" s="2"/>
      <c r="B1373" s="2"/>
      <c r="C1373" s="2"/>
      <c r="D1373" s="2"/>
      <c r="E1373" s="2"/>
      <c r="F1373" s="2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</row>
    <row r="1374" spans="1:23" x14ac:dyDescent="0.3">
      <c r="A1374" s="2"/>
      <c r="B1374" s="2"/>
      <c r="C1374" s="2"/>
      <c r="D1374" s="2"/>
      <c r="E1374" s="2"/>
      <c r="F1374" s="2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</row>
    <row r="1375" spans="1:23" x14ac:dyDescent="0.3">
      <c r="A1375" s="2"/>
      <c r="B1375" s="2"/>
      <c r="C1375" s="2"/>
      <c r="D1375" s="2"/>
      <c r="E1375" s="2"/>
      <c r="F1375" s="2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</row>
    <row r="1376" spans="1:23" x14ac:dyDescent="0.3">
      <c r="A1376" s="2"/>
      <c r="B1376" s="2"/>
      <c r="C1376" s="2"/>
      <c r="D1376" s="2"/>
      <c r="E1376" s="2"/>
      <c r="F1376" s="2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</row>
    <row r="1377" spans="1:23" x14ac:dyDescent="0.3">
      <c r="A1377" s="2"/>
      <c r="B1377" s="2"/>
      <c r="C1377" s="2"/>
      <c r="D1377" s="2"/>
      <c r="E1377" s="2"/>
      <c r="F1377" s="2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</row>
    <row r="1378" spans="1:23" x14ac:dyDescent="0.3">
      <c r="A1378" s="2"/>
      <c r="B1378" s="2"/>
      <c r="C1378" s="2"/>
      <c r="D1378" s="2"/>
      <c r="E1378" s="2"/>
      <c r="F1378" s="2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</row>
    <row r="1379" spans="1:23" x14ac:dyDescent="0.3">
      <c r="A1379" s="2"/>
      <c r="B1379" s="2"/>
      <c r="C1379" s="2"/>
      <c r="D1379" s="2"/>
      <c r="E1379" s="2"/>
      <c r="F1379" s="2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</row>
    <row r="1380" spans="1:23" ht="21" x14ac:dyDescent="0.4">
      <c r="A1380" s="22"/>
      <c r="B1380" s="2"/>
      <c r="C1380" s="2"/>
      <c r="D1380" s="2"/>
      <c r="E1380" s="2"/>
      <c r="F1380" s="2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</row>
    <row r="1381" spans="1:23" x14ac:dyDescent="0.3">
      <c r="A1381" s="2"/>
      <c r="B1381" s="2"/>
      <c r="C1381" s="2"/>
      <c r="D1381" s="2"/>
      <c r="E1381" s="2"/>
      <c r="F1381" s="2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</row>
    <row r="1382" spans="1:23" x14ac:dyDescent="0.3">
      <c r="A1382" s="2"/>
      <c r="B1382" s="2"/>
      <c r="C1382" s="2"/>
      <c r="D1382" s="2"/>
      <c r="E1382" s="2"/>
      <c r="F1382" s="2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</row>
    <row r="1383" spans="1:23" x14ac:dyDescent="0.3">
      <c r="A1383" s="2"/>
      <c r="B1383" s="2"/>
      <c r="C1383" s="2"/>
      <c r="D1383" s="2"/>
      <c r="E1383" s="2"/>
      <c r="F1383" s="2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</row>
    <row r="1384" spans="1:23" x14ac:dyDescent="0.3">
      <c r="A1384" s="2"/>
      <c r="B1384" s="2"/>
      <c r="C1384" s="2"/>
      <c r="D1384" s="2"/>
      <c r="E1384" s="2"/>
      <c r="F1384" s="2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</row>
    <row r="1385" spans="1:23" x14ac:dyDescent="0.3">
      <c r="A1385" s="2"/>
      <c r="B1385" s="2"/>
      <c r="C1385" s="2"/>
      <c r="D1385" s="2"/>
      <c r="E1385" s="2"/>
      <c r="F1385" s="2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</row>
    <row r="1386" spans="1:23" x14ac:dyDescent="0.3">
      <c r="A1386" s="2"/>
      <c r="B1386" s="2"/>
      <c r="C1386" s="2"/>
      <c r="D1386" s="2"/>
      <c r="E1386" s="2"/>
      <c r="F1386" s="2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</row>
    <row r="1387" spans="1:23" x14ac:dyDescent="0.3">
      <c r="A1387" s="2"/>
      <c r="B1387" s="2"/>
      <c r="C1387" s="2"/>
      <c r="D1387" s="2"/>
      <c r="E1387" s="2"/>
      <c r="F1387" s="2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</row>
    <row r="1388" spans="1:23" x14ac:dyDescent="0.3">
      <c r="A1388" s="2"/>
      <c r="B1388" s="2"/>
      <c r="C1388" s="2"/>
      <c r="D1388" s="2"/>
      <c r="E1388" s="2"/>
      <c r="F1388" s="2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</row>
    <row r="1389" spans="1:23" x14ac:dyDescent="0.3">
      <c r="A1389" s="2"/>
      <c r="B1389" s="2"/>
      <c r="C1389" s="2"/>
      <c r="D1389" s="2"/>
      <c r="E1389" s="2"/>
      <c r="F1389" s="2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</row>
    <row r="1390" spans="1:23" x14ac:dyDescent="0.3">
      <c r="A1390" s="2"/>
      <c r="B1390" s="2"/>
      <c r="C1390" s="2"/>
      <c r="D1390" s="2"/>
      <c r="E1390" s="2"/>
      <c r="F1390" s="2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</row>
    <row r="1391" spans="1:23" x14ac:dyDescent="0.3">
      <c r="A1391" s="2"/>
      <c r="B1391" s="2"/>
      <c r="C1391" s="2"/>
      <c r="D1391" s="2"/>
      <c r="E1391" s="2"/>
      <c r="F1391" s="2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</row>
    <row r="1392" spans="1:23" x14ac:dyDescent="0.3">
      <c r="A1392" s="2"/>
      <c r="B1392" s="2"/>
      <c r="C1392" s="2"/>
      <c r="D1392" s="2"/>
      <c r="E1392" s="2"/>
      <c r="F1392" s="2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</row>
    <row r="1393" spans="1:23" x14ac:dyDescent="0.3">
      <c r="A1393" s="2"/>
      <c r="B1393" s="2"/>
      <c r="C1393" s="2"/>
      <c r="D1393" s="2"/>
      <c r="E1393" s="2"/>
      <c r="F1393" s="2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</row>
    <row r="1394" spans="1:23" x14ac:dyDescent="0.3">
      <c r="A1394" s="2"/>
      <c r="B1394" s="2"/>
      <c r="C1394" s="2"/>
      <c r="D1394" s="2"/>
      <c r="E1394" s="2"/>
      <c r="F1394" s="2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</row>
    <row r="1395" spans="1:23" x14ac:dyDescent="0.3">
      <c r="A1395" s="2"/>
      <c r="B1395" s="2"/>
      <c r="C1395" s="2"/>
      <c r="D1395" s="2"/>
      <c r="E1395" s="2"/>
      <c r="F1395" s="2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</row>
    <row r="1396" spans="1:23" x14ac:dyDescent="0.3">
      <c r="A1396" s="2"/>
      <c r="B1396" s="2"/>
      <c r="C1396" s="2"/>
      <c r="D1396" s="2"/>
      <c r="E1396" s="2"/>
      <c r="F1396" s="2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</row>
    <row r="1397" spans="1:23" x14ac:dyDescent="0.3">
      <c r="A1397" s="2"/>
      <c r="B1397" s="2"/>
      <c r="C1397" s="2"/>
      <c r="D1397" s="2"/>
      <c r="E1397" s="2"/>
      <c r="F1397" s="2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</row>
    <row r="1398" spans="1:23" x14ac:dyDescent="0.3">
      <c r="A1398" s="2"/>
      <c r="B1398" s="2"/>
      <c r="C1398" s="2"/>
      <c r="D1398" s="2"/>
      <c r="E1398" s="2"/>
      <c r="F1398" s="2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</row>
    <row r="1399" spans="1:23" x14ac:dyDescent="0.3">
      <c r="A1399" s="2"/>
      <c r="B1399" s="2"/>
      <c r="C1399" s="2"/>
      <c r="D1399" s="2"/>
      <c r="E1399" s="2"/>
      <c r="F1399" s="2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</row>
    <row r="1400" spans="1:23" x14ac:dyDescent="0.3">
      <c r="A1400" s="2"/>
      <c r="B1400" s="2"/>
      <c r="C1400" s="2"/>
      <c r="D1400" s="2"/>
      <c r="E1400" s="2"/>
      <c r="F1400" s="2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</row>
    <row r="1401" spans="1:23" x14ac:dyDescent="0.3">
      <c r="A1401" s="2"/>
      <c r="B1401" s="2"/>
      <c r="C1401" s="2"/>
      <c r="D1401" s="2"/>
      <c r="E1401" s="2"/>
      <c r="F1401" s="2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</row>
    <row r="1402" spans="1:23" x14ac:dyDescent="0.3">
      <c r="A1402" s="2"/>
      <c r="B1402" s="2"/>
      <c r="C1402" s="2"/>
      <c r="D1402" s="2"/>
      <c r="E1402" s="2"/>
      <c r="F1402" s="2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</row>
    <row r="1403" spans="1:23" x14ac:dyDescent="0.3">
      <c r="A1403" s="2"/>
      <c r="B1403" s="2"/>
      <c r="C1403" s="2"/>
      <c r="D1403" s="2"/>
      <c r="E1403" s="2"/>
      <c r="F1403" s="2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</row>
    <row r="1404" spans="1:23" x14ac:dyDescent="0.3">
      <c r="A1404" s="2"/>
      <c r="B1404" s="2"/>
      <c r="C1404" s="2"/>
      <c r="D1404" s="2"/>
      <c r="E1404" s="2"/>
      <c r="F1404" s="2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</row>
    <row r="1405" spans="1:23" x14ac:dyDescent="0.3">
      <c r="A1405" s="2"/>
      <c r="B1405" s="2"/>
      <c r="C1405" s="2"/>
      <c r="D1405" s="2"/>
      <c r="E1405" s="2"/>
      <c r="F1405" s="2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</row>
    <row r="1406" spans="1:23" x14ac:dyDescent="0.3">
      <c r="A1406" s="2"/>
      <c r="B1406" s="2"/>
      <c r="C1406" s="2"/>
      <c r="D1406" s="2"/>
      <c r="E1406" s="2"/>
      <c r="F1406" s="2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</row>
    <row r="1407" spans="1:23" x14ac:dyDescent="0.3">
      <c r="A1407" s="2"/>
      <c r="B1407" s="2"/>
      <c r="C1407" s="2"/>
      <c r="D1407" s="2"/>
      <c r="E1407" s="2"/>
      <c r="F1407" s="2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</row>
    <row r="1408" spans="1:23" x14ac:dyDescent="0.3">
      <c r="A1408" s="2"/>
      <c r="B1408" s="2"/>
      <c r="C1408" s="2"/>
      <c r="D1408" s="2"/>
      <c r="E1408" s="2"/>
      <c r="F1408" s="2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</row>
    <row r="1409" spans="1:23" x14ac:dyDescent="0.3">
      <c r="A1409" s="2"/>
      <c r="B1409" s="2"/>
      <c r="C1409" s="2"/>
      <c r="D1409" s="2"/>
      <c r="E1409" s="2"/>
      <c r="F1409" s="2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</row>
    <row r="1410" spans="1:23" x14ac:dyDescent="0.3">
      <c r="A1410" s="2"/>
      <c r="B1410" s="2"/>
      <c r="C1410" s="2"/>
      <c r="D1410" s="2"/>
      <c r="E1410" s="2"/>
      <c r="F1410" s="2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</row>
    <row r="1411" spans="1:23" x14ac:dyDescent="0.3">
      <c r="A1411" s="2"/>
      <c r="B1411" s="2"/>
      <c r="C1411" s="2"/>
      <c r="D1411" s="2"/>
      <c r="E1411" s="2"/>
      <c r="F1411" s="2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</row>
    <row r="1412" spans="1:23" x14ac:dyDescent="0.3">
      <c r="A1412" s="2"/>
      <c r="B1412" s="2"/>
      <c r="C1412" s="2"/>
      <c r="D1412" s="2"/>
      <c r="E1412" s="2"/>
      <c r="F1412" s="2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</row>
    <row r="1413" spans="1:23" x14ac:dyDescent="0.3">
      <c r="A1413" s="2"/>
      <c r="B1413" s="2"/>
      <c r="C1413" s="2"/>
      <c r="D1413" s="2"/>
      <c r="E1413" s="2"/>
      <c r="F1413" s="2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</row>
    <row r="1414" spans="1:23" x14ac:dyDescent="0.3">
      <c r="A1414" s="2"/>
      <c r="B1414" s="2"/>
      <c r="C1414" s="2"/>
      <c r="D1414" s="2"/>
      <c r="E1414" s="2"/>
      <c r="F1414" s="2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</row>
    <row r="1415" spans="1:23" x14ac:dyDescent="0.3">
      <c r="A1415" s="2"/>
      <c r="B1415" s="2"/>
      <c r="C1415" s="2"/>
      <c r="D1415" s="2"/>
      <c r="E1415" s="2"/>
      <c r="F1415" s="2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</row>
    <row r="1416" spans="1:23" x14ac:dyDescent="0.3">
      <c r="A1416" s="2"/>
      <c r="B1416" s="2"/>
      <c r="C1416" s="2"/>
      <c r="D1416" s="2"/>
      <c r="E1416" s="2"/>
      <c r="F1416" s="2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</row>
    <row r="1417" spans="1:23" x14ac:dyDescent="0.3">
      <c r="A1417" s="2"/>
      <c r="B1417" s="2"/>
      <c r="C1417" s="2"/>
      <c r="D1417" s="2"/>
      <c r="E1417" s="2"/>
      <c r="F1417" s="2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</row>
    <row r="1418" spans="1:23" x14ac:dyDescent="0.3">
      <c r="A1418" s="2"/>
      <c r="B1418" s="2"/>
      <c r="C1418" s="2"/>
      <c r="D1418" s="2"/>
      <c r="E1418" s="2"/>
      <c r="F1418" s="2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</row>
    <row r="1419" spans="1:23" x14ac:dyDescent="0.3">
      <c r="A1419" s="2"/>
      <c r="B1419" s="2"/>
      <c r="C1419" s="2"/>
      <c r="D1419" s="2"/>
      <c r="E1419" s="2"/>
      <c r="F1419" s="2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</row>
    <row r="1420" spans="1:23" x14ac:dyDescent="0.3">
      <c r="A1420" s="2"/>
      <c r="B1420" s="2"/>
      <c r="C1420" s="2"/>
      <c r="D1420" s="2"/>
      <c r="E1420" s="2"/>
      <c r="F1420" s="2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</row>
    <row r="1421" spans="1:23" x14ac:dyDescent="0.3">
      <c r="A1421" s="2"/>
      <c r="B1421" s="2"/>
      <c r="C1421" s="2"/>
      <c r="D1421" s="2"/>
      <c r="E1421" s="2"/>
      <c r="F1421" s="2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</row>
    <row r="1422" spans="1:23" x14ac:dyDescent="0.3">
      <c r="A1422" s="2"/>
      <c r="B1422" s="2"/>
      <c r="C1422" s="2"/>
      <c r="D1422" s="2"/>
      <c r="E1422" s="2"/>
      <c r="F1422" s="2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</row>
    <row r="1423" spans="1:23" x14ac:dyDescent="0.3">
      <c r="A1423" s="2"/>
      <c r="B1423" s="2"/>
      <c r="C1423" s="2"/>
      <c r="D1423" s="2"/>
      <c r="E1423" s="2"/>
      <c r="F1423" s="2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</row>
    <row r="1424" spans="1:23" x14ac:dyDescent="0.3">
      <c r="A1424" s="2"/>
      <c r="B1424" s="2"/>
      <c r="C1424" s="2"/>
      <c r="D1424" s="2"/>
      <c r="E1424" s="2"/>
      <c r="F1424" s="2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</row>
    <row r="1425" spans="1:23" x14ac:dyDescent="0.3">
      <c r="A1425" s="2"/>
      <c r="B1425" s="2"/>
      <c r="C1425" s="2"/>
      <c r="D1425" s="2"/>
      <c r="E1425" s="2"/>
      <c r="F1425" s="2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</row>
    <row r="1426" spans="1:23" x14ac:dyDescent="0.3">
      <c r="A1426" s="2"/>
      <c r="B1426" s="2"/>
      <c r="C1426" s="2"/>
      <c r="D1426" s="2"/>
      <c r="E1426" s="2"/>
      <c r="F1426" s="2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</row>
    <row r="1427" spans="1:23" x14ac:dyDescent="0.3">
      <c r="A1427" s="2"/>
      <c r="B1427" s="2"/>
      <c r="C1427" s="2"/>
      <c r="D1427" s="2"/>
      <c r="E1427" s="2"/>
      <c r="F1427" s="2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</row>
    <row r="1428" spans="1:23" x14ac:dyDescent="0.3">
      <c r="A1428" s="2"/>
      <c r="B1428" s="2"/>
      <c r="C1428" s="2"/>
      <c r="D1428" s="2"/>
      <c r="E1428" s="2"/>
      <c r="F1428" s="2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</row>
    <row r="1429" spans="1:23" x14ac:dyDescent="0.3">
      <c r="A1429" s="2"/>
      <c r="B1429" s="2"/>
      <c r="C1429" s="2"/>
      <c r="D1429" s="2"/>
      <c r="E1429" s="2"/>
      <c r="F1429" s="2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</row>
    <row r="1430" spans="1:23" x14ac:dyDescent="0.3">
      <c r="A1430" s="2"/>
      <c r="B1430" s="2"/>
      <c r="C1430" s="2"/>
      <c r="D1430" s="2"/>
      <c r="E1430" s="2"/>
      <c r="F1430" s="2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</row>
    <row r="1431" spans="1:23" x14ac:dyDescent="0.3">
      <c r="A1431" s="2"/>
      <c r="B1431" s="2"/>
      <c r="C1431" s="2"/>
      <c r="D1431" s="2"/>
      <c r="E1431" s="2"/>
      <c r="F1431" s="2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</row>
    <row r="1432" spans="1:23" x14ac:dyDescent="0.3">
      <c r="A1432" s="2"/>
      <c r="B1432" s="2"/>
      <c r="C1432" s="2"/>
      <c r="D1432" s="2"/>
      <c r="E1432" s="2"/>
      <c r="F1432" s="2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</row>
    <row r="1433" spans="1:23" x14ac:dyDescent="0.3">
      <c r="A1433" s="2"/>
      <c r="B1433" s="2"/>
      <c r="C1433" s="2"/>
      <c r="D1433" s="2"/>
      <c r="E1433" s="2"/>
      <c r="F1433" s="2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</row>
    <row r="1434" spans="1:23" x14ac:dyDescent="0.3">
      <c r="A1434" s="2"/>
      <c r="B1434" s="2"/>
      <c r="C1434" s="2"/>
      <c r="D1434" s="2"/>
      <c r="E1434" s="2"/>
      <c r="F1434" s="2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</row>
    <row r="1435" spans="1:23" x14ac:dyDescent="0.3">
      <c r="A1435" s="2"/>
      <c r="B1435" s="2"/>
      <c r="C1435" s="2"/>
      <c r="D1435" s="2"/>
      <c r="E1435" s="2"/>
      <c r="F1435" s="2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</row>
    <row r="1436" spans="1:23" x14ac:dyDescent="0.3">
      <c r="A1436" s="2"/>
      <c r="B1436" s="2"/>
      <c r="C1436" s="2"/>
      <c r="D1436" s="2"/>
      <c r="E1436" s="2"/>
      <c r="F1436" s="2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</row>
    <row r="1437" spans="1:23" x14ac:dyDescent="0.3">
      <c r="A1437" s="2"/>
      <c r="B1437" s="2"/>
      <c r="C1437" s="2"/>
      <c r="D1437" s="2"/>
      <c r="E1437" s="2"/>
      <c r="F1437" s="2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</row>
    <row r="1438" spans="1:23" x14ac:dyDescent="0.3">
      <c r="A1438" s="2"/>
      <c r="B1438" s="2"/>
      <c r="C1438" s="2"/>
      <c r="D1438" s="2"/>
      <c r="E1438" s="2"/>
      <c r="F1438" s="2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</row>
    <row r="1439" spans="1:23" x14ac:dyDescent="0.3">
      <c r="A1439" s="2"/>
      <c r="B1439" s="2"/>
      <c r="C1439" s="2"/>
      <c r="D1439" s="2"/>
      <c r="E1439" s="2"/>
      <c r="F1439" s="2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</row>
    <row r="1440" spans="1:23" x14ac:dyDescent="0.3">
      <c r="A1440" s="2"/>
      <c r="B1440" s="2"/>
      <c r="C1440" s="2"/>
      <c r="D1440" s="2"/>
      <c r="E1440" s="2"/>
      <c r="F1440" s="2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</row>
    <row r="1441" spans="1:23" x14ac:dyDescent="0.3">
      <c r="A1441" s="2"/>
      <c r="B1441" s="2"/>
      <c r="C1441" s="2"/>
      <c r="D1441" s="2"/>
      <c r="E1441" s="2"/>
      <c r="F1441" s="2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</row>
    <row r="1442" spans="1:23" x14ac:dyDescent="0.3">
      <c r="A1442" s="2"/>
      <c r="B1442" s="2"/>
      <c r="C1442" s="2"/>
      <c r="D1442" s="2"/>
      <c r="E1442" s="2"/>
      <c r="F1442" s="2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</row>
    <row r="1443" spans="1:23" x14ac:dyDescent="0.3">
      <c r="A1443" s="2"/>
      <c r="B1443" s="2"/>
      <c r="C1443" s="2"/>
      <c r="D1443" s="2"/>
      <c r="E1443" s="2"/>
      <c r="F1443" s="2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</row>
    <row r="1444" spans="1:23" x14ac:dyDescent="0.3">
      <c r="A1444" s="2"/>
      <c r="B1444" s="2"/>
      <c r="C1444" s="2"/>
      <c r="D1444" s="2"/>
      <c r="E1444" s="2"/>
      <c r="F1444" s="2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</row>
    <row r="1445" spans="1:23" x14ac:dyDescent="0.3">
      <c r="A1445" s="2"/>
      <c r="B1445" s="2"/>
      <c r="C1445" s="2"/>
      <c r="D1445" s="2"/>
      <c r="E1445" s="2"/>
      <c r="F1445" s="2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</row>
    <row r="1446" spans="1:23" x14ac:dyDescent="0.3">
      <c r="A1446" s="2"/>
      <c r="B1446" s="2"/>
      <c r="C1446" s="2"/>
      <c r="D1446" s="2"/>
      <c r="E1446" s="2"/>
      <c r="F1446" s="2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</row>
    <row r="1447" spans="1:23" x14ac:dyDescent="0.3">
      <c r="A1447" s="2"/>
      <c r="B1447" s="2"/>
      <c r="C1447" s="2"/>
      <c r="D1447" s="2"/>
      <c r="E1447" s="2"/>
      <c r="F1447" s="2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</row>
    <row r="1448" spans="1:23" x14ac:dyDescent="0.3">
      <c r="A1448" s="2"/>
      <c r="B1448" s="2"/>
      <c r="C1448" s="2"/>
      <c r="D1448" s="2"/>
      <c r="E1448" s="2"/>
      <c r="F1448" s="2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</row>
    <row r="1449" spans="1:23" x14ac:dyDescent="0.3">
      <c r="A1449" s="2"/>
      <c r="B1449" s="2"/>
      <c r="C1449" s="2"/>
      <c r="D1449" s="2"/>
      <c r="E1449" s="2"/>
      <c r="F1449" s="2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</row>
    <row r="1450" spans="1:23" x14ac:dyDescent="0.3">
      <c r="A1450" s="2"/>
      <c r="B1450" s="2"/>
      <c r="C1450" s="2"/>
      <c r="D1450" s="2"/>
      <c r="E1450" s="2"/>
      <c r="F1450" s="2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</row>
    <row r="1451" spans="1:23" x14ac:dyDescent="0.3">
      <c r="A1451" s="2"/>
      <c r="B1451" s="2"/>
      <c r="C1451" s="2"/>
      <c r="D1451" s="2"/>
      <c r="E1451" s="2"/>
      <c r="F1451" s="2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</row>
    <row r="1452" spans="1:23" x14ac:dyDescent="0.3">
      <c r="A1452" s="2"/>
      <c r="B1452" s="2"/>
      <c r="C1452" s="2"/>
      <c r="D1452" s="2"/>
      <c r="E1452" s="2"/>
      <c r="F1452" s="2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</row>
    <row r="1453" spans="1:23" x14ac:dyDescent="0.3">
      <c r="A1453" s="2"/>
      <c r="B1453" s="2"/>
      <c r="C1453" s="2"/>
      <c r="D1453" s="2"/>
      <c r="E1453" s="2"/>
      <c r="F1453" s="2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</row>
    <row r="1454" spans="1:23" x14ac:dyDescent="0.3">
      <c r="A1454" s="2"/>
      <c r="B1454" s="2"/>
      <c r="C1454" s="2"/>
      <c r="D1454" s="2"/>
      <c r="E1454" s="2"/>
      <c r="F1454" s="2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</row>
    <row r="1455" spans="1:23" x14ac:dyDescent="0.3">
      <c r="A1455" s="2"/>
      <c r="B1455" s="2"/>
      <c r="C1455" s="2"/>
      <c r="D1455" s="2"/>
      <c r="E1455" s="2"/>
      <c r="F1455" s="2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</row>
    <row r="1456" spans="1:23" x14ac:dyDescent="0.3">
      <c r="A1456" s="2"/>
      <c r="B1456" s="2"/>
      <c r="C1456" s="2"/>
      <c r="D1456" s="2"/>
      <c r="E1456" s="2"/>
      <c r="F1456" s="2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</row>
    <row r="1457" spans="1:23" x14ac:dyDescent="0.3">
      <c r="A1457" s="2"/>
      <c r="B1457" s="2"/>
      <c r="C1457" s="2"/>
      <c r="D1457" s="2"/>
      <c r="E1457" s="2"/>
      <c r="F1457" s="2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</row>
    <row r="1458" spans="1:23" x14ac:dyDescent="0.3">
      <c r="A1458" s="2"/>
      <c r="B1458" s="2"/>
      <c r="C1458" s="2"/>
      <c r="D1458" s="2"/>
      <c r="E1458" s="2"/>
      <c r="F1458" s="2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</row>
    <row r="1459" spans="1:23" x14ac:dyDescent="0.3">
      <c r="A1459" s="2"/>
      <c r="B1459" s="2"/>
      <c r="C1459" s="2"/>
      <c r="D1459" s="2"/>
      <c r="E1459" s="2"/>
      <c r="F1459" s="2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</row>
    <row r="1460" spans="1:23" ht="21" x14ac:dyDescent="0.4">
      <c r="A1460" s="22"/>
      <c r="B1460" s="2"/>
      <c r="C1460" s="2"/>
      <c r="D1460" s="2"/>
      <c r="E1460" s="2"/>
      <c r="F1460" s="2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</row>
    <row r="1461" spans="1:23" x14ac:dyDescent="0.3">
      <c r="A1461" s="2"/>
      <c r="B1461" s="2"/>
      <c r="C1461" s="2"/>
      <c r="D1461" s="2"/>
      <c r="E1461" s="2"/>
      <c r="F1461" s="2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</row>
    <row r="1462" spans="1:23" x14ac:dyDescent="0.3">
      <c r="A1462" s="2"/>
      <c r="B1462" s="2"/>
      <c r="C1462" s="2"/>
      <c r="D1462" s="2"/>
      <c r="E1462" s="2"/>
      <c r="F1462" s="2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</row>
    <row r="1463" spans="1:23" x14ac:dyDescent="0.3">
      <c r="A1463" s="2"/>
      <c r="B1463" s="2"/>
      <c r="C1463" s="2"/>
      <c r="D1463" s="2"/>
      <c r="E1463" s="2"/>
      <c r="F1463" s="2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</row>
    <row r="1464" spans="1:23" x14ac:dyDescent="0.3">
      <c r="A1464" s="2"/>
      <c r="B1464" s="2"/>
      <c r="C1464" s="2"/>
      <c r="D1464" s="2"/>
      <c r="E1464" s="2"/>
      <c r="F1464" s="2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</row>
    <row r="1465" spans="1:23" x14ac:dyDescent="0.3">
      <c r="A1465" s="2"/>
      <c r="B1465" s="2"/>
      <c r="C1465" s="2"/>
      <c r="D1465" s="2"/>
      <c r="E1465" s="2"/>
      <c r="F1465" s="2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</row>
    <row r="1466" spans="1:23" x14ac:dyDescent="0.3">
      <c r="A1466" s="2"/>
      <c r="B1466" s="2"/>
      <c r="C1466" s="2"/>
      <c r="D1466" s="2"/>
      <c r="E1466" s="2"/>
      <c r="F1466" s="2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</row>
    <row r="1467" spans="1:23" x14ac:dyDescent="0.3">
      <c r="A1467" s="2"/>
      <c r="B1467" s="2"/>
      <c r="C1467" s="2"/>
      <c r="D1467" s="2"/>
      <c r="E1467" s="2"/>
      <c r="F1467" s="2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</row>
    <row r="1468" spans="1:23" x14ac:dyDescent="0.3">
      <c r="A1468" s="2"/>
      <c r="B1468" s="2"/>
      <c r="C1468" s="2"/>
      <c r="D1468" s="2"/>
      <c r="E1468" s="2"/>
      <c r="F1468" s="2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</row>
    <row r="1469" spans="1:23" x14ac:dyDescent="0.3">
      <c r="A1469" s="2"/>
      <c r="B1469" s="2"/>
      <c r="C1469" s="2"/>
      <c r="D1469" s="2"/>
      <c r="E1469" s="2"/>
      <c r="F1469" s="2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</row>
    <row r="1470" spans="1:23" x14ac:dyDescent="0.3">
      <c r="A1470" s="2"/>
      <c r="B1470" s="2"/>
      <c r="C1470" s="2"/>
      <c r="D1470" s="2"/>
      <c r="E1470" s="2"/>
      <c r="F1470" s="2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</row>
    <row r="1471" spans="1:23" x14ac:dyDescent="0.3">
      <c r="A1471" s="2"/>
      <c r="B1471" s="2"/>
      <c r="C1471" s="2"/>
      <c r="D1471" s="2"/>
      <c r="E1471" s="2"/>
      <c r="F1471" s="2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</row>
    <row r="1472" spans="1:23" x14ac:dyDescent="0.3">
      <c r="A1472" s="2"/>
      <c r="B1472" s="2"/>
      <c r="C1472" s="2"/>
      <c r="D1472" s="2"/>
      <c r="E1472" s="2"/>
      <c r="F1472" s="2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</row>
    <row r="1473" spans="1:23" x14ac:dyDescent="0.3">
      <c r="A1473" s="2"/>
      <c r="B1473" s="2"/>
      <c r="C1473" s="2"/>
      <c r="D1473" s="2"/>
      <c r="E1473" s="2"/>
      <c r="F1473" s="2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</row>
    <row r="1474" spans="1:23" x14ac:dyDescent="0.3">
      <c r="A1474" s="2"/>
      <c r="B1474" s="2"/>
      <c r="C1474" s="2"/>
      <c r="D1474" s="2"/>
      <c r="E1474" s="2"/>
      <c r="F1474" s="2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</row>
    <row r="1475" spans="1:23" x14ac:dyDescent="0.3">
      <c r="A1475" s="2"/>
      <c r="B1475" s="2"/>
      <c r="C1475" s="2"/>
      <c r="D1475" s="2"/>
      <c r="E1475" s="2"/>
      <c r="F1475" s="2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</row>
    <row r="1476" spans="1:23" x14ac:dyDescent="0.3">
      <c r="A1476" s="2"/>
      <c r="B1476" s="2"/>
      <c r="C1476" s="2"/>
      <c r="D1476" s="2"/>
      <c r="E1476" s="2"/>
      <c r="F1476" s="2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</row>
    <row r="1477" spans="1:23" x14ac:dyDescent="0.3">
      <c r="A1477" s="2"/>
      <c r="B1477" s="2"/>
      <c r="C1477" s="2"/>
      <c r="D1477" s="2"/>
      <c r="E1477" s="2"/>
      <c r="F1477" s="2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</row>
    <row r="1478" spans="1:23" x14ac:dyDescent="0.3">
      <c r="A1478" s="2"/>
      <c r="B1478" s="2"/>
      <c r="C1478" s="2"/>
      <c r="D1478" s="2"/>
      <c r="E1478" s="2"/>
      <c r="F1478" s="2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</row>
    <row r="1479" spans="1:23" x14ac:dyDescent="0.3">
      <c r="A1479" s="2"/>
      <c r="B1479" s="2"/>
      <c r="C1479" s="2"/>
      <c r="D1479" s="2"/>
      <c r="E1479" s="2"/>
      <c r="F1479" s="2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</row>
    <row r="1480" spans="1:23" x14ac:dyDescent="0.3">
      <c r="A1480" s="2"/>
      <c r="B1480" s="2"/>
      <c r="C1480" s="2"/>
      <c r="D1480" s="2"/>
      <c r="E1480" s="2"/>
      <c r="F1480" s="2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</row>
    <row r="1481" spans="1:23" x14ac:dyDescent="0.3">
      <c r="A1481" s="2"/>
      <c r="B1481" s="2"/>
      <c r="C1481" s="2"/>
      <c r="D1481" s="2"/>
      <c r="E1481" s="2"/>
      <c r="F1481" s="2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</row>
    <row r="1482" spans="1:23" x14ac:dyDescent="0.3">
      <c r="A1482" s="2"/>
      <c r="B1482" s="2"/>
      <c r="C1482" s="2"/>
      <c r="D1482" s="2"/>
      <c r="E1482" s="2"/>
      <c r="F1482" s="2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</row>
    <row r="1483" spans="1:23" x14ac:dyDescent="0.3">
      <c r="A1483" s="2"/>
      <c r="B1483" s="2"/>
      <c r="C1483" s="2"/>
      <c r="D1483" s="2"/>
      <c r="E1483" s="2"/>
      <c r="F1483" s="2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</row>
    <row r="1484" spans="1:23" x14ac:dyDescent="0.3">
      <c r="A1484" s="2"/>
      <c r="B1484" s="2"/>
      <c r="C1484" s="2"/>
      <c r="D1484" s="2"/>
      <c r="E1484" s="2"/>
      <c r="F1484" s="2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</row>
    <row r="1485" spans="1:23" x14ac:dyDescent="0.3">
      <c r="A1485" s="2"/>
      <c r="B1485" s="2"/>
      <c r="C1485" s="2"/>
      <c r="D1485" s="2"/>
      <c r="E1485" s="2"/>
      <c r="F1485" s="2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</row>
    <row r="1486" spans="1:23" x14ac:dyDescent="0.3">
      <c r="A1486" s="2"/>
      <c r="B1486" s="2"/>
      <c r="C1486" s="2"/>
      <c r="D1486" s="2"/>
      <c r="E1486" s="2"/>
      <c r="F1486" s="2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</row>
    <row r="1487" spans="1:23" x14ac:dyDescent="0.3">
      <c r="A1487" s="2"/>
      <c r="B1487" s="2"/>
      <c r="C1487" s="2"/>
      <c r="D1487" s="2"/>
      <c r="E1487" s="2"/>
      <c r="F1487" s="2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</row>
    <row r="1488" spans="1:23" x14ac:dyDescent="0.3">
      <c r="A1488" s="2"/>
      <c r="B1488" s="2"/>
      <c r="C1488" s="2"/>
      <c r="D1488" s="2"/>
      <c r="E1488" s="2"/>
      <c r="F1488" s="2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</row>
    <row r="1489" spans="1:23" x14ac:dyDescent="0.3">
      <c r="A1489" s="2"/>
      <c r="B1489" s="2"/>
      <c r="C1489" s="2"/>
      <c r="D1489" s="2"/>
      <c r="E1489" s="2"/>
      <c r="F1489" s="2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</row>
    <row r="1490" spans="1:23" x14ac:dyDescent="0.3">
      <c r="A1490" s="2"/>
      <c r="B1490" s="2"/>
      <c r="C1490" s="2"/>
      <c r="D1490" s="2"/>
      <c r="E1490" s="2"/>
      <c r="F1490" s="2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</row>
    <row r="1491" spans="1:23" x14ac:dyDescent="0.3">
      <c r="A1491" s="2"/>
      <c r="B1491" s="2"/>
      <c r="C1491" s="2"/>
      <c r="D1491" s="2"/>
      <c r="E1491" s="2"/>
      <c r="F1491" s="2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</row>
    <row r="1492" spans="1:23" x14ac:dyDescent="0.3">
      <c r="A1492" s="2"/>
      <c r="B1492" s="2"/>
      <c r="C1492" s="2"/>
      <c r="D1492" s="2"/>
      <c r="E1492" s="2"/>
      <c r="F1492" s="2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</row>
    <row r="1493" spans="1:23" x14ac:dyDescent="0.3">
      <c r="A1493" s="2"/>
      <c r="B1493" s="2"/>
      <c r="C1493" s="2"/>
      <c r="D1493" s="2"/>
      <c r="E1493" s="2"/>
      <c r="F1493" s="2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</row>
    <row r="1494" spans="1:23" x14ac:dyDescent="0.3">
      <c r="A1494" s="2"/>
      <c r="B1494" s="2"/>
      <c r="C1494" s="2"/>
      <c r="D1494" s="2"/>
      <c r="E1494" s="2"/>
      <c r="F1494" s="2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</row>
    <row r="1495" spans="1:23" x14ac:dyDescent="0.3">
      <c r="A1495" s="2"/>
      <c r="B1495" s="2"/>
      <c r="C1495" s="2"/>
      <c r="D1495" s="2"/>
      <c r="E1495" s="2"/>
      <c r="F1495" s="2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</row>
    <row r="1496" spans="1:23" x14ac:dyDescent="0.3">
      <c r="A1496" s="2"/>
      <c r="B1496" s="2"/>
      <c r="C1496" s="2"/>
      <c r="D1496" s="2"/>
      <c r="E1496" s="2"/>
      <c r="F1496" s="2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</row>
    <row r="1497" spans="1:23" x14ac:dyDescent="0.3">
      <c r="A1497" s="2"/>
      <c r="B1497" s="2"/>
      <c r="C1497" s="2"/>
      <c r="D1497" s="2"/>
      <c r="E1497" s="2"/>
      <c r="F1497" s="2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</row>
    <row r="1498" spans="1:23" x14ac:dyDescent="0.3">
      <c r="A1498" s="2"/>
      <c r="B1498" s="2"/>
      <c r="C1498" s="2"/>
      <c r="D1498" s="2"/>
      <c r="E1498" s="2"/>
      <c r="F1498" s="2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</row>
    <row r="1499" spans="1:23" x14ac:dyDescent="0.3">
      <c r="A1499" s="2"/>
      <c r="B1499" s="2"/>
      <c r="C1499" s="2"/>
      <c r="D1499" s="2"/>
      <c r="E1499" s="2"/>
      <c r="F1499" s="2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</row>
    <row r="1500" spans="1:23" x14ac:dyDescent="0.3">
      <c r="A1500" s="2"/>
      <c r="B1500" s="2"/>
      <c r="C1500" s="2"/>
      <c r="D1500" s="2"/>
      <c r="E1500" s="2"/>
      <c r="F1500" s="2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</row>
    <row r="1501" spans="1:23" x14ac:dyDescent="0.3">
      <c r="A1501" s="2"/>
      <c r="B1501" s="2"/>
      <c r="C1501" s="2"/>
      <c r="D1501" s="2"/>
      <c r="E1501" s="2"/>
      <c r="F1501" s="2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</row>
    <row r="1502" spans="1:23" x14ac:dyDescent="0.3">
      <c r="A1502" s="2"/>
      <c r="B1502" s="2"/>
      <c r="C1502" s="2"/>
      <c r="D1502" s="2"/>
      <c r="E1502" s="2"/>
      <c r="F1502" s="2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</row>
    <row r="1503" spans="1:23" x14ac:dyDescent="0.3">
      <c r="A1503" s="2"/>
      <c r="B1503" s="2"/>
      <c r="C1503" s="2"/>
      <c r="D1503" s="2"/>
      <c r="E1503" s="2"/>
      <c r="F1503" s="2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</row>
    <row r="1504" spans="1:23" x14ac:dyDescent="0.3">
      <c r="A1504" s="2"/>
      <c r="B1504" s="2"/>
      <c r="C1504" s="2"/>
      <c r="D1504" s="2"/>
      <c r="E1504" s="2"/>
      <c r="F1504" s="2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</row>
    <row r="1505" spans="1:23" x14ac:dyDescent="0.3">
      <c r="A1505" s="2"/>
      <c r="B1505" s="2"/>
      <c r="C1505" s="2"/>
      <c r="D1505" s="2"/>
      <c r="E1505" s="2"/>
      <c r="F1505" s="2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</row>
    <row r="1506" spans="1:23" x14ac:dyDescent="0.3">
      <c r="A1506" s="2"/>
      <c r="B1506" s="2"/>
      <c r="C1506" s="2"/>
      <c r="D1506" s="2"/>
      <c r="E1506" s="2"/>
      <c r="F1506" s="2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</row>
    <row r="1507" spans="1:23" x14ac:dyDescent="0.3">
      <c r="A1507" s="2"/>
      <c r="B1507" s="2"/>
      <c r="C1507" s="2"/>
      <c r="D1507" s="2"/>
      <c r="E1507" s="2"/>
      <c r="F1507" s="2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</row>
    <row r="1508" spans="1:23" x14ac:dyDescent="0.3">
      <c r="A1508" s="2"/>
      <c r="B1508" s="2"/>
      <c r="C1508" s="2"/>
      <c r="D1508" s="2"/>
      <c r="E1508" s="2"/>
      <c r="F1508" s="2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</row>
    <row r="1509" spans="1:23" x14ac:dyDescent="0.3">
      <c r="A1509" s="2"/>
      <c r="B1509" s="2"/>
      <c r="C1509" s="2"/>
      <c r="D1509" s="2"/>
      <c r="E1509" s="2"/>
      <c r="F1509" s="2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</row>
    <row r="1510" spans="1:23" x14ac:dyDescent="0.3">
      <c r="A1510" s="2"/>
      <c r="B1510" s="2"/>
      <c r="C1510" s="2"/>
      <c r="D1510" s="2"/>
      <c r="E1510" s="2"/>
      <c r="F1510" s="2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</row>
    <row r="1511" spans="1:23" x14ac:dyDescent="0.3">
      <c r="A1511" s="2"/>
      <c r="B1511" s="2"/>
      <c r="C1511" s="2"/>
      <c r="D1511" s="2"/>
      <c r="E1511" s="2"/>
      <c r="F1511" s="2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</row>
    <row r="1512" spans="1:23" x14ac:dyDescent="0.3">
      <c r="A1512" s="2"/>
      <c r="B1512" s="2"/>
      <c r="C1512" s="2"/>
      <c r="D1512" s="2"/>
      <c r="E1512" s="2"/>
      <c r="F1512" s="2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</row>
    <row r="1513" spans="1:23" x14ac:dyDescent="0.3">
      <c r="A1513" s="2"/>
      <c r="B1513" s="2"/>
      <c r="C1513" s="2"/>
      <c r="D1513" s="2"/>
      <c r="E1513" s="2"/>
      <c r="F1513" s="2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</row>
    <row r="1514" spans="1:23" x14ac:dyDescent="0.3">
      <c r="A1514" s="2"/>
      <c r="B1514" s="2"/>
      <c r="C1514" s="2"/>
      <c r="D1514" s="2"/>
      <c r="E1514" s="2"/>
      <c r="F1514" s="2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</row>
    <row r="1515" spans="1:23" x14ac:dyDescent="0.3">
      <c r="A1515" s="2"/>
      <c r="B1515" s="2"/>
      <c r="C1515" s="2"/>
      <c r="D1515" s="2"/>
      <c r="E1515" s="2"/>
      <c r="F1515" s="2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</row>
    <row r="1516" spans="1:23" x14ac:dyDescent="0.3">
      <c r="A1516" s="2"/>
      <c r="B1516" s="2"/>
      <c r="C1516" s="2"/>
      <c r="D1516" s="2"/>
      <c r="E1516" s="2"/>
      <c r="F1516" s="2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</row>
    <row r="1517" spans="1:23" x14ac:dyDescent="0.3">
      <c r="A1517" s="2"/>
      <c r="B1517" s="2"/>
      <c r="C1517" s="2"/>
      <c r="D1517" s="2"/>
      <c r="E1517" s="2"/>
      <c r="F1517" s="2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</row>
    <row r="1518" spans="1:23" x14ac:dyDescent="0.3">
      <c r="A1518" s="2"/>
      <c r="B1518" s="2"/>
      <c r="C1518" s="2"/>
      <c r="D1518" s="2"/>
      <c r="E1518" s="2"/>
      <c r="F1518" s="2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</row>
    <row r="1519" spans="1:23" x14ac:dyDescent="0.3">
      <c r="A1519" s="2"/>
      <c r="B1519" s="2"/>
      <c r="C1519" s="2"/>
      <c r="D1519" s="2"/>
      <c r="E1519" s="2"/>
      <c r="F1519" s="2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</row>
    <row r="1520" spans="1:23" x14ac:dyDescent="0.3">
      <c r="A1520" s="2"/>
      <c r="B1520" s="2"/>
      <c r="C1520" s="2"/>
      <c r="D1520" s="2"/>
      <c r="E1520" s="2"/>
      <c r="F1520" s="2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</row>
    <row r="1521" spans="1:23" x14ac:dyDescent="0.3">
      <c r="A1521" s="2"/>
      <c r="B1521" s="2"/>
      <c r="C1521" s="2"/>
      <c r="D1521" s="2"/>
      <c r="E1521" s="2"/>
      <c r="F1521" s="2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</row>
    <row r="1522" spans="1:23" x14ac:dyDescent="0.3">
      <c r="A1522" s="2"/>
      <c r="B1522" s="2"/>
      <c r="C1522" s="2"/>
      <c r="D1522" s="2"/>
      <c r="E1522" s="2"/>
      <c r="F1522" s="2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</row>
    <row r="1523" spans="1:23" x14ac:dyDescent="0.3">
      <c r="A1523" s="2"/>
      <c r="B1523" s="2"/>
      <c r="C1523" s="2"/>
      <c r="D1523" s="2"/>
      <c r="E1523" s="2"/>
      <c r="F1523" s="2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</row>
    <row r="1524" spans="1:23" x14ac:dyDescent="0.3">
      <c r="A1524" s="2"/>
      <c r="B1524" s="2"/>
      <c r="C1524" s="2"/>
      <c r="D1524" s="2"/>
      <c r="E1524" s="2"/>
      <c r="F1524" s="2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</row>
    <row r="1525" spans="1:23" x14ac:dyDescent="0.3">
      <c r="A1525" s="2"/>
      <c r="B1525" s="2"/>
      <c r="C1525" s="2"/>
      <c r="D1525" s="2"/>
      <c r="E1525" s="2"/>
      <c r="F1525" s="2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</row>
    <row r="1526" spans="1:23" x14ac:dyDescent="0.3">
      <c r="A1526" s="2"/>
      <c r="B1526" s="2"/>
      <c r="C1526" s="2"/>
      <c r="D1526" s="2"/>
      <c r="E1526" s="2"/>
      <c r="F1526" s="2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</row>
    <row r="1527" spans="1:23" x14ac:dyDescent="0.3">
      <c r="A1527" s="2"/>
      <c r="B1527" s="2"/>
      <c r="C1527" s="2"/>
      <c r="D1527" s="2"/>
      <c r="E1527" s="2"/>
      <c r="F1527" s="2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</row>
    <row r="1528" spans="1:23" x14ac:dyDescent="0.3">
      <c r="A1528" s="2"/>
      <c r="B1528" s="2"/>
      <c r="C1528" s="2"/>
      <c r="D1528" s="2"/>
      <c r="E1528" s="2"/>
      <c r="F1528" s="2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</row>
    <row r="1529" spans="1:23" x14ac:dyDescent="0.3">
      <c r="A1529" s="2"/>
      <c r="B1529" s="2"/>
      <c r="C1529" s="2"/>
      <c r="D1529" s="2"/>
      <c r="E1529" s="2"/>
      <c r="F1529" s="2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</row>
    <row r="1530" spans="1:23" x14ac:dyDescent="0.3">
      <c r="A1530" s="2"/>
      <c r="B1530" s="2"/>
      <c r="C1530" s="2"/>
      <c r="D1530" s="2"/>
      <c r="E1530" s="2"/>
      <c r="F1530" s="2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</row>
    <row r="1531" spans="1:23" x14ac:dyDescent="0.3">
      <c r="A1531" s="2"/>
      <c r="B1531" s="2"/>
      <c r="C1531" s="2"/>
      <c r="D1531" s="2"/>
      <c r="E1531" s="2"/>
      <c r="F1531" s="2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</row>
    <row r="1532" spans="1:23" x14ac:dyDescent="0.3">
      <c r="A1532" s="2"/>
      <c r="B1532" s="2"/>
      <c r="C1532" s="2"/>
      <c r="D1532" s="2"/>
      <c r="E1532" s="2"/>
      <c r="F1532" s="2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</row>
    <row r="1533" spans="1:23" x14ac:dyDescent="0.3">
      <c r="A1533" s="2"/>
      <c r="B1533" s="2"/>
      <c r="C1533" s="2"/>
      <c r="D1533" s="2"/>
      <c r="E1533" s="2"/>
      <c r="F1533" s="2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</row>
    <row r="1534" spans="1:23" x14ac:dyDescent="0.3">
      <c r="A1534" s="2"/>
      <c r="B1534" s="2"/>
      <c r="C1534" s="2"/>
      <c r="D1534" s="2"/>
      <c r="E1534" s="2"/>
      <c r="F1534" s="2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</row>
    <row r="1535" spans="1:23" x14ac:dyDescent="0.3">
      <c r="A1535" s="2"/>
      <c r="B1535" s="2"/>
      <c r="C1535" s="2"/>
      <c r="D1535" s="2"/>
      <c r="E1535" s="2"/>
      <c r="F1535" s="2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</row>
    <row r="1536" spans="1:23" x14ac:dyDescent="0.3">
      <c r="A1536" s="2"/>
      <c r="B1536" s="2"/>
      <c r="C1536" s="2"/>
      <c r="D1536" s="2"/>
      <c r="E1536" s="2"/>
      <c r="F1536" s="2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</row>
    <row r="1537" spans="1:23" x14ac:dyDescent="0.3">
      <c r="A1537" s="2"/>
      <c r="B1537" s="2"/>
      <c r="C1537" s="2"/>
      <c r="D1537" s="2"/>
      <c r="E1537" s="2"/>
      <c r="F1537" s="2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</row>
    <row r="1538" spans="1:23" x14ac:dyDescent="0.3">
      <c r="A1538" s="2"/>
      <c r="B1538" s="2"/>
      <c r="C1538" s="2"/>
      <c r="D1538" s="2"/>
      <c r="E1538" s="2"/>
      <c r="F1538" s="2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</row>
    <row r="1539" spans="1:23" x14ac:dyDescent="0.3">
      <c r="A1539" s="2"/>
      <c r="B1539" s="2"/>
      <c r="C1539" s="2"/>
      <c r="D1539" s="2"/>
      <c r="E1539" s="2"/>
      <c r="F1539" s="2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</row>
    <row r="1540" spans="1:23" ht="21" x14ac:dyDescent="0.4">
      <c r="A1540" s="22"/>
      <c r="B1540" s="2"/>
      <c r="C1540" s="2"/>
      <c r="D1540" s="2"/>
      <c r="E1540" s="2"/>
      <c r="F1540" s="2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</row>
    <row r="1541" spans="1:23" x14ac:dyDescent="0.3">
      <c r="A1541" s="2"/>
      <c r="B1541" s="2"/>
      <c r="C1541" s="2"/>
      <c r="D1541" s="2"/>
      <c r="E1541" s="2"/>
      <c r="F1541" s="2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</row>
    <row r="1542" spans="1:23" x14ac:dyDescent="0.3">
      <c r="A1542" s="2"/>
      <c r="B1542" s="2"/>
      <c r="C1542" s="2"/>
      <c r="D1542" s="2"/>
      <c r="E1542" s="2"/>
      <c r="F1542" s="2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</row>
    <row r="1543" spans="1:23" x14ac:dyDescent="0.3">
      <c r="A1543" s="2"/>
      <c r="B1543" s="2"/>
      <c r="C1543" s="2"/>
      <c r="D1543" s="2"/>
      <c r="E1543" s="2"/>
      <c r="F1543" s="2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</row>
    <row r="1544" spans="1:23" x14ac:dyDescent="0.3">
      <c r="A1544" s="2"/>
      <c r="B1544" s="2"/>
      <c r="C1544" s="2"/>
      <c r="D1544" s="2"/>
      <c r="E1544" s="2"/>
      <c r="F1544" s="2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</row>
    <row r="1545" spans="1:23" x14ac:dyDescent="0.3">
      <c r="A1545" s="2"/>
      <c r="B1545" s="2"/>
      <c r="C1545" s="2"/>
      <c r="D1545" s="2"/>
      <c r="E1545" s="2"/>
      <c r="F1545" s="2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</row>
    <row r="1546" spans="1:23" x14ac:dyDescent="0.3">
      <c r="A1546" s="2"/>
      <c r="B1546" s="2"/>
      <c r="C1546" s="2"/>
      <c r="D1546" s="2"/>
      <c r="E1546" s="2"/>
      <c r="F1546" s="2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</row>
    <row r="1547" spans="1:23" x14ac:dyDescent="0.3">
      <c r="A1547" s="2"/>
      <c r="B1547" s="2"/>
      <c r="C1547" s="2"/>
      <c r="D1547" s="2"/>
      <c r="E1547" s="2"/>
      <c r="F1547" s="2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</row>
    <row r="1548" spans="1:23" x14ac:dyDescent="0.3">
      <c r="A1548" s="2"/>
      <c r="B1548" s="2"/>
      <c r="C1548" s="2"/>
      <c r="D1548" s="2"/>
      <c r="E1548" s="2"/>
      <c r="F1548" s="2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</row>
    <row r="1549" spans="1:23" x14ac:dyDescent="0.3">
      <c r="A1549" s="2"/>
      <c r="B1549" s="2"/>
      <c r="C1549" s="2"/>
      <c r="D1549" s="2"/>
      <c r="E1549" s="2"/>
      <c r="F1549" s="2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</row>
    <row r="1550" spans="1:23" x14ac:dyDescent="0.3">
      <c r="A1550" s="2"/>
      <c r="B1550" s="2"/>
      <c r="C1550" s="2"/>
      <c r="D1550" s="2"/>
      <c r="E1550" s="2"/>
      <c r="F1550" s="2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</row>
    <row r="1551" spans="1:23" x14ac:dyDescent="0.3">
      <c r="A1551" s="2"/>
      <c r="B1551" s="2"/>
      <c r="C1551" s="2"/>
      <c r="D1551" s="2"/>
      <c r="E1551" s="2"/>
      <c r="F1551" s="2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</row>
    <row r="1552" spans="1:23" x14ac:dyDescent="0.3">
      <c r="A1552" s="2"/>
      <c r="B1552" s="2"/>
      <c r="C1552" s="2"/>
      <c r="D1552" s="2"/>
      <c r="E1552" s="2"/>
      <c r="F1552" s="2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</row>
    <row r="1553" spans="1:23" x14ac:dyDescent="0.3">
      <c r="A1553" s="2"/>
      <c r="B1553" s="2"/>
      <c r="C1553" s="2"/>
      <c r="D1553" s="2"/>
      <c r="E1553" s="2"/>
      <c r="F1553" s="2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</row>
    <row r="1554" spans="1:23" x14ac:dyDescent="0.3">
      <c r="A1554" s="2"/>
      <c r="B1554" s="2"/>
      <c r="C1554" s="2"/>
      <c r="D1554" s="2"/>
      <c r="E1554" s="2"/>
      <c r="F1554" s="2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</row>
    <row r="1555" spans="1:23" x14ac:dyDescent="0.3">
      <c r="A1555" s="2"/>
      <c r="B1555" s="2"/>
      <c r="C1555" s="2"/>
      <c r="D1555" s="2"/>
      <c r="E1555" s="2"/>
      <c r="F1555" s="2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</row>
    <row r="1556" spans="1:23" x14ac:dyDescent="0.3">
      <c r="A1556" s="2"/>
      <c r="B1556" s="2"/>
      <c r="C1556" s="2"/>
      <c r="D1556" s="2"/>
      <c r="E1556" s="2"/>
      <c r="F1556" s="2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</row>
    <row r="1557" spans="1:23" x14ac:dyDescent="0.3">
      <c r="A1557" s="2"/>
      <c r="B1557" s="2"/>
      <c r="C1557" s="2"/>
      <c r="D1557" s="2"/>
      <c r="E1557" s="2"/>
      <c r="F1557" s="2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</row>
    <row r="1558" spans="1:23" x14ac:dyDescent="0.3">
      <c r="A1558" s="2"/>
      <c r="B1558" s="2"/>
      <c r="C1558" s="2"/>
      <c r="D1558" s="2"/>
      <c r="E1558" s="2"/>
      <c r="F1558" s="2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</row>
    <row r="1559" spans="1:23" x14ac:dyDescent="0.3">
      <c r="A1559" s="2"/>
      <c r="B1559" s="2"/>
      <c r="C1559" s="2"/>
      <c r="D1559" s="2"/>
      <c r="E1559" s="2"/>
      <c r="F1559" s="2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</row>
    <row r="1560" spans="1:23" x14ac:dyDescent="0.3">
      <c r="A1560" s="2"/>
      <c r="B1560" s="2"/>
      <c r="C1560" s="2"/>
      <c r="D1560" s="2"/>
      <c r="E1560" s="2"/>
      <c r="F1560" s="2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</row>
    <row r="1561" spans="1:23" x14ac:dyDescent="0.3">
      <c r="A1561" s="2"/>
      <c r="B1561" s="2"/>
      <c r="C1561" s="2"/>
      <c r="D1561" s="2"/>
      <c r="E1561" s="2"/>
      <c r="F1561" s="2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</row>
    <row r="1562" spans="1:23" x14ac:dyDescent="0.3">
      <c r="A1562" s="2"/>
      <c r="B1562" s="2"/>
      <c r="C1562" s="2"/>
      <c r="D1562" s="2"/>
      <c r="E1562" s="2"/>
      <c r="F1562" s="2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</row>
    <row r="1563" spans="1:23" x14ac:dyDescent="0.3">
      <c r="A1563" s="2"/>
      <c r="B1563" s="2"/>
      <c r="C1563" s="2"/>
      <c r="D1563" s="2"/>
      <c r="E1563" s="2"/>
      <c r="F1563" s="2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</row>
    <row r="1564" spans="1:23" x14ac:dyDescent="0.3">
      <c r="A1564" s="2"/>
      <c r="B1564" s="2"/>
      <c r="C1564" s="2"/>
      <c r="D1564" s="2"/>
      <c r="E1564" s="2"/>
      <c r="F1564" s="2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</row>
    <row r="1565" spans="1:23" x14ac:dyDescent="0.3">
      <c r="A1565" s="2"/>
      <c r="B1565" s="2"/>
      <c r="C1565" s="2"/>
      <c r="D1565" s="2"/>
      <c r="E1565" s="2"/>
      <c r="F1565" s="2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</row>
    <row r="1566" spans="1:23" x14ac:dyDescent="0.3">
      <c r="A1566" s="2"/>
      <c r="B1566" s="2"/>
      <c r="C1566" s="2"/>
      <c r="D1566" s="2"/>
      <c r="E1566" s="2"/>
      <c r="F1566" s="2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</row>
    <row r="1567" spans="1:23" x14ac:dyDescent="0.3">
      <c r="A1567" s="2"/>
      <c r="B1567" s="2"/>
      <c r="C1567" s="2"/>
      <c r="D1567" s="2"/>
      <c r="E1567" s="2"/>
      <c r="F1567" s="2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</row>
    <row r="1568" spans="1:23" x14ac:dyDescent="0.3">
      <c r="A1568" s="2"/>
      <c r="B1568" s="2"/>
      <c r="C1568" s="2"/>
      <c r="D1568" s="2"/>
      <c r="E1568" s="2"/>
      <c r="F1568" s="2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</row>
    <row r="1569" spans="1:23" x14ac:dyDescent="0.3">
      <c r="A1569" s="2"/>
      <c r="B1569" s="2"/>
      <c r="C1569" s="2"/>
      <c r="D1569" s="2"/>
      <c r="E1569" s="2"/>
      <c r="F1569" s="2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</row>
    <row r="1570" spans="1:23" x14ac:dyDescent="0.3">
      <c r="A1570" s="2"/>
      <c r="B1570" s="2"/>
      <c r="C1570" s="2"/>
      <c r="D1570" s="2"/>
      <c r="E1570" s="2"/>
      <c r="F1570" s="2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</row>
    <row r="1571" spans="1:23" x14ac:dyDescent="0.3">
      <c r="A1571" s="2"/>
      <c r="B1571" s="2"/>
      <c r="C1571" s="2"/>
      <c r="D1571" s="2"/>
      <c r="E1571" s="2"/>
      <c r="F1571" s="2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</row>
    <row r="1572" spans="1:23" x14ac:dyDescent="0.3">
      <c r="A1572" s="2"/>
      <c r="B1572" s="2"/>
      <c r="C1572" s="2"/>
      <c r="D1572" s="2"/>
      <c r="E1572" s="2"/>
      <c r="F1572" s="2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</row>
    <row r="1573" spans="1:23" x14ac:dyDescent="0.3">
      <c r="A1573" s="2"/>
      <c r="B1573" s="2"/>
      <c r="C1573" s="2"/>
      <c r="D1573" s="2"/>
      <c r="E1573" s="2"/>
      <c r="F1573" s="2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</row>
    <row r="1574" spans="1:23" x14ac:dyDescent="0.3">
      <c r="A1574" s="2"/>
      <c r="B1574" s="2"/>
      <c r="C1574" s="2"/>
      <c r="D1574" s="2"/>
      <c r="E1574" s="2"/>
      <c r="F1574" s="2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</row>
    <row r="1575" spans="1:23" x14ac:dyDescent="0.3">
      <c r="A1575" s="2"/>
      <c r="B1575" s="2"/>
      <c r="C1575" s="2"/>
      <c r="D1575" s="2"/>
      <c r="E1575" s="2"/>
      <c r="F1575" s="2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</row>
    <row r="1576" spans="1:23" x14ac:dyDescent="0.3">
      <c r="A1576" s="2"/>
      <c r="B1576" s="2"/>
      <c r="C1576" s="2"/>
      <c r="D1576" s="2"/>
      <c r="E1576" s="2"/>
      <c r="F1576" s="2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</row>
    <row r="1577" spans="1:23" x14ac:dyDescent="0.3">
      <c r="A1577" s="2"/>
      <c r="B1577" s="2"/>
      <c r="C1577" s="2"/>
      <c r="D1577" s="2"/>
      <c r="E1577" s="2"/>
      <c r="F1577" s="2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</row>
    <row r="1578" spans="1:23" x14ac:dyDescent="0.3">
      <c r="A1578" s="2"/>
      <c r="B1578" s="2"/>
      <c r="C1578" s="2"/>
      <c r="D1578" s="2"/>
      <c r="E1578" s="2"/>
      <c r="F1578" s="2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</row>
    <row r="1579" spans="1:23" x14ac:dyDescent="0.3">
      <c r="A1579" s="2"/>
      <c r="B1579" s="2"/>
      <c r="C1579" s="2"/>
      <c r="D1579" s="2"/>
      <c r="E1579" s="2"/>
      <c r="F1579" s="2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</row>
    <row r="1580" spans="1:23" x14ac:dyDescent="0.3">
      <c r="A1580" s="2"/>
      <c r="B1580" s="2"/>
      <c r="C1580" s="2"/>
      <c r="D1580" s="2"/>
      <c r="E1580" s="2"/>
      <c r="F1580" s="2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</row>
    <row r="1581" spans="1:23" x14ac:dyDescent="0.3">
      <c r="A1581" s="23"/>
      <c r="B1581" s="23"/>
      <c r="C1581" s="23"/>
      <c r="D1581" s="23"/>
      <c r="E1581" s="23"/>
      <c r="F1581" s="23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</row>
    <row r="1582" spans="1:23" x14ac:dyDescent="0.3">
      <c r="A1582" s="23"/>
      <c r="B1582" s="23"/>
      <c r="C1582" s="23"/>
      <c r="D1582" s="23"/>
      <c r="E1582" s="23"/>
      <c r="F1582" s="23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</row>
    <row r="1583" spans="1:23" x14ac:dyDescent="0.3">
      <c r="A1583" s="23"/>
      <c r="B1583" s="23"/>
      <c r="C1583" s="23"/>
      <c r="D1583" s="23"/>
      <c r="E1583" s="23"/>
      <c r="F1583" s="23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</row>
    <row r="1584" spans="1:23" x14ac:dyDescent="0.3">
      <c r="A1584" s="23"/>
      <c r="B1584" s="23"/>
      <c r="C1584" s="23"/>
      <c r="D1584" s="23"/>
      <c r="E1584" s="23"/>
      <c r="F1584" s="23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</row>
    <row r="1585" spans="1:23" x14ac:dyDescent="0.3">
      <c r="A1585" s="23"/>
      <c r="B1585" s="23"/>
      <c r="C1585" s="23"/>
      <c r="D1585" s="23"/>
      <c r="E1585" s="23"/>
      <c r="F1585" s="23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</row>
    <row r="1586" spans="1:23" x14ac:dyDescent="0.3">
      <c r="A1586" s="23"/>
      <c r="B1586" s="23"/>
      <c r="C1586" s="23"/>
      <c r="D1586" s="23"/>
      <c r="E1586" s="23"/>
      <c r="F1586" s="23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</row>
    <row r="1587" spans="1:23" x14ac:dyDescent="0.3">
      <c r="A1587" s="23"/>
      <c r="B1587" s="23"/>
      <c r="C1587" s="23"/>
      <c r="D1587" s="23"/>
      <c r="E1587" s="23"/>
      <c r="F1587" s="23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</row>
    <row r="1588" spans="1:23" x14ac:dyDescent="0.3">
      <c r="A1588" s="23"/>
      <c r="B1588" s="23"/>
      <c r="C1588" s="23"/>
      <c r="D1588" s="23"/>
      <c r="E1588" s="23"/>
      <c r="F1588" s="23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</row>
    <row r="1589" spans="1:23" x14ac:dyDescent="0.3">
      <c r="A1589" s="23"/>
      <c r="B1589" s="23"/>
      <c r="C1589" s="23"/>
      <c r="D1589" s="23"/>
      <c r="E1589" s="23"/>
      <c r="F1589" s="23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</row>
    <row r="1590" spans="1:23" x14ac:dyDescent="0.3">
      <c r="A1590" s="23"/>
      <c r="B1590" s="23"/>
      <c r="C1590" s="23"/>
      <c r="D1590" s="23"/>
      <c r="E1590" s="23"/>
      <c r="F1590" s="23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</row>
    <row r="1591" spans="1:23" x14ac:dyDescent="0.3">
      <c r="A1591" s="23"/>
      <c r="B1591" s="23"/>
      <c r="C1591" s="23"/>
      <c r="D1591" s="23"/>
      <c r="E1591" s="23"/>
      <c r="F1591" s="23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</row>
    <row r="1592" spans="1:23" x14ac:dyDescent="0.3">
      <c r="A1592" s="23"/>
      <c r="B1592" s="23"/>
      <c r="C1592" s="23"/>
      <c r="D1592" s="23"/>
      <c r="E1592" s="23"/>
      <c r="F1592" s="23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</row>
    <row r="1593" spans="1:23" x14ac:dyDescent="0.3">
      <c r="A1593" s="23"/>
      <c r="B1593" s="23"/>
      <c r="C1593" s="23"/>
      <c r="D1593" s="23"/>
      <c r="E1593" s="23"/>
      <c r="F1593" s="23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</row>
    <row r="1594" spans="1:23" x14ac:dyDescent="0.3">
      <c r="A1594" s="23"/>
      <c r="B1594" s="23"/>
      <c r="C1594" s="23"/>
      <c r="D1594" s="23"/>
      <c r="E1594" s="23"/>
      <c r="F1594" s="23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</row>
    <row r="1595" spans="1:23" x14ac:dyDescent="0.3">
      <c r="A1595" s="23"/>
      <c r="B1595" s="23"/>
      <c r="C1595" s="23"/>
      <c r="D1595" s="23"/>
      <c r="E1595" s="23"/>
      <c r="F1595" s="23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</row>
    <row r="1596" spans="1:23" x14ac:dyDescent="0.3">
      <c r="A1596" s="23"/>
      <c r="B1596" s="23"/>
      <c r="C1596" s="23"/>
      <c r="D1596" s="23"/>
      <c r="E1596" s="23"/>
      <c r="F1596" s="23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</row>
    <row r="1597" spans="1:23" x14ac:dyDescent="0.3">
      <c r="A1597" s="23"/>
      <c r="B1597" s="23"/>
      <c r="C1597" s="23"/>
      <c r="D1597" s="23"/>
      <c r="E1597" s="23"/>
      <c r="F1597" s="23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</row>
    <row r="1598" spans="1:23" x14ac:dyDescent="0.3">
      <c r="A1598" s="23"/>
      <c r="B1598" s="23"/>
      <c r="C1598" s="23"/>
      <c r="D1598" s="23"/>
      <c r="E1598" s="23"/>
      <c r="F1598" s="23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</row>
    <row r="1599" spans="1:23" x14ac:dyDescent="0.3">
      <c r="A1599" s="23"/>
      <c r="B1599" s="23"/>
      <c r="C1599" s="23"/>
      <c r="D1599" s="23"/>
      <c r="E1599" s="23"/>
      <c r="F1599" s="23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</row>
    <row r="1600" spans="1:23" x14ac:dyDescent="0.3">
      <c r="A1600" s="23"/>
      <c r="B1600" s="23"/>
      <c r="C1600" s="23"/>
      <c r="D1600" s="23"/>
      <c r="E1600" s="23"/>
      <c r="F1600" s="23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</row>
    <row r="1601" spans="1:23" x14ac:dyDescent="0.3">
      <c r="A1601" s="23"/>
      <c r="B1601" s="23"/>
      <c r="C1601" s="23"/>
      <c r="D1601" s="23"/>
      <c r="E1601" s="23"/>
      <c r="F1601" s="23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</row>
    <row r="1602" spans="1:23" x14ac:dyDescent="0.3">
      <c r="A1602" s="23"/>
      <c r="B1602" s="23"/>
      <c r="C1602" s="23"/>
      <c r="D1602" s="23"/>
      <c r="E1602" s="23"/>
      <c r="F1602" s="23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</row>
    <row r="1603" spans="1:23" x14ac:dyDescent="0.3">
      <c r="A1603" s="23"/>
      <c r="B1603" s="23"/>
      <c r="C1603" s="23"/>
      <c r="D1603" s="23"/>
      <c r="E1603" s="23"/>
      <c r="F1603" s="23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</row>
    <row r="1604" spans="1:23" x14ac:dyDescent="0.3">
      <c r="A1604" s="23"/>
      <c r="B1604" s="23"/>
      <c r="C1604" s="23"/>
      <c r="D1604" s="23"/>
      <c r="E1604" s="23"/>
      <c r="F1604" s="23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</row>
    <row r="1605" spans="1:23" x14ac:dyDescent="0.3">
      <c r="A1605" s="23"/>
      <c r="B1605" s="23"/>
      <c r="C1605" s="23"/>
      <c r="D1605" s="23"/>
      <c r="E1605" s="23"/>
      <c r="F1605" s="23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</row>
    <row r="1606" spans="1:23" x14ac:dyDescent="0.3">
      <c r="A1606" s="23"/>
      <c r="B1606" s="23"/>
      <c r="C1606" s="23"/>
      <c r="D1606" s="23"/>
      <c r="E1606" s="23"/>
      <c r="F1606" s="23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</row>
    <row r="1607" spans="1:23" x14ac:dyDescent="0.3">
      <c r="A1607" s="23"/>
      <c r="B1607" s="23"/>
      <c r="C1607" s="23"/>
      <c r="D1607" s="23"/>
      <c r="E1607" s="23"/>
      <c r="F1607" s="23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</row>
    <row r="1608" spans="1:23" x14ac:dyDescent="0.3">
      <c r="A1608" s="23"/>
      <c r="B1608" s="23"/>
      <c r="C1608" s="23"/>
      <c r="D1608" s="23"/>
      <c r="E1608" s="23"/>
      <c r="F1608" s="23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</row>
    <row r="1609" spans="1:23" x14ac:dyDescent="0.3">
      <c r="A1609" s="23"/>
      <c r="B1609" s="23"/>
      <c r="C1609" s="23"/>
      <c r="D1609" s="23"/>
      <c r="E1609" s="23"/>
      <c r="F1609" s="23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</row>
    <row r="1610" spans="1:23" x14ac:dyDescent="0.3">
      <c r="A1610" s="23"/>
      <c r="B1610" s="23"/>
      <c r="C1610" s="23"/>
      <c r="D1610" s="23"/>
      <c r="E1610" s="23"/>
      <c r="F1610" s="23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</row>
    <row r="1611" spans="1:23" x14ac:dyDescent="0.3">
      <c r="A1611" s="23"/>
      <c r="B1611" s="23"/>
      <c r="C1611" s="23"/>
      <c r="D1611" s="23"/>
      <c r="E1611" s="23"/>
      <c r="F1611" s="23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</row>
    <row r="1612" spans="1:23" x14ac:dyDescent="0.3">
      <c r="A1612" s="23"/>
      <c r="B1612" s="23"/>
      <c r="C1612" s="23"/>
      <c r="D1612" s="23"/>
      <c r="E1612" s="23"/>
      <c r="F1612" s="23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</row>
    <row r="1613" spans="1:23" x14ac:dyDescent="0.3">
      <c r="A1613" s="23"/>
      <c r="B1613" s="23"/>
      <c r="C1613" s="23"/>
      <c r="D1613" s="23"/>
      <c r="E1613" s="23"/>
      <c r="F1613" s="23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</row>
    <row r="1614" spans="1:23" x14ac:dyDescent="0.3">
      <c r="A1614" s="23"/>
      <c r="B1614" s="23"/>
      <c r="C1614" s="23"/>
      <c r="D1614" s="23"/>
      <c r="E1614" s="23"/>
      <c r="F1614" s="23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</row>
    <row r="1615" spans="1:23" x14ac:dyDescent="0.3">
      <c r="A1615" s="23"/>
      <c r="B1615" s="23"/>
      <c r="C1615" s="23"/>
      <c r="D1615" s="23"/>
      <c r="E1615" s="23"/>
      <c r="F1615" s="23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</row>
    <row r="1616" spans="1:23" x14ac:dyDescent="0.3">
      <c r="A1616" s="23"/>
      <c r="B1616" s="23"/>
      <c r="C1616" s="23"/>
      <c r="D1616" s="23"/>
      <c r="E1616" s="23"/>
      <c r="F1616" s="23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</row>
    <row r="1617" spans="1:23" x14ac:dyDescent="0.3">
      <c r="A1617" s="23"/>
      <c r="B1617" s="23"/>
      <c r="C1617" s="23"/>
      <c r="D1617" s="23"/>
      <c r="E1617" s="23"/>
      <c r="F1617" s="23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</row>
    <row r="1618" spans="1:23" x14ac:dyDescent="0.3">
      <c r="A1618" s="23"/>
      <c r="B1618" s="23"/>
      <c r="C1618" s="23"/>
      <c r="D1618" s="23"/>
      <c r="E1618" s="23"/>
      <c r="F1618" s="23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</row>
    <row r="1619" spans="1:23" x14ac:dyDescent="0.3">
      <c r="A1619" s="23"/>
      <c r="B1619" s="23"/>
      <c r="C1619" s="23"/>
      <c r="D1619" s="23"/>
      <c r="E1619" s="23"/>
      <c r="F1619" s="23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</row>
    <row r="1620" spans="1:23" ht="21" x14ac:dyDescent="0.4">
      <c r="A1620" s="25"/>
      <c r="B1620" s="23"/>
      <c r="C1620" s="23"/>
      <c r="D1620" s="23"/>
      <c r="E1620" s="23"/>
      <c r="F1620" s="23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</row>
    <row r="1621" spans="1:23" x14ac:dyDescent="0.3">
      <c r="A1621" s="23"/>
      <c r="B1621" s="23"/>
      <c r="C1621" s="23"/>
      <c r="D1621" s="23"/>
      <c r="E1621" s="23"/>
      <c r="F1621" s="23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</row>
    <row r="1622" spans="1:23" x14ac:dyDescent="0.3">
      <c r="A1622" s="23"/>
      <c r="B1622" s="23"/>
      <c r="C1622" s="23"/>
      <c r="D1622" s="23"/>
      <c r="E1622" s="23"/>
      <c r="F1622" s="23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</row>
    <row r="1623" spans="1:23" x14ac:dyDescent="0.3">
      <c r="A1623" s="23"/>
      <c r="B1623" s="23"/>
      <c r="C1623" s="23"/>
      <c r="D1623" s="23"/>
      <c r="E1623" s="23"/>
      <c r="F1623" s="23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</row>
    <row r="1624" spans="1:23" x14ac:dyDescent="0.3">
      <c r="A1624" s="23"/>
      <c r="B1624" s="23"/>
      <c r="C1624" s="23"/>
      <c r="D1624" s="23"/>
      <c r="E1624" s="23"/>
      <c r="F1624" s="23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</row>
    <row r="1625" spans="1:23" x14ac:dyDescent="0.3">
      <c r="A1625" s="23"/>
      <c r="B1625" s="23"/>
      <c r="C1625" s="23"/>
      <c r="D1625" s="23"/>
      <c r="E1625" s="23"/>
      <c r="F1625" s="23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</row>
    <row r="1626" spans="1:23" x14ac:dyDescent="0.3">
      <c r="A1626" s="23"/>
      <c r="B1626" s="23"/>
      <c r="C1626" s="23"/>
      <c r="D1626" s="23"/>
      <c r="E1626" s="23"/>
      <c r="F1626" s="23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</row>
    <row r="1627" spans="1:23" x14ac:dyDescent="0.3">
      <c r="A1627" s="23"/>
      <c r="B1627" s="23"/>
      <c r="C1627" s="23"/>
      <c r="D1627" s="23"/>
      <c r="E1627" s="23"/>
      <c r="F1627" s="23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</row>
    <row r="1628" spans="1:23" x14ac:dyDescent="0.3">
      <c r="A1628" s="23"/>
      <c r="B1628" s="23"/>
      <c r="C1628" s="23"/>
      <c r="D1628" s="23"/>
      <c r="E1628" s="23"/>
      <c r="F1628" s="23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</row>
    <row r="1629" spans="1:23" x14ac:dyDescent="0.3">
      <c r="A1629" s="23"/>
      <c r="B1629" s="23"/>
      <c r="C1629" s="23"/>
      <c r="D1629" s="23"/>
      <c r="E1629" s="23"/>
      <c r="F1629" s="23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</row>
    <row r="1630" spans="1:23" x14ac:dyDescent="0.3">
      <c r="A1630" s="23"/>
      <c r="B1630" s="23"/>
      <c r="C1630" s="23"/>
      <c r="D1630" s="23"/>
      <c r="E1630" s="23"/>
      <c r="F1630" s="23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</row>
    <row r="1631" spans="1:23" x14ac:dyDescent="0.3">
      <c r="A1631" s="23"/>
      <c r="B1631" s="23"/>
      <c r="C1631" s="23"/>
      <c r="D1631" s="23"/>
      <c r="E1631" s="23"/>
      <c r="F1631" s="23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</row>
    <row r="1632" spans="1:23" x14ac:dyDescent="0.3">
      <c r="A1632" s="23"/>
      <c r="B1632" s="23"/>
      <c r="C1632" s="23"/>
      <c r="D1632" s="23"/>
      <c r="E1632" s="23"/>
      <c r="F1632" s="23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</row>
    <row r="1633" spans="1:23" x14ac:dyDescent="0.3">
      <c r="A1633" s="23"/>
      <c r="B1633" s="23"/>
      <c r="C1633" s="23"/>
      <c r="D1633" s="23"/>
      <c r="E1633" s="23"/>
      <c r="F1633" s="23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</row>
    <row r="1634" spans="1:23" x14ac:dyDescent="0.3">
      <c r="A1634" s="23"/>
      <c r="B1634" s="23"/>
      <c r="C1634" s="23"/>
      <c r="D1634" s="23"/>
      <c r="E1634" s="23"/>
      <c r="F1634" s="23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</row>
    <row r="1635" spans="1:23" x14ac:dyDescent="0.3">
      <c r="A1635" s="23"/>
      <c r="B1635" s="23"/>
      <c r="C1635" s="23"/>
      <c r="D1635" s="23"/>
      <c r="E1635" s="23"/>
      <c r="F1635" s="23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</row>
    <row r="1636" spans="1:23" x14ac:dyDescent="0.3">
      <c r="A1636" s="23"/>
      <c r="B1636" s="23"/>
      <c r="C1636" s="23"/>
      <c r="D1636" s="23"/>
      <c r="E1636" s="23"/>
      <c r="F1636" s="23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</row>
    <row r="1637" spans="1:23" x14ac:dyDescent="0.3">
      <c r="A1637" s="23"/>
      <c r="B1637" s="23"/>
      <c r="C1637" s="23"/>
      <c r="D1637" s="23"/>
      <c r="E1637" s="23"/>
      <c r="F1637" s="23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</row>
    <row r="1638" spans="1:23" x14ac:dyDescent="0.3">
      <c r="A1638" s="23"/>
      <c r="B1638" s="23"/>
      <c r="C1638" s="23"/>
      <c r="D1638" s="23"/>
      <c r="E1638" s="23"/>
      <c r="F1638" s="23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</row>
    <row r="1639" spans="1:23" x14ac:dyDescent="0.3">
      <c r="A1639" s="23"/>
      <c r="B1639" s="23"/>
      <c r="C1639" s="23"/>
      <c r="D1639" s="23"/>
      <c r="E1639" s="23"/>
      <c r="F1639" s="23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</row>
    <row r="1640" spans="1:23" x14ac:dyDescent="0.3">
      <c r="A1640" s="23"/>
      <c r="B1640" s="23"/>
      <c r="C1640" s="23"/>
      <c r="D1640" s="23"/>
      <c r="E1640" s="23"/>
      <c r="F1640" s="23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</row>
    <row r="1641" spans="1:23" x14ac:dyDescent="0.3">
      <c r="A1641" s="23"/>
      <c r="B1641" s="23"/>
      <c r="C1641" s="23"/>
      <c r="D1641" s="23"/>
      <c r="E1641" s="23"/>
      <c r="F1641" s="23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</row>
    <row r="1642" spans="1:23" x14ac:dyDescent="0.3">
      <c r="A1642" s="23"/>
      <c r="B1642" s="23"/>
      <c r="C1642" s="23"/>
      <c r="D1642" s="23"/>
      <c r="E1642" s="23"/>
      <c r="F1642" s="23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</row>
    <row r="1643" spans="1:23" x14ac:dyDescent="0.3">
      <c r="A1643" s="23"/>
      <c r="B1643" s="23"/>
      <c r="C1643" s="23"/>
      <c r="D1643" s="23"/>
      <c r="E1643" s="23"/>
      <c r="F1643" s="23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</row>
    <row r="1644" spans="1:23" x14ac:dyDescent="0.3">
      <c r="A1644" s="23"/>
      <c r="B1644" s="23"/>
      <c r="C1644" s="23"/>
      <c r="D1644" s="23"/>
      <c r="E1644" s="23"/>
      <c r="F1644" s="23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</row>
    <row r="1645" spans="1:23" x14ac:dyDescent="0.3">
      <c r="A1645" s="23"/>
      <c r="B1645" s="23"/>
      <c r="C1645" s="23"/>
      <c r="D1645" s="23"/>
      <c r="E1645" s="23"/>
      <c r="F1645" s="23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</row>
    <row r="1646" spans="1:23" x14ac:dyDescent="0.3">
      <c r="A1646" s="23"/>
      <c r="B1646" s="23"/>
      <c r="C1646" s="23"/>
      <c r="D1646" s="23"/>
      <c r="E1646" s="23"/>
      <c r="F1646" s="23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</row>
    <row r="1647" spans="1:23" x14ac:dyDescent="0.3">
      <c r="A1647" s="23"/>
      <c r="B1647" s="23"/>
      <c r="C1647" s="23"/>
      <c r="D1647" s="23"/>
      <c r="E1647" s="23"/>
      <c r="F1647" s="23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</row>
    <row r="1648" spans="1:23" x14ac:dyDescent="0.3">
      <c r="A1648" s="23"/>
      <c r="B1648" s="23"/>
      <c r="C1648" s="23"/>
      <c r="D1648" s="23"/>
      <c r="E1648" s="23"/>
      <c r="F1648" s="23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</row>
    <row r="1649" spans="1:23" x14ac:dyDescent="0.3">
      <c r="A1649" s="23"/>
      <c r="B1649" s="23"/>
      <c r="C1649" s="23"/>
      <c r="D1649" s="23"/>
      <c r="E1649" s="23"/>
      <c r="F1649" s="23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</row>
    <row r="1650" spans="1:23" x14ac:dyDescent="0.3">
      <c r="A1650" s="23"/>
      <c r="B1650" s="23"/>
      <c r="C1650" s="23"/>
      <c r="D1650" s="23"/>
      <c r="E1650" s="23"/>
      <c r="F1650" s="23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</row>
    <row r="1651" spans="1:23" x14ac:dyDescent="0.3">
      <c r="A1651" s="23"/>
      <c r="B1651" s="23"/>
      <c r="C1651" s="23"/>
      <c r="D1651" s="23"/>
      <c r="E1651" s="23"/>
      <c r="F1651" s="23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</row>
    <row r="1652" spans="1:23" x14ac:dyDescent="0.3">
      <c r="A1652" s="23"/>
      <c r="B1652" s="23"/>
      <c r="C1652" s="23"/>
      <c r="D1652" s="23"/>
      <c r="E1652" s="23"/>
      <c r="F1652" s="23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</row>
    <row r="1653" spans="1:23" x14ac:dyDescent="0.3">
      <c r="A1653" s="23"/>
      <c r="B1653" s="23"/>
      <c r="C1653" s="23"/>
      <c r="D1653" s="23"/>
      <c r="E1653" s="23"/>
      <c r="F1653" s="23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</row>
    <row r="1654" spans="1:23" x14ac:dyDescent="0.3">
      <c r="A1654" s="23"/>
      <c r="B1654" s="23"/>
      <c r="C1654" s="23"/>
      <c r="D1654" s="23"/>
      <c r="E1654" s="23"/>
      <c r="F1654" s="23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</row>
    <row r="1655" spans="1:23" x14ac:dyDescent="0.3">
      <c r="A1655" s="23"/>
      <c r="B1655" s="23"/>
      <c r="C1655" s="23"/>
      <c r="D1655" s="23"/>
      <c r="E1655" s="23"/>
      <c r="F1655" s="23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</row>
    <row r="1656" spans="1:23" x14ac:dyDescent="0.3">
      <c r="A1656" s="23"/>
      <c r="B1656" s="23"/>
      <c r="C1656" s="23"/>
      <c r="D1656" s="23"/>
      <c r="E1656" s="23"/>
      <c r="F1656" s="23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</row>
    <row r="1657" spans="1:23" x14ac:dyDescent="0.3">
      <c r="A1657" s="23"/>
      <c r="B1657" s="23"/>
      <c r="C1657" s="23"/>
      <c r="D1657" s="23"/>
      <c r="E1657" s="23"/>
      <c r="F1657" s="23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</row>
    <row r="1658" spans="1:23" x14ac:dyDescent="0.3">
      <c r="A1658" s="23"/>
      <c r="B1658" s="23"/>
      <c r="C1658" s="23"/>
      <c r="D1658" s="23"/>
      <c r="E1658" s="23"/>
      <c r="F1658" s="23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</row>
    <row r="1659" spans="1:23" x14ac:dyDescent="0.3">
      <c r="A1659" s="23"/>
      <c r="B1659" s="23"/>
      <c r="C1659" s="23"/>
      <c r="D1659" s="23"/>
      <c r="E1659" s="23"/>
      <c r="F1659" s="23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</row>
    <row r="1660" spans="1:23" x14ac:dyDescent="0.3">
      <c r="A1660" s="23"/>
      <c r="B1660" s="23"/>
      <c r="C1660" s="23"/>
      <c r="D1660" s="23"/>
      <c r="E1660" s="23"/>
      <c r="F1660" s="23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</row>
    <row r="1661" spans="1:23" x14ac:dyDescent="0.3">
      <c r="A1661" s="23"/>
      <c r="B1661" s="23"/>
      <c r="C1661" s="23"/>
      <c r="D1661" s="23"/>
      <c r="E1661" s="23"/>
      <c r="F1661" s="23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</row>
    <row r="1662" spans="1:23" x14ac:dyDescent="0.3">
      <c r="A1662" s="23"/>
      <c r="B1662" s="23"/>
      <c r="C1662" s="23"/>
      <c r="D1662" s="23"/>
      <c r="E1662" s="23"/>
      <c r="F1662" s="23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</row>
    <row r="1663" spans="1:23" x14ac:dyDescent="0.3">
      <c r="A1663" s="23"/>
      <c r="B1663" s="23"/>
      <c r="C1663" s="23"/>
      <c r="D1663" s="23"/>
      <c r="E1663" s="23"/>
      <c r="F1663" s="23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</row>
    <row r="1664" spans="1:23" x14ac:dyDescent="0.3">
      <c r="A1664" s="23"/>
      <c r="B1664" s="23"/>
      <c r="C1664" s="23"/>
      <c r="D1664" s="23"/>
      <c r="E1664" s="23"/>
      <c r="F1664" s="23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</row>
    <row r="1665" spans="1:23" x14ac:dyDescent="0.3">
      <c r="A1665" s="23"/>
      <c r="B1665" s="23"/>
      <c r="C1665" s="23"/>
      <c r="D1665" s="23"/>
      <c r="E1665" s="23"/>
      <c r="F1665" s="23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</row>
    <row r="1666" spans="1:23" x14ac:dyDescent="0.3">
      <c r="A1666" s="23"/>
      <c r="B1666" s="23"/>
      <c r="C1666" s="23"/>
      <c r="D1666" s="23"/>
      <c r="E1666" s="23"/>
      <c r="F1666" s="23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</row>
    <row r="1667" spans="1:23" x14ac:dyDescent="0.3">
      <c r="A1667" s="23"/>
      <c r="B1667" s="23"/>
      <c r="C1667" s="23"/>
      <c r="D1667" s="23"/>
      <c r="E1667" s="23"/>
      <c r="F1667" s="23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</row>
    <row r="1668" spans="1:23" x14ac:dyDescent="0.3">
      <c r="A1668" s="23"/>
      <c r="B1668" s="23"/>
      <c r="C1668" s="23"/>
      <c r="D1668" s="23"/>
      <c r="E1668" s="23"/>
      <c r="F1668" s="23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</row>
    <row r="1669" spans="1:23" x14ac:dyDescent="0.3">
      <c r="A1669" s="23"/>
      <c r="B1669" s="23"/>
      <c r="C1669" s="23"/>
      <c r="D1669" s="23"/>
      <c r="E1669" s="23"/>
      <c r="F1669" s="23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</row>
    <row r="1670" spans="1:23" x14ac:dyDescent="0.3">
      <c r="A1670" s="23"/>
      <c r="B1670" s="23"/>
      <c r="C1670" s="23"/>
      <c r="D1670" s="23"/>
      <c r="E1670" s="23"/>
      <c r="F1670" s="23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</row>
    <row r="1671" spans="1:23" x14ac:dyDescent="0.3">
      <c r="A1671" s="23"/>
      <c r="B1671" s="23"/>
      <c r="C1671" s="23"/>
      <c r="D1671" s="23"/>
      <c r="E1671" s="23"/>
      <c r="F1671" s="23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</row>
    <row r="1672" spans="1:23" x14ac:dyDescent="0.3">
      <c r="A1672" s="23"/>
      <c r="B1672" s="23"/>
      <c r="C1672" s="23"/>
      <c r="D1672" s="23"/>
      <c r="E1672" s="23"/>
      <c r="F1672" s="23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</row>
    <row r="1673" spans="1:23" x14ac:dyDescent="0.3">
      <c r="A1673" s="23"/>
      <c r="B1673" s="23"/>
      <c r="C1673" s="23"/>
      <c r="D1673" s="23"/>
      <c r="E1673" s="23"/>
      <c r="F1673" s="23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</row>
    <row r="1674" spans="1:23" x14ac:dyDescent="0.3">
      <c r="A1674" s="23"/>
      <c r="B1674" s="23"/>
      <c r="C1674" s="23"/>
      <c r="D1674" s="23"/>
      <c r="E1674" s="23"/>
      <c r="F1674" s="23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</row>
    <row r="1675" spans="1:23" x14ac:dyDescent="0.3">
      <c r="A1675" s="23"/>
      <c r="B1675" s="23"/>
      <c r="C1675" s="23"/>
      <c r="D1675" s="23"/>
      <c r="E1675" s="23"/>
      <c r="F1675" s="23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</row>
    <row r="1676" spans="1:23" x14ac:dyDescent="0.3">
      <c r="A1676" s="23"/>
      <c r="B1676" s="23"/>
      <c r="C1676" s="23"/>
      <c r="D1676" s="23"/>
      <c r="E1676" s="23"/>
      <c r="F1676" s="23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</row>
    <row r="1677" spans="1:23" x14ac:dyDescent="0.3">
      <c r="A1677" s="23"/>
      <c r="B1677" s="23"/>
      <c r="C1677" s="23"/>
      <c r="D1677" s="23"/>
      <c r="E1677" s="23"/>
      <c r="F1677" s="23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</row>
    <row r="1678" spans="1:23" x14ac:dyDescent="0.3">
      <c r="A1678" s="23"/>
      <c r="B1678" s="23"/>
      <c r="C1678" s="23"/>
      <c r="D1678" s="23"/>
      <c r="E1678" s="23"/>
      <c r="F1678" s="23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</row>
    <row r="1679" spans="1:23" x14ac:dyDescent="0.3">
      <c r="A1679" s="23"/>
      <c r="B1679" s="23"/>
      <c r="C1679" s="23"/>
      <c r="D1679" s="23"/>
      <c r="E1679" s="23"/>
      <c r="F1679" s="23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</row>
    <row r="1680" spans="1:23" x14ac:dyDescent="0.3">
      <c r="A1680" s="23"/>
      <c r="B1680" s="23"/>
      <c r="C1680" s="23"/>
      <c r="D1680" s="23"/>
      <c r="E1680" s="23"/>
      <c r="F1680" s="23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</row>
    <row r="1681" spans="1:23" x14ac:dyDescent="0.3">
      <c r="A1681" s="23"/>
      <c r="B1681" s="23"/>
      <c r="C1681" s="23"/>
      <c r="D1681" s="23"/>
      <c r="E1681" s="23"/>
      <c r="F1681" s="23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</row>
    <row r="1682" spans="1:23" x14ac:dyDescent="0.3">
      <c r="A1682" s="23"/>
      <c r="B1682" s="23"/>
      <c r="C1682" s="23"/>
      <c r="D1682" s="23"/>
      <c r="E1682" s="23"/>
      <c r="F1682" s="23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</row>
    <row r="1683" spans="1:23" x14ac:dyDescent="0.3">
      <c r="A1683" s="23"/>
      <c r="B1683" s="23"/>
      <c r="C1683" s="23"/>
      <c r="D1683" s="23"/>
      <c r="E1683" s="23"/>
      <c r="F1683" s="23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</row>
    <row r="1684" spans="1:23" x14ac:dyDescent="0.3">
      <c r="A1684" s="23"/>
      <c r="B1684" s="23"/>
      <c r="C1684" s="23"/>
      <c r="D1684" s="23"/>
      <c r="E1684" s="23"/>
      <c r="F1684" s="23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</row>
    <row r="1685" spans="1:23" x14ac:dyDescent="0.3">
      <c r="A1685" s="23"/>
      <c r="B1685" s="23"/>
      <c r="C1685" s="23"/>
      <c r="D1685" s="23"/>
      <c r="E1685" s="23"/>
      <c r="F1685" s="23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</row>
    <row r="1686" spans="1:23" x14ac:dyDescent="0.3">
      <c r="A1686" s="23"/>
      <c r="B1686" s="23"/>
      <c r="C1686" s="23"/>
      <c r="D1686" s="23"/>
      <c r="E1686" s="23"/>
      <c r="F1686" s="23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</row>
    <row r="1687" spans="1:23" x14ac:dyDescent="0.3">
      <c r="A1687" s="23"/>
      <c r="B1687" s="23"/>
      <c r="C1687" s="23"/>
      <c r="D1687" s="23"/>
      <c r="E1687" s="23"/>
      <c r="F1687" s="23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</row>
    <row r="1688" spans="1:23" x14ac:dyDescent="0.3">
      <c r="A1688" s="23"/>
      <c r="B1688" s="23"/>
      <c r="C1688" s="23"/>
      <c r="D1688" s="23"/>
      <c r="E1688" s="23"/>
      <c r="F1688" s="23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</row>
    <row r="1689" spans="1:23" x14ac:dyDescent="0.3">
      <c r="A1689" s="23"/>
      <c r="B1689" s="23"/>
      <c r="C1689" s="23"/>
      <c r="D1689" s="23"/>
      <c r="E1689" s="23"/>
      <c r="F1689" s="23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</row>
    <row r="1690" spans="1:23" x14ac:dyDescent="0.3">
      <c r="A1690" s="23"/>
      <c r="B1690" s="23"/>
      <c r="C1690" s="23"/>
      <c r="D1690" s="23"/>
      <c r="E1690" s="23"/>
      <c r="F1690" s="23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</row>
    <row r="1691" spans="1:23" x14ac:dyDescent="0.3">
      <c r="A1691" s="23"/>
      <c r="B1691" s="23"/>
      <c r="C1691" s="23"/>
      <c r="D1691" s="23"/>
      <c r="E1691" s="23"/>
      <c r="F1691" s="23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</row>
    <row r="1692" spans="1:23" x14ac:dyDescent="0.3">
      <c r="A1692" s="23"/>
      <c r="B1692" s="23"/>
      <c r="C1692" s="23"/>
      <c r="D1692" s="23"/>
      <c r="E1692" s="23"/>
      <c r="F1692" s="23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</row>
    <row r="1693" spans="1:23" x14ac:dyDescent="0.3">
      <c r="A1693" s="23"/>
      <c r="B1693" s="23"/>
      <c r="C1693" s="23"/>
      <c r="D1693" s="23"/>
      <c r="E1693" s="23"/>
      <c r="F1693" s="23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</row>
    <row r="1694" spans="1:23" x14ac:dyDescent="0.3">
      <c r="A1694" s="23"/>
      <c r="B1694" s="23"/>
      <c r="C1694" s="23"/>
      <c r="D1694" s="23"/>
      <c r="E1694" s="23"/>
      <c r="F1694" s="23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</row>
    <row r="1695" spans="1:23" x14ac:dyDescent="0.3">
      <c r="A1695" s="23"/>
      <c r="B1695" s="23"/>
      <c r="C1695" s="23"/>
      <c r="D1695" s="23"/>
      <c r="E1695" s="23"/>
      <c r="F1695" s="23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</row>
    <row r="1696" spans="1:23" x14ac:dyDescent="0.3">
      <c r="A1696" s="23"/>
      <c r="B1696" s="23"/>
      <c r="C1696" s="23"/>
      <c r="D1696" s="23"/>
      <c r="E1696" s="23"/>
      <c r="F1696" s="23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</row>
    <row r="1697" spans="1:23" x14ac:dyDescent="0.3">
      <c r="A1697" s="23"/>
      <c r="B1697" s="23"/>
      <c r="C1697" s="23"/>
      <c r="D1697" s="23"/>
      <c r="E1697" s="23"/>
      <c r="F1697" s="23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</row>
    <row r="1698" spans="1:23" x14ac:dyDescent="0.3">
      <c r="A1698" s="23"/>
      <c r="B1698" s="23"/>
      <c r="C1698" s="23"/>
      <c r="D1698" s="23"/>
      <c r="E1698" s="23"/>
      <c r="F1698" s="23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</row>
    <row r="1699" spans="1:23" x14ac:dyDescent="0.3">
      <c r="A1699" s="23"/>
      <c r="B1699" s="23"/>
      <c r="C1699" s="23"/>
      <c r="D1699" s="23"/>
      <c r="E1699" s="23"/>
      <c r="F1699" s="23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</row>
    <row r="1700" spans="1:23" ht="21" x14ac:dyDescent="0.4">
      <c r="A1700" s="25"/>
      <c r="B1700" s="23"/>
      <c r="C1700" s="23"/>
      <c r="D1700" s="23"/>
      <c r="E1700" s="23"/>
      <c r="F1700" s="23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</row>
    <row r="1701" spans="1:23" x14ac:dyDescent="0.3">
      <c r="A1701" s="23"/>
      <c r="B1701" s="23"/>
      <c r="C1701" s="23"/>
      <c r="D1701" s="23"/>
      <c r="E1701" s="23"/>
      <c r="F1701" s="23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</row>
    <row r="1702" spans="1:23" x14ac:dyDescent="0.3">
      <c r="A1702" s="23"/>
      <c r="B1702" s="23"/>
      <c r="C1702" s="23"/>
      <c r="D1702" s="23"/>
      <c r="E1702" s="23"/>
      <c r="F1702" s="23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</row>
    <row r="1703" spans="1:23" x14ac:dyDescent="0.3">
      <c r="A1703" s="23"/>
      <c r="B1703" s="23"/>
      <c r="C1703" s="23"/>
      <c r="D1703" s="23"/>
      <c r="E1703" s="23"/>
      <c r="F1703" s="23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</row>
    <row r="1704" spans="1:23" x14ac:dyDescent="0.3">
      <c r="A1704" s="23"/>
      <c r="B1704" s="23"/>
      <c r="C1704" s="23"/>
      <c r="D1704" s="23"/>
      <c r="E1704" s="23"/>
      <c r="F1704" s="23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</row>
    <row r="1705" spans="1:23" x14ac:dyDescent="0.3">
      <c r="A1705" s="23"/>
      <c r="B1705" s="23"/>
      <c r="C1705" s="23"/>
      <c r="D1705" s="23"/>
      <c r="E1705" s="23"/>
      <c r="F1705" s="23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</row>
    <row r="1706" spans="1:23" x14ac:dyDescent="0.3">
      <c r="A1706" s="23"/>
      <c r="B1706" s="23"/>
      <c r="C1706" s="23"/>
      <c r="D1706" s="23"/>
      <c r="E1706" s="23"/>
      <c r="F1706" s="23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</row>
    <row r="1707" spans="1:23" x14ac:dyDescent="0.3">
      <c r="A1707" s="23"/>
      <c r="B1707" s="23"/>
      <c r="C1707" s="23"/>
      <c r="D1707" s="23"/>
      <c r="E1707" s="23"/>
      <c r="F1707" s="23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</row>
    <row r="1708" spans="1:23" x14ac:dyDescent="0.3">
      <c r="A1708" s="23"/>
      <c r="B1708" s="23"/>
      <c r="C1708" s="23"/>
      <c r="D1708" s="23"/>
      <c r="E1708" s="23"/>
      <c r="F1708" s="23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</row>
    <row r="1709" spans="1:23" x14ac:dyDescent="0.3">
      <c r="A1709" s="23"/>
      <c r="B1709" s="23"/>
      <c r="C1709" s="23"/>
      <c r="D1709" s="23"/>
      <c r="E1709" s="23"/>
      <c r="F1709" s="23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</row>
    <row r="1710" spans="1:23" x14ac:dyDescent="0.3">
      <c r="A1710" s="23"/>
      <c r="B1710" s="23"/>
      <c r="C1710" s="23"/>
      <c r="D1710" s="23"/>
      <c r="E1710" s="23"/>
      <c r="F1710" s="23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</row>
    <row r="1711" spans="1:23" x14ac:dyDescent="0.3">
      <c r="A1711" s="23"/>
      <c r="B1711" s="23"/>
      <c r="C1711" s="23"/>
      <c r="D1711" s="23"/>
      <c r="E1711" s="23"/>
      <c r="F1711" s="23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</row>
    <row r="1712" spans="1:23" x14ac:dyDescent="0.3">
      <c r="A1712" s="23"/>
      <c r="B1712" s="23"/>
      <c r="C1712" s="23"/>
      <c r="D1712" s="23"/>
      <c r="E1712" s="23"/>
      <c r="F1712" s="23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</row>
    <row r="1713" spans="1:23" x14ac:dyDescent="0.3">
      <c r="A1713" s="23"/>
      <c r="B1713" s="23"/>
      <c r="C1713" s="23"/>
      <c r="D1713" s="23"/>
      <c r="E1713" s="23"/>
      <c r="F1713" s="23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</row>
    <row r="1714" spans="1:23" x14ac:dyDescent="0.3">
      <c r="A1714" s="23"/>
      <c r="B1714" s="23"/>
      <c r="C1714" s="23"/>
      <c r="D1714" s="23"/>
      <c r="E1714" s="23"/>
      <c r="F1714" s="23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</row>
    <row r="1715" spans="1:23" x14ac:dyDescent="0.3">
      <c r="A1715" s="23"/>
      <c r="B1715" s="23"/>
      <c r="C1715" s="23"/>
      <c r="D1715" s="23"/>
      <c r="E1715" s="23"/>
      <c r="F1715" s="23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</row>
    <row r="1716" spans="1:23" x14ac:dyDescent="0.3">
      <c r="A1716" s="23"/>
      <c r="B1716" s="23"/>
      <c r="C1716" s="23"/>
      <c r="D1716" s="23"/>
      <c r="E1716" s="23"/>
      <c r="F1716" s="23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</row>
    <row r="1717" spans="1:23" x14ac:dyDescent="0.3">
      <c r="A1717" s="23"/>
      <c r="B1717" s="23"/>
      <c r="C1717" s="23"/>
      <c r="D1717" s="23"/>
      <c r="E1717" s="23"/>
      <c r="F1717" s="23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</row>
    <row r="1718" spans="1:23" x14ac:dyDescent="0.3">
      <c r="A1718" s="23"/>
      <c r="B1718" s="23"/>
      <c r="C1718" s="23"/>
      <c r="D1718" s="23"/>
      <c r="E1718" s="23"/>
      <c r="F1718" s="23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</row>
    <row r="1719" spans="1:23" x14ac:dyDescent="0.3">
      <c r="A1719" s="23"/>
      <c r="B1719" s="23"/>
      <c r="C1719" s="23"/>
      <c r="D1719" s="23"/>
      <c r="E1719" s="23"/>
      <c r="F1719" s="23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</row>
    <row r="1720" spans="1:23" x14ac:dyDescent="0.3">
      <c r="A1720" s="23"/>
      <c r="B1720" s="23"/>
      <c r="C1720" s="23"/>
      <c r="D1720" s="23"/>
      <c r="E1720" s="23"/>
      <c r="F1720" s="23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</row>
    <row r="1721" spans="1:23" x14ac:dyDescent="0.3">
      <c r="A1721" s="23"/>
      <c r="B1721" s="23"/>
      <c r="C1721" s="23"/>
      <c r="D1721" s="23"/>
      <c r="E1721" s="23"/>
      <c r="F1721" s="23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</row>
    <row r="1722" spans="1:23" x14ac:dyDescent="0.3">
      <c r="A1722" s="23"/>
      <c r="B1722" s="23"/>
      <c r="C1722" s="23"/>
      <c r="D1722" s="23"/>
      <c r="E1722" s="23"/>
      <c r="F1722" s="23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</row>
    <row r="1723" spans="1:23" x14ac:dyDescent="0.3">
      <c r="A1723" s="23"/>
      <c r="B1723" s="23"/>
      <c r="C1723" s="23"/>
      <c r="D1723" s="23"/>
      <c r="E1723" s="23"/>
      <c r="F1723" s="23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</row>
    <row r="1724" spans="1:23" x14ac:dyDescent="0.3">
      <c r="A1724" s="23"/>
      <c r="B1724" s="23"/>
      <c r="C1724" s="23"/>
      <c r="D1724" s="23"/>
      <c r="E1724" s="23"/>
      <c r="F1724" s="23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</row>
    <row r="1725" spans="1:23" x14ac:dyDescent="0.3">
      <c r="A1725" s="23"/>
      <c r="B1725" s="23"/>
      <c r="C1725" s="23"/>
      <c r="D1725" s="23"/>
      <c r="E1725" s="23"/>
      <c r="F1725" s="23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</row>
    <row r="1726" spans="1:23" x14ac:dyDescent="0.3">
      <c r="A1726" s="23"/>
      <c r="B1726" s="23"/>
      <c r="C1726" s="23"/>
      <c r="D1726" s="23"/>
      <c r="E1726" s="23"/>
      <c r="F1726" s="23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</row>
    <row r="1727" spans="1:23" x14ac:dyDescent="0.3">
      <c r="A1727" s="23"/>
      <c r="B1727" s="23"/>
      <c r="C1727" s="23"/>
      <c r="D1727" s="23"/>
      <c r="E1727" s="23"/>
      <c r="F1727" s="23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</row>
    <row r="1728" spans="1:23" x14ac:dyDescent="0.3">
      <c r="A1728" s="23"/>
      <c r="B1728" s="23"/>
      <c r="C1728" s="23"/>
      <c r="D1728" s="23"/>
      <c r="E1728" s="23"/>
      <c r="F1728" s="23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</row>
    <row r="1729" spans="1:23" x14ac:dyDescent="0.3">
      <c r="A1729" s="23"/>
      <c r="B1729" s="23"/>
      <c r="C1729" s="23"/>
      <c r="D1729" s="23"/>
      <c r="E1729" s="23"/>
      <c r="F1729" s="23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</row>
    <row r="1730" spans="1:23" x14ac:dyDescent="0.3">
      <c r="A1730" s="23"/>
      <c r="B1730" s="23"/>
      <c r="C1730" s="23"/>
      <c r="D1730" s="23"/>
      <c r="E1730" s="23"/>
      <c r="F1730" s="23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</row>
    <row r="1731" spans="1:23" x14ac:dyDescent="0.3">
      <c r="A1731" s="23"/>
      <c r="B1731" s="23"/>
      <c r="C1731" s="23"/>
      <c r="D1731" s="23"/>
      <c r="E1731" s="23"/>
      <c r="F1731" s="23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</row>
    <row r="1732" spans="1:23" x14ac:dyDescent="0.3">
      <c r="A1732" s="23"/>
      <c r="B1732" s="23"/>
      <c r="C1732" s="23"/>
      <c r="D1732" s="23"/>
      <c r="E1732" s="23"/>
      <c r="F1732" s="23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</row>
    <row r="1733" spans="1:23" x14ac:dyDescent="0.3">
      <c r="A1733" s="23"/>
      <c r="B1733" s="23"/>
      <c r="C1733" s="23"/>
      <c r="D1733" s="23"/>
      <c r="E1733" s="23"/>
      <c r="F1733" s="23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</row>
    <row r="1734" spans="1:23" x14ac:dyDescent="0.3">
      <c r="A1734" s="23"/>
      <c r="B1734" s="23"/>
      <c r="C1734" s="23"/>
      <c r="D1734" s="23"/>
      <c r="E1734" s="23"/>
      <c r="F1734" s="23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</row>
    <row r="1735" spans="1:23" x14ac:dyDescent="0.3">
      <c r="A1735" s="23"/>
      <c r="B1735" s="23"/>
      <c r="C1735" s="23"/>
      <c r="D1735" s="23"/>
      <c r="E1735" s="23"/>
      <c r="F1735" s="23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</row>
    <row r="1736" spans="1:23" x14ac:dyDescent="0.3">
      <c r="A1736" s="23"/>
      <c r="B1736" s="23"/>
      <c r="C1736" s="23"/>
      <c r="D1736" s="23"/>
      <c r="E1736" s="23"/>
      <c r="F1736" s="23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</row>
    <row r="1737" spans="1:23" x14ac:dyDescent="0.3">
      <c r="A1737" s="23"/>
      <c r="B1737" s="23"/>
      <c r="C1737" s="23"/>
      <c r="D1737" s="23"/>
      <c r="E1737" s="23"/>
      <c r="F1737" s="23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</row>
    <row r="1738" spans="1:23" x14ac:dyDescent="0.3">
      <c r="A1738" s="23"/>
      <c r="B1738" s="23"/>
      <c r="C1738" s="23"/>
      <c r="D1738" s="23"/>
      <c r="E1738" s="23"/>
      <c r="F1738" s="23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</row>
    <row r="1739" spans="1:23" x14ac:dyDescent="0.3">
      <c r="A1739" s="23"/>
      <c r="B1739" s="23"/>
      <c r="C1739" s="23"/>
      <c r="D1739" s="23"/>
      <c r="E1739" s="23"/>
      <c r="F1739" s="23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</row>
    <row r="1740" spans="1:23" x14ac:dyDescent="0.3">
      <c r="A1740" s="23"/>
      <c r="B1740" s="23"/>
      <c r="C1740" s="23"/>
      <c r="D1740" s="23"/>
      <c r="E1740" s="23"/>
      <c r="F1740" s="23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</row>
    <row r="1741" spans="1:23" x14ac:dyDescent="0.3">
      <c r="A1741" s="23"/>
      <c r="B1741" s="23"/>
      <c r="C1741" s="23"/>
      <c r="D1741" s="23"/>
      <c r="E1741" s="23"/>
      <c r="F1741" s="23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</row>
    <row r="1742" spans="1:23" x14ac:dyDescent="0.3">
      <c r="A1742" s="23"/>
      <c r="B1742" s="23"/>
      <c r="C1742" s="23"/>
      <c r="D1742" s="23"/>
      <c r="E1742" s="23"/>
      <c r="F1742" s="23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</row>
    <row r="1743" spans="1:23" x14ac:dyDescent="0.3">
      <c r="A1743" s="23"/>
      <c r="B1743" s="23"/>
      <c r="C1743" s="23"/>
      <c r="D1743" s="23"/>
      <c r="E1743" s="23"/>
      <c r="F1743" s="23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</row>
    <row r="1744" spans="1:23" x14ac:dyDescent="0.3">
      <c r="A1744" s="23"/>
      <c r="B1744" s="23"/>
      <c r="C1744" s="23"/>
      <c r="D1744" s="23"/>
      <c r="E1744" s="23"/>
      <c r="F1744" s="23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</row>
    <row r="1745" spans="1:23" x14ac:dyDescent="0.3">
      <c r="A1745" s="23"/>
      <c r="B1745" s="23"/>
      <c r="C1745" s="23"/>
      <c r="D1745" s="23"/>
      <c r="E1745" s="23"/>
      <c r="F1745" s="23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</row>
    <row r="1746" spans="1:23" x14ac:dyDescent="0.3">
      <c r="A1746" s="23"/>
      <c r="B1746" s="23"/>
      <c r="C1746" s="23"/>
      <c r="D1746" s="23"/>
      <c r="E1746" s="23"/>
      <c r="F1746" s="23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</row>
    <row r="1747" spans="1:23" x14ac:dyDescent="0.3">
      <c r="A1747" s="23"/>
      <c r="B1747" s="23"/>
      <c r="C1747" s="23"/>
      <c r="D1747" s="23"/>
      <c r="E1747" s="23"/>
      <c r="F1747" s="23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</row>
    <row r="1748" spans="1:23" x14ac:dyDescent="0.3">
      <c r="A1748" s="23"/>
      <c r="B1748" s="23"/>
      <c r="C1748" s="23"/>
      <c r="D1748" s="23"/>
      <c r="E1748" s="23"/>
      <c r="F1748" s="23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</row>
    <row r="1749" spans="1:23" x14ac:dyDescent="0.3">
      <c r="A1749" s="23"/>
      <c r="B1749" s="23"/>
      <c r="C1749" s="23"/>
      <c r="D1749" s="23"/>
      <c r="E1749" s="23"/>
      <c r="F1749" s="23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</row>
    <row r="1750" spans="1:23" x14ac:dyDescent="0.3">
      <c r="A1750" s="23"/>
      <c r="B1750" s="23"/>
      <c r="C1750" s="23"/>
      <c r="D1750" s="23"/>
      <c r="E1750" s="23"/>
      <c r="F1750" s="23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</row>
    <row r="1751" spans="1:23" x14ac:dyDescent="0.3">
      <c r="A1751" s="23"/>
      <c r="B1751" s="23"/>
      <c r="C1751" s="23"/>
      <c r="D1751" s="23"/>
      <c r="E1751" s="23"/>
      <c r="F1751" s="23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</row>
    <row r="1752" spans="1:23" x14ac:dyDescent="0.3">
      <c r="A1752" s="23"/>
      <c r="B1752" s="23"/>
      <c r="C1752" s="23"/>
      <c r="D1752" s="23"/>
      <c r="E1752" s="23"/>
      <c r="F1752" s="23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</row>
    <row r="1753" spans="1:23" x14ac:dyDescent="0.3">
      <c r="A1753" s="23"/>
      <c r="B1753" s="23"/>
      <c r="C1753" s="23"/>
      <c r="D1753" s="23"/>
      <c r="E1753" s="23"/>
      <c r="F1753" s="23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</row>
    <row r="1754" spans="1:23" x14ac:dyDescent="0.3">
      <c r="A1754" s="23"/>
      <c r="B1754" s="23"/>
      <c r="C1754" s="23"/>
      <c r="D1754" s="23"/>
      <c r="E1754" s="23"/>
      <c r="F1754" s="23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</row>
    <row r="1755" spans="1:23" x14ac:dyDescent="0.3">
      <c r="A1755" s="23"/>
      <c r="B1755" s="23"/>
      <c r="C1755" s="23"/>
      <c r="D1755" s="23"/>
      <c r="E1755" s="23"/>
      <c r="F1755" s="23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</row>
    <row r="1756" spans="1:23" x14ac:dyDescent="0.3">
      <c r="A1756" s="23"/>
      <c r="B1756" s="23"/>
      <c r="C1756" s="23"/>
      <c r="D1756" s="23"/>
      <c r="E1756" s="23"/>
      <c r="F1756" s="23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</row>
    <row r="1757" spans="1:23" x14ac:dyDescent="0.3">
      <c r="A1757" s="23"/>
      <c r="B1757" s="23"/>
      <c r="C1757" s="23"/>
      <c r="D1757" s="23"/>
      <c r="E1757" s="23"/>
      <c r="F1757" s="23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</row>
    <row r="1758" spans="1:23" x14ac:dyDescent="0.3">
      <c r="A1758" s="23"/>
      <c r="B1758" s="23"/>
      <c r="C1758" s="23"/>
      <c r="D1758" s="23"/>
      <c r="E1758" s="23"/>
      <c r="F1758" s="23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</row>
    <row r="1759" spans="1:23" x14ac:dyDescent="0.3">
      <c r="A1759" s="23"/>
      <c r="B1759" s="23"/>
      <c r="C1759" s="23"/>
      <c r="D1759" s="23"/>
      <c r="E1759" s="23"/>
      <c r="F1759" s="23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</row>
    <row r="1760" spans="1:23" x14ac:dyDescent="0.3">
      <c r="A1760" s="23"/>
      <c r="B1760" s="23"/>
      <c r="C1760" s="23"/>
      <c r="D1760" s="23"/>
      <c r="E1760" s="23"/>
      <c r="F1760" s="23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</row>
    <row r="1761" spans="1:23" x14ac:dyDescent="0.3">
      <c r="A1761" s="23"/>
      <c r="B1761" s="23"/>
      <c r="C1761" s="23"/>
      <c r="D1761" s="23"/>
      <c r="E1761" s="23"/>
      <c r="F1761" s="23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</row>
    <row r="1762" spans="1:23" x14ac:dyDescent="0.3">
      <c r="A1762" s="23"/>
      <c r="B1762" s="23"/>
      <c r="C1762" s="23"/>
      <c r="D1762" s="23"/>
      <c r="E1762" s="23"/>
      <c r="F1762" s="23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</row>
    <row r="1763" spans="1:23" x14ac:dyDescent="0.3">
      <c r="A1763" s="23"/>
      <c r="B1763" s="23"/>
      <c r="C1763" s="23"/>
      <c r="D1763" s="23"/>
      <c r="E1763" s="23"/>
      <c r="F1763" s="23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</row>
    <row r="1764" spans="1:23" x14ac:dyDescent="0.3">
      <c r="A1764" s="23"/>
      <c r="B1764" s="23"/>
      <c r="C1764" s="23"/>
      <c r="D1764" s="23"/>
      <c r="E1764" s="23"/>
      <c r="F1764" s="23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</row>
    <row r="1765" spans="1:23" x14ac:dyDescent="0.3">
      <c r="A1765" s="23"/>
      <c r="B1765" s="23"/>
      <c r="C1765" s="23"/>
      <c r="D1765" s="23"/>
      <c r="E1765" s="23"/>
      <c r="F1765" s="23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</row>
    <row r="1766" spans="1:23" x14ac:dyDescent="0.3">
      <c r="A1766" s="23"/>
      <c r="B1766" s="23"/>
      <c r="C1766" s="23"/>
      <c r="D1766" s="23"/>
      <c r="E1766" s="23"/>
      <c r="F1766" s="23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</row>
    <row r="1767" spans="1:23" x14ac:dyDescent="0.3">
      <c r="A1767" s="23"/>
      <c r="B1767" s="23"/>
      <c r="C1767" s="23"/>
      <c r="D1767" s="23"/>
      <c r="E1767" s="23"/>
      <c r="F1767" s="23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</row>
    <row r="1768" spans="1:23" x14ac:dyDescent="0.3">
      <c r="A1768" s="23"/>
      <c r="B1768" s="23"/>
      <c r="C1768" s="23"/>
      <c r="D1768" s="23"/>
      <c r="E1768" s="23"/>
      <c r="F1768" s="23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</row>
    <row r="1769" spans="1:23" x14ac:dyDescent="0.3">
      <c r="A1769" s="23"/>
      <c r="B1769" s="23"/>
      <c r="C1769" s="23"/>
      <c r="D1769" s="23"/>
      <c r="E1769" s="23"/>
      <c r="F1769" s="23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</row>
    <row r="1770" spans="1:23" x14ac:dyDescent="0.3">
      <c r="A1770" s="23"/>
      <c r="B1770" s="23"/>
      <c r="C1770" s="23"/>
      <c r="D1770" s="23"/>
      <c r="E1770" s="23"/>
      <c r="F1770" s="23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</row>
    <row r="1771" spans="1:23" x14ac:dyDescent="0.3">
      <c r="A1771" s="23"/>
      <c r="B1771" s="23"/>
      <c r="C1771" s="23"/>
      <c r="D1771" s="23"/>
      <c r="E1771" s="23"/>
      <c r="F1771" s="23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</row>
    <row r="1772" spans="1:23" x14ac:dyDescent="0.3">
      <c r="A1772" s="23"/>
      <c r="B1772" s="23"/>
      <c r="C1772" s="23"/>
      <c r="D1772" s="23"/>
      <c r="E1772" s="23"/>
      <c r="F1772" s="23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</row>
    <row r="1773" spans="1:23" x14ac:dyDescent="0.3">
      <c r="A1773" s="23"/>
      <c r="B1773" s="23"/>
      <c r="C1773" s="23"/>
      <c r="D1773" s="23"/>
      <c r="E1773" s="23"/>
      <c r="F1773" s="23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</row>
    <row r="1774" spans="1:23" x14ac:dyDescent="0.3">
      <c r="A1774" s="23"/>
      <c r="B1774" s="23"/>
      <c r="C1774" s="23"/>
      <c r="D1774" s="23"/>
      <c r="E1774" s="23"/>
      <c r="F1774" s="23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</row>
    <row r="1775" spans="1:23" x14ac:dyDescent="0.3">
      <c r="A1775" s="23"/>
      <c r="B1775" s="23"/>
      <c r="C1775" s="23"/>
      <c r="D1775" s="23"/>
      <c r="E1775" s="23"/>
      <c r="F1775" s="23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</row>
    <row r="1776" spans="1:23" x14ac:dyDescent="0.3">
      <c r="A1776" s="23"/>
      <c r="B1776" s="23"/>
      <c r="C1776" s="23"/>
      <c r="D1776" s="23"/>
      <c r="E1776" s="23"/>
      <c r="F1776" s="23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</row>
    <row r="1777" spans="1:23" x14ac:dyDescent="0.3">
      <c r="A1777" s="23"/>
      <c r="B1777" s="23"/>
      <c r="C1777" s="23"/>
      <c r="D1777" s="23"/>
      <c r="E1777" s="23"/>
      <c r="F1777" s="23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</row>
    <row r="1778" spans="1:23" x14ac:dyDescent="0.3">
      <c r="A1778" s="23"/>
      <c r="B1778" s="23"/>
      <c r="C1778" s="23"/>
      <c r="D1778" s="23"/>
      <c r="E1778" s="23"/>
      <c r="F1778" s="23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</row>
    <row r="1779" spans="1:23" x14ac:dyDescent="0.3">
      <c r="A1779" s="23"/>
      <c r="B1779" s="23"/>
      <c r="C1779" s="23"/>
      <c r="D1779" s="23"/>
      <c r="E1779" s="23"/>
      <c r="F1779" s="23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</row>
    <row r="1780" spans="1:23" ht="21" x14ac:dyDescent="0.4">
      <c r="A1780" s="25"/>
      <c r="B1780" s="23"/>
      <c r="C1780" s="23"/>
      <c r="D1780" s="23"/>
      <c r="E1780" s="23"/>
      <c r="F1780" s="23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</row>
    <row r="1781" spans="1:23" x14ac:dyDescent="0.3">
      <c r="A1781" s="23"/>
      <c r="B1781" s="23"/>
      <c r="C1781" s="23"/>
      <c r="D1781" s="23"/>
      <c r="E1781" s="23"/>
      <c r="F1781" s="23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</row>
    <row r="1782" spans="1:23" x14ac:dyDescent="0.3">
      <c r="A1782" s="23"/>
      <c r="B1782" s="23"/>
      <c r="C1782" s="23"/>
      <c r="D1782" s="23"/>
      <c r="E1782" s="23"/>
      <c r="F1782" s="23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</row>
    <row r="1783" spans="1:23" x14ac:dyDescent="0.3">
      <c r="A1783" s="23"/>
      <c r="B1783" s="23"/>
      <c r="C1783" s="23"/>
      <c r="D1783" s="23"/>
      <c r="E1783" s="23"/>
      <c r="F1783" s="23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</row>
    <row r="1784" spans="1:23" x14ac:dyDescent="0.3">
      <c r="A1784" s="23"/>
      <c r="B1784" s="23"/>
      <c r="C1784" s="23"/>
      <c r="D1784" s="23"/>
      <c r="E1784" s="23"/>
      <c r="F1784" s="23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</row>
    <row r="1785" spans="1:23" x14ac:dyDescent="0.3">
      <c r="A1785" s="23"/>
      <c r="B1785" s="23"/>
      <c r="C1785" s="23"/>
      <c r="D1785" s="23"/>
      <c r="E1785" s="23"/>
      <c r="F1785" s="23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</row>
    <row r="1786" spans="1:23" x14ac:dyDescent="0.3">
      <c r="A1786" s="23"/>
      <c r="B1786" s="23"/>
      <c r="C1786" s="23"/>
      <c r="D1786" s="23"/>
      <c r="E1786" s="23"/>
      <c r="F1786" s="23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</row>
    <row r="1787" spans="1:23" x14ac:dyDescent="0.3">
      <c r="A1787" s="23"/>
      <c r="B1787" s="23"/>
      <c r="C1787" s="23"/>
      <c r="D1787" s="23"/>
      <c r="E1787" s="23"/>
      <c r="F1787" s="23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</row>
    <row r="1788" spans="1:23" x14ac:dyDescent="0.3">
      <c r="A1788" s="23"/>
      <c r="B1788" s="23"/>
      <c r="C1788" s="23"/>
      <c r="D1788" s="23"/>
      <c r="E1788" s="23"/>
      <c r="F1788" s="23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</row>
    <row r="1789" spans="1:23" x14ac:dyDescent="0.3">
      <c r="A1789" s="23"/>
      <c r="B1789" s="23"/>
      <c r="C1789" s="23"/>
      <c r="D1789" s="23"/>
      <c r="E1789" s="23"/>
      <c r="F1789" s="23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</row>
    <row r="1790" spans="1:23" x14ac:dyDescent="0.3">
      <c r="A1790" s="23"/>
      <c r="B1790" s="23"/>
      <c r="C1790" s="23"/>
      <c r="D1790" s="23"/>
      <c r="E1790" s="23"/>
      <c r="F1790" s="23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</row>
    <row r="1791" spans="1:23" x14ac:dyDescent="0.3">
      <c r="A1791" s="23"/>
      <c r="B1791" s="23"/>
      <c r="C1791" s="23"/>
      <c r="D1791" s="23"/>
      <c r="E1791" s="23"/>
      <c r="F1791" s="23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</row>
    <row r="1792" spans="1:23" x14ac:dyDescent="0.3">
      <c r="A1792" s="23"/>
      <c r="B1792" s="23"/>
      <c r="C1792" s="23"/>
      <c r="D1792" s="23"/>
      <c r="E1792" s="23"/>
      <c r="F1792" s="23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</row>
    <row r="1793" spans="1:23" x14ac:dyDescent="0.3">
      <c r="A1793" s="23"/>
      <c r="B1793" s="23"/>
      <c r="C1793" s="23"/>
      <c r="D1793" s="23"/>
      <c r="E1793" s="23"/>
      <c r="F1793" s="23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</row>
    <row r="1794" spans="1:23" x14ac:dyDescent="0.3">
      <c r="A1794" s="23"/>
      <c r="B1794" s="23"/>
      <c r="C1794" s="23"/>
      <c r="D1794" s="23"/>
      <c r="E1794" s="23"/>
      <c r="F1794" s="23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</row>
    <row r="1795" spans="1:23" x14ac:dyDescent="0.3">
      <c r="A1795" s="23"/>
      <c r="B1795" s="23"/>
      <c r="C1795" s="23"/>
      <c r="D1795" s="23"/>
      <c r="E1795" s="23"/>
      <c r="F1795" s="23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</row>
    <row r="1796" spans="1:23" x14ac:dyDescent="0.3">
      <c r="A1796" s="23"/>
      <c r="B1796" s="23"/>
      <c r="C1796" s="23"/>
      <c r="D1796" s="23"/>
      <c r="E1796" s="23"/>
      <c r="F1796" s="23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</row>
    <row r="1797" spans="1:23" x14ac:dyDescent="0.3">
      <c r="A1797" s="23"/>
      <c r="B1797" s="23"/>
      <c r="C1797" s="23"/>
      <c r="D1797" s="23"/>
      <c r="E1797" s="23"/>
      <c r="F1797" s="23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</row>
    <row r="1798" spans="1:23" x14ac:dyDescent="0.3">
      <c r="A1798" s="23"/>
      <c r="B1798" s="23"/>
      <c r="C1798" s="23"/>
      <c r="D1798" s="23"/>
      <c r="E1798" s="23"/>
      <c r="F1798" s="23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</row>
    <row r="1799" spans="1:23" x14ac:dyDescent="0.3">
      <c r="A1799" s="23"/>
      <c r="B1799" s="23"/>
      <c r="C1799" s="23"/>
      <c r="D1799" s="23"/>
      <c r="E1799" s="23"/>
      <c r="F1799" s="23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</row>
    <row r="1800" spans="1:23" x14ac:dyDescent="0.3">
      <c r="A1800" s="23"/>
      <c r="B1800" s="23"/>
      <c r="C1800" s="23"/>
      <c r="D1800" s="23"/>
      <c r="E1800" s="23"/>
      <c r="F1800" s="23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</row>
    <row r="1801" spans="1:23" x14ac:dyDescent="0.3">
      <c r="A1801" s="23"/>
      <c r="B1801" s="23"/>
      <c r="C1801" s="23"/>
      <c r="D1801" s="23"/>
      <c r="E1801" s="23"/>
      <c r="F1801" s="23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</row>
    <row r="1802" spans="1:23" x14ac:dyDescent="0.3">
      <c r="A1802" s="23"/>
      <c r="B1802" s="23"/>
      <c r="C1802" s="23"/>
      <c r="D1802" s="23"/>
      <c r="E1802" s="23"/>
      <c r="F1802" s="23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</row>
    <row r="1803" spans="1:23" x14ac:dyDescent="0.3">
      <c r="A1803" s="23"/>
      <c r="B1803" s="23"/>
      <c r="C1803" s="23"/>
      <c r="D1803" s="23"/>
      <c r="E1803" s="23"/>
      <c r="F1803" s="23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</row>
    <row r="1804" spans="1:23" x14ac:dyDescent="0.3">
      <c r="A1804" s="23"/>
      <c r="B1804" s="23"/>
      <c r="C1804" s="23"/>
      <c r="D1804" s="23"/>
      <c r="E1804" s="23"/>
      <c r="F1804" s="23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</row>
    <row r="1805" spans="1:23" x14ac:dyDescent="0.3">
      <c r="A1805" s="23"/>
      <c r="B1805" s="23"/>
      <c r="C1805" s="23"/>
      <c r="D1805" s="23"/>
      <c r="E1805" s="23"/>
      <c r="F1805" s="23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</row>
    <row r="1806" spans="1:23" x14ac:dyDescent="0.3">
      <c r="A1806" s="23"/>
      <c r="B1806" s="23"/>
      <c r="C1806" s="23"/>
      <c r="D1806" s="23"/>
      <c r="E1806" s="23"/>
      <c r="F1806" s="23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</row>
    <row r="1807" spans="1:23" x14ac:dyDescent="0.3">
      <c r="A1807" s="23"/>
      <c r="B1807" s="23"/>
      <c r="C1807" s="23"/>
      <c r="D1807" s="23"/>
      <c r="E1807" s="23"/>
      <c r="F1807" s="23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</row>
    <row r="1808" spans="1:23" x14ac:dyDescent="0.3">
      <c r="A1808" s="23"/>
      <c r="B1808" s="23"/>
      <c r="C1808" s="23"/>
      <c r="D1808" s="23"/>
      <c r="E1808" s="23"/>
      <c r="F1808" s="23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</row>
    <row r="1809" spans="1:23" x14ac:dyDescent="0.3">
      <c r="A1809" s="23"/>
      <c r="B1809" s="23"/>
      <c r="C1809" s="23"/>
      <c r="D1809" s="23"/>
      <c r="E1809" s="23"/>
      <c r="F1809" s="23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</row>
    <row r="1810" spans="1:23" x14ac:dyDescent="0.3">
      <c r="A1810" s="23"/>
      <c r="B1810" s="23"/>
      <c r="C1810" s="23"/>
      <c r="D1810" s="23"/>
      <c r="E1810" s="23"/>
      <c r="F1810" s="23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</row>
    <row r="1811" spans="1:23" x14ac:dyDescent="0.3">
      <c r="A1811" s="23"/>
      <c r="B1811" s="23"/>
      <c r="C1811" s="23"/>
      <c r="D1811" s="23"/>
      <c r="E1811" s="23"/>
      <c r="F1811" s="23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</row>
    <row r="1812" spans="1:23" x14ac:dyDescent="0.3">
      <c r="A1812" s="23"/>
      <c r="B1812" s="23"/>
      <c r="C1812" s="23"/>
      <c r="D1812" s="23"/>
      <c r="E1812" s="23"/>
      <c r="F1812" s="23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</row>
    <row r="1813" spans="1:23" x14ac:dyDescent="0.3">
      <c r="A1813" s="23"/>
      <c r="B1813" s="23"/>
      <c r="C1813" s="23"/>
      <c r="D1813" s="23"/>
      <c r="E1813" s="23"/>
      <c r="F1813" s="23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</row>
    <row r="1814" spans="1:23" x14ac:dyDescent="0.3">
      <c r="A1814" s="23"/>
      <c r="B1814" s="23"/>
      <c r="C1814" s="23"/>
      <c r="D1814" s="23"/>
      <c r="E1814" s="23"/>
      <c r="F1814" s="23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</row>
    <row r="1815" spans="1:23" x14ac:dyDescent="0.3">
      <c r="A1815" s="23"/>
      <c r="B1815" s="23"/>
      <c r="C1815" s="23"/>
      <c r="D1815" s="23"/>
      <c r="E1815" s="23"/>
      <c r="F1815" s="23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</row>
    <row r="1816" spans="1:23" x14ac:dyDescent="0.3">
      <c r="A1816" s="23"/>
      <c r="B1816" s="23"/>
      <c r="C1816" s="23"/>
      <c r="D1816" s="23"/>
      <c r="E1816" s="23"/>
      <c r="F1816" s="23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</row>
    <row r="1817" spans="1:23" x14ac:dyDescent="0.3">
      <c r="A1817" s="23"/>
      <c r="B1817" s="23"/>
      <c r="C1817" s="23"/>
      <c r="D1817" s="23"/>
      <c r="E1817" s="23"/>
      <c r="F1817" s="23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</row>
    <row r="1818" spans="1:23" x14ac:dyDescent="0.3">
      <c r="A1818" s="23"/>
      <c r="B1818" s="23"/>
      <c r="C1818" s="23"/>
      <c r="D1818" s="23"/>
      <c r="E1818" s="23"/>
      <c r="F1818" s="23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</row>
    <row r="1819" spans="1:23" x14ac:dyDescent="0.3">
      <c r="A1819" s="23"/>
      <c r="B1819" s="23"/>
      <c r="C1819" s="23"/>
      <c r="D1819" s="23"/>
      <c r="E1819" s="23"/>
      <c r="F1819" s="23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</row>
    <row r="1820" spans="1:23" x14ac:dyDescent="0.3">
      <c r="A1820" s="23"/>
      <c r="B1820" s="23"/>
      <c r="C1820" s="23"/>
      <c r="D1820" s="23"/>
      <c r="E1820" s="23"/>
      <c r="F1820" s="23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</row>
    <row r="1821" spans="1:23" x14ac:dyDescent="0.3">
      <c r="A1821" s="23"/>
      <c r="B1821" s="23"/>
      <c r="C1821" s="23"/>
      <c r="D1821" s="23"/>
      <c r="E1821" s="23"/>
      <c r="F1821" s="23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</row>
    <row r="1822" spans="1:23" x14ac:dyDescent="0.3">
      <c r="A1822" s="23"/>
      <c r="B1822" s="23"/>
      <c r="C1822" s="23"/>
      <c r="D1822" s="23"/>
      <c r="E1822" s="23"/>
      <c r="F1822" s="23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</row>
    <row r="1823" spans="1:23" x14ac:dyDescent="0.3">
      <c r="A1823" s="23"/>
      <c r="B1823" s="23"/>
      <c r="C1823" s="23"/>
      <c r="D1823" s="23"/>
      <c r="E1823" s="23"/>
      <c r="F1823" s="23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</row>
    <row r="1824" spans="1:23" x14ac:dyDescent="0.3">
      <c r="A1824" s="23"/>
      <c r="B1824" s="23"/>
      <c r="C1824" s="23"/>
      <c r="D1824" s="23"/>
      <c r="E1824" s="23"/>
      <c r="F1824" s="23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</row>
    <row r="1825" spans="1:23" x14ac:dyDescent="0.3">
      <c r="A1825" s="23"/>
      <c r="B1825" s="23"/>
      <c r="C1825" s="23"/>
      <c r="D1825" s="23"/>
      <c r="E1825" s="23"/>
      <c r="F1825" s="23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</row>
    <row r="1826" spans="1:23" x14ac:dyDescent="0.3">
      <c r="A1826" s="23"/>
      <c r="B1826" s="23"/>
      <c r="C1826" s="23"/>
      <c r="D1826" s="23"/>
      <c r="E1826" s="23"/>
      <c r="F1826" s="23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</row>
    <row r="1827" spans="1:23" x14ac:dyDescent="0.3">
      <c r="A1827" s="23"/>
      <c r="B1827" s="23"/>
      <c r="C1827" s="23"/>
      <c r="D1827" s="23"/>
      <c r="E1827" s="23"/>
      <c r="F1827" s="23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</row>
    <row r="1828" spans="1:23" x14ac:dyDescent="0.3">
      <c r="A1828" s="23"/>
      <c r="B1828" s="23"/>
      <c r="C1828" s="23"/>
      <c r="D1828" s="23"/>
      <c r="E1828" s="23"/>
      <c r="F1828" s="23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</row>
    <row r="1829" spans="1:23" x14ac:dyDescent="0.3">
      <c r="A1829" s="23"/>
      <c r="B1829" s="23"/>
      <c r="C1829" s="23"/>
      <c r="D1829" s="23"/>
      <c r="E1829" s="23"/>
      <c r="F1829" s="23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</row>
    <row r="1830" spans="1:23" x14ac:dyDescent="0.3">
      <c r="A1830" s="23"/>
      <c r="B1830" s="23"/>
      <c r="C1830" s="23"/>
      <c r="D1830" s="23"/>
      <c r="E1830" s="23"/>
      <c r="F1830" s="23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</row>
    <row r="1831" spans="1:23" x14ac:dyDescent="0.3">
      <c r="A1831" s="23"/>
      <c r="B1831" s="23"/>
      <c r="C1831" s="23"/>
      <c r="D1831" s="23"/>
      <c r="E1831" s="23"/>
      <c r="F1831" s="23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</row>
    <row r="1832" spans="1:23" x14ac:dyDescent="0.3">
      <c r="A1832" s="23"/>
      <c r="B1832" s="23"/>
      <c r="C1832" s="23"/>
      <c r="D1832" s="23"/>
      <c r="E1832" s="23"/>
      <c r="F1832" s="23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</row>
    <row r="1833" spans="1:23" x14ac:dyDescent="0.3">
      <c r="A1833" s="23"/>
      <c r="B1833" s="23"/>
      <c r="C1833" s="23"/>
      <c r="D1833" s="23"/>
      <c r="E1833" s="23"/>
      <c r="F1833" s="23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</row>
    <row r="1834" spans="1:23" x14ac:dyDescent="0.3">
      <c r="A1834" s="23"/>
      <c r="B1834" s="23"/>
      <c r="C1834" s="23"/>
      <c r="D1834" s="23"/>
      <c r="E1834" s="23"/>
      <c r="F1834" s="23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</row>
    <row r="1835" spans="1:23" x14ac:dyDescent="0.3">
      <c r="A1835" s="23"/>
      <c r="B1835" s="23"/>
      <c r="C1835" s="23"/>
      <c r="D1835" s="23"/>
      <c r="E1835" s="23"/>
      <c r="F1835" s="23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</row>
    <row r="1836" spans="1:23" x14ac:dyDescent="0.3">
      <c r="A1836" s="23"/>
      <c r="B1836" s="23"/>
      <c r="C1836" s="23"/>
      <c r="D1836" s="23"/>
      <c r="E1836" s="23"/>
      <c r="F1836" s="23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</row>
    <row r="1837" spans="1:23" x14ac:dyDescent="0.3">
      <c r="A1837" s="23"/>
      <c r="B1837" s="23"/>
      <c r="C1837" s="23"/>
      <c r="D1837" s="23"/>
      <c r="E1837" s="23"/>
      <c r="F1837" s="23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</row>
    <row r="1838" spans="1:23" x14ac:dyDescent="0.3">
      <c r="A1838" s="23"/>
      <c r="B1838" s="23"/>
      <c r="C1838" s="23"/>
      <c r="D1838" s="23"/>
      <c r="E1838" s="23"/>
      <c r="F1838" s="23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</row>
    <row r="1839" spans="1:23" x14ac:dyDescent="0.3">
      <c r="A1839" s="23"/>
      <c r="B1839" s="23"/>
      <c r="C1839" s="23"/>
      <c r="D1839" s="23"/>
      <c r="E1839" s="23"/>
      <c r="F1839" s="23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</row>
    <row r="1840" spans="1:23" x14ac:dyDescent="0.3">
      <c r="A1840" s="23"/>
      <c r="B1840" s="23"/>
      <c r="C1840" s="23"/>
      <c r="D1840" s="23"/>
      <c r="E1840" s="23"/>
      <c r="F1840" s="23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</row>
    <row r="1841" spans="1:23" x14ac:dyDescent="0.3">
      <c r="A1841" s="23"/>
      <c r="B1841" s="23"/>
      <c r="C1841" s="23"/>
      <c r="D1841" s="23"/>
      <c r="E1841" s="23"/>
      <c r="F1841" s="23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</row>
    <row r="1842" spans="1:23" x14ac:dyDescent="0.3">
      <c r="A1842" s="23"/>
      <c r="B1842" s="23"/>
      <c r="C1842" s="23"/>
      <c r="D1842" s="23"/>
      <c r="E1842" s="23"/>
      <c r="F1842" s="23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</row>
    <row r="1843" spans="1:23" x14ac:dyDescent="0.3">
      <c r="A1843" s="23"/>
      <c r="B1843" s="23"/>
      <c r="C1843" s="23"/>
      <c r="D1843" s="23"/>
      <c r="E1843" s="23"/>
      <c r="F1843" s="23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</row>
    <row r="1844" spans="1:23" x14ac:dyDescent="0.3">
      <c r="A1844" s="23"/>
      <c r="B1844" s="23"/>
      <c r="C1844" s="23"/>
      <c r="D1844" s="23"/>
      <c r="E1844" s="23"/>
      <c r="F1844" s="23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</row>
    <row r="1845" spans="1:23" x14ac:dyDescent="0.3">
      <c r="A1845" s="23"/>
      <c r="B1845" s="23"/>
      <c r="C1845" s="23"/>
      <c r="D1845" s="23"/>
      <c r="E1845" s="23"/>
      <c r="F1845" s="23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</row>
    <row r="1846" spans="1:23" x14ac:dyDescent="0.3">
      <c r="A1846" s="23"/>
      <c r="B1846" s="23"/>
      <c r="C1846" s="23"/>
      <c r="D1846" s="23"/>
      <c r="E1846" s="23"/>
      <c r="F1846" s="23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</row>
    <row r="1847" spans="1:23" x14ac:dyDescent="0.3">
      <c r="A1847" s="23"/>
      <c r="B1847" s="23"/>
      <c r="C1847" s="23"/>
      <c r="D1847" s="23"/>
      <c r="E1847" s="23"/>
      <c r="F1847" s="23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</row>
    <row r="1848" spans="1:23" x14ac:dyDescent="0.3">
      <c r="A1848" s="23"/>
      <c r="B1848" s="23"/>
      <c r="C1848" s="23"/>
      <c r="D1848" s="23"/>
      <c r="E1848" s="23"/>
      <c r="F1848" s="23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</row>
    <row r="1849" spans="1:23" x14ac:dyDescent="0.3">
      <c r="A1849" s="23"/>
      <c r="B1849" s="23"/>
      <c r="C1849" s="23"/>
      <c r="D1849" s="23"/>
      <c r="E1849" s="23"/>
      <c r="F1849" s="23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</row>
    <row r="1850" spans="1:23" x14ac:dyDescent="0.3">
      <c r="A1850" s="23"/>
      <c r="B1850" s="23"/>
      <c r="C1850" s="23"/>
      <c r="D1850" s="23"/>
      <c r="E1850" s="23"/>
      <c r="F1850" s="23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</row>
    <row r="1851" spans="1:23" x14ac:dyDescent="0.3">
      <c r="A1851" s="23"/>
      <c r="B1851" s="23"/>
      <c r="C1851" s="23"/>
      <c r="D1851" s="23"/>
      <c r="E1851" s="23"/>
      <c r="F1851" s="23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</row>
    <row r="1852" spans="1:23" x14ac:dyDescent="0.3">
      <c r="A1852" s="23"/>
      <c r="B1852" s="23"/>
      <c r="C1852" s="23"/>
      <c r="D1852" s="23"/>
      <c r="E1852" s="23"/>
      <c r="F1852" s="23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</row>
    <row r="1853" spans="1:23" x14ac:dyDescent="0.3">
      <c r="A1853" s="23"/>
      <c r="B1853" s="23"/>
      <c r="C1853" s="23"/>
      <c r="D1853" s="23"/>
      <c r="E1853" s="23"/>
      <c r="F1853" s="23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</row>
    <row r="1854" spans="1:23" x14ac:dyDescent="0.3">
      <c r="A1854" s="23"/>
      <c r="B1854" s="23"/>
      <c r="C1854" s="23"/>
      <c r="D1854" s="23"/>
      <c r="E1854" s="23"/>
      <c r="F1854" s="23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</row>
    <row r="1855" spans="1:23" x14ac:dyDescent="0.3">
      <c r="A1855" s="23"/>
      <c r="B1855" s="23"/>
      <c r="C1855" s="23"/>
      <c r="D1855" s="23"/>
      <c r="E1855" s="23"/>
      <c r="F1855" s="23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</row>
    <row r="1856" spans="1:23" x14ac:dyDescent="0.3">
      <c r="A1856" s="23"/>
      <c r="B1856" s="23"/>
      <c r="C1856" s="23"/>
      <c r="D1856" s="23"/>
      <c r="E1856" s="23"/>
      <c r="F1856" s="23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</row>
    <row r="1857" spans="1:23" x14ac:dyDescent="0.3">
      <c r="A1857" s="23"/>
      <c r="B1857" s="23"/>
      <c r="C1857" s="23"/>
      <c r="D1857" s="23"/>
      <c r="E1857" s="23"/>
      <c r="F1857" s="23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</row>
    <row r="1858" spans="1:23" x14ac:dyDescent="0.3">
      <c r="A1858" s="23"/>
      <c r="B1858" s="23"/>
      <c r="C1858" s="23"/>
      <c r="D1858" s="23"/>
      <c r="E1858" s="23"/>
      <c r="F1858" s="23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</row>
    <row r="1859" spans="1:23" x14ac:dyDescent="0.3">
      <c r="A1859" s="23"/>
      <c r="B1859" s="23"/>
      <c r="C1859" s="23"/>
      <c r="D1859" s="23"/>
      <c r="E1859" s="23"/>
      <c r="F1859" s="23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</row>
    <row r="1860" spans="1:23" ht="21" x14ac:dyDescent="0.4">
      <c r="A1860" s="25"/>
      <c r="B1860" s="23"/>
      <c r="C1860" s="23"/>
      <c r="D1860" s="23"/>
      <c r="E1860" s="23"/>
      <c r="F1860" s="23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</row>
    <row r="1861" spans="1:23" x14ac:dyDescent="0.3">
      <c r="A1861" s="23"/>
      <c r="B1861" s="23"/>
      <c r="C1861" s="23"/>
      <c r="D1861" s="23"/>
      <c r="E1861" s="23"/>
      <c r="F1861" s="23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</row>
    <row r="1862" spans="1:23" x14ac:dyDescent="0.3">
      <c r="A1862" s="23"/>
      <c r="B1862" s="23"/>
      <c r="C1862" s="23"/>
      <c r="D1862" s="23"/>
      <c r="E1862" s="23"/>
      <c r="F1862" s="23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</row>
    <row r="1863" spans="1:23" x14ac:dyDescent="0.3">
      <c r="A1863" s="23"/>
      <c r="B1863" s="23"/>
      <c r="C1863" s="23"/>
      <c r="D1863" s="23"/>
      <c r="E1863" s="23"/>
      <c r="F1863" s="23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</row>
    <row r="1864" spans="1:23" x14ac:dyDescent="0.3">
      <c r="A1864" s="23"/>
      <c r="B1864" s="23"/>
      <c r="C1864" s="23"/>
      <c r="D1864" s="23"/>
      <c r="E1864" s="23"/>
      <c r="F1864" s="23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</row>
    <row r="1865" spans="1:23" x14ac:dyDescent="0.3">
      <c r="A1865" s="23"/>
      <c r="B1865" s="23"/>
      <c r="C1865" s="23"/>
      <c r="D1865" s="23"/>
      <c r="E1865" s="23"/>
      <c r="F1865" s="23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</row>
    <row r="1866" spans="1:23" x14ac:dyDescent="0.3">
      <c r="A1866" s="23"/>
      <c r="B1866" s="23"/>
      <c r="C1866" s="23"/>
      <c r="D1866" s="23"/>
      <c r="E1866" s="23"/>
      <c r="F1866" s="23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</row>
    <row r="1867" spans="1:23" x14ac:dyDescent="0.3">
      <c r="A1867" s="23"/>
      <c r="B1867" s="23"/>
      <c r="C1867" s="23"/>
      <c r="D1867" s="23"/>
      <c r="E1867" s="23"/>
      <c r="F1867" s="23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</row>
    <row r="1868" spans="1:23" x14ac:dyDescent="0.3">
      <c r="A1868" s="23"/>
      <c r="B1868" s="23"/>
      <c r="C1868" s="23"/>
      <c r="D1868" s="23"/>
      <c r="E1868" s="23"/>
      <c r="F1868" s="23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</row>
    <row r="1869" spans="1:23" x14ac:dyDescent="0.3">
      <c r="A1869" s="23"/>
      <c r="B1869" s="23"/>
      <c r="C1869" s="23"/>
      <c r="D1869" s="23"/>
      <c r="E1869" s="23"/>
      <c r="F1869" s="23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</row>
    <row r="1870" spans="1:23" x14ac:dyDescent="0.3">
      <c r="A1870" s="23"/>
      <c r="B1870" s="23"/>
      <c r="C1870" s="23"/>
      <c r="D1870" s="23"/>
      <c r="E1870" s="23"/>
      <c r="F1870" s="23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</row>
    <row r="1871" spans="1:23" x14ac:dyDescent="0.3">
      <c r="A1871" s="23"/>
      <c r="B1871" s="23"/>
      <c r="C1871" s="23"/>
      <c r="D1871" s="23"/>
      <c r="E1871" s="23"/>
      <c r="F1871" s="23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</row>
    <row r="1872" spans="1:23" x14ac:dyDescent="0.3">
      <c r="A1872" s="23"/>
      <c r="B1872" s="23"/>
      <c r="C1872" s="23"/>
      <c r="D1872" s="23"/>
      <c r="E1872" s="23"/>
      <c r="F1872" s="23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</row>
    <row r="1873" spans="1:23" x14ac:dyDescent="0.3">
      <c r="A1873" s="23"/>
      <c r="B1873" s="23"/>
      <c r="C1873" s="23"/>
      <c r="D1873" s="23"/>
      <c r="E1873" s="23"/>
      <c r="F1873" s="23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</row>
    <row r="1874" spans="1:23" x14ac:dyDescent="0.3">
      <c r="A1874" s="23"/>
      <c r="B1874" s="23"/>
      <c r="C1874" s="23"/>
      <c r="D1874" s="23"/>
      <c r="E1874" s="23"/>
      <c r="F1874" s="23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</row>
    <row r="1875" spans="1:23" x14ac:dyDescent="0.3">
      <c r="A1875" s="23"/>
      <c r="B1875" s="23"/>
      <c r="C1875" s="23"/>
      <c r="D1875" s="23"/>
      <c r="E1875" s="23"/>
      <c r="F1875" s="23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</row>
    <row r="1876" spans="1:23" x14ac:dyDescent="0.3">
      <c r="A1876" s="23"/>
      <c r="B1876" s="23"/>
      <c r="C1876" s="23"/>
      <c r="D1876" s="23"/>
      <c r="E1876" s="23"/>
      <c r="F1876" s="23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</row>
    <row r="1877" spans="1:23" x14ac:dyDescent="0.3">
      <c r="A1877" s="23"/>
      <c r="B1877" s="23"/>
      <c r="C1877" s="23"/>
      <c r="D1877" s="23"/>
      <c r="E1877" s="23"/>
      <c r="F1877" s="23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</row>
    <row r="1878" spans="1:23" x14ac:dyDescent="0.3">
      <c r="A1878" s="23"/>
      <c r="B1878" s="23"/>
      <c r="C1878" s="23"/>
      <c r="D1878" s="23"/>
      <c r="E1878" s="23"/>
      <c r="F1878" s="23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</row>
    <row r="1879" spans="1:23" x14ac:dyDescent="0.3">
      <c r="A1879" s="23"/>
      <c r="B1879" s="23"/>
      <c r="C1879" s="23"/>
      <c r="D1879" s="23"/>
      <c r="E1879" s="23"/>
      <c r="F1879" s="23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</row>
    <row r="1880" spans="1:23" x14ac:dyDescent="0.3">
      <c r="A1880" s="23"/>
      <c r="B1880" s="23"/>
      <c r="C1880" s="23"/>
      <c r="D1880" s="23"/>
      <c r="E1880" s="23"/>
      <c r="F1880" s="23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</row>
    <row r="1881" spans="1:23" x14ac:dyDescent="0.3">
      <c r="A1881" s="23"/>
      <c r="B1881" s="23"/>
      <c r="C1881" s="23"/>
      <c r="D1881" s="23"/>
      <c r="E1881" s="23"/>
      <c r="F1881" s="23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</row>
    <row r="1882" spans="1:23" x14ac:dyDescent="0.3">
      <c r="A1882" s="23"/>
      <c r="B1882" s="23"/>
      <c r="C1882" s="23"/>
      <c r="D1882" s="23"/>
      <c r="E1882" s="23"/>
      <c r="F1882" s="23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</row>
    <row r="1883" spans="1:23" x14ac:dyDescent="0.3">
      <c r="A1883" s="23"/>
      <c r="B1883" s="23"/>
      <c r="C1883" s="23"/>
      <c r="D1883" s="23"/>
      <c r="E1883" s="23"/>
      <c r="F1883" s="23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</row>
    <row r="1884" spans="1:23" x14ac:dyDescent="0.3">
      <c r="A1884" s="23"/>
      <c r="B1884" s="23"/>
      <c r="C1884" s="23"/>
      <c r="D1884" s="23"/>
      <c r="E1884" s="23"/>
      <c r="F1884" s="23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</row>
    <row r="1885" spans="1:23" x14ac:dyDescent="0.3">
      <c r="A1885" s="23"/>
      <c r="B1885" s="23"/>
      <c r="C1885" s="23"/>
      <c r="D1885" s="23"/>
      <c r="E1885" s="23"/>
      <c r="F1885" s="23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</row>
    <row r="1886" spans="1:23" x14ac:dyDescent="0.3">
      <c r="A1886" s="23"/>
      <c r="B1886" s="23"/>
      <c r="C1886" s="23"/>
      <c r="D1886" s="23"/>
      <c r="E1886" s="23"/>
      <c r="F1886" s="23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</row>
    <row r="1887" spans="1:23" x14ac:dyDescent="0.3">
      <c r="A1887" s="23"/>
      <c r="B1887" s="23"/>
      <c r="C1887" s="23"/>
      <c r="D1887" s="23"/>
      <c r="E1887" s="23"/>
      <c r="F1887" s="23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</row>
    <row r="1888" spans="1:23" x14ac:dyDescent="0.3">
      <c r="A1888" s="23"/>
      <c r="B1888" s="23"/>
      <c r="C1888" s="23"/>
      <c r="D1888" s="23"/>
      <c r="E1888" s="23"/>
      <c r="F1888" s="23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</row>
    <row r="1889" spans="1:23" x14ac:dyDescent="0.3">
      <c r="A1889" s="23"/>
      <c r="B1889" s="23"/>
      <c r="C1889" s="23"/>
      <c r="D1889" s="23"/>
      <c r="E1889" s="23"/>
      <c r="F1889" s="23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</row>
    <row r="1890" spans="1:23" x14ac:dyDescent="0.3">
      <c r="A1890" s="23"/>
      <c r="B1890" s="23"/>
      <c r="C1890" s="23"/>
      <c r="D1890" s="23"/>
      <c r="E1890" s="23"/>
      <c r="F1890" s="23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</row>
    <row r="1891" spans="1:23" x14ac:dyDescent="0.3">
      <c r="A1891" s="23"/>
      <c r="B1891" s="23"/>
      <c r="C1891" s="23"/>
      <c r="D1891" s="23"/>
      <c r="E1891" s="23"/>
      <c r="F1891" s="23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</row>
    <row r="1892" spans="1:23" x14ac:dyDescent="0.3">
      <c r="A1892" s="23"/>
      <c r="B1892" s="23"/>
      <c r="C1892" s="23"/>
      <c r="D1892" s="23"/>
      <c r="E1892" s="23"/>
      <c r="F1892" s="23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</row>
    <row r="1893" spans="1:23" x14ac:dyDescent="0.3">
      <c r="A1893" s="23"/>
      <c r="B1893" s="23"/>
      <c r="C1893" s="23"/>
      <c r="D1893" s="23"/>
      <c r="E1893" s="23"/>
      <c r="F1893" s="23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</row>
    <row r="1894" spans="1:23" x14ac:dyDescent="0.3">
      <c r="A1894" s="23"/>
      <c r="B1894" s="23"/>
      <c r="C1894" s="23"/>
      <c r="D1894" s="23"/>
      <c r="E1894" s="23"/>
      <c r="F1894" s="23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</row>
    <row r="1895" spans="1:23" x14ac:dyDescent="0.3">
      <c r="A1895" s="23"/>
      <c r="B1895" s="23"/>
      <c r="C1895" s="23"/>
      <c r="D1895" s="23"/>
      <c r="E1895" s="23"/>
      <c r="F1895" s="23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</row>
    <row r="1896" spans="1:23" x14ac:dyDescent="0.3">
      <c r="A1896" s="23"/>
      <c r="B1896" s="23"/>
      <c r="C1896" s="23"/>
      <c r="D1896" s="23"/>
      <c r="E1896" s="23"/>
      <c r="F1896" s="23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</row>
    <row r="1897" spans="1:23" x14ac:dyDescent="0.3">
      <c r="A1897" s="23"/>
      <c r="B1897" s="23"/>
      <c r="C1897" s="23"/>
      <c r="D1897" s="23"/>
      <c r="E1897" s="23"/>
      <c r="F1897" s="23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</row>
    <row r="1898" spans="1:23" x14ac:dyDescent="0.3">
      <c r="A1898" s="23"/>
      <c r="B1898" s="23"/>
      <c r="C1898" s="23"/>
      <c r="D1898" s="23"/>
      <c r="E1898" s="23"/>
      <c r="F1898" s="23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</row>
    <row r="1899" spans="1:23" x14ac:dyDescent="0.3">
      <c r="A1899" s="23"/>
      <c r="B1899" s="23"/>
      <c r="C1899" s="23"/>
      <c r="D1899" s="23"/>
      <c r="E1899" s="23"/>
      <c r="F1899" s="23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</row>
    <row r="1900" spans="1:23" x14ac:dyDescent="0.3">
      <c r="A1900" s="23"/>
      <c r="B1900" s="23"/>
      <c r="C1900" s="23"/>
      <c r="D1900" s="23"/>
      <c r="E1900" s="23"/>
      <c r="F1900" s="23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</row>
    <row r="1901" spans="1:23" x14ac:dyDescent="0.3">
      <c r="A1901" s="23"/>
      <c r="B1901" s="23"/>
      <c r="C1901" s="23"/>
      <c r="D1901" s="23"/>
      <c r="E1901" s="23"/>
      <c r="F1901" s="23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</row>
    <row r="1902" spans="1:23" x14ac:dyDescent="0.3">
      <c r="A1902" s="23"/>
      <c r="B1902" s="23"/>
      <c r="C1902" s="23"/>
      <c r="D1902" s="23"/>
      <c r="E1902" s="23"/>
      <c r="F1902" s="23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</row>
    <row r="1903" spans="1:23" x14ac:dyDescent="0.3">
      <c r="A1903" s="23"/>
      <c r="B1903" s="23"/>
      <c r="C1903" s="23"/>
      <c r="D1903" s="23"/>
      <c r="E1903" s="23"/>
      <c r="F1903" s="23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</row>
    <row r="1904" spans="1:23" x14ac:dyDescent="0.3">
      <c r="A1904" s="23"/>
      <c r="B1904" s="23"/>
      <c r="C1904" s="23"/>
      <c r="D1904" s="23"/>
      <c r="E1904" s="23"/>
      <c r="F1904" s="23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</row>
    <row r="1905" spans="1:23" x14ac:dyDescent="0.3">
      <c r="A1905" s="23"/>
      <c r="B1905" s="23"/>
      <c r="C1905" s="23"/>
      <c r="D1905" s="23"/>
      <c r="E1905" s="23"/>
      <c r="F1905" s="23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</row>
    <row r="1906" spans="1:23" x14ac:dyDescent="0.3">
      <c r="A1906" s="23"/>
      <c r="B1906" s="23"/>
      <c r="C1906" s="23"/>
      <c r="D1906" s="23"/>
      <c r="E1906" s="23"/>
      <c r="F1906" s="23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</row>
    <row r="1907" spans="1:23" x14ac:dyDescent="0.3">
      <c r="A1907" s="23"/>
      <c r="B1907" s="23"/>
      <c r="C1907" s="23"/>
      <c r="D1907" s="23"/>
      <c r="E1907" s="23"/>
      <c r="F1907" s="23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</row>
    <row r="1908" spans="1:23" x14ac:dyDescent="0.3">
      <c r="A1908" s="23"/>
      <c r="B1908" s="23"/>
      <c r="C1908" s="23"/>
      <c r="D1908" s="23"/>
      <c r="E1908" s="23"/>
      <c r="F1908" s="23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</row>
    <row r="1909" spans="1:23" x14ac:dyDescent="0.3">
      <c r="A1909" s="23"/>
      <c r="B1909" s="23"/>
      <c r="C1909" s="23"/>
      <c r="D1909" s="23"/>
      <c r="E1909" s="23"/>
      <c r="F1909" s="23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</row>
    <row r="1910" spans="1:23" x14ac:dyDescent="0.3">
      <c r="A1910" s="23"/>
      <c r="B1910" s="23"/>
      <c r="C1910" s="23"/>
      <c r="D1910" s="23"/>
      <c r="E1910" s="23"/>
      <c r="F1910" s="23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</row>
    <row r="1911" spans="1:23" x14ac:dyDescent="0.3">
      <c r="A1911" s="23"/>
      <c r="B1911" s="23"/>
      <c r="C1911" s="23"/>
      <c r="D1911" s="23"/>
      <c r="E1911" s="23"/>
      <c r="F1911" s="23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</row>
    <row r="1912" spans="1:23" x14ac:dyDescent="0.3">
      <c r="A1912" s="23"/>
      <c r="B1912" s="23"/>
      <c r="C1912" s="23"/>
      <c r="D1912" s="23"/>
      <c r="E1912" s="23"/>
      <c r="F1912" s="23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</row>
    <row r="1913" spans="1:23" x14ac:dyDescent="0.3">
      <c r="A1913" s="23"/>
      <c r="B1913" s="23"/>
      <c r="C1913" s="23"/>
      <c r="D1913" s="23"/>
      <c r="E1913" s="23"/>
      <c r="F1913" s="23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</row>
    <row r="1914" spans="1:23" x14ac:dyDescent="0.3">
      <c r="A1914" s="23"/>
      <c r="B1914" s="23"/>
      <c r="C1914" s="23"/>
      <c r="D1914" s="23"/>
      <c r="E1914" s="23"/>
      <c r="F1914" s="23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</row>
    <row r="1915" spans="1:23" x14ac:dyDescent="0.3">
      <c r="A1915" s="23"/>
      <c r="B1915" s="23"/>
      <c r="C1915" s="23"/>
      <c r="D1915" s="23"/>
      <c r="E1915" s="23"/>
      <c r="F1915" s="23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</row>
    <row r="1916" spans="1:23" x14ac:dyDescent="0.3">
      <c r="A1916" s="23"/>
      <c r="B1916" s="23"/>
      <c r="C1916" s="23"/>
      <c r="D1916" s="23"/>
      <c r="E1916" s="23"/>
      <c r="F1916" s="23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</row>
    <row r="1917" spans="1:23" x14ac:dyDescent="0.3">
      <c r="A1917" s="23"/>
      <c r="B1917" s="23"/>
      <c r="C1917" s="23"/>
      <c r="D1917" s="23"/>
      <c r="E1917" s="23"/>
      <c r="F1917" s="23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</row>
    <row r="1918" spans="1:23" x14ac:dyDescent="0.3">
      <c r="A1918" s="23"/>
      <c r="B1918" s="23"/>
      <c r="C1918" s="23"/>
      <c r="D1918" s="23"/>
      <c r="E1918" s="23"/>
      <c r="F1918" s="23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</row>
    <row r="1919" spans="1:23" x14ac:dyDescent="0.3">
      <c r="A1919" s="23"/>
      <c r="B1919" s="23"/>
      <c r="C1919" s="23"/>
      <c r="D1919" s="23"/>
      <c r="E1919" s="23"/>
      <c r="F1919" s="23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</row>
    <row r="1920" spans="1:23" x14ac:dyDescent="0.3">
      <c r="A1920" s="23"/>
      <c r="B1920" s="23"/>
      <c r="C1920" s="23"/>
      <c r="D1920" s="23"/>
      <c r="E1920" s="23"/>
      <c r="F1920" s="23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</row>
    <row r="1921" spans="1:23" x14ac:dyDescent="0.3">
      <c r="A1921" s="23"/>
      <c r="B1921" s="23"/>
      <c r="C1921" s="23"/>
      <c r="D1921" s="23"/>
      <c r="E1921" s="23"/>
      <c r="F1921" s="23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</row>
    <row r="1922" spans="1:23" x14ac:dyDescent="0.3">
      <c r="A1922" s="23"/>
      <c r="B1922" s="23"/>
      <c r="C1922" s="23"/>
      <c r="D1922" s="23"/>
      <c r="E1922" s="23"/>
      <c r="F1922" s="23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</row>
    <row r="1923" spans="1:23" x14ac:dyDescent="0.3">
      <c r="A1923" s="23"/>
      <c r="B1923" s="23"/>
      <c r="C1923" s="23"/>
      <c r="D1923" s="23"/>
      <c r="E1923" s="23"/>
      <c r="F1923" s="23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</row>
    <row r="1924" spans="1:23" x14ac:dyDescent="0.3">
      <c r="A1924" s="23"/>
      <c r="B1924" s="23"/>
      <c r="C1924" s="23"/>
      <c r="D1924" s="23"/>
      <c r="E1924" s="23"/>
      <c r="F1924" s="23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</row>
    <row r="1925" spans="1:23" x14ac:dyDescent="0.3">
      <c r="A1925" s="23"/>
      <c r="B1925" s="23"/>
      <c r="C1925" s="23"/>
      <c r="D1925" s="23"/>
      <c r="E1925" s="23"/>
      <c r="F1925" s="23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</row>
    <row r="1926" spans="1:23" x14ac:dyDescent="0.3">
      <c r="A1926" s="23"/>
      <c r="B1926" s="23"/>
      <c r="C1926" s="23"/>
      <c r="D1926" s="23"/>
      <c r="E1926" s="23"/>
      <c r="F1926" s="23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</row>
    <row r="1927" spans="1:23" x14ac:dyDescent="0.3">
      <c r="A1927" s="23"/>
      <c r="B1927" s="23"/>
      <c r="C1927" s="23"/>
      <c r="D1927" s="23"/>
      <c r="E1927" s="23"/>
      <c r="F1927" s="23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</row>
    <row r="1928" spans="1:23" x14ac:dyDescent="0.3">
      <c r="A1928" s="23"/>
      <c r="B1928" s="23"/>
      <c r="C1928" s="23"/>
      <c r="D1928" s="23"/>
      <c r="E1928" s="23"/>
      <c r="F1928" s="23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</row>
    <row r="1929" spans="1:23" x14ac:dyDescent="0.3">
      <c r="A1929" s="23"/>
      <c r="B1929" s="23"/>
      <c r="C1929" s="23"/>
      <c r="D1929" s="23"/>
      <c r="E1929" s="23"/>
      <c r="F1929" s="23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</row>
    <row r="1930" spans="1:23" x14ac:dyDescent="0.3">
      <c r="A1930" s="23"/>
      <c r="B1930" s="23"/>
      <c r="C1930" s="23"/>
      <c r="D1930" s="23"/>
      <c r="E1930" s="23"/>
      <c r="F1930" s="23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</row>
    <row r="1931" spans="1:23" x14ac:dyDescent="0.3">
      <c r="A1931" s="23"/>
      <c r="B1931" s="23"/>
      <c r="C1931" s="23"/>
      <c r="D1931" s="23"/>
      <c r="E1931" s="23"/>
      <c r="F1931" s="23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</row>
    <row r="1932" spans="1:23" x14ac:dyDescent="0.3">
      <c r="A1932" s="23"/>
      <c r="B1932" s="23"/>
      <c r="C1932" s="23"/>
      <c r="D1932" s="23"/>
      <c r="E1932" s="23"/>
      <c r="F1932" s="23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</row>
    <row r="1933" spans="1:23" x14ac:dyDescent="0.3">
      <c r="A1933" s="23"/>
      <c r="B1933" s="23"/>
      <c r="C1933" s="23"/>
      <c r="D1933" s="23"/>
      <c r="E1933" s="23"/>
      <c r="F1933" s="23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</row>
    <row r="1934" spans="1:23" x14ac:dyDescent="0.3">
      <c r="A1934" s="23"/>
      <c r="B1934" s="23"/>
      <c r="C1934" s="23"/>
      <c r="D1934" s="23"/>
      <c r="E1934" s="23"/>
      <c r="F1934" s="23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</row>
    <row r="1935" spans="1:23" x14ac:dyDescent="0.3">
      <c r="A1935" s="23"/>
      <c r="B1935" s="23"/>
      <c r="C1935" s="23"/>
      <c r="D1935" s="23"/>
      <c r="E1935" s="23"/>
      <c r="F1935" s="23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</row>
    <row r="1936" spans="1:23" x14ac:dyDescent="0.3">
      <c r="A1936" s="23"/>
      <c r="B1936" s="23"/>
      <c r="C1936" s="23"/>
      <c r="D1936" s="23"/>
      <c r="E1936" s="23"/>
      <c r="F1936" s="23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</row>
    <row r="1937" spans="1:23" x14ac:dyDescent="0.3">
      <c r="A1937" s="23"/>
      <c r="B1937" s="23"/>
      <c r="C1937" s="23"/>
      <c r="D1937" s="23"/>
      <c r="E1937" s="23"/>
      <c r="F1937" s="23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</row>
    <row r="1938" spans="1:23" x14ac:dyDescent="0.3">
      <c r="A1938" s="23"/>
      <c r="B1938" s="23"/>
      <c r="C1938" s="23"/>
      <c r="D1938" s="23"/>
      <c r="E1938" s="23"/>
      <c r="F1938" s="23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</row>
    <row r="1939" spans="1:23" x14ac:dyDescent="0.3">
      <c r="A1939" s="23"/>
      <c r="B1939" s="23"/>
      <c r="C1939" s="23"/>
      <c r="D1939" s="23"/>
      <c r="E1939" s="23"/>
      <c r="F1939" s="23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</row>
    <row r="1940" spans="1:23" ht="21" x14ac:dyDescent="0.4">
      <c r="A1940" s="25"/>
      <c r="B1940" s="23"/>
      <c r="C1940" s="23"/>
      <c r="D1940" s="23"/>
      <c r="E1940" s="23"/>
      <c r="F1940" s="23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</row>
    <row r="1941" spans="1:23" x14ac:dyDescent="0.3">
      <c r="A1941" s="23"/>
      <c r="B1941" s="23"/>
      <c r="C1941" s="23"/>
      <c r="D1941" s="23"/>
      <c r="E1941" s="23"/>
      <c r="F1941" s="23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</row>
    <row r="1942" spans="1:23" x14ac:dyDescent="0.3">
      <c r="A1942" s="23"/>
      <c r="B1942" s="23"/>
      <c r="C1942" s="23"/>
      <c r="D1942" s="23"/>
      <c r="E1942" s="23"/>
      <c r="F1942" s="23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</row>
    <row r="1943" spans="1:23" x14ac:dyDescent="0.3">
      <c r="A1943" s="23"/>
      <c r="B1943" s="23"/>
      <c r="C1943" s="23"/>
      <c r="D1943" s="23"/>
      <c r="E1943" s="23"/>
      <c r="F1943" s="23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</row>
    <row r="1944" spans="1:23" x14ac:dyDescent="0.3">
      <c r="A1944" s="23"/>
      <c r="B1944" s="23"/>
      <c r="C1944" s="23"/>
      <c r="D1944" s="23"/>
      <c r="E1944" s="23"/>
      <c r="F1944" s="23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</row>
    <row r="1945" spans="1:23" x14ac:dyDescent="0.3">
      <c r="A1945" s="23"/>
      <c r="B1945" s="23"/>
      <c r="C1945" s="23"/>
      <c r="D1945" s="23"/>
      <c r="E1945" s="23"/>
      <c r="F1945" s="23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</row>
    <row r="1946" spans="1:23" x14ac:dyDescent="0.3">
      <c r="A1946" s="23"/>
      <c r="B1946" s="23"/>
      <c r="C1946" s="23"/>
      <c r="D1946" s="23"/>
      <c r="E1946" s="23"/>
      <c r="F1946" s="23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</row>
    <row r="1947" spans="1:23" x14ac:dyDescent="0.3">
      <c r="A1947" s="23"/>
      <c r="B1947" s="23"/>
      <c r="C1947" s="23"/>
      <c r="D1947" s="23"/>
      <c r="E1947" s="23"/>
      <c r="F1947" s="23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</row>
    <row r="1948" spans="1:23" x14ac:dyDescent="0.3">
      <c r="A1948" s="23"/>
      <c r="B1948" s="23"/>
      <c r="C1948" s="23"/>
      <c r="D1948" s="23"/>
      <c r="E1948" s="23"/>
      <c r="F1948" s="23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</row>
    <row r="1949" spans="1:23" x14ac:dyDescent="0.3">
      <c r="A1949" s="23"/>
      <c r="B1949" s="23"/>
      <c r="C1949" s="23"/>
      <c r="D1949" s="23"/>
      <c r="E1949" s="23"/>
      <c r="F1949" s="23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</row>
    <row r="1950" spans="1:23" x14ac:dyDescent="0.3">
      <c r="A1950" s="23"/>
      <c r="B1950" s="23"/>
      <c r="C1950" s="23"/>
      <c r="D1950" s="23"/>
      <c r="E1950" s="23"/>
      <c r="F1950" s="23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</row>
    <row r="1951" spans="1:23" x14ac:dyDescent="0.3">
      <c r="A1951" s="23"/>
      <c r="B1951" s="23"/>
      <c r="C1951" s="23"/>
      <c r="D1951" s="23"/>
      <c r="E1951" s="23"/>
      <c r="F1951" s="23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</row>
    <row r="1952" spans="1:23" x14ac:dyDescent="0.3">
      <c r="A1952" s="23"/>
      <c r="B1952" s="23"/>
      <c r="C1952" s="23"/>
      <c r="D1952" s="23"/>
      <c r="E1952" s="23"/>
      <c r="F1952" s="23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</row>
    <row r="1953" spans="1:23" x14ac:dyDescent="0.3">
      <c r="A1953" s="23"/>
      <c r="B1953" s="23"/>
      <c r="C1953" s="23"/>
      <c r="D1953" s="23"/>
      <c r="E1953" s="23"/>
      <c r="F1953" s="23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</row>
    <row r="1954" spans="1:23" x14ac:dyDescent="0.3">
      <c r="A1954" s="23"/>
      <c r="B1954" s="23"/>
      <c r="C1954" s="23"/>
      <c r="D1954" s="23"/>
      <c r="E1954" s="23"/>
      <c r="F1954" s="23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</row>
    <row r="1955" spans="1:23" x14ac:dyDescent="0.3">
      <c r="A1955" s="23"/>
      <c r="B1955" s="23"/>
      <c r="C1955" s="23"/>
      <c r="D1955" s="23"/>
      <c r="E1955" s="23"/>
      <c r="F1955" s="23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</row>
    <row r="1956" spans="1:23" x14ac:dyDescent="0.3">
      <c r="A1956" s="23"/>
      <c r="B1956" s="23"/>
      <c r="C1956" s="23"/>
      <c r="D1956" s="23"/>
      <c r="E1956" s="23"/>
      <c r="F1956" s="23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</row>
    <row r="1957" spans="1:23" x14ac:dyDescent="0.3">
      <c r="A1957" s="23"/>
      <c r="B1957" s="23"/>
      <c r="C1957" s="23"/>
      <c r="D1957" s="23"/>
      <c r="E1957" s="23"/>
      <c r="F1957" s="23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</row>
    <row r="1958" spans="1:23" x14ac:dyDescent="0.3">
      <c r="A1958" s="23"/>
      <c r="B1958" s="23"/>
      <c r="C1958" s="23"/>
      <c r="D1958" s="23"/>
      <c r="E1958" s="23"/>
      <c r="F1958" s="23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</row>
    <row r="1959" spans="1:23" x14ac:dyDescent="0.3">
      <c r="A1959" s="23"/>
      <c r="B1959" s="23"/>
      <c r="C1959" s="23"/>
      <c r="D1959" s="23"/>
      <c r="E1959" s="23"/>
      <c r="F1959" s="23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</row>
    <row r="1960" spans="1:23" x14ac:dyDescent="0.3">
      <c r="A1960" s="23"/>
      <c r="B1960" s="23"/>
      <c r="C1960" s="23"/>
      <c r="D1960" s="23"/>
      <c r="E1960" s="23"/>
      <c r="F1960" s="23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</row>
    <row r="1961" spans="1:23" x14ac:dyDescent="0.3">
      <c r="A1961" s="23"/>
      <c r="B1961" s="23"/>
      <c r="C1961" s="23"/>
      <c r="D1961" s="23"/>
      <c r="E1961" s="23"/>
      <c r="F1961" s="23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</row>
    <row r="1962" spans="1:23" x14ac:dyDescent="0.3">
      <c r="A1962" s="23"/>
      <c r="B1962" s="23"/>
      <c r="C1962" s="23"/>
      <c r="D1962" s="23"/>
      <c r="E1962" s="23"/>
      <c r="F1962" s="23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</row>
    <row r="1963" spans="1:23" x14ac:dyDescent="0.3">
      <c r="A1963" s="23"/>
      <c r="B1963" s="23"/>
      <c r="C1963" s="23"/>
      <c r="D1963" s="23"/>
      <c r="E1963" s="23"/>
      <c r="F1963" s="23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</row>
    <row r="1964" spans="1:23" x14ac:dyDescent="0.3">
      <c r="A1964" s="23"/>
      <c r="B1964" s="23"/>
      <c r="C1964" s="23"/>
      <c r="D1964" s="23"/>
      <c r="E1964" s="23"/>
      <c r="F1964" s="23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</row>
    <row r="1965" spans="1:23" x14ac:dyDescent="0.3">
      <c r="A1965" s="23"/>
      <c r="B1965" s="23"/>
      <c r="C1965" s="23"/>
      <c r="D1965" s="23"/>
      <c r="E1965" s="23"/>
      <c r="F1965" s="23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</row>
    <row r="1966" spans="1:23" x14ac:dyDescent="0.3">
      <c r="A1966" s="23"/>
      <c r="B1966" s="23"/>
      <c r="C1966" s="23"/>
      <c r="D1966" s="23"/>
      <c r="E1966" s="23"/>
      <c r="F1966" s="23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</row>
    <row r="1967" spans="1:23" x14ac:dyDescent="0.3">
      <c r="A1967" s="23"/>
      <c r="B1967" s="23"/>
      <c r="C1967" s="23"/>
      <c r="D1967" s="23"/>
      <c r="E1967" s="23"/>
      <c r="F1967" s="23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</row>
    <row r="1968" spans="1:23" x14ac:dyDescent="0.3">
      <c r="A1968" s="23"/>
      <c r="B1968" s="23"/>
      <c r="C1968" s="23"/>
      <c r="D1968" s="23"/>
      <c r="E1968" s="23"/>
      <c r="F1968" s="23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</row>
    <row r="1969" spans="1:23" x14ac:dyDescent="0.3">
      <c r="A1969" s="23"/>
      <c r="B1969" s="23"/>
      <c r="C1969" s="23"/>
      <c r="D1969" s="23"/>
      <c r="E1969" s="23"/>
      <c r="F1969" s="23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</row>
    <row r="1970" spans="1:23" x14ac:dyDescent="0.3">
      <c r="A1970" s="23"/>
      <c r="B1970" s="23"/>
      <c r="C1970" s="23"/>
      <c r="D1970" s="23"/>
      <c r="E1970" s="23"/>
      <c r="F1970" s="23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</row>
    <row r="1971" spans="1:23" x14ac:dyDescent="0.3">
      <c r="A1971" s="23"/>
      <c r="B1971" s="23"/>
      <c r="C1971" s="23"/>
      <c r="D1971" s="23"/>
      <c r="E1971" s="23"/>
      <c r="F1971" s="23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</row>
    <row r="1972" spans="1:23" x14ac:dyDescent="0.3">
      <c r="A1972" s="23"/>
      <c r="B1972" s="23"/>
      <c r="C1972" s="23"/>
      <c r="D1972" s="23"/>
      <c r="E1972" s="23"/>
      <c r="F1972" s="23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</row>
    <row r="1973" spans="1:23" x14ac:dyDescent="0.3">
      <c r="A1973" s="23"/>
      <c r="B1973" s="23"/>
      <c r="C1973" s="23"/>
      <c r="D1973" s="23"/>
      <c r="E1973" s="23"/>
      <c r="F1973" s="23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</row>
    <row r="1974" spans="1:23" x14ac:dyDescent="0.3">
      <c r="A1974" s="23"/>
      <c r="B1974" s="23"/>
      <c r="C1974" s="23"/>
      <c r="D1974" s="23"/>
      <c r="E1974" s="23"/>
      <c r="F1974" s="23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</row>
    <row r="1975" spans="1:23" x14ac:dyDescent="0.3">
      <c r="A1975" s="23"/>
      <c r="B1975" s="23"/>
      <c r="C1975" s="23"/>
      <c r="D1975" s="23"/>
      <c r="E1975" s="23"/>
      <c r="F1975" s="23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</row>
    <row r="1976" spans="1:23" x14ac:dyDescent="0.3">
      <c r="A1976" s="23"/>
      <c r="B1976" s="23"/>
      <c r="C1976" s="23"/>
      <c r="D1976" s="23"/>
      <c r="E1976" s="23"/>
      <c r="F1976" s="23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</row>
    <row r="1977" spans="1:23" x14ac:dyDescent="0.3">
      <c r="A1977" s="23"/>
      <c r="B1977" s="23"/>
      <c r="C1977" s="23"/>
      <c r="D1977" s="23"/>
      <c r="E1977" s="23"/>
      <c r="F1977" s="23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</row>
    <row r="1978" spans="1:23" x14ac:dyDescent="0.3">
      <c r="A1978" s="23"/>
      <c r="B1978" s="23"/>
      <c r="C1978" s="23"/>
      <c r="D1978" s="23"/>
      <c r="E1978" s="23"/>
      <c r="F1978" s="23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</row>
    <row r="1979" spans="1:23" x14ac:dyDescent="0.3">
      <c r="A1979" s="23"/>
      <c r="B1979" s="23"/>
      <c r="C1979" s="23"/>
      <c r="D1979" s="23"/>
      <c r="E1979" s="23"/>
      <c r="F1979" s="23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</row>
    <row r="1980" spans="1:23" x14ac:dyDescent="0.3">
      <c r="A1980" s="23"/>
      <c r="B1980" s="23"/>
      <c r="C1980" s="23"/>
      <c r="D1980" s="23"/>
      <c r="E1980" s="23"/>
      <c r="F1980" s="23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</row>
    <row r="1981" spans="1:23" x14ac:dyDescent="0.3">
      <c r="A1981" s="23"/>
      <c r="B1981" s="23"/>
      <c r="C1981" s="23"/>
      <c r="D1981" s="23"/>
      <c r="E1981" s="23"/>
      <c r="F1981" s="23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</row>
    <row r="1982" spans="1:23" x14ac:dyDescent="0.3">
      <c r="A1982" s="23"/>
      <c r="B1982" s="23"/>
      <c r="C1982" s="23"/>
      <c r="D1982" s="23"/>
      <c r="E1982" s="23"/>
      <c r="F1982" s="23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</row>
    <row r="1983" spans="1:23" x14ac:dyDescent="0.3">
      <c r="A1983" s="23"/>
      <c r="B1983" s="23"/>
      <c r="C1983" s="23"/>
      <c r="D1983" s="23"/>
      <c r="E1983" s="23"/>
      <c r="F1983" s="23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</row>
    <row r="1984" spans="1:23" x14ac:dyDescent="0.3">
      <c r="A1984" s="23"/>
      <c r="B1984" s="23"/>
      <c r="C1984" s="23"/>
      <c r="D1984" s="23"/>
      <c r="E1984" s="23"/>
      <c r="F1984" s="23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</row>
    <row r="1985" spans="1:23" x14ac:dyDescent="0.3">
      <c r="A1985" s="23"/>
      <c r="B1985" s="23"/>
      <c r="C1985" s="23"/>
      <c r="D1985" s="23"/>
      <c r="E1985" s="23"/>
      <c r="F1985" s="23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</row>
    <row r="1986" spans="1:23" x14ac:dyDescent="0.3">
      <c r="A1986" s="23"/>
      <c r="B1986" s="23"/>
      <c r="C1986" s="23"/>
      <c r="D1986" s="23"/>
      <c r="E1986" s="23"/>
      <c r="F1986" s="23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</row>
    <row r="1987" spans="1:23" x14ac:dyDescent="0.3">
      <c r="A1987" s="23"/>
      <c r="B1987" s="23"/>
      <c r="C1987" s="23"/>
      <c r="D1987" s="23"/>
      <c r="E1987" s="23"/>
      <c r="F1987" s="23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</row>
    <row r="1988" spans="1:23" x14ac:dyDescent="0.3">
      <c r="A1988" s="23"/>
      <c r="B1988" s="23"/>
      <c r="C1988" s="23"/>
      <c r="D1988" s="23"/>
      <c r="E1988" s="23"/>
      <c r="F1988" s="23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</row>
    <row r="1989" spans="1:23" x14ac:dyDescent="0.3">
      <c r="A1989" s="23"/>
      <c r="B1989" s="23"/>
      <c r="C1989" s="23"/>
      <c r="D1989" s="23"/>
      <c r="E1989" s="23"/>
      <c r="F1989" s="23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</row>
    <row r="1990" spans="1:23" x14ac:dyDescent="0.3">
      <c r="A1990" s="23"/>
      <c r="B1990" s="23"/>
      <c r="C1990" s="23"/>
      <c r="D1990" s="23"/>
      <c r="E1990" s="23"/>
      <c r="F1990" s="23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</row>
    <row r="1991" spans="1:23" x14ac:dyDescent="0.3">
      <c r="A1991" s="23"/>
      <c r="B1991" s="23"/>
      <c r="C1991" s="23"/>
      <c r="D1991" s="23"/>
      <c r="E1991" s="23"/>
      <c r="F1991" s="23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</row>
    <row r="1992" spans="1:23" x14ac:dyDescent="0.3">
      <c r="A1992" s="23"/>
      <c r="B1992" s="23"/>
      <c r="C1992" s="23"/>
      <c r="D1992" s="23"/>
      <c r="E1992" s="23"/>
      <c r="F1992" s="23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</row>
    <row r="1993" spans="1:23" x14ac:dyDescent="0.3">
      <c r="A1993" s="23"/>
      <c r="B1993" s="23"/>
      <c r="C1993" s="23"/>
      <c r="D1993" s="23"/>
      <c r="E1993" s="23"/>
      <c r="F1993" s="23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</row>
    <row r="1994" spans="1:23" x14ac:dyDescent="0.3">
      <c r="A1994" s="23"/>
      <c r="B1994" s="23"/>
      <c r="C1994" s="23"/>
      <c r="D1994" s="23"/>
      <c r="E1994" s="23"/>
      <c r="F1994" s="23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</row>
    <row r="1995" spans="1:23" x14ac:dyDescent="0.3">
      <c r="A1995" s="23"/>
      <c r="B1995" s="23"/>
      <c r="C1995" s="23"/>
      <c r="D1995" s="23"/>
      <c r="E1995" s="23"/>
      <c r="F1995" s="23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</row>
    <row r="1996" spans="1:23" x14ac:dyDescent="0.3">
      <c r="A1996" s="23"/>
      <c r="B1996" s="23"/>
      <c r="C1996" s="23"/>
      <c r="D1996" s="23"/>
      <c r="E1996" s="23"/>
      <c r="F1996" s="23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</row>
    <row r="1997" spans="1:23" x14ac:dyDescent="0.3">
      <c r="A1997" s="23"/>
      <c r="B1997" s="23"/>
      <c r="C1997" s="23"/>
      <c r="D1997" s="23"/>
      <c r="E1997" s="23"/>
      <c r="F1997" s="23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</row>
    <row r="1998" spans="1:23" x14ac:dyDescent="0.3">
      <c r="A1998" s="23"/>
      <c r="B1998" s="23"/>
      <c r="C1998" s="23"/>
      <c r="D1998" s="23"/>
      <c r="E1998" s="23"/>
      <c r="F1998" s="23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</row>
    <row r="1999" spans="1:23" x14ac:dyDescent="0.3">
      <c r="A1999" s="23"/>
      <c r="B1999" s="23"/>
      <c r="C1999" s="23"/>
      <c r="D1999" s="23"/>
      <c r="E1999" s="23"/>
      <c r="F1999" s="23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</row>
    <row r="2000" spans="1:23" x14ac:dyDescent="0.3">
      <c r="A2000" s="23"/>
      <c r="B2000" s="23"/>
      <c r="C2000" s="23"/>
      <c r="D2000" s="23"/>
      <c r="E2000" s="23"/>
      <c r="F2000" s="23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</row>
    <row r="2001" spans="1:23" x14ac:dyDescent="0.3">
      <c r="A2001" s="23"/>
      <c r="B2001" s="23"/>
      <c r="C2001" s="23"/>
      <c r="D2001" s="23"/>
      <c r="E2001" s="23"/>
      <c r="F2001" s="23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</row>
    <row r="2002" spans="1:23" x14ac:dyDescent="0.3">
      <c r="A2002" s="23"/>
      <c r="B2002" s="23"/>
      <c r="C2002" s="23"/>
      <c r="D2002" s="23"/>
      <c r="E2002" s="23"/>
      <c r="F2002" s="23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</row>
    <row r="2003" spans="1:23" x14ac:dyDescent="0.3">
      <c r="A2003" s="23"/>
      <c r="B2003" s="23"/>
      <c r="C2003" s="23"/>
      <c r="D2003" s="23"/>
      <c r="E2003" s="23"/>
      <c r="F2003" s="23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</row>
    <row r="2004" spans="1:23" x14ac:dyDescent="0.3">
      <c r="A2004" s="23"/>
      <c r="B2004" s="23"/>
      <c r="C2004" s="23"/>
      <c r="D2004" s="23"/>
      <c r="E2004" s="23"/>
      <c r="F2004" s="23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</row>
    <row r="2005" spans="1:23" x14ac:dyDescent="0.3">
      <c r="A2005" s="23"/>
      <c r="B2005" s="23"/>
      <c r="C2005" s="23"/>
      <c r="D2005" s="23"/>
      <c r="E2005" s="23"/>
      <c r="F2005" s="23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</row>
    <row r="2006" spans="1:23" x14ac:dyDescent="0.3">
      <c r="A2006" s="23"/>
      <c r="B2006" s="23"/>
      <c r="C2006" s="23"/>
      <c r="D2006" s="23"/>
      <c r="E2006" s="23"/>
      <c r="F2006" s="23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</row>
    <row r="2007" spans="1:23" x14ac:dyDescent="0.3">
      <c r="A2007" s="23"/>
      <c r="B2007" s="23"/>
      <c r="C2007" s="23"/>
      <c r="D2007" s="23"/>
      <c r="E2007" s="23"/>
      <c r="F2007" s="23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</row>
    <row r="2008" spans="1:23" x14ac:dyDescent="0.3">
      <c r="A2008" s="23"/>
      <c r="B2008" s="23"/>
      <c r="C2008" s="23"/>
      <c r="D2008" s="23"/>
      <c r="E2008" s="23"/>
      <c r="F2008" s="23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</row>
    <row r="2009" spans="1:23" x14ac:dyDescent="0.3">
      <c r="A2009" s="23"/>
      <c r="B2009" s="23"/>
      <c r="C2009" s="23"/>
      <c r="D2009" s="23"/>
      <c r="E2009" s="23"/>
      <c r="F2009" s="23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</row>
    <row r="2010" spans="1:23" x14ac:dyDescent="0.3">
      <c r="A2010" s="23"/>
      <c r="B2010" s="23"/>
      <c r="C2010" s="23"/>
      <c r="D2010" s="23"/>
      <c r="E2010" s="23"/>
      <c r="F2010" s="23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</row>
    <row r="2011" spans="1:23" x14ac:dyDescent="0.3">
      <c r="A2011" s="23"/>
      <c r="B2011" s="23"/>
      <c r="C2011" s="23"/>
      <c r="D2011" s="23"/>
      <c r="E2011" s="23"/>
      <c r="F2011" s="23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</row>
    <row r="2012" spans="1:23" x14ac:dyDescent="0.3">
      <c r="A2012" s="23"/>
      <c r="B2012" s="23"/>
      <c r="C2012" s="23"/>
      <c r="D2012" s="23"/>
      <c r="E2012" s="23"/>
      <c r="F2012" s="23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</row>
    <row r="2013" spans="1:23" x14ac:dyDescent="0.3">
      <c r="A2013" s="23"/>
      <c r="B2013" s="23"/>
      <c r="C2013" s="23"/>
      <c r="D2013" s="23"/>
      <c r="E2013" s="23"/>
      <c r="F2013" s="23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</row>
    <row r="2014" spans="1:23" x14ac:dyDescent="0.3">
      <c r="A2014" s="23"/>
      <c r="B2014" s="23"/>
      <c r="C2014" s="23"/>
      <c r="D2014" s="23"/>
      <c r="E2014" s="23"/>
      <c r="F2014" s="23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</row>
    <row r="2015" spans="1:23" x14ac:dyDescent="0.3">
      <c r="A2015" s="23"/>
      <c r="B2015" s="23"/>
      <c r="C2015" s="23"/>
      <c r="D2015" s="23"/>
      <c r="E2015" s="23"/>
      <c r="F2015" s="23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</row>
    <row r="2016" spans="1:23" x14ac:dyDescent="0.3">
      <c r="A2016" s="23"/>
      <c r="B2016" s="23"/>
      <c r="C2016" s="23"/>
      <c r="D2016" s="23"/>
      <c r="E2016" s="23"/>
      <c r="F2016" s="23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</row>
    <row r="2017" spans="1:23" x14ac:dyDescent="0.3">
      <c r="A2017" s="23"/>
      <c r="B2017" s="23"/>
      <c r="C2017" s="23"/>
      <c r="D2017" s="23"/>
      <c r="E2017" s="23"/>
      <c r="F2017" s="23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</row>
    <row r="2018" spans="1:23" x14ac:dyDescent="0.3">
      <c r="A2018" s="23"/>
      <c r="B2018" s="23"/>
      <c r="C2018" s="23"/>
      <c r="D2018" s="23"/>
      <c r="E2018" s="23"/>
      <c r="F2018" s="23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</row>
    <row r="2019" spans="1:23" x14ac:dyDescent="0.3">
      <c r="A2019" s="23"/>
      <c r="B2019" s="23"/>
      <c r="C2019" s="23"/>
      <c r="D2019" s="23"/>
      <c r="E2019" s="23"/>
      <c r="F2019" s="23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</row>
    <row r="2020" spans="1:23" ht="21" x14ac:dyDescent="0.4">
      <c r="A2020" s="25"/>
      <c r="B2020" s="23"/>
      <c r="C2020" s="23"/>
      <c r="D2020" s="23"/>
      <c r="E2020" s="23"/>
      <c r="F2020" s="23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</row>
    <row r="2021" spans="1:23" x14ac:dyDescent="0.3">
      <c r="A2021" s="23"/>
      <c r="B2021" s="23"/>
      <c r="C2021" s="23"/>
      <c r="D2021" s="23"/>
      <c r="E2021" s="23"/>
      <c r="F2021" s="23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</row>
    <row r="2022" spans="1:23" x14ac:dyDescent="0.3">
      <c r="A2022" s="23"/>
      <c r="B2022" s="23"/>
      <c r="C2022" s="23"/>
      <c r="D2022" s="23"/>
      <c r="E2022" s="23"/>
      <c r="F2022" s="23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</row>
    <row r="2023" spans="1:23" x14ac:dyDescent="0.3">
      <c r="A2023" s="23"/>
      <c r="B2023" s="23"/>
      <c r="C2023" s="23"/>
      <c r="D2023" s="23"/>
      <c r="E2023" s="23"/>
      <c r="F2023" s="23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</row>
    <row r="2024" spans="1:23" x14ac:dyDescent="0.3">
      <c r="A2024" s="23"/>
      <c r="B2024" s="23"/>
      <c r="C2024" s="23"/>
      <c r="D2024" s="23"/>
      <c r="E2024" s="23"/>
      <c r="F2024" s="23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</row>
    <row r="2025" spans="1:23" x14ac:dyDescent="0.3">
      <c r="A2025" s="23"/>
      <c r="B2025" s="23"/>
      <c r="C2025" s="23"/>
      <c r="D2025" s="23"/>
      <c r="E2025" s="23"/>
      <c r="F2025" s="23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</row>
    <row r="2026" spans="1:23" x14ac:dyDescent="0.3">
      <c r="A2026" s="23"/>
      <c r="B2026" s="23"/>
      <c r="C2026" s="23"/>
      <c r="D2026" s="23"/>
      <c r="E2026" s="23"/>
      <c r="F2026" s="23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</row>
    <row r="2027" spans="1:23" x14ac:dyDescent="0.3">
      <c r="A2027" s="23"/>
      <c r="B2027" s="23"/>
      <c r="C2027" s="23"/>
      <c r="D2027" s="23"/>
      <c r="E2027" s="23"/>
      <c r="F2027" s="23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</row>
    <row r="2028" spans="1:23" x14ac:dyDescent="0.3">
      <c r="A2028" s="23"/>
      <c r="B2028" s="23"/>
      <c r="C2028" s="23"/>
      <c r="D2028" s="23"/>
      <c r="E2028" s="23"/>
      <c r="F2028" s="23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</row>
    <row r="2029" spans="1:23" x14ac:dyDescent="0.3">
      <c r="A2029" s="23"/>
      <c r="B2029" s="23"/>
      <c r="C2029" s="23"/>
      <c r="D2029" s="23"/>
      <c r="E2029" s="23"/>
      <c r="F2029" s="23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</row>
    <row r="2030" spans="1:23" x14ac:dyDescent="0.3">
      <c r="A2030" s="23"/>
      <c r="B2030" s="23"/>
      <c r="C2030" s="23"/>
      <c r="D2030" s="23"/>
      <c r="E2030" s="23"/>
      <c r="F2030" s="23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</row>
    <row r="2031" spans="1:23" x14ac:dyDescent="0.3">
      <c r="A2031" s="23"/>
      <c r="B2031" s="23"/>
      <c r="C2031" s="23"/>
      <c r="D2031" s="23"/>
      <c r="E2031" s="23"/>
      <c r="F2031" s="23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</row>
    <row r="2032" spans="1:23" x14ac:dyDescent="0.3">
      <c r="A2032" s="23"/>
      <c r="B2032" s="23"/>
      <c r="C2032" s="23"/>
      <c r="D2032" s="23"/>
      <c r="E2032" s="23"/>
      <c r="F2032" s="23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</row>
    <row r="2033" spans="1:23" x14ac:dyDescent="0.3">
      <c r="A2033" s="23"/>
      <c r="B2033" s="23"/>
      <c r="C2033" s="23"/>
      <c r="D2033" s="23"/>
      <c r="E2033" s="23"/>
      <c r="F2033" s="23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</row>
    <row r="2034" spans="1:23" x14ac:dyDescent="0.3">
      <c r="A2034" s="23"/>
      <c r="B2034" s="23"/>
      <c r="C2034" s="23"/>
      <c r="D2034" s="23"/>
      <c r="E2034" s="23"/>
      <c r="F2034" s="23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</row>
    <row r="2035" spans="1:23" x14ac:dyDescent="0.3">
      <c r="A2035" s="23"/>
      <c r="B2035" s="23"/>
      <c r="C2035" s="23"/>
      <c r="D2035" s="23"/>
      <c r="E2035" s="23"/>
      <c r="F2035" s="23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</row>
    <row r="2036" spans="1:23" x14ac:dyDescent="0.3">
      <c r="A2036" s="23"/>
      <c r="B2036" s="23"/>
      <c r="C2036" s="23"/>
      <c r="D2036" s="23"/>
      <c r="E2036" s="23"/>
      <c r="F2036" s="23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</row>
    <row r="2037" spans="1:23" x14ac:dyDescent="0.3">
      <c r="A2037" s="23"/>
      <c r="B2037" s="23"/>
      <c r="C2037" s="23"/>
      <c r="D2037" s="23"/>
      <c r="E2037" s="23"/>
      <c r="F2037" s="23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</row>
    <row r="2038" spans="1:23" x14ac:dyDescent="0.3">
      <c r="A2038" s="23"/>
      <c r="B2038" s="23"/>
      <c r="C2038" s="23"/>
      <c r="D2038" s="23"/>
      <c r="E2038" s="23"/>
      <c r="F2038" s="23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</row>
    <row r="2039" spans="1:23" x14ac:dyDescent="0.3">
      <c r="A2039" s="23"/>
      <c r="B2039" s="23"/>
      <c r="C2039" s="23"/>
      <c r="D2039" s="23"/>
      <c r="E2039" s="23"/>
      <c r="F2039" s="23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</row>
    <row r="2040" spans="1:23" x14ac:dyDescent="0.3">
      <c r="A2040" s="23"/>
      <c r="B2040" s="23"/>
      <c r="C2040" s="23"/>
      <c r="D2040" s="23"/>
      <c r="E2040" s="23"/>
      <c r="F2040" s="23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</row>
    <row r="2041" spans="1:23" x14ac:dyDescent="0.3">
      <c r="A2041" s="23"/>
      <c r="B2041" s="23"/>
      <c r="C2041" s="23"/>
      <c r="D2041" s="23"/>
      <c r="E2041" s="23"/>
      <c r="F2041" s="23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</row>
    <row r="2042" spans="1:23" x14ac:dyDescent="0.3">
      <c r="A2042" s="23"/>
      <c r="B2042" s="23"/>
      <c r="C2042" s="23"/>
      <c r="D2042" s="23"/>
      <c r="E2042" s="23"/>
      <c r="F2042" s="23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</row>
    <row r="2043" spans="1:23" x14ac:dyDescent="0.3">
      <c r="A2043" s="23"/>
      <c r="B2043" s="23"/>
      <c r="C2043" s="23"/>
      <c r="D2043" s="23"/>
      <c r="E2043" s="23"/>
      <c r="F2043" s="23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</row>
    <row r="2044" spans="1:23" x14ac:dyDescent="0.3">
      <c r="A2044" s="23"/>
      <c r="B2044" s="23"/>
      <c r="C2044" s="23"/>
      <c r="D2044" s="23"/>
      <c r="E2044" s="23"/>
      <c r="F2044" s="23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</row>
    <row r="2045" spans="1:23" x14ac:dyDescent="0.3">
      <c r="A2045" s="23"/>
      <c r="B2045" s="23"/>
      <c r="C2045" s="23"/>
      <c r="D2045" s="23"/>
      <c r="E2045" s="23"/>
      <c r="F2045" s="23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</row>
    <row r="2046" spans="1:23" x14ac:dyDescent="0.3">
      <c r="A2046" s="23"/>
      <c r="B2046" s="23"/>
      <c r="C2046" s="23"/>
      <c r="D2046" s="23"/>
      <c r="E2046" s="23"/>
      <c r="F2046" s="23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</row>
    <row r="2047" spans="1:23" x14ac:dyDescent="0.3">
      <c r="A2047" s="23"/>
      <c r="B2047" s="23"/>
      <c r="C2047" s="23"/>
      <c r="D2047" s="23"/>
      <c r="E2047" s="23"/>
      <c r="F2047" s="23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</row>
    <row r="2048" spans="1:23" x14ac:dyDescent="0.3">
      <c r="A2048" s="23"/>
      <c r="B2048" s="23"/>
      <c r="C2048" s="23"/>
      <c r="D2048" s="23"/>
      <c r="E2048" s="23"/>
      <c r="F2048" s="23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</row>
    <row r="2049" spans="1:23" x14ac:dyDescent="0.3">
      <c r="A2049" s="23"/>
      <c r="B2049" s="23"/>
      <c r="C2049" s="23"/>
      <c r="D2049" s="23"/>
      <c r="E2049" s="23"/>
      <c r="F2049" s="23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</row>
    <row r="2050" spans="1:23" x14ac:dyDescent="0.3">
      <c r="A2050" s="23"/>
      <c r="B2050" s="23"/>
      <c r="C2050" s="23"/>
      <c r="D2050" s="23"/>
      <c r="E2050" s="23"/>
      <c r="F2050" s="23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</row>
    <row r="2051" spans="1:23" x14ac:dyDescent="0.3">
      <c r="A2051" s="23"/>
      <c r="B2051" s="23"/>
      <c r="C2051" s="23"/>
      <c r="D2051" s="23"/>
      <c r="E2051" s="23"/>
      <c r="F2051" s="23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</row>
    <row r="2052" spans="1:23" x14ac:dyDescent="0.3">
      <c r="A2052" s="23"/>
      <c r="B2052" s="23"/>
      <c r="C2052" s="23"/>
      <c r="D2052" s="23"/>
      <c r="E2052" s="23"/>
      <c r="F2052" s="23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</row>
    <row r="2053" spans="1:23" x14ac:dyDescent="0.3">
      <c r="A2053" s="23"/>
      <c r="B2053" s="23"/>
      <c r="C2053" s="23"/>
      <c r="D2053" s="23"/>
      <c r="E2053" s="23"/>
      <c r="F2053" s="23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</row>
    <row r="2054" spans="1:23" x14ac:dyDescent="0.3">
      <c r="A2054" s="23"/>
      <c r="B2054" s="23"/>
      <c r="C2054" s="23"/>
      <c r="D2054" s="23"/>
      <c r="E2054" s="23"/>
      <c r="F2054" s="23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</row>
    <row r="2055" spans="1:23" x14ac:dyDescent="0.3">
      <c r="A2055" s="23"/>
      <c r="B2055" s="23"/>
      <c r="C2055" s="23"/>
      <c r="D2055" s="23"/>
      <c r="E2055" s="23"/>
      <c r="F2055" s="23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</row>
    <row r="2056" spans="1:23" x14ac:dyDescent="0.3">
      <c r="A2056" s="23"/>
      <c r="B2056" s="23"/>
      <c r="C2056" s="23"/>
      <c r="D2056" s="23"/>
      <c r="E2056" s="23"/>
      <c r="F2056" s="23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</row>
    <row r="2057" spans="1:23" x14ac:dyDescent="0.3">
      <c r="A2057" s="23"/>
      <c r="B2057" s="23"/>
      <c r="C2057" s="23"/>
      <c r="D2057" s="23"/>
      <c r="E2057" s="23"/>
      <c r="F2057" s="23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</row>
    <row r="2058" spans="1:23" x14ac:dyDescent="0.3">
      <c r="A2058" s="23"/>
      <c r="B2058" s="23"/>
      <c r="C2058" s="23"/>
      <c r="D2058" s="23"/>
      <c r="E2058" s="23"/>
      <c r="F2058" s="23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</row>
    <row r="2059" spans="1:23" x14ac:dyDescent="0.3">
      <c r="A2059" s="23"/>
      <c r="B2059" s="23"/>
      <c r="C2059" s="23"/>
      <c r="D2059" s="23"/>
      <c r="E2059" s="23"/>
      <c r="F2059" s="23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</row>
    <row r="2060" spans="1:23" x14ac:dyDescent="0.3">
      <c r="A2060" s="23"/>
      <c r="B2060" s="23"/>
      <c r="C2060" s="23"/>
      <c r="D2060" s="23"/>
      <c r="E2060" s="23"/>
      <c r="F2060" s="23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</row>
    <row r="2061" spans="1:23" x14ac:dyDescent="0.3">
      <c r="A2061" s="23"/>
      <c r="B2061" s="23"/>
      <c r="C2061" s="23"/>
      <c r="D2061" s="23"/>
      <c r="E2061" s="23"/>
      <c r="F2061" s="23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</row>
    <row r="2062" spans="1:23" x14ac:dyDescent="0.3">
      <c r="A2062" s="23"/>
      <c r="B2062" s="23"/>
      <c r="C2062" s="23"/>
      <c r="D2062" s="23"/>
      <c r="E2062" s="23"/>
      <c r="F2062" s="23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</row>
    <row r="2063" spans="1:23" x14ac:dyDescent="0.3">
      <c r="A2063" s="23"/>
      <c r="B2063" s="23"/>
      <c r="C2063" s="23"/>
      <c r="D2063" s="23"/>
      <c r="E2063" s="23"/>
      <c r="F2063" s="23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</row>
    <row r="2064" spans="1:23" x14ac:dyDescent="0.3">
      <c r="A2064" s="23"/>
      <c r="B2064" s="23"/>
      <c r="C2064" s="23"/>
      <c r="D2064" s="23"/>
      <c r="E2064" s="23"/>
      <c r="F2064" s="23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</row>
    <row r="2065" spans="1:23" x14ac:dyDescent="0.3">
      <c r="A2065" s="23"/>
      <c r="B2065" s="23"/>
      <c r="C2065" s="23"/>
      <c r="D2065" s="23"/>
      <c r="E2065" s="23"/>
      <c r="F2065" s="23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</row>
    <row r="2066" spans="1:23" x14ac:dyDescent="0.3">
      <c r="A2066" s="23"/>
      <c r="B2066" s="23"/>
      <c r="C2066" s="23"/>
      <c r="D2066" s="23"/>
      <c r="E2066" s="23"/>
      <c r="F2066" s="23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</row>
    <row r="2067" spans="1:23" x14ac:dyDescent="0.3">
      <c r="A2067" s="23"/>
      <c r="B2067" s="23"/>
      <c r="C2067" s="23"/>
      <c r="D2067" s="23"/>
      <c r="E2067" s="23"/>
      <c r="F2067" s="23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</row>
    <row r="2068" spans="1:23" x14ac:dyDescent="0.3">
      <c r="A2068" s="23"/>
      <c r="B2068" s="23"/>
      <c r="C2068" s="23"/>
      <c r="D2068" s="23"/>
      <c r="E2068" s="23"/>
      <c r="F2068" s="23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</row>
    <row r="2069" spans="1:23" x14ac:dyDescent="0.3">
      <c r="A2069" s="23"/>
      <c r="B2069" s="23"/>
      <c r="C2069" s="23"/>
      <c r="D2069" s="23"/>
      <c r="E2069" s="23"/>
      <c r="F2069" s="23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</row>
    <row r="2070" spans="1:23" x14ac:dyDescent="0.3">
      <c r="A2070" s="23"/>
      <c r="B2070" s="23"/>
      <c r="C2070" s="23"/>
      <c r="D2070" s="23"/>
      <c r="E2070" s="23"/>
      <c r="F2070" s="23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</row>
    <row r="2071" spans="1:23" x14ac:dyDescent="0.3">
      <c r="A2071" s="23"/>
      <c r="B2071" s="23"/>
      <c r="C2071" s="23"/>
      <c r="D2071" s="23"/>
      <c r="E2071" s="23"/>
      <c r="F2071" s="23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</row>
    <row r="2072" spans="1:23" x14ac:dyDescent="0.3">
      <c r="A2072" s="23"/>
      <c r="B2072" s="23"/>
      <c r="C2072" s="23"/>
      <c r="D2072" s="23"/>
      <c r="E2072" s="23"/>
      <c r="F2072" s="23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</row>
    <row r="2073" spans="1:23" x14ac:dyDescent="0.3">
      <c r="A2073" s="23"/>
      <c r="B2073" s="23"/>
      <c r="C2073" s="23"/>
      <c r="D2073" s="23"/>
      <c r="E2073" s="23"/>
      <c r="F2073" s="23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</row>
    <row r="2074" spans="1:23" x14ac:dyDescent="0.3">
      <c r="A2074" s="23"/>
      <c r="B2074" s="23"/>
      <c r="C2074" s="23"/>
      <c r="D2074" s="23"/>
      <c r="E2074" s="23"/>
      <c r="F2074" s="23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</row>
    <row r="2075" spans="1:23" x14ac:dyDescent="0.3">
      <c r="A2075" s="23"/>
      <c r="B2075" s="23"/>
      <c r="C2075" s="23"/>
      <c r="D2075" s="23"/>
      <c r="E2075" s="23"/>
      <c r="F2075" s="23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</row>
    <row r="2076" spans="1:23" x14ac:dyDescent="0.3">
      <c r="A2076" s="23"/>
      <c r="B2076" s="23"/>
      <c r="C2076" s="23"/>
      <c r="D2076" s="23"/>
      <c r="E2076" s="23"/>
      <c r="F2076" s="23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</row>
    <row r="2077" spans="1:23" x14ac:dyDescent="0.3">
      <c r="A2077" s="23"/>
      <c r="B2077" s="23"/>
      <c r="C2077" s="23"/>
      <c r="D2077" s="23"/>
      <c r="E2077" s="23"/>
      <c r="F2077" s="23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</row>
    <row r="2078" spans="1:23" x14ac:dyDescent="0.3">
      <c r="A2078" s="23"/>
      <c r="B2078" s="23"/>
      <c r="C2078" s="23"/>
      <c r="D2078" s="23"/>
      <c r="E2078" s="23"/>
      <c r="F2078" s="23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</row>
    <row r="2079" spans="1:23" x14ac:dyDescent="0.3">
      <c r="A2079" s="23"/>
      <c r="B2079" s="23"/>
      <c r="C2079" s="23"/>
      <c r="D2079" s="23"/>
      <c r="E2079" s="23"/>
      <c r="F2079" s="23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</row>
    <row r="2080" spans="1:23" x14ac:dyDescent="0.3">
      <c r="A2080" s="23"/>
      <c r="B2080" s="23"/>
      <c r="C2080" s="23"/>
      <c r="D2080" s="23"/>
      <c r="E2080" s="23"/>
      <c r="F2080" s="23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</row>
    <row r="2081" spans="1:23" x14ac:dyDescent="0.3">
      <c r="A2081" s="23"/>
      <c r="B2081" s="23"/>
      <c r="C2081" s="23"/>
      <c r="D2081" s="23"/>
      <c r="E2081" s="23"/>
      <c r="F2081" s="23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</row>
    <row r="2082" spans="1:23" x14ac:dyDescent="0.3">
      <c r="A2082" s="23"/>
      <c r="B2082" s="23"/>
      <c r="C2082" s="23"/>
      <c r="D2082" s="23"/>
      <c r="E2082" s="23"/>
      <c r="F2082" s="23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</row>
    <row r="2083" spans="1:23" x14ac:dyDescent="0.3">
      <c r="A2083" s="23"/>
      <c r="B2083" s="23"/>
      <c r="C2083" s="23"/>
      <c r="D2083" s="23"/>
      <c r="E2083" s="23"/>
      <c r="F2083" s="23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</row>
    <row r="2084" spans="1:23" x14ac:dyDescent="0.3">
      <c r="A2084" s="23"/>
      <c r="B2084" s="23"/>
      <c r="C2084" s="23"/>
      <c r="D2084" s="23"/>
      <c r="E2084" s="23"/>
      <c r="F2084" s="23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</row>
    <row r="2085" spans="1:23" x14ac:dyDescent="0.3">
      <c r="A2085" s="23"/>
      <c r="B2085" s="23"/>
      <c r="C2085" s="23"/>
      <c r="D2085" s="23"/>
      <c r="E2085" s="23"/>
      <c r="F2085" s="23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</row>
    <row r="2086" spans="1:23" x14ac:dyDescent="0.3">
      <c r="A2086" s="23"/>
      <c r="B2086" s="23"/>
      <c r="C2086" s="23"/>
      <c r="D2086" s="23"/>
      <c r="E2086" s="23"/>
      <c r="F2086" s="23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</row>
    <row r="2087" spans="1:23" x14ac:dyDescent="0.3">
      <c r="A2087" s="23"/>
      <c r="B2087" s="23"/>
      <c r="C2087" s="23"/>
      <c r="D2087" s="23"/>
      <c r="E2087" s="23"/>
      <c r="F2087" s="23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</row>
    <row r="2088" spans="1:23" x14ac:dyDescent="0.3">
      <c r="A2088" s="23"/>
      <c r="B2088" s="23"/>
      <c r="C2088" s="23"/>
      <c r="D2088" s="23"/>
      <c r="E2088" s="23"/>
      <c r="F2088" s="23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</row>
    <row r="2089" spans="1:23" x14ac:dyDescent="0.3">
      <c r="A2089" s="23"/>
      <c r="B2089" s="23"/>
      <c r="C2089" s="23"/>
      <c r="D2089" s="23"/>
      <c r="E2089" s="23"/>
      <c r="F2089" s="23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</row>
    <row r="2090" spans="1:23" x14ac:dyDescent="0.3">
      <c r="A2090" s="23"/>
      <c r="B2090" s="23"/>
      <c r="C2090" s="23"/>
      <c r="D2090" s="23"/>
      <c r="E2090" s="23"/>
      <c r="F2090" s="23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</row>
    <row r="2091" spans="1:23" x14ac:dyDescent="0.3">
      <c r="A2091" s="23"/>
      <c r="B2091" s="23"/>
      <c r="C2091" s="23"/>
      <c r="D2091" s="23"/>
      <c r="E2091" s="23"/>
      <c r="F2091" s="23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</row>
    <row r="2092" spans="1:23" x14ac:dyDescent="0.3">
      <c r="A2092" s="23"/>
      <c r="B2092" s="23"/>
      <c r="C2092" s="23"/>
      <c r="D2092" s="23"/>
      <c r="E2092" s="23"/>
      <c r="F2092" s="23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</row>
    <row r="2093" spans="1:23" x14ac:dyDescent="0.3">
      <c r="A2093" s="23"/>
      <c r="B2093" s="23"/>
      <c r="C2093" s="23"/>
      <c r="D2093" s="23"/>
      <c r="E2093" s="23"/>
      <c r="F2093" s="23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</row>
    <row r="2094" spans="1:23" x14ac:dyDescent="0.3">
      <c r="A2094" s="23"/>
      <c r="B2094" s="23"/>
      <c r="C2094" s="23"/>
      <c r="D2094" s="23"/>
      <c r="E2094" s="23"/>
      <c r="F2094" s="23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</row>
    <row r="2095" spans="1:23" x14ac:dyDescent="0.3">
      <c r="A2095" s="23"/>
      <c r="B2095" s="23"/>
      <c r="C2095" s="23"/>
      <c r="D2095" s="23"/>
      <c r="E2095" s="23"/>
      <c r="F2095" s="23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</row>
    <row r="2096" spans="1:23" x14ac:dyDescent="0.3">
      <c r="A2096" s="23"/>
      <c r="B2096" s="23"/>
      <c r="C2096" s="23"/>
      <c r="D2096" s="23"/>
      <c r="E2096" s="23"/>
      <c r="F2096" s="23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</row>
    <row r="2097" spans="1:23" x14ac:dyDescent="0.3">
      <c r="A2097" s="23"/>
      <c r="B2097" s="23"/>
      <c r="C2097" s="23"/>
      <c r="D2097" s="23"/>
      <c r="E2097" s="23"/>
      <c r="F2097" s="23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</row>
    <row r="2098" spans="1:23" x14ac:dyDescent="0.3">
      <c r="A2098" s="23"/>
      <c r="B2098" s="23"/>
      <c r="C2098" s="23"/>
      <c r="D2098" s="23"/>
      <c r="E2098" s="23"/>
      <c r="F2098" s="23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</row>
    <row r="2099" spans="1:23" x14ac:dyDescent="0.3">
      <c r="A2099" s="23"/>
      <c r="B2099" s="23"/>
      <c r="C2099" s="23"/>
      <c r="D2099" s="23"/>
      <c r="E2099" s="23"/>
      <c r="F2099" s="23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</row>
    <row r="2100" spans="1:23" ht="21" x14ac:dyDescent="0.4">
      <c r="A2100" s="25"/>
      <c r="B2100" s="23"/>
      <c r="C2100" s="23"/>
      <c r="D2100" s="23"/>
      <c r="E2100" s="23"/>
      <c r="F2100" s="23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</row>
    <row r="2101" spans="1:23" x14ac:dyDescent="0.3">
      <c r="A2101" s="23"/>
      <c r="B2101" s="23"/>
      <c r="C2101" s="23"/>
      <c r="D2101" s="23"/>
      <c r="E2101" s="23"/>
      <c r="F2101" s="23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</row>
    <row r="2102" spans="1:23" x14ac:dyDescent="0.3">
      <c r="A2102" s="23"/>
      <c r="B2102" s="23"/>
      <c r="C2102" s="23"/>
      <c r="D2102" s="23"/>
      <c r="E2102" s="23"/>
      <c r="F2102" s="23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</row>
    <row r="2103" spans="1:23" x14ac:dyDescent="0.3">
      <c r="A2103" s="23"/>
      <c r="B2103" s="23"/>
      <c r="C2103" s="23"/>
      <c r="D2103" s="23"/>
      <c r="E2103" s="23"/>
      <c r="F2103" s="23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</row>
    <row r="2104" spans="1:23" x14ac:dyDescent="0.3">
      <c r="A2104" s="23"/>
      <c r="B2104" s="23"/>
      <c r="C2104" s="23"/>
      <c r="D2104" s="23"/>
      <c r="E2104" s="23"/>
      <c r="F2104" s="23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</row>
    <row r="2105" spans="1:23" x14ac:dyDescent="0.3">
      <c r="A2105" s="23"/>
      <c r="B2105" s="23"/>
      <c r="C2105" s="23"/>
      <c r="D2105" s="23"/>
      <c r="E2105" s="23"/>
      <c r="F2105" s="23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</row>
    <row r="2106" spans="1:23" x14ac:dyDescent="0.3">
      <c r="A2106" s="23"/>
      <c r="B2106" s="23"/>
      <c r="C2106" s="23"/>
      <c r="D2106" s="23"/>
      <c r="E2106" s="23"/>
      <c r="F2106" s="23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</row>
    <row r="2107" spans="1:23" x14ac:dyDescent="0.3">
      <c r="A2107" s="23"/>
      <c r="B2107" s="23"/>
      <c r="C2107" s="23"/>
      <c r="D2107" s="23"/>
      <c r="E2107" s="23"/>
      <c r="F2107" s="23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</row>
    <row r="2108" spans="1:23" x14ac:dyDescent="0.3">
      <c r="A2108" s="23"/>
      <c r="B2108" s="23"/>
      <c r="C2108" s="23"/>
      <c r="D2108" s="23"/>
      <c r="E2108" s="23"/>
      <c r="F2108" s="23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</row>
    <row r="2109" spans="1:23" x14ac:dyDescent="0.3">
      <c r="A2109" s="23"/>
      <c r="B2109" s="23"/>
      <c r="C2109" s="23"/>
      <c r="D2109" s="23"/>
      <c r="E2109" s="23"/>
      <c r="F2109" s="23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</row>
    <row r="2110" spans="1:23" x14ac:dyDescent="0.3">
      <c r="A2110" s="23"/>
      <c r="B2110" s="23"/>
      <c r="C2110" s="23"/>
      <c r="D2110" s="23"/>
      <c r="E2110" s="23"/>
      <c r="F2110" s="23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</row>
    <row r="2111" spans="1:23" x14ac:dyDescent="0.3">
      <c r="A2111" s="23"/>
      <c r="B2111" s="23"/>
      <c r="C2111" s="23"/>
      <c r="D2111" s="23"/>
      <c r="E2111" s="23"/>
      <c r="F2111" s="23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</row>
    <row r="2112" spans="1:23" x14ac:dyDescent="0.3">
      <c r="A2112" s="23"/>
      <c r="B2112" s="23"/>
      <c r="C2112" s="23"/>
      <c r="D2112" s="23"/>
      <c r="E2112" s="23"/>
      <c r="F2112" s="23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</row>
    <row r="2113" spans="1:23" x14ac:dyDescent="0.3">
      <c r="A2113" s="23"/>
      <c r="B2113" s="23"/>
      <c r="C2113" s="23"/>
      <c r="D2113" s="23"/>
      <c r="E2113" s="23"/>
      <c r="F2113" s="23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</row>
    <row r="2114" spans="1:23" x14ac:dyDescent="0.3">
      <c r="A2114" s="23"/>
      <c r="B2114" s="23"/>
      <c r="C2114" s="23"/>
      <c r="D2114" s="23"/>
      <c r="E2114" s="23"/>
      <c r="F2114" s="23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</row>
    <row r="2115" spans="1:23" x14ac:dyDescent="0.3">
      <c r="A2115" s="23"/>
      <c r="B2115" s="23"/>
      <c r="C2115" s="23"/>
      <c r="D2115" s="23"/>
      <c r="E2115" s="23"/>
      <c r="F2115" s="23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</row>
    <row r="2116" spans="1:23" x14ac:dyDescent="0.3">
      <c r="A2116" s="23"/>
      <c r="B2116" s="23"/>
      <c r="C2116" s="23"/>
      <c r="D2116" s="23"/>
      <c r="E2116" s="23"/>
      <c r="F2116" s="23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</row>
    <row r="2117" spans="1:23" x14ac:dyDescent="0.3">
      <c r="A2117" s="23"/>
      <c r="B2117" s="23"/>
      <c r="C2117" s="23"/>
      <c r="D2117" s="23"/>
      <c r="E2117" s="23"/>
      <c r="F2117" s="23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</row>
    <row r="2118" spans="1:23" x14ac:dyDescent="0.3">
      <c r="A2118" s="23"/>
      <c r="B2118" s="23"/>
      <c r="C2118" s="23"/>
      <c r="D2118" s="23"/>
      <c r="E2118" s="23"/>
      <c r="F2118" s="23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</row>
    <row r="2119" spans="1:23" x14ac:dyDescent="0.3">
      <c r="A2119" s="23"/>
      <c r="B2119" s="23"/>
      <c r="C2119" s="23"/>
      <c r="D2119" s="23"/>
      <c r="E2119" s="23"/>
      <c r="F2119" s="23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</row>
    <row r="2120" spans="1:23" x14ac:dyDescent="0.3">
      <c r="A2120" s="23"/>
      <c r="B2120" s="23"/>
      <c r="C2120" s="23"/>
      <c r="D2120" s="23"/>
      <c r="E2120" s="23"/>
      <c r="F2120" s="23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</row>
    <row r="2121" spans="1:23" x14ac:dyDescent="0.3">
      <c r="A2121" s="23"/>
      <c r="B2121" s="23"/>
      <c r="C2121" s="23"/>
      <c r="D2121" s="23"/>
      <c r="E2121" s="23"/>
      <c r="F2121" s="23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</row>
    <row r="2122" spans="1:23" x14ac:dyDescent="0.3">
      <c r="A2122" s="23"/>
      <c r="B2122" s="23"/>
      <c r="C2122" s="23"/>
      <c r="D2122" s="23"/>
      <c r="E2122" s="23"/>
      <c r="F2122" s="23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</row>
    <row r="2123" spans="1:23" x14ac:dyDescent="0.3">
      <c r="A2123" s="23"/>
      <c r="B2123" s="23"/>
      <c r="C2123" s="23"/>
      <c r="D2123" s="23"/>
      <c r="E2123" s="23"/>
      <c r="F2123" s="23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</row>
    <row r="2124" spans="1:23" x14ac:dyDescent="0.3">
      <c r="A2124" s="23"/>
      <c r="B2124" s="23"/>
      <c r="C2124" s="23"/>
      <c r="D2124" s="23"/>
      <c r="E2124" s="23"/>
      <c r="F2124" s="23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</row>
    <row r="2125" spans="1:23" x14ac:dyDescent="0.3">
      <c r="A2125" s="23"/>
      <c r="B2125" s="23"/>
      <c r="C2125" s="23"/>
      <c r="D2125" s="23"/>
      <c r="E2125" s="23"/>
      <c r="F2125" s="23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</row>
    <row r="2126" spans="1:23" x14ac:dyDescent="0.3">
      <c r="A2126" s="23"/>
      <c r="B2126" s="23"/>
      <c r="C2126" s="23"/>
      <c r="D2126" s="23"/>
      <c r="E2126" s="23"/>
      <c r="F2126" s="23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</row>
    <row r="2127" spans="1:23" x14ac:dyDescent="0.3">
      <c r="A2127" s="23"/>
      <c r="B2127" s="23"/>
      <c r="C2127" s="23"/>
      <c r="D2127" s="23"/>
      <c r="E2127" s="23"/>
      <c r="F2127" s="23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</row>
    <row r="2128" spans="1:23" x14ac:dyDescent="0.3">
      <c r="A2128" s="23"/>
      <c r="B2128" s="23"/>
      <c r="C2128" s="23"/>
      <c r="D2128" s="23"/>
      <c r="E2128" s="23"/>
      <c r="F2128" s="23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</row>
    <row r="2129" spans="1:23" x14ac:dyDescent="0.3">
      <c r="A2129" s="23"/>
      <c r="B2129" s="23"/>
      <c r="C2129" s="23"/>
      <c r="D2129" s="23"/>
      <c r="E2129" s="23"/>
      <c r="F2129" s="23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</row>
    <row r="2130" spans="1:23" x14ac:dyDescent="0.3">
      <c r="A2130" s="23"/>
      <c r="B2130" s="23"/>
      <c r="C2130" s="23"/>
      <c r="D2130" s="23"/>
      <c r="E2130" s="23"/>
      <c r="F2130" s="23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</row>
    <row r="2131" spans="1:23" x14ac:dyDescent="0.3">
      <c r="A2131" s="23"/>
      <c r="B2131" s="23"/>
      <c r="C2131" s="23"/>
      <c r="D2131" s="23"/>
      <c r="E2131" s="23"/>
      <c r="F2131" s="23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</row>
    <row r="2132" spans="1:23" x14ac:dyDescent="0.3">
      <c r="A2132" s="23"/>
      <c r="B2132" s="23"/>
      <c r="C2132" s="23"/>
      <c r="D2132" s="23"/>
      <c r="E2132" s="23"/>
      <c r="F2132" s="23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</row>
    <row r="2133" spans="1:23" x14ac:dyDescent="0.3">
      <c r="A2133" s="23"/>
      <c r="B2133" s="23"/>
      <c r="C2133" s="23"/>
      <c r="D2133" s="23"/>
      <c r="E2133" s="23"/>
      <c r="F2133" s="23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</row>
    <row r="2134" spans="1:23" x14ac:dyDescent="0.3">
      <c r="A2134" s="23"/>
      <c r="B2134" s="23"/>
      <c r="C2134" s="23"/>
      <c r="D2134" s="23"/>
      <c r="E2134" s="23"/>
      <c r="F2134" s="23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</row>
    <row r="2135" spans="1:23" x14ac:dyDescent="0.3">
      <c r="A2135" s="23"/>
      <c r="B2135" s="23"/>
      <c r="C2135" s="23"/>
      <c r="D2135" s="23"/>
      <c r="E2135" s="23"/>
      <c r="F2135" s="23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</row>
    <row r="2136" spans="1:23" x14ac:dyDescent="0.3">
      <c r="A2136" s="23"/>
      <c r="B2136" s="23"/>
      <c r="C2136" s="23"/>
      <c r="D2136" s="23"/>
      <c r="E2136" s="23"/>
      <c r="F2136" s="23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</row>
    <row r="2137" spans="1:23" x14ac:dyDescent="0.3">
      <c r="A2137" s="23"/>
      <c r="B2137" s="23"/>
      <c r="C2137" s="23"/>
      <c r="D2137" s="23"/>
      <c r="E2137" s="23"/>
      <c r="F2137" s="23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</row>
    <row r="2138" spans="1:23" x14ac:dyDescent="0.3">
      <c r="A2138" s="23"/>
      <c r="B2138" s="23"/>
      <c r="C2138" s="23"/>
      <c r="D2138" s="23"/>
      <c r="E2138" s="23"/>
      <c r="F2138" s="23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</row>
    <row r="2139" spans="1:23" x14ac:dyDescent="0.3">
      <c r="A2139" s="23"/>
      <c r="B2139" s="23"/>
      <c r="C2139" s="23"/>
      <c r="D2139" s="23"/>
      <c r="E2139" s="23"/>
      <c r="F2139" s="23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</row>
    <row r="2140" spans="1:23" x14ac:dyDescent="0.3">
      <c r="A2140" s="23"/>
      <c r="B2140" s="23"/>
      <c r="C2140" s="23"/>
      <c r="D2140" s="23"/>
      <c r="E2140" s="23"/>
      <c r="F2140" s="23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</row>
    <row r="2141" spans="1:23" x14ac:dyDescent="0.3">
      <c r="A2141" s="23"/>
      <c r="B2141" s="23"/>
      <c r="C2141" s="23"/>
      <c r="D2141" s="23"/>
      <c r="E2141" s="23"/>
      <c r="F2141" s="23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</row>
    <row r="2142" spans="1:23" x14ac:dyDescent="0.3">
      <c r="A2142" s="23"/>
      <c r="B2142" s="23"/>
      <c r="C2142" s="23"/>
      <c r="D2142" s="23"/>
      <c r="E2142" s="23"/>
      <c r="F2142" s="23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</row>
    <row r="2143" spans="1:23" x14ac:dyDescent="0.3">
      <c r="A2143" s="23"/>
      <c r="B2143" s="23"/>
      <c r="C2143" s="23"/>
      <c r="D2143" s="23"/>
      <c r="E2143" s="23"/>
      <c r="F2143" s="23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</row>
    <row r="2144" spans="1:23" x14ac:dyDescent="0.3">
      <c r="A2144" s="23"/>
      <c r="B2144" s="23"/>
      <c r="C2144" s="23"/>
      <c r="D2144" s="23"/>
      <c r="E2144" s="23"/>
      <c r="F2144" s="23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</row>
    <row r="2145" spans="1:23" x14ac:dyDescent="0.3">
      <c r="A2145" s="23"/>
      <c r="B2145" s="23"/>
      <c r="C2145" s="23"/>
      <c r="D2145" s="23"/>
      <c r="E2145" s="23"/>
      <c r="F2145" s="23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</row>
    <row r="2146" spans="1:23" x14ac:dyDescent="0.3">
      <c r="A2146" s="23"/>
      <c r="B2146" s="23"/>
      <c r="C2146" s="23"/>
      <c r="D2146" s="23"/>
      <c r="E2146" s="23"/>
      <c r="F2146" s="23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</row>
    <row r="2147" spans="1:23" x14ac:dyDescent="0.3">
      <c r="A2147" s="23"/>
      <c r="B2147" s="23"/>
      <c r="C2147" s="23"/>
      <c r="D2147" s="23"/>
      <c r="E2147" s="23"/>
      <c r="F2147" s="23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</row>
    <row r="2148" spans="1:23" x14ac:dyDescent="0.3">
      <c r="A2148" s="23"/>
      <c r="B2148" s="23"/>
      <c r="C2148" s="23"/>
      <c r="D2148" s="23"/>
      <c r="E2148" s="23"/>
      <c r="F2148" s="23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</row>
    <row r="2149" spans="1:23" x14ac:dyDescent="0.3">
      <c r="A2149" s="23"/>
      <c r="B2149" s="23"/>
      <c r="C2149" s="23"/>
      <c r="D2149" s="23"/>
      <c r="E2149" s="23"/>
      <c r="F2149" s="23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</row>
    <row r="2150" spans="1:23" x14ac:dyDescent="0.3">
      <c r="A2150" s="23"/>
      <c r="B2150" s="23"/>
      <c r="C2150" s="23"/>
      <c r="D2150" s="23"/>
      <c r="E2150" s="23"/>
      <c r="F2150" s="23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</row>
    <row r="2151" spans="1:23" x14ac:dyDescent="0.3">
      <c r="A2151" s="23"/>
      <c r="B2151" s="23"/>
      <c r="C2151" s="23"/>
      <c r="D2151" s="23"/>
      <c r="E2151" s="23"/>
      <c r="F2151" s="23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</row>
    <row r="2152" spans="1:23" x14ac:dyDescent="0.3">
      <c r="A2152" s="23"/>
      <c r="B2152" s="23"/>
      <c r="C2152" s="23"/>
      <c r="D2152" s="23"/>
      <c r="E2152" s="23"/>
      <c r="F2152" s="23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</row>
    <row r="2153" spans="1:23" x14ac:dyDescent="0.3">
      <c r="A2153" s="23"/>
      <c r="B2153" s="23"/>
      <c r="C2153" s="23"/>
      <c r="D2153" s="23"/>
      <c r="E2153" s="23"/>
      <c r="F2153" s="23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</row>
    <row r="2154" spans="1:23" x14ac:dyDescent="0.3">
      <c r="A2154" s="23"/>
      <c r="B2154" s="23"/>
      <c r="C2154" s="23"/>
      <c r="D2154" s="23"/>
      <c r="E2154" s="23"/>
      <c r="F2154" s="23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</row>
    <row r="2155" spans="1:23" x14ac:dyDescent="0.3">
      <c r="A2155" s="23"/>
      <c r="B2155" s="23"/>
      <c r="C2155" s="23"/>
      <c r="D2155" s="23"/>
      <c r="E2155" s="23"/>
      <c r="F2155" s="23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</row>
    <row r="2156" spans="1:23" x14ac:dyDescent="0.3">
      <c r="A2156" s="23"/>
      <c r="B2156" s="23"/>
      <c r="C2156" s="23"/>
      <c r="D2156" s="23"/>
      <c r="E2156" s="23"/>
      <c r="F2156" s="23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</row>
    <row r="2157" spans="1:23" x14ac:dyDescent="0.3">
      <c r="A2157" s="23"/>
      <c r="B2157" s="23"/>
      <c r="C2157" s="23"/>
      <c r="D2157" s="23"/>
      <c r="E2157" s="23"/>
      <c r="F2157" s="23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</row>
    <row r="2158" spans="1:23" x14ac:dyDescent="0.3">
      <c r="A2158" s="23"/>
      <c r="B2158" s="23"/>
      <c r="C2158" s="23"/>
      <c r="D2158" s="23"/>
      <c r="E2158" s="23"/>
      <c r="F2158" s="23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</row>
    <row r="2159" spans="1:23" x14ac:dyDescent="0.3">
      <c r="A2159" s="23"/>
      <c r="B2159" s="23"/>
      <c r="C2159" s="23"/>
      <c r="D2159" s="23"/>
      <c r="E2159" s="23"/>
      <c r="F2159" s="23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</row>
    <row r="2160" spans="1:23" x14ac:dyDescent="0.3">
      <c r="A2160" s="23"/>
      <c r="B2160" s="23"/>
      <c r="C2160" s="23"/>
      <c r="D2160" s="23"/>
      <c r="E2160" s="23"/>
      <c r="F2160" s="23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</row>
    <row r="2161" spans="1:23" x14ac:dyDescent="0.3">
      <c r="A2161" s="23"/>
      <c r="B2161" s="23"/>
      <c r="C2161" s="23"/>
      <c r="D2161" s="23"/>
      <c r="E2161" s="23"/>
      <c r="F2161" s="23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</row>
    <row r="2162" spans="1:23" x14ac:dyDescent="0.3">
      <c r="A2162" s="23"/>
      <c r="B2162" s="23"/>
      <c r="C2162" s="23"/>
      <c r="D2162" s="23"/>
      <c r="E2162" s="23"/>
      <c r="F2162" s="23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</row>
    <row r="2163" spans="1:23" x14ac:dyDescent="0.3">
      <c r="A2163" s="23"/>
      <c r="B2163" s="23"/>
      <c r="C2163" s="23"/>
      <c r="D2163" s="23"/>
      <c r="E2163" s="23"/>
      <c r="F2163" s="23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</row>
    <row r="2164" spans="1:23" x14ac:dyDescent="0.3">
      <c r="A2164" s="23"/>
      <c r="B2164" s="23"/>
      <c r="C2164" s="23"/>
      <c r="D2164" s="23"/>
      <c r="E2164" s="23"/>
      <c r="F2164" s="23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</row>
    <row r="2165" spans="1:23" x14ac:dyDescent="0.3">
      <c r="A2165" s="23"/>
      <c r="B2165" s="23"/>
      <c r="C2165" s="23"/>
      <c r="D2165" s="23"/>
      <c r="E2165" s="23"/>
      <c r="F2165" s="23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</row>
    <row r="2166" spans="1:23" x14ac:dyDescent="0.3">
      <c r="A2166" s="23"/>
      <c r="B2166" s="23"/>
      <c r="C2166" s="23"/>
      <c r="D2166" s="23"/>
      <c r="E2166" s="23"/>
      <c r="F2166" s="23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</row>
    <row r="2167" spans="1:23" x14ac:dyDescent="0.3">
      <c r="A2167" s="23"/>
      <c r="B2167" s="23"/>
      <c r="C2167" s="23"/>
      <c r="D2167" s="23"/>
      <c r="E2167" s="23"/>
      <c r="F2167" s="23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</row>
    <row r="2168" spans="1:23" x14ac:dyDescent="0.3">
      <c r="A2168" s="23"/>
      <c r="B2168" s="23"/>
      <c r="C2168" s="23"/>
      <c r="D2168" s="23"/>
      <c r="E2168" s="23"/>
      <c r="F2168" s="23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</row>
    <row r="2169" spans="1:23" x14ac:dyDescent="0.3">
      <c r="A2169" s="23"/>
      <c r="B2169" s="23"/>
      <c r="C2169" s="23"/>
      <c r="D2169" s="23"/>
      <c r="E2169" s="23"/>
      <c r="F2169" s="23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</row>
    <row r="2170" spans="1:23" x14ac:dyDescent="0.3">
      <c r="A2170" s="23"/>
      <c r="B2170" s="23"/>
      <c r="C2170" s="23"/>
      <c r="D2170" s="23"/>
      <c r="E2170" s="23"/>
      <c r="F2170" s="23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</row>
    <row r="2171" spans="1:23" x14ac:dyDescent="0.3">
      <c r="A2171" s="23"/>
      <c r="B2171" s="23"/>
      <c r="C2171" s="23"/>
      <c r="D2171" s="23"/>
      <c r="E2171" s="23"/>
      <c r="F2171" s="23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</row>
    <row r="2172" spans="1:23" x14ac:dyDescent="0.3">
      <c r="A2172" s="23"/>
      <c r="B2172" s="23"/>
      <c r="C2172" s="23"/>
      <c r="D2172" s="23"/>
      <c r="E2172" s="23"/>
      <c r="F2172" s="23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</row>
    <row r="2173" spans="1:23" x14ac:dyDescent="0.3">
      <c r="A2173" s="23"/>
      <c r="B2173" s="23"/>
      <c r="C2173" s="23"/>
      <c r="D2173" s="23"/>
      <c r="E2173" s="23"/>
      <c r="F2173" s="23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</row>
    <row r="2174" spans="1:23" x14ac:dyDescent="0.3">
      <c r="A2174" s="23"/>
      <c r="B2174" s="23"/>
      <c r="C2174" s="23"/>
      <c r="D2174" s="23"/>
      <c r="E2174" s="23"/>
      <c r="F2174" s="23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</row>
    <row r="2175" spans="1:23" x14ac:dyDescent="0.3">
      <c r="A2175" s="23"/>
      <c r="B2175" s="23"/>
      <c r="C2175" s="23"/>
      <c r="D2175" s="23"/>
      <c r="E2175" s="23"/>
      <c r="F2175" s="23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</row>
    <row r="2176" spans="1:23" x14ac:dyDescent="0.3">
      <c r="A2176" s="23"/>
      <c r="B2176" s="23"/>
      <c r="C2176" s="23"/>
      <c r="D2176" s="23"/>
      <c r="E2176" s="23"/>
      <c r="F2176" s="23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</row>
    <row r="2177" spans="1:23" x14ac:dyDescent="0.3">
      <c r="A2177" s="23"/>
      <c r="B2177" s="23"/>
      <c r="C2177" s="23"/>
      <c r="D2177" s="23"/>
      <c r="E2177" s="23"/>
      <c r="F2177" s="23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</row>
    <row r="2178" spans="1:23" x14ac:dyDescent="0.3">
      <c r="A2178" s="23"/>
      <c r="B2178" s="23"/>
      <c r="C2178" s="23"/>
      <c r="D2178" s="23"/>
      <c r="E2178" s="23"/>
      <c r="F2178" s="23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</row>
    <row r="2179" spans="1:23" x14ac:dyDescent="0.3">
      <c r="A2179" s="23"/>
      <c r="B2179" s="23"/>
      <c r="C2179" s="23"/>
      <c r="D2179" s="23"/>
      <c r="E2179" s="23"/>
      <c r="F2179" s="23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</row>
    <row r="2180" spans="1:23" ht="21" x14ac:dyDescent="0.4">
      <c r="A2180" s="25"/>
      <c r="B2180" s="23"/>
      <c r="C2180" s="23"/>
      <c r="D2180" s="23"/>
      <c r="E2180" s="23"/>
      <c r="F2180" s="23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</row>
    <row r="2181" spans="1:23" x14ac:dyDescent="0.3">
      <c r="A2181" s="23"/>
      <c r="B2181" s="23"/>
      <c r="C2181" s="23"/>
      <c r="D2181" s="23"/>
      <c r="E2181" s="23"/>
      <c r="F2181" s="23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</row>
    <row r="2182" spans="1:23" x14ac:dyDescent="0.3">
      <c r="A2182" s="23"/>
      <c r="B2182" s="23"/>
      <c r="C2182" s="23"/>
      <c r="D2182" s="23"/>
      <c r="E2182" s="23"/>
      <c r="F2182" s="23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</row>
    <row r="2183" spans="1:23" x14ac:dyDescent="0.3">
      <c r="A2183" s="23"/>
      <c r="B2183" s="23"/>
      <c r="C2183" s="23"/>
      <c r="D2183" s="23"/>
      <c r="E2183" s="23"/>
      <c r="F2183" s="23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</row>
    <row r="2184" spans="1:23" x14ac:dyDescent="0.3">
      <c r="A2184" s="23"/>
      <c r="B2184" s="23"/>
      <c r="C2184" s="23"/>
      <c r="D2184" s="23"/>
      <c r="E2184" s="23"/>
      <c r="F2184" s="23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</row>
    <row r="2185" spans="1:23" x14ac:dyDescent="0.3">
      <c r="A2185" s="23"/>
      <c r="B2185" s="23"/>
      <c r="C2185" s="23"/>
      <c r="D2185" s="23"/>
      <c r="E2185" s="23"/>
      <c r="F2185" s="23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</row>
    <row r="2186" spans="1:23" x14ac:dyDescent="0.3">
      <c r="A2186" s="23"/>
      <c r="B2186" s="23"/>
      <c r="C2186" s="23"/>
      <c r="D2186" s="23"/>
      <c r="E2186" s="23"/>
      <c r="F2186" s="23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</row>
    <row r="2187" spans="1:23" x14ac:dyDescent="0.3">
      <c r="A2187" s="23"/>
      <c r="B2187" s="23"/>
      <c r="C2187" s="23"/>
      <c r="D2187" s="23"/>
      <c r="E2187" s="23"/>
      <c r="F2187" s="23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</row>
    <row r="2188" spans="1:23" x14ac:dyDescent="0.3">
      <c r="A2188" s="23"/>
      <c r="B2188" s="23"/>
      <c r="C2188" s="23"/>
      <c r="D2188" s="23"/>
      <c r="E2188" s="23"/>
      <c r="F2188" s="23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</row>
    <row r="2189" spans="1:23" x14ac:dyDescent="0.3">
      <c r="A2189" s="23"/>
      <c r="B2189" s="23"/>
      <c r="C2189" s="23"/>
      <c r="D2189" s="23"/>
      <c r="E2189" s="23"/>
      <c r="F2189" s="23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</row>
    <row r="2190" spans="1:23" x14ac:dyDescent="0.3">
      <c r="A2190" s="23"/>
      <c r="B2190" s="23"/>
      <c r="C2190" s="23"/>
      <c r="D2190" s="23"/>
      <c r="E2190" s="23"/>
      <c r="F2190" s="23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</row>
    <row r="2191" spans="1:23" x14ac:dyDescent="0.3">
      <c r="A2191" s="23"/>
      <c r="B2191" s="23"/>
      <c r="C2191" s="23"/>
      <c r="D2191" s="23"/>
      <c r="E2191" s="23"/>
      <c r="F2191" s="23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</row>
    <row r="2192" spans="1:23" x14ac:dyDescent="0.3">
      <c r="A2192" s="23"/>
      <c r="B2192" s="23"/>
      <c r="C2192" s="23"/>
      <c r="D2192" s="23"/>
      <c r="E2192" s="23"/>
      <c r="F2192" s="23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</row>
    <row r="2193" spans="1:23" x14ac:dyDescent="0.3">
      <c r="A2193" s="23"/>
      <c r="B2193" s="23"/>
      <c r="C2193" s="23"/>
      <c r="D2193" s="23"/>
      <c r="E2193" s="23"/>
      <c r="F2193" s="23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</row>
    <row r="2194" spans="1:23" x14ac:dyDescent="0.3">
      <c r="A2194" s="23"/>
      <c r="B2194" s="23"/>
      <c r="C2194" s="23"/>
      <c r="D2194" s="23"/>
      <c r="E2194" s="23"/>
      <c r="F2194" s="23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</row>
    <row r="2195" spans="1:23" x14ac:dyDescent="0.3">
      <c r="A2195" s="23"/>
      <c r="B2195" s="23"/>
      <c r="C2195" s="23"/>
      <c r="D2195" s="23"/>
      <c r="E2195" s="23"/>
      <c r="F2195" s="23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</row>
    <row r="2196" spans="1:23" x14ac:dyDescent="0.3">
      <c r="A2196" s="23"/>
      <c r="B2196" s="23"/>
      <c r="C2196" s="23"/>
      <c r="D2196" s="23"/>
      <c r="E2196" s="23"/>
      <c r="F2196" s="23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</row>
    <row r="2197" spans="1:23" x14ac:dyDescent="0.3">
      <c r="A2197" s="23"/>
      <c r="B2197" s="23"/>
      <c r="C2197" s="23"/>
      <c r="D2197" s="23"/>
      <c r="E2197" s="23"/>
      <c r="F2197" s="23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</row>
    <row r="2198" spans="1:23" x14ac:dyDescent="0.3">
      <c r="A2198" s="23"/>
      <c r="B2198" s="23"/>
      <c r="C2198" s="23"/>
      <c r="D2198" s="23"/>
      <c r="E2198" s="23"/>
      <c r="F2198" s="23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</row>
    <row r="2199" spans="1:23" x14ac:dyDescent="0.3">
      <c r="A2199" s="23"/>
      <c r="B2199" s="23"/>
      <c r="C2199" s="23"/>
      <c r="D2199" s="23"/>
      <c r="E2199" s="23"/>
      <c r="F2199" s="23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</row>
    <row r="2200" spans="1:23" x14ac:dyDescent="0.3">
      <c r="A2200" s="23"/>
      <c r="B2200" s="23"/>
      <c r="C2200" s="23"/>
      <c r="D2200" s="23"/>
      <c r="E2200" s="23"/>
      <c r="F2200" s="23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</row>
    <row r="2201" spans="1:23" x14ac:dyDescent="0.3">
      <c r="A2201" s="23"/>
      <c r="B2201" s="23"/>
      <c r="C2201" s="23"/>
      <c r="D2201" s="23"/>
      <c r="E2201" s="23"/>
      <c r="F2201" s="23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</row>
    <row r="2202" spans="1:23" x14ac:dyDescent="0.3">
      <c r="A2202" s="23"/>
      <c r="B2202" s="23"/>
      <c r="C2202" s="23"/>
      <c r="D2202" s="23"/>
      <c r="E2202" s="23"/>
      <c r="F2202" s="23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</row>
    <row r="2203" spans="1:23" x14ac:dyDescent="0.3">
      <c r="A2203" s="23"/>
      <c r="B2203" s="23"/>
      <c r="C2203" s="23"/>
      <c r="D2203" s="23"/>
      <c r="E2203" s="23"/>
      <c r="F2203" s="23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</row>
    <row r="2204" spans="1:23" x14ac:dyDescent="0.3">
      <c r="A2204" s="23"/>
      <c r="B2204" s="23"/>
      <c r="C2204" s="23"/>
      <c r="D2204" s="23"/>
      <c r="E2204" s="23"/>
      <c r="F2204" s="23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</row>
    <row r="2205" spans="1:23" x14ac:dyDescent="0.3">
      <c r="A2205" s="23"/>
      <c r="B2205" s="23"/>
      <c r="C2205" s="23"/>
      <c r="D2205" s="23"/>
      <c r="E2205" s="23"/>
      <c r="F2205" s="23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</row>
    <row r="2206" spans="1:23" x14ac:dyDescent="0.3">
      <c r="A2206" s="23"/>
      <c r="B2206" s="23"/>
      <c r="C2206" s="23"/>
      <c r="D2206" s="23"/>
      <c r="E2206" s="23"/>
      <c r="F2206" s="23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</row>
    <row r="2207" spans="1:23" x14ac:dyDescent="0.3">
      <c r="A2207" s="23"/>
      <c r="B2207" s="23"/>
      <c r="C2207" s="23"/>
      <c r="D2207" s="23"/>
      <c r="E2207" s="23"/>
      <c r="F2207" s="23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</row>
    <row r="2208" spans="1:23" x14ac:dyDescent="0.3">
      <c r="A2208" s="23"/>
      <c r="B2208" s="23"/>
      <c r="C2208" s="23"/>
      <c r="D2208" s="23"/>
      <c r="E2208" s="23"/>
      <c r="F2208" s="23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</row>
    <row r="2209" spans="1:23" x14ac:dyDescent="0.3">
      <c r="A2209" s="23"/>
      <c r="B2209" s="23"/>
      <c r="C2209" s="23"/>
      <c r="D2209" s="23"/>
      <c r="E2209" s="23"/>
      <c r="F2209" s="23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</row>
    <row r="2210" spans="1:23" x14ac:dyDescent="0.3">
      <c r="A2210" s="23"/>
      <c r="B2210" s="23"/>
      <c r="C2210" s="23"/>
      <c r="D2210" s="23"/>
      <c r="E2210" s="23"/>
      <c r="F2210" s="23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</row>
    <row r="2211" spans="1:23" x14ac:dyDescent="0.3">
      <c r="A2211" s="23"/>
      <c r="B2211" s="23"/>
      <c r="C2211" s="23"/>
      <c r="D2211" s="23"/>
      <c r="E2211" s="23"/>
      <c r="F2211" s="23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</row>
    <row r="2212" spans="1:23" x14ac:dyDescent="0.3">
      <c r="A2212" s="23"/>
      <c r="B2212" s="23"/>
      <c r="C2212" s="23"/>
      <c r="D2212" s="23"/>
      <c r="E2212" s="23"/>
      <c r="F2212" s="23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</row>
    <row r="2213" spans="1:23" x14ac:dyDescent="0.3">
      <c r="A2213" s="23"/>
      <c r="B2213" s="23"/>
      <c r="C2213" s="23"/>
      <c r="D2213" s="23"/>
      <c r="E2213" s="23"/>
      <c r="F2213" s="23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</row>
    <row r="2214" spans="1:23" x14ac:dyDescent="0.3">
      <c r="A2214" s="23"/>
      <c r="B2214" s="23"/>
      <c r="C2214" s="23"/>
      <c r="D2214" s="23"/>
      <c r="E2214" s="23"/>
      <c r="F2214" s="23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</row>
    <row r="2215" spans="1:23" x14ac:dyDescent="0.3">
      <c r="A2215" s="23"/>
      <c r="B2215" s="23"/>
      <c r="C2215" s="23"/>
      <c r="D2215" s="23"/>
      <c r="E2215" s="23"/>
      <c r="F2215" s="23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</row>
    <row r="2216" spans="1:23" x14ac:dyDescent="0.3">
      <c r="A2216" s="23"/>
      <c r="B2216" s="23"/>
      <c r="C2216" s="23"/>
      <c r="D2216" s="23"/>
      <c r="E2216" s="23"/>
      <c r="F2216" s="23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</row>
    <row r="2217" spans="1:23" x14ac:dyDescent="0.3">
      <c r="A2217" s="23"/>
      <c r="B2217" s="23"/>
      <c r="C2217" s="23"/>
      <c r="D2217" s="23"/>
      <c r="E2217" s="23"/>
      <c r="F2217" s="23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</row>
    <row r="2218" spans="1:23" x14ac:dyDescent="0.3">
      <c r="A2218" s="23"/>
      <c r="B2218" s="23"/>
      <c r="C2218" s="23"/>
      <c r="D2218" s="23"/>
      <c r="E2218" s="23"/>
      <c r="F2218" s="23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</row>
    <row r="2219" spans="1:23" x14ac:dyDescent="0.3">
      <c r="A2219" s="23"/>
      <c r="B2219" s="23"/>
      <c r="C2219" s="23"/>
      <c r="D2219" s="23"/>
      <c r="E2219" s="23"/>
      <c r="F2219" s="23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</row>
    <row r="2220" spans="1:23" x14ac:dyDescent="0.3">
      <c r="A2220" s="23"/>
      <c r="B2220" s="23"/>
      <c r="C2220" s="23"/>
      <c r="D2220" s="23"/>
      <c r="E2220" s="23"/>
      <c r="F2220" s="23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</row>
    <row r="2221" spans="1:23" x14ac:dyDescent="0.3">
      <c r="A2221" s="23"/>
      <c r="B2221" s="23"/>
      <c r="C2221" s="23"/>
      <c r="D2221" s="23"/>
      <c r="E2221" s="23"/>
      <c r="F2221" s="23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</row>
    <row r="2222" spans="1:23" x14ac:dyDescent="0.3">
      <c r="A2222" s="23"/>
      <c r="B2222" s="23"/>
      <c r="C2222" s="23"/>
      <c r="D2222" s="23"/>
      <c r="E2222" s="23"/>
      <c r="F2222" s="23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</row>
    <row r="2223" spans="1:23" x14ac:dyDescent="0.3">
      <c r="A2223" s="23"/>
      <c r="B2223" s="23"/>
      <c r="C2223" s="23"/>
      <c r="D2223" s="23"/>
      <c r="E2223" s="23"/>
      <c r="F2223" s="23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</row>
    <row r="2224" spans="1:23" x14ac:dyDescent="0.3">
      <c r="A2224" s="23"/>
      <c r="B2224" s="23"/>
      <c r="C2224" s="23"/>
      <c r="D2224" s="23"/>
      <c r="E2224" s="23"/>
      <c r="F2224" s="23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</row>
    <row r="2225" spans="1:23" x14ac:dyDescent="0.3">
      <c r="A2225" s="23"/>
      <c r="B2225" s="23"/>
      <c r="C2225" s="23"/>
      <c r="D2225" s="23"/>
      <c r="E2225" s="23"/>
      <c r="F2225" s="23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</row>
    <row r="2226" spans="1:23" x14ac:dyDescent="0.3">
      <c r="A2226" s="23"/>
      <c r="B2226" s="23"/>
      <c r="C2226" s="23"/>
      <c r="D2226" s="23"/>
      <c r="E2226" s="23"/>
      <c r="F2226" s="23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</row>
    <row r="2227" spans="1:23" x14ac:dyDescent="0.3">
      <c r="A2227" s="23"/>
      <c r="B2227" s="23"/>
      <c r="C2227" s="23"/>
      <c r="D2227" s="23"/>
      <c r="E2227" s="23"/>
      <c r="F2227" s="23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</row>
    <row r="2228" spans="1:23" x14ac:dyDescent="0.3">
      <c r="A2228" s="23"/>
      <c r="B2228" s="23"/>
      <c r="C2228" s="23"/>
      <c r="D2228" s="23"/>
      <c r="E2228" s="23"/>
      <c r="F2228" s="23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</row>
    <row r="2229" spans="1:23" x14ac:dyDescent="0.3">
      <c r="A2229" s="23"/>
      <c r="B2229" s="23"/>
      <c r="C2229" s="23"/>
      <c r="D2229" s="23"/>
      <c r="E2229" s="23"/>
      <c r="F2229" s="23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</row>
    <row r="2230" spans="1:23" x14ac:dyDescent="0.3">
      <c r="A2230" s="23"/>
      <c r="B2230" s="23"/>
      <c r="C2230" s="23"/>
      <c r="D2230" s="23"/>
      <c r="E2230" s="23"/>
      <c r="F2230" s="23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</row>
    <row r="2231" spans="1:23" x14ac:dyDescent="0.3">
      <c r="A2231" s="23"/>
      <c r="B2231" s="23"/>
      <c r="C2231" s="23"/>
      <c r="D2231" s="23"/>
      <c r="E2231" s="23"/>
      <c r="F2231" s="23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</row>
    <row r="2232" spans="1:23" x14ac:dyDescent="0.3">
      <c r="A2232" s="23"/>
      <c r="B2232" s="23"/>
      <c r="C2232" s="23"/>
      <c r="D2232" s="23"/>
      <c r="E2232" s="23"/>
      <c r="F2232" s="23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</row>
    <row r="2233" spans="1:23" x14ac:dyDescent="0.3">
      <c r="A2233" s="23"/>
      <c r="B2233" s="23"/>
      <c r="C2233" s="23"/>
      <c r="D2233" s="23"/>
      <c r="E2233" s="23"/>
      <c r="F2233" s="23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</row>
    <row r="2234" spans="1:23" x14ac:dyDescent="0.3">
      <c r="A2234" s="23"/>
      <c r="B2234" s="23"/>
      <c r="C2234" s="23"/>
      <c r="D2234" s="23"/>
      <c r="E2234" s="23"/>
      <c r="F2234" s="23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</row>
    <row r="2235" spans="1:23" x14ac:dyDescent="0.3">
      <c r="A2235" s="23"/>
      <c r="B2235" s="23"/>
      <c r="C2235" s="23"/>
      <c r="D2235" s="23"/>
      <c r="E2235" s="23"/>
      <c r="F2235" s="23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</row>
    <row r="2236" spans="1:23" x14ac:dyDescent="0.3">
      <c r="A2236" s="23"/>
      <c r="B2236" s="23"/>
      <c r="C2236" s="23"/>
      <c r="D2236" s="23"/>
      <c r="E2236" s="23"/>
      <c r="F2236" s="23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</row>
    <row r="2237" spans="1:23" x14ac:dyDescent="0.3">
      <c r="A2237" s="23"/>
      <c r="B2237" s="23"/>
      <c r="C2237" s="23"/>
      <c r="D2237" s="23"/>
      <c r="E2237" s="23"/>
      <c r="F2237" s="23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</row>
    <row r="2238" spans="1:23" x14ac:dyDescent="0.3">
      <c r="A2238" s="23"/>
      <c r="B2238" s="23"/>
      <c r="C2238" s="23"/>
      <c r="D2238" s="23"/>
      <c r="E2238" s="23"/>
      <c r="F2238" s="23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</row>
    <row r="2239" spans="1:23" x14ac:dyDescent="0.3">
      <c r="A2239" s="23"/>
      <c r="B2239" s="23"/>
      <c r="C2239" s="23"/>
      <c r="D2239" s="23"/>
      <c r="E2239" s="23"/>
      <c r="F2239" s="23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</row>
    <row r="2240" spans="1:23" x14ac:dyDescent="0.3">
      <c r="A2240" s="23"/>
      <c r="B2240" s="23"/>
      <c r="C2240" s="23"/>
      <c r="D2240" s="23"/>
      <c r="E2240" s="23"/>
      <c r="F2240" s="23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</row>
    <row r="2241" spans="1:23" x14ac:dyDescent="0.3">
      <c r="A2241" s="23"/>
      <c r="B2241" s="23"/>
      <c r="C2241" s="23"/>
      <c r="D2241" s="23"/>
      <c r="E2241" s="23"/>
      <c r="F2241" s="23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</row>
    <row r="2242" spans="1:23" x14ac:dyDescent="0.3">
      <c r="A2242" s="23"/>
      <c r="B2242" s="23"/>
      <c r="C2242" s="23"/>
      <c r="D2242" s="23"/>
      <c r="E2242" s="23"/>
      <c r="F2242" s="23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</row>
    <row r="2243" spans="1:23" x14ac:dyDescent="0.3">
      <c r="A2243" s="23"/>
      <c r="B2243" s="23"/>
      <c r="C2243" s="23"/>
      <c r="D2243" s="23"/>
      <c r="E2243" s="23"/>
      <c r="F2243" s="23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</row>
    <row r="2244" spans="1:23" x14ac:dyDescent="0.3">
      <c r="A2244" s="23"/>
      <c r="B2244" s="23"/>
      <c r="C2244" s="23"/>
      <c r="D2244" s="23"/>
      <c r="E2244" s="23"/>
      <c r="F2244" s="23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</row>
    <row r="2245" spans="1:23" x14ac:dyDescent="0.3">
      <c r="A2245" s="23"/>
      <c r="B2245" s="23"/>
      <c r="C2245" s="23"/>
      <c r="D2245" s="23"/>
      <c r="E2245" s="23"/>
      <c r="F2245" s="23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</row>
    <row r="2246" spans="1:23" x14ac:dyDescent="0.3">
      <c r="A2246" s="23"/>
      <c r="B2246" s="23"/>
      <c r="C2246" s="23"/>
      <c r="D2246" s="23"/>
      <c r="E2246" s="23"/>
      <c r="F2246" s="23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</row>
    <row r="2247" spans="1:23" x14ac:dyDescent="0.3">
      <c r="A2247" s="23"/>
      <c r="B2247" s="23"/>
      <c r="C2247" s="23"/>
      <c r="D2247" s="23"/>
      <c r="E2247" s="23"/>
      <c r="F2247" s="23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</row>
    <row r="2248" spans="1:23" x14ac:dyDescent="0.3">
      <c r="A2248" s="23"/>
      <c r="B2248" s="23"/>
      <c r="C2248" s="23"/>
      <c r="D2248" s="23"/>
      <c r="E2248" s="23"/>
      <c r="F2248" s="23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</row>
    <row r="2249" spans="1:23" x14ac:dyDescent="0.3">
      <c r="A2249" s="23"/>
      <c r="B2249" s="23"/>
      <c r="C2249" s="23"/>
      <c r="D2249" s="23"/>
      <c r="E2249" s="23"/>
      <c r="F2249" s="23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</row>
    <row r="2250" spans="1:23" x14ac:dyDescent="0.3">
      <c r="A2250" s="23"/>
      <c r="B2250" s="23"/>
      <c r="C2250" s="23"/>
      <c r="D2250" s="23"/>
      <c r="E2250" s="23"/>
      <c r="F2250" s="23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</row>
    <row r="2251" spans="1:23" x14ac:dyDescent="0.3">
      <c r="A2251" s="23"/>
      <c r="B2251" s="23"/>
      <c r="C2251" s="23"/>
      <c r="D2251" s="23"/>
      <c r="E2251" s="23"/>
      <c r="F2251" s="23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</row>
    <row r="2252" spans="1:23" x14ac:dyDescent="0.3">
      <c r="A2252" s="23"/>
      <c r="B2252" s="23"/>
      <c r="C2252" s="23"/>
      <c r="D2252" s="23"/>
      <c r="E2252" s="23"/>
      <c r="F2252" s="23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</row>
    <row r="2253" spans="1:23" x14ac:dyDescent="0.3">
      <c r="A2253" s="23"/>
      <c r="B2253" s="23"/>
      <c r="C2253" s="23"/>
      <c r="D2253" s="23"/>
      <c r="E2253" s="23"/>
      <c r="F2253" s="23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</row>
    <row r="2254" spans="1:23" x14ac:dyDescent="0.3">
      <c r="A2254" s="23"/>
      <c r="B2254" s="23"/>
      <c r="C2254" s="23"/>
      <c r="D2254" s="23"/>
      <c r="E2254" s="23"/>
      <c r="F2254" s="23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</row>
    <row r="2255" spans="1:23" x14ac:dyDescent="0.3">
      <c r="A2255" s="23"/>
      <c r="B2255" s="23"/>
      <c r="C2255" s="23"/>
      <c r="D2255" s="23"/>
      <c r="E2255" s="23"/>
      <c r="F2255" s="23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</row>
    <row r="2256" spans="1:23" x14ac:dyDescent="0.3">
      <c r="A2256" s="23"/>
      <c r="B2256" s="23"/>
      <c r="C2256" s="23"/>
      <c r="D2256" s="23"/>
      <c r="E2256" s="23"/>
      <c r="F2256" s="23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</row>
    <row r="2257" spans="1:23" x14ac:dyDescent="0.3">
      <c r="A2257" s="23"/>
      <c r="B2257" s="23"/>
      <c r="C2257" s="23"/>
      <c r="D2257" s="23"/>
      <c r="E2257" s="23"/>
      <c r="F2257" s="23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</row>
    <row r="2258" spans="1:23" x14ac:dyDescent="0.3">
      <c r="A2258" s="23"/>
      <c r="B2258" s="23"/>
      <c r="C2258" s="23"/>
      <c r="D2258" s="23"/>
      <c r="E2258" s="23"/>
      <c r="F2258" s="23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</row>
    <row r="2259" spans="1:23" x14ac:dyDescent="0.3">
      <c r="A2259" s="23"/>
      <c r="B2259" s="23"/>
      <c r="C2259" s="23"/>
      <c r="D2259" s="23"/>
      <c r="E2259" s="23"/>
      <c r="F2259" s="23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</row>
    <row r="2260" spans="1:23" ht="21" x14ac:dyDescent="0.4">
      <c r="A2260" s="25"/>
      <c r="B2260" s="23"/>
      <c r="C2260" s="23"/>
      <c r="D2260" s="23"/>
      <c r="E2260" s="23"/>
      <c r="F2260" s="23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</row>
    <row r="2261" spans="1:23" x14ac:dyDescent="0.3">
      <c r="A2261" s="23"/>
      <c r="B2261" s="23"/>
      <c r="C2261" s="23"/>
      <c r="D2261" s="23"/>
      <c r="E2261" s="23"/>
      <c r="F2261" s="23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</row>
    <row r="2262" spans="1:23" x14ac:dyDescent="0.3">
      <c r="A2262" s="23"/>
      <c r="B2262" s="23"/>
      <c r="C2262" s="23"/>
      <c r="D2262" s="23"/>
      <c r="E2262" s="23"/>
      <c r="F2262" s="23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</row>
    <row r="2263" spans="1:23" x14ac:dyDescent="0.3">
      <c r="A2263" s="23"/>
      <c r="B2263" s="23"/>
      <c r="C2263" s="23"/>
      <c r="D2263" s="23"/>
      <c r="E2263" s="23"/>
      <c r="F2263" s="23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</row>
    <row r="2264" spans="1:23" x14ac:dyDescent="0.3">
      <c r="A2264" s="23"/>
      <c r="B2264" s="23"/>
      <c r="C2264" s="23"/>
      <c r="D2264" s="23"/>
      <c r="E2264" s="23"/>
      <c r="F2264" s="23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</row>
    <row r="2265" spans="1:23" x14ac:dyDescent="0.3">
      <c r="A2265" s="23"/>
      <c r="B2265" s="23"/>
      <c r="C2265" s="23"/>
      <c r="D2265" s="23"/>
      <c r="E2265" s="23"/>
      <c r="F2265" s="23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</row>
    <row r="2266" spans="1:23" x14ac:dyDescent="0.3">
      <c r="A2266" s="23"/>
      <c r="B2266" s="23"/>
      <c r="C2266" s="23"/>
      <c r="D2266" s="23"/>
      <c r="E2266" s="23"/>
      <c r="F2266" s="23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</row>
    <row r="2267" spans="1:23" x14ac:dyDescent="0.3">
      <c r="A2267" s="23"/>
      <c r="B2267" s="23"/>
      <c r="C2267" s="23"/>
      <c r="D2267" s="23"/>
      <c r="E2267" s="23"/>
      <c r="F2267" s="23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</row>
    <row r="2268" spans="1:23" x14ac:dyDescent="0.3">
      <c r="A2268" s="23"/>
      <c r="B2268" s="23"/>
      <c r="C2268" s="23"/>
      <c r="D2268" s="23"/>
      <c r="E2268" s="23"/>
      <c r="F2268" s="23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</row>
    <row r="2269" spans="1:23" x14ac:dyDescent="0.3">
      <c r="A2269" s="23"/>
      <c r="B2269" s="23"/>
      <c r="C2269" s="23"/>
      <c r="D2269" s="23"/>
      <c r="E2269" s="23"/>
      <c r="F2269" s="23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</row>
    <row r="2270" spans="1:23" x14ac:dyDescent="0.3">
      <c r="A2270" s="23"/>
      <c r="B2270" s="23"/>
      <c r="C2270" s="23"/>
      <c r="D2270" s="23"/>
      <c r="E2270" s="23"/>
      <c r="F2270" s="23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</row>
    <row r="2271" spans="1:23" x14ac:dyDescent="0.3">
      <c r="A2271" s="23"/>
      <c r="B2271" s="23"/>
      <c r="C2271" s="23"/>
      <c r="D2271" s="23"/>
      <c r="E2271" s="23"/>
      <c r="F2271" s="23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</row>
    <row r="2272" spans="1:23" x14ac:dyDescent="0.3">
      <c r="A2272" s="23"/>
      <c r="B2272" s="23"/>
      <c r="C2272" s="23"/>
      <c r="D2272" s="23"/>
      <c r="E2272" s="23"/>
      <c r="F2272" s="23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</row>
    <row r="2273" spans="1:23" x14ac:dyDescent="0.3">
      <c r="A2273" s="23"/>
      <c r="B2273" s="23"/>
      <c r="C2273" s="23"/>
      <c r="D2273" s="23"/>
      <c r="E2273" s="23"/>
      <c r="F2273" s="23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</row>
    <row r="2274" spans="1:23" x14ac:dyDescent="0.3">
      <c r="A2274" s="23"/>
      <c r="B2274" s="23"/>
      <c r="C2274" s="23"/>
      <c r="D2274" s="23"/>
      <c r="E2274" s="23"/>
      <c r="F2274" s="23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</row>
    <row r="2275" spans="1:23" x14ac:dyDescent="0.3">
      <c r="A2275" s="23"/>
      <c r="B2275" s="23"/>
      <c r="C2275" s="23"/>
      <c r="D2275" s="23"/>
      <c r="E2275" s="23"/>
      <c r="F2275" s="23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</row>
    <row r="2276" spans="1:23" x14ac:dyDescent="0.3">
      <c r="A2276" s="23"/>
      <c r="B2276" s="23"/>
      <c r="C2276" s="23"/>
      <c r="D2276" s="23"/>
      <c r="E2276" s="23"/>
      <c r="F2276" s="23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</row>
    <row r="2277" spans="1:23" x14ac:dyDescent="0.3">
      <c r="A2277" s="23"/>
      <c r="B2277" s="23"/>
      <c r="C2277" s="23"/>
      <c r="D2277" s="23"/>
      <c r="E2277" s="23"/>
      <c r="F2277" s="23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</row>
    <row r="2278" spans="1:23" x14ac:dyDescent="0.3">
      <c r="A2278" s="23"/>
      <c r="B2278" s="23"/>
      <c r="C2278" s="23"/>
      <c r="D2278" s="23"/>
      <c r="E2278" s="23"/>
      <c r="F2278" s="23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</row>
    <row r="2279" spans="1:23" x14ac:dyDescent="0.3">
      <c r="A2279" s="23"/>
      <c r="B2279" s="23"/>
      <c r="C2279" s="23"/>
      <c r="D2279" s="23"/>
      <c r="E2279" s="23"/>
      <c r="F2279" s="23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</row>
    <row r="2280" spans="1:23" x14ac:dyDescent="0.3">
      <c r="A2280" s="23"/>
      <c r="B2280" s="23"/>
      <c r="C2280" s="23"/>
      <c r="D2280" s="23"/>
      <c r="E2280" s="23"/>
      <c r="F2280" s="23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</row>
    <row r="2281" spans="1:23" x14ac:dyDescent="0.3">
      <c r="A2281" s="23"/>
      <c r="B2281" s="23"/>
      <c r="C2281" s="23"/>
      <c r="D2281" s="23"/>
      <c r="E2281" s="23"/>
      <c r="F2281" s="23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</row>
    <row r="2282" spans="1:23" x14ac:dyDescent="0.3">
      <c r="A2282" s="23"/>
      <c r="B2282" s="23"/>
      <c r="C2282" s="23"/>
      <c r="D2282" s="23"/>
      <c r="E2282" s="23"/>
      <c r="F2282" s="23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</row>
    <row r="2283" spans="1:23" x14ac:dyDescent="0.3">
      <c r="A2283" s="23"/>
      <c r="B2283" s="23"/>
      <c r="C2283" s="23"/>
      <c r="D2283" s="23"/>
      <c r="E2283" s="23"/>
      <c r="F2283" s="23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</row>
    <row r="2284" spans="1:23" x14ac:dyDescent="0.3">
      <c r="A2284" s="23"/>
      <c r="B2284" s="23"/>
      <c r="C2284" s="23"/>
      <c r="D2284" s="23"/>
      <c r="E2284" s="23"/>
      <c r="F2284" s="23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</row>
    <row r="2285" spans="1:23" x14ac:dyDescent="0.3">
      <c r="A2285" s="23"/>
      <c r="B2285" s="23"/>
      <c r="C2285" s="23"/>
      <c r="D2285" s="23"/>
      <c r="E2285" s="23"/>
      <c r="F2285" s="23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</row>
    <row r="2286" spans="1:23" x14ac:dyDescent="0.3">
      <c r="A2286" s="23"/>
      <c r="B2286" s="23"/>
      <c r="C2286" s="23"/>
      <c r="D2286" s="23"/>
      <c r="E2286" s="23"/>
      <c r="F2286" s="23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</row>
    <row r="2287" spans="1:23" x14ac:dyDescent="0.3">
      <c r="A2287" s="23"/>
      <c r="B2287" s="23"/>
      <c r="C2287" s="23"/>
      <c r="D2287" s="23"/>
      <c r="E2287" s="23"/>
      <c r="F2287" s="23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</row>
    <row r="2288" spans="1:23" x14ac:dyDescent="0.3">
      <c r="A2288" s="23"/>
      <c r="B2288" s="23"/>
      <c r="C2288" s="23"/>
      <c r="D2288" s="23"/>
      <c r="E2288" s="23"/>
      <c r="F2288" s="23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</row>
    <row r="2289" spans="1:23" x14ac:dyDescent="0.3">
      <c r="A2289" s="23"/>
      <c r="B2289" s="23"/>
      <c r="C2289" s="23"/>
      <c r="D2289" s="23"/>
      <c r="E2289" s="23"/>
      <c r="F2289" s="23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</row>
    <row r="2290" spans="1:23" x14ac:dyDescent="0.3">
      <c r="A2290" s="23"/>
      <c r="B2290" s="23"/>
      <c r="C2290" s="23"/>
      <c r="D2290" s="23"/>
      <c r="E2290" s="23"/>
      <c r="F2290" s="23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</row>
    <row r="2291" spans="1:23" x14ac:dyDescent="0.3">
      <c r="A2291" s="23"/>
      <c r="B2291" s="23"/>
      <c r="C2291" s="23"/>
      <c r="D2291" s="23"/>
      <c r="E2291" s="23"/>
      <c r="F2291" s="23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</row>
    <row r="2292" spans="1:23" x14ac:dyDescent="0.3">
      <c r="A2292" s="23"/>
      <c r="B2292" s="23"/>
      <c r="C2292" s="23"/>
      <c r="D2292" s="23"/>
      <c r="E2292" s="23"/>
      <c r="F2292" s="23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</row>
    <row r="2293" spans="1:23" x14ac:dyDescent="0.3">
      <c r="A2293" s="23"/>
      <c r="B2293" s="23"/>
      <c r="C2293" s="23"/>
      <c r="D2293" s="23"/>
      <c r="E2293" s="23"/>
      <c r="F2293" s="23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</row>
    <row r="2294" spans="1:23" x14ac:dyDescent="0.3">
      <c r="A2294" s="23"/>
      <c r="B2294" s="23"/>
      <c r="C2294" s="23"/>
      <c r="D2294" s="23"/>
      <c r="E2294" s="23"/>
      <c r="F2294" s="23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</row>
    <row r="2295" spans="1:23" x14ac:dyDescent="0.3">
      <c r="A2295" s="23"/>
      <c r="B2295" s="23"/>
      <c r="C2295" s="23"/>
      <c r="D2295" s="23"/>
      <c r="E2295" s="23"/>
      <c r="F2295" s="23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</row>
    <row r="2296" spans="1:23" x14ac:dyDescent="0.3">
      <c r="A2296" s="23"/>
      <c r="B2296" s="23"/>
      <c r="C2296" s="23"/>
      <c r="D2296" s="23"/>
      <c r="E2296" s="23"/>
      <c r="F2296" s="23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</row>
    <row r="2297" spans="1:23" x14ac:dyDescent="0.3">
      <c r="A2297" s="23"/>
      <c r="B2297" s="23"/>
      <c r="C2297" s="23"/>
      <c r="D2297" s="23"/>
      <c r="E2297" s="23"/>
      <c r="F2297" s="23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</row>
    <row r="2298" spans="1:23" x14ac:dyDescent="0.3">
      <c r="A2298" s="23"/>
      <c r="B2298" s="23"/>
      <c r="C2298" s="23"/>
      <c r="D2298" s="23"/>
      <c r="E2298" s="23"/>
      <c r="F2298" s="23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</row>
    <row r="2299" spans="1:23" x14ac:dyDescent="0.3">
      <c r="A2299" s="23"/>
      <c r="B2299" s="23"/>
      <c r="C2299" s="23"/>
      <c r="D2299" s="23"/>
      <c r="E2299" s="23"/>
      <c r="F2299" s="23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</row>
    <row r="2300" spans="1:23" x14ac:dyDescent="0.3">
      <c r="A2300" s="23"/>
      <c r="B2300" s="23"/>
      <c r="C2300" s="23"/>
      <c r="D2300" s="23"/>
      <c r="E2300" s="23"/>
      <c r="F2300" s="23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</row>
    <row r="2301" spans="1:23" x14ac:dyDescent="0.3">
      <c r="A2301" s="23"/>
      <c r="B2301" s="23"/>
      <c r="C2301" s="23"/>
      <c r="D2301" s="23"/>
      <c r="E2301" s="23"/>
      <c r="F2301" s="23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</row>
    <row r="2302" spans="1:23" x14ac:dyDescent="0.3">
      <c r="A2302" s="23"/>
      <c r="B2302" s="23"/>
      <c r="C2302" s="23"/>
      <c r="D2302" s="23"/>
      <c r="E2302" s="23"/>
      <c r="F2302" s="23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</row>
    <row r="2303" spans="1:23" x14ac:dyDescent="0.3">
      <c r="A2303" s="23"/>
      <c r="B2303" s="23"/>
      <c r="C2303" s="23"/>
      <c r="D2303" s="23"/>
      <c r="E2303" s="23"/>
      <c r="F2303" s="23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</row>
    <row r="2304" spans="1:23" x14ac:dyDescent="0.3">
      <c r="A2304" s="23"/>
      <c r="B2304" s="23"/>
      <c r="C2304" s="23"/>
      <c r="D2304" s="23"/>
      <c r="E2304" s="23"/>
      <c r="F2304" s="23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</row>
    <row r="2305" spans="1:23" x14ac:dyDescent="0.3">
      <c r="A2305" s="23"/>
      <c r="B2305" s="23"/>
      <c r="C2305" s="23"/>
      <c r="D2305" s="23"/>
      <c r="E2305" s="23"/>
      <c r="F2305" s="23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</row>
    <row r="2306" spans="1:23" x14ac:dyDescent="0.3">
      <c r="A2306" s="23"/>
      <c r="B2306" s="23"/>
      <c r="C2306" s="23"/>
      <c r="D2306" s="23"/>
      <c r="E2306" s="23"/>
      <c r="F2306" s="23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</row>
    <row r="2307" spans="1:23" x14ac:dyDescent="0.3">
      <c r="A2307" s="23"/>
      <c r="B2307" s="23"/>
      <c r="C2307" s="23"/>
      <c r="D2307" s="23"/>
      <c r="E2307" s="23"/>
      <c r="F2307" s="23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</row>
    <row r="2308" spans="1:23" x14ac:dyDescent="0.3">
      <c r="A2308" s="23"/>
      <c r="B2308" s="23"/>
      <c r="C2308" s="23"/>
      <c r="D2308" s="23"/>
      <c r="E2308" s="23"/>
      <c r="F2308" s="23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</row>
    <row r="2309" spans="1:23" x14ac:dyDescent="0.3">
      <c r="A2309" s="23"/>
      <c r="B2309" s="23"/>
      <c r="C2309" s="23"/>
      <c r="D2309" s="23"/>
      <c r="E2309" s="23"/>
      <c r="F2309" s="23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</row>
    <row r="2310" spans="1:23" x14ac:dyDescent="0.3">
      <c r="A2310" s="23"/>
      <c r="B2310" s="23"/>
      <c r="C2310" s="23"/>
      <c r="D2310" s="23"/>
      <c r="E2310" s="23"/>
      <c r="F2310" s="23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</row>
    <row r="2311" spans="1:23" x14ac:dyDescent="0.3">
      <c r="A2311" s="23"/>
      <c r="B2311" s="23"/>
      <c r="C2311" s="23"/>
      <c r="D2311" s="23"/>
      <c r="E2311" s="23"/>
      <c r="F2311" s="23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</row>
    <row r="2312" spans="1:23" x14ac:dyDescent="0.3">
      <c r="A2312" s="23"/>
      <c r="B2312" s="23"/>
      <c r="C2312" s="23"/>
      <c r="D2312" s="23"/>
      <c r="E2312" s="23"/>
      <c r="F2312" s="23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</row>
    <row r="2313" spans="1:23" x14ac:dyDescent="0.3">
      <c r="A2313" s="23"/>
      <c r="B2313" s="23"/>
      <c r="C2313" s="23"/>
      <c r="D2313" s="23"/>
      <c r="E2313" s="23"/>
      <c r="F2313" s="23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</row>
    <row r="2314" spans="1:23" x14ac:dyDescent="0.3">
      <c r="A2314" s="23"/>
      <c r="B2314" s="23"/>
      <c r="C2314" s="23"/>
      <c r="D2314" s="23"/>
      <c r="E2314" s="23"/>
      <c r="F2314" s="23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</row>
    <row r="2315" spans="1:23" x14ac:dyDescent="0.3">
      <c r="A2315" s="23"/>
      <c r="B2315" s="23"/>
      <c r="C2315" s="23"/>
      <c r="D2315" s="23"/>
      <c r="E2315" s="23"/>
      <c r="F2315" s="23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</row>
    <row r="2316" spans="1:23" x14ac:dyDescent="0.3">
      <c r="A2316" s="23"/>
      <c r="B2316" s="23"/>
      <c r="C2316" s="23"/>
      <c r="D2316" s="23"/>
      <c r="E2316" s="23"/>
      <c r="F2316" s="23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</row>
    <row r="2317" spans="1:23" x14ac:dyDescent="0.3">
      <c r="A2317" s="23"/>
      <c r="B2317" s="23"/>
      <c r="C2317" s="23"/>
      <c r="D2317" s="23"/>
      <c r="E2317" s="23"/>
      <c r="F2317" s="23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</row>
    <row r="2318" spans="1:23" x14ac:dyDescent="0.3">
      <c r="A2318" s="23"/>
      <c r="B2318" s="23"/>
      <c r="C2318" s="23"/>
      <c r="D2318" s="23"/>
      <c r="E2318" s="23"/>
      <c r="F2318" s="23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</row>
    <row r="2319" spans="1:23" x14ac:dyDescent="0.3">
      <c r="A2319" s="23"/>
      <c r="B2319" s="23"/>
      <c r="C2319" s="23"/>
      <c r="D2319" s="23"/>
      <c r="E2319" s="23"/>
      <c r="F2319" s="23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</row>
    <row r="2320" spans="1:23" x14ac:dyDescent="0.3">
      <c r="A2320" s="23"/>
      <c r="B2320" s="23"/>
      <c r="C2320" s="23"/>
      <c r="D2320" s="23"/>
      <c r="E2320" s="23"/>
      <c r="F2320" s="23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</row>
    <row r="2321" spans="1:23" x14ac:dyDescent="0.3">
      <c r="A2321" s="23"/>
      <c r="B2321" s="23"/>
      <c r="C2321" s="23"/>
      <c r="D2321" s="23"/>
      <c r="E2321" s="23"/>
      <c r="F2321" s="23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</row>
    <row r="2322" spans="1:23" x14ac:dyDescent="0.3">
      <c r="A2322" s="23"/>
      <c r="B2322" s="23"/>
      <c r="C2322" s="23"/>
      <c r="D2322" s="23"/>
      <c r="E2322" s="23"/>
      <c r="F2322" s="23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</row>
    <row r="2323" spans="1:23" x14ac:dyDescent="0.3">
      <c r="A2323" s="23"/>
      <c r="B2323" s="23"/>
      <c r="C2323" s="23"/>
      <c r="D2323" s="23"/>
      <c r="E2323" s="23"/>
      <c r="F2323" s="23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</row>
    <row r="2324" spans="1:23" x14ac:dyDescent="0.3">
      <c r="A2324" s="23"/>
      <c r="B2324" s="23"/>
      <c r="C2324" s="23"/>
      <c r="D2324" s="23"/>
      <c r="E2324" s="23"/>
      <c r="F2324" s="23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</row>
    <row r="2325" spans="1:23" x14ac:dyDescent="0.3">
      <c r="A2325" s="23"/>
      <c r="B2325" s="23"/>
      <c r="C2325" s="23"/>
      <c r="D2325" s="23"/>
      <c r="E2325" s="23"/>
      <c r="F2325" s="23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</row>
    <row r="2326" spans="1:23" x14ac:dyDescent="0.3">
      <c r="A2326" s="23"/>
      <c r="B2326" s="23"/>
      <c r="C2326" s="23"/>
      <c r="D2326" s="23"/>
      <c r="E2326" s="23"/>
      <c r="F2326" s="23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</row>
    <row r="2327" spans="1:23" x14ac:dyDescent="0.3">
      <c r="A2327" s="23"/>
      <c r="B2327" s="23"/>
      <c r="C2327" s="23"/>
      <c r="D2327" s="23"/>
      <c r="E2327" s="23"/>
      <c r="F2327" s="23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</row>
    <row r="2328" spans="1:23" x14ac:dyDescent="0.3">
      <c r="A2328" s="23"/>
      <c r="B2328" s="23"/>
      <c r="C2328" s="23"/>
      <c r="D2328" s="23"/>
      <c r="E2328" s="23"/>
      <c r="F2328" s="23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</row>
    <row r="2329" spans="1:23" x14ac:dyDescent="0.3">
      <c r="A2329" s="23"/>
      <c r="B2329" s="23"/>
      <c r="C2329" s="23"/>
      <c r="D2329" s="23"/>
      <c r="E2329" s="23"/>
      <c r="F2329" s="23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</row>
    <row r="2330" spans="1:23" x14ac:dyDescent="0.3">
      <c r="A2330" s="23"/>
      <c r="B2330" s="23"/>
      <c r="C2330" s="23"/>
      <c r="D2330" s="23"/>
      <c r="E2330" s="23"/>
      <c r="F2330" s="23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</row>
    <row r="2331" spans="1:23" x14ac:dyDescent="0.3">
      <c r="A2331" s="23"/>
      <c r="B2331" s="23"/>
      <c r="C2331" s="23"/>
      <c r="D2331" s="23"/>
      <c r="E2331" s="23"/>
      <c r="F2331" s="23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</row>
    <row r="2332" spans="1:23" x14ac:dyDescent="0.3">
      <c r="A2332" s="23"/>
      <c r="B2332" s="23"/>
      <c r="C2332" s="23"/>
      <c r="D2332" s="23"/>
      <c r="E2332" s="23"/>
      <c r="F2332" s="23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</row>
    <row r="2333" spans="1:23" x14ac:dyDescent="0.3">
      <c r="A2333" s="23"/>
      <c r="B2333" s="23"/>
      <c r="C2333" s="23"/>
      <c r="D2333" s="23"/>
      <c r="E2333" s="23"/>
      <c r="F2333" s="23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</row>
    <row r="2334" spans="1:23" x14ac:dyDescent="0.3">
      <c r="A2334" s="23"/>
      <c r="B2334" s="23"/>
      <c r="C2334" s="23"/>
      <c r="D2334" s="23"/>
      <c r="E2334" s="23"/>
      <c r="F2334" s="23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</row>
    <row r="2335" spans="1:23" x14ac:dyDescent="0.3">
      <c r="A2335" s="23"/>
      <c r="B2335" s="23"/>
      <c r="C2335" s="23"/>
      <c r="D2335" s="23"/>
      <c r="E2335" s="23"/>
      <c r="F2335" s="23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</row>
    <row r="2336" spans="1:23" x14ac:dyDescent="0.3">
      <c r="A2336" s="23"/>
      <c r="B2336" s="23"/>
      <c r="C2336" s="23"/>
      <c r="D2336" s="23"/>
      <c r="E2336" s="23"/>
      <c r="F2336" s="23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</row>
    <row r="2337" spans="1:23" x14ac:dyDescent="0.3">
      <c r="A2337" s="23"/>
      <c r="B2337" s="23"/>
      <c r="C2337" s="23"/>
      <c r="D2337" s="23"/>
      <c r="E2337" s="23"/>
      <c r="F2337" s="23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</row>
    <row r="2338" spans="1:23" x14ac:dyDescent="0.3">
      <c r="A2338" s="23"/>
      <c r="B2338" s="23"/>
      <c r="C2338" s="23"/>
      <c r="D2338" s="23"/>
      <c r="E2338" s="23"/>
      <c r="F2338" s="23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</row>
    <row r="2339" spans="1:23" x14ac:dyDescent="0.3">
      <c r="A2339" s="23"/>
      <c r="B2339" s="23"/>
      <c r="C2339" s="23"/>
      <c r="D2339" s="23"/>
      <c r="E2339" s="23"/>
      <c r="F2339" s="23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</row>
    <row r="2340" spans="1:23" ht="21" x14ac:dyDescent="0.4">
      <c r="A2340" s="25"/>
      <c r="B2340" s="23"/>
      <c r="C2340" s="23"/>
      <c r="D2340" s="23"/>
      <c r="E2340" s="23"/>
      <c r="F2340" s="23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</row>
    <row r="2341" spans="1:23" x14ac:dyDescent="0.3">
      <c r="A2341" s="23"/>
      <c r="B2341" s="23"/>
      <c r="C2341" s="23"/>
      <c r="D2341" s="23"/>
      <c r="E2341" s="23"/>
      <c r="F2341" s="23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</row>
    <row r="2342" spans="1:23" x14ac:dyDescent="0.3">
      <c r="A2342" s="23"/>
      <c r="B2342" s="23"/>
      <c r="C2342" s="23"/>
      <c r="D2342" s="23"/>
      <c r="E2342" s="23"/>
      <c r="F2342" s="23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</row>
    <row r="2343" spans="1:23" x14ac:dyDescent="0.3">
      <c r="A2343" s="23"/>
      <c r="B2343" s="23"/>
      <c r="C2343" s="23"/>
      <c r="D2343" s="23"/>
      <c r="E2343" s="23"/>
      <c r="F2343" s="23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</row>
    <row r="2344" spans="1:23" x14ac:dyDescent="0.3">
      <c r="A2344" s="23"/>
      <c r="B2344" s="23"/>
      <c r="C2344" s="23"/>
      <c r="D2344" s="23"/>
      <c r="E2344" s="23"/>
      <c r="F2344" s="23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</row>
    <row r="2345" spans="1:23" x14ac:dyDescent="0.3">
      <c r="A2345" s="23"/>
      <c r="B2345" s="23"/>
      <c r="C2345" s="23"/>
      <c r="D2345" s="23"/>
      <c r="E2345" s="23"/>
      <c r="F2345" s="23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</row>
    <row r="2346" spans="1:23" x14ac:dyDescent="0.3">
      <c r="A2346" s="23"/>
      <c r="B2346" s="23"/>
      <c r="C2346" s="23"/>
      <c r="D2346" s="23"/>
      <c r="E2346" s="23"/>
      <c r="F2346" s="23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</row>
    <row r="2347" spans="1:23" x14ac:dyDescent="0.3">
      <c r="A2347" s="23"/>
      <c r="B2347" s="23"/>
      <c r="C2347" s="23"/>
      <c r="D2347" s="23"/>
      <c r="E2347" s="23"/>
      <c r="F2347" s="23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</row>
    <row r="2348" spans="1:23" x14ac:dyDescent="0.3">
      <c r="A2348" s="23"/>
      <c r="B2348" s="23"/>
      <c r="C2348" s="23"/>
      <c r="D2348" s="23"/>
      <c r="E2348" s="23"/>
      <c r="F2348" s="23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</row>
    <row r="2349" spans="1:23" x14ac:dyDescent="0.3">
      <c r="A2349" s="23"/>
      <c r="B2349" s="23"/>
      <c r="C2349" s="23"/>
      <c r="D2349" s="23"/>
      <c r="E2349" s="23"/>
      <c r="F2349" s="23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</row>
    <row r="2350" spans="1:23" x14ac:dyDescent="0.3">
      <c r="A2350" s="23"/>
      <c r="B2350" s="23"/>
      <c r="C2350" s="23"/>
      <c r="D2350" s="23"/>
      <c r="E2350" s="23"/>
      <c r="F2350" s="23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</row>
    <row r="2351" spans="1:23" x14ac:dyDescent="0.3">
      <c r="A2351" s="23"/>
      <c r="B2351" s="23"/>
      <c r="C2351" s="23"/>
      <c r="D2351" s="23"/>
      <c r="E2351" s="23"/>
      <c r="F2351" s="23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</row>
    <row r="2352" spans="1:23" x14ac:dyDescent="0.3">
      <c r="A2352" s="23"/>
      <c r="B2352" s="23"/>
      <c r="C2352" s="23"/>
      <c r="D2352" s="23"/>
      <c r="E2352" s="23"/>
      <c r="F2352" s="23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</row>
    <row r="2353" spans="1:23" x14ac:dyDescent="0.3">
      <c r="A2353" s="23"/>
      <c r="B2353" s="23"/>
      <c r="C2353" s="23"/>
      <c r="D2353" s="23"/>
      <c r="E2353" s="23"/>
      <c r="F2353" s="23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</row>
    <row r="2354" spans="1:23" x14ac:dyDescent="0.3">
      <c r="A2354" s="23"/>
      <c r="B2354" s="23"/>
      <c r="C2354" s="23"/>
      <c r="D2354" s="23"/>
      <c r="E2354" s="23"/>
      <c r="F2354" s="23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</row>
    <row r="2355" spans="1:23" x14ac:dyDescent="0.3">
      <c r="A2355" s="23"/>
      <c r="B2355" s="23"/>
      <c r="C2355" s="23"/>
      <c r="D2355" s="23"/>
      <c r="E2355" s="23"/>
      <c r="F2355" s="23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</row>
    <row r="2356" spans="1:23" x14ac:dyDescent="0.3">
      <c r="A2356" s="23"/>
      <c r="B2356" s="23"/>
      <c r="C2356" s="23"/>
      <c r="D2356" s="23"/>
      <c r="E2356" s="23"/>
      <c r="F2356" s="23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</row>
    <row r="2357" spans="1:23" x14ac:dyDescent="0.3">
      <c r="A2357" s="23"/>
      <c r="B2357" s="23"/>
      <c r="C2357" s="23"/>
      <c r="D2357" s="23"/>
      <c r="E2357" s="23"/>
      <c r="F2357" s="23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</row>
    <row r="2358" spans="1:23" x14ac:dyDescent="0.3">
      <c r="A2358" s="23"/>
      <c r="B2358" s="23"/>
      <c r="C2358" s="23"/>
      <c r="D2358" s="23"/>
      <c r="E2358" s="23"/>
      <c r="F2358" s="23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</row>
    <row r="2359" spans="1:23" x14ac:dyDescent="0.3">
      <c r="A2359" s="23"/>
      <c r="B2359" s="23"/>
      <c r="C2359" s="23"/>
      <c r="D2359" s="23"/>
      <c r="E2359" s="23"/>
      <c r="F2359" s="23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</row>
    <row r="2360" spans="1:23" x14ac:dyDescent="0.3">
      <c r="A2360" s="23"/>
      <c r="B2360" s="23"/>
      <c r="C2360" s="23"/>
      <c r="D2360" s="23"/>
      <c r="E2360" s="23"/>
      <c r="F2360" s="23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</row>
    <row r="2361" spans="1:23" x14ac:dyDescent="0.3">
      <c r="A2361" s="23"/>
      <c r="B2361" s="23"/>
      <c r="C2361" s="23"/>
      <c r="D2361" s="23"/>
      <c r="E2361" s="23"/>
      <c r="F2361" s="23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</row>
    <row r="2362" spans="1:23" x14ac:dyDescent="0.3">
      <c r="A2362" s="23"/>
      <c r="B2362" s="23"/>
      <c r="C2362" s="23"/>
      <c r="D2362" s="23"/>
      <c r="E2362" s="23"/>
      <c r="F2362" s="23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</row>
    <row r="2363" spans="1:23" x14ac:dyDescent="0.3">
      <c r="A2363" s="23"/>
      <c r="B2363" s="23"/>
      <c r="C2363" s="23"/>
      <c r="D2363" s="23"/>
      <c r="E2363" s="23"/>
      <c r="F2363" s="23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</row>
    <row r="2364" spans="1:23" x14ac:dyDescent="0.3">
      <c r="A2364" s="23"/>
      <c r="B2364" s="23"/>
      <c r="C2364" s="23"/>
      <c r="D2364" s="23"/>
      <c r="E2364" s="23"/>
      <c r="F2364" s="23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</row>
    <row r="2365" spans="1:23" x14ac:dyDescent="0.3">
      <c r="A2365" s="23"/>
      <c r="B2365" s="23"/>
      <c r="C2365" s="23"/>
      <c r="D2365" s="23"/>
      <c r="E2365" s="23"/>
      <c r="F2365" s="23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</row>
    <row r="2366" spans="1:23" x14ac:dyDescent="0.3">
      <c r="A2366" s="23"/>
      <c r="B2366" s="23"/>
      <c r="C2366" s="23"/>
      <c r="D2366" s="23"/>
      <c r="E2366" s="23"/>
      <c r="F2366" s="23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</row>
    <row r="2367" spans="1:23" x14ac:dyDescent="0.3">
      <c r="A2367" s="23"/>
      <c r="B2367" s="23"/>
      <c r="C2367" s="23"/>
      <c r="D2367" s="23"/>
      <c r="E2367" s="23"/>
      <c r="F2367" s="23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</row>
    <row r="2368" spans="1:23" x14ac:dyDescent="0.3">
      <c r="A2368" s="23"/>
      <c r="B2368" s="23"/>
      <c r="C2368" s="23"/>
      <c r="D2368" s="23"/>
      <c r="E2368" s="23"/>
      <c r="F2368" s="23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</row>
    <row r="2369" spans="1:23" x14ac:dyDescent="0.3">
      <c r="A2369" s="23"/>
      <c r="B2369" s="23"/>
      <c r="C2369" s="23"/>
      <c r="D2369" s="23"/>
      <c r="E2369" s="23"/>
      <c r="F2369" s="23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</row>
    <row r="2370" spans="1:23" x14ac:dyDescent="0.3">
      <c r="A2370" s="23"/>
      <c r="B2370" s="23"/>
      <c r="C2370" s="23"/>
      <c r="D2370" s="23"/>
      <c r="E2370" s="23"/>
      <c r="F2370" s="23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</row>
    <row r="2371" spans="1:23" x14ac:dyDescent="0.3">
      <c r="A2371" s="23"/>
      <c r="B2371" s="23"/>
      <c r="C2371" s="23"/>
      <c r="D2371" s="23"/>
      <c r="E2371" s="23"/>
      <c r="F2371" s="23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</row>
    <row r="2372" spans="1:23" x14ac:dyDescent="0.3">
      <c r="A2372" s="23"/>
      <c r="B2372" s="23"/>
      <c r="C2372" s="23"/>
      <c r="D2372" s="23"/>
      <c r="E2372" s="23"/>
      <c r="F2372" s="23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</row>
    <row r="2373" spans="1:23" x14ac:dyDescent="0.3">
      <c r="A2373" s="23"/>
      <c r="B2373" s="23"/>
      <c r="C2373" s="23"/>
      <c r="D2373" s="23"/>
      <c r="E2373" s="23"/>
      <c r="F2373" s="23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</row>
    <row r="2374" spans="1:23" x14ac:dyDescent="0.3">
      <c r="A2374" s="23"/>
      <c r="B2374" s="23"/>
      <c r="C2374" s="23"/>
      <c r="D2374" s="23"/>
      <c r="E2374" s="23"/>
      <c r="F2374" s="23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</row>
    <row r="2375" spans="1:23" x14ac:dyDescent="0.3">
      <c r="A2375" s="23"/>
      <c r="B2375" s="23"/>
      <c r="C2375" s="23"/>
      <c r="D2375" s="23"/>
      <c r="E2375" s="23"/>
      <c r="F2375" s="23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</row>
    <row r="2376" spans="1:23" x14ac:dyDescent="0.3">
      <c r="A2376" s="23"/>
      <c r="B2376" s="23"/>
      <c r="C2376" s="23"/>
      <c r="D2376" s="23"/>
      <c r="E2376" s="23"/>
      <c r="F2376" s="23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</row>
    <row r="2377" spans="1:23" x14ac:dyDescent="0.3">
      <c r="A2377" s="23"/>
      <c r="B2377" s="23"/>
      <c r="C2377" s="23"/>
      <c r="D2377" s="23"/>
      <c r="E2377" s="23"/>
      <c r="F2377" s="23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</row>
    <row r="2378" spans="1:23" x14ac:dyDescent="0.3">
      <c r="A2378" s="23"/>
      <c r="B2378" s="23"/>
      <c r="C2378" s="23"/>
      <c r="D2378" s="23"/>
      <c r="E2378" s="23"/>
      <c r="F2378" s="23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</row>
    <row r="2379" spans="1:23" x14ac:dyDescent="0.3">
      <c r="A2379" s="23"/>
      <c r="B2379" s="23"/>
      <c r="C2379" s="23"/>
      <c r="D2379" s="23"/>
      <c r="E2379" s="23"/>
      <c r="F2379" s="23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</row>
    <row r="2380" spans="1:23" x14ac:dyDescent="0.3">
      <c r="A2380" s="23"/>
      <c r="B2380" s="23"/>
      <c r="C2380" s="23"/>
      <c r="D2380" s="23"/>
      <c r="E2380" s="23"/>
      <c r="F2380" s="23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</row>
    <row r="2381" spans="1:23" x14ac:dyDescent="0.3">
      <c r="A2381" s="23"/>
      <c r="B2381" s="23"/>
      <c r="C2381" s="23"/>
      <c r="D2381" s="23"/>
      <c r="E2381" s="23"/>
      <c r="F2381" s="23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</row>
    <row r="2382" spans="1:23" x14ac:dyDescent="0.3">
      <c r="A2382" s="23"/>
      <c r="B2382" s="23"/>
      <c r="C2382" s="23"/>
      <c r="D2382" s="23"/>
      <c r="E2382" s="23"/>
      <c r="F2382" s="23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</row>
    <row r="2383" spans="1:23" x14ac:dyDescent="0.3">
      <c r="A2383" s="23"/>
      <c r="B2383" s="23"/>
      <c r="C2383" s="23"/>
      <c r="D2383" s="23"/>
      <c r="E2383" s="23"/>
      <c r="F2383" s="23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</row>
    <row r="2384" spans="1:23" x14ac:dyDescent="0.3">
      <c r="A2384" s="23"/>
      <c r="B2384" s="23"/>
      <c r="C2384" s="23"/>
      <c r="D2384" s="23"/>
      <c r="E2384" s="23"/>
      <c r="F2384" s="23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</row>
    <row r="2385" spans="1:23" x14ac:dyDescent="0.3">
      <c r="A2385" s="23"/>
      <c r="B2385" s="23"/>
      <c r="C2385" s="23"/>
      <c r="D2385" s="23"/>
      <c r="E2385" s="23"/>
      <c r="F2385" s="23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</row>
    <row r="2386" spans="1:23" x14ac:dyDescent="0.3">
      <c r="A2386" s="23"/>
      <c r="B2386" s="23"/>
      <c r="C2386" s="23"/>
      <c r="D2386" s="23"/>
      <c r="E2386" s="23"/>
      <c r="F2386" s="23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</row>
    <row r="2387" spans="1:23" x14ac:dyDescent="0.3">
      <c r="A2387" s="23"/>
      <c r="B2387" s="23"/>
      <c r="C2387" s="23"/>
      <c r="D2387" s="23"/>
      <c r="E2387" s="23"/>
      <c r="F2387" s="23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</row>
    <row r="2388" spans="1:23" x14ac:dyDescent="0.3">
      <c r="A2388" s="23"/>
      <c r="B2388" s="23"/>
      <c r="C2388" s="23"/>
      <c r="D2388" s="23"/>
      <c r="E2388" s="23"/>
      <c r="F2388" s="23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</row>
    <row r="2389" spans="1:23" x14ac:dyDescent="0.3">
      <c r="A2389" s="23"/>
      <c r="B2389" s="23"/>
      <c r="C2389" s="23"/>
      <c r="D2389" s="23"/>
      <c r="E2389" s="23"/>
      <c r="F2389" s="23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</row>
    <row r="2390" spans="1:23" x14ac:dyDescent="0.3">
      <c r="A2390" s="23"/>
      <c r="B2390" s="23"/>
      <c r="C2390" s="23"/>
      <c r="D2390" s="23"/>
      <c r="E2390" s="23"/>
      <c r="F2390" s="23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</row>
    <row r="2391" spans="1:23" x14ac:dyDescent="0.3">
      <c r="A2391" s="23"/>
      <c r="B2391" s="23"/>
      <c r="C2391" s="23"/>
      <c r="D2391" s="23"/>
      <c r="E2391" s="23"/>
      <c r="F2391" s="23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</row>
    <row r="2392" spans="1:23" x14ac:dyDescent="0.3">
      <c r="A2392" s="23"/>
      <c r="B2392" s="23"/>
      <c r="C2392" s="23"/>
      <c r="D2392" s="23"/>
      <c r="E2392" s="23"/>
      <c r="F2392" s="23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</row>
    <row r="2393" spans="1:23" x14ac:dyDescent="0.3">
      <c r="A2393" s="23"/>
      <c r="B2393" s="23"/>
      <c r="C2393" s="23"/>
      <c r="D2393" s="23"/>
      <c r="E2393" s="23"/>
      <c r="F2393" s="23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</row>
    <row r="2394" spans="1:23" x14ac:dyDescent="0.3">
      <c r="A2394" s="23"/>
      <c r="B2394" s="23"/>
      <c r="C2394" s="23"/>
      <c r="D2394" s="23"/>
      <c r="E2394" s="23"/>
      <c r="F2394" s="23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</row>
    <row r="2395" spans="1:23" x14ac:dyDescent="0.3">
      <c r="A2395" s="23"/>
      <c r="B2395" s="23"/>
      <c r="C2395" s="23"/>
      <c r="D2395" s="23"/>
      <c r="E2395" s="23"/>
      <c r="F2395" s="23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</row>
    <row r="2396" spans="1:23" x14ac:dyDescent="0.3">
      <c r="A2396" s="23"/>
      <c r="B2396" s="23"/>
      <c r="C2396" s="23"/>
      <c r="D2396" s="23"/>
      <c r="E2396" s="23"/>
      <c r="F2396" s="23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</row>
    <row r="2397" spans="1:23" x14ac:dyDescent="0.3">
      <c r="A2397" s="23"/>
      <c r="B2397" s="23"/>
      <c r="C2397" s="23"/>
      <c r="D2397" s="23"/>
      <c r="E2397" s="23"/>
      <c r="F2397" s="23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</row>
    <row r="2398" spans="1:23" x14ac:dyDescent="0.3">
      <c r="A2398" s="23"/>
      <c r="B2398" s="23"/>
      <c r="C2398" s="23"/>
      <c r="D2398" s="23"/>
      <c r="E2398" s="23"/>
      <c r="F2398" s="23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</row>
    <row r="2399" spans="1:23" x14ac:dyDescent="0.3">
      <c r="A2399" s="23"/>
      <c r="B2399" s="23"/>
      <c r="C2399" s="23"/>
      <c r="D2399" s="23"/>
      <c r="E2399" s="23"/>
      <c r="F2399" s="23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</row>
    <row r="2400" spans="1:23" x14ac:dyDescent="0.3">
      <c r="A2400" s="23"/>
      <c r="B2400" s="23"/>
      <c r="C2400" s="23"/>
      <c r="D2400" s="23"/>
      <c r="E2400" s="23"/>
      <c r="F2400" s="23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</row>
    <row r="2401" spans="1:23" x14ac:dyDescent="0.3">
      <c r="A2401" s="23"/>
      <c r="B2401" s="23"/>
      <c r="C2401" s="23"/>
      <c r="D2401" s="23"/>
      <c r="E2401" s="23"/>
      <c r="F2401" s="23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</row>
    <row r="2402" spans="1:23" x14ac:dyDescent="0.3">
      <c r="A2402" s="23"/>
      <c r="B2402" s="23"/>
      <c r="C2402" s="23"/>
      <c r="D2402" s="23"/>
      <c r="E2402" s="23"/>
      <c r="F2402" s="23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</row>
    <row r="2403" spans="1:23" x14ac:dyDescent="0.3">
      <c r="A2403" s="23"/>
      <c r="B2403" s="23"/>
      <c r="C2403" s="23"/>
      <c r="D2403" s="23"/>
      <c r="E2403" s="23"/>
      <c r="F2403" s="23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</row>
    <row r="2404" spans="1:23" x14ac:dyDescent="0.3">
      <c r="A2404" s="23"/>
      <c r="B2404" s="23"/>
      <c r="C2404" s="23"/>
      <c r="D2404" s="23"/>
      <c r="E2404" s="23"/>
      <c r="F2404" s="23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</row>
    <row r="2405" spans="1:23" x14ac:dyDescent="0.3">
      <c r="A2405" s="23"/>
      <c r="B2405" s="23"/>
      <c r="C2405" s="23"/>
      <c r="D2405" s="23"/>
      <c r="E2405" s="23"/>
      <c r="F2405" s="23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</row>
    <row r="2406" spans="1:23" x14ac:dyDescent="0.3">
      <c r="A2406" s="23"/>
      <c r="B2406" s="23"/>
      <c r="C2406" s="23"/>
      <c r="D2406" s="23"/>
      <c r="E2406" s="23"/>
      <c r="F2406" s="23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</row>
    <row r="2407" spans="1:23" x14ac:dyDescent="0.3">
      <c r="A2407" s="23"/>
      <c r="B2407" s="23"/>
      <c r="C2407" s="23"/>
      <c r="D2407" s="23"/>
      <c r="E2407" s="23"/>
      <c r="F2407" s="23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</row>
    <row r="2408" spans="1:23" x14ac:dyDescent="0.3">
      <c r="A2408" s="23"/>
      <c r="B2408" s="23"/>
      <c r="C2408" s="23"/>
      <c r="D2408" s="23"/>
      <c r="E2408" s="23"/>
      <c r="F2408" s="23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</row>
    <row r="2409" spans="1:23" x14ac:dyDescent="0.3">
      <c r="A2409" s="23"/>
      <c r="B2409" s="23"/>
      <c r="C2409" s="23"/>
      <c r="D2409" s="23"/>
      <c r="E2409" s="23"/>
      <c r="F2409" s="23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</row>
    <row r="2410" spans="1:23" x14ac:dyDescent="0.3">
      <c r="A2410" s="23"/>
      <c r="B2410" s="23"/>
      <c r="C2410" s="23"/>
      <c r="D2410" s="23"/>
      <c r="E2410" s="23"/>
      <c r="F2410" s="23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</row>
    <row r="2411" spans="1:23" x14ac:dyDescent="0.3">
      <c r="A2411" s="23"/>
      <c r="B2411" s="23"/>
      <c r="C2411" s="23"/>
      <c r="D2411" s="23"/>
      <c r="E2411" s="23"/>
      <c r="F2411" s="23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</row>
    <row r="2412" spans="1:23" x14ac:dyDescent="0.3">
      <c r="A2412" s="23"/>
      <c r="B2412" s="23"/>
      <c r="C2412" s="23"/>
      <c r="D2412" s="23"/>
      <c r="E2412" s="23"/>
      <c r="F2412" s="23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</row>
    <row r="2413" spans="1:23" x14ac:dyDescent="0.3">
      <c r="A2413" s="23"/>
      <c r="B2413" s="23"/>
      <c r="C2413" s="23"/>
      <c r="D2413" s="23"/>
      <c r="E2413" s="23"/>
      <c r="F2413" s="23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</row>
    <row r="2414" spans="1:23" x14ac:dyDescent="0.3">
      <c r="A2414" s="23"/>
      <c r="B2414" s="23"/>
      <c r="C2414" s="23"/>
      <c r="D2414" s="23"/>
      <c r="E2414" s="23"/>
      <c r="F2414" s="23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</row>
    <row r="2415" spans="1:23" x14ac:dyDescent="0.3">
      <c r="A2415" s="23"/>
      <c r="B2415" s="23"/>
      <c r="C2415" s="23"/>
      <c r="D2415" s="23"/>
      <c r="E2415" s="23"/>
      <c r="F2415" s="23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</row>
    <row r="2416" spans="1:23" x14ac:dyDescent="0.3">
      <c r="A2416" s="23"/>
      <c r="B2416" s="23"/>
      <c r="C2416" s="23"/>
      <c r="D2416" s="23"/>
      <c r="E2416" s="23"/>
      <c r="F2416" s="23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</row>
    <row r="2417" spans="1:23" x14ac:dyDescent="0.3">
      <c r="A2417" s="23"/>
      <c r="B2417" s="23"/>
      <c r="C2417" s="23"/>
      <c r="D2417" s="23"/>
      <c r="E2417" s="23"/>
      <c r="F2417" s="23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</row>
    <row r="2418" spans="1:23" x14ac:dyDescent="0.3">
      <c r="A2418" s="23"/>
      <c r="B2418" s="23"/>
      <c r="C2418" s="23"/>
      <c r="D2418" s="23"/>
      <c r="E2418" s="23"/>
      <c r="F2418" s="23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</row>
    <row r="2419" spans="1:23" x14ac:dyDescent="0.3">
      <c r="A2419" s="23"/>
      <c r="B2419" s="23"/>
      <c r="C2419" s="23"/>
      <c r="D2419" s="23"/>
      <c r="E2419" s="23"/>
      <c r="F2419" s="23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</row>
    <row r="2420" spans="1:23" ht="21" x14ac:dyDescent="0.4">
      <c r="A2420" s="25"/>
      <c r="B2420" s="23"/>
      <c r="C2420" s="23"/>
      <c r="D2420" s="23"/>
      <c r="E2420" s="23"/>
      <c r="F2420" s="23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</row>
    <row r="2421" spans="1:23" x14ac:dyDescent="0.3">
      <c r="A2421" s="23"/>
      <c r="B2421" s="23"/>
      <c r="C2421" s="23"/>
      <c r="D2421" s="23"/>
      <c r="E2421" s="23"/>
      <c r="F2421" s="23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</row>
    <row r="2422" spans="1:23" x14ac:dyDescent="0.3">
      <c r="A2422" s="23"/>
      <c r="B2422" s="23"/>
      <c r="C2422" s="23"/>
      <c r="D2422" s="23"/>
      <c r="E2422" s="23"/>
      <c r="F2422" s="23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</row>
    <row r="2423" spans="1:23" x14ac:dyDescent="0.3">
      <c r="A2423" s="23"/>
      <c r="B2423" s="23"/>
      <c r="C2423" s="23"/>
      <c r="D2423" s="23"/>
      <c r="E2423" s="23"/>
      <c r="F2423" s="23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</row>
    <row r="2424" spans="1:23" x14ac:dyDescent="0.3">
      <c r="A2424" s="23"/>
      <c r="B2424" s="23"/>
      <c r="C2424" s="23"/>
      <c r="D2424" s="23"/>
      <c r="E2424" s="23"/>
      <c r="F2424" s="23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</row>
    <row r="2425" spans="1:23" x14ac:dyDescent="0.3">
      <c r="A2425" s="23"/>
      <c r="B2425" s="23"/>
      <c r="C2425" s="23"/>
      <c r="D2425" s="23"/>
      <c r="E2425" s="23"/>
      <c r="F2425" s="23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</row>
    <row r="2426" spans="1:23" x14ac:dyDescent="0.3">
      <c r="A2426" s="23"/>
      <c r="B2426" s="23"/>
      <c r="C2426" s="23"/>
      <c r="D2426" s="23"/>
      <c r="E2426" s="23"/>
      <c r="F2426" s="23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</row>
    <row r="2427" spans="1:23" x14ac:dyDescent="0.3">
      <c r="A2427" s="23"/>
      <c r="B2427" s="23"/>
      <c r="C2427" s="23"/>
      <c r="D2427" s="23"/>
      <c r="E2427" s="23"/>
      <c r="F2427" s="23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</row>
    <row r="2428" spans="1:23" x14ac:dyDescent="0.3">
      <c r="A2428" s="23"/>
      <c r="B2428" s="23"/>
      <c r="C2428" s="23"/>
      <c r="D2428" s="23"/>
      <c r="E2428" s="23"/>
      <c r="F2428" s="23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</row>
    <row r="2429" spans="1:23" x14ac:dyDescent="0.3">
      <c r="A2429" s="23"/>
      <c r="B2429" s="23"/>
      <c r="C2429" s="23"/>
      <c r="D2429" s="23"/>
      <c r="E2429" s="23"/>
      <c r="F2429" s="23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</row>
    <row r="2430" spans="1:23" x14ac:dyDescent="0.3">
      <c r="A2430" s="23"/>
      <c r="B2430" s="23"/>
      <c r="C2430" s="23"/>
      <c r="D2430" s="23"/>
      <c r="E2430" s="23"/>
      <c r="F2430" s="23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</row>
    <row r="2431" spans="1:23" x14ac:dyDescent="0.3">
      <c r="A2431" s="23"/>
      <c r="B2431" s="23"/>
      <c r="C2431" s="23"/>
      <c r="D2431" s="23"/>
      <c r="E2431" s="23"/>
      <c r="F2431" s="23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</row>
    <row r="2432" spans="1:23" x14ac:dyDescent="0.3">
      <c r="A2432" s="23"/>
      <c r="B2432" s="23"/>
      <c r="C2432" s="23"/>
      <c r="D2432" s="23"/>
      <c r="E2432" s="23"/>
      <c r="F2432" s="23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</row>
    <row r="2433" spans="1:23" x14ac:dyDescent="0.3">
      <c r="A2433" s="23"/>
      <c r="B2433" s="23"/>
      <c r="C2433" s="23"/>
      <c r="D2433" s="23"/>
      <c r="E2433" s="23"/>
      <c r="F2433" s="23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</row>
    <row r="2434" spans="1:23" x14ac:dyDescent="0.3">
      <c r="A2434" s="23"/>
      <c r="B2434" s="23"/>
      <c r="C2434" s="23"/>
      <c r="D2434" s="23"/>
      <c r="E2434" s="23"/>
      <c r="F2434" s="23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</row>
    <row r="2435" spans="1:23" x14ac:dyDescent="0.3">
      <c r="A2435" s="23"/>
      <c r="B2435" s="23"/>
      <c r="C2435" s="23"/>
      <c r="D2435" s="23"/>
      <c r="E2435" s="23"/>
      <c r="F2435" s="23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</row>
    <row r="2436" spans="1:23" x14ac:dyDescent="0.3">
      <c r="A2436" s="23"/>
      <c r="B2436" s="23"/>
      <c r="C2436" s="23"/>
      <c r="D2436" s="23"/>
      <c r="E2436" s="23"/>
      <c r="F2436" s="23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</row>
    <row r="2437" spans="1:23" x14ac:dyDescent="0.3">
      <c r="A2437" s="23"/>
      <c r="B2437" s="23"/>
      <c r="C2437" s="23"/>
      <c r="D2437" s="23"/>
      <c r="E2437" s="23"/>
      <c r="F2437" s="23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</row>
    <row r="2438" spans="1:23" x14ac:dyDescent="0.3">
      <c r="A2438" s="23"/>
      <c r="B2438" s="23"/>
      <c r="C2438" s="23"/>
      <c r="D2438" s="23"/>
      <c r="E2438" s="23"/>
      <c r="F2438" s="23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</row>
    <row r="2439" spans="1:23" x14ac:dyDescent="0.3">
      <c r="A2439" s="23"/>
      <c r="B2439" s="23"/>
      <c r="C2439" s="23"/>
      <c r="D2439" s="23"/>
      <c r="E2439" s="23"/>
      <c r="F2439" s="23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</row>
    <row r="2440" spans="1:23" x14ac:dyDescent="0.3">
      <c r="A2440" s="23"/>
      <c r="B2440" s="23"/>
      <c r="C2440" s="23"/>
      <c r="D2440" s="23"/>
      <c r="E2440" s="23"/>
      <c r="F2440" s="23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</row>
    <row r="2441" spans="1:23" x14ac:dyDescent="0.3">
      <c r="A2441" s="23"/>
      <c r="B2441" s="23"/>
      <c r="C2441" s="23"/>
      <c r="D2441" s="23"/>
      <c r="E2441" s="23"/>
      <c r="F2441" s="23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</row>
    <row r="2442" spans="1:23" x14ac:dyDescent="0.3">
      <c r="A2442" s="23"/>
      <c r="B2442" s="23"/>
      <c r="C2442" s="23"/>
      <c r="D2442" s="23"/>
      <c r="E2442" s="23"/>
      <c r="F2442" s="23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</row>
    <row r="2443" spans="1:23" x14ac:dyDescent="0.3">
      <c r="A2443" s="23"/>
      <c r="B2443" s="23"/>
      <c r="C2443" s="23"/>
      <c r="D2443" s="23"/>
      <c r="E2443" s="23"/>
      <c r="F2443" s="23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</row>
    <row r="2444" spans="1:23" x14ac:dyDescent="0.3">
      <c r="A2444" s="23"/>
      <c r="B2444" s="23"/>
      <c r="C2444" s="23"/>
      <c r="D2444" s="23"/>
      <c r="E2444" s="23"/>
      <c r="F2444" s="23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</row>
    <row r="2445" spans="1:23" x14ac:dyDescent="0.3">
      <c r="A2445" s="23"/>
      <c r="B2445" s="23"/>
      <c r="C2445" s="23"/>
      <c r="D2445" s="23"/>
      <c r="E2445" s="23"/>
      <c r="F2445" s="23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</row>
    <row r="2446" spans="1:23" x14ac:dyDescent="0.3">
      <c r="A2446" s="23"/>
      <c r="B2446" s="23"/>
      <c r="C2446" s="23"/>
      <c r="D2446" s="23"/>
      <c r="E2446" s="23"/>
      <c r="F2446" s="23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</row>
    <row r="2447" spans="1:23" x14ac:dyDescent="0.3">
      <c r="A2447" s="23"/>
      <c r="B2447" s="23"/>
      <c r="C2447" s="23"/>
      <c r="D2447" s="23"/>
      <c r="E2447" s="23"/>
      <c r="F2447" s="23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</row>
    <row r="2448" spans="1:23" x14ac:dyDescent="0.3">
      <c r="A2448" s="23"/>
      <c r="B2448" s="23"/>
      <c r="C2448" s="23"/>
      <c r="D2448" s="23"/>
      <c r="E2448" s="23"/>
      <c r="F2448" s="23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</row>
    <row r="2449" spans="1:23" x14ac:dyDescent="0.3">
      <c r="A2449" s="23"/>
      <c r="B2449" s="23"/>
      <c r="C2449" s="23"/>
      <c r="D2449" s="23"/>
      <c r="E2449" s="23"/>
      <c r="F2449" s="23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</row>
    <row r="2450" spans="1:23" x14ac:dyDescent="0.3">
      <c r="A2450" s="23"/>
      <c r="B2450" s="23"/>
      <c r="C2450" s="23"/>
      <c r="D2450" s="23"/>
      <c r="E2450" s="23"/>
      <c r="F2450" s="23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</row>
    <row r="2451" spans="1:23" x14ac:dyDescent="0.3">
      <c r="A2451" s="23"/>
      <c r="B2451" s="23"/>
      <c r="C2451" s="23"/>
      <c r="D2451" s="23"/>
      <c r="E2451" s="23"/>
      <c r="F2451" s="23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</row>
    <row r="2452" spans="1:23" x14ac:dyDescent="0.3">
      <c r="A2452" s="23"/>
      <c r="B2452" s="23"/>
      <c r="C2452" s="23"/>
      <c r="D2452" s="23"/>
      <c r="E2452" s="23"/>
      <c r="F2452" s="23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</row>
    <row r="2453" spans="1:23" x14ac:dyDescent="0.3">
      <c r="A2453" s="23"/>
      <c r="B2453" s="23"/>
      <c r="C2453" s="23"/>
      <c r="D2453" s="23"/>
      <c r="E2453" s="23"/>
      <c r="F2453" s="23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</row>
    <row r="2454" spans="1:23" x14ac:dyDescent="0.3">
      <c r="A2454" s="23"/>
      <c r="B2454" s="23"/>
      <c r="C2454" s="23"/>
      <c r="D2454" s="23"/>
      <c r="E2454" s="23"/>
      <c r="F2454" s="23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</row>
    <row r="2455" spans="1:23" x14ac:dyDescent="0.3">
      <c r="A2455" s="23"/>
      <c r="B2455" s="23"/>
      <c r="C2455" s="23"/>
      <c r="D2455" s="23"/>
      <c r="E2455" s="23"/>
      <c r="F2455" s="23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</row>
    <row r="2456" spans="1:23" x14ac:dyDescent="0.3">
      <c r="A2456" s="23"/>
      <c r="B2456" s="23"/>
      <c r="C2456" s="23"/>
      <c r="D2456" s="23"/>
      <c r="E2456" s="23"/>
      <c r="F2456" s="23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</row>
    <row r="2457" spans="1:23" x14ac:dyDescent="0.3">
      <c r="A2457" s="23"/>
      <c r="B2457" s="23"/>
      <c r="C2457" s="23"/>
      <c r="D2457" s="23"/>
      <c r="E2457" s="23"/>
      <c r="F2457" s="23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</row>
    <row r="2458" spans="1:23" x14ac:dyDescent="0.3">
      <c r="A2458" s="23"/>
      <c r="B2458" s="23"/>
      <c r="C2458" s="23"/>
      <c r="D2458" s="23"/>
      <c r="E2458" s="23"/>
      <c r="F2458" s="23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</row>
    <row r="2459" spans="1:23" x14ac:dyDescent="0.3">
      <c r="A2459" s="23"/>
      <c r="B2459" s="23"/>
      <c r="C2459" s="23"/>
      <c r="D2459" s="23"/>
      <c r="E2459" s="23"/>
      <c r="F2459" s="23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</row>
    <row r="2460" spans="1:23" x14ac:dyDescent="0.3">
      <c r="A2460" s="23"/>
      <c r="B2460" s="23"/>
      <c r="C2460" s="23"/>
      <c r="D2460" s="23"/>
      <c r="E2460" s="23"/>
      <c r="F2460" s="23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</row>
    <row r="2461" spans="1:23" x14ac:dyDescent="0.3">
      <c r="A2461" s="23"/>
      <c r="B2461" s="23"/>
      <c r="C2461" s="23"/>
      <c r="D2461" s="23"/>
      <c r="E2461" s="23"/>
      <c r="F2461" s="23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</row>
    <row r="2462" spans="1:23" x14ac:dyDescent="0.3">
      <c r="A2462" s="23"/>
      <c r="B2462" s="23"/>
      <c r="C2462" s="23"/>
      <c r="D2462" s="23"/>
      <c r="E2462" s="23"/>
      <c r="F2462" s="23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</row>
    <row r="2463" spans="1:23" x14ac:dyDescent="0.3">
      <c r="A2463" s="23"/>
      <c r="B2463" s="23"/>
      <c r="C2463" s="23"/>
      <c r="D2463" s="23"/>
      <c r="E2463" s="23"/>
      <c r="F2463" s="23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</row>
    <row r="2464" spans="1:23" x14ac:dyDescent="0.3">
      <c r="A2464" s="23"/>
      <c r="B2464" s="23"/>
      <c r="C2464" s="23"/>
      <c r="D2464" s="23"/>
      <c r="E2464" s="23"/>
      <c r="F2464" s="23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</row>
    <row r="2465" spans="1:23" x14ac:dyDescent="0.3">
      <c r="A2465" s="23"/>
      <c r="B2465" s="23"/>
      <c r="C2465" s="23"/>
      <c r="D2465" s="23"/>
      <c r="E2465" s="23"/>
      <c r="F2465" s="23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</row>
    <row r="2466" spans="1:23" x14ac:dyDescent="0.3">
      <c r="A2466" s="23"/>
      <c r="B2466" s="23"/>
      <c r="C2466" s="23"/>
      <c r="D2466" s="23"/>
      <c r="E2466" s="23"/>
      <c r="F2466" s="23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</row>
    <row r="2467" spans="1:23" x14ac:dyDescent="0.3">
      <c r="A2467" s="23"/>
      <c r="B2467" s="23"/>
      <c r="C2467" s="23"/>
      <c r="D2467" s="23"/>
      <c r="E2467" s="23"/>
      <c r="F2467" s="23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</row>
    <row r="2468" spans="1:23" x14ac:dyDescent="0.3">
      <c r="A2468" s="23"/>
      <c r="B2468" s="23"/>
      <c r="C2468" s="23"/>
      <c r="D2468" s="23"/>
      <c r="E2468" s="23"/>
      <c r="F2468" s="23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</row>
    <row r="2469" spans="1:23" x14ac:dyDescent="0.3">
      <c r="A2469" s="23"/>
      <c r="B2469" s="23"/>
      <c r="C2469" s="23"/>
      <c r="D2469" s="23"/>
      <c r="E2469" s="23"/>
      <c r="F2469" s="23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</row>
    <row r="2470" spans="1:23" x14ac:dyDescent="0.3">
      <c r="A2470" s="23"/>
      <c r="B2470" s="23"/>
      <c r="C2470" s="23"/>
      <c r="D2470" s="23"/>
      <c r="E2470" s="23"/>
      <c r="F2470" s="23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</row>
    <row r="2471" spans="1:23" x14ac:dyDescent="0.3">
      <c r="A2471" s="23"/>
      <c r="B2471" s="23"/>
      <c r="C2471" s="23"/>
      <c r="D2471" s="23"/>
      <c r="E2471" s="23"/>
      <c r="F2471" s="23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</row>
    <row r="2472" spans="1:23" x14ac:dyDescent="0.3">
      <c r="A2472" s="23"/>
      <c r="B2472" s="23"/>
      <c r="C2472" s="23"/>
      <c r="D2472" s="23"/>
      <c r="E2472" s="23"/>
      <c r="F2472" s="23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</row>
    <row r="2473" spans="1:23" x14ac:dyDescent="0.3">
      <c r="A2473" s="23"/>
      <c r="B2473" s="23"/>
      <c r="C2473" s="23"/>
      <c r="D2473" s="23"/>
      <c r="E2473" s="23"/>
      <c r="F2473" s="23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</row>
    <row r="2474" spans="1:23" x14ac:dyDescent="0.3">
      <c r="A2474" s="23"/>
      <c r="B2474" s="23"/>
      <c r="C2474" s="23"/>
      <c r="D2474" s="23"/>
      <c r="E2474" s="23"/>
      <c r="F2474" s="23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</row>
    <row r="2475" spans="1:23" x14ac:dyDescent="0.3">
      <c r="A2475" s="23"/>
      <c r="B2475" s="23"/>
      <c r="C2475" s="23"/>
      <c r="D2475" s="23"/>
      <c r="E2475" s="23"/>
      <c r="F2475" s="23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</row>
    <row r="2476" spans="1:23" x14ac:dyDescent="0.3">
      <c r="A2476" s="23"/>
      <c r="B2476" s="23"/>
      <c r="C2476" s="23"/>
      <c r="D2476" s="23"/>
      <c r="E2476" s="23"/>
      <c r="F2476" s="23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</row>
    <row r="2477" spans="1:23" x14ac:dyDescent="0.3">
      <c r="A2477" s="23"/>
      <c r="B2477" s="23"/>
      <c r="C2477" s="23"/>
      <c r="D2477" s="23"/>
      <c r="E2477" s="23"/>
      <c r="F2477" s="23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</row>
    <row r="2478" spans="1:23" x14ac:dyDescent="0.3">
      <c r="A2478" s="23"/>
      <c r="B2478" s="23"/>
      <c r="C2478" s="23"/>
      <c r="D2478" s="23"/>
      <c r="E2478" s="23"/>
      <c r="F2478" s="23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</row>
    <row r="2479" spans="1:23" x14ac:dyDescent="0.3">
      <c r="A2479" s="23"/>
      <c r="B2479" s="23"/>
      <c r="C2479" s="23"/>
      <c r="D2479" s="23"/>
      <c r="E2479" s="23"/>
      <c r="F2479" s="23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</row>
    <row r="2480" spans="1:23" x14ac:dyDescent="0.3">
      <c r="A2480" s="23"/>
      <c r="B2480" s="23"/>
      <c r="C2480" s="23"/>
      <c r="D2480" s="23"/>
      <c r="E2480" s="23"/>
      <c r="F2480" s="23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</row>
    <row r="2481" spans="1:23" x14ac:dyDescent="0.3">
      <c r="A2481" s="23"/>
      <c r="B2481" s="23"/>
      <c r="C2481" s="23"/>
      <c r="D2481" s="23"/>
      <c r="E2481" s="23"/>
      <c r="F2481" s="23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</row>
    <row r="2482" spans="1:23" x14ac:dyDescent="0.3">
      <c r="A2482" s="23"/>
      <c r="B2482" s="23"/>
      <c r="C2482" s="23"/>
      <c r="D2482" s="23"/>
      <c r="E2482" s="23"/>
      <c r="F2482" s="23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</row>
    <row r="2483" spans="1:23" x14ac:dyDescent="0.3">
      <c r="A2483" s="23"/>
      <c r="B2483" s="23"/>
      <c r="C2483" s="23"/>
      <c r="D2483" s="23"/>
      <c r="E2483" s="23"/>
      <c r="F2483" s="23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</row>
    <row r="2484" spans="1:23" x14ac:dyDescent="0.3">
      <c r="A2484" s="23"/>
      <c r="B2484" s="23"/>
      <c r="C2484" s="23"/>
      <c r="D2484" s="23"/>
      <c r="E2484" s="23"/>
      <c r="F2484" s="23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</row>
    <row r="2485" spans="1:23" x14ac:dyDescent="0.3">
      <c r="A2485" s="23"/>
      <c r="B2485" s="23"/>
      <c r="C2485" s="23"/>
      <c r="D2485" s="23"/>
      <c r="E2485" s="23"/>
      <c r="F2485" s="23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</row>
    <row r="2486" spans="1:23" x14ac:dyDescent="0.3">
      <c r="A2486" s="23"/>
      <c r="B2486" s="23"/>
      <c r="C2486" s="23"/>
      <c r="D2486" s="23"/>
      <c r="E2486" s="23"/>
      <c r="F2486" s="23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</row>
    <row r="2487" spans="1:23" x14ac:dyDescent="0.3">
      <c r="A2487" s="23"/>
      <c r="B2487" s="23"/>
      <c r="C2487" s="23"/>
      <c r="D2487" s="23"/>
      <c r="E2487" s="23"/>
      <c r="F2487" s="23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</row>
    <row r="2488" spans="1:23" x14ac:dyDescent="0.3">
      <c r="A2488" s="23"/>
      <c r="B2488" s="23"/>
      <c r="C2488" s="23"/>
      <c r="D2488" s="23"/>
      <c r="E2488" s="23"/>
      <c r="F2488" s="23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</row>
    <row r="2489" spans="1:23" x14ac:dyDescent="0.3">
      <c r="A2489" s="23"/>
      <c r="B2489" s="23"/>
      <c r="C2489" s="23"/>
      <c r="D2489" s="23"/>
      <c r="E2489" s="23"/>
      <c r="F2489" s="23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</row>
    <row r="2490" spans="1:23" x14ac:dyDescent="0.3">
      <c r="A2490" s="23"/>
      <c r="B2490" s="23"/>
      <c r="C2490" s="23"/>
      <c r="D2490" s="23"/>
      <c r="E2490" s="23"/>
      <c r="F2490" s="23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</row>
    <row r="2491" spans="1:23" x14ac:dyDescent="0.3">
      <c r="A2491" s="23"/>
      <c r="B2491" s="23"/>
      <c r="C2491" s="23"/>
      <c r="D2491" s="23"/>
      <c r="E2491" s="23"/>
      <c r="F2491" s="23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</row>
    <row r="2492" spans="1:23" x14ac:dyDescent="0.3">
      <c r="A2492" s="23"/>
      <c r="B2492" s="23"/>
      <c r="C2492" s="23"/>
      <c r="D2492" s="23"/>
      <c r="E2492" s="23"/>
      <c r="F2492" s="23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</row>
    <row r="2493" spans="1:23" x14ac:dyDescent="0.3">
      <c r="A2493" s="23"/>
      <c r="B2493" s="23"/>
      <c r="C2493" s="23"/>
      <c r="D2493" s="23"/>
      <c r="E2493" s="23"/>
      <c r="F2493" s="23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</row>
    <row r="2494" spans="1:23" x14ac:dyDescent="0.3">
      <c r="A2494" s="23"/>
      <c r="B2494" s="23"/>
      <c r="C2494" s="23"/>
      <c r="D2494" s="23"/>
      <c r="E2494" s="23"/>
      <c r="F2494" s="23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</row>
    <row r="2495" spans="1:23" x14ac:dyDescent="0.3">
      <c r="A2495" s="23"/>
      <c r="B2495" s="23"/>
      <c r="C2495" s="23"/>
      <c r="D2495" s="23"/>
      <c r="E2495" s="23"/>
      <c r="F2495" s="23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</row>
    <row r="2496" spans="1:23" x14ac:dyDescent="0.3">
      <c r="A2496" s="23"/>
      <c r="B2496" s="23"/>
      <c r="C2496" s="23"/>
      <c r="D2496" s="23"/>
      <c r="E2496" s="23"/>
      <c r="F2496" s="23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</row>
    <row r="2497" spans="1:23" x14ac:dyDescent="0.3">
      <c r="A2497" s="23"/>
      <c r="B2497" s="23"/>
      <c r="C2497" s="23"/>
      <c r="D2497" s="23"/>
      <c r="E2497" s="23"/>
      <c r="F2497" s="23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</row>
    <row r="2498" spans="1:23" x14ac:dyDescent="0.3">
      <c r="A2498" s="23"/>
      <c r="B2498" s="23"/>
      <c r="C2498" s="23"/>
      <c r="D2498" s="23"/>
      <c r="E2498" s="23"/>
      <c r="F2498" s="23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</row>
    <row r="2499" spans="1:23" x14ac:dyDescent="0.3">
      <c r="A2499" s="23"/>
      <c r="B2499" s="23"/>
      <c r="C2499" s="23"/>
      <c r="D2499" s="23"/>
      <c r="E2499" s="23"/>
      <c r="F2499" s="23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</row>
    <row r="2500" spans="1:23" ht="21" x14ac:dyDescent="0.4">
      <c r="A2500" s="25"/>
      <c r="B2500" s="23"/>
      <c r="C2500" s="23"/>
      <c r="D2500" s="23"/>
      <c r="E2500" s="23"/>
      <c r="F2500" s="23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</row>
    <row r="2501" spans="1:23" x14ac:dyDescent="0.3">
      <c r="A2501" s="23"/>
      <c r="B2501" s="23"/>
      <c r="C2501" s="23"/>
      <c r="D2501" s="23"/>
      <c r="E2501" s="23"/>
      <c r="F2501" s="23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</row>
    <row r="2502" spans="1:23" x14ac:dyDescent="0.3">
      <c r="A2502" s="23"/>
      <c r="B2502" s="23"/>
      <c r="C2502" s="23"/>
      <c r="D2502" s="23"/>
      <c r="E2502" s="23"/>
      <c r="F2502" s="23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</row>
    <row r="2503" spans="1:23" x14ac:dyDescent="0.3">
      <c r="A2503" s="23"/>
      <c r="B2503" s="23"/>
      <c r="C2503" s="23"/>
      <c r="D2503" s="23"/>
      <c r="E2503" s="23"/>
      <c r="F2503" s="23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</row>
    <row r="2504" spans="1:23" x14ac:dyDescent="0.3">
      <c r="A2504" s="23"/>
      <c r="B2504" s="23"/>
      <c r="C2504" s="23"/>
      <c r="D2504" s="23"/>
      <c r="E2504" s="23"/>
      <c r="F2504" s="23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</row>
    <row r="2505" spans="1:23" x14ac:dyDescent="0.3">
      <c r="A2505" s="23"/>
      <c r="B2505" s="23"/>
      <c r="C2505" s="23"/>
      <c r="D2505" s="23"/>
      <c r="E2505" s="23"/>
      <c r="F2505" s="23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</row>
    <row r="2506" spans="1:23" x14ac:dyDescent="0.3">
      <c r="A2506" s="23"/>
      <c r="B2506" s="23"/>
      <c r="C2506" s="23"/>
      <c r="D2506" s="23"/>
      <c r="E2506" s="23"/>
      <c r="F2506" s="23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</row>
    <row r="2507" spans="1:23" x14ac:dyDescent="0.3">
      <c r="A2507" s="23"/>
      <c r="B2507" s="23"/>
      <c r="C2507" s="23"/>
      <c r="D2507" s="23"/>
      <c r="E2507" s="23"/>
      <c r="F2507" s="23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</row>
    <row r="2508" spans="1:23" x14ac:dyDescent="0.3">
      <c r="A2508" s="23"/>
      <c r="B2508" s="23"/>
      <c r="C2508" s="23"/>
      <c r="D2508" s="23"/>
      <c r="E2508" s="23"/>
      <c r="F2508" s="23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</row>
    <row r="2509" spans="1:23" x14ac:dyDescent="0.3">
      <c r="A2509" s="23"/>
      <c r="B2509" s="23"/>
      <c r="C2509" s="23"/>
      <c r="D2509" s="23"/>
      <c r="E2509" s="23"/>
      <c r="F2509" s="23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</row>
    <row r="2510" spans="1:23" x14ac:dyDescent="0.3">
      <c r="A2510" s="23"/>
      <c r="B2510" s="23"/>
      <c r="C2510" s="23"/>
      <c r="D2510" s="23"/>
      <c r="E2510" s="23"/>
      <c r="F2510" s="23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</row>
    <row r="2511" spans="1:23" x14ac:dyDescent="0.3">
      <c r="A2511" s="23"/>
      <c r="B2511" s="23"/>
      <c r="C2511" s="23"/>
      <c r="D2511" s="23"/>
      <c r="E2511" s="23"/>
      <c r="F2511" s="23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</row>
    <row r="2512" spans="1:23" x14ac:dyDescent="0.3">
      <c r="A2512" s="23"/>
      <c r="B2512" s="23"/>
      <c r="C2512" s="23"/>
      <c r="D2512" s="23"/>
      <c r="E2512" s="23"/>
      <c r="F2512" s="23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</row>
    <row r="2513" spans="1:23" x14ac:dyDescent="0.3">
      <c r="A2513" s="23"/>
      <c r="B2513" s="23"/>
      <c r="C2513" s="23"/>
      <c r="D2513" s="23"/>
      <c r="E2513" s="23"/>
      <c r="F2513" s="23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</row>
    <row r="2514" spans="1:23" x14ac:dyDescent="0.3">
      <c r="A2514" s="23"/>
      <c r="B2514" s="23"/>
      <c r="C2514" s="23"/>
      <c r="D2514" s="23"/>
      <c r="E2514" s="23"/>
      <c r="F2514" s="23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</row>
    <row r="2515" spans="1:23" x14ac:dyDescent="0.3">
      <c r="A2515" s="23"/>
      <c r="B2515" s="23"/>
      <c r="C2515" s="23"/>
      <c r="D2515" s="23"/>
      <c r="E2515" s="23"/>
      <c r="F2515" s="23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</row>
    <row r="2516" spans="1:23" x14ac:dyDescent="0.3">
      <c r="A2516" s="23"/>
      <c r="B2516" s="23"/>
      <c r="C2516" s="23"/>
      <c r="D2516" s="23"/>
      <c r="E2516" s="23"/>
      <c r="F2516" s="23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</row>
    <row r="2517" spans="1:23" x14ac:dyDescent="0.3">
      <c r="A2517" s="23"/>
      <c r="B2517" s="23"/>
      <c r="C2517" s="23"/>
      <c r="D2517" s="23"/>
      <c r="E2517" s="23"/>
      <c r="F2517" s="23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</row>
    <row r="2518" spans="1:23" x14ac:dyDescent="0.3">
      <c r="A2518" s="23"/>
      <c r="B2518" s="23"/>
      <c r="C2518" s="23"/>
      <c r="D2518" s="23"/>
      <c r="E2518" s="23"/>
      <c r="F2518" s="23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</row>
    <row r="2519" spans="1:23" x14ac:dyDescent="0.3">
      <c r="A2519" s="23"/>
      <c r="B2519" s="23"/>
      <c r="C2519" s="23"/>
      <c r="D2519" s="23"/>
      <c r="E2519" s="23"/>
      <c r="F2519" s="23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</row>
    <row r="2520" spans="1:23" x14ac:dyDescent="0.3">
      <c r="A2520" s="23"/>
      <c r="B2520" s="23"/>
      <c r="C2520" s="23"/>
      <c r="D2520" s="23"/>
      <c r="E2520" s="23"/>
      <c r="F2520" s="23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</row>
    <row r="2521" spans="1:23" x14ac:dyDescent="0.3">
      <c r="A2521" s="23"/>
      <c r="B2521" s="23"/>
      <c r="C2521" s="23"/>
      <c r="D2521" s="23"/>
      <c r="E2521" s="23"/>
      <c r="F2521" s="23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</row>
    <row r="2522" spans="1:23" x14ac:dyDescent="0.3">
      <c r="A2522" s="23"/>
      <c r="B2522" s="23"/>
      <c r="C2522" s="23"/>
      <c r="D2522" s="23"/>
      <c r="E2522" s="23"/>
      <c r="F2522" s="23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</row>
    <row r="2523" spans="1:23" x14ac:dyDescent="0.3">
      <c r="A2523" s="23"/>
      <c r="B2523" s="23"/>
      <c r="C2523" s="23"/>
      <c r="D2523" s="23"/>
      <c r="E2523" s="23"/>
      <c r="F2523" s="23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</row>
    <row r="2524" spans="1:23" x14ac:dyDescent="0.3">
      <c r="A2524" s="23"/>
      <c r="B2524" s="23"/>
      <c r="C2524" s="23"/>
      <c r="D2524" s="23"/>
      <c r="E2524" s="23"/>
      <c r="F2524" s="23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</row>
    <row r="2525" spans="1:23" x14ac:dyDescent="0.3">
      <c r="A2525" s="23"/>
      <c r="B2525" s="23"/>
      <c r="C2525" s="23"/>
      <c r="D2525" s="23"/>
      <c r="E2525" s="23"/>
      <c r="F2525" s="23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</row>
    <row r="2526" spans="1:23" x14ac:dyDescent="0.3">
      <c r="A2526" s="23"/>
      <c r="B2526" s="23"/>
      <c r="C2526" s="23"/>
      <c r="D2526" s="23"/>
      <c r="E2526" s="23"/>
      <c r="F2526" s="23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</row>
    <row r="2527" spans="1:23" x14ac:dyDescent="0.3">
      <c r="A2527" s="23"/>
      <c r="B2527" s="23"/>
      <c r="C2527" s="23"/>
      <c r="D2527" s="23"/>
      <c r="E2527" s="23"/>
      <c r="F2527" s="23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</row>
    <row r="2528" spans="1:23" x14ac:dyDescent="0.3">
      <c r="A2528" s="23"/>
      <c r="B2528" s="23"/>
      <c r="C2528" s="23"/>
      <c r="D2528" s="23"/>
      <c r="E2528" s="23"/>
      <c r="F2528" s="23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</row>
    <row r="2529" spans="1:23" x14ac:dyDescent="0.3">
      <c r="A2529" s="23"/>
      <c r="B2529" s="23"/>
      <c r="C2529" s="23"/>
      <c r="D2529" s="23"/>
      <c r="E2529" s="23"/>
      <c r="F2529" s="23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</row>
    <row r="2530" spans="1:23" x14ac:dyDescent="0.3">
      <c r="A2530" s="23"/>
      <c r="B2530" s="23"/>
      <c r="C2530" s="23"/>
      <c r="D2530" s="23"/>
      <c r="E2530" s="23"/>
      <c r="F2530" s="23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</row>
    <row r="2531" spans="1:23" x14ac:dyDescent="0.3">
      <c r="A2531" s="23"/>
      <c r="B2531" s="23"/>
      <c r="C2531" s="23"/>
      <c r="D2531" s="23"/>
      <c r="E2531" s="23"/>
      <c r="F2531" s="23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</row>
    <row r="2532" spans="1:23" x14ac:dyDescent="0.3">
      <c r="A2532" s="23"/>
      <c r="B2532" s="23"/>
      <c r="C2532" s="23"/>
      <c r="D2532" s="23"/>
      <c r="E2532" s="23"/>
      <c r="F2532" s="23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</row>
    <row r="2533" spans="1:23" x14ac:dyDescent="0.3">
      <c r="A2533" s="23"/>
      <c r="B2533" s="23"/>
      <c r="C2533" s="23"/>
      <c r="D2533" s="23"/>
      <c r="E2533" s="23"/>
      <c r="F2533" s="23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</row>
    <row r="2534" spans="1:23" x14ac:dyDescent="0.3">
      <c r="A2534" s="23"/>
      <c r="B2534" s="23"/>
      <c r="C2534" s="23"/>
      <c r="D2534" s="23"/>
      <c r="E2534" s="23"/>
      <c r="F2534" s="23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</row>
    <row r="2535" spans="1:23" x14ac:dyDescent="0.3">
      <c r="A2535" s="23"/>
      <c r="B2535" s="23"/>
      <c r="C2535" s="23"/>
      <c r="D2535" s="23"/>
      <c r="E2535" s="23"/>
      <c r="F2535" s="23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</row>
    <row r="2536" spans="1:23" x14ac:dyDescent="0.3">
      <c r="A2536" s="23"/>
      <c r="B2536" s="23"/>
      <c r="C2536" s="23"/>
      <c r="D2536" s="23"/>
      <c r="E2536" s="23"/>
      <c r="F2536" s="23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</row>
    <row r="2537" spans="1:23" x14ac:dyDescent="0.3">
      <c r="A2537" s="23"/>
      <c r="B2537" s="23"/>
      <c r="C2537" s="23"/>
      <c r="D2537" s="23"/>
      <c r="E2537" s="23"/>
      <c r="F2537" s="23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</row>
    <row r="2538" spans="1:23" x14ac:dyDescent="0.3">
      <c r="A2538" s="23"/>
      <c r="B2538" s="23"/>
      <c r="C2538" s="23"/>
      <c r="D2538" s="23"/>
      <c r="E2538" s="23"/>
      <c r="F2538" s="23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</row>
    <row r="2539" spans="1:23" x14ac:dyDescent="0.3">
      <c r="A2539" s="23"/>
      <c r="B2539" s="23"/>
      <c r="C2539" s="23"/>
      <c r="D2539" s="23"/>
      <c r="E2539" s="23"/>
      <c r="F2539" s="23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</row>
    <row r="2540" spans="1:23" x14ac:dyDescent="0.3">
      <c r="A2540" s="23"/>
      <c r="B2540" s="23"/>
      <c r="C2540" s="23"/>
      <c r="D2540" s="23"/>
      <c r="E2540" s="23"/>
      <c r="F2540" s="23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</row>
    <row r="2541" spans="1:23" x14ac:dyDescent="0.3">
      <c r="A2541" s="23"/>
      <c r="B2541" s="23"/>
      <c r="C2541" s="23"/>
      <c r="D2541" s="23"/>
      <c r="E2541" s="23"/>
      <c r="F2541" s="23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</row>
    <row r="2542" spans="1:23" x14ac:dyDescent="0.3">
      <c r="A2542" s="23"/>
      <c r="B2542" s="23"/>
      <c r="C2542" s="23"/>
      <c r="D2542" s="23"/>
      <c r="E2542" s="23"/>
      <c r="F2542" s="23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</row>
    <row r="2543" spans="1:23" x14ac:dyDescent="0.3">
      <c r="A2543" s="23"/>
      <c r="B2543" s="23"/>
      <c r="C2543" s="23"/>
      <c r="D2543" s="23"/>
      <c r="E2543" s="23"/>
      <c r="F2543" s="23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</row>
    <row r="2544" spans="1:23" x14ac:dyDescent="0.3">
      <c r="A2544" s="23"/>
      <c r="B2544" s="23"/>
      <c r="C2544" s="23"/>
      <c r="D2544" s="23"/>
      <c r="E2544" s="23"/>
      <c r="F2544" s="23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</row>
    <row r="2545" spans="1:23" x14ac:dyDescent="0.3">
      <c r="A2545" s="23"/>
      <c r="B2545" s="23"/>
      <c r="C2545" s="23"/>
      <c r="D2545" s="23"/>
      <c r="E2545" s="23"/>
      <c r="F2545" s="23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</row>
    <row r="2546" spans="1:23" x14ac:dyDescent="0.3">
      <c r="A2546" s="23"/>
      <c r="B2546" s="23"/>
      <c r="C2546" s="23"/>
      <c r="D2546" s="23"/>
      <c r="E2546" s="23"/>
      <c r="F2546" s="23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</row>
    <row r="2547" spans="1:23" x14ac:dyDescent="0.3">
      <c r="A2547" s="23"/>
      <c r="B2547" s="23"/>
      <c r="C2547" s="23"/>
      <c r="D2547" s="23"/>
      <c r="E2547" s="23"/>
      <c r="F2547" s="23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</row>
    <row r="2548" spans="1:23" x14ac:dyDescent="0.3">
      <c r="A2548" s="23"/>
      <c r="B2548" s="23"/>
      <c r="C2548" s="23"/>
      <c r="D2548" s="23"/>
      <c r="E2548" s="23"/>
      <c r="F2548" s="23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</row>
    <row r="2549" spans="1:23" x14ac:dyDescent="0.3">
      <c r="A2549" s="23"/>
      <c r="B2549" s="23"/>
      <c r="C2549" s="23"/>
      <c r="D2549" s="23"/>
      <c r="E2549" s="23"/>
      <c r="F2549" s="23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</row>
    <row r="2550" spans="1:23" x14ac:dyDescent="0.3">
      <c r="A2550" s="23"/>
      <c r="B2550" s="23"/>
      <c r="C2550" s="23"/>
      <c r="D2550" s="23"/>
      <c r="E2550" s="23"/>
      <c r="F2550" s="23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</row>
    <row r="2551" spans="1:23" x14ac:dyDescent="0.3">
      <c r="A2551" s="23"/>
      <c r="B2551" s="23"/>
      <c r="C2551" s="23"/>
      <c r="D2551" s="23"/>
      <c r="E2551" s="23"/>
      <c r="F2551" s="23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</row>
    <row r="2552" spans="1:23" x14ac:dyDescent="0.3">
      <c r="A2552" s="23"/>
      <c r="B2552" s="23"/>
      <c r="C2552" s="23"/>
      <c r="D2552" s="23"/>
      <c r="E2552" s="23"/>
      <c r="F2552" s="23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</row>
    <row r="2553" spans="1:23" x14ac:dyDescent="0.3">
      <c r="A2553" s="23"/>
      <c r="B2553" s="23"/>
      <c r="C2553" s="23"/>
      <c r="D2553" s="23"/>
      <c r="E2553" s="23"/>
      <c r="F2553" s="23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</row>
    <row r="2554" spans="1:23" x14ac:dyDescent="0.3">
      <c r="A2554" s="23"/>
      <c r="B2554" s="23"/>
      <c r="C2554" s="23"/>
      <c r="D2554" s="23"/>
      <c r="E2554" s="23"/>
      <c r="F2554" s="23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</row>
    <row r="2555" spans="1:23" x14ac:dyDescent="0.3">
      <c r="A2555" s="23"/>
      <c r="B2555" s="23"/>
      <c r="C2555" s="23"/>
      <c r="D2555" s="23"/>
      <c r="E2555" s="23"/>
      <c r="F2555" s="23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</row>
    <row r="2556" spans="1:23" x14ac:dyDescent="0.3">
      <c r="A2556" s="23"/>
      <c r="B2556" s="23"/>
      <c r="C2556" s="23"/>
      <c r="D2556" s="23"/>
      <c r="E2556" s="23"/>
      <c r="F2556" s="23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</row>
    <row r="2557" spans="1:23" x14ac:dyDescent="0.3">
      <c r="A2557" s="23"/>
      <c r="B2557" s="23"/>
      <c r="C2557" s="23"/>
      <c r="D2557" s="23"/>
      <c r="E2557" s="23"/>
      <c r="F2557" s="23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</row>
    <row r="2558" spans="1:23" x14ac:dyDescent="0.3">
      <c r="A2558" s="23"/>
      <c r="B2558" s="23"/>
      <c r="C2558" s="23"/>
      <c r="D2558" s="23"/>
      <c r="E2558" s="23"/>
      <c r="F2558" s="23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</row>
    <row r="2559" spans="1:23" x14ac:dyDescent="0.3">
      <c r="A2559" s="23"/>
      <c r="B2559" s="23"/>
      <c r="C2559" s="23"/>
      <c r="D2559" s="23"/>
      <c r="E2559" s="23"/>
      <c r="F2559" s="23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</row>
    <row r="2560" spans="1:23" x14ac:dyDescent="0.3">
      <c r="A2560" s="23"/>
      <c r="B2560" s="23"/>
      <c r="C2560" s="23"/>
      <c r="D2560" s="23"/>
      <c r="E2560" s="23"/>
      <c r="F2560" s="23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</row>
    <row r="2561" spans="1:23" x14ac:dyDescent="0.3">
      <c r="A2561" s="23"/>
      <c r="B2561" s="23"/>
      <c r="C2561" s="23"/>
      <c r="D2561" s="23"/>
      <c r="E2561" s="23"/>
      <c r="F2561" s="23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</row>
    <row r="2562" spans="1:23" x14ac:dyDescent="0.3">
      <c r="A2562" s="23"/>
      <c r="B2562" s="23"/>
      <c r="C2562" s="23"/>
      <c r="D2562" s="23"/>
      <c r="E2562" s="23"/>
      <c r="F2562" s="23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</row>
    <row r="2563" spans="1:23" x14ac:dyDescent="0.3">
      <c r="A2563" s="23"/>
      <c r="B2563" s="23"/>
      <c r="C2563" s="23"/>
      <c r="D2563" s="23"/>
      <c r="E2563" s="23"/>
      <c r="F2563" s="23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</row>
    <row r="2564" spans="1:23" x14ac:dyDescent="0.3">
      <c r="A2564" s="23"/>
      <c r="B2564" s="23"/>
      <c r="C2564" s="23"/>
      <c r="D2564" s="23"/>
      <c r="E2564" s="23"/>
      <c r="F2564" s="23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</row>
    <row r="2565" spans="1:23" x14ac:dyDescent="0.3">
      <c r="A2565" s="23"/>
      <c r="B2565" s="23"/>
      <c r="C2565" s="23"/>
      <c r="D2565" s="23"/>
      <c r="E2565" s="23"/>
      <c r="F2565" s="23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</row>
    <row r="2566" spans="1:23" x14ac:dyDescent="0.3">
      <c r="A2566" s="23"/>
      <c r="B2566" s="23"/>
      <c r="C2566" s="23"/>
      <c r="D2566" s="23"/>
      <c r="E2566" s="23"/>
      <c r="F2566" s="23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</row>
    <row r="2567" spans="1:23" x14ac:dyDescent="0.3">
      <c r="A2567" s="23"/>
      <c r="B2567" s="23"/>
      <c r="C2567" s="23"/>
      <c r="D2567" s="23"/>
      <c r="E2567" s="23"/>
      <c r="F2567" s="23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</row>
    <row r="2568" spans="1:23" x14ac:dyDescent="0.3">
      <c r="A2568" s="23"/>
      <c r="B2568" s="23"/>
      <c r="C2568" s="23"/>
      <c r="D2568" s="23"/>
      <c r="E2568" s="23"/>
      <c r="F2568" s="23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</row>
    <row r="2569" spans="1:23" x14ac:dyDescent="0.3">
      <c r="A2569" s="23"/>
      <c r="B2569" s="23"/>
      <c r="C2569" s="23"/>
      <c r="D2569" s="23"/>
      <c r="E2569" s="23"/>
      <c r="F2569" s="23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</row>
    <row r="2570" spans="1:23" x14ac:dyDescent="0.3">
      <c r="A2570" s="23"/>
      <c r="B2570" s="23"/>
      <c r="C2570" s="23"/>
      <c r="D2570" s="23"/>
      <c r="E2570" s="23"/>
      <c r="F2570" s="23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</row>
    <row r="2571" spans="1:23" x14ac:dyDescent="0.3">
      <c r="A2571" s="23"/>
      <c r="B2571" s="23"/>
      <c r="C2571" s="23"/>
      <c r="D2571" s="23"/>
      <c r="E2571" s="23"/>
      <c r="F2571" s="23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</row>
    <row r="2572" spans="1:23" x14ac:dyDescent="0.3">
      <c r="A2572" s="23"/>
      <c r="B2572" s="23"/>
      <c r="C2572" s="23"/>
      <c r="D2572" s="23"/>
      <c r="E2572" s="23"/>
      <c r="F2572" s="23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</row>
    <row r="2573" spans="1:23" x14ac:dyDescent="0.3">
      <c r="A2573" s="23"/>
      <c r="B2573" s="23"/>
      <c r="C2573" s="23"/>
      <c r="D2573" s="23"/>
      <c r="E2573" s="23"/>
      <c r="F2573" s="23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</row>
    <row r="2574" spans="1:23" x14ac:dyDescent="0.3">
      <c r="A2574" s="23"/>
      <c r="B2574" s="23"/>
      <c r="C2574" s="23"/>
      <c r="D2574" s="23"/>
      <c r="E2574" s="23"/>
      <c r="F2574" s="23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</row>
    <row r="2575" spans="1:23" x14ac:dyDescent="0.3">
      <c r="A2575" s="23"/>
      <c r="B2575" s="23"/>
      <c r="C2575" s="23"/>
      <c r="D2575" s="23"/>
      <c r="E2575" s="23"/>
      <c r="F2575" s="23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</row>
    <row r="2576" spans="1:23" x14ac:dyDescent="0.3">
      <c r="A2576" s="23"/>
      <c r="B2576" s="23"/>
      <c r="C2576" s="23"/>
      <c r="D2576" s="23"/>
      <c r="E2576" s="23"/>
      <c r="F2576" s="23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</row>
    <row r="2577" spans="1:23" x14ac:dyDescent="0.3">
      <c r="A2577" s="23"/>
      <c r="B2577" s="23"/>
      <c r="C2577" s="23"/>
      <c r="D2577" s="23"/>
      <c r="E2577" s="23"/>
      <c r="F2577" s="23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</row>
    <row r="2578" spans="1:23" x14ac:dyDescent="0.3">
      <c r="A2578" s="23"/>
      <c r="B2578" s="23"/>
      <c r="C2578" s="23"/>
      <c r="D2578" s="23"/>
      <c r="E2578" s="23"/>
      <c r="F2578" s="23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</row>
    <row r="2579" spans="1:23" x14ac:dyDescent="0.3">
      <c r="A2579" s="23"/>
      <c r="B2579" s="23"/>
      <c r="C2579" s="23"/>
      <c r="D2579" s="23"/>
      <c r="E2579" s="23"/>
      <c r="F2579" s="23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</row>
    <row r="2580" spans="1:23" ht="21" x14ac:dyDescent="0.4">
      <c r="A2580" s="25"/>
      <c r="B2580" s="23"/>
      <c r="C2580" s="23"/>
      <c r="D2580" s="23"/>
      <c r="E2580" s="23"/>
      <c r="F2580" s="23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</row>
    <row r="2581" spans="1:23" x14ac:dyDescent="0.3">
      <c r="A2581" s="23"/>
      <c r="B2581" s="23"/>
      <c r="C2581" s="23"/>
      <c r="D2581" s="23"/>
      <c r="E2581" s="23"/>
      <c r="F2581" s="23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</row>
    <row r="2582" spans="1:23" x14ac:dyDescent="0.3">
      <c r="A2582" s="23"/>
      <c r="B2582" s="23"/>
      <c r="C2582" s="23"/>
      <c r="D2582" s="23"/>
      <c r="E2582" s="23"/>
      <c r="F2582" s="23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</row>
    <row r="2583" spans="1:23" x14ac:dyDescent="0.3">
      <c r="A2583" s="23"/>
      <c r="B2583" s="23"/>
      <c r="C2583" s="23"/>
      <c r="D2583" s="23"/>
      <c r="E2583" s="23"/>
      <c r="F2583" s="23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</row>
    <row r="2584" spans="1:23" x14ac:dyDescent="0.3">
      <c r="A2584" s="23"/>
      <c r="B2584" s="23"/>
      <c r="C2584" s="23"/>
      <c r="D2584" s="23"/>
      <c r="E2584" s="23"/>
      <c r="F2584" s="23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</row>
    <row r="2585" spans="1:23" x14ac:dyDescent="0.3">
      <c r="A2585" s="23"/>
      <c r="B2585" s="23"/>
      <c r="C2585" s="23"/>
      <c r="D2585" s="23"/>
      <c r="E2585" s="23"/>
      <c r="F2585" s="23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</row>
    <row r="2586" spans="1:23" x14ac:dyDescent="0.3">
      <c r="A2586" s="23"/>
      <c r="B2586" s="23"/>
      <c r="C2586" s="23"/>
      <c r="D2586" s="23"/>
      <c r="E2586" s="23"/>
      <c r="F2586" s="23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</row>
    <row r="2587" spans="1:23" x14ac:dyDescent="0.3">
      <c r="A2587" s="23"/>
      <c r="B2587" s="23"/>
      <c r="C2587" s="23"/>
      <c r="D2587" s="23"/>
      <c r="E2587" s="23"/>
      <c r="F2587" s="23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</row>
    <row r="2588" spans="1:23" x14ac:dyDescent="0.3">
      <c r="A2588" s="23"/>
      <c r="B2588" s="23"/>
      <c r="C2588" s="23"/>
      <c r="D2588" s="23"/>
      <c r="E2588" s="23"/>
      <c r="F2588" s="23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</row>
    <row r="2589" spans="1:23" x14ac:dyDescent="0.3">
      <c r="A2589" s="23"/>
      <c r="B2589" s="23"/>
      <c r="C2589" s="23"/>
      <c r="D2589" s="23"/>
      <c r="E2589" s="23"/>
      <c r="F2589" s="23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</row>
    <row r="2590" spans="1:23" x14ac:dyDescent="0.3">
      <c r="A2590" s="23"/>
      <c r="B2590" s="23"/>
      <c r="C2590" s="23"/>
      <c r="D2590" s="23"/>
      <c r="E2590" s="23"/>
      <c r="F2590" s="23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</row>
    <row r="2591" spans="1:23" x14ac:dyDescent="0.3">
      <c r="A2591" s="23"/>
      <c r="B2591" s="23"/>
      <c r="C2591" s="23"/>
      <c r="D2591" s="23"/>
      <c r="E2591" s="23"/>
      <c r="F2591" s="23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</row>
    <row r="2592" spans="1:23" x14ac:dyDescent="0.3">
      <c r="A2592" s="23"/>
      <c r="B2592" s="23"/>
      <c r="C2592" s="23"/>
      <c r="D2592" s="23"/>
      <c r="E2592" s="23"/>
      <c r="F2592" s="23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</row>
    <row r="2593" spans="1:23" x14ac:dyDescent="0.3">
      <c r="A2593" s="23"/>
      <c r="B2593" s="23"/>
      <c r="C2593" s="23"/>
      <c r="D2593" s="23"/>
      <c r="E2593" s="23"/>
      <c r="F2593" s="23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</row>
    <row r="2594" spans="1:23" x14ac:dyDescent="0.3">
      <c r="A2594" s="23"/>
      <c r="B2594" s="23"/>
      <c r="C2594" s="23"/>
      <c r="D2594" s="23"/>
      <c r="E2594" s="23"/>
      <c r="F2594" s="23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</row>
    <row r="2595" spans="1:23" x14ac:dyDescent="0.3">
      <c r="A2595" s="23"/>
      <c r="B2595" s="23"/>
      <c r="C2595" s="23"/>
      <c r="D2595" s="23"/>
      <c r="E2595" s="23"/>
      <c r="F2595" s="23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</row>
    <row r="2596" spans="1:23" x14ac:dyDescent="0.3">
      <c r="A2596" s="23"/>
      <c r="B2596" s="23"/>
      <c r="C2596" s="23"/>
      <c r="D2596" s="23"/>
      <c r="E2596" s="23"/>
      <c r="F2596" s="23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</row>
    <row r="2597" spans="1:23" x14ac:dyDescent="0.3">
      <c r="A2597" s="23"/>
      <c r="B2597" s="23"/>
      <c r="C2597" s="23"/>
      <c r="D2597" s="23"/>
      <c r="E2597" s="23"/>
      <c r="F2597" s="23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</row>
    <row r="2598" spans="1:23" x14ac:dyDescent="0.3">
      <c r="A2598" s="23"/>
      <c r="B2598" s="23"/>
      <c r="C2598" s="23"/>
      <c r="D2598" s="23"/>
      <c r="E2598" s="23"/>
      <c r="F2598" s="23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</row>
    <row r="2599" spans="1:23" x14ac:dyDescent="0.3">
      <c r="A2599" s="23"/>
      <c r="B2599" s="23"/>
      <c r="C2599" s="23"/>
      <c r="D2599" s="23"/>
      <c r="E2599" s="23"/>
      <c r="F2599" s="23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</row>
    <row r="2600" spans="1:23" x14ac:dyDescent="0.3">
      <c r="A2600" s="23"/>
      <c r="B2600" s="23"/>
      <c r="C2600" s="23"/>
      <c r="D2600" s="23"/>
      <c r="E2600" s="23"/>
      <c r="F2600" s="23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</row>
    <row r="2601" spans="1:23" x14ac:dyDescent="0.3">
      <c r="A2601" s="23"/>
      <c r="B2601" s="23"/>
      <c r="C2601" s="23"/>
      <c r="D2601" s="23"/>
      <c r="E2601" s="23"/>
      <c r="F2601" s="23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</row>
    <row r="2602" spans="1:23" x14ac:dyDescent="0.3">
      <c r="A2602" s="23"/>
      <c r="B2602" s="23"/>
      <c r="C2602" s="23"/>
      <c r="D2602" s="23"/>
      <c r="E2602" s="23"/>
      <c r="F2602" s="23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</row>
    <row r="2603" spans="1:23" x14ac:dyDescent="0.3">
      <c r="A2603" s="23"/>
      <c r="B2603" s="23"/>
      <c r="C2603" s="23"/>
      <c r="D2603" s="23"/>
      <c r="E2603" s="23"/>
      <c r="F2603" s="23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</row>
    <row r="2604" spans="1:23" x14ac:dyDescent="0.3">
      <c r="A2604" s="23"/>
      <c r="B2604" s="23"/>
      <c r="C2604" s="23"/>
      <c r="D2604" s="23"/>
      <c r="E2604" s="23"/>
      <c r="F2604" s="23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</row>
    <row r="2605" spans="1:23" x14ac:dyDescent="0.3">
      <c r="A2605" s="23"/>
      <c r="B2605" s="23"/>
      <c r="C2605" s="23"/>
      <c r="D2605" s="23"/>
      <c r="E2605" s="23"/>
      <c r="F2605" s="23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</row>
    <row r="2606" spans="1:23" x14ac:dyDescent="0.3">
      <c r="A2606" s="23"/>
      <c r="B2606" s="23"/>
      <c r="C2606" s="23"/>
      <c r="D2606" s="23"/>
      <c r="E2606" s="23"/>
      <c r="F2606" s="23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</row>
    <row r="2607" spans="1:23" x14ac:dyDescent="0.3">
      <c r="A2607" s="23"/>
      <c r="B2607" s="23"/>
      <c r="C2607" s="23"/>
      <c r="D2607" s="23"/>
      <c r="E2607" s="23"/>
      <c r="F2607" s="23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</row>
    <row r="2608" spans="1:23" x14ac:dyDescent="0.3">
      <c r="A2608" s="23"/>
      <c r="B2608" s="23"/>
      <c r="C2608" s="23"/>
      <c r="D2608" s="23"/>
      <c r="E2608" s="23"/>
      <c r="F2608" s="23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</row>
    <row r="2609" spans="1:23" x14ac:dyDescent="0.3">
      <c r="A2609" s="23"/>
      <c r="B2609" s="23"/>
      <c r="C2609" s="23"/>
      <c r="D2609" s="23"/>
      <c r="E2609" s="23"/>
      <c r="F2609" s="23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</row>
    <row r="2610" spans="1:23" x14ac:dyDescent="0.3">
      <c r="A2610" s="23"/>
      <c r="B2610" s="23"/>
      <c r="C2610" s="23"/>
      <c r="D2610" s="23"/>
      <c r="E2610" s="23"/>
      <c r="F2610" s="23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</row>
    <row r="2611" spans="1:23" x14ac:dyDescent="0.3">
      <c r="A2611" s="23"/>
      <c r="B2611" s="23"/>
      <c r="C2611" s="23"/>
      <c r="D2611" s="23"/>
      <c r="E2611" s="23"/>
      <c r="F2611" s="23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</row>
    <row r="2612" spans="1:23" x14ac:dyDescent="0.3">
      <c r="A2612" s="23"/>
      <c r="B2612" s="23"/>
      <c r="C2612" s="23"/>
      <c r="D2612" s="23"/>
      <c r="E2612" s="23"/>
      <c r="F2612" s="23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</row>
    <row r="2613" spans="1:23" x14ac:dyDescent="0.3">
      <c r="A2613" s="23"/>
      <c r="B2613" s="23"/>
      <c r="C2613" s="23"/>
      <c r="D2613" s="23"/>
      <c r="E2613" s="23"/>
      <c r="F2613" s="23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</row>
    <row r="2614" spans="1:23" x14ac:dyDescent="0.3">
      <c r="A2614" s="23"/>
      <c r="B2614" s="23"/>
      <c r="C2614" s="23"/>
      <c r="D2614" s="23"/>
      <c r="E2614" s="23"/>
      <c r="F2614" s="23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</row>
    <row r="2615" spans="1:23" x14ac:dyDescent="0.3">
      <c r="A2615" s="23"/>
      <c r="B2615" s="23"/>
      <c r="C2615" s="23"/>
      <c r="D2615" s="23"/>
      <c r="E2615" s="23"/>
      <c r="F2615" s="23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</row>
    <row r="2616" spans="1:23" x14ac:dyDescent="0.3">
      <c r="A2616" s="23"/>
      <c r="B2616" s="23"/>
      <c r="C2616" s="23"/>
      <c r="D2616" s="23"/>
      <c r="E2616" s="23"/>
      <c r="F2616" s="23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</row>
    <row r="2617" spans="1:23" x14ac:dyDescent="0.3">
      <c r="A2617" s="23"/>
      <c r="B2617" s="23"/>
      <c r="C2617" s="23"/>
      <c r="D2617" s="23"/>
      <c r="E2617" s="23"/>
      <c r="F2617" s="23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</row>
    <row r="2618" spans="1:23" x14ac:dyDescent="0.3">
      <c r="A2618" s="23"/>
      <c r="B2618" s="23"/>
      <c r="C2618" s="23"/>
      <c r="D2618" s="23"/>
      <c r="E2618" s="23"/>
      <c r="F2618" s="23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</row>
    <row r="2619" spans="1:23" x14ac:dyDescent="0.3">
      <c r="A2619" s="23"/>
      <c r="B2619" s="23"/>
      <c r="C2619" s="23"/>
      <c r="D2619" s="23"/>
      <c r="E2619" s="23"/>
      <c r="F2619" s="23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</row>
    <row r="2620" spans="1:23" x14ac:dyDescent="0.3">
      <c r="A2620" s="23"/>
      <c r="B2620" s="23"/>
      <c r="C2620" s="23"/>
      <c r="D2620" s="23"/>
      <c r="E2620" s="23"/>
      <c r="F2620" s="23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</row>
    <row r="2621" spans="1:23" x14ac:dyDescent="0.3">
      <c r="A2621" s="23"/>
      <c r="B2621" s="23"/>
      <c r="C2621" s="23"/>
      <c r="D2621" s="23"/>
      <c r="E2621" s="23"/>
      <c r="F2621" s="23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</row>
    <row r="2622" spans="1:23" x14ac:dyDescent="0.3">
      <c r="A2622" s="23"/>
      <c r="B2622" s="23"/>
      <c r="C2622" s="23"/>
      <c r="D2622" s="23"/>
      <c r="E2622" s="23"/>
      <c r="F2622" s="23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</row>
    <row r="2623" spans="1:23" x14ac:dyDescent="0.3">
      <c r="A2623" s="23"/>
      <c r="B2623" s="23"/>
      <c r="C2623" s="23"/>
      <c r="D2623" s="23"/>
      <c r="E2623" s="23"/>
      <c r="F2623" s="23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</row>
    <row r="2624" spans="1:23" x14ac:dyDescent="0.3">
      <c r="A2624" s="23"/>
      <c r="B2624" s="23"/>
      <c r="C2624" s="23"/>
      <c r="D2624" s="23"/>
      <c r="E2624" s="23"/>
      <c r="F2624" s="23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</row>
    <row r="2625" spans="1:23" x14ac:dyDescent="0.3">
      <c r="A2625" s="23"/>
      <c r="B2625" s="23"/>
      <c r="C2625" s="23"/>
      <c r="D2625" s="23"/>
      <c r="E2625" s="23"/>
      <c r="F2625" s="23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</row>
    <row r="2626" spans="1:23" x14ac:dyDescent="0.3">
      <c r="A2626" s="23"/>
      <c r="B2626" s="23"/>
      <c r="C2626" s="23"/>
      <c r="D2626" s="23"/>
      <c r="E2626" s="23"/>
      <c r="F2626" s="23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</row>
    <row r="2627" spans="1:23" x14ac:dyDescent="0.3">
      <c r="A2627" s="23"/>
      <c r="B2627" s="23"/>
      <c r="C2627" s="23"/>
      <c r="D2627" s="23"/>
      <c r="E2627" s="23"/>
      <c r="F2627" s="23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</row>
    <row r="2628" spans="1:23" x14ac:dyDescent="0.3">
      <c r="A2628" s="23"/>
      <c r="B2628" s="23"/>
      <c r="C2628" s="23"/>
      <c r="D2628" s="23"/>
      <c r="E2628" s="23"/>
      <c r="F2628" s="23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</row>
    <row r="2629" spans="1:23" x14ac:dyDescent="0.3">
      <c r="A2629" s="23"/>
      <c r="B2629" s="23"/>
      <c r="C2629" s="23"/>
      <c r="D2629" s="23"/>
      <c r="E2629" s="23"/>
      <c r="F2629" s="23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</row>
    <row r="2630" spans="1:23" x14ac:dyDescent="0.3">
      <c r="A2630" s="23"/>
      <c r="B2630" s="23"/>
      <c r="C2630" s="23"/>
      <c r="D2630" s="23"/>
      <c r="E2630" s="23"/>
      <c r="F2630" s="23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</row>
    <row r="2631" spans="1:23" x14ac:dyDescent="0.3">
      <c r="A2631" s="23"/>
      <c r="B2631" s="23"/>
      <c r="C2631" s="23"/>
      <c r="D2631" s="23"/>
      <c r="E2631" s="23"/>
      <c r="F2631" s="23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</row>
    <row r="2632" spans="1:23" x14ac:dyDescent="0.3">
      <c r="A2632" s="23"/>
      <c r="B2632" s="23"/>
      <c r="C2632" s="23"/>
      <c r="D2632" s="23"/>
      <c r="E2632" s="23"/>
      <c r="F2632" s="23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</row>
    <row r="2633" spans="1:23" x14ac:dyDescent="0.3">
      <c r="A2633" s="23"/>
      <c r="B2633" s="23"/>
      <c r="C2633" s="23"/>
      <c r="D2633" s="23"/>
      <c r="E2633" s="23"/>
      <c r="F2633" s="23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</row>
    <row r="2634" spans="1:23" x14ac:dyDescent="0.3">
      <c r="A2634" s="23"/>
      <c r="B2634" s="23"/>
      <c r="C2634" s="23"/>
      <c r="D2634" s="23"/>
      <c r="E2634" s="23"/>
      <c r="F2634" s="23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</row>
    <row r="2635" spans="1:23" x14ac:dyDescent="0.3">
      <c r="A2635" s="23"/>
      <c r="B2635" s="23"/>
      <c r="C2635" s="23"/>
      <c r="D2635" s="23"/>
      <c r="E2635" s="23"/>
      <c r="F2635" s="23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</row>
    <row r="2636" spans="1:23" x14ac:dyDescent="0.3">
      <c r="A2636" s="23"/>
      <c r="B2636" s="23"/>
      <c r="C2636" s="23"/>
      <c r="D2636" s="23"/>
      <c r="E2636" s="23"/>
      <c r="F2636" s="23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</row>
    <row r="2637" spans="1:23" x14ac:dyDescent="0.3">
      <c r="A2637" s="23"/>
      <c r="B2637" s="23"/>
      <c r="C2637" s="23"/>
      <c r="D2637" s="23"/>
      <c r="E2637" s="23"/>
      <c r="F2637" s="23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</row>
    <row r="2638" spans="1:23" x14ac:dyDescent="0.3">
      <c r="A2638" s="23"/>
      <c r="B2638" s="23"/>
      <c r="C2638" s="23"/>
      <c r="D2638" s="23"/>
      <c r="E2638" s="23"/>
      <c r="F2638" s="23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</row>
    <row r="2639" spans="1:23" x14ac:dyDescent="0.3">
      <c r="A2639" s="23"/>
      <c r="B2639" s="23"/>
      <c r="C2639" s="23"/>
      <c r="D2639" s="23"/>
      <c r="E2639" s="23"/>
      <c r="F2639" s="23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</row>
    <row r="2640" spans="1:23" x14ac:dyDescent="0.3">
      <c r="A2640" s="23"/>
      <c r="B2640" s="23"/>
      <c r="C2640" s="23"/>
      <c r="D2640" s="23"/>
      <c r="E2640" s="23"/>
      <c r="F2640" s="23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</row>
    <row r="2641" spans="1:23" x14ac:dyDescent="0.3">
      <c r="A2641" s="23"/>
      <c r="B2641" s="23"/>
      <c r="C2641" s="23"/>
      <c r="D2641" s="23"/>
      <c r="E2641" s="23"/>
      <c r="F2641" s="23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</row>
    <row r="2642" spans="1:23" x14ac:dyDescent="0.3">
      <c r="A2642" s="23"/>
      <c r="B2642" s="23"/>
      <c r="C2642" s="23"/>
      <c r="D2642" s="23"/>
      <c r="E2642" s="23"/>
      <c r="F2642" s="23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</row>
    <row r="2643" spans="1:23" x14ac:dyDescent="0.3">
      <c r="A2643" s="23"/>
      <c r="B2643" s="23"/>
      <c r="C2643" s="23"/>
      <c r="D2643" s="23"/>
      <c r="E2643" s="23"/>
      <c r="F2643" s="23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</row>
    <row r="2644" spans="1:23" x14ac:dyDescent="0.3">
      <c r="A2644" s="23"/>
      <c r="B2644" s="23"/>
      <c r="C2644" s="23"/>
      <c r="D2644" s="23"/>
      <c r="E2644" s="23"/>
      <c r="F2644" s="23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</row>
    <row r="2645" spans="1:23" x14ac:dyDescent="0.3">
      <c r="A2645" s="23"/>
      <c r="B2645" s="23"/>
      <c r="C2645" s="23"/>
      <c r="D2645" s="23"/>
      <c r="E2645" s="23"/>
      <c r="F2645" s="23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</row>
    <row r="2646" spans="1:23" x14ac:dyDescent="0.3">
      <c r="A2646" s="23"/>
      <c r="B2646" s="23"/>
      <c r="C2646" s="23"/>
      <c r="D2646" s="23"/>
      <c r="E2646" s="23"/>
      <c r="F2646" s="23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</row>
    <row r="2647" spans="1:23" x14ac:dyDescent="0.3">
      <c r="A2647" s="23"/>
      <c r="B2647" s="23"/>
      <c r="C2647" s="23"/>
      <c r="D2647" s="23"/>
      <c r="E2647" s="23"/>
      <c r="F2647" s="23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</row>
    <row r="2648" spans="1:23" x14ac:dyDescent="0.3">
      <c r="A2648" s="23"/>
      <c r="B2648" s="23"/>
      <c r="C2648" s="23"/>
      <c r="D2648" s="23"/>
      <c r="E2648" s="23"/>
      <c r="F2648" s="23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</row>
    <row r="2649" spans="1:23" x14ac:dyDescent="0.3">
      <c r="A2649" s="23"/>
      <c r="B2649" s="23"/>
      <c r="C2649" s="23"/>
      <c r="D2649" s="23"/>
      <c r="E2649" s="23"/>
      <c r="F2649" s="23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</row>
    <row r="2650" spans="1:23" x14ac:dyDescent="0.3">
      <c r="A2650" s="23"/>
      <c r="B2650" s="23"/>
      <c r="C2650" s="23"/>
      <c r="D2650" s="23"/>
      <c r="E2650" s="23"/>
      <c r="F2650" s="23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</row>
    <row r="2651" spans="1:23" x14ac:dyDescent="0.3">
      <c r="A2651" s="23"/>
      <c r="B2651" s="23"/>
      <c r="C2651" s="23"/>
      <c r="D2651" s="23"/>
      <c r="E2651" s="23"/>
      <c r="F2651" s="23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</row>
    <row r="2652" spans="1:23" x14ac:dyDescent="0.3">
      <c r="A2652" s="23"/>
      <c r="B2652" s="23"/>
      <c r="C2652" s="23"/>
      <c r="D2652" s="23"/>
      <c r="E2652" s="23"/>
      <c r="F2652" s="23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</row>
    <row r="2653" spans="1:23" x14ac:dyDescent="0.3">
      <c r="A2653" s="23"/>
      <c r="B2653" s="23"/>
      <c r="C2653" s="23"/>
      <c r="D2653" s="23"/>
      <c r="E2653" s="23"/>
      <c r="F2653" s="23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</row>
    <row r="2654" spans="1:23" x14ac:dyDescent="0.3">
      <c r="A2654" s="23"/>
      <c r="B2654" s="23"/>
      <c r="C2654" s="23"/>
      <c r="D2654" s="23"/>
      <c r="E2654" s="23"/>
      <c r="F2654" s="23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</row>
    <row r="2655" spans="1:23" x14ac:dyDescent="0.3">
      <c r="A2655" s="23"/>
      <c r="B2655" s="23"/>
      <c r="C2655" s="23"/>
      <c r="D2655" s="23"/>
      <c r="E2655" s="23"/>
      <c r="F2655" s="23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</row>
    <row r="2656" spans="1:23" x14ac:dyDescent="0.3">
      <c r="A2656" s="23"/>
      <c r="B2656" s="23"/>
      <c r="C2656" s="23"/>
      <c r="D2656" s="23"/>
      <c r="E2656" s="23"/>
      <c r="F2656" s="23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</row>
    <row r="2657" spans="1:23" x14ac:dyDescent="0.3">
      <c r="A2657" s="23"/>
      <c r="B2657" s="23"/>
      <c r="C2657" s="23"/>
      <c r="D2657" s="23"/>
      <c r="E2657" s="23"/>
      <c r="F2657" s="23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</row>
    <row r="2658" spans="1:23" x14ac:dyDescent="0.3">
      <c r="A2658" s="23"/>
      <c r="B2658" s="23"/>
      <c r="C2658" s="23"/>
      <c r="D2658" s="23"/>
      <c r="E2658" s="23"/>
      <c r="F2658" s="23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</row>
    <row r="2659" spans="1:23" x14ac:dyDescent="0.3">
      <c r="A2659" s="23"/>
      <c r="B2659" s="23"/>
      <c r="C2659" s="23"/>
      <c r="D2659" s="23"/>
      <c r="E2659" s="23"/>
      <c r="F2659" s="23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</row>
    <row r="2660" spans="1:23" ht="21" x14ac:dyDescent="0.4">
      <c r="A2660" s="25"/>
      <c r="B2660" s="23"/>
      <c r="C2660" s="23"/>
      <c r="D2660" s="23"/>
      <c r="E2660" s="23"/>
      <c r="F2660" s="23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</row>
    <row r="2661" spans="1:23" x14ac:dyDescent="0.3">
      <c r="A2661" s="23"/>
      <c r="B2661" s="23"/>
      <c r="C2661" s="23"/>
      <c r="D2661" s="23"/>
      <c r="E2661" s="23"/>
      <c r="F2661" s="23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</row>
    <row r="2662" spans="1:23" x14ac:dyDescent="0.3">
      <c r="A2662" s="23"/>
      <c r="B2662" s="23"/>
      <c r="C2662" s="23"/>
      <c r="D2662" s="23"/>
      <c r="E2662" s="23"/>
      <c r="F2662" s="23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</row>
    <row r="2663" spans="1:23" x14ac:dyDescent="0.3">
      <c r="A2663" s="23"/>
      <c r="B2663" s="23"/>
      <c r="C2663" s="23"/>
      <c r="D2663" s="23"/>
      <c r="E2663" s="23"/>
      <c r="F2663" s="23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</row>
    <row r="2664" spans="1:23" x14ac:dyDescent="0.3">
      <c r="A2664" s="23"/>
      <c r="B2664" s="23"/>
      <c r="C2664" s="23"/>
      <c r="D2664" s="23"/>
      <c r="E2664" s="23"/>
      <c r="F2664" s="23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</row>
    <row r="2665" spans="1:23" x14ac:dyDescent="0.3">
      <c r="A2665" s="23"/>
      <c r="B2665" s="23"/>
      <c r="C2665" s="23"/>
      <c r="D2665" s="23"/>
      <c r="E2665" s="23"/>
      <c r="F2665" s="23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</row>
    <row r="2666" spans="1:23" x14ac:dyDescent="0.3">
      <c r="A2666" s="23"/>
      <c r="B2666" s="23"/>
      <c r="C2666" s="23"/>
      <c r="D2666" s="23"/>
      <c r="E2666" s="23"/>
      <c r="F2666" s="23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</row>
    <row r="2667" spans="1:23" x14ac:dyDescent="0.3">
      <c r="A2667" s="23"/>
      <c r="B2667" s="23"/>
      <c r="C2667" s="23"/>
      <c r="D2667" s="23"/>
      <c r="E2667" s="23"/>
      <c r="F2667" s="23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</row>
    <row r="2668" spans="1:23" x14ac:dyDescent="0.3">
      <c r="A2668" s="23"/>
      <c r="B2668" s="23"/>
      <c r="C2668" s="23"/>
      <c r="D2668" s="23"/>
      <c r="E2668" s="23"/>
      <c r="F2668" s="23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</row>
    <row r="2669" spans="1:23" x14ac:dyDescent="0.3">
      <c r="A2669" s="23"/>
      <c r="B2669" s="23"/>
      <c r="C2669" s="23"/>
      <c r="D2669" s="23"/>
      <c r="E2669" s="23"/>
      <c r="F2669" s="23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</row>
    <row r="2670" spans="1:23" x14ac:dyDescent="0.3">
      <c r="A2670" s="23"/>
      <c r="B2670" s="23"/>
      <c r="C2670" s="23"/>
      <c r="D2670" s="23"/>
      <c r="E2670" s="23"/>
      <c r="F2670" s="23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</row>
    <row r="2671" spans="1:23" x14ac:dyDescent="0.3">
      <c r="A2671" s="23"/>
      <c r="B2671" s="23"/>
      <c r="C2671" s="23"/>
      <c r="D2671" s="23"/>
      <c r="E2671" s="23"/>
      <c r="F2671" s="23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</row>
    <row r="2672" spans="1:23" x14ac:dyDescent="0.3">
      <c r="A2672" s="23"/>
      <c r="B2672" s="23"/>
      <c r="C2672" s="23"/>
      <c r="D2672" s="23"/>
      <c r="E2672" s="23"/>
      <c r="F2672" s="23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</row>
    <row r="2673" spans="1:23" x14ac:dyDescent="0.3">
      <c r="A2673" s="23"/>
      <c r="B2673" s="23"/>
      <c r="C2673" s="23"/>
      <c r="D2673" s="23"/>
      <c r="E2673" s="23"/>
      <c r="F2673" s="23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</row>
    <row r="2674" spans="1:23" x14ac:dyDescent="0.3">
      <c r="A2674" s="23"/>
      <c r="B2674" s="23"/>
      <c r="C2674" s="23"/>
      <c r="D2674" s="23"/>
      <c r="E2674" s="23"/>
      <c r="F2674" s="23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</row>
    <row r="2675" spans="1:23" x14ac:dyDescent="0.3">
      <c r="A2675" s="23"/>
      <c r="B2675" s="23"/>
      <c r="C2675" s="23"/>
      <c r="D2675" s="23"/>
      <c r="E2675" s="23"/>
      <c r="F2675" s="23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</row>
    <row r="2676" spans="1:23" x14ac:dyDescent="0.3">
      <c r="A2676" s="23"/>
      <c r="B2676" s="23"/>
      <c r="C2676" s="23"/>
      <c r="D2676" s="23"/>
      <c r="E2676" s="23"/>
      <c r="F2676" s="23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</row>
    <row r="2677" spans="1:23" x14ac:dyDescent="0.3">
      <c r="A2677" s="23"/>
      <c r="B2677" s="23"/>
      <c r="C2677" s="23"/>
      <c r="D2677" s="23"/>
      <c r="E2677" s="23"/>
      <c r="F2677" s="23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</row>
    <row r="2678" spans="1:23" x14ac:dyDescent="0.3">
      <c r="A2678" s="23"/>
      <c r="B2678" s="23"/>
      <c r="C2678" s="23"/>
      <c r="D2678" s="23"/>
      <c r="E2678" s="23"/>
      <c r="F2678" s="23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</row>
    <row r="2679" spans="1:23" x14ac:dyDescent="0.3">
      <c r="A2679" s="23"/>
      <c r="B2679" s="23"/>
      <c r="C2679" s="23"/>
      <c r="D2679" s="23"/>
      <c r="E2679" s="23"/>
      <c r="F2679" s="23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</row>
    <row r="2680" spans="1:23" x14ac:dyDescent="0.3">
      <c r="A2680" s="23"/>
      <c r="B2680" s="23"/>
      <c r="C2680" s="23"/>
      <c r="D2680" s="23"/>
      <c r="E2680" s="23"/>
      <c r="F2680" s="23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</row>
    <row r="2681" spans="1:23" x14ac:dyDescent="0.3">
      <c r="A2681" s="23"/>
      <c r="B2681" s="23"/>
      <c r="C2681" s="23"/>
      <c r="D2681" s="23"/>
      <c r="E2681" s="23"/>
      <c r="F2681" s="23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</row>
    <row r="2682" spans="1:23" x14ac:dyDescent="0.3">
      <c r="A2682" s="23"/>
      <c r="B2682" s="23"/>
      <c r="C2682" s="23"/>
      <c r="D2682" s="23"/>
      <c r="E2682" s="23"/>
      <c r="F2682" s="23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</row>
    <row r="2683" spans="1:23" x14ac:dyDescent="0.3">
      <c r="A2683" s="23"/>
      <c r="B2683" s="23"/>
      <c r="C2683" s="23"/>
      <c r="D2683" s="23"/>
      <c r="E2683" s="23"/>
      <c r="F2683" s="23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</row>
    <row r="2684" spans="1:23" x14ac:dyDescent="0.3">
      <c r="A2684" s="23"/>
      <c r="B2684" s="23"/>
      <c r="C2684" s="23"/>
      <c r="D2684" s="23"/>
      <c r="E2684" s="23"/>
      <c r="F2684" s="23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</row>
    <row r="2685" spans="1:23" x14ac:dyDescent="0.3">
      <c r="A2685" s="23"/>
      <c r="B2685" s="23"/>
      <c r="C2685" s="23"/>
      <c r="D2685" s="23"/>
      <c r="E2685" s="23"/>
      <c r="F2685" s="23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</row>
    <row r="2686" spans="1:23" x14ac:dyDescent="0.3">
      <c r="A2686" s="23"/>
      <c r="B2686" s="23"/>
      <c r="C2686" s="23"/>
      <c r="D2686" s="23"/>
      <c r="E2686" s="23"/>
      <c r="F2686" s="23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</row>
    <row r="2687" spans="1:23" x14ac:dyDescent="0.3">
      <c r="A2687" s="23"/>
      <c r="B2687" s="23"/>
      <c r="C2687" s="23"/>
      <c r="D2687" s="23"/>
      <c r="E2687" s="23"/>
      <c r="F2687" s="23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</row>
    <row r="2688" spans="1:23" x14ac:dyDescent="0.3">
      <c r="A2688" s="23"/>
      <c r="B2688" s="23"/>
      <c r="C2688" s="23"/>
      <c r="D2688" s="23"/>
      <c r="E2688" s="23"/>
      <c r="F2688" s="23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</row>
    <row r="2689" spans="1:23" x14ac:dyDescent="0.3">
      <c r="A2689" s="23"/>
      <c r="B2689" s="23"/>
      <c r="C2689" s="23"/>
      <c r="D2689" s="23"/>
      <c r="E2689" s="23"/>
      <c r="F2689" s="23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</row>
    <row r="2690" spans="1:23" x14ac:dyDescent="0.3">
      <c r="A2690" s="23"/>
      <c r="B2690" s="23"/>
      <c r="C2690" s="23"/>
      <c r="D2690" s="23"/>
      <c r="E2690" s="23"/>
      <c r="F2690" s="23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</row>
    <row r="2691" spans="1:23" x14ac:dyDescent="0.3">
      <c r="A2691" s="23"/>
      <c r="B2691" s="23"/>
      <c r="C2691" s="23"/>
      <c r="D2691" s="23"/>
      <c r="E2691" s="23"/>
      <c r="F2691" s="23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</row>
    <row r="2692" spans="1:23" x14ac:dyDescent="0.3">
      <c r="A2692" s="23"/>
      <c r="B2692" s="23"/>
      <c r="C2692" s="23"/>
      <c r="D2692" s="23"/>
      <c r="E2692" s="23"/>
      <c r="F2692" s="23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</row>
    <row r="2693" spans="1:23" x14ac:dyDescent="0.3">
      <c r="A2693" s="23"/>
      <c r="B2693" s="23"/>
      <c r="C2693" s="23"/>
      <c r="D2693" s="23"/>
      <c r="E2693" s="23"/>
      <c r="F2693" s="23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</row>
    <row r="2694" spans="1:23" x14ac:dyDescent="0.3">
      <c r="A2694" s="23"/>
      <c r="B2694" s="23"/>
      <c r="C2694" s="23"/>
      <c r="D2694" s="23"/>
      <c r="E2694" s="23"/>
      <c r="F2694" s="23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</row>
    <row r="2695" spans="1:23" x14ac:dyDescent="0.3">
      <c r="A2695" s="23"/>
      <c r="B2695" s="23"/>
      <c r="C2695" s="23"/>
      <c r="D2695" s="23"/>
      <c r="E2695" s="23"/>
      <c r="F2695" s="23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</row>
    <row r="2696" spans="1:23" x14ac:dyDescent="0.3">
      <c r="A2696" s="23"/>
      <c r="B2696" s="23"/>
      <c r="C2696" s="23"/>
      <c r="D2696" s="23"/>
      <c r="E2696" s="23"/>
      <c r="F2696" s="23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</row>
    <row r="2697" spans="1:23" x14ac:dyDescent="0.3">
      <c r="A2697" s="23"/>
      <c r="B2697" s="23"/>
      <c r="C2697" s="23"/>
      <c r="D2697" s="23"/>
      <c r="E2697" s="23"/>
      <c r="F2697" s="23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</row>
    <row r="2698" spans="1:23" x14ac:dyDescent="0.3">
      <c r="A2698" s="23"/>
      <c r="B2698" s="23"/>
      <c r="C2698" s="23"/>
      <c r="D2698" s="23"/>
      <c r="E2698" s="23"/>
      <c r="F2698" s="23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</row>
    <row r="2699" spans="1:23" x14ac:dyDescent="0.3">
      <c r="A2699" s="23"/>
      <c r="B2699" s="23"/>
      <c r="C2699" s="23"/>
      <c r="D2699" s="23"/>
      <c r="E2699" s="23"/>
      <c r="F2699" s="23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</row>
    <row r="2700" spans="1:23" x14ac:dyDescent="0.3">
      <c r="A2700" s="23"/>
      <c r="B2700" s="23"/>
      <c r="C2700" s="23"/>
      <c r="D2700" s="23"/>
      <c r="E2700" s="23"/>
      <c r="F2700" s="23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</row>
    <row r="2701" spans="1:23" x14ac:dyDescent="0.3">
      <c r="A2701" s="23"/>
      <c r="B2701" s="23"/>
      <c r="C2701" s="23"/>
      <c r="D2701" s="23"/>
      <c r="E2701" s="23"/>
      <c r="F2701" s="23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</row>
    <row r="2702" spans="1:23" x14ac:dyDescent="0.3">
      <c r="A2702" s="23"/>
      <c r="B2702" s="23"/>
      <c r="C2702" s="23"/>
      <c r="D2702" s="23"/>
      <c r="E2702" s="23"/>
      <c r="F2702" s="23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</row>
    <row r="2703" spans="1:23" x14ac:dyDescent="0.3">
      <c r="A2703" s="23"/>
      <c r="B2703" s="23"/>
      <c r="C2703" s="23"/>
      <c r="D2703" s="23"/>
      <c r="E2703" s="23"/>
      <c r="F2703" s="23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</row>
    <row r="2704" spans="1:23" x14ac:dyDescent="0.3">
      <c r="A2704" s="23"/>
      <c r="B2704" s="23"/>
      <c r="C2704" s="23"/>
      <c r="D2704" s="23"/>
      <c r="E2704" s="23"/>
      <c r="F2704" s="23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</row>
    <row r="2705" spans="1:23" x14ac:dyDescent="0.3">
      <c r="A2705" s="23"/>
      <c r="B2705" s="23"/>
      <c r="C2705" s="23"/>
      <c r="D2705" s="23"/>
      <c r="E2705" s="23"/>
      <c r="F2705" s="23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</row>
    <row r="2706" spans="1:23" x14ac:dyDescent="0.3">
      <c r="A2706" s="23"/>
      <c r="B2706" s="23"/>
      <c r="C2706" s="23"/>
      <c r="D2706" s="23"/>
      <c r="E2706" s="23"/>
      <c r="F2706" s="23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</row>
    <row r="2707" spans="1:23" x14ac:dyDescent="0.3">
      <c r="A2707" s="23"/>
      <c r="B2707" s="23"/>
      <c r="C2707" s="23"/>
      <c r="D2707" s="23"/>
      <c r="E2707" s="23"/>
      <c r="F2707" s="23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</row>
    <row r="2708" spans="1:23" x14ac:dyDescent="0.3">
      <c r="A2708" s="23"/>
      <c r="B2708" s="23"/>
      <c r="C2708" s="23"/>
      <c r="D2708" s="23"/>
      <c r="E2708" s="23"/>
      <c r="F2708" s="23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</row>
    <row r="2709" spans="1:23" x14ac:dyDescent="0.3">
      <c r="A2709" s="23"/>
      <c r="B2709" s="23"/>
      <c r="C2709" s="23"/>
      <c r="D2709" s="23"/>
      <c r="E2709" s="23"/>
      <c r="F2709" s="23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</row>
    <row r="2710" spans="1:23" x14ac:dyDescent="0.3">
      <c r="A2710" s="23"/>
      <c r="B2710" s="23"/>
      <c r="C2710" s="23"/>
      <c r="D2710" s="23"/>
      <c r="E2710" s="23"/>
      <c r="F2710" s="23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</row>
    <row r="2711" spans="1:23" x14ac:dyDescent="0.3">
      <c r="A2711" s="23"/>
      <c r="B2711" s="23"/>
      <c r="C2711" s="23"/>
      <c r="D2711" s="23"/>
      <c r="E2711" s="23"/>
      <c r="F2711" s="23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</row>
    <row r="2712" spans="1:23" x14ac:dyDescent="0.3">
      <c r="A2712" s="23"/>
      <c r="B2712" s="23"/>
      <c r="C2712" s="23"/>
      <c r="D2712" s="23"/>
      <c r="E2712" s="23"/>
      <c r="F2712" s="23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</row>
    <row r="2713" spans="1:23" x14ac:dyDescent="0.3">
      <c r="A2713" s="23"/>
      <c r="B2713" s="23"/>
      <c r="C2713" s="23"/>
      <c r="D2713" s="23"/>
      <c r="E2713" s="23"/>
      <c r="F2713" s="23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</row>
    <row r="2714" spans="1:23" x14ac:dyDescent="0.3">
      <c r="A2714" s="23"/>
      <c r="B2714" s="23"/>
      <c r="C2714" s="23"/>
      <c r="D2714" s="23"/>
      <c r="E2714" s="23"/>
      <c r="F2714" s="23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</row>
    <row r="2715" spans="1:23" x14ac:dyDescent="0.3">
      <c r="A2715" s="23"/>
      <c r="B2715" s="23"/>
      <c r="C2715" s="23"/>
      <c r="D2715" s="23"/>
      <c r="E2715" s="23"/>
      <c r="F2715" s="23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</row>
    <row r="2716" spans="1:23" x14ac:dyDescent="0.3">
      <c r="A2716" s="23"/>
      <c r="B2716" s="23"/>
      <c r="C2716" s="23"/>
      <c r="D2716" s="23"/>
      <c r="E2716" s="23"/>
      <c r="F2716" s="23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</row>
    <row r="2717" spans="1:23" x14ac:dyDescent="0.3">
      <c r="A2717" s="23"/>
      <c r="B2717" s="23"/>
      <c r="C2717" s="23"/>
      <c r="D2717" s="23"/>
      <c r="E2717" s="23"/>
      <c r="F2717" s="23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</row>
    <row r="2718" spans="1:23" x14ac:dyDescent="0.3">
      <c r="A2718" s="23"/>
      <c r="B2718" s="23"/>
      <c r="C2718" s="23"/>
      <c r="D2718" s="23"/>
      <c r="E2718" s="23"/>
      <c r="F2718" s="23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</row>
    <row r="2719" spans="1:23" x14ac:dyDescent="0.3">
      <c r="A2719" s="23"/>
      <c r="B2719" s="23"/>
      <c r="C2719" s="23"/>
      <c r="D2719" s="23"/>
      <c r="E2719" s="23"/>
      <c r="F2719" s="23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</row>
    <row r="2720" spans="1:23" x14ac:dyDescent="0.3">
      <c r="A2720" s="23"/>
      <c r="B2720" s="23"/>
      <c r="C2720" s="23"/>
      <c r="D2720" s="23"/>
      <c r="E2720" s="23"/>
      <c r="F2720" s="23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</row>
    <row r="2721" spans="1:23" x14ac:dyDescent="0.3">
      <c r="A2721" s="23"/>
      <c r="B2721" s="23"/>
      <c r="C2721" s="23"/>
      <c r="D2721" s="23"/>
      <c r="E2721" s="23"/>
      <c r="F2721" s="23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</row>
    <row r="2722" spans="1:23" x14ac:dyDescent="0.3">
      <c r="A2722" s="23"/>
      <c r="B2722" s="23"/>
      <c r="C2722" s="23"/>
      <c r="D2722" s="23"/>
      <c r="E2722" s="23"/>
      <c r="F2722" s="23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</row>
    <row r="2723" spans="1:23" x14ac:dyDescent="0.3">
      <c r="A2723" s="23"/>
      <c r="B2723" s="23"/>
      <c r="C2723" s="23"/>
      <c r="D2723" s="23"/>
      <c r="E2723" s="23"/>
      <c r="F2723" s="23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</row>
    <row r="2724" spans="1:23" x14ac:dyDescent="0.3">
      <c r="A2724" s="23"/>
      <c r="B2724" s="23"/>
      <c r="C2724" s="23"/>
      <c r="D2724" s="23"/>
      <c r="E2724" s="23"/>
      <c r="F2724" s="23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</row>
    <row r="2725" spans="1:23" x14ac:dyDescent="0.3">
      <c r="A2725" s="23"/>
      <c r="B2725" s="23"/>
      <c r="C2725" s="23"/>
      <c r="D2725" s="23"/>
      <c r="E2725" s="23"/>
      <c r="F2725" s="23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</row>
    <row r="2726" spans="1:23" x14ac:dyDescent="0.3">
      <c r="A2726" s="23"/>
      <c r="B2726" s="23"/>
      <c r="C2726" s="23"/>
      <c r="D2726" s="23"/>
      <c r="E2726" s="23"/>
      <c r="F2726" s="23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</row>
    <row r="2727" spans="1:23" x14ac:dyDescent="0.3">
      <c r="A2727" s="23"/>
      <c r="B2727" s="23"/>
      <c r="C2727" s="23"/>
      <c r="D2727" s="23"/>
      <c r="E2727" s="23"/>
      <c r="F2727" s="23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</row>
    <row r="2728" spans="1:23" x14ac:dyDescent="0.3">
      <c r="A2728" s="23"/>
      <c r="B2728" s="23"/>
      <c r="C2728" s="23"/>
      <c r="D2728" s="23"/>
      <c r="E2728" s="23"/>
      <c r="F2728" s="23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</row>
    <row r="2729" spans="1:23" x14ac:dyDescent="0.3">
      <c r="A2729" s="23"/>
      <c r="B2729" s="23"/>
      <c r="C2729" s="23"/>
      <c r="D2729" s="23"/>
      <c r="E2729" s="23"/>
      <c r="F2729" s="23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</row>
    <row r="2730" spans="1:23" x14ac:dyDescent="0.3">
      <c r="A2730" s="23"/>
      <c r="B2730" s="23"/>
      <c r="C2730" s="23"/>
      <c r="D2730" s="23"/>
      <c r="E2730" s="23"/>
      <c r="F2730" s="23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</row>
    <row r="2731" spans="1:23" x14ac:dyDescent="0.3">
      <c r="A2731" s="23"/>
      <c r="B2731" s="23"/>
      <c r="C2731" s="23"/>
      <c r="D2731" s="23"/>
      <c r="E2731" s="23"/>
      <c r="F2731" s="23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</row>
    <row r="2732" spans="1:23" x14ac:dyDescent="0.3">
      <c r="A2732" s="23"/>
      <c r="B2732" s="23"/>
      <c r="C2732" s="23"/>
      <c r="D2732" s="23"/>
      <c r="E2732" s="23"/>
      <c r="F2732" s="23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</row>
    <row r="2733" spans="1:23" x14ac:dyDescent="0.3">
      <c r="A2733" s="23"/>
      <c r="B2733" s="23"/>
      <c r="C2733" s="23"/>
      <c r="D2733" s="23"/>
      <c r="E2733" s="23"/>
      <c r="F2733" s="23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</row>
    <row r="2734" spans="1:23" x14ac:dyDescent="0.3">
      <c r="A2734" s="23"/>
      <c r="B2734" s="23"/>
      <c r="C2734" s="23"/>
      <c r="D2734" s="23"/>
      <c r="E2734" s="23"/>
      <c r="F2734" s="23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</row>
    <row r="2735" spans="1:23" x14ac:dyDescent="0.3">
      <c r="A2735" s="23"/>
      <c r="B2735" s="23"/>
      <c r="C2735" s="23"/>
      <c r="D2735" s="23"/>
      <c r="E2735" s="23"/>
      <c r="F2735" s="23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</row>
    <row r="2736" spans="1:23" x14ac:dyDescent="0.3">
      <c r="A2736" s="23"/>
      <c r="B2736" s="23"/>
      <c r="C2736" s="23"/>
      <c r="D2736" s="23"/>
      <c r="E2736" s="23"/>
      <c r="F2736" s="23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</row>
    <row r="2737" spans="1:23" x14ac:dyDescent="0.3">
      <c r="A2737" s="23"/>
      <c r="B2737" s="23"/>
      <c r="C2737" s="23"/>
      <c r="D2737" s="23"/>
      <c r="E2737" s="23"/>
      <c r="F2737" s="23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</row>
    <row r="2738" spans="1:23" x14ac:dyDescent="0.3">
      <c r="A2738" s="23"/>
      <c r="B2738" s="23"/>
      <c r="C2738" s="23"/>
      <c r="D2738" s="23"/>
      <c r="E2738" s="23"/>
      <c r="F2738" s="23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</row>
    <row r="2739" spans="1:23" x14ac:dyDescent="0.3">
      <c r="A2739" s="23"/>
      <c r="B2739" s="23"/>
      <c r="C2739" s="23"/>
      <c r="D2739" s="23"/>
      <c r="E2739" s="23"/>
      <c r="F2739" s="23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</row>
    <row r="2740" spans="1:23" ht="21" x14ac:dyDescent="0.4">
      <c r="A2740" s="25"/>
      <c r="B2740" s="23"/>
      <c r="C2740" s="23"/>
      <c r="D2740" s="23"/>
      <c r="E2740" s="23"/>
      <c r="F2740" s="23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</row>
    <row r="2741" spans="1:23" x14ac:dyDescent="0.3">
      <c r="A2741" s="23"/>
      <c r="B2741" s="23"/>
      <c r="C2741" s="23"/>
      <c r="D2741" s="23"/>
      <c r="E2741" s="23"/>
      <c r="F2741" s="23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</row>
    <row r="2742" spans="1:23" x14ac:dyDescent="0.3">
      <c r="A2742" s="23"/>
      <c r="B2742" s="23"/>
      <c r="C2742" s="23"/>
      <c r="D2742" s="23"/>
      <c r="E2742" s="23"/>
      <c r="F2742" s="23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</row>
    <row r="2743" spans="1:23" x14ac:dyDescent="0.3">
      <c r="A2743" s="23"/>
      <c r="B2743" s="23"/>
      <c r="C2743" s="23"/>
      <c r="D2743" s="23"/>
      <c r="E2743" s="23"/>
      <c r="F2743" s="23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</row>
    <row r="2744" spans="1:23" x14ac:dyDescent="0.3">
      <c r="A2744" s="23"/>
      <c r="B2744" s="23"/>
      <c r="C2744" s="23"/>
      <c r="D2744" s="23"/>
      <c r="E2744" s="23"/>
      <c r="F2744" s="23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</row>
    <row r="2745" spans="1:23" x14ac:dyDescent="0.3">
      <c r="A2745" s="23"/>
      <c r="B2745" s="23"/>
      <c r="C2745" s="23"/>
      <c r="D2745" s="23"/>
      <c r="E2745" s="23"/>
      <c r="F2745" s="23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</row>
    <row r="2746" spans="1:23" x14ac:dyDescent="0.3">
      <c r="A2746" s="23"/>
      <c r="B2746" s="23"/>
      <c r="C2746" s="23"/>
      <c r="D2746" s="23"/>
      <c r="E2746" s="23"/>
      <c r="F2746" s="23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</row>
    <row r="2747" spans="1:23" x14ac:dyDescent="0.3">
      <c r="A2747" s="23"/>
      <c r="B2747" s="23"/>
      <c r="C2747" s="23"/>
      <c r="D2747" s="23"/>
      <c r="E2747" s="23"/>
      <c r="F2747" s="23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</row>
    <row r="2748" spans="1:23" x14ac:dyDescent="0.3">
      <c r="A2748" s="23"/>
      <c r="B2748" s="23"/>
      <c r="C2748" s="23"/>
      <c r="D2748" s="23"/>
      <c r="E2748" s="23"/>
      <c r="F2748" s="23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</row>
    <row r="2749" spans="1:23" x14ac:dyDescent="0.3">
      <c r="A2749" s="23"/>
      <c r="B2749" s="23"/>
      <c r="C2749" s="23"/>
      <c r="D2749" s="23"/>
      <c r="E2749" s="23"/>
      <c r="F2749" s="23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</row>
    <row r="2750" spans="1:23" x14ac:dyDescent="0.3">
      <c r="A2750" s="23"/>
      <c r="B2750" s="23"/>
      <c r="C2750" s="23"/>
      <c r="D2750" s="23"/>
      <c r="E2750" s="23"/>
      <c r="F2750" s="23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</row>
    <row r="2751" spans="1:23" x14ac:dyDescent="0.3">
      <c r="A2751" s="23"/>
      <c r="B2751" s="23"/>
      <c r="C2751" s="23"/>
      <c r="D2751" s="23"/>
      <c r="E2751" s="23"/>
      <c r="F2751" s="23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</row>
    <row r="2752" spans="1:23" x14ac:dyDescent="0.3">
      <c r="A2752" s="23"/>
      <c r="B2752" s="23"/>
      <c r="C2752" s="23"/>
      <c r="D2752" s="23"/>
      <c r="E2752" s="23"/>
      <c r="F2752" s="23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</row>
    <row r="2753" spans="1:23" x14ac:dyDescent="0.3">
      <c r="A2753" s="23"/>
      <c r="B2753" s="23"/>
      <c r="C2753" s="23"/>
      <c r="D2753" s="23"/>
      <c r="E2753" s="23"/>
      <c r="F2753" s="23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</row>
    <row r="2754" spans="1:23" x14ac:dyDescent="0.3">
      <c r="A2754" s="23"/>
      <c r="B2754" s="23"/>
      <c r="C2754" s="23"/>
      <c r="D2754" s="23"/>
      <c r="E2754" s="23"/>
      <c r="F2754" s="23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</row>
    <row r="2755" spans="1:23" x14ac:dyDescent="0.3">
      <c r="A2755" s="23"/>
      <c r="B2755" s="23"/>
      <c r="C2755" s="23"/>
      <c r="D2755" s="23"/>
      <c r="E2755" s="23"/>
      <c r="F2755" s="23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</row>
    <row r="2756" spans="1:23" x14ac:dyDescent="0.3">
      <c r="A2756" s="23"/>
      <c r="B2756" s="23"/>
      <c r="C2756" s="23"/>
      <c r="D2756" s="23"/>
      <c r="E2756" s="23"/>
      <c r="F2756" s="23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</row>
    <row r="2757" spans="1:23" x14ac:dyDescent="0.3">
      <c r="A2757" s="23"/>
      <c r="B2757" s="23"/>
      <c r="C2757" s="23"/>
      <c r="D2757" s="23"/>
      <c r="E2757" s="23"/>
      <c r="F2757" s="23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</row>
    <row r="2758" spans="1:23" x14ac:dyDescent="0.3">
      <c r="A2758" s="23"/>
      <c r="B2758" s="23"/>
      <c r="C2758" s="23"/>
      <c r="D2758" s="23"/>
      <c r="E2758" s="23"/>
      <c r="F2758" s="23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</row>
    <row r="2759" spans="1:23" x14ac:dyDescent="0.3">
      <c r="A2759" s="23"/>
      <c r="B2759" s="23"/>
      <c r="C2759" s="23"/>
      <c r="D2759" s="23"/>
      <c r="E2759" s="23"/>
      <c r="F2759" s="23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</row>
    <row r="2760" spans="1:23" x14ac:dyDescent="0.3">
      <c r="A2760" s="23"/>
      <c r="B2760" s="23"/>
      <c r="C2760" s="23"/>
      <c r="D2760" s="23"/>
      <c r="E2760" s="23"/>
      <c r="F2760" s="23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</row>
    <row r="2761" spans="1:23" x14ac:dyDescent="0.3">
      <c r="A2761" s="23"/>
      <c r="B2761" s="23"/>
      <c r="C2761" s="23"/>
      <c r="D2761" s="23"/>
      <c r="E2761" s="23"/>
      <c r="F2761" s="23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</row>
    <row r="2762" spans="1:23" x14ac:dyDescent="0.3">
      <c r="A2762" s="23"/>
      <c r="B2762" s="23"/>
      <c r="C2762" s="23"/>
      <c r="D2762" s="23"/>
      <c r="E2762" s="23"/>
      <c r="F2762" s="23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</row>
    <row r="2763" spans="1:23" x14ac:dyDescent="0.3">
      <c r="A2763" s="23"/>
      <c r="B2763" s="23"/>
      <c r="C2763" s="23"/>
      <c r="D2763" s="23"/>
      <c r="E2763" s="23"/>
      <c r="F2763" s="23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</row>
    <row r="2764" spans="1:23" x14ac:dyDescent="0.3">
      <c r="A2764" s="23"/>
      <c r="B2764" s="23"/>
      <c r="C2764" s="23"/>
      <c r="D2764" s="23"/>
      <c r="E2764" s="23"/>
      <c r="F2764" s="23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</row>
    <row r="2765" spans="1:23" x14ac:dyDescent="0.3">
      <c r="A2765" s="23"/>
      <c r="B2765" s="23"/>
      <c r="C2765" s="23"/>
      <c r="D2765" s="23"/>
      <c r="E2765" s="23"/>
      <c r="F2765" s="23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</row>
    <row r="2766" spans="1:23" x14ac:dyDescent="0.3">
      <c r="A2766" s="23"/>
      <c r="B2766" s="23"/>
      <c r="C2766" s="23"/>
      <c r="D2766" s="23"/>
      <c r="E2766" s="23"/>
      <c r="F2766" s="23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</row>
    <row r="2767" spans="1:23" x14ac:dyDescent="0.3">
      <c r="A2767" s="23"/>
      <c r="B2767" s="23"/>
      <c r="C2767" s="23"/>
      <c r="D2767" s="23"/>
      <c r="E2767" s="23"/>
      <c r="F2767" s="23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</row>
    <row r="2768" spans="1:23" x14ac:dyDescent="0.3">
      <c r="A2768" s="23"/>
      <c r="B2768" s="23"/>
      <c r="C2768" s="23"/>
      <c r="D2768" s="23"/>
      <c r="E2768" s="23"/>
      <c r="F2768" s="23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</row>
    <row r="2769" spans="1:23" x14ac:dyDescent="0.3">
      <c r="A2769" s="23"/>
      <c r="B2769" s="23"/>
      <c r="C2769" s="23"/>
      <c r="D2769" s="23"/>
      <c r="E2769" s="23"/>
      <c r="F2769" s="23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</row>
    <row r="2770" spans="1:23" x14ac:dyDescent="0.3">
      <c r="A2770" s="23"/>
      <c r="B2770" s="23"/>
      <c r="C2770" s="23"/>
      <c r="D2770" s="23"/>
      <c r="E2770" s="23"/>
      <c r="F2770" s="23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</row>
    <row r="2771" spans="1:23" x14ac:dyDescent="0.3">
      <c r="A2771" s="23"/>
      <c r="B2771" s="23"/>
      <c r="C2771" s="23"/>
      <c r="D2771" s="23"/>
      <c r="E2771" s="23"/>
      <c r="F2771" s="23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</row>
    <row r="2772" spans="1:23" x14ac:dyDescent="0.3">
      <c r="A2772" s="23"/>
      <c r="B2772" s="23"/>
      <c r="C2772" s="23"/>
      <c r="D2772" s="23"/>
      <c r="E2772" s="23"/>
      <c r="F2772" s="23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</row>
    <row r="2773" spans="1:23" x14ac:dyDescent="0.3">
      <c r="A2773" s="23"/>
      <c r="B2773" s="23"/>
      <c r="C2773" s="23"/>
      <c r="D2773" s="23"/>
      <c r="E2773" s="23"/>
      <c r="F2773" s="23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</row>
    <row r="2774" spans="1:23" x14ac:dyDescent="0.3">
      <c r="A2774" s="23"/>
      <c r="B2774" s="23"/>
      <c r="C2774" s="23"/>
      <c r="D2774" s="23"/>
      <c r="E2774" s="23"/>
      <c r="F2774" s="23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</row>
    <row r="2775" spans="1:23" x14ac:dyDescent="0.3">
      <c r="A2775" s="23"/>
      <c r="B2775" s="23"/>
      <c r="C2775" s="23"/>
      <c r="D2775" s="23"/>
      <c r="E2775" s="23"/>
      <c r="F2775" s="23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</row>
    <row r="2776" spans="1:23" x14ac:dyDescent="0.3">
      <c r="A2776" s="23"/>
      <c r="B2776" s="23"/>
      <c r="C2776" s="23"/>
      <c r="D2776" s="23"/>
      <c r="E2776" s="23"/>
      <c r="F2776" s="23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</row>
    <row r="2777" spans="1:23" x14ac:dyDescent="0.3">
      <c r="A2777" s="23"/>
      <c r="B2777" s="23"/>
      <c r="C2777" s="23"/>
      <c r="D2777" s="23"/>
      <c r="E2777" s="23"/>
      <c r="F2777" s="23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</row>
    <row r="2778" spans="1:23" x14ac:dyDescent="0.3">
      <c r="A2778" s="23"/>
      <c r="B2778" s="23"/>
      <c r="C2778" s="23"/>
      <c r="D2778" s="23"/>
      <c r="E2778" s="23"/>
      <c r="F2778" s="23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</row>
    <row r="2779" spans="1:23" x14ac:dyDescent="0.3">
      <c r="A2779" s="23"/>
      <c r="B2779" s="23"/>
      <c r="C2779" s="23"/>
      <c r="D2779" s="23"/>
      <c r="E2779" s="23"/>
      <c r="F2779" s="23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</row>
    <row r="2780" spans="1:23" x14ac:dyDescent="0.3">
      <c r="A2780" s="23"/>
      <c r="B2780" s="23"/>
      <c r="C2780" s="23"/>
      <c r="D2780" s="23"/>
      <c r="E2780" s="23"/>
      <c r="F2780" s="23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</row>
    <row r="2781" spans="1:23" x14ac:dyDescent="0.3">
      <c r="A2781" s="23"/>
      <c r="B2781" s="23"/>
      <c r="C2781" s="23"/>
      <c r="D2781" s="23"/>
      <c r="E2781" s="23"/>
      <c r="F2781" s="23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</row>
    <row r="2782" spans="1:23" x14ac:dyDescent="0.3">
      <c r="A2782" s="23"/>
      <c r="B2782" s="23"/>
      <c r="C2782" s="23"/>
      <c r="D2782" s="23"/>
      <c r="E2782" s="23"/>
      <c r="F2782" s="23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</row>
    <row r="2783" spans="1:23" x14ac:dyDescent="0.3">
      <c r="A2783" s="23"/>
      <c r="B2783" s="23"/>
      <c r="C2783" s="23"/>
      <c r="D2783" s="23"/>
      <c r="E2783" s="23"/>
      <c r="F2783" s="23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</row>
    <row r="2784" spans="1:23" x14ac:dyDescent="0.3">
      <c r="A2784" s="23"/>
      <c r="B2784" s="23"/>
      <c r="C2784" s="23"/>
      <c r="D2784" s="23"/>
      <c r="E2784" s="23"/>
      <c r="F2784" s="23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</row>
    <row r="2785" spans="1:23" x14ac:dyDescent="0.3">
      <c r="A2785" s="23"/>
      <c r="B2785" s="23"/>
      <c r="C2785" s="23"/>
      <c r="D2785" s="23"/>
      <c r="E2785" s="23"/>
      <c r="F2785" s="23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</row>
    <row r="2786" spans="1:23" x14ac:dyDescent="0.3">
      <c r="A2786" s="23"/>
      <c r="B2786" s="23"/>
      <c r="C2786" s="23"/>
      <c r="D2786" s="23"/>
      <c r="E2786" s="23"/>
      <c r="F2786" s="23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</row>
    <row r="2787" spans="1:23" x14ac:dyDescent="0.3">
      <c r="A2787" s="23"/>
      <c r="B2787" s="23"/>
      <c r="C2787" s="23"/>
      <c r="D2787" s="23"/>
      <c r="E2787" s="23"/>
      <c r="F2787" s="23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</row>
    <row r="2788" spans="1:23" x14ac:dyDescent="0.3">
      <c r="A2788" s="23"/>
      <c r="B2788" s="23"/>
      <c r="C2788" s="23"/>
      <c r="D2788" s="23"/>
      <c r="E2788" s="23"/>
      <c r="F2788" s="23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</row>
    <row r="2789" spans="1:23" x14ac:dyDescent="0.3">
      <c r="A2789" s="23"/>
      <c r="B2789" s="23"/>
      <c r="C2789" s="23"/>
      <c r="D2789" s="23"/>
      <c r="E2789" s="23"/>
      <c r="F2789" s="23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</row>
    <row r="2790" spans="1:23" x14ac:dyDescent="0.3">
      <c r="A2790" s="23"/>
      <c r="B2790" s="23"/>
      <c r="C2790" s="23"/>
      <c r="D2790" s="23"/>
      <c r="E2790" s="23"/>
      <c r="F2790" s="23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</row>
    <row r="2791" spans="1:23" x14ac:dyDescent="0.3">
      <c r="A2791" s="23"/>
      <c r="B2791" s="23"/>
      <c r="C2791" s="23"/>
      <c r="D2791" s="23"/>
      <c r="E2791" s="23"/>
      <c r="F2791" s="23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</row>
    <row r="2792" spans="1:23" x14ac:dyDescent="0.3">
      <c r="A2792" s="23"/>
      <c r="B2792" s="23"/>
      <c r="C2792" s="23"/>
      <c r="D2792" s="23"/>
      <c r="E2792" s="23"/>
      <c r="F2792" s="23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</row>
    <row r="2793" spans="1:23" x14ac:dyDescent="0.3">
      <c r="A2793" s="23"/>
      <c r="B2793" s="23"/>
      <c r="C2793" s="23"/>
      <c r="D2793" s="23"/>
      <c r="E2793" s="23"/>
      <c r="F2793" s="23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</row>
    <row r="2794" spans="1:23" x14ac:dyDescent="0.3">
      <c r="A2794" s="23"/>
      <c r="B2794" s="23"/>
      <c r="C2794" s="23"/>
      <c r="D2794" s="23"/>
      <c r="E2794" s="23"/>
      <c r="F2794" s="23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</row>
    <row r="2795" spans="1:23" x14ac:dyDescent="0.3">
      <c r="A2795" s="23"/>
      <c r="B2795" s="23"/>
      <c r="C2795" s="23"/>
      <c r="D2795" s="23"/>
      <c r="E2795" s="23"/>
      <c r="F2795" s="23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</row>
    <row r="2796" spans="1:23" x14ac:dyDescent="0.3">
      <c r="A2796" s="23"/>
      <c r="B2796" s="23"/>
      <c r="C2796" s="23"/>
      <c r="D2796" s="23"/>
      <c r="E2796" s="23"/>
      <c r="F2796" s="23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</row>
    <row r="2797" spans="1:23" x14ac:dyDescent="0.3">
      <c r="A2797" s="23"/>
      <c r="B2797" s="23"/>
      <c r="C2797" s="23"/>
      <c r="D2797" s="23"/>
      <c r="E2797" s="23"/>
      <c r="F2797" s="23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</row>
    <row r="2798" spans="1:23" x14ac:dyDescent="0.3">
      <c r="A2798" s="23"/>
      <c r="B2798" s="23"/>
      <c r="C2798" s="23"/>
      <c r="D2798" s="23"/>
      <c r="E2798" s="23"/>
      <c r="F2798" s="23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</row>
    <row r="2799" spans="1:23" x14ac:dyDescent="0.3">
      <c r="A2799" s="23"/>
      <c r="B2799" s="23"/>
      <c r="C2799" s="23"/>
      <c r="D2799" s="23"/>
      <c r="E2799" s="23"/>
      <c r="F2799" s="23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</row>
    <row r="2800" spans="1:23" x14ac:dyDescent="0.3">
      <c r="A2800" s="23"/>
      <c r="B2800" s="23"/>
      <c r="C2800" s="23"/>
      <c r="D2800" s="23"/>
      <c r="E2800" s="23"/>
      <c r="F2800" s="23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</row>
    <row r="2801" spans="1:23" x14ac:dyDescent="0.3">
      <c r="A2801" s="23"/>
      <c r="B2801" s="23"/>
      <c r="C2801" s="23"/>
      <c r="D2801" s="23"/>
      <c r="E2801" s="23"/>
      <c r="F2801" s="23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</row>
    <row r="2802" spans="1:23" x14ac:dyDescent="0.3">
      <c r="A2802" s="23"/>
      <c r="B2802" s="23"/>
      <c r="C2802" s="23"/>
      <c r="D2802" s="23"/>
      <c r="E2802" s="23"/>
      <c r="F2802" s="23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</row>
    <row r="2803" spans="1:23" x14ac:dyDescent="0.3">
      <c r="A2803" s="23"/>
      <c r="B2803" s="23"/>
      <c r="C2803" s="23"/>
      <c r="D2803" s="23"/>
      <c r="E2803" s="23"/>
      <c r="F2803" s="23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</row>
    <row r="2804" spans="1:23" x14ac:dyDescent="0.3">
      <c r="A2804" s="23"/>
      <c r="B2804" s="23"/>
      <c r="C2804" s="23"/>
      <c r="D2804" s="23"/>
      <c r="E2804" s="23"/>
      <c r="F2804" s="23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</row>
    <row r="2805" spans="1:23" x14ac:dyDescent="0.3">
      <c r="A2805" s="23"/>
      <c r="B2805" s="23"/>
      <c r="C2805" s="23"/>
      <c r="D2805" s="23"/>
      <c r="E2805" s="23"/>
      <c r="F2805" s="23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</row>
    <row r="2806" spans="1:23" x14ac:dyDescent="0.3">
      <c r="A2806" s="23"/>
      <c r="B2806" s="23"/>
      <c r="C2806" s="23"/>
      <c r="D2806" s="23"/>
      <c r="E2806" s="23"/>
      <c r="F2806" s="23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</row>
    <row r="2807" spans="1:23" x14ac:dyDescent="0.3">
      <c r="A2807" s="23"/>
      <c r="B2807" s="23"/>
      <c r="C2807" s="23"/>
      <c r="D2807" s="23"/>
      <c r="E2807" s="23"/>
      <c r="F2807" s="23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</row>
    <row r="2808" spans="1:23" x14ac:dyDescent="0.3">
      <c r="A2808" s="23"/>
      <c r="B2808" s="23"/>
      <c r="C2808" s="23"/>
      <c r="D2808" s="23"/>
      <c r="E2808" s="23"/>
      <c r="F2808" s="23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</row>
    <row r="2809" spans="1:23" x14ac:dyDescent="0.3">
      <c r="A2809" s="23"/>
      <c r="B2809" s="23"/>
      <c r="C2809" s="23"/>
      <c r="D2809" s="23"/>
      <c r="E2809" s="23"/>
      <c r="F2809" s="23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</row>
    <row r="2810" spans="1:23" x14ac:dyDescent="0.3">
      <c r="A2810" s="23"/>
      <c r="B2810" s="23"/>
      <c r="C2810" s="23"/>
      <c r="D2810" s="23"/>
      <c r="E2810" s="23"/>
      <c r="F2810" s="23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</row>
    <row r="2811" spans="1:23" x14ac:dyDescent="0.3">
      <c r="A2811" s="23"/>
      <c r="B2811" s="23"/>
      <c r="C2811" s="23"/>
      <c r="D2811" s="23"/>
      <c r="E2811" s="23"/>
      <c r="F2811" s="23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</row>
    <row r="2812" spans="1:23" x14ac:dyDescent="0.3">
      <c r="A2812" s="23"/>
      <c r="B2812" s="23"/>
      <c r="C2812" s="23"/>
      <c r="D2812" s="23"/>
      <c r="E2812" s="23"/>
      <c r="F2812" s="23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</row>
    <row r="2813" spans="1:23" x14ac:dyDescent="0.3">
      <c r="A2813" s="23"/>
      <c r="B2813" s="23"/>
      <c r="C2813" s="23"/>
      <c r="D2813" s="23"/>
      <c r="E2813" s="23"/>
      <c r="F2813" s="23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</row>
    <row r="2814" spans="1:23" x14ac:dyDescent="0.3">
      <c r="A2814" s="23"/>
      <c r="B2814" s="23"/>
      <c r="C2814" s="23"/>
      <c r="D2814" s="23"/>
      <c r="E2814" s="23"/>
      <c r="F2814" s="23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</row>
    <row r="2815" spans="1:23" x14ac:dyDescent="0.3">
      <c r="A2815" s="23"/>
      <c r="B2815" s="23"/>
      <c r="C2815" s="23"/>
      <c r="D2815" s="23"/>
      <c r="E2815" s="23"/>
      <c r="F2815" s="23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</row>
    <row r="2816" spans="1:23" x14ac:dyDescent="0.3">
      <c r="A2816" s="23"/>
      <c r="B2816" s="23"/>
      <c r="C2816" s="23"/>
      <c r="D2816" s="23"/>
      <c r="E2816" s="23"/>
      <c r="F2816" s="23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</row>
    <row r="2817" spans="1:23" x14ac:dyDescent="0.3">
      <c r="A2817" s="23"/>
      <c r="B2817" s="23"/>
      <c r="C2817" s="23"/>
      <c r="D2817" s="23"/>
      <c r="E2817" s="23"/>
      <c r="F2817" s="23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</row>
    <row r="2818" spans="1:23" x14ac:dyDescent="0.3">
      <c r="A2818" s="23"/>
      <c r="B2818" s="23"/>
      <c r="C2818" s="23"/>
      <c r="D2818" s="23"/>
      <c r="E2818" s="23"/>
      <c r="F2818" s="23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</row>
    <row r="2819" spans="1:23" x14ac:dyDescent="0.3">
      <c r="A2819" s="23"/>
      <c r="B2819" s="23"/>
      <c r="C2819" s="23"/>
      <c r="D2819" s="23"/>
      <c r="E2819" s="23"/>
      <c r="F2819" s="23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</row>
    <row r="2820" spans="1:23" ht="21" x14ac:dyDescent="0.4">
      <c r="A2820" s="25"/>
      <c r="B2820" s="23"/>
      <c r="C2820" s="23"/>
      <c r="D2820" s="23"/>
      <c r="E2820" s="23"/>
      <c r="F2820" s="23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</row>
    <row r="2821" spans="1:23" x14ac:dyDescent="0.3">
      <c r="A2821" s="23"/>
      <c r="B2821" s="23"/>
      <c r="C2821" s="23"/>
      <c r="D2821" s="23"/>
      <c r="E2821" s="23"/>
      <c r="F2821" s="23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</row>
    <row r="2822" spans="1:23" x14ac:dyDescent="0.3">
      <c r="A2822" s="23"/>
      <c r="B2822" s="23"/>
      <c r="C2822" s="23"/>
      <c r="D2822" s="23"/>
      <c r="E2822" s="23"/>
      <c r="F2822" s="23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</row>
    <row r="2823" spans="1:23" x14ac:dyDescent="0.3">
      <c r="A2823" s="23"/>
      <c r="B2823" s="23"/>
      <c r="C2823" s="23"/>
      <c r="D2823" s="23"/>
      <c r="E2823" s="23"/>
      <c r="F2823" s="23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</row>
    <row r="2824" spans="1:23" x14ac:dyDescent="0.3">
      <c r="A2824" s="23"/>
      <c r="B2824" s="23"/>
      <c r="C2824" s="23"/>
      <c r="D2824" s="23"/>
      <c r="E2824" s="23"/>
      <c r="F2824" s="23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</row>
    <row r="2825" spans="1:23" x14ac:dyDescent="0.3">
      <c r="A2825" s="23"/>
      <c r="B2825" s="23"/>
      <c r="C2825" s="23"/>
      <c r="D2825" s="23"/>
      <c r="E2825" s="23"/>
      <c r="F2825" s="23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</row>
    <row r="2826" spans="1:23" x14ac:dyDescent="0.3">
      <c r="A2826" s="23"/>
      <c r="B2826" s="23"/>
      <c r="C2826" s="23"/>
      <c r="D2826" s="23"/>
      <c r="E2826" s="23"/>
      <c r="F2826" s="23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</row>
    <row r="2827" spans="1:23" x14ac:dyDescent="0.3">
      <c r="A2827" s="23"/>
      <c r="B2827" s="23"/>
      <c r="C2827" s="23"/>
      <c r="D2827" s="23"/>
      <c r="E2827" s="23"/>
      <c r="F2827" s="23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</row>
    <row r="2828" spans="1:23" x14ac:dyDescent="0.3">
      <c r="A2828" s="23"/>
      <c r="B2828" s="23"/>
      <c r="C2828" s="23"/>
      <c r="D2828" s="23"/>
      <c r="E2828" s="23"/>
      <c r="F2828" s="23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</row>
    <row r="2829" spans="1:23" x14ac:dyDescent="0.3">
      <c r="A2829" s="23"/>
      <c r="B2829" s="23"/>
      <c r="C2829" s="23"/>
      <c r="D2829" s="23"/>
      <c r="E2829" s="23"/>
      <c r="F2829" s="23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</row>
    <row r="2830" spans="1:23" x14ac:dyDescent="0.3">
      <c r="A2830" s="23"/>
      <c r="B2830" s="23"/>
      <c r="C2830" s="23"/>
      <c r="D2830" s="23"/>
      <c r="E2830" s="23"/>
      <c r="F2830" s="23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</row>
    <row r="2831" spans="1:23" x14ac:dyDescent="0.3">
      <c r="A2831" s="23"/>
      <c r="B2831" s="23"/>
      <c r="C2831" s="23"/>
      <c r="D2831" s="23"/>
      <c r="E2831" s="23"/>
      <c r="F2831" s="23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</row>
    <row r="2832" spans="1:23" x14ac:dyDescent="0.3">
      <c r="A2832" s="23"/>
      <c r="B2832" s="23"/>
      <c r="C2832" s="23"/>
      <c r="D2832" s="23"/>
      <c r="E2832" s="23"/>
      <c r="F2832" s="23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</row>
    <row r="2833" spans="1:23" x14ac:dyDescent="0.3">
      <c r="A2833" s="23"/>
      <c r="B2833" s="23"/>
      <c r="C2833" s="23"/>
      <c r="D2833" s="23"/>
      <c r="E2833" s="23"/>
      <c r="F2833" s="23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</row>
    <row r="2834" spans="1:23" x14ac:dyDescent="0.3">
      <c r="A2834" s="23"/>
      <c r="B2834" s="23"/>
      <c r="C2834" s="23"/>
      <c r="D2834" s="23"/>
      <c r="E2834" s="23"/>
      <c r="F2834" s="23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</row>
    <row r="2835" spans="1:23" x14ac:dyDescent="0.3">
      <c r="A2835" s="23"/>
      <c r="B2835" s="23"/>
      <c r="C2835" s="23"/>
      <c r="D2835" s="23"/>
      <c r="E2835" s="23"/>
      <c r="F2835" s="23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</row>
    <row r="2836" spans="1:23" x14ac:dyDescent="0.3">
      <c r="A2836" s="23"/>
      <c r="B2836" s="23"/>
      <c r="C2836" s="23"/>
      <c r="D2836" s="23"/>
      <c r="E2836" s="23"/>
      <c r="F2836" s="23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</row>
    <row r="2837" spans="1:23" x14ac:dyDescent="0.3">
      <c r="A2837" s="23"/>
      <c r="B2837" s="23"/>
      <c r="C2837" s="23"/>
      <c r="D2837" s="23"/>
      <c r="E2837" s="23"/>
      <c r="F2837" s="23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</row>
    <row r="2838" spans="1:23" x14ac:dyDescent="0.3">
      <c r="A2838" s="23"/>
      <c r="B2838" s="23"/>
      <c r="C2838" s="23"/>
      <c r="D2838" s="23"/>
      <c r="E2838" s="23"/>
      <c r="F2838" s="23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</row>
    <row r="2839" spans="1:23" x14ac:dyDescent="0.3">
      <c r="A2839" s="23"/>
      <c r="B2839" s="23"/>
      <c r="C2839" s="23"/>
      <c r="D2839" s="23"/>
      <c r="E2839" s="23"/>
      <c r="F2839" s="23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</row>
    <row r="2840" spans="1:23" x14ac:dyDescent="0.3">
      <c r="A2840" s="23"/>
      <c r="B2840" s="23"/>
      <c r="C2840" s="23"/>
      <c r="D2840" s="23"/>
      <c r="E2840" s="23"/>
      <c r="F2840" s="23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</row>
    <row r="2841" spans="1:23" x14ac:dyDescent="0.3">
      <c r="A2841" s="23"/>
      <c r="B2841" s="23"/>
      <c r="C2841" s="23"/>
      <c r="D2841" s="23"/>
      <c r="E2841" s="23"/>
      <c r="F2841" s="23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</row>
    <row r="2842" spans="1:23" x14ac:dyDescent="0.3">
      <c r="A2842" s="23"/>
      <c r="B2842" s="23"/>
      <c r="C2842" s="23"/>
      <c r="D2842" s="23"/>
      <c r="E2842" s="23"/>
      <c r="F2842" s="23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</row>
    <row r="2843" spans="1:23" x14ac:dyDescent="0.3">
      <c r="A2843" s="23"/>
      <c r="B2843" s="23"/>
      <c r="C2843" s="23"/>
      <c r="D2843" s="23"/>
      <c r="E2843" s="23"/>
      <c r="F2843" s="23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</row>
    <row r="2844" spans="1:23" x14ac:dyDescent="0.3">
      <c r="A2844" s="23"/>
      <c r="B2844" s="23"/>
      <c r="C2844" s="23"/>
      <c r="D2844" s="23"/>
      <c r="E2844" s="23"/>
      <c r="F2844" s="23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</row>
    <row r="2845" spans="1:23" x14ac:dyDescent="0.3">
      <c r="A2845" s="23"/>
      <c r="B2845" s="23"/>
      <c r="C2845" s="23"/>
      <c r="D2845" s="23"/>
      <c r="E2845" s="23"/>
      <c r="F2845" s="23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</row>
    <row r="2846" spans="1:23" x14ac:dyDescent="0.3">
      <c r="A2846" s="23"/>
      <c r="B2846" s="23"/>
      <c r="C2846" s="23"/>
      <c r="D2846" s="23"/>
      <c r="E2846" s="23"/>
      <c r="F2846" s="23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</row>
    <row r="2847" spans="1:23" x14ac:dyDescent="0.3">
      <c r="A2847" s="23"/>
      <c r="B2847" s="23"/>
      <c r="C2847" s="23"/>
      <c r="D2847" s="23"/>
      <c r="E2847" s="23"/>
      <c r="F2847" s="23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</row>
    <row r="2848" spans="1:23" x14ac:dyDescent="0.3">
      <c r="A2848" s="23"/>
      <c r="B2848" s="23"/>
      <c r="C2848" s="23"/>
      <c r="D2848" s="23"/>
      <c r="E2848" s="23"/>
      <c r="F2848" s="23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</row>
    <row r="2849" spans="1:23" x14ac:dyDescent="0.3">
      <c r="A2849" s="23"/>
      <c r="B2849" s="23"/>
      <c r="C2849" s="23"/>
      <c r="D2849" s="23"/>
      <c r="E2849" s="23"/>
      <c r="F2849" s="23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</row>
    <row r="2850" spans="1:23" x14ac:dyDescent="0.3">
      <c r="A2850" s="23"/>
      <c r="B2850" s="23"/>
      <c r="C2850" s="23"/>
      <c r="D2850" s="23"/>
      <c r="E2850" s="23"/>
      <c r="F2850" s="23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</row>
    <row r="2851" spans="1:23" x14ac:dyDescent="0.3">
      <c r="A2851" s="23"/>
      <c r="B2851" s="23"/>
      <c r="C2851" s="23"/>
      <c r="D2851" s="23"/>
      <c r="E2851" s="23"/>
      <c r="F2851" s="23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</row>
    <row r="2852" spans="1:23" x14ac:dyDescent="0.3">
      <c r="A2852" s="23"/>
      <c r="B2852" s="23"/>
      <c r="C2852" s="23"/>
      <c r="D2852" s="23"/>
      <c r="E2852" s="23"/>
      <c r="F2852" s="23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</row>
    <row r="2853" spans="1:23" x14ac:dyDescent="0.3">
      <c r="A2853" s="23"/>
      <c r="B2853" s="23"/>
      <c r="C2853" s="23"/>
      <c r="D2853" s="23"/>
      <c r="E2853" s="23"/>
      <c r="F2853" s="23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</row>
    <row r="2854" spans="1:23" x14ac:dyDescent="0.3">
      <c r="A2854" s="23"/>
      <c r="B2854" s="23"/>
      <c r="C2854" s="23"/>
      <c r="D2854" s="23"/>
      <c r="E2854" s="23"/>
      <c r="F2854" s="23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</row>
    <row r="2855" spans="1:23" x14ac:dyDescent="0.3">
      <c r="A2855" s="23"/>
      <c r="B2855" s="23"/>
      <c r="C2855" s="23"/>
      <c r="D2855" s="23"/>
      <c r="E2855" s="23"/>
      <c r="F2855" s="23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</row>
    <row r="2856" spans="1:23" x14ac:dyDescent="0.3">
      <c r="A2856" s="23"/>
      <c r="B2856" s="23"/>
      <c r="C2856" s="23"/>
      <c r="D2856" s="23"/>
      <c r="E2856" s="23"/>
      <c r="F2856" s="23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</row>
    <row r="2857" spans="1:23" x14ac:dyDescent="0.3">
      <c r="A2857" s="23"/>
      <c r="B2857" s="23"/>
      <c r="C2857" s="23"/>
      <c r="D2857" s="23"/>
      <c r="E2857" s="23"/>
      <c r="F2857" s="23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</row>
    <row r="2858" spans="1:23" x14ac:dyDescent="0.3">
      <c r="A2858" s="23"/>
      <c r="B2858" s="23"/>
      <c r="C2858" s="23"/>
      <c r="D2858" s="23"/>
      <c r="E2858" s="23"/>
      <c r="F2858" s="23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</row>
    <row r="2859" spans="1:23" x14ac:dyDescent="0.3">
      <c r="A2859" s="23"/>
      <c r="B2859" s="23"/>
      <c r="C2859" s="23"/>
      <c r="D2859" s="23"/>
      <c r="E2859" s="23"/>
      <c r="F2859" s="23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</row>
    <row r="2860" spans="1:23" x14ac:dyDescent="0.3">
      <c r="A2860" s="23"/>
      <c r="B2860" s="23"/>
      <c r="C2860" s="23"/>
      <c r="D2860" s="23"/>
      <c r="E2860" s="23"/>
      <c r="F2860" s="23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</row>
    <row r="2861" spans="1:23" x14ac:dyDescent="0.3">
      <c r="A2861" s="23"/>
      <c r="B2861" s="23"/>
      <c r="C2861" s="23"/>
      <c r="D2861" s="23"/>
      <c r="E2861" s="23"/>
      <c r="F2861" s="23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</row>
    <row r="2862" spans="1:23" x14ac:dyDescent="0.3">
      <c r="A2862" s="23"/>
      <c r="B2862" s="23"/>
      <c r="C2862" s="23"/>
      <c r="D2862" s="23"/>
      <c r="E2862" s="23"/>
      <c r="F2862" s="23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</row>
    <row r="2863" spans="1:23" x14ac:dyDescent="0.3">
      <c r="A2863" s="23"/>
      <c r="B2863" s="23"/>
      <c r="C2863" s="23"/>
      <c r="D2863" s="23"/>
      <c r="E2863" s="23"/>
      <c r="F2863" s="23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</row>
    <row r="2864" spans="1:23" x14ac:dyDescent="0.3">
      <c r="A2864" s="23"/>
      <c r="B2864" s="23"/>
      <c r="C2864" s="23"/>
      <c r="D2864" s="23"/>
      <c r="E2864" s="23"/>
      <c r="F2864" s="23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</row>
    <row r="2865" spans="1:23" x14ac:dyDescent="0.3">
      <c r="A2865" s="23"/>
      <c r="B2865" s="23"/>
      <c r="C2865" s="23"/>
      <c r="D2865" s="23"/>
      <c r="E2865" s="23"/>
      <c r="F2865" s="23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</row>
    <row r="2866" spans="1:23" x14ac:dyDescent="0.3">
      <c r="A2866" s="23"/>
      <c r="B2866" s="23"/>
      <c r="C2866" s="23"/>
      <c r="D2866" s="23"/>
      <c r="E2866" s="23"/>
      <c r="F2866" s="23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</row>
    <row r="2867" spans="1:23" x14ac:dyDescent="0.3">
      <c r="A2867" s="23"/>
      <c r="B2867" s="23"/>
      <c r="C2867" s="23"/>
      <c r="D2867" s="23"/>
      <c r="E2867" s="23"/>
      <c r="F2867" s="23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</row>
    <row r="2868" spans="1:23" x14ac:dyDescent="0.3">
      <c r="A2868" s="23"/>
      <c r="B2868" s="23"/>
      <c r="C2868" s="23"/>
      <c r="D2868" s="23"/>
      <c r="E2868" s="23"/>
      <c r="F2868" s="23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</row>
    <row r="2869" spans="1:23" x14ac:dyDescent="0.3">
      <c r="A2869" s="23"/>
      <c r="B2869" s="23"/>
      <c r="C2869" s="23"/>
      <c r="D2869" s="23"/>
      <c r="E2869" s="23"/>
      <c r="F2869" s="23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</row>
    <row r="2870" spans="1:23" x14ac:dyDescent="0.3">
      <c r="A2870" s="23"/>
      <c r="B2870" s="23"/>
      <c r="C2870" s="23"/>
      <c r="D2870" s="23"/>
      <c r="E2870" s="23"/>
      <c r="F2870" s="23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</row>
    <row r="2871" spans="1:23" x14ac:dyDescent="0.3">
      <c r="A2871" s="23"/>
      <c r="B2871" s="23"/>
      <c r="C2871" s="23"/>
      <c r="D2871" s="23"/>
      <c r="E2871" s="23"/>
      <c r="F2871" s="23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</row>
    <row r="2872" spans="1:23" x14ac:dyDescent="0.3">
      <c r="A2872" s="23"/>
      <c r="B2872" s="23"/>
      <c r="C2872" s="23"/>
      <c r="D2872" s="23"/>
      <c r="E2872" s="23"/>
      <c r="F2872" s="23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</row>
    <row r="2873" spans="1:23" x14ac:dyDescent="0.3">
      <c r="A2873" s="23"/>
      <c r="B2873" s="23"/>
      <c r="C2873" s="23"/>
      <c r="D2873" s="23"/>
      <c r="E2873" s="23"/>
      <c r="F2873" s="23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</row>
    <row r="2874" spans="1:23" x14ac:dyDescent="0.3">
      <c r="A2874" s="23"/>
      <c r="B2874" s="23"/>
      <c r="C2874" s="23"/>
      <c r="D2874" s="23"/>
      <c r="E2874" s="23"/>
      <c r="F2874" s="23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</row>
    <row r="2875" spans="1:23" x14ac:dyDescent="0.3">
      <c r="A2875" s="23"/>
      <c r="B2875" s="23"/>
      <c r="C2875" s="23"/>
      <c r="D2875" s="23"/>
      <c r="E2875" s="23"/>
      <c r="F2875" s="23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</row>
    <row r="2876" spans="1:23" x14ac:dyDescent="0.3">
      <c r="A2876" s="23"/>
      <c r="B2876" s="23"/>
      <c r="C2876" s="23"/>
      <c r="D2876" s="23"/>
      <c r="E2876" s="23"/>
      <c r="F2876" s="23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</row>
    <row r="2877" spans="1:23" x14ac:dyDescent="0.3">
      <c r="A2877" s="23"/>
      <c r="B2877" s="23"/>
      <c r="C2877" s="23"/>
      <c r="D2877" s="23"/>
      <c r="E2877" s="23"/>
      <c r="F2877" s="23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</row>
    <row r="2878" spans="1:23" x14ac:dyDescent="0.3">
      <c r="A2878" s="23"/>
      <c r="B2878" s="23"/>
      <c r="C2878" s="23"/>
      <c r="D2878" s="23"/>
      <c r="E2878" s="23"/>
      <c r="F2878" s="23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</row>
    <row r="2879" spans="1:23" x14ac:dyDescent="0.3">
      <c r="A2879" s="23"/>
      <c r="B2879" s="23"/>
      <c r="C2879" s="23"/>
      <c r="D2879" s="23"/>
      <c r="E2879" s="23"/>
      <c r="F2879" s="23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</row>
    <row r="2880" spans="1:23" x14ac:dyDescent="0.3">
      <c r="A2880" s="23"/>
      <c r="B2880" s="23"/>
      <c r="C2880" s="23"/>
      <c r="D2880" s="23"/>
      <c r="E2880" s="23"/>
      <c r="F2880" s="23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</row>
    <row r="2881" spans="1:23" x14ac:dyDescent="0.3">
      <c r="A2881" s="23"/>
      <c r="B2881" s="23"/>
      <c r="C2881" s="23"/>
      <c r="D2881" s="23"/>
      <c r="E2881" s="23"/>
      <c r="F2881" s="23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</row>
    <row r="2882" spans="1:23" x14ac:dyDescent="0.3">
      <c r="A2882" s="23"/>
      <c r="B2882" s="23"/>
      <c r="C2882" s="23"/>
      <c r="D2882" s="23"/>
      <c r="E2882" s="23"/>
      <c r="F2882" s="23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</row>
    <row r="2883" spans="1:23" x14ac:dyDescent="0.3">
      <c r="A2883" s="23"/>
      <c r="B2883" s="23"/>
      <c r="C2883" s="23"/>
      <c r="D2883" s="23"/>
      <c r="E2883" s="23"/>
      <c r="F2883" s="23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</row>
    <row r="2884" spans="1:23" x14ac:dyDescent="0.3">
      <c r="A2884" s="23"/>
      <c r="B2884" s="23"/>
      <c r="C2884" s="23"/>
      <c r="D2884" s="23"/>
      <c r="E2884" s="23"/>
      <c r="F2884" s="23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</row>
    <row r="2885" spans="1:23" x14ac:dyDescent="0.3">
      <c r="A2885" s="23"/>
      <c r="B2885" s="23"/>
      <c r="C2885" s="23"/>
      <c r="D2885" s="23"/>
      <c r="E2885" s="23"/>
      <c r="F2885" s="23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</row>
    <row r="2886" spans="1:23" x14ac:dyDescent="0.3">
      <c r="A2886" s="23"/>
      <c r="B2886" s="23"/>
      <c r="C2886" s="23"/>
      <c r="D2886" s="23"/>
      <c r="E2886" s="23"/>
      <c r="F2886" s="23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</row>
    <row r="2887" spans="1:23" x14ac:dyDescent="0.3">
      <c r="A2887" s="23"/>
      <c r="B2887" s="23"/>
      <c r="C2887" s="23"/>
      <c r="D2887" s="23"/>
      <c r="E2887" s="23"/>
      <c r="F2887" s="23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</row>
    <row r="2888" spans="1:23" x14ac:dyDescent="0.3">
      <c r="A2888" s="23"/>
      <c r="B2888" s="23"/>
      <c r="C2888" s="23"/>
      <c r="D2888" s="23"/>
      <c r="E2888" s="23"/>
      <c r="F2888" s="23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</row>
    <row r="2889" spans="1:23" x14ac:dyDescent="0.3">
      <c r="A2889" s="23"/>
      <c r="B2889" s="23"/>
      <c r="C2889" s="23"/>
      <c r="D2889" s="23"/>
      <c r="E2889" s="23"/>
      <c r="F2889" s="23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</row>
    <row r="2890" spans="1:23" x14ac:dyDescent="0.3">
      <c r="A2890" s="23"/>
      <c r="B2890" s="23"/>
      <c r="C2890" s="23"/>
      <c r="D2890" s="23"/>
      <c r="E2890" s="23"/>
      <c r="F2890" s="23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</row>
    <row r="2891" spans="1:23" x14ac:dyDescent="0.3">
      <c r="A2891" s="23"/>
      <c r="B2891" s="23"/>
      <c r="C2891" s="23"/>
      <c r="D2891" s="23"/>
      <c r="E2891" s="23"/>
      <c r="F2891" s="23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</row>
    <row r="2892" spans="1:23" x14ac:dyDescent="0.3">
      <c r="A2892" s="23"/>
      <c r="B2892" s="23"/>
      <c r="C2892" s="23"/>
      <c r="D2892" s="23"/>
      <c r="E2892" s="23"/>
      <c r="F2892" s="23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</row>
    <row r="2893" spans="1:23" x14ac:dyDescent="0.3">
      <c r="A2893" s="23"/>
      <c r="B2893" s="23"/>
      <c r="C2893" s="23"/>
      <c r="D2893" s="23"/>
      <c r="E2893" s="23"/>
      <c r="F2893" s="23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</row>
    <row r="2894" spans="1:23" x14ac:dyDescent="0.3">
      <c r="A2894" s="23"/>
      <c r="B2894" s="23"/>
      <c r="C2894" s="23"/>
      <c r="D2894" s="23"/>
      <c r="E2894" s="23"/>
      <c r="F2894" s="23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</row>
    <row r="2895" spans="1:23" x14ac:dyDescent="0.3">
      <c r="A2895" s="23"/>
      <c r="B2895" s="23"/>
      <c r="C2895" s="23"/>
      <c r="D2895" s="23"/>
      <c r="E2895" s="23"/>
      <c r="F2895" s="23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</row>
    <row r="2896" spans="1:23" x14ac:dyDescent="0.3">
      <c r="A2896" s="23"/>
      <c r="B2896" s="23"/>
      <c r="C2896" s="23"/>
      <c r="D2896" s="23"/>
      <c r="E2896" s="23"/>
      <c r="F2896" s="23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</row>
    <row r="2897" spans="1:23" x14ac:dyDescent="0.3">
      <c r="A2897" s="23"/>
      <c r="B2897" s="23"/>
      <c r="C2897" s="23"/>
      <c r="D2897" s="23"/>
      <c r="E2897" s="23"/>
      <c r="F2897" s="23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</row>
    <row r="2898" spans="1:23" x14ac:dyDescent="0.3">
      <c r="A2898" s="23"/>
      <c r="B2898" s="23"/>
      <c r="C2898" s="23"/>
      <c r="D2898" s="23"/>
      <c r="E2898" s="23"/>
      <c r="F2898" s="23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</row>
    <row r="2899" spans="1:23" x14ac:dyDescent="0.3">
      <c r="A2899" s="23"/>
      <c r="B2899" s="23"/>
      <c r="C2899" s="23"/>
      <c r="D2899" s="23"/>
      <c r="E2899" s="23"/>
      <c r="F2899" s="23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</row>
    <row r="2900" spans="1:23" ht="21" x14ac:dyDescent="0.4">
      <c r="A2900" s="25"/>
      <c r="B2900" s="23"/>
      <c r="C2900" s="23"/>
      <c r="D2900" s="23"/>
      <c r="E2900" s="23"/>
      <c r="F2900" s="23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</row>
    <row r="2901" spans="1:23" x14ac:dyDescent="0.3">
      <c r="A2901" s="23"/>
      <c r="B2901" s="23"/>
      <c r="C2901" s="23"/>
      <c r="D2901" s="23"/>
      <c r="E2901" s="23"/>
      <c r="F2901" s="23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</row>
    <row r="2902" spans="1:23" x14ac:dyDescent="0.3">
      <c r="A2902" s="23"/>
      <c r="B2902" s="23"/>
      <c r="C2902" s="23"/>
      <c r="D2902" s="23"/>
      <c r="E2902" s="23"/>
      <c r="F2902" s="23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</row>
    <row r="2903" spans="1:23" x14ac:dyDescent="0.3">
      <c r="A2903" s="23"/>
      <c r="B2903" s="23"/>
      <c r="C2903" s="23"/>
      <c r="D2903" s="23"/>
      <c r="E2903" s="23"/>
      <c r="F2903" s="23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</row>
    <row r="2904" spans="1:23" x14ac:dyDescent="0.3">
      <c r="A2904" s="23"/>
      <c r="B2904" s="23"/>
      <c r="C2904" s="23"/>
      <c r="D2904" s="23"/>
      <c r="E2904" s="23"/>
      <c r="F2904" s="23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</row>
    <row r="2905" spans="1:23" x14ac:dyDescent="0.3">
      <c r="A2905" s="23"/>
      <c r="B2905" s="23"/>
      <c r="C2905" s="23"/>
      <c r="D2905" s="23"/>
      <c r="E2905" s="23"/>
      <c r="F2905" s="23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</row>
    <row r="2906" spans="1:23" x14ac:dyDescent="0.3">
      <c r="A2906" s="23"/>
      <c r="B2906" s="23"/>
      <c r="C2906" s="23"/>
      <c r="D2906" s="23"/>
      <c r="E2906" s="23"/>
      <c r="F2906" s="23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</row>
    <row r="2907" spans="1:23" x14ac:dyDescent="0.3">
      <c r="A2907" s="23"/>
      <c r="B2907" s="23"/>
      <c r="C2907" s="23"/>
      <c r="D2907" s="23"/>
      <c r="E2907" s="23"/>
      <c r="F2907" s="23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</row>
    <row r="2908" spans="1:23" x14ac:dyDescent="0.3">
      <c r="A2908" s="23"/>
      <c r="B2908" s="23"/>
      <c r="C2908" s="23"/>
      <c r="D2908" s="23"/>
      <c r="E2908" s="23"/>
      <c r="F2908" s="23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</row>
    <row r="2909" spans="1:23" x14ac:dyDescent="0.3">
      <c r="A2909" s="23"/>
      <c r="B2909" s="23"/>
      <c r="C2909" s="23"/>
      <c r="D2909" s="23"/>
      <c r="E2909" s="23"/>
      <c r="F2909" s="23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</row>
    <row r="2910" spans="1:23" x14ac:dyDescent="0.3">
      <c r="A2910" s="23"/>
      <c r="B2910" s="23"/>
      <c r="C2910" s="23"/>
      <c r="D2910" s="23"/>
      <c r="E2910" s="23"/>
      <c r="F2910" s="23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</row>
    <row r="2911" spans="1:23" x14ac:dyDescent="0.3">
      <c r="A2911" s="23"/>
      <c r="B2911" s="23"/>
      <c r="C2911" s="23"/>
      <c r="D2911" s="23"/>
      <c r="E2911" s="23"/>
      <c r="F2911" s="23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</row>
    <row r="2912" spans="1:23" x14ac:dyDescent="0.3">
      <c r="A2912" s="23"/>
      <c r="B2912" s="23"/>
      <c r="C2912" s="23"/>
      <c r="D2912" s="23"/>
      <c r="E2912" s="23"/>
      <c r="F2912" s="23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</row>
    <row r="2913" spans="1:23" x14ac:dyDescent="0.3">
      <c r="A2913" s="23"/>
      <c r="B2913" s="23"/>
      <c r="C2913" s="23"/>
      <c r="D2913" s="23"/>
      <c r="E2913" s="23"/>
      <c r="F2913" s="23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</row>
    <row r="2914" spans="1:23" x14ac:dyDescent="0.3">
      <c r="A2914" s="23"/>
      <c r="B2914" s="23"/>
      <c r="C2914" s="23"/>
      <c r="D2914" s="23"/>
      <c r="E2914" s="23"/>
      <c r="F2914" s="23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</row>
    <row r="2915" spans="1:23" x14ac:dyDescent="0.3">
      <c r="A2915" s="23"/>
      <c r="B2915" s="23"/>
      <c r="C2915" s="23"/>
      <c r="D2915" s="23"/>
      <c r="E2915" s="23"/>
      <c r="F2915" s="23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</row>
    <row r="2916" spans="1:23" x14ac:dyDescent="0.3">
      <c r="A2916" s="23"/>
      <c r="B2916" s="23"/>
      <c r="C2916" s="23"/>
      <c r="D2916" s="23"/>
      <c r="E2916" s="23"/>
      <c r="F2916" s="23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</row>
    <row r="2917" spans="1:23" x14ac:dyDescent="0.3">
      <c r="A2917" s="23"/>
      <c r="B2917" s="23"/>
      <c r="C2917" s="23"/>
      <c r="D2917" s="23"/>
      <c r="E2917" s="23"/>
      <c r="F2917" s="23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</row>
    <row r="2918" spans="1:23" x14ac:dyDescent="0.3">
      <c r="A2918" s="23"/>
      <c r="B2918" s="23"/>
      <c r="C2918" s="23"/>
      <c r="D2918" s="23"/>
      <c r="E2918" s="23"/>
      <c r="F2918" s="23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</row>
    <row r="2919" spans="1:23" x14ac:dyDescent="0.3">
      <c r="A2919" s="23"/>
      <c r="B2919" s="23"/>
      <c r="C2919" s="23"/>
      <c r="D2919" s="23"/>
      <c r="E2919" s="23"/>
      <c r="F2919" s="23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</row>
    <row r="2920" spans="1:23" x14ac:dyDescent="0.3">
      <c r="A2920" s="23"/>
      <c r="B2920" s="23"/>
      <c r="C2920" s="23"/>
      <c r="D2920" s="23"/>
      <c r="E2920" s="23"/>
      <c r="F2920" s="23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</row>
    <row r="2921" spans="1:23" x14ac:dyDescent="0.3">
      <c r="A2921" s="23"/>
      <c r="B2921" s="23"/>
      <c r="C2921" s="23"/>
      <c r="D2921" s="23"/>
      <c r="E2921" s="23"/>
      <c r="F2921" s="23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</row>
    <row r="2922" spans="1:23" x14ac:dyDescent="0.3">
      <c r="A2922" s="23"/>
      <c r="B2922" s="23"/>
      <c r="C2922" s="23"/>
      <c r="D2922" s="23"/>
      <c r="E2922" s="23"/>
      <c r="F2922" s="23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</row>
    <row r="2923" spans="1:23" x14ac:dyDescent="0.3">
      <c r="A2923" s="23"/>
      <c r="B2923" s="23"/>
      <c r="C2923" s="23"/>
      <c r="D2923" s="23"/>
      <c r="E2923" s="23"/>
      <c r="F2923" s="23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</row>
    <row r="2924" spans="1:23" x14ac:dyDescent="0.3">
      <c r="A2924" s="23"/>
      <c r="B2924" s="23"/>
      <c r="C2924" s="23"/>
      <c r="D2924" s="23"/>
      <c r="E2924" s="23"/>
      <c r="F2924" s="23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</row>
    <row r="2925" spans="1:23" x14ac:dyDescent="0.3">
      <c r="A2925" s="23"/>
      <c r="B2925" s="23"/>
      <c r="C2925" s="23"/>
      <c r="D2925" s="23"/>
      <c r="E2925" s="23"/>
      <c r="F2925" s="23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</row>
    <row r="2926" spans="1:23" x14ac:dyDescent="0.3">
      <c r="A2926" s="23"/>
      <c r="B2926" s="23"/>
      <c r="C2926" s="23"/>
      <c r="D2926" s="23"/>
      <c r="E2926" s="23"/>
      <c r="F2926" s="23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</row>
    <row r="2927" spans="1:23" x14ac:dyDescent="0.3">
      <c r="A2927" s="23"/>
      <c r="B2927" s="23"/>
      <c r="C2927" s="23"/>
      <c r="D2927" s="23"/>
      <c r="E2927" s="23"/>
      <c r="F2927" s="23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</row>
    <row r="2928" spans="1:23" x14ac:dyDescent="0.3">
      <c r="A2928" s="23"/>
      <c r="B2928" s="23"/>
      <c r="C2928" s="23"/>
      <c r="D2928" s="23"/>
      <c r="E2928" s="23"/>
      <c r="F2928" s="23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</row>
    <row r="2929" spans="1:23" x14ac:dyDescent="0.3">
      <c r="A2929" s="23"/>
      <c r="B2929" s="23"/>
      <c r="C2929" s="23"/>
      <c r="D2929" s="23"/>
      <c r="E2929" s="23"/>
      <c r="F2929" s="23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</row>
    <row r="2930" spans="1:23" x14ac:dyDescent="0.3">
      <c r="A2930" s="23"/>
      <c r="B2930" s="23"/>
      <c r="C2930" s="23"/>
      <c r="D2930" s="23"/>
      <c r="E2930" s="23"/>
      <c r="F2930" s="23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</row>
    <row r="2931" spans="1:23" x14ac:dyDescent="0.3">
      <c r="A2931" s="23"/>
      <c r="B2931" s="23"/>
      <c r="C2931" s="23"/>
      <c r="D2931" s="23"/>
      <c r="E2931" s="23"/>
      <c r="F2931" s="23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</row>
    <row r="2932" spans="1:23" x14ac:dyDescent="0.3">
      <c r="A2932" s="23"/>
      <c r="B2932" s="23"/>
      <c r="C2932" s="23"/>
      <c r="D2932" s="23"/>
      <c r="E2932" s="23"/>
      <c r="F2932" s="23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</row>
    <row r="2933" spans="1:23" x14ac:dyDescent="0.3">
      <c r="A2933" s="23"/>
      <c r="B2933" s="23"/>
      <c r="C2933" s="23"/>
      <c r="D2933" s="23"/>
      <c r="E2933" s="23"/>
      <c r="F2933" s="23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</row>
    <row r="2934" spans="1:23" x14ac:dyDescent="0.3">
      <c r="A2934" s="23"/>
      <c r="B2934" s="23"/>
      <c r="C2934" s="23"/>
      <c r="D2934" s="23"/>
      <c r="E2934" s="23"/>
      <c r="F2934" s="23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</row>
    <row r="2935" spans="1:23" x14ac:dyDescent="0.3">
      <c r="A2935" s="23"/>
      <c r="B2935" s="23"/>
      <c r="C2935" s="23"/>
      <c r="D2935" s="23"/>
      <c r="E2935" s="23"/>
      <c r="F2935" s="23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</row>
    <row r="2936" spans="1:23" x14ac:dyDescent="0.3">
      <c r="A2936" s="23"/>
      <c r="B2936" s="23"/>
      <c r="C2936" s="23"/>
      <c r="D2936" s="23"/>
      <c r="E2936" s="23"/>
      <c r="F2936" s="23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</row>
    <row r="2937" spans="1:23" x14ac:dyDescent="0.3">
      <c r="A2937" s="23"/>
      <c r="B2937" s="23"/>
      <c r="C2937" s="23"/>
      <c r="D2937" s="23"/>
      <c r="E2937" s="23"/>
      <c r="F2937" s="23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</row>
    <row r="2938" spans="1:23" x14ac:dyDescent="0.3">
      <c r="A2938" s="23"/>
      <c r="B2938" s="23"/>
      <c r="C2938" s="23"/>
      <c r="D2938" s="23"/>
      <c r="E2938" s="23"/>
      <c r="F2938" s="23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</row>
    <row r="2939" spans="1:23" x14ac:dyDescent="0.3">
      <c r="A2939" s="23"/>
      <c r="B2939" s="23"/>
      <c r="C2939" s="23"/>
      <c r="D2939" s="23"/>
      <c r="E2939" s="23"/>
      <c r="F2939" s="23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</row>
    <row r="2940" spans="1:23" x14ac:dyDescent="0.3">
      <c r="A2940" s="23"/>
      <c r="B2940" s="23"/>
      <c r="C2940" s="23"/>
      <c r="D2940" s="23"/>
      <c r="E2940" s="23"/>
      <c r="F2940" s="23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</row>
    <row r="2941" spans="1:23" x14ac:dyDescent="0.3">
      <c r="A2941" s="23"/>
      <c r="B2941" s="23"/>
      <c r="C2941" s="23"/>
      <c r="D2941" s="23"/>
      <c r="E2941" s="23"/>
      <c r="F2941" s="23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</row>
    <row r="2942" spans="1:23" x14ac:dyDescent="0.3">
      <c r="A2942" s="23"/>
      <c r="B2942" s="23"/>
      <c r="C2942" s="23"/>
      <c r="D2942" s="23"/>
      <c r="E2942" s="23"/>
      <c r="F2942" s="23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</row>
    <row r="2943" spans="1:23" x14ac:dyDescent="0.3">
      <c r="A2943" s="23"/>
      <c r="B2943" s="23"/>
      <c r="C2943" s="23"/>
      <c r="D2943" s="23"/>
      <c r="E2943" s="23"/>
      <c r="F2943" s="23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</row>
    <row r="2944" spans="1:23" x14ac:dyDescent="0.3">
      <c r="A2944" s="23"/>
      <c r="B2944" s="23"/>
      <c r="C2944" s="23"/>
      <c r="D2944" s="23"/>
      <c r="E2944" s="23"/>
      <c r="F2944" s="23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</row>
    <row r="2945" spans="1:23" x14ac:dyDescent="0.3">
      <c r="A2945" s="23"/>
      <c r="B2945" s="23"/>
      <c r="C2945" s="23"/>
      <c r="D2945" s="23"/>
      <c r="E2945" s="23"/>
      <c r="F2945" s="23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</row>
    <row r="2946" spans="1:23" x14ac:dyDescent="0.3">
      <c r="A2946" s="23"/>
      <c r="B2946" s="23"/>
      <c r="C2946" s="23"/>
      <c r="D2946" s="23"/>
      <c r="E2946" s="23"/>
      <c r="F2946" s="23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</row>
    <row r="2947" spans="1:23" x14ac:dyDescent="0.3">
      <c r="A2947" s="23"/>
      <c r="B2947" s="23"/>
      <c r="C2947" s="23"/>
      <c r="D2947" s="23"/>
      <c r="E2947" s="23"/>
      <c r="F2947" s="23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</row>
    <row r="2948" spans="1:23" x14ac:dyDescent="0.3">
      <c r="A2948" s="23"/>
      <c r="B2948" s="23"/>
      <c r="C2948" s="23"/>
      <c r="D2948" s="23"/>
      <c r="E2948" s="23"/>
      <c r="F2948" s="23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</row>
    <row r="2949" spans="1:23" x14ac:dyDescent="0.3">
      <c r="A2949" s="23"/>
      <c r="B2949" s="23"/>
      <c r="C2949" s="23"/>
      <c r="D2949" s="23"/>
      <c r="E2949" s="23"/>
      <c r="F2949" s="23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</row>
    <row r="2950" spans="1:23" x14ac:dyDescent="0.3">
      <c r="A2950" s="23"/>
      <c r="B2950" s="23"/>
      <c r="C2950" s="23"/>
      <c r="D2950" s="23"/>
      <c r="E2950" s="23"/>
      <c r="F2950" s="23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</row>
    <row r="2951" spans="1:23" x14ac:dyDescent="0.3">
      <c r="A2951" s="23"/>
      <c r="B2951" s="23"/>
      <c r="C2951" s="23"/>
      <c r="D2951" s="23"/>
      <c r="E2951" s="23"/>
      <c r="F2951" s="23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</row>
    <row r="2952" spans="1:23" x14ac:dyDescent="0.3">
      <c r="A2952" s="23"/>
      <c r="B2952" s="23"/>
      <c r="C2952" s="23"/>
      <c r="D2952" s="23"/>
      <c r="E2952" s="23"/>
      <c r="F2952" s="23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</row>
    <row r="2953" spans="1:23" x14ac:dyDescent="0.3">
      <c r="A2953" s="23"/>
      <c r="B2953" s="23"/>
      <c r="C2953" s="23"/>
      <c r="D2953" s="23"/>
      <c r="E2953" s="23"/>
      <c r="F2953" s="23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</row>
    <row r="2954" spans="1:23" x14ac:dyDescent="0.3">
      <c r="A2954" s="23"/>
      <c r="B2954" s="23"/>
      <c r="C2954" s="23"/>
      <c r="D2954" s="23"/>
      <c r="E2954" s="23"/>
      <c r="F2954" s="23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</row>
    <row r="2955" spans="1:23" x14ac:dyDescent="0.3">
      <c r="A2955" s="23"/>
      <c r="B2955" s="23"/>
      <c r="C2955" s="23"/>
      <c r="D2955" s="23"/>
      <c r="E2955" s="23"/>
      <c r="F2955" s="23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</row>
    <row r="2956" spans="1:23" x14ac:dyDescent="0.3">
      <c r="A2956" s="23"/>
      <c r="B2956" s="23"/>
      <c r="C2956" s="23"/>
      <c r="D2956" s="23"/>
      <c r="E2956" s="23"/>
      <c r="F2956" s="23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</row>
    <row r="2957" spans="1:23" x14ac:dyDescent="0.3">
      <c r="A2957" s="23"/>
      <c r="B2957" s="23"/>
      <c r="C2957" s="23"/>
      <c r="D2957" s="23"/>
      <c r="E2957" s="23"/>
      <c r="F2957" s="23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</row>
    <row r="2958" spans="1:23" x14ac:dyDescent="0.3">
      <c r="A2958" s="23"/>
      <c r="B2958" s="23"/>
      <c r="C2958" s="23"/>
      <c r="D2958" s="23"/>
      <c r="E2958" s="23"/>
      <c r="F2958" s="23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</row>
    <row r="2959" spans="1:23" x14ac:dyDescent="0.3">
      <c r="A2959" s="23"/>
      <c r="B2959" s="23"/>
      <c r="C2959" s="23"/>
      <c r="D2959" s="23"/>
      <c r="E2959" s="23"/>
      <c r="F2959" s="23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</row>
    <row r="2960" spans="1:23" x14ac:dyDescent="0.3">
      <c r="A2960" s="23"/>
      <c r="B2960" s="23"/>
      <c r="C2960" s="23"/>
      <c r="D2960" s="23"/>
      <c r="E2960" s="23"/>
      <c r="F2960" s="23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</row>
    <row r="2961" spans="1:23" x14ac:dyDescent="0.3">
      <c r="A2961" s="23"/>
      <c r="B2961" s="23"/>
      <c r="C2961" s="23"/>
      <c r="D2961" s="23"/>
      <c r="E2961" s="23"/>
      <c r="F2961" s="23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</row>
    <row r="2962" spans="1:23" x14ac:dyDescent="0.3">
      <c r="A2962" s="23"/>
      <c r="B2962" s="23"/>
      <c r="C2962" s="23"/>
      <c r="D2962" s="23"/>
      <c r="E2962" s="23"/>
      <c r="F2962" s="23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</row>
    <row r="2963" spans="1:23" x14ac:dyDescent="0.3">
      <c r="A2963" s="23"/>
      <c r="B2963" s="23"/>
      <c r="C2963" s="23"/>
      <c r="D2963" s="23"/>
      <c r="E2963" s="23"/>
      <c r="F2963" s="23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</row>
    <row r="2964" spans="1:23" x14ac:dyDescent="0.3">
      <c r="A2964" s="23"/>
      <c r="B2964" s="23"/>
      <c r="C2964" s="23"/>
      <c r="D2964" s="23"/>
      <c r="E2964" s="23"/>
      <c r="F2964" s="23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</row>
    <row r="2965" spans="1:23" x14ac:dyDescent="0.3">
      <c r="A2965" s="23"/>
      <c r="B2965" s="23"/>
      <c r="C2965" s="23"/>
      <c r="D2965" s="23"/>
      <c r="E2965" s="23"/>
      <c r="F2965" s="23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</row>
    <row r="2966" spans="1:23" x14ac:dyDescent="0.3">
      <c r="A2966" s="23"/>
      <c r="B2966" s="23"/>
      <c r="C2966" s="23"/>
      <c r="D2966" s="23"/>
      <c r="E2966" s="23"/>
      <c r="F2966" s="23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</row>
    <row r="2967" spans="1:23" x14ac:dyDescent="0.3">
      <c r="A2967" s="23"/>
      <c r="B2967" s="23"/>
      <c r="C2967" s="23"/>
      <c r="D2967" s="23"/>
      <c r="E2967" s="23"/>
      <c r="F2967" s="23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</row>
    <row r="2968" spans="1:23" x14ac:dyDescent="0.3">
      <c r="A2968" s="23"/>
      <c r="B2968" s="23"/>
      <c r="C2968" s="23"/>
      <c r="D2968" s="23"/>
      <c r="E2968" s="23"/>
      <c r="F2968" s="23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</row>
    <row r="2969" spans="1:23" x14ac:dyDescent="0.3">
      <c r="A2969" s="23"/>
      <c r="B2969" s="23"/>
      <c r="C2969" s="23"/>
      <c r="D2969" s="23"/>
      <c r="E2969" s="23"/>
      <c r="F2969" s="23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</row>
    <row r="2970" spans="1:23" x14ac:dyDescent="0.3">
      <c r="A2970" s="23"/>
      <c r="B2970" s="23"/>
      <c r="C2970" s="23"/>
      <c r="D2970" s="23"/>
      <c r="E2970" s="23"/>
      <c r="F2970" s="23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</row>
    <row r="2971" spans="1:23" x14ac:dyDescent="0.3">
      <c r="A2971" s="23"/>
      <c r="B2971" s="23"/>
      <c r="C2971" s="23"/>
      <c r="D2971" s="23"/>
      <c r="E2971" s="23"/>
      <c r="F2971" s="23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</row>
    <row r="2972" spans="1:23" x14ac:dyDescent="0.3">
      <c r="A2972" s="23"/>
      <c r="B2972" s="23"/>
      <c r="C2972" s="23"/>
      <c r="D2972" s="23"/>
      <c r="E2972" s="23"/>
      <c r="F2972" s="23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</row>
    <row r="2973" spans="1:23" x14ac:dyDescent="0.3">
      <c r="A2973" s="23"/>
      <c r="B2973" s="23"/>
      <c r="C2973" s="23"/>
      <c r="D2973" s="23"/>
      <c r="E2973" s="23"/>
      <c r="F2973" s="23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</row>
    <row r="2974" spans="1:23" x14ac:dyDescent="0.3">
      <c r="A2974" s="23"/>
      <c r="B2974" s="23"/>
      <c r="C2974" s="23"/>
      <c r="D2974" s="23"/>
      <c r="E2974" s="23"/>
      <c r="F2974" s="23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</row>
    <row r="2975" spans="1:23" x14ac:dyDescent="0.3">
      <c r="A2975" s="23"/>
      <c r="B2975" s="23"/>
      <c r="C2975" s="23"/>
      <c r="D2975" s="23"/>
      <c r="E2975" s="23"/>
      <c r="F2975" s="23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</row>
    <row r="2976" spans="1:23" x14ac:dyDescent="0.3">
      <c r="A2976" s="23"/>
      <c r="B2976" s="23"/>
      <c r="C2976" s="23"/>
      <c r="D2976" s="23"/>
      <c r="E2976" s="23"/>
      <c r="F2976" s="23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</row>
    <row r="2977" spans="1:23" x14ac:dyDescent="0.3">
      <c r="A2977" s="23"/>
      <c r="B2977" s="23"/>
      <c r="C2977" s="23"/>
      <c r="D2977" s="23"/>
      <c r="E2977" s="23"/>
      <c r="F2977" s="23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</row>
    <row r="2978" spans="1:23" x14ac:dyDescent="0.3">
      <c r="A2978" s="23"/>
      <c r="B2978" s="23"/>
      <c r="C2978" s="23"/>
      <c r="D2978" s="23"/>
      <c r="E2978" s="23"/>
      <c r="F2978" s="23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</row>
    <row r="2979" spans="1:23" x14ac:dyDescent="0.3">
      <c r="A2979" s="23"/>
      <c r="B2979" s="23"/>
      <c r="C2979" s="23"/>
      <c r="D2979" s="23"/>
      <c r="E2979" s="23"/>
      <c r="F2979" s="23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</row>
    <row r="2980" spans="1:23" ht="21" x14ac:dyDescent="0.4">
      <c r="A2980" s="25"/>
      <c r="B2980" s="23"/>
      <c r="C2980" s="23"/>
      <c r="D2980" s="23"/>
      <c r="E2980" s="23"/>
      <c r="F2980" s="23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</row>
    <row r="2981" spans="1:23" x14ac:dyDescent="0.3">
      <c r="A2981" s="23"/>
      <c r="B2981" s="23"/>
      <c r="C2981" s="23"/>
      <c r="D2981" s="23"/>
      <c r="E2981" s="23"/>
      <c r="F2981" s="23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</row>
    <row r="2982" spans="1:23" x14ac:dyDescent="0.3">
      <c r="A2982" s="23"/>
      <c r="B2982" s="23"/>
      <c r="C2982" s="23"/>
      <c r="D2982" s="23"/>
      <c r="E2982" s="23"/>
      <c r="F2982" s="23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</row>
    <row r="2983" spans="1:23" x14ac:dyDescent="0.3">
      <c r="A2983" s="23"/>
      <c r="B2983" s="23"/>
      <c r="C2983" s="23"/>
      <c r="D2983" s="23"/>
      <c r="E2983" s="23"/>
      <c r="F2983" s="23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</row>
    <row r="2984" spans="1:23" x14ac:dyDescent="0.3">
      <c r="A2984" s="23"/>
      <c r="B2984" s="23"/>
      <c r="C2984" s="23"/>
      <c r="D2984" s="23"/>
      <c r="E2984" s="23"/>
      <c r="F2984" s="23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</row>
    <row r="2985" spans="1:23" x14ac:dyDescent="0.3">
      <c r="A2985" s="23"/>
      <c r="B2985" s="23"/>
      <c r="C2985" s="23"/>
      <c r="D2985" s="23"/>
      <c r="E2985" s="23"/>
      <c r="F2985" s="23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</row>
    <row r="2986" spans="1:23" x14ac:dyDescent="0.3">
      <c r="A2986" s="23"/>
      <c r="B2986" s="23"/>
      <c r="C2986" s="23"/>
      <c r="D2986" s="23"/>
      <c r="E2986" s="23"/>
      <c r="F2986" s="23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</row>
    <row r="2987" spans="1:23" x14ac:dyDescent="0.3">
      <c r="A2987" s="23"/>
      <c r="B2987" s="23"/>
      <c r="C2987" s="23"/>
      <c r="D2987" s="23"/>
      <c r="E2987" s="23"/>
      <c r="F2987" s="23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</row>
    <row r="2988" spans="1:23" x14ac:dyDescent="0.3">
      <c r="A2988" s="23"/>
      <c r="B2988" s="23"/>
      <c r="C2988" s="23"/>
      <c r="D2988" s="23"/>
      <c r="E2988" s="23"/>
      <c r="F2988" s="23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</row>
    <row r="2989" spans="1:23" x14ac:dyDescent="0.3">
      <c r="A2989" s="23"/>
      <c r="B2989" s="23"/>
      <c r="C2989" s="23"/>
      <c r="D2989" s="23"/>
      <c r="E2989" s="23"/>
      <c r="F2989" s="23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</row>
    <row r="2990" spans="1:23" x14ac:dyDescent="0.3">
      <c r="A2990" s="23"/>
      <c r="B2990" s="23"/>
      <c r="C2990" s="23"/>
      <c r="D2990" s="23"/>
      <c r="E2990" s="23"/>
      <c r="F2990" s="23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</row>
    <row r="2991" spans="1:23" x14ac:dyDescent="0.3">
      <c r="A2991" s="23"/>
      <c r="B2991" s="23"/>
      <c r="C2991" s="23"/>
      <c r="D2991" s="23"/>
      <c r="E2991" s="23"/>
      <c r="F2991" s="23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</row>
    <row r="2992" spans="1:23" x14ac:dyDescent="0.3">
      <c r="A2992" s="23"/>
      <c r="B2992" s="23"/>
      <c r="C2992" s="23"/>
      <c r="D2992" s="23"/>
      <c r="E2992" s="23"/>
      <c r="F2992" s="23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</row>
    <row r="2993" spans="1:23" x14ac:dyDescent="0.3">
      <c r="A2993" s="23"/>
      <c r="B2993" s="23"/>
      <c r="C2993" s="23"/>
      <c r="D2993" s="23"/>
      <c r="E2993" s="23"/>
      <c r="F2993" s="23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</row>
    <row r="2994" spans="1:23" x14ac:dyDescent="0.3">
      <c r="A2994" s="23"/>
      <c r="B2994" s="23"/>
      <c r="C2994" s="23"/>
      <c r="D2994" s="23"/>
      <c r="E2994" s="23"/>
      <c r="F2994" s="23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</row>
    <row r="2995" spans="1:23" x14ac:dyDescent="0.3">
      <c r="A2995" s="23"/>
      <c r="B2995" s="23"/>
      <c r="C2995" s="23"/>
      <c r="D2995" s="23"/>
      <c r="E2995" s="23"/>
      <c r="F2995" s="23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</row>
    <row r="2996" spans="1:23" x14ac:dyDescent="0.3">
      <c r="A2996" s="23"/>
      <c r="B2996" s="23"/>
      <c r="C2996" s="23"/>
      <c r="D2996" s="23"/>
      <c r="E2996" s="23"/>
      <c r="F2996" s="23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</row>
    <row r="2997" spans="1:23" x14ac:dyDescent="0.3">
      <c r="A2997" s="23"/>
      <c r="B2997" s="23"/>
      <c r="C2997" s="23"/>
      <c r="D2997" s="23"/>
      <c r="E2997" s="23"/>
      <c r="F2997" s="23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</row>
    <row r="2998" spans="1:23" x14ac:dyDescent="0.3">
      <c r="A2998" s="23"/>
      <c r="B2998" s="23"/>
      <c r="C2998" s="23"/>
      <c r="D2998" s="23"/>
      <c r="E2998" s="23"/>
      <c r="F2998" s="23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</row>
    <row r="2999" spans="1:23" x14ac:dyDescent="0.3">
      <c r="A2999" s="23"/>
      <c r="B2999" s="23"/>
      <c r="C2999" s="23"/>
      <c r="D2999" s="23"/>
      <c r="E2999" s="23"/>
      <c r="F2999" s="23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</row>
    <row r="3000" spans="1:23" x14ac:dyDescent="0.3">
      <c r="A3000" s="23"/>
      <c r="B3000" s="23"/>
      <c r="C3000" s="23"/>
      <c r="D3000" s="23"/>
      <c r="E3000" s="23"/>
      <c r="F3000" s="23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</row>
    <row r="3001" spans="1:23" x14ac:dyDescent="0.3">
      <c r="A3001" s="23"/>
      <c r="B3001" s="23"/>
      <c r="C3001" s="23"/>
      <c r="D3001" s="23"/>
      <c r="E3001" s="23"/>
      <c r="F3001" s="23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</row>
    <row r="3002" spans="1:23" x14ac:dyDescent="0.3">
      <c r="A3002" s="23"/>
      <c r="B3002" s="23"/>
      <c r="C3002" s="23"/>
      <c r="D3002" s="23"/>
      <c r="E3002" s="23"/>
      <c r="F3002" s="23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</row>
    <row r="3003" spans="1:23" x14ac:dyDescent="0.3">
      <c r="A3003" s="23"/>
      <c r="B3003" s="23"/>
      <c r="C3003" s="23"/>
      <c r="D3003" s="23"/>
      <c r="E3003" s="23"/>
      <c r="F3003" s="23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</row>
    <row r="3004" spans="1:23" x14ac:dyDescent="0.3">
      <c r="A3004" s="23"/>
      <c r="B3004" s="23"/>
      <c r="C3004" s="23"/>
      <c r="D3004" s="23"/>
      <c r="E3004" s="23"/>
      <c r="F3004" s="23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</row>
    <row r="3005" spans="1:23" x14ac:dyDescent="0.3">
      <c r="A3005" s="23"/>
      <c r="B3005" s="23"/>
      <c r="C3005" s="23"/>
      <c r="D3005" s="23"/>
      <c r="E3005" s="23"/>
      <c r="F3005" s="23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</row>
    <row r="3006" spans="1:23" x14ac:dyDescent="0.3">
      <c r="A3006" s="23"/>
      <c r="B3006" s="23"/>
      <c r="C3006" s="23"/>
      <c r="D3006" s="23"/>
      <c r="E3006" s="23"/>
      <c r="F3006" s="23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</row>
    <row r="3007" spans="1:23" x14ac:dyDescent="0.3">
      <c r="A3007" s="23"/>
      <c r="B3007" s="23"/>
      <c r="C3007" s="23"/>
      <c r="D3007" s="23"/>
      <c r="E3007" s="23"/>
      <c r="F3007" s="23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</row>
    <row r="3008" spans="1:23" x14ac:dyDescent="0.3">
      <c r="A3008" s="23"/>
      <c r="B3008" s="23"/>
      <c r="C3008" s="23"/>
      <c r="D3008" s="23"/>
      <c r="E3008" s="23"/>
      <c r="F3008" s="23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</row>
    <row r="3009" spans="1:23" x14ac:dyDescent="0.3">
      <c r="A3009" s="23"/>
      <c r="B3009" s="23"/>
      <c r="C3009" s="23"/>
      <c r="D3009" s="23"/>
      <c r="E3009" s="23"/>
      <c r="F3009" s="23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</row>
    <row r="3010" spans="1:23" x14ac:dyDescent="0.3">
      <c r="A3010" s="23"/>
      <c r="B3010" s="23"/>
      <c r="C3010" s="23"/>
      <c r="D3010" s="23"/>
      <c r="E3010" s="23"/>
      <c r="F3010" s="23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</row>
    <row r="3011" spans="1:23" x14ac:dyDescent="0.3">
      <c r="A3011" s="23"/>
      <c r="B3011" s="23"/>
      <c r="C3011" s="23"/>
      <c r="D3011" s="23"/>
      <c r="E3011" s="23"/>
      <c r="F3011" s="23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</row>
    <row r="3012" spans="1:23" x14ac:dyDescent="0.3">
      <c r="A3012" s="23"/>
      <c r="B3012" s="23"/>
      <c r="C3012" s="23"/>
      <c r="D3012" s="23"/>
      <c r="E3012" s="23"/>
      <c r="F3012" s="23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</row>
    <row r="3013" spans="1:23" x14ac:dyDescent="0.3">
      <c r="A3013" s="23"/>
      <c r="B3013" s="23"/>
      <c r="C3013" s="23"/>
      <c r="D3013" s="23"/>
      <c r="E3013" s="23"/>
      <c r="F3013" s="23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</row>
    <row r="3014" spans="1:23" x14ac:dyDescent="0.3">
      <c r="A3014" s="23"/>
      <c r="B3014" s="23"/>
      <c r="C3014" s="23"/>
      <c r="D3014" s="23"/>
      <c r="E3014" s="23"/>
      <c r="F3014" s="23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</row>
    <row r="3015" spans="1:23" x14ac:dyDescent="0.3">
      <c r="A3015" s="23"/>
      <c r="B3015" s="23"/>
      <c r="C3015" s="23"/>
      <c r="D3015" s="23"/>
      <c r="E3015" s="23"/>
      <c r="F3015" s="23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</row>
    <row r="3016" spans="1:23" x14ac:dyDescent="0.3">
      <c r="A3016" s="23"/>
      <c r="B3016" s="23"/>
      <c r="C3016" s="23"/>
      <c r="D3016" s="23"/>
      <c r="E3016" s="23"/>
      <c r="F3016" s="23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</row>
    <row r="3017" spans="1:23" x14ac:dyDescent="0.3">
      <c r="A3017" s="23"/>
      <c r="B3017" s="23"/>
      <c r="C3017" s="23"/>
      <c r="D3017" s="23"/>
      <c r="E3017" s="23"/>
      <c r="F3017" s="23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</row>
    <row r="3018" spans="1:23" x14ac:dyDescent="0.3">
      <c r="A3018" s="23"/>
      <c r="B3018" s="23"/>
      <c r="C3018" s="23"/>
      <c r="D3018" s="23"/>
      <c r="E3018" s="23"/>
      <c r="F3018" s="23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</row>
    <row r="3019" spans="1:23" x14ac:dyDescent="0.3">
      <c r="A3019" s="23"/>
      <c r="B3019" s="23"/>
      <c r="C3019" s="23"/>
      <c r="D3019" s="23"/>
      <c r="E3019" s="23"/>
      <c r="F3019" s="23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</row>
    <row r="3020" spans="1:23" x14ac:dyDescent="0.3">
      <c r="A3020" s="23"/>
      <c r="B3020" s="23"/>
      <c r="C3020" s="23"/>
      <c r="D3020" s="23"/>
      <c r="E3020" s="23"/>
      <c r="F3020" s="23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</row>
    <row r="3021" spans="1:23" x14ac:dyDescent="0.3">
      <c r="A3021" s="23"/>
      <c r="B3021" s="23"/>
      <c r="C3021" s="23"/>
      <c r="D3021" s="23"/>
      <c r="E3021" s="23"/>
      <c r="F3021" s="23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</row>
    <row r="3022" spans="1:23" x14ac:dyDescent="0.3">
      <c r="A3022" s="23"/>
      <c r="B3022" s="23"/>
      <c r="C3022" s="23"/>
      <c r="D3022" s="23"/>
      <c r="E3022" s="23"/>
      <c r="F3022" s="23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</row>
    <row r="3023" spans="1:23" x14ac:dyDescent="0.3">
      <c r="A3023" s="23"/>
      <c r="B3023" s="23"/>
      <c r="C3023" s="23"/>
      <c r="D3023" s="23"/>
      <c r="E3023" s="23"/>
      <c r="F3023" s="23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</row>
    <row r="3024" spans="1:23" x14ac:dyDescent="0.3">
      <c r="A3024" s="23"/>
      <c r="B3024" s="23"/>
      <c r="C3024" s="23"/>
      <c r="D3024" s="23"/>
      <c r="E3024" s="23"/>
      <c r="F3024" s="23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</row>
    <row r="3025" spans="1:23" x14ac:dyDescent="0.3">
      <c r="A3025" s="23"/>
      <c r="B3025" s="23"/>
      <c r="C3025" s="23"/>
      <c r="D3025" s="23"/>
      <c r="E3025" s="23"/>
      <c r="F3025" s="23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</row>
    <row r="3026" spans="1:23" x14ac:dyDescent="0.3">
      <c r="A3026" s="23"/>
      <c r="B3026" s="23"/>
      <c r="C3026" s="23"/>
      <c r="D3026" s="23"/>
      <c r="E3026" s="23"/>
      <c r="F3026" s="23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</row>
    <row r="3027" spans="1:23" x14ac:dyDescent="0.3">
      <c r="A3027" s="23"/>
      <c r="B3027" s="23"/>
      <c r="C3027" s="23"/>
      <c r="D3027" s="23"/>
      <c r="E3027" s="23"/>
      <c r="F3027" s="23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</row>
    <row r="3028" spans="1:23" x14ac:dyDescent="0.3">
      <c r="A3028" s="23"/>
      <c r="B3028" s="23"/>
      <c r="C3028" s="23"/>
      <c r="D3028" s="23"/>
      <c r="E3028" s="23"/>
      <c r="F3028" s="23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</row>
    <row r="3029" spans="1:23" x14ac:dyDescent="0.3">
      <c r="A3029" s="23"/>
      <c r="B3029" s="23"/>
      <c r="C3029" s="23"/>
      <c r="D3029" s="23"/>
      <c r="E3029" s="23"/>
      <c r="F3029" s="23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</row>
    <row r="3030" spans="1:23" x14ac:dyDescent="0.3">
      <c r="A3030" s="23"/>
      <c r="B3030" s="23"/>
      <c r="C3030" s="23"/>
      <c r="D3030" s="23"/>
      <c r="E3030" s="23"/>
      <c r="F3030" s="23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</row>
    <row r="3031" spans="1:23" x14ac:dyDescent="0.3">
      <c r="A3031" s="23"/>
      <c r="B3031" s="23"/>
      <c r="C3031" s="23"/>
      <c r="D3031" s="23"/>
      <c r="E3031" s="23"/>
      <c r="F3031" s="23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</row>
    <row r="3032" spans="1:23" x14ac:dyDescent="0.3">
      <c r="A3032" s="23"/>
      <c r="B3032" s="23"/>
      <c r="C3032" s="23"/>
      <c r="D3032" s="23"/>
      <c r="E3032" s="23"/>
      <c r="F3032" s="23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</row>
    <row r="3033" spans="1:23" x14ac:dyDescent="0.3">
      <c r="A3033" s="23"/>
      <c r="B3033" s="23"/>
      <c r="C3033" s="23"/>
      <c r="D3033" s="23"/>
      <c r="E3033" s="23"/>
      <c r="F3033" s="23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</row>
    <row r="3034" spans="1:23" x14ac:dyDescent="0.3">
      <c r="A3034" s="23"/>
      <c r="B3034" s="23"/>
      <c r="C3034" s="23"/>
      <c r="D3034" s="23"/>
      <c r="E3034" s="23"/>
      <c r="F3034" s="23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</row>
    <row r="3035" spans="1:23" x14ac:dyDescent="0.3">
      <c r="A3035" s="23"/>
      <c r="B3035" s="23"/>
      <c r="C3035" s="23"/>
      <c r="D3035" s="23"/>
      <c r="E3035" s="23"/>
      <c r="F3035" s="23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</row>
    <row r="3036" spans="1:23" x14ac:dyDescent="0.3">
      <c r="A3036" s="23"/>
      <c r="B3036" s="23"/>
      <c r="C3036" s="23"/>
      <c r="D3036" s="23"/>
      <c r="E3036" s="23"/>
      <c r="F3036" s="23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</row>
    <row r="3037" spans="1:23" x14ac:dyDescent="0.3">
      <c r="A3037" s="23"/>
      <c r="B3037" s="23"/>
      <c r="C3037" s="23"/>
      <c r="D3037" s="23"/>
      <c r="E3037" s="23"/>
      <c r="F3037" s="23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</row>
    <row r="3038" spans="1:23" x14ac:dyDescent="0.3">
      <c r="A3038" s="23"/>
      <c r="B3038" s="23"/>
      <c r="C3038" s="23"/>
      <c r="D3038" s="23"/>
      <c r="E3038" s="23"/>
      <c r="F3038" s="23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</row>
    <row r="3039" spans="1:23" x14ac:dyDescent="0.3">
      <c r="A3039" s="23"/>
      <c r="B3039" s="23"/>
      <c r="C3039" s="23"/>
      <c r="D3039" s="23"/>
      <c r="E3039" s="23"/>
      <c r="F3039" s="23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</row>
    <row r="3040" spans="1:23" x14ac:dyDescent="0.3">
      <c r="A3040" s="23"/>
      <c r="B3040" s="23"/>
      <c r="C3040" s="23"/>
      <c r="D3040" s="23"/>
      <c r="E3040" s="23"/>
      <c r="F3040" s="23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</row>
    <row r="3041" spans="1:23" x14ac:dyDescent="0.3">
      <c r="A3041" s="23"/>
      <c r="B3041" s="23"/>
      <c r="C3041" s="23"/>
      <c r="D3041" s="23"/>
      <c r="E3041" s="23"/>
      <c r="F3041" s="23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</row>
    <row r="3042" spans="1:23" x14ac:dyDescent="0.3">
      <c r="A3042" s="23"/>
      <c r="B3042" s="23"/>
      <c r="C3042" s="23"/>
      <c r="D3042" s="23"/>
      <c r="E3042" s="23"/>
      <c r="F3042" s="23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</row>
    <row r="3043" spans="1:23" x14ac:dyDescent="0.3">
      <c r="A3043" s="23"/>
      <c r="B3043" s="23"/>
      <c r="C3043" s="23"/>
      <c r="D3043" s="23"/>
      <c r="E3043" s="23"/>
      <c r="F3043" s="23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</row>
    <row r="3044" spans="1:23" x14ac:dyDescent="0.3">
      <c r="A3044" s="23"/>
      <c r="B3044" s="23"/>
      <c r="C3044" s="23"/>
      <c r="D3044" s="23"/>
      <c r="E3044" s="23"/>
      <c r="F3044" s="23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</row>
    <row r="3045" spans="1:23" x14ac:dyDescent="0.3">
      <c r="A3045" s="23"/>
      <c r="B3045" s="23"/>
      <c r="C3045" s="23"/>
      <c r="D3045" s="23"/>
      <c r="E3045" s="23"/>
      <c r="F3045" s="23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</row>
    <row r="3046" spans="1:23" x14ac:dyDescent="0.3">
      <c r="A3046" s="23"/>
      <c r="B3046" s="23"/>
      <c r="C3046" s="23"/>
      <c r="D3046" s="23"/>
      <c r="E3046" s="23"/>
      <c r="F3046" s="23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</row>
    <row r="3047" spans="1:23" x14ac:dyDescent="0.3">
      <c r="A3047" s="23"/>
      <c r="B3047" s="23"/>
      <c r="C3047" s="23"/>
      <c r="D3047" s="23"/>
      <c r="E3047" s="23"/>
      <c r="F3047" s="23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</row>
    <row r="3048" spans="1:23" x14ac:dyDescent="0.3">
      <c r="A3048" s="23"/>
      <c r="B3048" s="23"/>
      <c r="C3048" s="23"/>
      <c r="D3048" s="23"/>
      <c r="E3048" s="23"/>
      <c r="F3048" s="23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</row>
    <row r="3049" spans="1:23" x14ac:dyDescent="0.3">
      <c r="A3049" s="23"/>
      <c r="B3049" s="23"/>
      <c r="C3049" s="23"/>
      <c r="D3049" s="23"/>
      <c r="E3049" s="23"/>
      <c r="F3049" s="23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</row>
    <row r="3050" spans="1:23" x14ac:dyDescent="0.3">
      <c r="A3050" s="23"/>
      <c r="B3050" s="23"/>
      <c r="C3050" s="23"/>
      <c r="D3050" s="23"/>
      <c r="E3050" s="23"/>
      <c r="F3050" s="23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</row>
    <row r="3051" spans="1:23" x14ac:dyDescent="0.3">
      <c r="A3051" s="23"/>
      <c r="B3051" s="23"/>
      <c r="C3051" s="23"/>
      <c r="D3051" s="23"/>
      <c r="E3051" s="23"/>
      <c r="F3051" s="23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</row>
    <row r="3052" spans="1:23" x14ac:dyDescent="0.3">
      <c r="A3052" s="23"/>
      <c r="B3052" s="23"/>
      <c r="C3052" s="23"/>
      <c r="D3052" s="23"/>
      <c r="E3052" s="23"/>
      <c r="F3052" s="23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</row>
    <row r="3053" spans="1:23" x14ac:dyDescent="0.3">
      <c r="A3053" s="23"/>
      <c r="B3053" s="23"/>
      <c r="C3053" s="23"/>
      <c r="D3053" s="23"/>
      <c r="E3053" s="23"/>
      <c r="F3053" s="23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</row>
    <row r="3054" spans="1:23" x14ac:dyDescent="0.3">
      <c r="A3054" s="23"/>
      <c r="B3054" s="23"/>
      <c r="C3054" s="23"/>
      <c r="D3054" s="23"/>
      <c r="E3054" s="23"/>
      <c r="F3054" s="23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</row>
    <row r="3055" spans="1:23" x14ac:dyDescent="0.3">
      <c r="A3055" s="23"/>
      <c r="B3055" s="23"/>
      <c r="C3055" s="23"/>
      <c r="D3055" s="23"/>
      <c r="E3055" s="23"/>
      <c r="F3055" s="23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</row>
    <row r="3056" spans="1:23" x14ac:dyDescent="0.3">
      <c r="A3056" s="23"/>
      <c r="B3056" s="23"/>
      <c r="C3056" s="23"/>
      <c r="D3056" s="23"/>
      <c r="E3056" s="23"/>
      <c r="F3056" s="23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</row>
    <row r="3057" spans="1:23" x14ac:dyDescent="0.3">
      <c r="A3057" s="23"/>
      <c r="B3057" s="23"/>
      <c r="C3057" s="23"/>
      <c r="D3057" s="23"/>
      <c r="E3057" s="23"/>
      <c r="F3057" s="23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</row>
    <row r="3058" spans="1:23" x14ac:dyDescent="0.3">
      <c r="A3058" s="23"/>
      <c r="B3058" s="23"/>
      <c r="C3058" s="23"/>
      <c r="D3058" s="23"/>
      <c r="E3058" s="23"/>
      <c r="F3058" s="23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</row>
    <row r="3059" spans="1:23" x14ac:dyDescent="0.3">
      <c r="A3059" s="23"/>
      <c r="B3059" s="23"/>
      <c r="C3059" s="23"/>
      <c r="D3059" s="23"/>
      <c r="E3059" s="23"/>
      <c r="F3059" s="23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</row>
    <row r="3060" spans="1:23" ht="21" x14ac:dyDescent="0.4">
      <c r="A3060" s="25"/>
      <c r="B3060" s="23"/>
      <c r="C3060" s="23"/>
      <c r="D3060" s="23"/>
      <c r="E3060" s="23"/>
      <c r="F3060" s="23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</row>
    <row r="3061" spans="1:23" x14ac:dyDescent="0.3">
      <c r="A3061" s="23"/>
      <c r="B3061" s="23"/>
      <c r="C3061" s="23"/>
      <c r="D3061" s="23"/>
      <c r="E3061" s="23"/>
      <c r="F3061" s="23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</row>
    <row r="3062" spans="1:23" x14ac:dyDescent="0.3">
      <c r="A3062" s="23"/>
      <c r="B3062" s="23"/>
      <c r="C3062" s="23"/>
      <c r="D3062" s="23"/>
      <c r="E3062" s="23"/>
      <c r="F3062" s="23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</row>
    <row r="3063" spans="1:23" x14ac:dyDescent="0.3">
      <c r="A3063" s="23"/>
      <c r="B3063" s="23"/>
      <c r="C3063" s="23"/>
      <c r="D3063" s="23"/>
      <c r="E3063" s="23"/>
      <c r="F3063" s="23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</row>
    <row r="3064" spans="1:23" x14ac:dyDescent="0.3">
      <c r="A3064" s="23"/>
      <c r="B3064" s="23"/>
      <c r="C3064" s="23"/>
      <c r="D3064" s="23"/>
      <c r="E3064" s="23"/>
      <c r="F3064" s="23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</row>
    <row r="3065" spans="1:23" x14ac:dyDescent="0.3">
      <c r="A3065" s="23"/>
      <c r="B3065" s="23"/>
      <c r="C3065" s="23"/>
      <c r="D3065" s="23"/>
      <c r="E3065" s="23"/>
      <c r="F3065" s="23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</row>
    <row r="3066" spans="1:23" x14ac:dyDescent="0.3">
      <c r="A3066" s="23"/>
      <c r="B3066" s="23"/>
      <c r="C3066" s="23"/>
      <c r="D3066" s="23"/>
      <c r="E3066" s="23"/>
      <c r="F3066" s="23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</row>
    <row r="3067" spans="1:23" x14ac:dyDescent="0.3">
      <c r="A3067" s="23"/>
      <c r="B3067" s="23"/>
      <c r="C3067" s="23"/>
      <c r="D3067" s="23"/>
      <c r="E3067" s="23"/>
      <c r="F3067" s="23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</row>
    <row r="3068" spans="1:23" x14ac:dyDescent="0.3">
      <c r="A3068" s="23"/>
      <c r="B3068" s="23"/>
      <c r="C3068" s="23"/>
      <c r="D3068" s="23"/>
      <c r="E3068" s="23"/>
      <c r="F3068" s="23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</row>
    <row r="3069" spans="1:23" x14ac:dyDescent="0.3">
      <c r="A3069" s="23"/>
      <c r="B3069" s="23"/>
      <c r="C3069" s="23"/>
      <c r="D3069" s="23"/>
      <c r="E3069" s="23"/>
      <c r="F3069" s="23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</row>
    <row r="3070" spans="1:23" x14ac:dyDescent="0.3">
      <c r="A3070" s="23"/>
      <c r="B3070" s="23"/>
      <c r="C3070" s="23"/>
      <c r="D3070" s="23"/>
      <c r="E3070" s="23"/>
      <c r="F3070" s="23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</row>
    <row r="3071" spans="1:23" x14ac:dyDescent="0.3">
      <c r="A3071" s="23"/>
      <c r="B3071" s="23"/>
      <c r="C3071" s="23"/>
      <c r="D3071" s="23"/>
      <c r="E3071" s="23"/>
      <c r="F3071" s="23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</row>
    <row r="3072" spans="1:23" x14ac:dyDescent="0.3">
      <c r="A3072" s="23"/>
      <c r="B3072" s="23"/>
      <c r="C3072" s="23"/>
      <c r="D3072" s="23"/>
      <c r="E3072" s="23"/>
      <c r="F3072" s="23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</row>
    <row r="3073" spans="1:23" x14ac:dyDescent="0.3">
      <c r="A3073" s="23"/>
      <c r="B3073" s="23"/>
      <c r="C3073" s="23"/>
      <c r="D3073" s="23"/>
      <c r="E3073" s="23"/>
      <c r="F3073" s="23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</row>
    <row r="3074" spans="1:23" x14ac:dyDescent="0.3">
      <c r="A3074" s="23"/>
      <c r="B3074" s="23"/>
      <c r="C3074" s="23"/>
      <c r="D3074" s="23"/>
      <c r="E3074" s="23"/>
      <c r="F3074" s="23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</row>
    <row r="3075" spans="1:23" x14ac:dyDescent="0.3">
      <c r="A3075" s="23"/>
      <c r="B3075" s="23"/>
      <c r="C3075" s="23"/>
      <c r="D3075" s="23"/>
      <c r="E3075" s="23"/>
      <c r="F3075" s="23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</row>
    <row r="3076" spans="1:23" x14ac:dyDescent="0.3">
      <c r="A3076" s="23"/>
      <c r="B3076" s="23"/>
      <c r="C3076" s="23"/>
      <c r="D3076" s="23"/>
      <c r="E3076" s="23"/>
      <c r="F3076" s="23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</row>
    <row r="3077" spans="1:23" x14ac:dyDescent="0.3">
      <c r="A3077" s="23"/>
      <c r="B3077" s="23"/>
      <c r="C3077" s="23"/>
      <c r="D3077" s="23"/>
      <c r="E3077" s="23"/>
      <c r="F3077" s="23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</row>
    <row r="3078" spans="1:23" x14ac:dyDescent="0.3">
      <c r="A3078" s="23"/>
      <c r="B3078" s="23"/>
      <c r="C3078" s="23"/>
      <c r="D3078" s="23"/>
      <c r="E3078" s="23"/>
      <c r="F3078" s="23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</row>
    <row r="3079" spans="1:23" x14ac:dyDescent="0.3">
      <c r="A3079" s="23"/>
      <c r="B3079" s="23"/>
      <c r="C3079" s="23"/>
      <c r="D3079" s="23"/>
      <c r="E3079" s="23"/>
      <c r="F3079" s="23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</row>
    <row r="3080" spans="1:23" x14ac:dyDescent="0.3">
      <c r="A3080" s="23"/>
      <c r="B3080" s="23"/>
      <c r="C3080" s="23"/>
      <c r="D3080" s="23"/>
      <c r="E3080" s="23"/>
      <c r="F3080" s="23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</row>
    <row r="3081" spans="1:23" x14ac:dyDescent="0.3">
      <c r="A3081" s="23"/>
      <c r="B3081" s="23"/>
      <c r="C3081" s="23"/>
      <c r="D3081" s="23"/>
      <c r="E3081" s="23"/>
      <c r="F3081" s="23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</row>
    <row r="3082" spans="1:23" x14ac:dyDescent="0.3">
      <c r="A3082" s="23"/>
      <c r="B3082" s="23"/>
      <c r="C3082" s="23"/>
      <c r="D3082" s="23"/>
      <c r="E3082" s="23"/>
      <c r="F3082" s="23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</row>
    <row r="3083" spans="1:23" x14ac:dyDescent="0.3">
      <c r="A3083" s="23"/>
      <c r="B3083" s="23"/>
      <c r="C3083" s="23"/>
      <c r="D3083" s="23"/>
      <c r="E3083" s="23"/>
      <c r="F3083" s="23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</row>
    <row r="3084" spans="1:23" x14ac:dyDescent="0.3">
      <c r="A3084" s="23"/>
      <c r="B3084" s="23"/>
      <c r="C3084" s="23"/>
      <c r="D3084" s="23"/>
      <c r="E3084" s="23"/>
      <c r="F3084" s="23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</row>
    <row r="3085" spans="1:23" x14ac:dyDescent="0.3">
      <c r="A3085" s="23"/>
      <c r="B3085" s="23"/>
      <c r="C3085" s="23"/>
      <c r="D3085" s="23"/>
      <c r="E3085" s="23"/>
      <c r="F3085" s="23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</row>
    <row r="3086" spans="1:23" x14ac:dyDescent="0.3">
      <c r="A3086" s="23"/>
      <c r="B3086" s="23"/>
      <c r="C3086" s="23"/>
      <c r="D3086" s="23"/>
      <c r="E3086" s="23"/>
      <c r="F3086" s="23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</row>
    <row r="3087" spans="1:23" x14ac:dyDescent="0.3">
      <c r="A3087" s="23"/>
      <c r="B3087" s="23"/>
      <c r="C3087" s="23"/>
      <c r="D3087" s="23"/>
      <c r="E3087" s="23"/>
      <c r="F3087" s="23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</row>
    <row r="3088" spans="1:23" x14ac:dyDescent="0.3">
      <c r="A3088" s="23"/>
      <c r="B3088" s="23"/>
      <c r="C3088" s="23"/>
      <c r="D3088" s="23"/>
      <c r="E3088" s="23"/>
      <c r="F3088" s="23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</row>
    <row r="3089" spans="1:23" x14ac:dyDescent="0.3">
      <c r="A3089" s="23"/>
      <c r="B3089" s="23"/>
      <c r="C3089" s="23"/>
      <c r="D3089" s="23"/>
      <c r="E3089" s="23"/>
      <c r="F3089" s="23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</row>
    <row r="3090" spans="1:23" x14ac:dyDescent="0.3">
      <c r="A3090" s="23"/>
      <c r="B3090" s="23"/>
      <c r="C3090" s="23"/>
      <c r="D3090" s="23"/>
      <c r="E3090" s="23"/>
      <c r="F3090" s="23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</row>
    <row r="3091" spans="1:23" x14ac:dyDescent="0.3">
      <c r="A3091" s="23"/>
      <c r="B3091" s="23"/>
      <c r="C3091" s="23"/>
      <c r="D3091" s="23"/>
      <c r="E3091" s="23"/>
      <c r="F3091" s="23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</row>
    <row r="3092" spans="1:23" x14ac:dyDescent="0.3">
      <c r="A3092" s="23"/>
      <c r="B3092" s="23"/>
      <c r="C3092" s="23"/>
      <c r="D3092" s="23"/>
      <c r="E3092" s="23"/>
      <c r="F3092" s="23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</row>
    <row r="3093" spans="1:23" x14ac:dyDescent="0.3">
      <c r="A3093" s="23"/>
      <c r="B3093" s="23"/>
      <c r="C3093" s="23"/>
      <c r="D3093" s="23"/>
      <c r="E3093" s="23"/>
      <c r="F3093" s="23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</row>
    <row r="3094" spans="1:23" x14ac:dyDescent="0.3">
      <c r="A3094" s="23"/>
      <c r="B3094" s="23"/>
      <c r="C3094" s="23"/>
      <c r="D3094" s="23"/>
      <c r="E3094" s="23"/>
      <c r="F3094" s="23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</row>
    <row r="3095" spans="1:23" x14ac:dyDescent="0.3">
      <c r="A3095" s="23"/>
      <c r="B3095" s="23"/>
      <c r="C3095" s="23"/>
      <c r="D3095" s="23"/>
      <c r="E3095" s="23"/>
      <c r="F3095" s="23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</row>
    <row r="3096" spans="1:23" x14ac:dyDescent="0.3">
      <c r="A3096" s="23"/>
      <c r="B3096" s="23"/>
      <c r="C3096" s="23"/>
      <c r="D3096" s="23"/>
      <c r="E3096" s="23"/>
      <c r="F3096" s="23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</row>
    <row r="3097" spans="1:23" x14ac:dyDescent="0.3">
      <c r="A3097" s="23"/>
      <c r="B3097" s="23"/>
      <c r="C3097" s="23"/>
      <c r="D3097" s="23"/>
      <c r="E3097" s="23"/>
      <c r="F3097" s="23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</row>
    <row r="3098" spans="1:23" x14ac:dyDescent="0.3">
      <c r="A3098" s="23"/>
      <c r="B3098" s="23"/>
      <c r="C3098" s="23"/>
      <c r="D3098" s="23"/>
      <c r="E3098" s="23"/>
      <c r="F3098" s="23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</row>
    <row r="3099" spans="1:23" x14ac:dyDescent="0.3">
      <c r="A3099" s="23"/>
      <c r="B3099" s="23"/>
      <c r="C3099" s="23"/>
      <c r="D3099" s="23"/>
      <c r="E3099" s="23"/>
      <c r="F3099" s="23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</row>
    <row r="3100" spans="1:23" x14ac:dyDescent="0.3">
      <c r="A3100" s="23"/>
      <c r="B3100" s="23"/>
      <c r="C3100" s="23"/>
      <c r="D3100" s="23"/>
      <c r="E3100" s="23"/>
      <c r="F3100" s="23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</row>
    <row r="3101" spans="1:23" x14ac:dyDescent="0.3">
      <c r="A3101" s="23"/>
      <c r="B3101" s="23"/>
      <c r="C3101" s="23"/>
      <c r="D3101" s="23"/>
      <c r="E3101" s="23"/>
      <c r="F3101" s="23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</row>
    <row r="3102" spans="1:23" x14ac:dyDescent="0.3">
      <c r="A3102" s="23"/>
      <c r="B3102" s="23"/>
      <c r="C3102" s="23"/>
      <c r="D3102" s="23"/>
      <c r="E3102" s="23"/>
      <c r="F3102" s="23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</row>
    <row r="3103" spans="1:23" x14ac:dyDescent="0.3">
      <c r="A3103" s="23"/>
      <c r="B3103" s="23"/>
      <c r="C3103" s="23"/>
      <c r="D3103" s="23"/>
      <c r="E3103" s="23"/>
      <c r="F3103" s="23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</row>
    <row r="3104" spans="1:23" x14ac:dyDescent="0.3">
      <c r="A3104" s="23"/>
      <c r="B3104" s="23"/>
      <c r="C3104" s="23"/>
      <c r="D3104" s="23"/>
      <c r="E3104" s="23"/>
      <c r="F3104" s="23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</row>
    <row r="3105" spans="1:23" x14ac:dyDescent="0.3">
      <c r="A3105" s="23"/>
      <c r="B3105" s="23"/>
      <c r="C3105" s="23"/>
      <c r="D3105" s="23"/>
      <c r="E3105" s="23"/>
      <c r="F3105" s="23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</row>
    <row r="3106" spans="1:23" x14ac:dyDescent="0.3">
      <c r="A3106" s="23"/>
      <c r="B3106" s="23"/>
      <c r="C3106" s="23"/>
      <c r="D3106" s="23"/>
      <c r="E3106" s="23"/>
      <c r="F3106" s="23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</row>
    <row r="3107" spans="1:23" x14ac:dyDescent="0.3">
      <c r="A3107" s="23"/>
      <c r="B3107" s="23"/>
      <c r="C3107" s="23"/>
      <c r="D3107" s="23"/>
      <c r="E3107" s="23"/>
      <c r="F3107" s="23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</row>
    <row r="3108" spans="1:23" x14ac:dyDescent="0.3">
      <c r="A3108" s="23"/>
      <c r="B3108" s="23"/>
      <c r="C3108" s="23"/>
      <c r="D3108" s="23"/>
      <c r="E3108" s="23"/>
      <c r="F3108" s="23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</row>
    <row r="3109" spans="1:23" x14ac:dyDescent="0.3">
      <c r="A3109" s="23"/>
      <c r="B3109" s="23"/>
      <c r="C3109" s="23"/>
      <c r="D3109" s="23"/>
      <c r="E3109" s="23"/>
      <c r="F3109" s="23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</row>
    <row r="3110" spans="1:23" x14ac:dyDescent="0.3">
      <c r="A3110" s="23"/>
      <c r="B3110" s="23"/>
      <c r="C3110" s="23"/>
      <c r="D3110" s="23"/>
      <c r="E3110" s="23"/>
      <c r="F3110" s="23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</row>
    <row r="3111" spans="1:23" x14ac:dyDescent="0.3">
      <c r="A3111" s="23"/>
      <c r="B3111" s="23"/>
      <c r="C3111" s="23"/>
      <c r="D3111" s="23"/>
      <c r="E3111" s="23"/>
      <c r="F3111" s="23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</row>
    <row r="3112" spans="1:23" x14ac:dyDescent="0.3">
      <c r="A3112" s="23"/>
      <c r="B3112" s="23"/>
      <c r="C3112" s="23"/>
      <c r="D3112" s="23"/>
      <c r="E3112" s="23"/>
      <c r="F3112" s="23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</row>
    <row r="3113" spans="1:23" x14ac:dyDescent="0.3">
      <c r="A3113" s="23"/>
      <c r="B3113" s="23"/>
      <c r="C3113" s="23"/>
      <c r="D3113" s="23"/>
      <c r="E3113" s="23"/>
      <c r="F3113" s="23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</row>
    <row r="3114" spans="1:23" x14ac:dyDescent="0.3">
      <c r="A3114" s="23"/>
      <c r="B3114" s="23"/>
      <c r="C3114" s="23"/>
      <c r="D3114" s="23"/>
      <c r="E3114" s="23"/>
      <c r="F3114" s="23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</row>
    <row r="3115" spans="1:23" x14ac:dyDescent="0.3">
      <c r="A3115" s="23"/>
      <c r="B3115" s="23"/>
      <c r="C3115" s="23"/>
      <c r="D3115" s="23"/>
      <c r="E3115" s="23"/>
      <c r="F3115" s="23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</row>
    <row r="3116" spans="1:23" x14ac:dyDescent="0.3">
      <c r="A3116" s="23"/>
      <c r="B3116" s="23"/>
      <c r="C3116" s="23"/>
      <c r="D3116" s="23"/>
      <c r="E3116" s="23"/>
      <c r="F3116" s="23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</row>
    <row r="3117" spans="1:23" x14ac:dyDescent="0.3">
      <c r="A3117" s="23"/>
      <c r="B3117" s="23"/>
      <c r="C3117" s="23"/>
      <c r="D3117" s="23"/>
      <c r="E3117" s="23"/>
      <c r="F3117" s="23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</row>
    <row r="3118" spans="1:23" x14ac:dyDescent="0.3">
      <c r="A3118" s="23"/>
      <c r="B3118" s="23"/>
      <c r="C3118" s="23"/>
      <c r="D3118" s="23"/>
      <c r="E3118" s="23"/>
      <c r="F3118" s="23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</row>
    <row r="3119" spans="1:23" x14ac:dyDescent="0.3">
      <c r="A3119" s="23"/>
      <c r="B3119" s="23"/>
      <c r="C3119" s="23"/>
      <c r="D3119" s="23"/>
      <c r="E3119" s="23"/>
      <c r="F3119" s="23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</row>
    <row r="3120" spans="1:23" x14ac:dyDescent="0.3">
      <c r="A3120" s="23"/>
      <c r="B3120" s="23"/>
      <c r="C3120" s="23"/>
      <c r="D3120" s="23"/>
      <c r="E3120" s="23"/>
      <c r="F3120" s="23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</row>
    <row r="3121" spans="1:23" x14ac:dyDescent="0.3">
      <c r="A3121" s="23"/>
      <c r="B3121" s="23"/>
      <c r="C3121" s="23"/>
      <c r="D3121" s="23"/>
      <c r="E3121" s="23"/>
      <c r="F3121" s="23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</row>
    <row r="3122" spans="1:23" x14ac:dyDescent="0.3">
      <c r="A3122" s="23"/>
      <c r="B3122" s="23"/>
      <c r="C3122" s="23"/>
      <c r="D3122" s="23"/>
      <c r="E3122" s="23"/>
      <c r="F3122" s="23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</row>
    <row r="3123" spans="1:23" x14ac:dyDescent="0.3">
      <c r="A3123" s="23"/>
      <c r="B3123" s="23"/>
      <c r="C3123" s="23"/>
      <c r="D3123" s="23"/>
      <c r="E3123" s="23"/>
      <c r="F3123" s="23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</row>
    <row r="3124" spans="1:23" x14ac:dyDescent="0.3">
      <c r="A3124" s="23"/>
      <c r="B3124" s="23"/>
      <c r="C3124" s="23"/>
      <c r="D3124" s="23"/>
      <c r="E3124" s="23"/>
      <c r="F3124" s="23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</row>
    <row r="3125" spans="1:23" x14ac:dyDescent="0.3">
      <c r="A3125" s="23"/>
      <c r="B3125" s="23"/>
      <c r="C3125" s="23"/>
      <c r="D3125" s="23"/>
      <c r="E3125" s="23"/>
      <c r="F3125" s="23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</row>
    <row r="3126" spans="1:23" x14ac:dyDescent="0.3">
      <c r="A3126" s="23"/>
      <c r="B3126" s="23"/>
      <c r="C3126" s="23"/>
      <c r="D3126" s="23"/>
      <c r="E3126" s="23"/>
      <c r="F3126" s="23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</row>
    <row r="3127" spans="1:23" x14ac:dyDescent="0.3">
      <c r="A3127" s="23"/>
      <c r="B3127" s="23"/>
      <c r="C3127" s="23"/>
      <c r="D3127" s="23"/>
      <c r="E3127" s="23"/>
      <c r="F3127" s="23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</row>
    <row r="3128" spans="1:23" x14ac:dyDescent="0.3">
      <c r="A3128" s="23"/>
      <c r="B3128" s="23"/>
      <c r="C3128" s="23"/>
      <c r="D3128" s="23"/>
      <c r="E3128" s="23"/>
      <c r="F3128" s="23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</row>
    <row r="3129" spans="1:23" x14ac:dyDescent="0.3">
      <c r="A3129" s="23"/>
      <c r="B3129" s="23"/>
      <c r="C3129" s="23"/>
      <c r="D3129" s="23"/>
      <c r="E3129" s="23"/>
      <c r="F3129" s="23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</row>
    <row r="3130" spans="1:23" x14ac:dyDescent="0.3">
      <c r="A3130" s="23"/>
      <c r="B3130" s="23"/>
      <c r="C3130" s="23"/>
      <c r="D3130" s="23"/>
      <c r="E3130" s="23"/>
      <c r="F3130" s="23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</row>
    <row r="3131" spans="1:23" x14ac:dyDescent="0.3">
      <c r="A3131" s="23"/>
      <c r="B3131" s="23"/>
      <c r="C3131" s="23"/>
      <c r="D3131" s="23"/>
      <c r="E3131" s="23"/>
      <c r="F3131" s="23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</row>
    <row r="3132" spans="1:23" x14ac:dyDescent="0.3">
      <c r="A3132" s="23"/>
      <c r="B3132" s="23"/>
      <c r="C3132" s="23"/>
      <c r="D3132" s="23"/>
      <c r="E3132" s="23"/>
      <c r="F3132" s="23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</row>
    <row r="3133" spans="1:23" x14ac:dyDescent="0.3">
      <c r="A3133" s="23"/>
      <c r="B3133" s="23"/>
      <c r="C3133" s="23"/>
      <c r="D3133" s="23"/>
      <c r="E3133" s="23"/>
      <c r="F3133" s="23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</row>
    <row r="3134" spans="1:23" x14ac:dyDescent="0.3">
      <c r="A3134" s="23"/>
      <c r="B3134" s="23"/>
      <c r="C3134" s="23"/>
      <c r="D3134" s="23"/>
      <c r="E3134" s="23"/>
      <c r="F3134" s="23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</row>
    <row r="3135" spans="1:23" x14ac:dyDescent="0.3">
      <c r="A3135" s="23"/>
      <c r="B3135" s="23"/>
      <c r="C3135" s="23"/>
      <c r="D3135" s="23"/>
      <c r="E3135" s="23"/>
      <c r="F3135" s="23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</row>
    <row r="3136" spans="1:23" x14ac:dyDescent="0.3">
      <c r="A3136" s="23"/>
      <c r="B3136" s="23"/>
      <c r="C3136" s="23"/>
      <c r="D3136" s="23"/>
      <c r="E3136" s="23"/>
      <c r="F3136" s="23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</row>
    <row r="3137" spans="1:23" x14ac:dyDescent="0.3">
      <c r="A3137" s="23"/>
      <c r="B3137" s="23"/>
      <c r="C3137" s="23"/>
      <c r="D3137" s="23"/>
      <c r="E3137" s="23"/>
      <c r="F3137" s="23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</row>
    <row r="3138" spans="1:23" x14ac:dyDescent="0.3">
      <c r="A3138" s="23"/>
      <c r="B3138" s="23"/>
      <c r="C3138" s="23"/>
      <c r="D3138" s="23"/>
      <c r="E3138" s="23"/>
      <c r="F3138" s="23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</row>
    <row r="3139" spans="1:23" x14ac:dyDescent="0.3">
      <c r="A3139" s="23"/>
      <c r="B3139" s="23"/>
      <c r="C3139" s="23"/>
      <c r="D3139" s="23"/>
      <c r="E3139" s="23"/>
      <c r="F3139" s="23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</row>
    <row r="3140" spans="1:23" ht="21" x14ac:dyDescent="0.4">
      <c r="A3140" s="25"/>
      <c r="B3140" s="23"/>
      <c r="C3140" s="23"/>
      <c r="D3140" s="23"/>
      <c r="E3140" s="23"/>
      <c r="F3140" s="23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</row>
    <row r="3141" spans="1:23" x14ac:dyDescent="0.3">
      <c r="A3141" s="23"/>
      <c r="B3141" s="23"/>
      <c r="C3141" s="23"/>
      <c r="D3141" s="23"/>
      <c r="E3141" s="23"/>
      <c r="F3141" s="23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</row>
    <row r="3142" spans="1:23" x14ac:dyDescent="0.3">
      <c r="A3142" s="23"/>
      <c r="B3142" s="23"/>
      <c r="C3142" s="23"/>
      <c r="D3142" s="23"/>
      <c r="E3142" s="23"/>
      <c r="F3142" s="23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</row>
    <row r="3143" spans="1:23" x14ac:dyDescent="0.3">
      <c r="A3143" s="23"/>
      <c r="B3143" s="23"/>
      <c r="C3143" s="23"/>
      <c r="D3143" s="23"/>
      <c r="E3143" s="23"/>
      <c r="F3143" s="23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</row>
    <row r="3144" spans="1:23" x14ac:dyDescent="0.3">
      <c r="A3144" s="23"/>
      <c r="B3144" s="23"/>
      <c r="C3144" s="23"/>
      <c r="D3144" s="23"/>
      <c r="E3144" s="23"/>
      <c r="F3144" s="23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</row>
    <row r="3145" spans="1:23" x14ac:dyDescent="0.3">
      <c r="A3145" s="23"/>
      <c r="B3145" s="23"/>
      <c r="C3145" s="23"/>
      <c r="D3145" s="23"/>
      <c r="E3145" s="23"/>
      <c r="F3145" s="23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</row>
    <row r="3146" spans="1:23" x14ac:dyDescent="0.3">
      <c r="A3146" s="23"/>
      <c r="B3146" s="23"/>
      <c r="C3146" s="23"/>
      <c r="D3146" s="23"/>
      <c r="E3146" s="23"/>
      <c r="F3146" s="23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</row>
    <row r="3147" spans="1:23" x14ac:dyDescent="0.3">
      <c r="A3147" s="23"/>
      <c r="B3147" s="23"/>
      <c r="C3147" s="23"/>
      <c r="D3147" s="23"/>
      <c r="E3147" s="23"/>
      <c r="F3147" s="23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</row>
    <row r="3148" spans="1:23" x14ac:dyDescent="0.3">
      <c r="A3148" s="23"/>
      <c r="B3148" s="23"/>
      <c r="C3148" s="23"/>
      <c r="D3148" s="23"/>
      <c r="E3148" s="23"/>
      <c r="F3148" s="23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</row>
    <row r="3149" spans="1:23" x14ac:dyDescent="0.3">
      <c r="A3149" s="23"/>
      <c r="B3149" s="23"/>
      <c r="C3149" s="23"/>
      <c r="D3149" s="23"/>
      <c r="E3149" s="23"/>
      <c r="F3149" s="23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</row>
    <row r="3150" spans="1:23" x14ac:dyDescent="0.3">
      <c r="A3150" s="23"/>
      <c r="B3150" s="23"/>
      <c r="C3150" s="23"/>
      <c r="D3150" s="23"/>
      <c r="E3150" s="23"/>
      <c r="F3150" s="23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</row>
    <row r="3151" spans="1:23" x14ac:dyDescent="0.3">
      <c r="A3151" s="23"/>
      <c r="B3151" s="23"/>
      <c r="C3151" s="23"/>
      <c r="D3151" s="23"/>
      <c r="E3151" s="23"/>
      <c r="F3151" s="23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</row>
    <row r="3152" spans="1:23" x14ac:dyDescent="0.3">
      <c r="A3152" s="23"/>
      <c r="B3152" s="23"/>
      <c r="C3152" s="23"/>
      <c r="D3152" s="23"/>
      <c r="E3152" s="23"/>
      <c r="F3152" s="23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</row>
    <row r="3153" spans="1:23" x14ac:dyDescent="0.3">
      <c r="A3153" s="23"/>
      <c r="B3153" s="23"/>
      <c r="C3153" s="23"/>
      <c r="D3153" s="23"/>
      <c r="E3153" s="23"/>
      <c r="F3153" s="23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</row>
    <row r="3154" spans="1:23" x14ac:dyDescent="0.3">
      <c r="A3154" s="23"/>
      <c r="B3154" s="23"/>
      <c r="C3154" s="23"/>
      <c r="D3154" s="23"/>
      <c r="E3154" s="23"/>
      <c r="F3154" s="23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</row>
    <row r="3155" spans="1:23" x14ac:dyDescent="0.3">
      <c r="A3155" s="23"/>
      <c r="B3155" s="23"/>
      <c r="C3155" s="23"/>
      <c r="D3155" s="23"/>
      <c r="E3155" s="23"/>
      <c r="F3155" s="23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</row>
    <row r="3156" spans="1:23" x14ac:dyDescent="0.3">
      <c r="A3156" s="23"/>
      <c r="B3156" s="23"/>
      <c r="C3156" s="23"/>
      <c r="D3156" s="23"/>
      <c r="E3156" s="23"/>
      <c r="F3156" s="23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</row>
    <row r="3157" spans="1:23" x14ac:dyDescent="0.3">
      <c r="A3157" s="23"/>
      <c r="B3157" s="23"/>
      <c r="C3157" s="23"/>
      <c r="D3157" s="23"/>
      <c r="E3157" s="23"/>
      <c r="F3157" s="23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</row>
    <row r="3158" spans="1:23" x14ac:dyDescent="0.3">
      <c r="A3158" s="23"/>
      <c r="B3158" s="23"/>
      <c r="C3158" s="23"/>
      <c r="D3158" s="23"/>
      <c r="E3158" s="23"/>
      <c r="F3158" s="23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</row>
    <row r="3159" spans="1:23" x14ac:dyDescent="0.3">
      <c r="A3159" s="23"/>
      <c r="B3159" s="23"/>
      <c r="C3159" s="23"/>
      <c r="D3159" s="23"/>
      <c r="E3159" s="23"/>
      <c r="F3159" s="23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</row>
    <row r="3160" spans="1:23" x14ac:dyDescent="0.3">
      <c r="A3160" s="23"/>
      <c r="B3160" s="23"/>
      <c r="C3160" s="23"/>
      <c r="D3160" s="23"/>
      <c r="E3160" s="23"/>
      <c r="F3160" s="23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</row>
    <row r="3161" spans="1:23" x14ac:dyDescent="0.3">
      <c r="A3161" s="23"/>
      <c r="B3161" s="23"/>
      <c r="C3161" s="23"/>
      <c r="D3161" s="23"/>
      <c r="E3161" s="23"/>
      <c r="F3161" s="23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</row>
    <row r="3162" spans="1:23" x14ac:dyDescent="0.3">
      <c r="A3162" s="23"/>
      <c r="B3162" s="23"/>
      <c r="C3162" s="23"/>
      <c r="D3162" s="23"/>
      <c r="E3162" s="23"/>
      <c r="F3162" s="23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</row>
    <row r="3163" spans="1:23" x14ac:dyDescent="0.3">
      <c r="A3163" s="23"/>
      <c r="B3163" s="23"/>
      <c r="C3163" s="23"/>
      <c r="D3163" s="23"/>
      <c r="E3163" s="23"/>
      <c r="F3163" s="23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</row>
    <row r="3164" spans="1:23" x14ac:dyDescent="0.3">
      <c r="A3164" s="23"/>
      <c r="B3164" s="23"/>
      <c r="C3164" s="23"/>
      <c r="D3164" s="23"/>
      <c r="E3164" s="23"/>
      <c r="F3164" s="23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</row>
    <row r="3165" spans="1:23" x14ac:dyDescent="0.3">
      <c r="A3165" s="23"/>
      <c r="B3165" s="23"/>
      <c r="C3165" s="23"/>
      <c r="D3165" s="23"/>
      <c r="E3165" s="23"/>
      <c r="F3165" s="23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</row>
    <row r="3166" spans="1:23" x14ac:dyDescent="0.3">
      <c r="A3166" s="23"/>
      <c r="B3166" s="23"/>
      <c r="C3166" s="23"/>
      <c r="D3166" s="23"/>
      <c r="E3166" s="23"/>
      <c r="F3166" s="23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</row>
    <row r="3167" spans="1:23" x14ac:dyDescent="0.3">
      <c r="A3167" s="23"/>
      <c r="B3167" s="23"/>
      <c r="C3167" s="23"/>
      <c r="D3167" s="23"/>
      <c r="E3167" s="23"/>
      <c r="F3167" s="23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</row>
    <row r="3168" spans="1:23" x14ac:dyDescent="0.3">
      <c r="A3168" s="23"/>
      <c r="B3168" s="23"/>
      <c r="C3168" s="23"/>
      <c r="D3168" s="23"/>
      <c r="E3168" s="23"/>
      <c r="F3168" s="23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</row>
    <row r="3169" spans="1:23" x14ac:dyDescent="0.3">
      <c r="A3169" s="23"/>
      <c r="B3169" s="23"/>
      <c r="C3169" s="23"/>
      <c r="D3169" s="23"/>
      <c r="E3169" s="23"/>
      <c r="F3169" s="23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</row>
    <row r="3170" spans="1:23" x14ac:dyDescent="0.3">
      <c r="A3170" s="23"/>
      <c r="B3170" s="23"/>
      <c r="C3170" s="23"/>
      <c r="D3170" s="23"/>
      <c r="E3170" s="23"/>
      <c r="F3170" s="23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</row>
    <row r="3171" spans="1:23" x14ac:dyDescent="0.3">
      <c r="A3171" s="23"/>
      <c r="B3171" s="23"/>
      <c r="C3171" s="23"/>
      <c r="D3171" s="23"/>
      <c r="E3171" s="23"/>
      <c r="F3171" s="23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</row>
    <row r="3172" spans="1:23" x14ac:dyDescent="0.3">
      <c r="A3172" s="23"/>
      <c r="B3172" s="23"/>
      <c r="C3172" s="23"/>
      <c r="D3172" s="23"/>
      <c r="E3172" s="23"/>
      <c r="F3172" s="23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</row>
    <row r="3173" spans="1:23" x14ac:dyDescent="0.3">
      <c r="A3173" s="23"/>
      <c r="B3173" s="23"/>
      <c r="C3173" s="23"/>
      <c r="D3173" s="23"/>
      <c r="E3173" s="23"/>
      <c r="F3173" s="23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</row>
    <row r="3174" spans="1:23" x14ac:dyDescent="0.3">
      <c r="A3174" s="23"/>
      <c r="B3174" s="23"/>
      <c r="C3174" s="23"/>
      <c r="D3174" s="23"/>
      <c r="E3174" s="23"/>
      <c r="F3174" s="23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</row>
    <row r="3175" spans="1:23" x14ac:dyDescent="0.3">
      <c r="A3175" s="23"/>
      <c r="B3175" s="23"/>
      <c r="C3175" s="23"/>
      <c r="D3175" s="23"/>
      <c r="E3175" s="23"/>
      <c r="F3175" s="23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</row>
    <row r="3176" spans="1:23" x14ac:dyDescent="0.3">
      <c r="A3176" s="23"/>
      <c r="B3176" s="23"/>
      <c r="C3176" s="23"/>
      <c r="D3176" s="23"/>
      <c r="E3176" s="23"/>
      <c r="F3176" s="23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</row>
    <row r="3177" spans="1:23" x14ac:dyDescent="0.3">
      <c r="A3177" s="23"/>
      <c r="B3177" s="23"/>
      <c r="C3177" s="23"/>
      <c r="D3177" s="23"/>
      <c r="E3177" s="23"/>
      <c r="F3177" s="23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</row>
    <row r="3178" spans="1:23" x14ac:dyDescent="0.3">
      <c r="A3178" s="23"/>
      <c r="B3178" s="23"/>
      <c r="C3178" s="23"/>
      <c r="D3178" s="23"/>
      <c r="E3178" s="23"/>
      <c r="F3178" s="23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</row>
    <row r="3179" spans="1:23" x14ac:dyDescent="0.3">
      <c r="A3179" s="23"/>
      <c r="B3179" s="23"/>
      <c r="C3179" s="23"/>
      <c r="D3179" s="23"/>
      <c r="E3179" s="23"/>
      <c r="F3179" s="23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</row>
    <row r="3180" spans="1:23" x14ac:dyDescent="0.3">
      <c r="A3180" s="23"/>
      <c r="B3180" s="23"/>
      <c r="C3180" s="23"/>
      <c r="D3180" s="23"/>
      <c r="E3180" s="23"/>
      <c r="F3180" s="23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</row>
    <row r="3181" spans="1:23" x14ac:dyDescent="0.3">
      <c r="A3181" s="23"/>
      <c r="B3181" s="23"/>
      <c r="C3181" s="23"/>
      <c r="D3181" s="23"/>
      <c r="E3181" s="23"/>
      <c r="F3181" s="23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</row>
    <row r="3182" spans="1:23" x14ac:dyDescent="0.3">
      <c r="A3182" s="23"/>
      <c r="B3182" s="23"/>
      <c r="C3182" s="23"/>
      <c r="D3182" s="23"/>
      <c r="E3182" s="23"/>
      <c r="F3182" s="23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</row>
    <row r="3183" spans="1:23" x14ac:dyDescent="0.3">
      <c r="A3183" s="23"/>
      <c r="B3183" s="23"/>
      <c r="C3183" s="23"/>
      <c r="D3183" s="23"/>
      <c r="E3183" s="23"/>
      <c r="F3183" s="23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</row>
    <row r="3184" spans="1:23" x14ac:dyDescent="0.3">
      <c r="A3184" s="23"/>
      <c r="B3184" s="23"/>
      <c r="C3184" s="23"/>
      <c r="D3184" s="23"/>
      <c r="E3184" s="23"/>
      <c r="F3184" s="23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</row>
    <row r="3185" spans="1:23" x14ac:dyDescent="0.3">
      <c r="A3185" s="23"/>
      <c r="B3185" s="23"/>
      <c r="C3185" s="23"/>
      <c r="D3185" s="23"/>
      <c r="E3185" s="23"/>
      <c r="F3185" s="23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</row>
    <row r="3186" spans="1:23" x14ac:dyDescent="0.3">
      <c r="A3186" s="23"/>
      <c r="B3186" s="23"/>
      <c r="C3186" s="23"/>
      <c r="D3186" s="23"/>
      <c r="E3186" s="23"/>
      <c r="F3186" s="23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</row>
    <row r="3187" spans="1:23" x14ac:dyDescent="0.3">
      <c r="A3187" s="23"/>
      <c r="B3187" s="23"/>
      <c r="C3187" s="23"/>
      <c r="D3187" s="23"/>
      <c r="E3187" s="23"/>
      <c r="F3187" s="23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</row>
    <row r="3188" spans="1:23" x14ac:dyDescent="0.3">
      <c r="A3188" s="23"/>
      <c r="B3188" s="23"/>
      <c r="C3188" s="23"/>
      <c r="D3188" s="23"/>
      <c r="E3188" s="23"/>
      <c r="F3188" s="23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</row>
    <row r="3189" spans="1:23" x14ac:dyDescent="0.3">
      <c r="A3189" s="23"/>
      <c r="B3189" s="23"/>
      <c r="C3189" s="23"/>
      <c r="D3189" s="23"/>
      <c r="E3189" s="23"/>
      <c r="F3189" s="23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</row>
    <row r="3190" spans="1:23" x14ac:dyDescent="0.3">
      <c r="A3190" s="23"/>
      <c r="B3190" s="23"/>
      <c r="C3190" s="23"/>
      <c r="D3190" s="23"/>
      <c r="E3190" s="23"/>
      <c r="F3190" s="23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</row>
    <row r="3191" spans="1:23" x14ac:dyDescent="0.3">
      <c r="A3191" s="23"/>
      <c r="B3191" s="23"/>
      <c r="C3191" s="23"/>
      <c r="D3191" s="23"/>
      <c r="E3191" s="23"/>
      <c r="F3191" s="23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</row>
    <row r="3192" spans="1:23" x14ac:dyDescent="0.3">
      <c r="A3192" s="23"/>
      <c r="B3192" s="23"/>
      <c r="C3192" s="23"/>
      <c r="D3192" s="23"/>
      <c r="E3192" s="23"/>
      <c r="F3192" s="23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</row>
    <row r="3193" spans="1:23" x14ac:dyDescent="0.3">
      <c r="A3193" s="23"/>
      <c r="B3193" s="23"/>
      <c r="C3193" s="23"/>
      <c r="D3193" s="23"/>
      <c r="E3193" s="23"/>
      <c r="F3193" s="23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</row>
    <row r="3194" spans="1:23" x14ac:dyDescent="0.3">
      <c r="A3194" s="23"/>
      <c r="B3194" s="23"/>
      <c r="C3194" s="23"/>
      <c r="D3194" s="23"/>
      <c r="E3194" s="23"/>
      <c r="F3194" s="23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</row>
    <row r="3195" spans="1:23" x14ac:dyDescent="0.3">
      <c r="A3195" s="23"/>
      <c r="B3195" s="23"/>
      <c r="C3195" s="23"/>
      <c r="D3195" s="23"/>
      <c r="E3195" s="23"/>
      <c r="F3195" s="23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</row>
    <row r="3196" spans="1:23" x14ac:dyDescent="0.3">
      <c r="A3196" s="23"/>
      <c r="B3196" s="23"/>
      <c r="C3196" s="23"/>
      <c r="D3196" s="23"/>
      <c r="E3196" s="23"/>
      <c r="F3196" s="23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</row>
    <row r="3197" spans="1:23" x14ac:dyDescent="0.3">
      <c r="A3197" s="23"/>
      <c r="B3197" s="23"/>
      <c r="C3197" s="23"/>
      <c r="D3197" s="23"/>
      <c r="E3197" s="23"/>
      <c r="F3197" s="23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</row>
    <row r="3198" spans="1:23" x14ac:dyDescent="0.3">
      <c r="A3198" s="23"/>
      <c r="B3198" s="23"/>
      <c r="C3198" s="23"/>
      <c r="D3198" s="23"/>
      <c r="E3198" s="23"/>
      <c r="F3198" s="23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</row>
    <row r="3199" spans="1:23" x14ac:dyDescent="0.3">
      <c r="A3199" s="23"/>
      <c r="B3199" s="23"/>
      <c r="C3199" s="23"/>
      <c r="D3199" s="23"/>
      <c r="E3199" s="23"/>
      <c r="F3199" s="23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</row>
    <row r="3200" spans="1:23" x14ac:dyDescent="0.3">
      <c r="A3200" s="23"/>
      <c r="B3200" s="23"/>
      <c r="C3200" s="23"/>
      <c r="D3200" s="23"/>
      <c r="E3200" s="23"/>
      <c r="F3200" s="23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</row>
    <row r="3201" spans="1:23" x14ac:dyDescent="0.3">
      <c r="A3201" s="23"/>
      <c r="B3201" s="23"/>
      <c r="C3201" s="23"/>
      <c r="D3201" s="23"/>
      <c r="E3201" s="23"/>
      <c r="F3201" s="23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</row>
    <row r="3202" spans="1:23" x14ac:dyDescent="0.3">
      <c r="A3202" s="23"/>
      <c r="B3202" s="23"/>
      <c r="C3202" s="23"/>
      <c r="D3202" s="23"/>
      <c r="E3202" s="23"/>
      <c r="F3202" s="23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</row>
    <row r="3203" spans="1:23" x14ac:dyDescent="0.3">
      <c r="A3203" s="23"/>
      <c r="B3203" s="23"/>
      <c r="C3203" s="23"/>
      <c r="D3203" s="23"/>
      <c r="E3203" s="23"/>
      <c r="F3203" s="23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</row>
    <row r="3204" spans="1:23" x14ac:dyDescent="0.3">
      <c r="A3204" s="23"/>
      <c r="B3204" s="23"/>
      <c r="C3204" s="23"/>
      <c r="D3204" s="23"/>
      <c r="E3204" s="23"/>
      <c r="F3204" s="23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</row>
    <row r="3205" spans="1:23" x14ac:dyDescent="0.3">
      <c r="A3205" s="23"/>
      <c r="B3205" s="23"/>
      <c r="C3205" s="23"/>
      <c r="D3205" s="23"/>
      <c r="E3205" s="23"/>
      <c r="F3205" s="23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</row>
    <row r="3206" spans="1:23" x14ac:dyDescent="0.3">
      <c r="A3206" s="23"/>
      <c r="B3206" s="23"/>
      <c r="C3206" s="23"/>
      <c r="D3206" s="23"/>
      <c r="E3206" s="23"/>
      <c r="F3206" s="23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</row>
    <row r="3207" spans="1:23" x14ac:dyDescent="0.3">
      <c r="A3207" s="23"/>
      <c r="B3207" s="23"/>
      <c r="C3207" s="23"/>
      <c r="D3207" s="23"/>
      <c r="E3207" s="23"/>
      <c r="F3207" s="23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</row>
    <row r="3208" spans="1:23" x14ac:dyDescent="0.3">
      <c r="A3208" s="23"/>
      <c r="B3208" s="23"/>
      <c r="C3208" s="23"/>
      <c r="D3208" s="23"/>
      <c r="E3208" s="23"/>
      <c r="F3208" s="23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</row>
    <row r="3209" spans="1:23" x14ac:dyDescent="0.3">
      <c r="A3209" s="23"/>
      <c r="B3209" s="23"/>
      <c r="C3209" s="23"/>
      <c r="D3209" s="23"/>
      <c r="E3209" s="23"/>
      <c r="F3209" s="23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</row>
    <row r="3210" spans="1:23" x14ac:dyDescent="0.3">
      <c r="A3210" s="23"/>
      <c r="B3210" s="23"/>
      <c r="C3210" s="23"/>
      <c r="D3210" s="23"/>
      <c r="E3210" s="23"/>
      <c r="F3210" s="23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</row>
    <row r="3211" spans="1:23" x14ac:dyDescent="0.3">
      <c r="A3211" s="23"/>
      <c r="B3211" s="23"/>
      <c r="C3211" s="23"/>
      <c r="D3211" s="23"/>
      <c r="E3211" s="23"/>
      <c r="F3211" s="23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</row>
    <row r="3212" spans="1:23" x14ac:dyDescent="0.3">
      <c r="A3212" s="23"/>
      <c r="B3212" s="23"/>
      <c r="C3212" s="23"/>
      <c r="D3212" s="23"/>
      <c r="E3212" s="23"/>
      <c r="F3212" s="23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</row>
    <row r="3213" spans="1:23" x14ac:dyDescent="0.3">
      <c r="A3213" s="23"/>
      <c r="B3213" s="23"/>
      <c r="C3213" s="23"/>
      <c r="D3213" s="23"/>
      <c r="E3213" s="23"/>
      <c r="F3213" s="23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</row>
    <row r="3214" spans="1:23" x14ac:dyDescent="0.3">
      <c r="A3214" s="23"/>
      <c r="B3214" s="23"/>
      <c r="C3214" s="23"/>
      <c r="D3214" s="23"/>
      <c r="E3214" s="23"/>
      <c r="F3214" s="23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</row>
    <row r="3215" spans="1:23" x14ac:dyDescent="0.3">
      <c r="A3215" s="23"/>
      <c r="B3215" s="23"/>
      <c r="C3215" s="23"/>
      <c r="D3215" s="23"/>
      <c r="E3215" s="23"/>
      <c r="F3215" s="23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</row>
    <row r="3216" spans="1:23" x14ac:dyDescent="0.3">
      <c r="A3216" s="23"/>
      <c r="B3216" s="23"/>
      <c r="C3216" s="23"/>
      <c r="D3216" s="23"/>
      <c r="E3216" s="23"/>
      <c r="F3216" s="23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</row>
    <row r="3217" spans="1:23" x14ac:dyDescent="0.3">
      <c r="A3217" s="23"/>
      <c r="B3217" s="23"/>
      <c r="C3217" s="23"/>
      <c r="D3217" s="23"/>
      <c r="E3217" s="23"/>
      <c r="F3217" s="23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</row>
    <row r="3218" spans="1:23" x14ac:dyDescent="0.3">
      <c r="A3218" s="23"/>
      <c r="B3218" s="23"/>
      <c r="C3218" s="23"/>
      <c r="D3218" s="23"/>
      <c r="E3218" s="23"/>
      <c r="F3218" s="23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</row>
    <row r="3219" spans="1:23" x14ac:dyDescent="0.3">
      <c r="A3219" s="23"/>
      <c r="B3219" s="23"/>
      <c r="C3219" s="23"/>
      <c r="D3219" s="23"/>
      <c r="E3219" s="23"/>
      <c r="F3219" s="23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</row>
    <row r="3220" spans="1:23" ht="21" x14ac:dyDescent="0.4">
      <c r="A3220" s="25"/>
      <c r="B3220" s="23"/>
      <c r="C3220" s="23"/>
      <c r="D3220" s="23"/>
      <c r="E3220" s="23"/>
      <c r="F3220" s="23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</row>
    <row r="3221" spans="1:23" x14ac:dyDescent="0.3">
      <c r="A3221" s="23"/>
      <c r="B3221" s="23"/>
      <c r="C3221" s="23"/>
      <c r="D3221" s="23"/>
      <c r="E3221" s="23"/>
      <c r="F3221" s="23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</row>
    <row r="3222" spans="1:23" x14ac:dyDescent="0.3">
      <c r="A3222" s="23"/>
      <c r="B3222" s="23"/>
      <c r="C3222" s="23"/>
      <c r="D3222" s="23"/>
      <c r="E3222" s="23"/>
      <c r="F3222" s="23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</row>
    <row r="3223" spans="1:23" x14ac:dyDescent="0.3">
      <c r="A3223" s="23"/>
      <c r="B3223" s="23"/>
      <c r="C3223" s="23"/>
      <c r="D3223" s="23"/>
      <c r="E3223" s="23"/>
      <c r="F3223" s="23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</row>
    <row r="3224" spans="1:23" x14ac:dyDescent="0.3">
      <c r="A3224" s="23"/>
      <c r="B3224" s="23"/>
      <c r="C3224" s="23"/>
      <c r="D3224" s="23"/>
      <c r="E3224" s="23"/>
      <c r="F3224" s="23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</row>
    <row r="3225" spans="1:23" x14ac:dyDescent="0.3">
      <c r="A3225" s="23"/>
      <c r="B3225" s="23"/>
      <c r="C3225" s="23"/>
      <c r="D3225" s="23"/>
      <c r="E3225" s="23"/>
      <c r="F3225" s="23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</row>
    <row r="3226" spans="1:23" x14ac:dyDescent="0.3">
      <c r="A3226" s="23"/>
      <c r="B3226" s="23"/>
      <c r="C3226" s="23"/>
      <c r="D3226" s="23"/>
      <c r="E3226" s="23"/>
      <c r="F3226" s="23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</row>
    <row r="3227" spans="1:23" x14ac:dyDescent="0.3">
      <c r="A3227" s="23"/>
      <c r="B3227" s="23"/>
      <c r="C3227" s="23"/>
      <c r="D3227" s="23"/>
      <c r="E3227" s="23"/>
      <c r="F3227" s="23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</row>
    <row r="3228" spans="1:23" x14ac:dyDescent="0.3">
      <c r="A3228" s="23"/>
      <c r="B3228" s="23"/>
      <c r="C3228" s="23"/>
      <c r="D3228" s="23"/>
      <c r="E3228" s="23"/>
      <c r="F3228" s="23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</row>
    <row r="3229" spans="1:23" x14ac:dyDescent="0.3">
      <c r="A3229" s="23"/>
      <c r="B3229" s="23"/>
      <c r="C3229" s="23"/>
      <c r="D3229" s="23"/>
      <c r="E3229" s="23"/>
      <c r="F3229" s="23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</row>
    <row r="3230" spans="1:23" x14ac:dyDescent="0.3">
      <c r="A3230" s="23"/>
      <c r="B3230" s="23"/>
      <c r="C3230" s="23"/>
      <c r="D3230" s="23"/>
      <c r="E3230" s="23"/>
      <c r="F3230" s="23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</row>
    <row r="3231" spans="1:23" x14ac:dyDescent="0.3">
      <c r="A3231" s="23"/>
      <c r="B3231" s="23"/>
      <c r="C3231" s="23"/>
      <c r="D3231" s="23"/>
      <c r="E3231" s="23"/>
      <c r="F3231" s="23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</row>
    <row r="3232" spans="1:23" x14ac:dyDescent="0.3">
      <c r="A3232" s="23"/>
      <c r="B3232" s="23"/>
      <c r="C3232" s="23"/>
      <c r="D3232" s="23"/>
      <c r="E3232" s="23"/>
      <c r="F3232" s="23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</row>
    <row r="3233" spans="1:23" x14ac:dyDescent="0.3">
      <c r="A3233" s="23"/>
      <c r="B3233" s="23"/>
      <c r="C3233" s="23"/>
      <c r="D3233" s="23"/>
      <c r="E3233" s="23"/>
      <c r="F3233" s="23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</row>
    <row r="3234" spans="1:23" x14ac:dyDescent="0.3">
      <c r="A3234" s="23"/>
      <c r="B3234" s="23"/>
      <c r="C3234" s="23"/>
      <c r="D3234" s="23"/>
      <c r="E3234" s="23"/>
      <c r="F3234" s="23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</row>
    <row r="3235" spans="1:23" x14ac:dyDescent="0.3">
      <c r="A3235" s="23"/>
      <c r="B3235" s="23"/>
      <c r="C3235" s="23"/>
      <c r="D3235" s="23"/>
      <c r="E3235" s="23"/>
      <c r="F3235" s="23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</row>
    <row r="3236" spans="1:23" x14ac:dyDescent="0.3">
      <c r="A3236" s="23"/>
      <c r="B3236" s="23"/>
      <c r="C3236" s="23"/>
      <c r="D3236" s="23"/>
      <c r="E3236" s="23"/>
      <c r="F3236" s="23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</row>
    <row r="3237" spans="1:23" x14ac:dyDescent="0.3">
      <c r="A3237" s="23"/>
      <c r="B3237" s="23"/>
      <c r="C3237" s="23"/>
      <c r="D3237" s="23"/>
      <c r="E3237" s="23"/>
      <c r="F3237" s="23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</row>
    <row r="3238" spans="1:23" x14ac:dyDescent="0.3">
      <c r="A3238" s="23"/>
      <c r="B3238" s="23"/>
      <c r="C3238" s="23"/>
      <c r="D3238" s="23"/>
      <c r="E3238" s="23"/>
      <c r="F3238" s="23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</row>
    <row r="3239" spans="1:23" x14ac:dyDescent="0.3">
      <c r="A3239" s="23"/>
      <c r="B3239" s="23"/>
      <c r="C3239" s="23"/>
      <c r="D3239" s="23"/>
      <c r="E3239" s="23"/>
      <c r="F3239" s="23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</row>
    <row r="3240" spans="1:23" x14ac:dyDescent="0.3">
      <c r="A3240" s="23"/>
      <c r="B3240" s="23"/>
      <c r="C3240" s="23"/>
      <c r="D3240" s="23"/>
      <c r="E3240" s="23"/>
      <c r="F3240" s="23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</row>
    <row r="3241" spans="1:23" x14ac:dyDescent="0.3">
      <c r="A3241" s="23"/>
      <c r="B3241" s="23"/>
      <c r="C3241" s="23"/>
      <c r="D3241" s="23"/>
      <c r="E3241" s="23"/>
      <c r="F3241" s="23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</row>
    <row r="3242" spans="1:23" x14ac:dyDescent="0.3">
      <c r="A3242" s="23"/>
      <c r="B3242" s="23"/>
      <c r="C3242" s="23"/>
      <c r="D3242" s="23"/>
      <c r="E3242" s="23"/>
      <c r="F3242" s="23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</row>
    <row r="3243" spans="1:23" x14ac:dyDescent="0.3">
      <c r="A3243" s="23"/>
      <c r="B3243" s="23"/>
      <c r="C3243" s="23"/>
      <c r="D3243" s="23"/>
      <c r="E3243" s="23"/>
      <c r="F3243" s="23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</row>
    <row r="3244" spans="1:23" x14ac:dyDescent="0.3">
      <c r="A3244" s="23"/>
      <c r="B3244" s="23"/>
      <c r="C3244" s="23"/>
      <c r="D3244" s="23"/>
      <c r="E3244" s="23"/>
      <c r="F3244" s="23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</row>
    <row r="3245" spans="1:23" x14ac:dyDescent="0.3">
      <c r="A3245" s="23"/>
      <c r="B3245" s="23"/>
      <c r="C3245" s="23"/>
      <c r="D3245" s="23"/>
      <c r="E3245" s="23"/>
      <c r="F3245" s="23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</row>
    <row r="3246" spans="1:23" x14ac:dyDescent="0.3">
      <c r="A3246" s="23"/>
      <c r="B3246" s="23"/>
      <c r="C3246" s="23"/>
      <c r="D3246" s="23"/>
      <c r="E3246" s="23"/>
      <c r="F3246" s="23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</row>
    <row r="3247" spans="1:23" x14ac:dyDescent="0.3">
      <c r="A3247" s="23"/>
      <c r="B3247" s="23"/>
      <c r="C3247" s="23"/>
      <c r="D3247" s="23"/>
      <c r="E3247" s="23"/>
      <c r="F3247" s="23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</row>
    <row r="3248" spans="1:23" x14ac:dyDescent="0.3">
      <c r="A3248" s="23"/>
      <c r="B3248" s="23"/>
      <c r="C3248" s="23"/>
      <c r="D3248" s="23"/>
      <c r="E3248" s="23"/>
      <c r="F3248" s="23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</row>
    <row r="3249" spans="1:23" x14ac:dyDescent="0.3">
      <c r="A3249" s="23"/>
      <c r="B3249" s="23"/>
      <c r="C3249" s="23"/>
      <c r="D3249" s="23"/>
      <c r="E3249" s="23"/>
      <c r="F3249" s="23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</row>
    <row r="3250" spans="1:23" x14ac:dyDescent="0.3">
      <c r="A3250" s="23"/>
      <c r="B3250" s="23"/>
      <c r="C3250" s="23"/>
      <c r="D3250" s="23"/>
      <c r="E3250" s="23"/>
      <c r="F3250" s="23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</row>
    <row r="3251" spans="1:23" x14ac:dyDescent="0.3">
      <c r="A3251" s="23"/>
      <c r="B3251" s="23"/>
      <c r="C3251" s="23"/>
      <c r="D3251" s="23"/>
      <c r="E3251" s="23"/>
      <c r="F3251" s="23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</row>
    <row r="3252" spans="1:23" x14ac:dyDescent="0.3">
      <c r="A3252" s="23"/>
      <c r="B3252" s="23"/>
      <c r="C3252" s="23"/>
      <c r="D3252" s="23"/>
      <c r="E3252" s="23"/>
      <c r="F3252" s="23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</row>
    <row r="3253" spans="1:23" x14ac:dyDescent="0.3">
      <c r="A3253" s="23"/>
      <c r="B3253" s="23"/>
      <c r="C3253" s="23"/>
      <c r="D3253" s="23"/>
      <c r="E3253" s="23"/>
      <c r="F3253" s="23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</row>
    <row r="3254" spans="1:23" x14ac:dyDescent="0.3">
      <c r="A3254" s="23"/>
      <c r="B3254" s="23"/>
      <c r="C3254" s="23"/>
      <c r="D3254" s="23"/>
      <c r="E3254" s="23"/>
      <c r="F3254" s="23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</row>
    <row r="3255" spans="1:23" x14ac:dyDescent="0.3">
      <c r="A3255" s="23"/>
      <c r="B3255" s="23"/>
      <c r="C3255" s="23"/>
      <c r="D3255" s="23"/>
      <c r="E3255" s="23"/>
      <c r="F3255" s="23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</row>
    <row r="3256" spans="1:23" x14ac:dyDescent="0.3">
      <c r="A3256" s="23"/>
      <c r="B3256" s="23"/>
      <c r="C3256" s="23"/>
      <c r="D3256" s="23"/>
      <c r="E3256" s="23"/>
      <c r="F3256" s="23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</row>
    <row r="3257" spans="1:23" x14ac:dyDescent="0.3">
      <c r="A3257" s="23"/>
      <c r="B3257" s="23"/>
      <c r="C3257" s="23"/>
      <c r="D3257" s="23"/>
      <c r="E3257" s="23"/>
      <c r="F3257" s="23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</row>
    <row r="3258" spans="1:23" x14ac:dyDescent="0.3">
      <c r="A3258" s="23"/>
      <c r="B3258" s="23"/>
      <c r="C3258" s="23"/>
      <c r="D3258" s="23"/>
      <c r="E3258" s="23"/>
      <c r="F3258" s="23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</row>
    <row r="3259" spans="1:23" x14ac:dyDescent="0.3">
      <c r="A3259" s="23"/>
      <c r="B3259" s="23"/>
      <c r="C3259" s="23"/>
      <c r="D3259" s="23"/>
      <c r="E3259" s="23"/>
      <c r="F3259" s="23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</row>
    <row r="3260" spans="1:23" x14ac:dyDescent="0.3">
      <c r="A3260" s="23"/>
      <c r="B3260" s="23"/>
      <c r="C3260" s="23"/>
      <c r="D3260" s="23"/>
      <c r="E3260" s="23"/>
      <c r="F3260" s="23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</row>
    <row r="3261" spans="1:23" x14ac:dyDescent="0.3">
      <c r="A3261" s="23"/>
      <c r="B3261" s="23"/>
      <c r="C3261" s="23"/>
      <c r="D3261" s="23"/>
      <c r="E3261" s="23"/>
      <c r="F3261" s="23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</row>
    <row r="3262" spans="1:23" x14ac:dyDescent="0.3">
      <c r="A3262" s="23"/>
      <c r="B3262" s="23"/>
      <c r="C3262" s="23"/>
      <c r="D3262" s="23"/>
      <c r="E3262" s="23"/>
      <c r="F3262" s="23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</row>
    <row r="3263" spans="1:23" x14ac:dyDescent="0.3">
      <c r="A3263" s="23"/>
      <c r="B3263" s="23"/>
      <c r="C3263" s="23"/>
      <c r="D3263" s="23"/>
      <c r="E3263" s="23"/>
      <c r="F3263" s="23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</row>
    <row r="3264" spans="1:23" x14ac:dyDescent="0.3">
      <c r="A3264" s="23"/>
      <c r="B3264" s="23"/>
      <c r="C3264" s="23"/>
      <c r="D3264" s="23"/>
      <c r="E3264" s="23"/>
      <c r="F3264" s="23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</row>
    <row r="3265" spans="1:23" x14ac:dyDescent="0.3">
      <c r="A3265" s="23"/>
      <c r="B3265" s="23"/>
      <c r="C3265" s="23"/>
      <c r="D3265" s="23"/>
      <c r="E3265" s="23"/>
      <c r="F3265" s="23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</row>
    <row r="3266" spans="1:23" x14ac:dyDescent="0.3">
      <c r="A3266" s="23"/>
      <c r="B3266" s="23"/>
      <c r="C3266" s="23"/>
      <c r="D3266" s="23"/>
      <c r="E3266" s="23"/>
      <c r="F3266" s="23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</row>
    <row r="3267" spans="1:23" x14ac:dyDescent="0.3">
      <c r="A3267" s="23"/>
      <c r="B3267" s="23"/>
      <c r="C3267" s="23"/>
      <c r="D3267" s="23"/>
      <c r="E3267" s="23"/>
      <c r="F3267" s="23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</row>
    <row r="3268" spans="1:23" x14ac:dyDescent="0.3">
      <c r="A3268" s="23"/>
      <c r="B3268" s="23"/>
      <c r="C3268" s="23"/>
      <c r="D3268" s="23"/>
      <c r="E3268" s="23"/>
      <c r="F3268" s="23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</row>
    <row r="3269" spans="1:23" x14ac:dyDescent="0.3">
      <c r="A3269" s="23"/>
      <c r="B3269" s="23"/>
      <c r="C3269" s="23"/>
      <c r="D3269" s="23"/>
      <c r="E3269" s="23"/>
      <c r="F3269" s="23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</row>
    <row r="3270" spans="1:23" x14ac:dyDescent="0.3">
      <c r="A3270" s="23"/>
      <c r="B3270" s="23"/>
      <c r="C3270" s="23"/>
      <c r="D3270" s="23"/>
      <c r="E3270" s="23"/>
      <c r="F3270" s="23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</row>
    <row r="3271" spans="1:23" x14ac:dyDescent="0.3">
      <c r="A3271" s="23"/>
      <c r="B3271" s="23"/>
      <c r="C3271" s="23"/>
      <c r="D3271" s="23"/>
      <c r="E3271" s="23"/>
      <c r="F3271" s="23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</row>
    <row r="3272" spans="1:23" x14ac:dyDescent="0.3">
      <c r="A3272" s="23"/>
      <c r="B3272" s="23"/>
      <c r="C3272" s="23"/>
      <c r="D3272" s="23"/>
      <c r="E3272" s="23"/>
      <c r="F3272" s="23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</row>
    <row r="3273" spans="1:23" x14ac:dyDescent="0.3">
      <c r="A3273" s="23"/>
      <c r="B3273" s="23"/>
      <c r="C3273" s="23"/>
      <c r="D3273" s="23"/>
      <c r="E3273" s="23"/>
      <c r="F3273" s="23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</row>
    <row r="3274" spans="1:23" x14ac:dyDescent="0.3">
      <c r="A3274" s="23"/>
      <c r="B3274" s="23"/>
      <c r="C3274" s="23"/>
      <c r="D3274" s="23"/>
      <c r="E3274" s="23"/>
      <c r="F3274" s="23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</row>
    <row r="3275" spans="1:23" x14ac:dyDescent="0.3">
      <c r="A3275" s="23"/>
      <c r="B3275" s="23"/>
      <c r="C3275" s="23"/>
      <c r="D3275" s="23"/>
      <c r="E3275" s="23"/>
      <c r="F3275" s="23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</row>
    <row r="3276" spans="1:23" x14ac:dyDescent="0.3">
      <c r="A3276" s="23"/>
      <c r="B3276" s="23"/>
      <c r="C3276" s="23"/>
      <c r="D3276" s="23"/>
      <c r="E3276" s="23"/>
      <c r="F3276" s="23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</row>
    <row r="3277" spans="1:23" x14ac:dyDescent="0.3">
      <c r="A3277" s="23"/>
      <c r="B3277" s="23"/>
      <c r="C3277" s="23"/>
      <c r="D3277" s="23"/>
      <c r="E3277" s="23"/>
      <c r="F3277" s="23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</row>
    <row r="3278" spans="1:23" x14ac:dyDescent="0.3">
      <c r="A3278" s="23"/>
      <c r="B3278" s="23"/>
      <c r="C3278" s="23"/>
      <c r="D3278" s="23"/>
      <c r="E3278" s="23"/>
      <c r="F3278" s="23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</row>
    <row r="3279" spans="1:23" x14ac:dyDescent="0.3">
      <c r="A3279" s="23"/>
      <c r="B3279" s="23"/>
      <c r="C3279" s="23"/>
      <c r="D3279" s="23"/>
      <c r="E3279" s="23"/>
      <c r="F3279" s="23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</row>
    <row r="3280" spans="1:23" x14ac:dyDescent="0.3">
      <c r="A3280" s="23"/>
      <c r="B3280" s="23"/>
      <c r="C3280" s="23"/>
      <c r="D3280" s="23"/>
      <c r="E3280" s="23"/>
      <c r="F3280" s="23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</row>
    <row r="3281" spans="1:23" x14ac:dyDescent="0.3">
      <c r="A3281" s="23"/>
      <c r="B3281" s="23"/>
      <c r="C3281" s="23"/>
      <c r="D3281" s="23"/>
      <c r="E3281" s="23"/>
      <c r="F3281" s="23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</row>
    <row r="3282" spans="1:23" x14ac:dyDescent="0.3">
      <c r="A3282" s="23"/>
      <c r="B3282" s="23"/>
      <c r="C3282" s="23"/>
      <c r="D3282" s="23"/>
      <c r="E3282" s="23"/>
      <c r="F3282" s="23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</row>
    <row r="3283" spans="1:23" x14ac:dyDescent="0.3">
      <c r="A3283" s="23"/>
      <c r="B3283" s="23"/>
      <c r="C3283" s="23"/>
      <c r="D3283" s="23"/>
      <c r="E3283" s="23"/>
      <c r="F3283" s="23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</row>
    <row r="3284" spans="1:23" x14ac:dyDescent="0.3">
      <c r="A3284" s="23"/>
      <c r="B3284" s="23"/>
      <c r="C3284" s="23"/>
      <c r="D3284" s="23"/>
      <c r="E3284" s="23"/>
      <c r="F3284" s="23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</row>
    <row r="3285" spans="1:23" x14ac:dyDescent="0.3">
      <c r="A3285" s="23"/>
      <c r="B3285" s="23"/>
      <c r="C3285" s="23"/>
      <c r="D3285" s="23"/>
      <c r="E3285" s="23"/>
      <c r="F3285" s="23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</row>
    <row r="3286" spans="1:23" x14ac:dyDescent="0.3">
      <c r="A3286" s="23"/>
      <c r="B3286" s="23"/>
      <c r="C3286" s="23"/>
      <c r="D3286" s="23"/>
      <c r="E3286" s="23"/>
      <c r="F3286" s="23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</row>
    <row r="3287" spans="1:23" x14ac:dyDescent="0.3">
      <c r="A3287" s="23"/>
      <c r="B3287" s="23"/>
      <c r="C3287" s="23"/>
      <c r="D3287" s="23"/>
      <c r="E3287" s="23"/>
      <c r="F3287" s="23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</row>
    <row r="3288" spans="1:23" x14ac:dyDescent="0.3">
      <c r="A3288" s="23"/>
      <c r="B3288" s="23"/>
      <c r="C3288" s="23"/>
      <c r="D3288" s="23"/>
      <c r="E3288" s="23"/>
      <c r="F3288" s="23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</row>
    <row r="3289" spans="1:23" x14ac:dyDescent="0.3">
      <c r="A3289" s="23"/>
      <c r="B3289" s="23"/>
      <c r="C3289" s="23"/>
      <c r="D3289" s="23"/>
      <c r="E3289" s="23"/>
      <c r="F3289" s="23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</row>
    <row r="3290" spans="1:23" x14ac:dyDescent="0.3">
      <c r="A3290" s="23"/>
      <c r="B3290" s="23"/>
      <c r="C3290" s="23"/>
      <c r="D3290" s="23"/>
      <c r="E3290" s="23"/>
      <c r="F3290" s="23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</row>
    <row r="3291" spans="1:23" x14ac:dyDescent="0.3">
      <c r="A3291" s="23"/>
      <c r="B3291" s="23"/>
      <c r="C3291" s="23"/>
      <c r="D3291" s="23"/>
      <c r="E3291" s="23"/>
      <c r="F3291" s="23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</row>
    <row r="3292" spans="1:23" x14ac:dyDescent="0.3">
      <c r="A3292" s="23"/>
      <c r="B3292" s="23"/>
      <c r="C3292" s="23"/>
      <c r="D3292" s="23"/>
      <c r="E3292" s="23"/>
      <c r="F3292" s="23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</row>
    <row r="3293" spans="1:23" x14ac:dyDescent="0.3">
      <c r="A3293" s="23"/>
      <c r="B3293" s="23"/>
      <c r="C3293" s="23"/>
      <c r="D3293" s="23"/>
      <c r="E3293" s="23"/>
      <c r="F3293" s="23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</row>
    <row r="3294" spans="1:23" x14ac:dyDescent="0.3">
      <c r="A3294" s="23"/>
      <c r="B3294" s="23"/>
      <c r="C3294" s="23"/>
      <c r="D3294" s="23"/>
      <c r="E3294" s="23"/>
      <c r="F3294" s="23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</row>
    <row r="3295" spans="1:23" x14ac:dyDescent="0.3">
      <c r="A3295" s="23"/>
      <c r="B3295" s="23"/>
      <c r="C3295" s="23"/>
      <c r="D3295" s="23"/>
      <c r="E3295" s="23"/>
      <c r="F3295" s="23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</row>
    <row r="3296" spans="1:23" x14ac:dyDescent="0.3">
      <c r="A3296" s="23"/>
      <c r="B3296" s="23"/>
      <c r="C3296" s="23"/>
      <c r="D3296" s="23"/>
      <c r="E3296" s="23"/>
      <c r="F3296" s="23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</row>
    <row r="3297" spans="1:23" x14ac:dyDescent="0.3">
      <c r="A3297" s="23"/>
      <c r="B3297" s="23"/>
      <c r="C3297" s="23"/>
      <c r="D3297" s="23"/>
      <c r="E3297" s="23"/>
      <c r="F3297" s="23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</row>
    <row r="3298" spans="1:23" x14ac:dyDescent="0.3">
      <c r="A3298" s="23"/>
      <c r="B3298" s="23"/>
      <c r="C3298" s="23"/>
      <c r="D3298" s="23"/>
      <c r="E3298" s="23"/>
      <c r="F3298" s="23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</row>
    <row r="3299" spans="1:23" x14ac:dyDescent="0.3">
      <c r="A3299" s="23"/>
      <c r="B3299" s="23"/>
      <c r="C3299" s="23"/>
      <c r="D3299" s="23"/>
      <c r="E3299" s="23"/>
      <c r="F3299" s="23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</row>
    <row r="3300" spans="1:23" x14ac:dyDescent="0.3">
      <c r="A3300" s="23"/>
      <c r="B3300" s="23"/>
      <c r="C3300" s="23"/>
      <c r="D3300" s="23"/>
      <c r="E3300" s="23"/>
      <c r="F3300" s="23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</row>
    <row r="3301" spans="1:23" x14ac:dyDescent="0.3">
      <c r="A3301" s="23"/>
      <c r="B3301" s="23"/>
      <c r="C3301" s="23"/>
      <c r="D3301" s="23"/>
      <c r="E3301" s="23"/>
      <c r="F3301" s="23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</row>
    <row r="3302" spans="1:23" x14ac:dyDescent="0.3">
      <c r="A3302" s="23"/>
      <c r="B3302" s="23"/>
      <c r="C3302" s="23"/>
      <c r="D3302" s="23"/>
      <c r="E3302" s="23"/>
      <c r="F3302" s="23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</row>
    <row r="3303" spans="1:23" x14ac:dyDescent="0.3">
      <c r="A3303" s="23"/>
      <c r="B3303" s="23"/>
      <c r="C3303" s="23"/>
      <c r="D3303" s="23"/>
      <c r="E3303" s="23"/>
      <c r="F3303" s="23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</row>
    <row r="3304" spans="1:23" x14ac:dyDescent="0.3">
      <c r="A3304" s="23"/>
      <c r="B3304" s="23"/>
      <c r="C3304" s="23"/>
      <c r="D3304" s="23"/>
      <c r="E3304" s="23"/>
      <c r="F3304" s="23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</row>
    <row r="3305" spans="1:23" x14ac:dyDescent="0.3">
      <c r="A3305" s="23"/>
      <c r="B3305" s="23"/>
      <c r="C3305" s="23"/>
      <c r="D3305" s="23"/>
      <c r="E3305" s="23"/>
      <c r="F3305" s="23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</row>
    <row r="3306" spans="1:23" x14ac:dyDescent="0.3">
      <c r="A3306" s="23"/>
      <c r="B3306" s="23"/>
      <c r="C3306" s="23"/>
      <c r="D3306" s="23"/>
      <c r="E3306" s="23"/>
      <c r="F3306" s="23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</row>
    <row r="3307" spans="1:23" x14ac:dyDescent="0.3">
      <c r="A3307" s="23"/>
      <c r="B3307" s="23"/>
      <c r="C3307" s="23"/>
      <c r="D3307" s="23"/>
      <c r="E3307" s="23"/>
      <c r="F3307" s="23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</row>
    <row r="3308" spans="1:23" x14ac:dyDescent="0.3">
      <c r="A3308" s="23"/>
      <c r="B3308" s="23"/>
      <c r="C3308" s="23"/>
      <c r="D3308" s="23"/>
      <c r="E3308" s="23"/>
      <c r="F3308" s="23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</row>
    <row r="3309" spans="1:23" x14ac:dyDescent="0.3">
      <c r="A3309" s="23"/>
      <c r="B3309" s="23"/>
      <c r="C3309" s="23"/>
      <c r="D3309" s="23"/>
      <c r="E3309" s="23"/>
      <c r="F3309" s="23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</row>
    <row r="3310" spans="1:23" x14ac:dyDescent="0.3">
      <c r="A3310" s="23"/>
      <c r="B3310" s="23"/>
      <c r="C3310" s="23"/>
      <c r="D3310" s="23"/>
      <c r="E3310" s="23"/>
      <c r="F3310" s="23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</row>
    <row r="3311" spans="1:23" x14ac:dyDescent="0.3">
      <c r="A3311" s="23"/>
      <c r="B3311" s="23"/>
      <c r="C3311" s="23"/>
      <c r="D3311" s="23"/>
      <c r="E3311" s="23"/>
      <c r="F3311" s="23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</row>
    <row r="3312" spans="1:23" x14ac:dyDescent="0.3">
      <c r="A3312" s="23"/>
      <c r="B3312" s="23"/>
      <c r="C3312" s="23"/>
      <c r="D3312" s="23"/>
      <c r="E3312" s="23"/>
      <c r="F3312" s="23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</row>
    <row r="3313" spans="1:23" x14ac:dyDescent="0.3">
      <c r="A3313" s="23"/>
      <c r="B3313" s="23"/>
      <c r="C3313" s="23"/>
      <c r="D3313" s="23"/>
      <c r="E3313" s="23"/>
      <c r="F3313" s="23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</row>
    <row r="3314" spans="1:23" x14ac:dyDescent="0.3">
      <c r="A3314" s="23"/>
      <c r="B3314" s="23"/>
      <c r="C3314" s="23"/>
      <c r="D3314" s="23"/>
      <c r="E3314" s="23"/>
      <c r="F3314" s="23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</row>
    <row r="3315" spans="1:23" x14ac:dyDescent="0.3">
      <c r="A3315" s="23"/>
      <c r="B3315" s="23"/>
      <c r="C3315" s="23"/>
      <c r="D3315" s="23"/>
      <c r="E3315" s="23"/>
      <c r="F3315" s="23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</row>
    <row r="3316" spans="1:23" x14ac:dyDescent="0.3">
      <c r="A3316" s="23"/>
      <c r="B3316" s="23"/>
      <c r="C3316" s="23"/>
      <c r="D3316" s="23"/>
      <c r="E3316" s="23"/>
      <c r="F3316" s="23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</row>
    <row r="3317" spans="1:23" x14ac:dyDescent="0.3">
      <c r="A3317" s="23"/>
      <c r="B3317" s="23"/>
      <c r="C3317" s="23"/>
      <c r="D3317" s="23"/>
      <c r="E3317" s="23"/>
      <c r="F3317" s="23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</row>
    <row r="3318" spans="1:23" x14ac:dyDescent="0.3">
      <c r="A3318" s="23"/>
      <c r="B3318" s="23"/>
      <c r="C3318" s="23"/>
      <c r="D3318" s="23"/>
      <c r="E3318" s="23"/>
      <c r="F3318" s="23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</row>
    <row r="3319" spans="1:23" x14ac:dyDescent="0.3">
      <c r="A3319" s="23"/>
      <c r="B3319" s="23"/>
      <c r="C3319" s="23"/>
      <c r="D3319" s="23"/>
      <c r="E3319" s="23"/>
      <c r="F3319" s="23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</row>
    <row r="3320" spans="1:23" x14ac:dyDescent="0.3">
      <c r="A3320" s="23"/>
      <c r="B3320" s="23"/>
      <c r="C3320" s="23"/>
      <c r="D3320" s="23"/>
      <c r="E3320" s="23"/>
      <c r="F3320" s="23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</row>
    <row r="3321" spans="1:23" x14ac:dyDescent="0.3">
      <c r="A3321" s="23"/>
      <c r="B3321" s="23"/>
      <c r="C3321" s="23"/>
      <c r="D3321" s="23"/>
      <c r="E3321" s="23"/>
      <c r="F3321" s="23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</row>
    <row r="3322" spans="1:23" x14ac:dyDescent="0.3">
      <c r="A3322" s="23"/>
      <c r="B3322" s="23"/>
      <c r="C3322" s="23"/>
      <c r="D3322" s="23"/>
      <c r="E3322" s="23"/>
      <c r="F3322" s="23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</row>
    <row r="3323" spans="1:23" x14ac:dyDescent="0.3">
      <c r="A3323" s="23"/>
      <c r="B3323" s="23"/>
      <c r="C3323" s="23"/>
      <c r="D3323" s="23"/>
      <c r="E3323" s="23"/>
      <c r="F3323" s="23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</row>
    <row r="3324" spans="1:23" x14ac:dyDescent="0.3">
      <c r="A3324" s="23"/>
      <c r="B3324" s="23"/>
      <c r="C3324" s="23"/>
      <c r="D3324" s="23"/>
      <c r="E3324" s="23"/>
      <c r="F3324" s="23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</row>
    <row r="3325" spans="1:23" x14ac:dyDescent="0.3">
      <c r="A3325" s="23"/>
      <c r="B3325" s="23"/>
      <c r="C3325" s="23"/>
      <c r="D3325" s="23"/>
      <c r="E3325" s="23"/>
      <c r="F3325" s="23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</row>
    <row r="3326" spans="1:23" x14ac:dyDescent="0.3">
      <c r="A3326" s="23"/>
      <c r="B3326" s="23"/>
      <c r="C3326" s="23"/>
      <c r="D3326" s="23"/>
      <c r="E3326" s="23"/>
      <c r="F3326" s="23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</row>
    <row r="3327" spans="1:23" x14ac:dyDescent="0.3">
      <c r="A3327" s="23"/>
      <c r="B3327" s="23"/>
      <c r="C3327" s="23"/>
      <c r="D3327" s="23"/>
      <c r="E3327" s="23"/>
      <c r="F3327" s="23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</row>
    <row r="3328" spans="1:23" x14ac:dyDescent="0.3">
      <c r="A3328" s="23"/>
      <c r="B3328" s="23"/>
      <c r="C3328" s="23"/>
      <c r="D3328" s="23"/>
      <c r="E3328" s="23"/>
      <c r="F3328" s="23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</row>
    <row r="3329" spans="1:23" x14ac:dyDescent="0.3">
      <c r="A3329" s="23"/>
      <c r="B3329" s="23"/>
      <c r="C3329" s="23"/>
      <c r="D3329" s="23"/>
      <c r="E3329" s="23"/>
      <c r="F3329" s="23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</row>
    <row r="3330" spans="1:23" x14ac:dyDescent="0.3">
      <c r="A3330" s="23"/>
      <c r="B3330" s="23"/>
      <c r="C3330" s="23"/>
      <c r="D3330" s="23"/>
      <c r="E3330" s="23"/>
      <c r="F3330" s="23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</row>
    <row r="3331" spans="1:23" x14ac:dyDescent="0.3">
      <c r="A3331" s="23"/>
      <c r="B3331" s="23"/>
      <c r="C3331" s="23"/>
      <c r="D3331" s="23"/>
      <c r="E3331" s="23"/>
      <c r="F3331" s="23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</row>
    <row r="3332" spans="1:23" x14ac:dyDescent="0.3">
      <c r="A3332" s="23"/>
      <c r="B3332" s="23"/>
      <c r="C3332" s="23"/>
      <c r="D3332" s="23"/>
      <c r="E3332" s="23"/>
      <c r="F3332" s="23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</row>
    <row r="3333" spans="1:23" x14ac:dyDescent="0.3">
      <c r="A3333" s="23"/>
      <c r="B3333" s="23"/>
      <c r="C3333" s="23"/>
      <c r="D3333" s="23"/>
      <c r="E3333" s="23"/>
      <c r="F3333" s="23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</row>
    <row r="3334" spans="1:23" x14ac:dyDescent="0.3">
      <c r="A3334" s="23"/>
      <c r="B3334" s="23"/>
      <c r="C3334" s="23"/>
      <c r="D3334" s="23"/>
      <c r="E3334" s="23"/>
      <c r="F3334" s="23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</row>
    <row r="3335" spans="1:23" x14ac:dyDescent="0.3">
      <c r="A3335" s="23"/>
      <c r="B3335" s="23"/>
      <c r="C3335" s="23"/>
      <c r="D3335" s="23"/>
      <c r="E3335" s="23"/>
      <c r="F3335" s="23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</row>
    <row r="3336" spans="1:23" x14ac:dyDescent="0.3">
      <c r="A3336" s="23"/>
      <c r="B3336" s="23"/>
      <c r="C3336" s="23"/>
      <c r="D3336" s="23"/>
      <c r="E3336" s="23"/>
      <c r="F3336" s="23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</row>
    <row r="3337" spans="1:23" x14ac:dyDescent="0.3">
      <c r="A3337" s="23"/>
      <c r="B3337" s="23"/>
      <c r="C3337" s="23"/>
      <c r="D3337" s="23"/>
      <c r="E3337" s="23"/>
      <c r="F3337" s="23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</row>
    <row r="3338" spans="1:23" x14ac:dyDescent="0.3">
      <c r="A3338" s="23"/>
      <c r="B3338" s="23"/>
      <c r="C3338" s="23"/>
      <c r="D3338" s="23"/>
      <c r="E3338" s="23"/>
      <c r="F3338" s="23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</row>
    <row r="3339" spans="1:23" x14ac:dyDescent="0.3">
      <c r="A3339" s="23"/>
      <c r="B3339" s="23"/>
      <c r="C3339" s="23"/>
      <c r="D3339" s="23"/>
      <c r="E3339" s="23"/>
      <c r="F3339" s="23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</row>
    <row r="3340" spans="1:23" x14ac:dyDescent="0.3">
      <c r="A3340" s="23"/>
      <c r="B3340" s="23"/>
      <c r="C3340" s="23"/>
      <c r="D3340" s="23"/>
      <c r="E3340" s="23"/>
      <c r="F3340" s="23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</row>
    <row r="3341" spans="1:23" x14ac:dyDescent="0.3">
      <c r="A3341" s="23"/>
      <c r="B3341" s="23"/>
      <c r="C3341" s="23"/>
      <c r="D3341" s="23"/>
      <c r="E3341" s="23"/>
      <c r="F3341" s="23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</row>
    <row r="3342" spans="1:23" x14ac:dyDescent="0.3">
      <c r="A3342" s="23"/>
      <c r="B3342" s="23"/>
      <c r="C3342" s="23"/>
      <c r="D3342" s="23"/>
      <c r="E3342" s="23"/>
      <c r="F3342" s="23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</row>
    <row r="3343" spans="1:23" x14ac:dyDescent="0.3">
      <c r="A3343" s="23"/>
      <c r="B3343" s="23"/>
      <c r="C3343" s="23"/>
      <c r="D3343" s="23"/>
      <c r="E3343" s="23"/>
      <c r="F3343" s="23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</row>
    <row r="3344" spans="1:23" x14ac:dyDescent="0.3">
      <c r="A3344" s="23"/>
      <c r="B3344" s="23"/>
      <c r="C3344" s="23"/>
      <c r="D3344" s="23"/>
      <c r="E3344" s="23"/>
      <c r="F3344" s="23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</row>
    <row r="3345" spans="1:23" x14ac:dyDescent="0.3">
      <c r="A3345" s="23"/>
      <c r="B3345" s="23"/>
      <c r="C3345" s="23"/>
      <c r="D3345" s="23"/>
      <c r="E3345" s="23"/>
      <c r="F3345" s="23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</row>
    <row r="3346" spans="1:23" x14ac:dyDescent="0.3">
      <c r="A3346" s="23"/>
      <c r="B3346" s="23"/>
      <c r="C3346" s="23"/>
      <c r="D3346" s="23"/>
      <c r="E3346" s="23"/>
      <c r="F3346" s="23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</row>
    <row r="3347" spans="1:23" x14ac:dyDescent="0.3">
      <c r="A3347" s="23"/>
      <c r="B3347" s="23"/>
      <c r="C3347" s="23"/>
      <c r="D3347" s="23"/>
      <c r="E3347" s="23"/>
      <c r="F3347" s="23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</row>
    <row r="3348" spans="1:23" x14ac:dyDescent="0.3">
      <c r="A3348" s="23"/>
      <c r="B3348" s="23"/>
      <c r="C3348" s="23"/>
      <c r="D3348" s="23"/>
      <c r="E3348" s="23"/>
      <c r="F3348" s="23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</row>
    <row r="3349" spans="1:23" x14ac:dyDescent="0.3">
      <c r="A3349" s="23"/>
      <c r="B3349" s="23"/>
      <c r="C3349" s="23"/>
      <c r="D3349" s="23"/>
      <c r="E3349" s="23"/>
      <c r="F3349" s="23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</row>
    <row r="3350" spans="1:23" x14ac:dyDescent="0.3">
      <c r="A3350" s="23"/>
      <c r="B3350" s="23"/>
      <c r="C3350" s="23"/>
      <c r="D3350" s="23"/>
      <c r="E3350" s="23"/>
      <c r="F3350" s="23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</row>
    <row r="3351" spans="1:23" x14ac:dyDescent="0.3">
      <c r="A3351" s="23"/>
      <c r="B3351" s="23"/>
      <c r="C3351" s="23"/>
      <c r="D3351" s="23"/>
      <c r="E3351" s="23"/>
      <c r="F3351" s="23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</row>
    <row r="3352" spans="1:23" x14ac:dyDescent="0.3">
      <c r="A3352" s="23"/>
      <c r="B3352" s="23"/>
      <c r="C3352" s="23"/>
      <c r="D3352" s="23"/>
      <c r="E3352" s="23"/>
      <c r="F3352" s="23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</row>
    <row r="3353" spans="1:23" x14ac:dyDescent="0.3">
      <c r="A3353" s="23"/>
      <c r="B3353" s="23"/>
      <c r="C3353" s="23"/>
      <c r="D3353" s="23"/>
      <c r="E3353" s="23"/>
      <c r="F3353" s="23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</row>
    <row r="3354" spans="1:23" x14ac:dyDescent="0.3">
      <c r="A3354" s="23"/>
      <c r="B3354" s="23"/>
      <c r="C3354" s="23"/>
      <c r="D3354" s="23"/>
      <c r="E3354" s="23"/>
      <c r="F3354" s="23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</row>
    <row r="3355" spans="1:23" x14ac:dyDescent="0.3">
      <c r="A3355" s="23"/>
      <c r="B3355" s="23"/>
      <c r="C3355" s="23"/>
      <c r="D3355" s="23"/>
      <c r="E3355" s="23"/>
      <c r="F3355" s="23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</row>
    <row r="3356" spans="1:23" x14ac:dyDescent="0.3">
      <c r="A3356" s="23"/>
      <c r="B3356" s="23"/>
      <c r="C3356" s="23"/>
      <c r="D3356" s="23"/>
      <c r="E3356" s="23"/>
      <c r="F3356" s="23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</row>
    <row r="3357" spans="1:23" x14ac:dyDescent="0.3">
      <c r="A3357" s="23"/>
      <c r="B3357" s="23"/>
      <c r="C3357" s="23"/>
      <c r="D3357" s="23"/>
      <c r="E3357" s="23"/>
      <c r="F3357" s="23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</row>
    <row r="3358" spans="1:23" x14ac:dyDescent="0.3">
      <c r="A3358" s="23"/>
      <c r="B3358" s="23"/>
      <c r="C3358" s="23"/>
      <c r="D3358" s="23"/>
      <c r="E3358" s="23"/>
      <c r="F3358" s="23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</row>
    <row r="3359" spans="1:23" x14ac:dyDescent="0.3">
      <c r="A3359" s="23"/>
      <c r="B3359" s="23"/>
      <c r="C3359" s="23"/>
      <c r="D3359" s="23"/>
      <c r="E3359" s="23"/>
      <c r="F3359" s="23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</row>
    <row r="3360" spans="1:23" x14ac:dyDescent="0.3">
      <c r="A3360" s="23"/>
      <c r="B3360" s="23"/>
      <c r="C3360" s="23"/>
      <c r="D3360" s="23"/>
      <c r="E3360" s="23"/>
      <c r="F3360" s="23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</row>
    <row r="3361" spans="1:23" x14ac:dyDescent="0.3">
      <c r="A3361" s="23"/>
      <c r="B3361" s="23"/>
      <c r="C3361" s="23"/>
      <c r="D3361" s="23"/>
      <c r="E3361" s="23"/>
      <c r="F3361" s="23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</row>
    <row r="3362" spans="1:23" x14ac:dyDescent="0.3">
      <c r="A3362" s="23"/>
      <c r="B3362" s="23"/>
      <c r="C3362" s="23"/>
      <c r="D3362" s="23"/>
      <c r="E3362" s="23"/>
      <c r="F3362" s="23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</row>
    <row r="3363" spans="1:23" x14ac:dyDescent="0.3">
      <c r="A3363" s="23"/>
      <c r="B3363" s="23"/>
      <c r="C3363" s="23"/>
      <c r="D3363" s="23"/>
      <c r="E3363" s="23"/>
      <c r="F3363" s="23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</row>
    <row r="3364" spans="1:23" x14ac:dyDescent="0.3">
      <c r="A3364" s="23"/>
      <c r="B3364" s="23"/>
      <c r="C3364" s="23"/>
      <c r="D3364" s="23"/>
      <c r="E3364" s="23"/>
      <c r="F3364" s="23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</row>
    <row r="3365" spans="1:23" x14ac:dyDescent="0.3">
      <c r="A3365" s="23"/>
      <c r="B3365" s="23"/>
      <c r="C3365" s="23"/>
      <c r="D3365" s="23"/>
      <c r="E3365" s="23"/>
      <c r="F3365" s="23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</row>
    <row r="3366" spans="1:23" x14ac:dyDescent="0.3">
      <c r="A3366" s="23"/>
      <c r="B3366" s="23"/>
      <c r="C3366" s="23"/>
      <c r="D3366" s="23"/>
      <c r="E3366" s="23"/>
      <c r="F3366" s="23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</row>
    <row r="3367" spans="1:23" x14ac:dyDescent="0.3">
      <c r="A3367" s="23"/>
      <c r="B3367" s="23"/>
      <c r="C3367" s="23"/>
      <c r="D3367" s="23"/>
      <c r="E3367" s="23"/>
      <c r="F3367" s="23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</row>
    <row r="3368" spans="1:23" x14ac:dyDescent="0.3">
      <c r="A3368" s="23"/>
      <c r="B3368" s="23"/>
      <c r="C3368" s="23"/>
      <c r="D3368" s="23"/>
      <c r="E3368" s="23"/>
      <c r="F3368" s="23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</row>
    <row r="3369" spans="1:23" x14ac:dyDescent="0.3">
      <c r="A3369" s="23"/>
      <c r="B3369" s="23"/>
      <c r="C3369" s="23"/>
      <c r="D3369" s="23"/>
      <c r="E3369" s="23"/>
      <c r="F3369" s="23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</row>
    <row r="3370" spans="1:23" x14ac:dyDescent="0.3">
      <c r="A3370" s="23"/>
      <c r="B3370" s="23"/>
      <c r="C3370" s="23"/>
      <c r="D3370" s="23"/>
      <c r="E3370" s="23"/>
      <c r="F3370" s="23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</row>
    <row r="3371" spans="1:23" x14ac:dyDescent="0.3">
      <c r="A3371" s="23"/>
      <c r="B3371" s="23"/>
      <c r="C3371" s="23"/>
      <c r="D3371" s="23"/>
      <c r="E3371" s="23"/>
      <c r="F3371" s="23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</row>
    <row r="3372" spans="1:23" x14ac:dyDescent="0.3">
      <c r="A3372" s="23"/>
      <c r="B3372" s="23"/>
      <c r="C3372" s="23"/>
      <c r="D3372" s="23"/>
      <c r="E3372" s="23"/>
      <c r="F3372" s="23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</row>
    <row r="3373" spans="1:23" x14ac:dyDescent="0.3">
      <c r="A3373" s="23"/>
      <c r="B3373" s="23"/>
      <c r="C3373" s="23"/>
      <c r="D3373" s="23"/>
      <c r="E3373" s="23"/>
      <c r="F3373" s="23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</row>
    <row r="3374" spans="1:23" x14ac:dyDescent="0.3">
      <c r="A3374" s="23"/>
      <c r="B3374" s="23"/>
      <c r="C3374" s="23"/>
      <c r="D3374" s="23"/>
      <c r="E3374" s="23"/>
      <c r="F3374" s="23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</row>
    <row r="3375" spans="1:23" x14ac:dyDescent="0.3">
      <c r="A3375" s="23"/>
      <c r="B3375" s="23"/>
      <c r="C3375" s="23"/>
      <c r="D3375" s="23"/>
      <c r="E3375" s="23"/>
      <c r="F3375" s="23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</row>
    <row r="3376" spans="1:23" x14ac:dyDescent="0.3">
      <c r="A3376" s="23"/>
      <c r="B3376" s="23"/>
      <c r="C3376" s="23"/>
      <c r="D3376" s="23"/>
      <c r="E3376" s="23"/>
      <c r="F3376" s="23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</row>
    <row r="3377" spans="1:23" x14ac:dyDescent="0.3">
      <c r="A3377" s="23"/>
      <c r="B3377" s="23"/>
      <c r="C3377" s="23"/>
      <c r="D3377" s="23"/>
      <c r="E3377" s="23"/>
      <c r="F3377" s="23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</row>
    <row r="3378" spans="1:23" x14ac:dyDescent="0.3">
      <c r="A3378" s="23"/>
      <c r="B3378" s="23"/>
      <c r="C3378" s="23"/>
      <c r="D3378" s="23"/>
      <c r="E3378" s="23"/>
      <c r="F3378" s="23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</row>
    <row r="3379" spans="1:23" x14ac:dyDescent="0.3">
      <c r="A3379" s="23"/>
      <c r="B3379" s="23"/>
      <c r="C3379" s="23"/>
      <c r="D3379" s="23"/>
      <c r="E3379" s="23"/>
      <c r="F3379" s="23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</row>
    <row r="3380" spans="1:23" x14ac:dyDescent="0.3">
      <c r="A3380" s="23"/>
      <c r="B3380" s="23"/>
      <c r="C3380" s="23"/>
      <c r="D3380" s="23"/>
      <c r="E3380" s="23"/>
      <c r="F3380" s="23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</row>
    <row r="3381" spans="1:23" x14ac:dyDescent="0.3">
      <c r="A3381" s="23"/>
      <c r="B3381" s="23"/>
      <c r="C3381" s="23"/>
      <c r="D3381" s="23"/>
      <c r="E3381" s="23"/>
      <c r="F3381" s="23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</row>
    <row r="3382" spans="1:23" x14ac:dyDescent="0.3">
      <c r="A3382" s="23"/>
      <c r="B3382" s="23"/>
      <c r="C3382" s="23"/>
      <c r="D3382" s="23"/>
      <c r="E3382" s="23"/>
      <c r="F3382" s="23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</row>
    <row r="3383" spans="1:23" x14ac:dyDescent="0.3">
      <c r="A3383" s="23"/>
      <c r="B3383" s="23"/>
      <c r="C3383" s="23"/>
      <c r="D3383" s="23"/>
      <c r="E3383" s="23"/>
      <c r="F3383" s="23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</row>
    <row r="3384" spans="1:23" x14ac:dyDescent="0.3">
      <c r="A3384" s="23"/>
      <c r="B3384" s="23"/>
      <c r="C3384" s="23"/>
      <c r="D3384" s="23"/>
      <c r="E3384" s="23"/>
      <c r="F3384" s="23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</row>
    <row r="3385" spans="1:23" x14ac:dyDescent="0.3">
      <c r="A3385" s="23"/>
      <c r="B3385" s="23"/>
      <c r="C3385" s="23"/>
      <c r="D3385" s="23"/>
      <c r="E3385" s="23"/>
      <c r="F3385" s="23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</row>
    <row r="3386" spans="1:23" x14ac:dyDescent="0.3">
      <c r="A3386" s="23"/>
      <c r="B3386" s="23"/>
      <c r="C3386" s="23"/>
      <c r="D3386" s="23"/>
      <c r="E3386" s="23"/>
      <c r="F3386" s="23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</row>
    <row r="3387" spans="1:23" x14ac:dyDescent="0.3">
      <c r="A3387" s="23"/>
      <c r="B3387" s="23"/>
      <c r="C3387" s="23"/>
      <c r="D3387" s="23"/>
      <c r="E3387" s="23"/>
      <c r="F3387" s="23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</row>
    <row r="3388" spans="1:23" x14ac:dyDescent="0.3">
      <c r="A3388" s="23"/>
      <c r="B3388" s="23"/>
      <c r="C3388" s="23"/>
      <c r="D3388" s="23"/>
      <c r="E3388" s="23"/>
      <c r="F3388" s="23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</row>
    <row r="3389" spans="1:23" x14ac:dyDescent="0.3">
      <c r="A3389" s="23"/>
      <c r="B3389" s="23"/>
      <c r="C3389" s="23"/>
      <c r="D3389" s="23"/>
      <c r="E3389" s="23"/>
      <c r="F3389" s="23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</row>
    <row r="3390" spans="1:23" x14ac:dyDescent="0.3">
      <c r="A3390" s="23"/>
      <c r="B3390" s="23"/>
      <c r="C3390" s="23"/>
      <c r="D3390" s="23"/>
      <c r="E3390" s="23"/>
      <c r="F3390" s="23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</row>
    <row r="3391" spans="1:23" x14ac:dyDescent="0.3">
      <c r="A3391" s="23"/>
      <c r="B3391" s="23"/>
      <c r="C3391" s="23"/>
      <c r="D3391" s="23"/>
      <c r="E3391" s="23"/>
      <c r="F3391" s="23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</row>
    <row r="3392" spans="1:23" x14ac:dyDescent="0.3">
      <c r="A3392" s="23"/>
      <c r="B3392" s="23"/>
      <c r="C3392" s="23"/>
      <c r="D3392" s="23"/>
      <c r="E3392" s="23"/>
      <c r="F3392" s="23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</row>
    <row r="3393" spans="1:23" x14ac:dyDescent="0.3">
      <c r="A3393" s="23"/>
      <c r="B3393" s="23"/>
      <c r="C3393" s="23"/>
      <c r="D3393" s="23"/>
      <c r="E3393" s="23"/>
      <c r="F3393" s="23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</row>
    <row r="3394" spans="1:23" x14ac:dyDescent="0.3">
      <c r="A3394" s="23"/>
      <c r="B3394" s="23"/>
      <c r="C3394" s="23"/>
      <c r="D3394" s="23"/>
      <c r="E3394" s="23"/>
      <c r="F3394" s="23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</row>
    <row r="3395" spans="1:23" x14ac:dyDescent="0.3">
      <c r="A3395" s="23"/>
      <c r="B3395" s="23"/>
      <c r="C3395" s="23"/>
      <c r="D3395" s="23"/>
      <c r="E3395" s="23"/>
      <c r="F3395" s="23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</row>
    <row r="3396" spans="1:23" x14ac:dyDescent="0.3">
      <c r="A3396" s="23"/>
      <c r="B3396" s="23"/>
      <c r="C3396" s="23"/>
      <c r="D3396" s="23"/>
      <c r="E3396" s="23"/>
      <c r="F3396" s="23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</row>
    <row r="3397" spans="1:23" x14ac:dyDescent="0.3">
      <c r="A3397" s="23"/>
      <c r="B3397" s="23"/>
      <c r="C3397" s="23"/>
      <c r="D3397" s="23"/>
      <c r="E3397" s="23"/>
      <c r="F3397" s="23"/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</row>
    <row r="3398" spans="1:23" x14ac:dyDescent="0.3">
      <c r="A3398" s="23"/>
      <c r="B3398" s="23"/>
      <c r="C3398" s="23"/>
      <c r="D3398" s="23"/>
      <c r="E3398" s="23"/>
      <c r="F3398" s="23"/>
      <c r="G3398" s="24"/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</row>
    <row r="3399" spans="1:23" x14ac:dyDescent="0.3">
      <c r="A3399" s="23"/>
      <c r="B3399" s="23"/>
      <c r="C3399" s="23"/>
      <c r="D3399" s="23"/>
      <c r="E3399" s="23"/>
      <c r="F3399" s="23"/>
      <c r="G3399" s="24"/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</row>
    <row r="3400" spans="1:23" x14ac:dyDescent="0.3">
      <c r="A3400" s="23"/>
      <c r="B3400" s="23"/>
      <c r="C3400" s="23"/>
      <c r="D3400" s="23"/>
      <c r="E3400" s="23"/>
      <c r="F3400" s="23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</row>
    <row r="3401" spans="1:23" x14ac:dyDescent="0.3">
      <c r="A3401" s="23"/>
      <c r="B3401" s="23"/>
      <c r="C3401" s="23"/>
      <c r="D3401" s="23"/>
      <c r="E3401" s="23"/>
      <c r="F3401" s="23"/>
      <c r="G3401" s="24"/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</row>
    <row r="3402" spans="1:23" x14ac:dyDescent="0.3">
      <c r="A3402" s="23"/>
      <c r="B3402" s="23"/>
      <c r="C3402" s="23"/>
      <c r="D3402" s="23"/>
      <c r="E3402" s="23"/>
      <c r="F3402" s="23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</row>
    <row r="3403" spans="1:23" x14ac:dyDescent="0.3">
      <c r="A3403" s="23"/>
      <c r="B3403" s="23"/>
      <c r="C3403" s="23"/>
      <c r="D3403" s="23"/>
      <c r="E3403" s="23"/>
      <c r="F3403" s="23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</row>
    <row r="3404" spans="1:23" x14ac:dyDescent="0.3">
      <c r="A3404" s="23"/>
      <c r="B3404" s="23"/>
      <c r="C3404" s="23"/>
      <c r="D3404" s="23"/>
      <c r="E3404" s="23"/>
      <c r="F3404" s="23"/>
      <c r="G3404" s="24"/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</row>
    <row r="3405" spans="1:23" x14ac:dyDescent="0.3">
      <c r="A3405" s="23"/>
      <c r="B3405" s="23"/>
      <c r="C3405" s="23"/>
      <c r="D3405" s="23"/>
      <c r="E3405" s="23"/>
      <c r="F3405" s="23"/>
      <c r="G3405" s="24"/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</row>
    <row r="3406" spans="1:23" x14ac:dyDescent="0.3">
      <c r="A3406" s="23"/>
      <c r="B3406" s="23"/>
      <c r="C3406" s="23"/>
      <c r="D3406" s="23"/>
      <c r="E3406" s="23"/>
      <c r="F3406" s="23"/>
      <c r="G3406" s="24"/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</row>
    <row r="3407" spans="1:23" x14ac:dyDescent="0.3">
      <c r="A3407" s="23"/>
      <c r="B3407" s="23"/>
      <c r="C3407" s="23"/>
      <c r="D3407" s="23"/>
      <c r="E3407" s="23"/>
      <c r="F3407" s="23"/>
      <c r="G3407" s="24"/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</row>
    <row r="3408" spans="1:23" x14ac:dyDescent="0.3">
      <c r="A3408" s="23"/>
      <c r="B3408" s="23"/>
      <c r="C3408" s="23"/>
      <c r="D3408" s="23"/>
      <c r="E3408" s="23"/>
      <c r="F3408" s="23"/>
      <c r="G3408" s="24"/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</row>
    <row r="3409" spans="1:23" x14ac:dyDescent="0.3">
      <c r="A3409" s="23"/>
      <c r="B3409" s="23"/>
      <c r="C3409" s="23"/>
      <c r="D3409" s="23"/>
      <c r="E3409" s="23"/>
      <c r="F3409" s="23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</row>
    <row r="3410" spans="1:23" x14ac:dyDescent="0.3">
      <c r="A3410" s="23"/>
      <c r="B3410" s="23"/>
      <c r="C3410" s="23"/>
      <c r="D3410" s="23"/>
      <c r="E3410" s="23"/>
      <c r="F3410" s="23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</row>
    <row r="3411" spans="1:23" x14ac:dyDescent="0.3">
      <c r="A3411" s="23"/>
      <c r="B3411" s="23"/>
      <c r="C3411" s="23"/>
      <c r="D3411" s="23"/>
      <c r="E3411" s="23"/>
      <c r="F3411" s="23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</row>
    <row r="3412" spans="1:23" x14ac:dyDescent="0.3">
      <c r="A3412" s="23"/>
      <c r="B3412" s="23"/>
      <c r="C3412" s="23"/>
      <c r="D3412" s="23"/>
      <c r="E3412" s="23"/>
      <c r="F3412" s="23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</row>
    <row r="3413" spans="1:23" x14ac:dyDescent="0.3">
      <c r="A3413" s="23"/>
      <c r="B3413" s="23"/>
      <c r="C3413" s="23"/>
      <c r="D3413" s="23"/>
      <c r="E3413" s="23"/>
      <c r="F3413" s="23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</row>
    <row r="3414" spans="1:23" x14ac:dyDescent="0.3">
      <c r="A3414" s="23"/>
      <c r="B3414" s="23"/>
      <c r="C3414" s="23"/>
      <c r="D3414" s="23"/>
      <c r="E3414" s="23"/>
      <c r="F3414" s="23"/>
      <c r="G3414" s="24"/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</row>
    <row r="3415" spans="1:23" x14ac:dyDescent="0.3">
      <c r="A3415" s="23"/>
      <c r="B3415" s="23"/>
      <c r="C3415" s="23"/>
      <c r="D3415" s="23"/>
      <c r="E3415" s="23"/>
      <c r="F3415" s="23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</row>
    <row r="3416" spans="1:23" x14ac:dyDescent="0.3">
      <c r="A3416" s="23"/>
      <c r="B3416" s="23"/>
      <c r="C3416" s="23"/>
      <c r="D3416" s="23"/>
      <c r="E3416" s="23"/>
      <c r="F3416" s="23"/>
      <c r="G3416" s="24"/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</row>
    <row r="3417" spans="1:23" x14ac:dyDescent="0.3">
      <c r="A3417" s="23"/>
      <c r="B3417" s="23"/>
      <c r="C3417" s="23"/>
      <c r="D3417" s="23"/>
      <c r="E3417" s="23"/>
      <c r="F3417" s="23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</row>
    <row r="3418" spans="1:23" x14ac:dyDescent="0.3">
      <c r="A3418" s="23"/>
      <c r="B3418" s="23"/>
      <c r="C3418" s="23"/>
      <c r="D3418" s="23"/>
      <c r="E3418" s="23"/>
      <c r="F3418" s="23"/>
      <c r="G3418" s="24"/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</row>
    <row r="3419" spans="1:23" x14ac:dyDescent="0.3">
      <c r="A3419" s="23"/>
      <c r="B3419" s="23"/>
      <c r="C3419" s="23"/>
      <c r="D3419" s="23"/>
      <c r="E3419" s="23"/>
      <c r="F3419" s="23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</row>
    <row r="3420" spans="1:23" x14ac:dyDescent="0.3">
      <c r="A3420" s="23"/>
      <c r="B3420" s="23"/>
      <c r="C3420" s="23"/>
      <c r="D3420" s="23"/>
      <c r="E3420" s="23"/>
      <c r="F3420" s="23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</row>
    <row r="3421" spans="1:23" x14ac:dyDescent="0.3">
      <c r="A3421" s="23"/>
      <c r="B3421" s="23"/>
      <c r="C3421" s="23"/>
      <c r="D3421" s="23"/>
      <c r="E3421" s="23"/>
      <c r="F3421" s="23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</row>
    <row r="3422" spans="1:23" x14ac:dyDescent="0.3">
      <c r="A3422" s="23"/>
      <c r="B3422" s="23"/>
      <c r="C3422" s="23"/>
      <c r="D3422" s="23"/>
      <c r="E3422" s="23"/>
      <c r="F3422" s="23"/>
      <c r="G3422" s="24"/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</row>
    <row r="3423" spans="1:23" x14ac:dyDescent="0.3">
      <c r="A3423" s="23"/>
      <c r="B3423" s="23"/>
      <c r="C3423" s="23"/>
      <c r="D3423" s="23"/>
      <c r="E3423" s="23"/>
      <c r="F3423" s="23"/>
      <c r="G3423" s="24"/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</row>
    <row r="3424" spans="1:23" x14ac:dyDescent="0.3">
      <c r="A3424" s="23"/>
      <c r="B3424" s="23"/>
      <c r="C3424" s="23"/>
      <c r="D3424" s="23"/>
      <c r="E3424" s="23"/>
      <c r="F3424" s="23"/>
      <c r="G3424" s="24"/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</row>
    <row r="3425" spans="1:23" x14ac:dyDescent="0.3">
      <c r="A3425" s="23"/>
      <c r="B3425" s="23"/>
      <c r="C3425" s="23"/>
      <c r="D3425" s="23"/>
      <c r="E3425" s="23"/>
      <c r="F3425" s="23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</row>
    <row r="3426" spans="1:23" x14ac:dyDescent="0.3">
      <c r="A3426" s="23"/>
      <c r="B3426" s="23"/>
      <c r="C3426" s="23"/>
      <c r="D3426" s="23"/>
      <c r="E3426" s="23"/>
      <c r="F3426" s="23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</row>
    <row r="3427" spans="1:23" x14ac:dyDescent="0.3">
      <c r="A3427" s="23"/>
      <c r="B3427" s="23"/>
      <c r="C3427" s="23"/>
      <c r="D3427" s="23"/>
      <c r="E3427" s="23"/>
      <c r="F3427" s="23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</row>
    <row r="3428" spans="1:23" x14ac:dyDescent="0.3">
      <c r="A3428" s="23"/>
      <c r="B3428" s="23"/>
      <c r="C3428" s="23"/>
      <c r="D3428" s="23"/>
      <c r="E3428" s="23"/>
      <c r="F3428" s="23"/>
      <c r="G3428" s="24"/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</row>
    <row r="3429" spans="1:23" x14ac:dyDescent="0.3">
      <c r="A3429" s="23"/>
      <c r="B3429" s="23"/>
      <c r="C3429" s="23"/>
      <c r="D3429" s="23"/>
      <c r="E3429" s="23"/>
      <c r="F3429" s="23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</row>
    <row r="3430" spans="1:23" x14ac:dyDescent="0.3">
      <c r="A3430" s="23"/>
      <c r="B3430" s="23"/>
      <c r="C3430" s="23"/>
      <c r="D3430" s="23"/>
      <c r="E3430" s="23"/>
      <c r="F3430" s="23"/>
      <c r="G3430" s="24"/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</row>
    <row r="3431" spans="1:23" x14ac:dyDescent="0.3">
      <c r="A3431" s="23"/>
      <c r="B3431" s="23"/>
      <c r="C3431" s="23"/>
      <c r="D3431" s="23"/>
      <c r="E3431" s="23"/>
      <c r="F3431" s="23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</row>
    <row r="3432" spans="1:23" x14ac:dyDescent="0.3">
      <c r="A3432" s="23"/>
      <c r="B3432" s="23"/>
      <c r="C3432" s="23"/>
      <c r="D3432" s="23"/>
      <c r="E3432" s="23"/>
      <c r="F3432" s="23"/>
      <c r="G3432" s="24"/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</row>
    <row r="3433" spans="1:23" x14ac:dyDescent="0.3">
      <c r="A3433" s="23"/>
      <c r="B3433" s="23"/>
      <c r="C3433" s="23"/>
      <c r="D3433" s="23"/>
      <c r="E3433" s="23"/>
      <c r="F3433" s="23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</row>
    <row r="3434" spans="1:23" x14ac:dyDescent="0.3">
      <c r="A3434" s="23"/>
      <c r="B3434" s="23"/>
      <c r="C3434" s="23"/>
      <c r="D3434" s="23"/>
      <c r="E3434" s="23"/>
      <c r="F3434" s="23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</row>
    <row r="3435" spans="1:23" x14ac:dyDescent="0.3">
      <c r="A3435" s="23"/>
      <c r="B3435" s="23"/>
      <c r="C3435" s="23"/>
      <c r="D3435" s="23"/>
      <c r="E3435" s="23"/>
      <c r="F3435" s="23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</row>
    <row r="3436" spans="1:23" x14ac:dyDescent="0.3">
      <c r="A3436" s="23"/>
      <c r="B3436" s="23"/>
      <c r="C3436" s="23"/>
      <c r="D3436" s="23"/>
      <c r="E3436" s="23"/>
      <c r="F3436" s="23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</row>
    <row r="3437" spans="1:23" x14ac:dyDescent="0.3">
      <c r="A3437" s="23"/>
      <c r="B3437" s="23"/>
      <c r="C3437" s="23"/>
      <c r="D3437" s="23"/>
      <c r="E3437" s="23"/>
      <c r="F3437" s="23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</row>
    <row r="3438" spans="1:23" x14ac:dyDescent="0.3">
      <c r="A3438" s="23"/>
      <c r="B3438" s="23"/>
      <c r="C3438" s="23"/>
      <c r="D3438" s="23"/>
      <c r="E3438" s="23"/>
      <c r="F3438" s="23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</row>
    <row r="3439" spans="1:23" x14ac:dyDescent="0.3">
      <c r="A3439" s="23"/>
      <c r="B3439" s="23"/>
      <c r="C3439" s="23"/>
      <c r="D3439" s="23"/>
      <c r="E3439" s="23"/>
      <c r="F3439" s="23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</row>
    <row r="3440" spans="1:23" x14ac:dyDescent="0.3">
      <c r="A3440" s="23"/>
      <c r="B3440" s="23"/>
      <c r="C3440" s="23"/>
      <c r="D3440" s="23"/>
      <c r="E3440" s="23"/>
      <c r="F3440" s="23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</row>
    <row r="3441" spans="1:23" x14ac:dyDescent="0.3">
      <c r="A3441" s="23"/>
      <c r="B3441" s="23"/>
      <c r="C3441" s="23"/>
      <c r="D3441" s="23"/>
      <c r="E3441" s="23"/>
      <c r="F3441" s="23"/>
      <c r="G3441" s="24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</row>
    <row r="3442" spans="1:23" x14ac:dyDescent="0.3">
      <c r="A3442" s="23"/>
      <c r="B3442" s="23"/>
      <c r="C3442" s="23"/>
      <c r="D3442" s="23"/>
      <c r="E3442" s="23"/>
      <c r="F3442" s="23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</row>
    <row r="3443" spans="1:23" x14ac:dyDescent="0.3">
      <c r="A3443" s="23"/>
      <c r="B3443" s="23"/>
      <c r="C3443" s="23"/>
      <c r="D3443" s="23"/>
      <c r="E3443" s="23"/>
      <c r="F3443" s="23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</row>
    <row r="3444" spans="1:23" x14ac:dyDescent="0.3">
      <c r="A3444" s="23"/>
      <c r="B3444" s="23"/>
      <c r="C3444" s="23"/>
      <c r="D3444" s="23"/>
      <c r="E3444" s="23"/>
      <c r="F3444" s="23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</row>
    <row r="3445" spans="1:23" x14ac:dyDescent="0.3">
      <c r="A3445" s="23"/>
      <c r="B3445" s="23"/>
      <c r="C3445" s="23"/>
      <c r="D3445" s="23"/>
      <c r="E3445" s="23"/>
      <c r="F3445" s="23"/>
      <c r="G3445" s="24"/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</row>
    <row r="3446" spans="1:23" x14ac:dyDescent="0.3">
      <c r="A3446" s="23"/>
      <c r="B3446" s="23"/>
      <c r="C3446" s="23"/>
      <c r="D3446" s="23"/>
      <c r="E3446" s="23"/>
      <c r="F3446" s="23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</row>
    <row r="3447" spans="1:23" x14ac:dyDescent="0.3">
      <c r="A3447" s="23"/>
      <c r="B3447" s="23"/>
      <c r="C3447" s="23"/>
      <c r="D3447" s="23"/>
      <c r="E3447" s="23"/>
      <c r="F3447" s="23"/>
      <c r="G3447" s="24"/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</row>
    <row r="3448" spans="1:23" x14ac:dyDescent="0.3">
      <c r="A3448" s="23"/>
      <c r="B3448" s="23"/>
      <c r="C3448" s="23"/>
      <c r="D3448" s="23"/>
      <c r="E3448" s="23"/>
      <c r="F3448" s="23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</row>
    <row r="3449" spans="1:23" x14ac:dyDescent="0.3">
      <c r="A3449" s="23"/>
      <c r="B3449" s="23"/>
      <c r="C3449" s="23"/>
      <c r="D3449" s="23"/>
      <c r="E3449" s="23"/>
      <c r="F3449" s="23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</row>
    <row r="3450" spans="1:23" x14ac:dyDescent="0.3">
      <c r="A3450" s="23"/>
      <c r="B3450" s="23"/>
      <c r="C3450" s="23"/>
      <c r="D3450" s="23"/>
      <c r="E3450" s="23"/>
      <c r="F3450" s="23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</row>
    <row r="3451" spans="1:23" x14ac:dyDescent="0.3">
      <c r="A3451" s="23"/>
      <c r="B3451" s="23"/>
      <c r="C3451" s="23"/>
      <c r="D3451" s="23"/>
      <c r="E3451" s="23"/>
      <c r="F3451" s="23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</row>
    <row r="3452" spans="1:23" x14ac:dyDescent="0.3">
      <c r="A3452" s="23"/>
      <c r="B3452" s="23"/>
      <c r="C3452" s="23"/>
      <c r="D3452" s="23"/>
      <c r="E3452" s="23"/>
      <c r="F3452" s="23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</row>
    <row r="3453" spans="1:23" x14ac:dyDescent="0.3">
      <c r="A3453" s="23"/>
      <c r="B3453" s="23"/>
      <c r="C3453" s="23"/>
      <c r="D3453" s="23"/>
      <c r="E3453" s="23"/>
      <c r="F3453" s="23"/>
      <c r="G3453" s="24"/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</row>
    <row r="3454" spans="1:23" x14ac:dyDescent="0.3">
      <c r="A3454" s="23"/>
      <c r="B3454" s="23"/>
      <c r="C3454" s="23"/>
      <c r="D3454" s="23"/>
      <c r="E3454" s="23"/>
      <c r="F3454" s="23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</row>
    <row r="3455" spans="1:23" x14ac:dyDescent="0.3">
      <c r="A3455" s="23"/>
      <c r="B3455" s="23"/>
      <c r="C3455" s="23"/>
      <c r="D3455" s="23"/>
      <c r="E3455" s="23"/>
      <c r="F3455" s="23"/>
      <c r="G3455" s="24"/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</row>
    <row r="3456" spans="1:23" x14ac:dyDescent="0.3">
      <c r="A3456" s="23"/>
      <c r="B3456" s="23"/>
      <c r="C3456" s="23"/>
      <c r="D3456" s="23"/>
      <c r="E3456" s="23"/>
      <c r="F3456" s="23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</row>
    <row r="3457" spans="1:23" x14ac:dyDescent="0.3">
      <c r="A3457" s="23"/>
      <c r="B3457" s="23"/>
      <c r="C3457" s="23"/>
      <c r="D3457" s="23"/>
      <c r="E3457" s="23"/>
      <c r="F3457" s="23"/>
      <c r="G3457" s="24"/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</row>
    <row r="3458" spans="1:23" x14ac:dyDescent="0.3">
      <c r="A3458" s="23"/>
      <c r="B3458" s="23"/>
      <c r="C3458" s="23"/>
      <c r="D3458" s="23"/>
      <c r="E3458" s="23"/>
      <c r="F3458" s="23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</row>
    <row r="3459" spans="1:23" x14ac:dyDescent="0.3">
      <c r="A3459" s="23"/>
      <c r="B3459" s="23"/>
      <c r="C3459" s="23"/>
      <c r="D3459" s="23"/>
      <c r="E3459" s="23"/>
      <c r="F3459" s="23"/>
      <c r="G3459" s="24"/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</row>
    <row r="3460" spans="1:23" x14ac:dyDescent="0.3">
      <c r="A3460" s="23"/>
      <c r="B3460" s="23"/>
      <c r="C3460" s="23"/>
      <c r="D3460" s="23"/>
      <c r="E3460" s="23"/>
      <c r="F3460" s="23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</row>
    <row r="3461" spans="1:23" x14ac:dyDescent="0.3">
      <c r="A3461" s="23"/>
      <c r="B3461" s="23"/>
      <c r="C3461" s="23"/>
      <c r="D3461" s="23"/>
      <c r="E3461" s="23"/>
      <c r="F3461" s="23"/>
      <c r="G3461" s="24"/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</row>
    <row r="3462" spans="1:23" x14ac:dyDescent="0.3">
      <c r="A3462" s="23"/>
      <c r="B3462" s="23"/>
      <c r="C3462" s="23"/>
      <c r="D3462" s="23"/>
      <c r="E3462" s="23"/>
      <c r="F3462" s="23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</row>
    <row r="3463" spans="1:23" x14ac:dyDescent="0.3">
      <c r="A3463" s="23"/>
      <c r="B3463" s="23"/>
      <c r="C3463" s="23"/>
      <c r="D3463" s="23"/>
      <c r="E3463" s="23"/>
      <c r="F3463" s="23"/>
      <c r="G3463" s="24"/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</row>
    <row r="3464" spans="1:23" x14ac:dyDescent="0.3">
      <c r="A3464" s="23"/>
      <c r="B3464" s="23"/>
      <c r="C3464" s="23"/>
      <c r="D3464" s="23"/>
      <c r="E3464" s="23"/>
      <c r="F3464" s="23"/>
      <c r="G3464" s="24"/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</row>
    <row r="3465" spans="1:23" x14ac:dyDescent="0.3">
      <c r="A3465" s="23"/>
      <c r="B3465" s="23"/>
      <c r="C3465" s="23"/>
      <c r="D3465" s="23"/>
      <c r="E3465" s="23"/>
      <c r="F3465" s="23"/>
      <c r="G3465" s="24"/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</row>
    <row r="3466" spans="1:23" x14ac:dyDescent="0.3">
      <c r="A3466" s="23"/>
      <c r="B3466" s="23"/>
      <c r="C3466" s="23"/>
      <c r="D3466" s="23"/>
      <c r="E3466" s="23"/>
      <c r="F3466" s="23"/>
      <c r="G3466" s="24"/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</row>
    <row r="3467" spans="1:23" x14ac:dyDescent="0.3">
      <c r="A3467" s="23"/>
      <c r="B3467" s="23"/>
      <c r="C3467" s="23"/>
      <c r="D3467" s="23"/>
      <c r="E3467" s="23"/>
      <c r="F3467" s="23"/>
      <c r="G3467" s="24"/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</row>
    <row r="3468" spans="1:23" x14ac:dyDescent="0.3">
      <c r="A3468" s="23"/>
      <c r="B3468" s="23"/>
      <c r="C3468" s="23"/>
      <c r="D3468" s="23"/>
      <c r="E3468" s="23"/>
      <c r="F3468" s="23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</row>
    <row r="3469" spans="1:23" x14ac:dyDescent="0.3">
      <c r="A3469" s="23"/>
      <c r="B3469" s="23"/>
      <c r="C3469" s="23"/>
      <c r="D3469" s="23"/>
      <c r="E3469" s="23"/>
      <c r="F3469" s="23"/>
      <c r="G3469" s="24"/>
      <c r="H3469" s="24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</row>
    <row r="3470" spans="1:23" x14ac:dyDescent="0.3">
      <c r="A3470" s="23"/>
      <c r="B3470" s="23"/>
      <c r="C3470" s="23"/>
      <c r="D3470" s="23"/>
      <c r="E3470" s="23"/>
      <c r="F3470" s="23"/>
      <c r="G3470" s="24"/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</row>
    <row r="3471" spans="1:23" x14ac:dyDescent="0.3">
      <c r="A3471" s="23"/>
      <c r="B3471" s="23"/>
      <c r="C3471" s="23"/>
      <c r="D3471" s="23"/>
      <c r="E3471" s="23"/>
      <c r="F3471" s="23"/>
      <c r="G3471" s="24"/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</row>
    <row r="3472" spans="1:23" x14ac:dyDescent="0.3">
      <c r="A3472" s="23"/>
      <c r="B3472" s="23"/>
      <c r="C3472" s="23"/>
      <c r="D3472" s="23"/>
      <c r="E3472" s="23"/>
      <c r="F3472" s="23"/>
      <c r="G3472" s="24"/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</row>
    <row r="3473" spans="1:23" x14ac:dyDescent="0.3">
      <c r="A3473" s="23"/>
      <c r="B3473" s="23"/>
      <c r="C3473" s="23"/>
      <c r="D3473" s="23"/>
      <c r="E3473" s="23"/>
      <c r="F3473" s="23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</row>
    <row r="3474" spans="1:23" x14ac:dyDescent="0.3">
      <c r="A3474" s="23"/>
      <c r="B3474" s="23"/>
      <c r="C3474" s="23"/>
      <c r="D3474" s="23"/>
      <c r="E3474" s="23"/>
      <c r="F3474" s="23"/>
      <c r="G3474" s="24"/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</row>
    <row r="3475" spans="1:23" x14ac:dyDescent="0.3">
      <c r="A3475" s="23"/>
      <c r="B3475" s="23"/>
      <c r="C3475" s="23"/>
      <c r="D3475" s="23"/>
      <c r="E3475" s="23"/>
      <c r="F3475" s="23"/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</row>
    <row r="3476" spans="1:23" x14ac:dyDescent="0.3">
      <c r="A3476" s="23"/>
      <c r="B3476" s="23"/>
      <c r="C3476" s="23"/>
      <c r="D3476" s="23"/>
      <c r="E3476" s="23"/>
      <c r="F3476" s="23"/>
      <c r="G3476" s="24"/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</row>
    <row r="3477" spans="1:23" x14ac:dyDescent="0.3">
      <c r="A3477" s="23"/>
      <c r="B3477" s="23"/>
      <c r="C3477" s="23"/>
      <c r="D3477" s="23"/>
      <c r="E3477" s="23"/>
      <c r="F3477" s="23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</row>
    <row r="3478" spans="1:23" x14ac:dyDescent="0.3">
      <c r="A3478" s="23"/>
      <c r="B3478" s="23"/>
      <c r="C3478" s="23"/>
      <c r="D3478" s="23"/>
      <c r="E3478" s="23"/>
      <c r="F3478" s="23"/>
      <c r="G3478" s="24"/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</row>
    <row r="3479" spans="1:23" x14ac:dyDescent="0.3">
      <c r="A3479" s="23"/>
      <c r="B3479" s="23"/>
      <c r="C3479" s="23"/>
      <c r="D3479" s="23"/>
      <c r="E3479" s="23"/>
      <c r="F3479" s="23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</row>
    <row r="3480" spans="1:23" x14ac:dyDescent="0.3">
      <c r="A3480" s="23"/>
      <c r="B3480" s="23"/>
      <c r="C3480" s="23"/>
      <c r="D3480" s="23"/>
      <c r="E3480" s="23"/>
      <c r="F3480" s="23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</row>
    <row r="3481" spans="1:23" x14ac:dyDescent="0.3">
      <c r="A3481" s="23"/>
      <c r="B3481" s="23"/>
      <c r="C3481" s="23"/>
      <c r="D3481" s="23"/>
      <c r="E3481" s="23"/>
      <c r="F3481" s="23"/>
      <c r="G3481" s="24"/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</row>
    <row r="3482" spans="1:23" x14ac:dyDescent="0.3">
      <c r="A3482" s="23"/>
      <c r="B3482" s="23"/>
      <c r="C3482" s="23"/>
      <c r="D3482" s="23"/>
      <c r="E3482" s="23"/>
      <c r="F3482" s="23"/>
      <c r="G3482" s="24"/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</row>
    <row r="3483" spans="1:23" x14ac:dyDescent="0.3">
      <c r="A3483" s="23"/>
      <c r="B3483" s="23"/>
      <c r="C3483" s="23"/>
      <c r="D3483" s="23"/>
      <c r="E3483" s="23"/>
      <c r="F3483" s="23"/>
      <c r="G3483" s="24"/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</row>
    <row r="3484" spans="1:23" x14ac:dyDescent="0.3">
      <c r="A3484" s="23"/>
      <c r="B3484" s="23"/>
      <c r="C3484" s="23"/>
      <c r="D3484" s="23"/>
      <c r="E3484" s="23"/>
      <c r="F3484" s="23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</row>
    <row r="3485" spans="1:23" x14ac:dyDescent="0.3">
      <c r="A3485" s="23"/>
      <c r="B3485" s="23"/>
      <c r="C3485" s="23"/>
      <c r="D3485" s="23"/>
      <c r="E3485" s="23"/>
      <c r="F3485" s="23"/>
      <c r="G3485" s="24"/>
      <c r="H3485" s="24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</row>
    <row r="3486" spans="1:23" x14ac:dyDescent="0.3">
      <c r="A3486" s="23"/>
      <c r="B3486" s="23"/>
      <c r="C3486" s="23"/>
      <c r="D3486" s="23"/>
      <c r="E3486" s="23"/>
      <c r="F3486" s="23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</row>
    <row r="3487" spans="1:23" x14ac:dyDescent="0.3">
      <c r="A3487" s="23"/>
      <c r="B3487" s="23"/>
      <c r="C3487" s="23"/>
      <c r="D3487" s="23"/>
      <c r="E3487" s="23"/>
      <c r="F3487" s="23"/>
      <c r="G3487" s="24"/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</row>
    <row r="3488" spans="1:23" x14ac:dyDescent="0.3">
      <c r="A3488" s="23"/>
      <c r="B3488" s="23"/>
      <c r="C3488" s="23"/>
      <c r="D3488" s="23"/>
      <c r="E3488" s="23"/>
      <c r="F3488" s="23"/>
      <c r="G3488" s="24"/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</row>
    <row r="3489" spans="1:23" x14ac:dyDescent="0.3">
      <c r="A3489" s="23"/>
      <c r="B3489" s="23"/>
      <c r="C3489" s="23"/>
      <c r="D3489" s="23"/>
      <c r="E3489" s="23"/>
      <c r="F3489" s="23"/>
      <c r="G3489" s="24"/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</row>
    <row r="3490" spans="1:23" x14ac:dyDescent="0.3">
      <c r="A3490" s="23"/>
      <c r="B3490" s="23"/>
      <c r="C3490" s="23"/>
      <c r="D3490" s="23"/>
      <c r="E3490" s="23"/>
      <c r="F3490" s="23"/>
      <c r="G3490" s="24"/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</row>
    <row r="3491" spans="1:23" x14ac:dyDescent="0.3">
      <c r="A3491" s="23"/>
      <c r="B3491" s="23"/>
      <c r="C3491" s="23"/>
      <c r="D3491" s="23"/>
      <c r="E3491" s="23"/>
      <c r="F3491" s="23"/>
      <c r="G3491" s="24"/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</row>
    <row r="3492" spans="1:23" x14ac:dyDescent="0.3">
      <c r="A3492" s="23"/>
      <c r="B3492" s="23"/>
      <c r="C3492" s="23"/>
      <c r="D3492" s="23"/>
      <c r="E3492" s="23"/>
      <c r="F3492" s="23"/>
      <c r="G3492" s="24"/>
      <c r="H3492" s="24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</row>
    <row r="3493" spans="1:23" x14ac:dyDescent="0.3">
      <c r="A3493" s="23"/>
      <c r="B3493" s="23"/>
      <c r="C3493" s="23"/>
      <c r="D3493" s="23"/>
      <c r="E3493" s="23"/>
      <c r="F3493" s="23"/>
      <c r="G3493" s="24"/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</row>
    <row r="3494" spans="1:23" x14ac:dyDescent="0.3">
      <c r="A3494" s="23"/>
      <c r="B3494" s="23"/>
      <c r="C3494" s="23"/>
      <c r="D3494" s="23"/>
      <c r="E3494" s="23"/>
      <c r="F3494" s="23"/>
      <c r="G3494" s="24"/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</row>
    <row r="3495" spans="1:23" x14ac:dyDescent="0.3">
      <c r="A3495" s="23"/>
      <c r="B3495" s="23"/>
      <c r="C3495" s="23"/>
      <c r="D3495" s="23"/>
      <c r="E3495" s="23"/>
      <c r="F3495" s="23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</row>
    <row r="3496" spans="1:23" x14ac:dyDescent="0.3">
      <c r="A3496" s="23"/>
      <c r="B3496" s="23"/>
      <c r="C3496" s="23"/>
      <c r="D3496" s="23"/>
      <c r="E3496" s="23"/>
      <c r="F3496" s="23"/>
      <c r="G3496" s="24"/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</row>
    <row r="3497" spans="1:23" x14ac:dyDescent="0.3">
      <c r="A3497" s="23"/>
      <c r="B3497" s="23"/>
      <c r="C3497" s="23"/>
      <c r="D3497" s="23"/>
      <c r="E3497" s="23"/>
      <c r="F3497" s="23"/>
      <c r="G3497" s="24"/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</row>
    <row r="3498" spans="1:23" x14ac:dyDescent="0.3">
      <c r="A3498" s="23"/>
      <c r="B3498" s="23"/>
      <c r="C3498" s="23"/>
      <c r="D3498" s="23"/>
      <c r="E3498" s="23"/>
      <c r="F3498" s="23"/>
      <c r="G3498" s="24"/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</row>
    <row r="3499" spans="1:23" x14ac:dyDescent="0.3">
      <c r="A3499" s="23"/>
      <c r="B3499" s="23"/>
      <c r="C3499" s="23"/>
      <c r="D3499" s="23"/>
      <c r="E3499" s="23"/>
      <c r="F3499" s="23"/>
      <c r="G3499" s="24"/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</row>
    <row r="3500" spans="1:23" x14ac:dyDescent="0.3">
      <c r="A3500" s="23"/>
      <c r="B3500" s="23"/>
      <c r="C3500" s="23"/>
      <c r="D3500" s="23"/>
      <c r="E3500" s="23"/>
      <c r="F3500" s="23"/>
      <c r="G3500" s="24"/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</row>
    <row r="3501" spans="1:23" x14ac:dyDescent="0.3">
      <c r="A3501" s="23"/>
      <c r="B3501" s="23"/>
      <c r="C3501" s="23"/>
      <c r="D3501" s="23"/>
      <c r="E3501" s="23"/>
      <c r="F3501" s="23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</row>
    <row r="3502" spans="1:23" x14ac:dyDescent="0.3">
      <c r="A3502" s="23"/>
      <c r="B3502" s="23"/>
      <c r="C3502" s="23"/>
      <c r="D3502" s="23"/>
      <c r="E3502" s="23"/>
      <c r="F3502" s="23"/>
      <c r="G3502" s="24"/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</row>
    <row r="3503" spans="1:23" x14ac:dyDescent="0.3">
      <c r="A3503" s="23"/>
      <c r="B3503" s="23"/>
      <c r="C3503" s="23"/>
      <c r="D3503" s="23"/>
      <c r="E3503" s="23"/>
      <c r="F3503" s="23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</row>
    <row r="3504" spans="1:23" x14ac:dyDescent="0.3">
      <c r="A3504" s="23"/>
      <c r="B3504" s="23"/>
      <c r="C3504" s="23"/>
      <c r="D3504" s="23"/>
      <c r="E3504" s="23"/>
      <c r="F3504" s="23"/>
      <c r="G3504" s="24"/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</row>
    <row r="3505" spans="1:23" x14ac:dyDescent="0.3">
      <c r="A3505" s="23"/>
      <c r="B3505" s="23"/>
      <c r="C3505" s="23"/>
      <c r="D3505" s="23"/>
      <c r="E3505" s="23"/>
      <c r="F3505" s="23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</row>
    <row r="3506" spans="1:23" x14ac:dyDescent="0.3">
      <c r="A3506" s="23"/>
      <c r="B3506" s="23"/>
      <c r="C3506" s="23"/>
      <c r="D3506" s="23"/>
      <c r="E3506" s="23"/>
      <c r="F3506" s="23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</row>
    <row r="3507" spans="1:23" x14ac:dyDescent="0.3">
      <c r="A3507" s="23"/>
      <c r="B3507" s="23"/>
      <c r="C3507" s="23"/>
      <c r="D3507" s="23"/>
      <c r="E3507" s="23"/>
      <c r="F3507" s="23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</row>
    <row r="3508" spans="1:23" x14ac:dyDescent="0.3">
      <c r="A3508" s="23"/>
      <c r="B3508" s="23"/>
      <c r="C3508" s="23"/>
      <c r="D3508" s="23"/>
      <c r="E3508" s="23"/>
      <c r="F3508" s="23"/>
      <c r="G3508" s="24"/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</row>
    <row r="3509" spans="1:23" x14ac:dyDescent="0.3">
      <c r="A3509" s="23"/>
      <c r="B3509" s="23"/>
      <c r="C3509" s="23"/>
      <c r="D3509" s="23"/>
      <c r="E3509" s="23"/>
      <c r="F3509" s="23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</row>
    <row r="3510" spans="1:23" x14ac:dyDescent="0.3">
      <c r="A3510" s="23"/>
      <c r="B3510" s="23"/>
      <c r="C3510" s="23"/>
      <c r="D3510" s="23"/>
      <c r="E3510" s="23"/>
      <c r="F3510" s="23"/>
      <c r="G3510" s="24"/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</row>
    <row r="3511" spans="1:23" x14ac:dyDescent="0.3">
      <c r="A3511" s="23"/>
      <c r="B3511" s="23"/>
      <c r="C3511" s="23"/>
      <c r="D3511" s="23"/>
      <c r="E3511" s="23"/>
      <c r="F3511" s="23"/>
      <c r="G3511" s="24"/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</row>
    <row r="3512" spans="1:23" x14ac:dyDescent="0.3">
      <c r="A3512" s="23"/>
      <c r="B3512" s="23"/>
      <c r="C3512" s="23"/>
      <c r="D3512" s="23"/>
      <c r="E3512" s="23"/>
      <c r="F3512" s="23"/>
      <c r="G3512" s="24"/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</row>
    <row r="3513" spans="1:23" x14ac:dyDescent="0.3">
      <c r="A3513" s="23"/>
      <c r="B3513" s="23"/>
      <c r="C3513" s="23"/>
      <c r="D3513" s="23"/>
      <c r="E3513" s="23"/>
      <c r="F3513" s="23"/>
      <c r="G3513" s="24"/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</row>
    <row r="3514" spans="1:23" x14ac:dyDescent="0.3">
      <c r="A3514" s="23"/>
      <c r="B3514" s="23"/>
      <c r="C3514" s="23"/>
      <c r="D3514" s="23"/>
      <c r="E3514" s="23"/>
      <c r="F3514" s="23"/>
      <c r="G3514" s="24"/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</row>
    <row r="3515" spans="1:23" x14ac:dyDescent="0.3">
      <c r="A3515" s="23"/>
      <c r="B3515" s="23"/>
      <c r="C3515" s="23"/>
      <c r="D3515" s="23"/>
      <c r="E3515" s="23"/>
      <c r="F3515" s="23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</row>
    <row r="3516" spans="1:23" x14ac:dyDescent="0.3">
      <c r="A3516" s="23"/>
      <c r="B3516" s="23"/>
      <c r="C3516" s="23"/>
      <c r="D3516" s="23"/>
      <c r="E3516" s="23"/>
      <c r="F3516" s="23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</row>
    <row r="3517" spans="1:23" x14ac:dyDescent="0.3">
      <c r="A3517" s="23"/>
      <c r="B3517" s="23"/>
      <c r="C3517" s="23"/>
      <c r="D3517" s="23"/>
      <c r="E3517" s="23"/>
      <c r="F3517" s="23"/>
      <c r="G3517" s="24"/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</row>
    <row r="3518" spans="1:23" x14ac:dyDescent="0.3">
      <c r="A3518" s="23"/>
      <c r="B3518" s="23"/>
      <c r="C3518" s="23"/>
      <c r="D3518" s="23"/>
      <c r="E3518" s="23"/>
      <c r="F3518" s="23"/>
      <c r="G3518" s="24"/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</row>
    <row r="3519" spans="1:23" x14ac:dyDescent="0.3">
      <c r="A3519" s="23"/>
      <c r="B3519" s="23"/>
      <c r="C3519" s="23"/>
      <c r="D3519" s="23"/>
      <c r="E3519" s="23"/>
      <c r="F3519" s="23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</row>
    <row r="3520" spans="1:23" x14ac:dyDescent="0.3">
      <c r="A3520" s="23"/>
      <c r="B3520" s="23"/>
      <c r="C3520" s="23"/>
      <c r="D3520" s="23"/>
      <c r="E3520" s="23"/>
      <c r="F3520" s="23"/>
      <c r="G3520" s="24"/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</row>
    <row r="3521" spans="1:23" x14ac:dyDescent="0.3">
      <c r="A3521" s="23"/>
      <c r="B3521" s="23"/>
      <c r="C3521" s="23"/>
      <c r="D3521" s="23"/>
      <c r="E3521" s="23"/>
      <c r="F3521" s="23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</row>
    <row r="3522" spans="1:23" x14ac:dyDescent="0.3">
      <c r="A3522" s="23"/>
      <c r="B3522" s="23"/>
      <c r="C3522" s="23"/>
      <c r="D3522" s="23"/>
      <c r="E3522" s="23"/>
      <c r="F3522" s="23"/>
      <c r="G3522" s="24"/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</row>
    <row r="3523" spans="1:23" x14ac:dyDescent="0.3">
      <c r="A3523" s="23"/>
      <c r="B3523" s="23"/>
      <c r="C3523" s="23"/>
      <c r="D3523" s="23"/>
      <c r="E3523" s="23"/>
      <c r="F3523" s="23"/>
      <c r="G3523" s="24"/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</row>
    <row r="3524" spans="1:23" x14ac:dyDescent="0.3">
      <c r="A3524" s="23"/>
      <c r="B3524" s="23"/>
      <c r="C3524" s="23"/>
      <c r="D3524" s="23"/>
      <c r="E3524" s="23"/>
      <c r="F3524" s="23"/>
      <c r="G3524" s="24"/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</row>
    <row r="3525" spans="1:23" x14ac:dyDescent="0.3">
      <c r="A3525" s="23"/>
      <c r="B3525" s="23"/>
      <c r="C3525" s="23"/>
      <c r="D3525" s="23"/>
      <c r="E3525" s="23"/>
      <c r="F3525" s="23"/>
      <c r="G3525" s="24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</row>
    <row r="3526" spans="1:23" x14ac:dyDescent="0.3">
      <c r="A3526" s="23"/>
      <c r="B3526" s="23"/>
      <c r="C3526" s="23"/>
      <c r="D3526" s="23"/>
      <c r="E3526" s="23"/>
      <c r="F3526" s="23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</row>
    <row r="3527" spans="1:23" x14ac:dyDescent="0.3">
      <c r="A3527" s="23"/>
      <c r="B3527" s="23"/>
      <c r="C3527" s="23"/>
      <c r="D3527" s="23"/>
      <c r="E3527" s="23"/>
      <c r="F3527" s="23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</row>
    <row r="3528" spans="1:23" x14ac:dyDescent="0.3">
      <c r="A3528" s="23"/>
      <c r="B3528" s="23"/>
      <c r="C3528" s="23"/>
      <c r="D3528" s="23"/>
      <c r="E3528" s="23"/>
      <c r="F3528" s="23"/>
      <c r="G3528" s="24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</row>
    <row r="3529" spans="1:23" x14ac:dyDescent="0.3">
      <c r="A3529" s="23"/>
      <c r="B3529" s="23"/>
      <c r="C3529" s="23"/>
      <c r="D3529" s="23"/>
      <c r="E3529" s="23"/>
      <c r="F3529" s="23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</row>
    <row r="3530" spans="1:23" x14ac:dyDescent="0.3">
      <c r="A3530" s="23"/>
      <c r="B3530" s="23"/>
      <c r="C3530" s="23"/>
      <c r="D3530" s="23"/>
      <c r="E3530" s="23"/>
      <c r="F3530" s="23"/>
      <c r="G3530" s="24"/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</row>
    <row r="3531" spans="1:23" x14ac:dyDescent="0.3">
      <c r="A3531" s="23"/>
      <c r="B3531" s="23"/>
      <c r="C3531" s="23"/>
      <c r="D3531" s="23"/>
      <c r="E3531" s="23"/>
      <c r="F3531" s="23"/>
      <c r="G3531" s="24"/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</row>
    <row r="3532" spans="1:23" x14ac:dyDescent="0.3">
      <c r="A3532" s="23"/>
      <c r="B3532" s="23"/>
      <c r="C3532" s="23"/>
      <c r="D3532" s="23"/>
      <c r="E3532" s="23"/>
      <c r="F3532" s="23"/>
      <c r="G3532" s="24"/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</row>
    <row r="3533" spans="1:23" x14ac:dyDescent="0.3">
      <c r="A3533" s="23"/>
      <c r="B3533" s="23"/>
      <c r="C3533" s="23"/>
      <c r="D3533" s="23"/>
      <c r="E3533" s="23"/>
      <c r="F3533" s="23"/>
      <c r="G3533" s="24"/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</row>
    <row r="3534" spans="1:23" x14ac:dyDescent="0.3">
      <c r="A3534" s="23"/>
      <c r="B3534" s="23"/>
      <c r="C3534" s="23"/>
      <c r="D3534" s="23"/>
      <c r="E3534" s="23"/>
      <c r="F3534" s="23"/>
      <c r="G3534" s="24"/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</row>
    <row r="3535" spans="1:23" x14ac:dyDescent="0.3">
      <c r="A3535" s="23"/>
      <c r="B3535" s="23"/>
      <c r="C3535" s="23"/>
      <c r="D3535" s="23"/>
      <c r="E3535" s="23"/>
      <c r="F3535" s="23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</row>
    <row r="3536" spans="1:23" x14ac:dyDescent="0.3">
      <c r="A3536" s="23"/>
      <c r="B3536" s="23"/>
      <c r="C3536" s="23"/>
      <c r="D3536" s="23"/>
      <c r="E3536" s="23"/>
      <c r="F3536" s="23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</row>
    <row r="3537" spans="1:23" x14ac:dyDescent="0.3">
      <c r="A3537" s="23"/>
      <c r="B3537" s="23"/>
      <c r="C3537" s="23"/>
      <c r="D3537" s="23"/>
      <c r="E3537" s="23"/>
      <c r="F3537" s="23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</row>
    <row r="3538" spans="1:23" x14ac:dyDescent="0.3">
      <c r="A3538" s="23"/>
      <c r="B3538" s="23"/>
      <c r="C3538" s="23"/>
      <c r="D3538" s="23"/>
      <c r="E3538" s="23"/>
      <c r="F3538" s="23"/>
      <c r="G3538" s="24"/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</row>
    <row r="3539" spans="1:23" x14ac:dyDescent="0.3">
      <c r="A3539" s="23"/>
      <c r="B3539" s="23"/>
      <c r="C3539" s="23"/>
      <c r="D3539" s="23"/>
      <c r="E3539" s="23"/>
      <c r="F3539" s="23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</row>
    <row r="3540" spans="1:23" x14ac:dyDescent="0.3">
      <c r="A3540" s="23"/>
      <c r="B3540" s="23"/>
      <c r="C3540" s="23"/>
      <c r="D3540" s="23"/>
      <c r="E3540" s="23"/>
      <c r="F3540" s="23"/>
      <c r="G3540" s="24"/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</row>
    <row r="3541" spans="1:23" x14ac:dyDescent="0.3">
      <c r="A3541" s="23"/>
      <c r="B3541" s="23"/>
      <c r="C3541" s="23"/>
      <c r="D3541" s="23"/>
      <c r="E3541" s="23"/>
      <c r="F3541" s="23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</row>
    <row r="3542" spans="1:23" x14ac:dyDescent="0.3">
      <c r="A3542" s="23"/>
      <c r="B3542" s="23"/>
      <c r="C3542" s="23"/>
      <c r="D3542" s="23"/>
      <c r="E3542" s="23"/>
      <c r="F3542" s="23"/>
      <c r="G3542" s="24"/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</row>
    <row r="3543" spans="1:23" x14ac:dyDescent="0.3">
      <c r="A3543" s="23"/>
      <c r="B3543" s="23"/>
      <c r="C3543" s="23"/>
      <c r="D3543" s="23"/>
      <c r="E3543" s="23"/>
      <c r="F3543" s="23"/>
      <c r="G3543" s="24"/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</row>
    <row r="3544" spans="1:23" x14ac:dyDescent="0.3">
      <c r="A3544" s="23"/>
      <c r="B3544" s="23"/>
      <c r="C3544" s="23"/>
      <c r="D3544" s="23"/>
      <c r="E3544" s="23"/>
      <c r="F3544" s="23"/>
      <c r="G3544" s="24"/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</row>
    <row r="3545" spans="1:23" x14ac:dyDescent="0.3">
      <c r="A3545" s="23"/>
      <c r="B3545" s="23"/>
      <c r="C3545" s="23"/>
      <c r="D3545" s="23"/>
      <c r="E3545" s="23"/>
      <c r="F3545" s="23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</row>
    <row r="3546" spans="1:23" x14ac:dyDescent="0.3">
      <c r="A3546" s="23"/>
      <c r="B3546" s="23"/>
      <c r="C3546" s="23"/>
      <c r="D3546" s="23"/>
      <c r="E3546" s="23"/>
      <c r="F3546" s="23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</row>
    <row r="3547" spans="1:23" x14ac:dyDescent="0.3">
      <c r="A3547" s="23"/>
      <c r="B3547" s="23"/>
      <c r="C3547" s="23"/>
      <c r="D3547" s="23"/>
      <c r="E3547" s="23"/>
      <c r="F3547" s="23"/>
      <c r="G3547" s="24"/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</row>
    <row r="3548" spans="1:23" x14ac:dyDescent="0.3">
      <c r="A3548" s="23"/>
      <c r="B3548" s="23"/>
      <c r="C3548" s="23"/>
      <c r="D3548" s="23"/>
      <c r="E3548" s="23"/>
      <c r="F3548" s="23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</row>
    <row r="3549" spans="1:23" x14ac:dyDescent="0.3">
      <c r="A3549" s="23"/>
      <c r="B3549" s="23"/>
      <c r="C3549" s="23"/>
      <c r="D3549" s="23"/>
      <c r="E3549" s="23"/>
      <c r="F3549" s="23"/>
      <c r="G3549" s="24"/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</row>
    <row r="3550" spans="1:23" x14ac:dyDescent="0.3">
      <c r="A3550" s="23"/>
      <c r="B3550" s="23"/>
      <c r="C3550" s="23"/>
      <c r="D3550" s="23"/>
      <c r="E3550" s="23"/>
      <c r="F3550" s="23"/>
      <c r="G3550" s="24"/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</row>
    <row r="3551" spans="1:23" x14ac:dyDescent="0.3">
      <c r="A3551" s="23"/>
      <c r="B3551" s="23"/>
      <c r="C3551" s="23"/>
      <c r="D3551" s="23"/>
      <c r="E3551" s="23"/>
      <c r="F3551" s="23"/>
      <c r="G3551" s="24"/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</row>
    <row r="3552" spans="1:23" x14ac:dyDescent="0.3">
      <c r="A3552" s="23"/>
      <c r="B3552" s="23"/>
      <c r="C3552" s="23"/>
      <c r="D3552" s="23"/>
      <c r="E3552" s="23"/>
      <c r="F3552" s="23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</row>
    <row r="3553" spans="1:23" x14ac:dyDescent="0.3">
      <c r="A3553" s="23"/>
      <c r="B3553" s="23"/>
      <c r="C3553" s="23"/>
      <c r="D3553" s="23"/>
      <c r="E3553" s="23"/>
      <c r="F3553" s="23"/>
      <c r="G3553" s="24"/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</row>
    <row r="3554" spans="1:23" x14ac:dyDescent="0.3">
      <c r="A3554" s="23"/>
      <c r="B3554" s="23"/>
      <c r="C3554" s="23"/>
      <c r="D3554" s="23"/>
      <c r="E3554" s="23"/>
      <c r="F3554" s="23"/>
      <c r="G3554" s="24"/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</row>
    <row r="3555" spans="1:23" x14ac:dyDescent="0.3">
      <c r="A3555" s="23"/>
      <c r="B3555" s="23"/>
      <c r="C3555" s="23"/>
      <c r="D3555" s="23"/>
      <c r="E3555" s="23"/>
      <c r="F3555" s="23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</row>
    <row r="3556" spans="1:23" x14ac:dyDescent="0.3">
      <c r="A3556" s="23"/>
      <c r="B3556" s="23"/>
      <c r="C3556" s="23"/>
      <c r="D3556" s="23"/>
      <c r="E3556" s="23"/>
      <c r="F3556" s="23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</row>
    <row r="3557" spans="1:23" x14ac:dyDescent="0.3">
      <c r="A3557" s="23"/>
      <c r="B3557" s="23"/>
      <c r="C3557" s="23"/>
      <c r="D3557" s="23"/>
      <c r="E3557" s="23"/>
      <c r="F3557" s="23"/>
      <c r="G3557" s="24"/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</row>
    <row r="3558" spans="1:23" x14ac:dyDescent="0.3">
      <c r="A3558" s="23"/>
      <c r="B3558" s="23"/>
      <c r="C3558" s="23"/>
      <c r="D3558" s="23"/>
      <c r="E3558" s="23"/>
      <c r="F3558" s="23"/>
      <c r="G3558" s="24"/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</row>
    <row r="3559" spans="1:23" x14ac:dyDescent="0.3">
      <c r="A3559" s="23"/>
      <c r="B3559" s="23"/>
      <c r="C3559" s="23"/>
      <c r="D3559" s="23"/>
      <c r="E3559" s="23"/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</row>
    <row r="3560" spans="1:23" x14ac:dyDescent="0.3">
      <c r="A3560" s="23"/>
      <c r="B3560" s="23"/>
      <c r="C3560" s="23"/>
      <c r="D3560" s="23"/>
      <c r="E3560" s="23"/>
      <c r="F3560" s="23"/>
      <c r="G3560" s="23"/>
      <c r="H3560" s="23"/>
      <c r="I3560" s="23"/>
      <c r="J3560" s="23"/>
      <c r="K3560" s="23"/>
      <c r="L3560" s="23"/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</row>
    <row r="3561" spans="1:23" x14ac:dyDescent="0.3">
      <c r="A3561" s="23"/>
      <c r="B3561" s="23"/>
      <c r="C3561" s="23"/>
      <c r="D3561" s="23"/>
      <c r="E3561" s="23"/>
      <c r="F3561" s="23"/>
      <c r="G3561" s="23"/>
      <c r="H3561" s="23"/>
      <c r="I3561" s="23"/>
      <c r="J3561" s="23"/>
      <c r="K3561" s="23"/>
      <c r="L3561" s="23"/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</row>
    <row r="3562" spans="1:23" x14ac:dyDescent="0.3">
      <c r="A3562" s="23"/>
      <c r="B3562" s="23"/>
      <c r="C3562" s="23"/>
      <c r="D3562" s="23"/>
      <c r="E3562" s="23"/>
      <c r="F3562" s="23"/>
      <c r="G3562" s="23"/>
      <c r="H3562" s="23"/>
      <c r="I3562" s="23"/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</row>
    <row r="3563" spans="1:23" x14ac:dyDescent="0.3">
      <c r="A3563" s="23"/>
      <c r="B3563" s="23"/>
      <c r="C3563" s="23"/>
      <c r="D3563" s="23"/>
      <c r="E3563" s="23"/>
      <c r="F3563" s="23"/>
      <c r="G3563" s="23"/>
      <c r="H3563" s="23"/>
      <c r="I3563" s="23"/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</row>
    <row r="3564" spans="1:23" x14ac:dyDescent="0.3">
      <c r="A3564" s="23"/>
      <c r="B3564" s="23"/>
      <c r="C3564" s="23"/>
      <c r="D3564" s="23"/>
      <c r="E3564" s="23"/>
      <c r="F3564" s="23"/>
      <c r="G3564" s="23"/>
      <c r="H3564" s="23"/>
      <c r="I3564" s="23"/>
      <c r="J3564" s="23"/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</row>
    <row r="3565" spans="1:23" x14ac:dyDescent="0.3">
      <c r="A3565" s="23"/>
      <c r="B3565" s="23"/>
      <c r="C3565" s="23"/>
      <c r="D3565" s="23"/>
      <c r="E3565" s="23"/>
      <c r="F3565" s="23"/>
      <c r="G3565" s="23"/>
      <c r="H3565" s="23"/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</row>
    <row r="3566" spans="1:23" x14ac:dyDescent="0.3">
      <c r="A3566" s="23"/>
      <c r="B3566" s="23"/>
      <c r="C3566" s="23"/>
      <c r="D3566" s="23"/>
      <c r="E3566" s="23"/>
      <c r="F3566" s="23"/>
      <c r="G3566" s="23"/>
      <c r="H3566" s="23"/>
      <c r="I3566" s="23"/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</row>
    <row r="3567" spans="1:23" x14ac:dyDescent="0.3">
      <c r="A3567" s="23"/>
      <c r="B3567" s="23"/>
      <c r="C3567" s="23"/>
      <c r="D3567" s="23"/>
      <c r="E3567" s="23"/>
      <c r="F3567" s="23"/>
      <c r="G3567" s="23"/>
      <c r="H3567" s="23"/>
      <c r="I3567" s="23"/>
      <c r="J3567" s="23"/>
      <c r="K3567" s="23"/>
      <c r="L3567" s="23"/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</row>
    <row r="3568" spans="1:23" x14ac:dyDescent="0.3">
      <c r="A3568" s="23"/>
      <c r="B3568" s="23"/>
      <c r="C3568" s="23"/>
      <c r="D3568" s="23"/>
      <c r="E3568" s="23"/>
      <c r="F3568" s="23"/>
      <c r="G3568" s="23"/>
      <c r="H3568" s="23"/>
      <c r="I3568" s="23"/>
      <c r="J3568" s="23"/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</row>
    <row r="3569" spans="1:23" x14ac:dyDescent="0.3">
      <c r="A3569" s="23"/>
      <c r="B3569" s="23"/>
      <c r="C3569" s="23"/>
      <c r="D3569" s="23"/>
      <c r="E3569" s="23"/>
      <c r="F3569" s="23"/>
      <c r="G3569" s="23"/>
      <c r="H3569" s="23"/>
      <c r="I3569" s="23"/>
      <c r="J3569" s="23"/>
      <c r="K3569" s="23"/>
      <c r="L3569" s="23"/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</row>
    <row r="3570" spans="1:23" x14ac:dyDescent="0.3">
      <c r="A3570" s="23"/>
      <c r="B3570" s="23"/>
      <c r="C3570" s="23"/>
      <c r="D3570" s="23"/>
      <c r="E3570" s="23"/>
      <c r="F3570" s="23"/>
      <c r="G3570" s="23"/>
      <c r="H3570" s="23"/>
      <c r="I3570" s="23"/>
      <c r="J3570" s="23"/>
      <c r="K3570" s="23"/>
      <c r="L3570" s="23"/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</row>
    <row r="3571" spans="1:23" x14ac:dyDescent="0.3">
      <c r="A3571" s="23"/>
      <c r="B3571" s="23"/>
      <c r="C3571" s="23"/>
      <c r="D3571" s="23"/>
      <c r="E3571" s="23"/>
      <c r="F3571" s="23"/>
      <c r="G3571" s="23"/>
      <c r="H3571" s="23"/>
      <c r="I3571" s="23"/>
      <c r="J3571" s="23"/>
      <c r="K3571" s="23"/>
      <c r="L3571" s="23"/>
      <c r="M3571" s="23"/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</row>
    <row r="3572" spans="1:23" x14ac:dyDescent="0.3">
      <c r="A3572" s="23"/>
      <c r="B3572" s="23"/>
      <c r="C3572" s="23"/>
      <c r="D3572" s="23"/>
      <c r="E3572" s="23"/>
      <c r="F3572" s="23"/>
      <c r="G3572" s="23"/>
      <c r="H3572" s="23"/>
      <c r="I3572" s="23"/>
      <c r="J3572" s="23"/>
      <c r="K3572" s="23"/>
      <c r="L3572" s="23"/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</row>
    <row r="3573" spans="1:23" x14ac:dyDescent="0.3">
      <c r="A3573" s="23"/>
      <c r="B3573" s="23"/>
      <c r="C3573" s="23"/>
      <c r="D3573" s="23"/>
      <c r="E3573" s="23"/>
      <c r="F3573" s="23"/>
      <c r="G3573" s="23"/>
      <c r="H3573" s="23"/>
      <c r="I3573" s="23"/>
      <c r="J3573" s="23"/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</row>
    <row r="3574" spans="1:23" x14ac:dyDescent="0.3">
      <c r="A3574" s="23"/>
      <c r="B3574" s="23"/>
      <c r="C3574" s="23"/>
      <c r="D3574" s="23"/>
      <c r="E3574" s="23"/>
      <c r="F3574" s="23"/>
      <c r="G3574" s="23"/>
      <c r="H3574" s="23"/>
      <c r="I3574" s="23"/>
      <c r="J3574" s="23"/>
      <c r="K3574" s="23"/>
      <c r="L3574" s="23"/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</row>
    <row r="3575" spans="1:23" x14ac:dyDescent="0.3">
      <c r="A3575" s="23"/>
      <c r="B3575" s="23"/>
      <c r="C3575" s="23"/>
      <c r="D3575" s="23"/>
      <c r="E3575" s="23"/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</row>
    <row r="3576" spans="1:23" x14ac:dyDescent="0.3">
      <c r="A3576" s="23"/>
      <c r="B3576" s="23"/>
      <c r="C3576" s="23"/>
      <c r="D3576" s="23"/>
      <c r="E3576" s="23"/>
      <c r="F3576" s="23"/>
      <c r="G3576" s="23"/>
      <c r="H3576" s="23"/>
      <c r="I3576" s="23"/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</row>
    <row r="3577" spans="1:23" x14ac:dyDescent="0.3">
      <c r="A3577" s="23"/>
      <c r="B3577" s="23"/>
      <c r="C3577" s="23"/>
      <c r="D3577" s="23"/>
      <c r="E3577" s="23"/>
      <c r="F3577" s="23"/>
      <c r="G3577" s="23"/>
      <c r="H3577" s="23"/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</row>
    <row r="3578" spans="1:23" x14ac:dyDescent="0.3">
      <c r="A3578" s="23"/>
      <c r="B3578" s="23"/>
      <c r="C3578" s="23"/>
      <c r="D3578" s="23"/>
      <c r="E3578" s="23"/>
      <c r="F3578" s="23"/>
      <c r="G3578" s="23"/>
      <c r="H3578" s="23"/>
      <c r="I3578" s="23"/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</row>
    <row r="3579" spans="1:23" x14ac:dyDescent="0.3">
      <c r="A3579" s="23"/>
      <c r="B3579" s="23"/>
      <c r="C3579" s="23"/>
      <c r="D3579" s="23"/>
      <c r="E3579" s="23"/>
      <c r="F3579" s="23"/>
      <c r="G3579" s="23"/>
      <c r="H3579" s="23"/>
      <c r="I3579" s="23"/>
      <c r="J3579" s="23"/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</row>
    <row r="3580" spans="1:23" x14ac:dyDescent="0.3">
      <c r="A3580" s="23"/>
      <c r="B3580" s="23"/>
      <c r="C3580" s="23"/>
      <c r="D3580" s="23"/>
      <c r="E3580" s="23"/>
      <c r="F3580" s="23"/>
      <c r="G3580" s="23"/>
      <c r="H3580" s="23"/>
      <c r="I3580" s="23"/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</row>
    <row r="3581" spans="1:23" x14ac:dyDescent="0.3">
      <c r="A3581" s="23"/>
      <c r="B3581" s="23"/>
      <c r="C3581" s="23"/>
      <c r="D3581" s="23"/>
      <c r="E3581" s="23"/>
      <c r="F3581" s="23"/>
      <c r="G3581" s="23"/>
      <c r="H3581" s="23"/>
      <c r="I3581" s="23"/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</row>
    <row r="3582" spans="1:23" x14ac:dyDescent="0.3">
      <c r="A3582" s="23"/>
      <c r="B3582" s="23"/>
      <c r="C3582" s="23"/>
      <c r="D3582" s="23"/>
      <c r="E3582" s="23"/>
      <c r="F3582" s="23"/>
      <c r="G3582" s="23"/>
      <c r="H3582" s="23"/>
      <c r="I3582" s="23"/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</row>
    <row r="3583" spans="1:23" x14ac:dyDescent="0.3">
      <c r="A3583" s="23"/>
      <c r="B3583" s="23"/>
      <c r="C3583" s="23"/>
      <c r="D3583" s="23"/>
      <c r="E3583" s="23"/>
      <c r="F3583" s="23"/>
      <c r="G3583" s="23"/>
      <c r="H3583" s="23"/>
      <c r="I3583" s="23"/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</row>
    <row r="3584" spans="1:23" x14ac:dyDescent="0.3">
      <c r="A3584" s="23"/>
      <c r="B3584" s="23"/>
      <c r="C3584" s="23"/>
      <c r="D3584" s="23"/>
      <c r="E3584" s="23"/>
      <c r="F3584" s="23"/>
      <c r="G3584" s="23"/>
      <c r="H3584" s="23"/>
      <c r="I3584" s="23"/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</row>
    <row r="3585" spans="1:23" x14ac:dyDescent="0.3">
      <c r="A3585" s="23"/>
      <c r="B3585" s="23"/>
      <c r="C3585" s="23"/>
      <c r="D3585" s="23"/>
      <c r="E3585" s="23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</row>
    <row r="3586" spans="1:23" x14ac:dyDescent="0.3">
      <c r="A3586" s="23"/>
      <c r="B3586" s="23"/>
      <c r="C3586" s="23"/>
      <c r="D3586" s="23"/>
      <c r="E3586" s="23"/>
      <c r="F3586" s="23"/>
      <c r="G3586" s="23"/>
      <c r="H3586" s="23"/>
      <c r="I3586" s="23"/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</row>
    <row r="3587" spans="1:23" x14ac:dyDescent="0.3">
      <c r="A3587" s="23"/>
      <c r="B3587" s="23"/>
      <c r="C3587" s="23"/>
      <c r="D3587" s="23"/>
      <c r="E3587" s="23"/>
      <c r="F3587" s="23"/>
      <c r="G3587" s="23"/>
      <c r="H3587" s="23"/>
      <c r="I3587" s="23"/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</row>
    <row r="3588" spans="1:23" x14ac:dyDescent="0.3">
      <c r="A3588" s="23"/>
      <c r="B3588" s="23"/>
      <c r="C3588" s="23"/>
      <c r="D3588" s="23"/>
      <c r="E3588" s="23"/>
      <c r="F3588" s="23"/>
      <c r="G3588" s="23"/>
      <c r="H3588" s="23"/>
      <c r="I3588" s="23"/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</row>
    <row r="3589" spans="1:23" x14ac:dyDescent="0.3">
      <c r="A3589" s="23"/>
      <c r="B3589" s="23"/>
      <c r="C3589" s="23"/>
      <c r="D3589" s="23"/>
      <c r="E3589" s="23"/>
      <c r="F3589" s="23"/>
      <c r="G3589" s="23"/>
      <c r="H3589" s="23"/>
      <c r="I3589" s="23"/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</row>
    <row r="3590" spans="1:23" x14ac:dyDescent="0.3">
      <c r="A3590" s="23"/>
      <c r="B3590" s="23"/>
      <c r="C3590" s="23"/>
      <c r="D3590" s="23"/>
      <c r="E3590" s="23"/>
      <c r="F3590" s="23"/>
      <c r="G3590" s="23"/>
      <c r="H3590" s="23"/>
      <c r="I3590" s="23"/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</row>
    <row r="3591" spans="1:23" x14ac:dyDescent="0.3">
      <c r="A3591" s="23"/>
      <c r="B3591" s="23"/>
      <c r="C3591" s="23"/>
      <c r="D3591" s="23"/>
      <c r="E3591" s="23"/>
      <c r="F3591" s="23"/>
      <c r="G3591" s="23"/>
      <c r="H3591" s="23"/>
      <c r="I3591" s="23"/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</row>
    <row r="3592" spans="1:23" x14ac:dyDescent="0.3">
      <c r="A3592" s="23"/>
      <c r="B3592" s="23"/>
      <c r="C3592" s="23"/>
      <c r="D3592" s="23"/>
      <c r="E3592" s="23"/>
      <c r="F3592" s="23"/>
      <c r="G3592" s="23"/>
      <c r="H3592" s="23"/>
      <c r="I3592" s="23"/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</row>
    <row r="3593" spans="1:23" x14ac:dyDescent="0.3">
      <c r="A3593" s="23"/>
      <c r="B3593" s="23"/>
      <c r="C3593" s="23"/>
      <c r="D3593" s="23"/>
      <c r="E3593" s="23"/>
      <c r="F3593" s="23"/>
      <c r="G3593" s="23"/>
      <c r="H3593" s="23"/>
      <c r="I3593" s="23"/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</row>
    <row r="3594" spans="1:23" x14ac:dyDescent="0.3">
      <c r="A3594" s="23"/>
      <c r="B3594" s="23"/>
      <c r="C3594" s="23"/>
      <c r="D3594" s="23"/>
      <c r="E3594" s="23"/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</row>
    <row r="3595" spans="1:23" x14ac:dyDescent="0.3">
      <c r="A3595" s="23"/>
      <c r="B3595" s="23"/>
      <c r="C3595" s="23"/>
      <c r="D3595" s="23"/>
      <c r="E3595" s="23"/>
      <c r="F3595" s="23"/>
      <c r="G3595" s="23"/>
      <c r="H3595" s="23"/>
      <c r="I3595" s="23"/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</row>
    <row r="3596" spans="1:23" x14ac:dyDescent="0.3">
      <c r="A3596" s="23"/>
      <c r="B3596" s="23"/>
      <c r="C3596" s="23"/>
      <c r="D3596" s="23"/>
      <c r="E3596" s="23"/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</row>
    <row r="3597" spans="1:23" x14ac:dyDescent="0.3">
      <c r="A3597" s="23"/>
      <c r="B3597" s="23"/>
      <c r="C3597" s="23"/>
      <c r="D3597" s="23"/>
      <c r="E3597" s="23"/>
      <c r="F3597" s="23"/>
      <c r="G3597" s="23"/>
      <c r="H3597" s="23"/>
      <c r="I3597" s="23"/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</row>
    <row r="3598" spans="1:23" x14ac:dyDescent="0.3">
      <c r="A3598" s="23"/>
      <c r="B3598" s="23"/>
      <c r="C3598" s="23"/>
      <c r="D3598" s="23"/>
      <c r="E3598" s="23"/>
      <c r="F3598" s="23"/>
      <c r="G3598" s="23"/>
      <c r="H3598" s="23"/>
      <c r="I3598" s="23"/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</row>
    <row r="3599" spans="1:23" x14ac:dyDescent="0.3">
      <c r="A3599" s="23"/>
      <c r="B3599" s="23"/>
      <c r="C3599" s="23"/>
      <c r="D3599" s="23"/>
      <c r="E3599" s="23"/>
      <c r="F3599" s="23"/>
      <c r="G3599" s="23"/>
      <c r="H3599" s="23"/>
      <c r="I3599" s="23"/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</row>
    <row r="3600" spans="1:23" x14ac:dyDescent="0.3">
      <c r="A3600" s="23"/>
      <c r="B3600" s="23"/>
      <c r="C3600" s="23"/>
      <c r="D3600" s="23"/>
      <c r="E3600" s="23"/>
      <c r="F3600" s="23"/>
      <c r="G3600" s="23"/>
      <c r="H3600" s="23"/>
      <c r="I3600" s="23"/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</row>
    <row r="3601" spans="1:23" x14ac:dyDescent="0.3">
      <c r="A3601" s="23"/>
      <c r="B3601" s="23"/>
      <c r="C3601" s="23"/>
      <c r="D3601" s="23"/>
      <c r="E3601" s="23"/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</row>
    <row r="3602" spans="1:23" x14ac:dyDescent="0.3">
      <c r="A3602" s="23"/>
      <c r="B3602" s="23"/>
      <c r="C3602" s="23"/>
      <c r="D3602" s="23"/>
      <c r="E3602" s="23"/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</row>
    <row r="3603" spans="1:23" x14ac:dyDescent="0.3">
      <c r="A3603" s="23"/>
      <c r="B3603" s="23"/>
      <c r="C3603" s="23"/>
      <c r="D3603" s="23"/>
      <c r="E3603" s="23"/>
      <c r="F3603" s="23"/>
      <c r="G3603" s="23"/>
      <c r="H3603" s="23"/>
      <c r="I3603" s="23"/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</row>
    <row r="3604" spans="1:23" x14ac:dyDescent="0.3">
      <c r="A3604" s="23"/>
      <c r="B3604" s="23"/>
      <c r="C3604" s="23"/>
      <c r="D3604" s="23"/>
      <c r="E3604" s="23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</row>
    <row r="3605" spans="1:23" x14ac:dyDescent="0.3">
      <c r="A3605" s="23"/>
      <c r="B3605" s="23"/>
      <c r="C3605" s="23"/>
      <c r="D3605" s="23"/>
      <c r="E3605" s="23"/>
      <c r="F3605" s="23"/>
      <c r="G3605" s="23"/>
      <c r="H3605" s="23"/>
      <c r="I3605" s="23"/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</row>
    <row r="3606" spans="1:23" x14ac:dyDescent="0.3">
      <c r="A3606" s="23"/>
      <c r="B3606" s="23"/>
      <c r="C3606" s="23"/>
      <c r="D3606" s="23"/>
      <c r="E3606" s="23"/>
      <c r="F3606" s="23"/>
      <c r="G3606" s="23"/>
      <c r="H3606" s="23"/>
      <c r="I3606" s="23"/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</row>
    <row r="3607" spans="1:23" x14ac:dyDescent="0.3">
      <c r="A3607" s="23"/>
      <c r="B3607" s="23"/>
      <c r="C3607" s="23"/>
      <c r="D3607" s="23"/>
      <c r="E3607" s="23"/>
      <c r="F3607" s="23"/>
      <c r="G3607" s="23"/>
      <c r="H3607" s="23"/>
      <c r="I3607" s="23"/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</row>
    <row r="3608" spans="1:23" x14ac:dyDescent="0.3">
      <c r="A3608" s="23"/>
      <c r="B3608" s="23"/>
      <c r="C3608" s="23"/>
      <c r="D3608" s="23"/>
      <c r="E3608" s="23"/>
      <c r="F3608" s="23"/>
      <c r="G3608" s="23"/>
      <c r="H3608" s="23"/>
      <c r="I3608" s="23"/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</row>
    <row r="3609" spans="1:23" x14ac:dyDescent="0.3">
      <c r="A3609" s="23"/>
      <c r="B3609" s="23"/>
      <c r="C3609" s="23"/>
      <c r="D3609" s="23"/>
      <c r="E3609" s="23"/>
      <c r="F3609" s="23"/>
      <c r="G3609" s="23"/>
      <c r="H3609" s="23"/>
      <c r="I3609" s="23"/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</row>
    <row r="3610" spans="1:23" x14ac:dyDescent="0.3">
      <c r="A3610" s="23"/>
      <c r="B3610" s="23"/>
      <c r="C3610" s="23"/>
      <c r="D3610" s="23"/>
      <c r="E3610" s="23"/>
      <c r="F3610" s="23"/>
      <c r="G3610" s="23"/>
      <c r="H3610" s="23"/>
      <c r="I3610" s="23"/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</row>
    <row r="3611" spans="1:23" x14ac:dyDescent="0.3">
      <c r="A3611" s="23"/>
      <c r="B3611" s="23"/>
      <c r="C3611" s="23"/>
      <c r="D3611" s="23"/>
      <c r="E3611" s="23"/>
      <c r="F3611" s="23"/>
      <c r="G3611" s="23"/>
      <c r="H3611" s="23"/>
      <c r="I3611" s="23"/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</row>
    <row r="3612" spans="1:23" x14ac:dyDescent="0.3">
      <c r="A3612" s="23"/>
      <c r="B3612" s="23"/>
      <c r="C3612" s="23"/>
      <c r="D3612" s="23"/>
      <c r="E3612" s="23"/>
      <c r="F3612" s="23"/>
      <c r="G3612" s="23"/>
      <c r="H3612" s="23"/>
      <c r="I3612" s="23"/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</row>
    <row r="3613" spans="1:23" x14ac:dyDescent="0.3">
      <c r="A3613" s="23"/>
      <c r="B3613" s="23"/>
      <c r="C3613" s="23"/>
      <c r="D3613" s="23"/>
      <c r="E3613" s="23"/>
      <c r="F3613" s="23"/>
      <c r="G3613" s="23"/>
      <c r="H3613" s="23"/>
      <c r="I3613" s="23"/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</row>
    <row r="3614" spans="1:23" x14ac:dyDescent="0.3">
      <c r="A3614" s="23"/>
      <c r="B3614" s="23"/>
      <c r="C3614" s="23"/>
      <c r="D3614" s="23"/>
      <c r="E3614" s="23"/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</row>
    <row r="3615" spans="1:23" x14ac:dyDescent="0.3">
      <c r="A3615" s="23"/>
      <c r="B3615" s="23"/>
      <c r="C3615" s="23"/>
      <c r="D3615" s="23"/>
      <c r="E3615" s="23"/>
      <c r="F3615" s="23"/>
      <c r="G3615" s="23"/>
      <c r="H3615" s="23"/>
      <c r="I3615" s="23"/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</row>
    <row r="3616" spans="1:23" x14ac:dyDescent="0.3">
      <c r="A3616" s="23"/>
      <c r="B3616" s="23"/>
      <c r="C3616" s="23"/>
      <c r="D3616" s="23"/>
      <c r="E3616" s="23"/>
      <c r="F3616" s="23"/>
      <c r="G3616" s="23"/>
      <c r="H3616" s="23"/>
      <c r="I3616" s="23"/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</row>
    <row r="3617" spans="1:23" x14ac:dyDescent="0.3">
      <c r="A3617" s="23"/>
      <c r="B3617" s="23"/>
      <c r="C3617" s="23"/>
      <c r="D3617" s="23"/>
      <c r="E3617" s="23"/>
      <c r="F3617" s="23"/>
      <c r="G3617" s="23"/>
      <c r="H3617" s="23"/>
      <c r="I3617" s="23"/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</row>
    <row r="3618" spans="1:23" x14ac:dyDescent="0.3">
      <c r="A3618" s="23"/>
      <c r="B3618" s="23"/>
      <c r="C3618" s="23"/>
      <c r="D3618" s="23"/>
      <c r="E3618" s="23"/>
      <c r="F3618" s="23"/>
      <c r="G3618" s="23"/>
      <c r="H3618" s="23"/>
      <c r="I3618" s="23"/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</row>
    <row r="3619" spans="1:23" x14ac:dyDescent="0.3">
      <c r="A3619" s="23"/>
      <c r="B3619" s="23"/>
      <c r="C3619" s="23"/>
      <c r="D3619" s="23"/>
      <c r="E3619" s="23"/>
      <c r="F3619" s="23"/>
      <c r="G3619" s="23"/>
      <c r="H3619" s="23"/>
      <c r="I3619" s="23"/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</row>
    <row r="3620" spans="1:23" x14ac:dyDescent="0.3">
      <c r="A3620" s="23"/>
      <c r="B3620" s="23"/>
      <c r="C3620" s="23"/>
      <c r="D3620" s="23"/>
      <c r="E3620" s="23"/>
      <c r="F3620" s="23"/>
      <c r="G3620" s="23"/>
      <c r="H3620" s="23"/>
      <c r="I3620" s="23"/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</row>
    <row r="3621" spans="1:23" x14ac:dyDescent="0.3">
      <c r="A3621" s="23"/>
      <c r="B3621" s="23"/>
      <c r="C3621" s="23"/>
      <c r="D3621" s="23"/>
      <c r="E3621" s="23"/>
      <c r="F3621" s="23"/>
      <c r="G3621" s="23"/>
      <c r="H3621" s="23"/>
      <c r="I3621" s="23"/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</row>
    <row r="3622" spans="1:23" x14ac:dyDescent="0.3">
      <c r="A3622" s="23"/>
      <c r="B3622" s="23"/>
      <c r="C3622" s="23"/>
      <c r="D3622" s="23"/>
      <c r="E3622" s="23"/>
      <c r="F3622" s="23"/>
      <c r="G3622" s="23"/>
      <c r="H3622" s="23"/>
      <c r="I3622" s="23"/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</row>
    <row r="3623" spans="1:23" x14ac:dyDescent="0.3">
      <c r="A3623" s="23"/>
      <c r="B3623" s="23"/>
      <c r="C3623" s="23"/>
      <c r="D3623" s="23"/>
      <c r="E3623" s="23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</row>
    <row r="3624" spans="1:23" x14ac:dyDescent="0.3">
      <c r="A3624" s="23"/>
      <c r="B3624" s="23"/>
      <c r="C3624" s="23"/>
      <c r="D3624" s="23"/>
      <c r="E3624" s="23"/>
      <c r="F3624" s="23"/>
      <c r="G3624" s="23"/>
      <c r="H3624" s="23"/>
      <c r="I3624" s="23"/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</row>
    <row r="3625" spans="1:23" x14ac:dyDescent="0.3">
      <c r="A3625" s="23"/>
      <c r="B3625" s="23"/>
      <c r="C3625" s="23"/>
      <c r="D3625" s="23"/>
      <c r="E3625" s="23"/>
      <c r="F3625" s="23"/>
      <c r="G3625" s="23"/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</row>
    <row r="3626" spans="1:23" x14ac:dyDescent="0.3">
      <c r="A3626" s="23"/>
      <c r="B3626" s="23"/>
      <c r="C3626" s="23"/>
      <c r="D3626" s="23"/>
      <c r="E3626" s="23"/>
      <c r="F3626" s="23"/>
      <c r="G3626" s="23"/>
      <c r="H3626" s="23"/>
      <c r="I3626" s="23"/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</row>
    <row r="3627" spans="1:23" x14ac:dyDescent="0.3">
      <c r="A3627" s="23"/>
      <c r="B3627" s="23"/>
      <c r="C3627" s="23"/>
      <c r="D3627" s="23"/>
      <c r="E3627" s="23"/>
      <c r="F3627" s="23"/>
      <c r="G3627" s="23"/>
      <c r="H3627" s="23"/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</row>
    <row r="3628" spans="1:23" x14ac:dyDescent="0.3">
      <c r="A3628" s="23"/>
      <c r="B3628" s="23"/>
      <c r="C3628" s="23"/>
      <c r="D3628" s="23"/>
      <c r="E3628" s="23"/>
      <c r="F3628" s="23"/>
      <c r="G3628" s="23"/>
      <c r="H3628" s="23"/>
      <c r="I3628" s="23"/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</row>
    <row r="3629" spans="1:23" x14ac:dyDescent="0.3">
      <c r="A3629" s="23"/>
      <c r="B3629" s="23"/>
      <c r="C3629" s="23"/>
      <c r="D3629" s="23"/>
      <c r="E3629" s="23"/>
      <c r="F3629" s="23"/>
      <c r="G3629" s="23"/>
      <c r="H3629" s="23"/>
      <c r="I3629" s="23"/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</row>
    <row r="3630" spans="1:23" x14ac:dyDescent="0.3">
      <c r="A3630" s="23"/>
      <c r="B3630" s="23"/>
      <c r="C3630" s="23"/>
      <c r="D3630" s="23"/>
      <c r="E3630" s="23"/>
      <c r="F3630" s="23"/>
      <c r="G3630" s="23"/>
      <c r="H3630" s="23"/>
      <c r="I3630" s="23"/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</row>
    <row r="3631" spans="1:23" x14ac:dyDescent="0.3">
      <c r="A3631" s="23"/>
      <c r="B3631" s="23"/>
      <c r="C3631" s="23"/>
      <c r="D3631" s="23"/>
      <c r="E3631" s="23"/>
      <c r="F3631" s="23"/>
      <c r="G3631" s="23"/>
      <c r="H3631" s="23"/>
      <c r="I3631" s="23"/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</row>
    <row r="3632" spans="1:23" x14ac:dyDescent="0.3">
      <c r="A3632" s="23"/>
      <c r="B3632" s="23"/>
      <c r="C3632" s="23"/>
      <c r="D3632" s="23"/>
      <c r="E3632" s="23"/>
      <c r="F3632" s="23"/>
      <c r="G3632" s="23"/>
      <c r="H3632" s="23"/>
      <c r="I3632" s="23"/>
      <c r="J3632" s="23"/>
      <c r="K3632" s="23"/>
      <c r="L3632" s="23"/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</row>
    <row r="3633" spans="1:23" x14ac:dyDescent="0.3">
      <c r="A3633" s="23"/>
      <c r="B3633" s="23"/>
      <c r="C3633" s="23"/>
      <c r="D3633" s="23"/>
      <c r="E3633" s="23"/>
      <c r="F3633" s="23"/>
      <c r="G3633" s="23"/>
      <c r="H3633" s="23"/>
      <c r="I3633" s="23"/>
      <c r="J3633" s="23"/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</row>
    <row r="3634" spans="1:23" x14ac:dyDescent="0.3">
      <c r="A3634" s="23"/>
      <c r="B3634" s="23"/>
      <c r="C3634" s="23"/>
      <c r="D3634" s="23"/>
      <c r="E3634" s="23"/>
      <c r="F3634" s="23"/>
      <c r="G3634" s="23"/>
      <c r="H3634" s="23"/>
      <c r="I3634" s="23"/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</row>
    <row r="3635" spans="1:23" x14ac:dyDescent="0.3">
      <c r="A3635" s="23"/>
      <c r="B3635" s="23"/>
      <c r="C3635" s="23"/>
      <c r="D3635" s="23"/>
      <c r="E3635" s="23"/>
      <c r="F3635" s="23"/>
      <c r="G3635" s="23"/>
      <c r="H3635" s="23"/>
      <c r="I3635" s="23"/>
      <c r="J3635" s="23"/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</row>
    <row r="3636" spans="1:23" x14ac:dyDescent="0.3">
      <c r="A3636" s="23"/>
      <c r="B3636" s="23"/>
      <c r="C3636" s="23"/>
      <c r="D3636" s="23"/>
      <c r="E3636" s="23"/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</row>
    <row r="3637" spans="1:23" x14ac:dyDescent="0.3">
      <c r="A3637" s="23"/>
      <c r="B3637" s="23"/>
      <c r="C3637" s="23"/>
      <c r="D3637" s="23"/>
      <c r="E3637" s="23"/>
      <c r="F3637" s="23"/>
      <c r="G3637" s="23"/>
      <c r="H3637" s="23"/>
      <c r="I3637" s="23"/>
      <c r="J3637" s="23"/>
      <c r="K3637" s="23"/>
      <c r="L3637" s="23"/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</row>
    <row r="3638" spans="1:23" x14ac:dyDescent="0.3">
      <c r="A3638" s="23"/>
      <c r="B3638" s="23"/>
      <c r="C3638" s="23"/>
      <c r="D3638" s="23"/>
      <c r="E3638" s="23"/>
      <c r="F3638" s="23"/>
      <c r="G3638" s="23"/>
      <c r="H3638" s="23"/>
      <c r="I3638" s="23"/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</row>
    <row r="3639" spans="1:23" x14ac:dyDescent="0.3">
      <c r="A3639" s="23"/>
      <c r="B3639" s="23"/>
      <c r="C3639" s="23"/>
      <c r="D3639" s="23"/>
      <c r="E3639" s="23"/>
      <c r="F3639" s="23"/>
      <c r="G3639" s="23"/>
      <c r="H3639" s="23"/>
      <c r="I3639" s="23"/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</row>
    <row r="3640" spans="1:23" x14ac:dyDescent="0.3">
      <c r="A3640" s="23"/>
      <c r="B3640" s="23"/>
      <c r="C3640" s="23"/>
      <c r="D3640" s="23"/>
      <c r="E3640" s="23"/>
      <c r="F3640" s="23"/>
      <c r="G3640" s="23"/>
      <c r="H3640" s="23"/>
      <c r="I3640" s="23"/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</row>
    <row r="3641" spans="1:23" x14ac:dyDescent="0.3">
      <c r="A3641" s="23"/>
      <c r="B3641" s="23"/>
      <c r="C3641" s="23"/>
      <c r="D3641" s="23"/>
      <c r="E3641" s="23"/>
      <c r="F3641" s="23"/>
      <c r="G3641" s="23"/>
      <c r="H3641" s="23"/>
      <c r="I3641" s="23"/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</row>
    <row r="3642" spans="1:23" x14ac:dyDescent="0.3">
      <c r="A3642" s="23"/>
      <c r="B3642" s="23"/>
      <c r="C3642" s="23"/>
      <c r="D3642" s="23"/>
      <c r="E3642" s="23"/>
      <c r="F3642" s="23"/>
      <c r="G3642" s="23"/>
      <c r="H3642" s="23"/>
      <c r="I3642" s="23"/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</row>
    <row r="3643" spans="1:23" x14ac:dyDescent="0.3">
      <c r="A3643" s="23"/>
      <c r="B3643" s="23"/>
      <c r="C3643" s="23"/>
      <c r="D3643" s="23"/>
      <c r="E3643" s="23"/>
      <c r="F3643" s="23"/>
      <c r="G3643" s="23"/>
      <c r="H3643" s="23"/>
      <c r="I3643" s="23"/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</row>
    <row r="3644" spans="1:23" x14ac:dyDescent="0.3">
      <c r="A3644" s="23"/>
      <c r="B3644" s="23"/>
      <c r="C3644" s="23"/>
      <c r="D3644" s="23"/>
      <c r="E3644" s="23"/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</row>
    <row r="3645" spans="1:23" x14ac:dyDescent="0.3">
      <c r="A3645" s="23"/>
      <c r="B3645" s="23"/>
      <c r="C3645" s="23"/>
      <c r="D3645" s="23"/>
      <c r="E3645" s="23"/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</row>
    <row r="3646" spans="1:23" x14ac:dyDescent="0.3">
      <c r="A3646" s="23"/>
      <c r="B3646" s="23"/>
      <c r="C3646" s="23"/>
      <c r="D3646" s="23"/>
      <c r="E3646" s="23"/>
      <c r="F3646" s="23"/>
      <c r="G3646" s="23"/>
      <c r="H3646" s="23"/>
      <c r="I3646" s="23"/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</row>
    <row r="3647" spans="1:23" x14ac:dyDescent="0.3">
      <c r="A3647" s="23"/>
      <c r="B3647" s="23"/>
      <c r="C3647" s="23"/>
      <c r="D3647" s="23"/>
      <c r="E3647" s="23"/>
      <c r="F3647" s="23"/>
      <c r="G3647" s="23"/>
      <c r="H3647" s="23"/>
      <c r="I3647" s="23"/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</row>
    <row r="3648" spans="1:23" x14ac:dyDescent="0.3">
      <c r="A3648" s="23"/>
      <c r="B3648" s="23"/>
      <c r="C3648" s="23"/>
      <c r="D3648" s="23"/>
      <c r="E3648" s="23"/>
      <c r="F3648" s="23"/>
      <c r="G3648" s="23"/>
      <c r="H3648" s="23"/>
      <c r="I3648" s="23"/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</row>
    <row r="3649" spans="1:23" x14ac:dyDescent="0.3">
      <c r="A3649" s="23"/>
      <c r="B3649" s="23"/>
      <c r="C3649" s="23"/>
      <c r="D3649" s="23"/>
      <c r="E3649" s="23"/>
      <c r="F3649" s="23"/>
      <c r="G3649" s="23"/>
      <c r="H3649" s="23"/>
      <c r="I3649" s="23"/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</row>
    <row r="3650" spans="1:23" x14ac:dyDescent="0.3">
      <c r="A3650" s="23"/>
      <c r="B3650" s="23"/>
      <c r="C3650" s="23"/>
      <c r="D3650" s="23"/>
      <c r="E3650" s="23"/>
      <c r="F3650" s="23"/>
      <c r="G3650" s="23"/>
      <c r="H3650" s="23"/>
      <c r="I3650" s="23"/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</row>
    <row r="3651" spans="1:23" x14ac:dyDescent="0.3">
      <c r="A3651" s="23"/>
      <c r="B3651" s="23"/>
      <c r="C3651" s="23"/>
      <c r="D3651" s="23"/>
      <c r="E3651" s="23"/>
      <c r="F3651" s="23"/>
      <c r="G3651" s="23"/>
      <c r="H3651" s="23"/>
      <c r="I3651" s="23"/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</row>
    <row r="3652" spans="1:23" x14ac:dyDescent="0.3">
      <c r="A3652" s="23"/>
      <c r="B3652" s="23"/>
      <c r="C3652" s="23"/>
      <c r="D3652" s="23"/>
      <c r="E3652" s="23"/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</row>
    <row r="3653" spans="1:23" x14ac:dyDescent="0.3">
      <c r="A3653" s="23"/>
      <c r="B3653" s="23"/>
      <c r="C3653" s="23"/>
      <c r="D3653" s="23"/>
      <c r="E3653" s="23"/>
      <c r="F3653" s="23"/>
      <c r="G3653" s="23"/>
      <c r="H3653" s="23"/>
      <c r="I3653" s="23"/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</row>
    <row r="3654" spans="1:23" x14ac:dyDescent="0.3">
      <c r="A3654" s="23"/>
      <c r="B3654" s="23"/>
      <c r="C3654" s="23"/>
      <c r="D3654" s="23"/>
      <c r="E3654" s="23"/>
      <c r="F3654" s="23"/>
      <c r="G3654" s="23"/>
      <c r="H3654" s="23"/>
      <c r="I3654" s="23"/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</row>
    <row r="3655" spans="1:23" x14ac:dyDescent="0.3">
      <c r="A3655" s="23"/>
      <c r="B3655" s="23"/>
      <c r="C3655" s="23"/>
      <c r="D3655" s="23"/>
      <c r="E3655" s="23"/>
      <c r="F3655" s="23"/>
      <c r="G3655" s="23"/>
      <c r="H3655" s="23"/>
      <c r="I3655" s="23"/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</row>
    <row r="3656" spans="1:23" x14ac:dyDescent="0.3">
      <c r="A3656" s="23"/>
      <c r="B3656" s="23"/>
      <c r="C3656" s="23"/>
      <c r="D3656" s="23"/>
      <c r="E3656" s="23"/>
      <c r="F3656" s="23"/>
      <c r="G3656" s="23"/>
      <c r="H3656" s="23"/>
      <c r="I3656" s="23"/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</row>
    <row r="3657" spans="1:23" x14ac:dyDescent="0.3">
      <c r="A3657" s="23"/>
      <c r="B3657" s="23"/>
      <c r="C3657" s="23"/>
      <c r="D3657" s="23"/>
      <c r="E3657" s="23"/>
      <c r="F3657" s="23"/>
      <c r="G3657" s="23"/>
      <c r="H3657" s="23"/>
      <c r="I3657" s="23"/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</row>
    <row r="3658" spans="1:23" x14ac:dyDescent="0.3">
      <c r="A3658" s="23"/>
      <c r="B3658" s="23"/>
      <c r="C3658" s="23"/>
      <c r="D3658" s="23"/>
      <c r="E3658" s="23"/>
      <c r="F3658" s="23"/>
      <c r="G3658" s="23"/>
      <c r="H3658" s="23"/>
      <c r="I3658" s="23"/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</row>
    <row r="3659" spans="1:23" x14ac:dyDescent="0.3">
      <c r="A3659" s="23"/>
      <c r="B3659" s="23"/>
      <c r="C3659" s="23"/>
      <c r="D3659" s="23"/>
      <c r="E3659" s="23"/>
      <c r="F3659" s="23"/>
      <c r="G3659" s="23"/>
      <c r="H3659" s="23"/>
      <c r="I3659" s="23"/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</row>
    <row r="3660" spans="1:23" x14ac:dyDescent="0.3">
      <c r="A3660" s="23"/>
      <c r="B3660" s="23"/>
      <c r="C3660" s="23"/>
      <c r="D3660" s="23"/>
      <c r="E3660" s="23"/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</row>
    <row r="3661" spans="1:23" x14ac:dyDescent="0.3">
      <c r="A3661" s="23"/>
      <c r="B3661" s="23"/>
      <c r="C3661" s="23"/>
      <c r="D3661" s="23"/>
      <c r="E3661" s="23"/>
      <c r="F3661" s="23"/>
      <c r="G3661" s="23"/>
      <c r="H3661" s="23"/>
      <c r="I3661" s="23"/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</row>
    <row r="3662" spans="1:23" x14ac:dyDescent="0.3">
      <c r="A3662" s="23"/>
      <c r="B3662" s="23"/>
      <c r="C3662" s="23"/>
      <c r="D3662" s="23"/>
      <c r="E3662" s="23"/>
      <c r="F3662" s="23"/>
      <c r="G3662" s="23"/>
      <c r="H3662" s="23"/>
      <c r="I3662" s="23"/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</row>
    <row r="3663" spans="1:23" x14ac:dyDescent="0.3">
      <c r="A3663" s="23"/>
      <c r="B3663" s="23"/>
      <c r="C3663" s="23"/>
      <c r="D3663" s="23"/>
      <c r="E3663" s="23"/>
      <c r="F3663" s="23"/>
      <c r="G3663" s="23"/>
      <c r="H3663" s="23"/>
      <c r="I3663" s="23"/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</row>
    <row r="3664" spans="1:23" x14ac:dyDescent="0.3">
      <c r="A3664" s="23"/>
      <c r="B3664" s="23"/>
      <c r="C3664" s="23"/>
      <c r="D3664" s="23"/>
      <c r="E3664" s="23"/>
      <c r="F3664" s="23"/>
      <c r="G3664" s="23"/>
      <c r="H3664" s="23"/>
      <c r="I3664" s="23"/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</row>
    <row r="3665" spans="1:23" x14ac:dyDescent="0.3">
      <c r="A3665" s="23"/>
      <c r="B3665" s="23"/>
      <c r="C3665" s="23"/>
      <c r="D3665" s="23"/>
      <c r="E3665" s="23"/>
      <c r="F3665" s="23"/>
      <c r="G3665" s="23"/>
      <c r="H3665" s="23"/>
      <c r="I3665" s="23"/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</row>
    <row r="3666" spans="1:23" x14ac:dyDescent="0.3">
      <c r="A3666" s="23"/>
      <c r="B3666" s="23"/>
      <c r="C3666" s="23"/>
      <c r="D3666" s="23"/>
      <c r="E3666" s="23"/>
      <c r="F3666" s="23"/>
      <c r="G3666" s="23"/>
      <c r="H3666" s="23"/>
      <c r="I3666" s="23"/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</row>
    <row r="3667" spans="1:23" x14ac:dyDescent="0.3">
      <c r="A3667" s="23"/>
      <c r="B3667" s="23"/>
      <c r="C3667" s="23"/>
      <c r="D3667" s="23"/>
      <c r="E3667" s="23"/>
      <c r="F3667" s="23"/>
      <c r="G3667" s="23"/>
      <c r="H3667" s="23"/>
      <c r="I3667" s="23"/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</row>
    <row r="3668" spans="1:23" x14ac:dyDescent="0.3">
      <c r="A3668" s="23"/>
      <c r="B3668" s="23"/>
      <c r="C3668" s="23"/>
      <c r="D3668" s="23"/>
      <c r="E3668" s="23"/>
      <c r="F3668" s="23"/>
      <c r="G3668" s="23"/>
      <c r="H3668" s="23"/>
      <c r="I3668" s="23"/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</row>
    <row r="3669" spans="1:23" x14ac:dyDescent="0.3">
      <c r="A3669" s="23"/>
      <c r="B3669" s="23"/>
      <c r="C3669" s="23"/>
      <c r="D3669" s="23"/>
      <c r="E3669" s="23"/>
      <c r="F3669" s="23"/>
      <c r="G3669" s="23"/>
      <c r="H3669" s="23"/>
      <c r="I3669" s="23"/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</row>
    <row r="3670" spans="1:23" x14ac:dyDescent="0.3">
      <c r="A3670" s="23"/>
      <c r="B3670" s="23"/>
      <c r="C3670" s="23"/>
      <c r="D3670" s="23"/>
      <c r="E3670" s="23"/>
      <c r="F3670" s="23"/>
      <c r="G3670" s="23"/>
      <c r="H3670" s="23"/>
      <c r="I3670" s="23"/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</row>
    <row r="3671" spans="1:23" x14ac:dyDescent="0.3">
      <c r="A3671" s="23"/>
      <c r="B3671" s="23"/>
      <c r="C3671" s="23"/>
      <c r="D3671" s="23"/>
      <c r="E3671" s="23"/>
      <c r="F3671" s="23"/>
      <c r="G3671" s="23"/>
      <c r="H3671" s="23"/>
      <c r="I3671" s="23"/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</row>
    <row r="3672" spans="1:23" x14ac:dyDescent="0.3">
      <c r="A3672" s="23"/>
      <c r="B3672" s="23"/>
      <c r="C3672" s="23"/>
      <c r="D3672" s="23"/>
      <c r="E3672" s="23"/>
      <c r="F3672" s="23"/>
      <c r="G3672" s="23"/>
      <c r="H3672" s="23"/>
      <c r="I3672" s="23"/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</row>
    <row r="3673" spans="1:23" x14ac:dyDescent="0.3">
      <c r="A3673" s="23"/>
      <c r="B3673" s="23"/>
      <c r="C3673" s="23"/>
      <c r="D3673" s="23"/>
      <c r="E3673" s="23"/>
      <c r="F3673" s="23"/>
      <c r="G3673" s="23"/>
      <c r="H3673" s="23"/>
      <c r="I3673" s="23"/>
      <c r="J3673" s="23"/>
      <c r="K3673" s="23"/>
      <c r="L3673" s="23"/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</row>
    <row r="3674" spans="1:23" x14ac:dyDescent="0.3">
      <c r="A3674" s="23"/>
      <c r="B3674" s="23"/>
      <c r="C3674" s="23"/>
      <c r="D3674" s="23"/>
      <c r="E3674" s="23"/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</row>
    <row r="3675" spans="1:23" x14ac:dyDescent="0.3">
      <c r="A3675" s="23"/>
      <c r="B3675" s="23"/>
      <c r="C3675" s="23"/>
      <c r="D3675" s="23"/>
      <c r="E3675" s="23"/>
      <c r="F3675" s="23"/>
      <c r="G3675" s="23"/>
      <c r="H3675" s="23"/>
      <c r="I3675" s="23"/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</row>
    <row r="3676" spans="1:23" x14ac:dyDescent="0.3">
      <c r="A3676" s="23"/>
      <c r="B3676" s="23"/>
      <c r="C3676" s="23"/>
      <c r="D3676" s="23"/>
      <c r="E3676" s="23"/>
      <c r="F3676" s="23"/>
      <c r="G3676" s="23"/>
      <c r="H3676" s="23"/>
      <c r="I3676" s="23"/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</row>
    <row r="3677" spans="1:23" x14ac:dyDescent="0.3">
      <c r="A3677" s="23"/>
      <c r="B3677" s="23"/>
      <c r="C3677" s="23"/>
      <c r="D3677" s="23"/>
      <c r="E3677" s="23"/>
      <c r="F3677" s="23"/>
      <c r="G3677" s="23"/>
      <c r="H3677" s="23"/>
      <c r="I3677" s="23"/>
      <c r="J3677" s="23"/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</row>
    <row r="3678" spans="1:23" x14ac:dyDescent="0.3">
      <c r="A3678" s="23"/>
      <c r="B3678" s="23"/>
      <c r="C3678" s="23"/>
      <c r="D3678" s="23"/>
      <c r="E3678" s="23"/>
      <c r="F3678" s="23"/>
      <c r="G3678" s="23"/>
      <c r="H3678" s="23"/>
      <c r="I3678" s="23"/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</row>
    <row r="3679" spans="1:23" x14ac:dyDescent="0.3">
      <c r="A3679" s="23"/>
      <c r="B3679" s="23"/>
      <c r="C3679" s="23"/>
      <c r="D3679" s="23"/>
      <c r="E3679" s="23"/>
      <c r="F3679" s="23"/>
      <c r="G3679" s="23"/>
      <c r="H3679" s="23"/>
      <c r="I3679" s="23"/>
      <c r="J3679" s="23"/>
      <c r="K3679" s="23"/>
      <c r="L3679" s="23"/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</row>
    <row r="3680" spans="1:23" x14ac:dyDescent="0.3">
      <c r="A3680" s="23"/>
      <c r="B3680" s="23"/>
      <c r="C3680" s="23"/>
      <c r="D3680" s="23"/>
      <c r="E3680" s="23"/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</row>
    <row r="3681" spans="1:23" x14ac:dyDescent="0.3">
      <c r="A3681" s="23"/>
      <c r="B3681" s="23"/>
      <c r="C3681" s="23"/>
      <c r="D3681" s="23"/>
      <c r="E3681" s="23"/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</row>
    <row r="3682" spans="1:23" x14ac:dyDescent="0.3">
      <c r="A3682" s="23"/>
      <c r="B3682" s="23"/>
      <c r="C3682" s="23"/>
      <c r="D3682" s="23"/>
      <c r="E3682" s="23"/>
      <c r="F3682" s="23"/>
      <c r="G3682" s="23"/>
      <c r="H3682" s="23"/>
      <c r="I3682" s="23"/>
      <c r="J3682" s="23"/>
      <c r="K3682" s="23"/>
      <c r="L3682" s="23"/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</row>
    <row r="3683" spans="1:23" x14ac:dyDescent="0.3">
      <c r="A3683" s="23"/>
      <c r="B3683" s="23"/>
      <c r="C3683" s="23"/>
      <c r="D3683" s="23"/>
      <c r="E3683" s="23"/>
      <c r="F3683" s="23"/>
      <c r="G3683" s="23"/>
      <c r="H3683" s="23"/>
      <c r="I3683" s="23"/>
      <c r="J3683" s="23"/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</row>
    <row r="3684" spans="1:23" x14ac:dyDescent="0.3">
      <c r="A3684" s="23"/>
      <c r="B3684" s="23"/>
      <c r="C3684" s="23"/>
      <c r="D3684" s="23"/>
      <c r="E3684" s="23"/>
      <c r="F3684" s="23"/>
      <c r="G3684" s="23"/>
      <c r="H3684" s="23"/>
      <c r="I3684" s="23"/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</row>
    <row r="3685" spans="1:23" x14ac:dyDescent="0.3">
      <c r="A3685" s="23"/>
      <c r="B3685" s="23"/>
      <c r="C3685" s="23"/>
      <c r="D3685" s="23"/>
      <c r="E3685" s="23"/>
      <c r="F3685" s="23"/>
      <c r="G3685" s="23"/>
      <c r="H3685" s="23"/>
      <c r="I3685" s="23"/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</row>
    <row r="3686" spans="1:23" x14ac:dyDescent="0.3">
      <c r="A3686" s="23"/>
      <c r="B3686" s="23"/>
      <c r="C3686" s="23"/>
      <c r="D3686" s="23"/>
      <c r="E3686" s="23"/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</row>
    <row r="3687" spans="1:23" x14ac:dyDescent="0.3">
      <c r="A3687" s="23"/>
      <c r="B3687" s="23"/>
      <c r="C3687" s="23"/>
      <c r="D3687" s="23"/>
      <c r="E3687" s="23"/>
      <c r="F3687" s="23"/>
      <c r="G3687" s="23"/>
      <c r="H3687" s="23"/>
      <c r="I3687" s="23"/>
      <c r="J3687" s="23"/>
      <c r="K3687" s="23"/>
      <c r="L3687" s="23"/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</row>
    <row r="3688" spans="1:23" x14ac:dyDescent="0.3">
      <c r="A3688" s="23"/>
      <c r="B3688" s="23"/>
      <c r="C3688" s="23"/>
      <c r="D3688" s="23"/>
      <c r="E3688" s="23"/>
      <c r="F3688" s="23"/>
      <c r="G3688" s="23"/>
      <c r="H3688" s="23"/>
      <c r="I3688" s="23"/>
      <c r="J3688" s="23"/>
      <c r="K3688" s="23"/>
      <c r="L3688" s="23"/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</row>
    <row r="3689" spans="1:23" x14ac:dyDescent="0.3">
      <c r="A3689" s="23"/>
      <c r="B3689" s="23"/>
      <c r="C3689" s="23"/>
      <c r="D3689" s="23"/>
      <c r="E3689" s="23"/>
      <c r="F3689" s="23"/>
      <c r="G3689" s="23"/>
      <c r="H3689" s="23"/>
      <c r="I3689" s="23"/>
      <c r="J3689" s="23"/>
      <c r="K3689" s="23"/>
      <c r="L3689" s="23"/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</row>
    <row r="3690" spans="1:23" x14ac:dyDescent="0.3">
      <c r="A3690" s="23"/>
      <c r="B3690" s="23"/>
      <c r="C3690" s="23"/>
      <c r="D3690" s="23"/>
      <c r="E3690" s="23"/>
      <c r="F3690" s="23"/>
      <c r="G3690" s="23"/>
      <c r="H3690" s="23"/>
      <c r="I3690" s="23"/>
      <c r="J3690" s="23"/>
      <c r="K3690" s="23"/>
      <c r="L3690" s="23"/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</row>
    <row r="3691" spans="1:23" x14ac:dyDescent="0.3">
      <c r="A3691" s="23"/>
      <c r="B3691" s="23"/>
      <c r="C3691" s="23"/>
      <c r="D3691" s="23"/>
      <c r="E3691" s="23"/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</row>
    <row r="3692" spans="1:23" x14ac:dyDescent="0.3">
      <c r="A3692" s="23"/>
      <c r="B3692" s="23"/>
      <c r="C3692" s="23"/>
      <c r="D3692" s="23"/>
      <c r="E3692" s="23"/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</row>
    <row r="3693" spans="1:23" x14ac:dyDescent="0.3">
      <c r="A3693" s="23"/>
      <c r="B3693" s="23"/>
      <c r="C3693" s="23"/>
      <c r="D3693" s="23"/>
      <c r="E3693" s="23"/>
      <c r="F3693" s="23"/>
      <c r="G3693" s="23"/>
      <c r="H3693" s="23"/>
      <c r="I3693" s="23"/>
      <c r="J3693" s="23"/>
      <c r="K3693" s="23"/>
      <c r="L3693" s="23"/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</row>
    <row r="3694" spans="1:23" x14ac:dyDescent="0.3">
      <c r="A3694" s="23"/>
      <c r="B3694" s="23"/>
      <c r="C3694" s="23"/>
      <c r="D3694" s="23"/>
      <c r="E3694" s="23"/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</row>
    <row r="3695" spans="1:23" x14ac:dyDescent="0.3">
      <c r="A3695" s="23"/>
      <c r="B3695" s="23"/>
      <c r="C3695" s="23"/>
      <c r="D3695" s="23"/>
      <c r="E3695" s="23"/>
      <c r="F3695" s="23"/>
      <c r="G3695" s="23"/>
      <c r="H3695" s="23"/>
      <c r="I3695" s="23"/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</row>
    <row r="3696" spans="1:23" x14ac:dyDescent="0.3">
      <c r="A3696" s="23"/>
      <c r="B3696" s="23"/>
      <c r="C3696" s="23"/>
      <c r="D3696" s="23"/>
      <c r="E3696" s="23"/>
      <c r="F3696" s="23"/>
      <c r="G3696" s="23"/>
      <c r="H3696" s="23"/>
      <c r="I3696" s="23"/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</row>
    <row r="3697" spans="1:23" x14ac:dyDescent="0.3">
      <c r="A3697" s="23"/>
      <c r="B3697" s="23"/>
      <c r="C3697" s="23"/>
      <c r="D3697" s="23"/>
      <c r="E3697" s="23"/>
      <c r="F3697" s="23"/>
      <c r="G3697" s="23"/>
      <c r="H3697" s="23"/>
      <c r="I3697" s="23"/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</row>
    <row r="3698" spans="1:23" x14ac:dyDescent="0.3">
      <c r="A3698" s="23"/>
      <c r="B3698" s="23"/>
      <c r="C3698" s="23"/>
      <c r="D3698" s="23"/>
      <c r="E3698" s="23"/>
      <c r="F3698" s="23"/>
      <c r="G3698" s="23"/>
      <c r="H3698" s="23"/>
      <c r="I3698" s="23"/>
      <c r="J3698" s="23"/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</row>
    <row r="3699" spans="1:23" x14ac:dyDescent="0.3">
      <c r="A3699" s="23"/>
      <c r="B3699" s="23"/>
      <c r="C3699" s="23"/>
      <c r="D3699" s="23"/>
      <c r="E3699" s="23"/>
      <c r="F3699" s="23"/>
      <c r="G3699" s="23"/>
      <c r="H3699" s="23"/>
      <c r="I3699" s="23"/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</row>
    <row r="3700" spans="1:23" x14ac:dyDescent="0.3">
      <c r="A3700" s="23"/>
      <c r="B3700" s="23"/>
      <c r="C3700" s="23"/>
      <c r="D3700" s="23"/>
      <c r="E3700" s="23"/>
      <c r="F3700" s="23"/>
      <c r="G3700" s="23"/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</row>
    <row r="3701" spans="1:23" x14ac:dyDescent="0.3">
      <c r="A3701" s="23"/>
      <c r="B3701" s="23"/>
      <c r="C3701" s="23"/>
      <c r="D3701" s="23"/>
      <c r="E3701" s="23"/>
      <c r="F3701" s="23"/>
      <c r="G3701" s="23"/>
      <c r="H3701" s="23"/>
      <c r="I3701" s="23"/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</row>
    <row r="3702" spans="1:23" x14ac:dyDescent="0.3">
      <c r="A3702" s="23"/>
      <c r="B3702" s="23"/>
      <c r="C3702" s="23"/>
      <c r="D3702" s="23"/>
      <c r="E3702" s="23"/>
      <c r="F3702" s="23"/>
      <c r="G3702" s="23"/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</row>
    <row r="3703" spans="1:23" x14ac:dyDescent="0.3">
      <c r="A3703" s="23"/>
      <c r="B3703" s="23"/>
      <c r="C3703" s="23"/>
      <c r="D3703" s="23"/>
      <c r="E3703" s="23"/>
      <c r="F3703" s="23"/>
      <c r="G3703" s="23"/>
      <c r="H3703" s="23"/>
      <c r="I3703" s="23"/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</row>
    <row r="3704" spans="1:23" x14ac:dyDescent="0.3">
      <c r="A3704" s="23"/>
      <c r="B3704" s="23"/>
      <c r="C3704" s="23"/>
      <c r="D3704" s="23"/>
      <c r="E3704" s="23"/>
      <c r="F3704" s="23"/>
      <c r="G3704" s="23"/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</row>
    <row r="3705" spans="1:23" x14ac:dyDescent="0.3">
      <c r="A3705" s="23"/>
      <c r="B3705" s="23"/>
      <c r="C3705" s="23"/>
      <c r="D3705" s="23"/>
      <c r="E3705" s="23"/>
      <c r="F3705" s="23"/>
      <c r="G3705" s="23"/>
      <c r="H3705" s="23"/>
      <c r="I3705" s="23"/>
      <c r="J3705" s="23"/>
      <c r="K3705" s="23"/>
      <c r="L3705" s="23"/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</row>
    <row r="3706" spans="1:23" x14ac:dyDescent="0.3">
      <c r="A3706" s="23"/>
      <c r="B3706" s="23"/>
      <c r="C3706" s="23"/>
      <c r="D3706" s="23"/>
      <c r="E3706" s="23"/>
      <c r="F3706" s="23"/>
      <c r="G3706" s="23"/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</row>
    <row r="3707" spans="1:23" x14ac:dyDescent="0.3">
      <c r="A3707" s="23"/>
      <c r="B3707" s="23"/>
      <c r="C3707" s="23"/>
      <c r="D3707" s="23"/>
      <c r="E3707" s="23"/>
      <c r="F3707" s="23"/>
      <c r="G3707" s="23"/>
      <c r="H3707" s="23"/>
      <c r="I3707" s="23"/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</row>
    <row r="3708" spans="1:23" x14ac:dyDescent="0.3">
      <c r="A3708" s="23"/>
      <c r="B3708" s="23"/>
      <c r="C3708" s="23"/>
      <c r="D3708" s="23"/>
      <c r="E3708" s="23"/>
      <c r="F3708" s="23"/>
      <c r="G3708" s="23"/>
      <c r="H3708" s="23"/>
      <c r="I3708" s="23"/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</row>
    <row r="3709" spans="1:23" x14ac:dyDescent="0.3">
      <c r="A3709" s="23"/>
      <c r="B3709" s="23"/>
      <c r="C3709" s="23"/>
      <c r="D3709" s="23"/>
      <c r="E3709" s="23"/>
      <c r="F3709" s="23"/>
      <c r="G3709" s="23"/>
      <c r="H3709" s="23"/>
      <c r="I3709" s="23"/>
      <c r="J3709" s="23"/>
      <c r="K3709" s="23"/>
      <c r="L3709" s="23"/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</row>
    <row r="3710" spans="1:23" x14ac:dyDescent="0.3">
      <c r="A3710" s="23"/>
      <c r="B3710" s="23"/>
      <c r="C3710" s="23"/>
      <c r="D3710" s="23"/>
      <c r="E3710" s="23"/>
      <c r="F3710" s="23"/>
      <c r="G3710" s="23"/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</row>
    <row r="3711" spans="1:23" x14ac:dyDescent="0.3">
      <c r="A3711" s="23"/>
      <c r="B3711" s="23"/>
      <c r="C3711" s="23"/>
      <c r="D3711" s="23"/>
      <c r="E3711" s="23"/>
      <c r="F3711" s="23"/>
      <c r="G3711" s="23"/>
      <c r="H3711" s="23"/>
      <c r="I3711" s="23"/>
      <c r="J3711" s="23"/>
      <c r="K3711" s="23"/>
      <c r="L3711" s="23"/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</row>
    <row r="3712" spans="1:23" x14ac:dyDescent="0.3">
      <c r="A3712" s="23"/>
      <c r="B3712" s="23"/>
      <c r="C3712" s="23"/>
      <c r="D3712" s="23"/>
      <c r="E3712" s="23"/>
      <c r="F3712" s="23"/>
      <c r="G3712" s="23"/>
      <c r="H3712" s="23"/>
      <c r="I3712" s="23"/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</row>
    <row r="3713" spans="1:23" x14ac:dyDescent="0.3">
      <c r="A3713" s="23"/>
      <c r="B3713" s="23"/>
      <c r="C3713" s="23"/>
      <c r="D3713" s="23"/>
      <c r="E3713" s="23"/>
      <c r="F3713" s="23"/>
      <c r="G3713" s="23"/>
      <c r="H3713" s="23"/>
      <c r="I3713" s="23"/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</row>
    <row r="3714" spans="1:23" x14ac:dyDescent="0.3">
      <c r="A3714" s="23"/>
      <c r="B3714" s="23"/>
      <c r="C3714" s="23"/>
      <c r="D3714" s="23"/>
      <c r="E3714" s="23"/>
      <c r="F3714" s="23"/>
      <c r="G3714" s="23"/>
      <c r="H3714" s="23"/>
      <c r="I3714" s="23"/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</row>
    <row r="3715" spans="1:23" x14ac:dyDescent="0.3">
      <c r="A3715" s="23"/>
      <c r="B3715" s="23"/>
      <c r="C3715" s="23"/>
      <c r="D3715" s="23"/>
      <c r="E3715" s="23"/>
      <c r="F3715" s="23"/>
      <c r="G3715" s="23"/>
      <c r="H3715" s="23"/>
      <c r="I3715" s="23"/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</row>
    <row r="3716" spans="1:23" x14ac:dyDescent="0.3">
      <c r="A3716" s="23"/>
      <c r="B3716" s="23"/>
      <c r="C3716" s="23"/>
      <c r="D3716" s="23"/>
      <c r="E3716" s="23"/>
      <c r="F3716" s="23"/>
      <c r="G3716" s="23"/>
      <c r="H3716" s="23"/>
      <c r="I3716" s="23"/>
      <c r="J3716" s="23"/>
      <c r="K3716" s="23"/>
      <c r="L3716" s="23"/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</row>
    <row r="3717" spans="1:23" x14ac:dyDescent="0.3">
      <c r="A3717" s="23"/>
      <c r="B3717" s="23"/>
      <c r="C3717" s="23"/>
      <c r="D3717" s="23"/>
      <c r="E3717" s="23"/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</row>
    <row r="3718" spans="1:23" x14ac:dyDescent="0.3">
      <c r="A3718" s="23"/>
      <c r="B3718" s="23"/>
      <c r="C3718" s="23"/>
      <c r="D3718" s="23"/>
      <c r="E3718" s="23"/>
      <c r="F3718" s="23"/>
      <c r="G3718" s="23"/>
      <c r="H3718" s="23"/>
      <c r="I3718" s="23"/>
      <c r="J3718" s="23"/>
      <c r="K3718" s="23"/>
      <c r="L3718" s="23"/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</row>
    <row r="3719" spans="1:23" x14ac:dyDescent="0.3">
      <c r="A3719" s="23"/>
      <c r="B3719" s="23"/>
      <c r="C3719" s="23"/>
      <c r="D3719" s="23"/>
      <c r="E3719" s="23"/>
      <c r="F3719" s="23"/>
      <c r="G3719" s="23"/>
      <c r="H3719" s="23"/>
      <c r="I3719" s="23"/>
      <c r="J3719" s="23"/>
      <c r="K3719" s="23"/>
      <c r="L3719" s="23"/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</row>
    <row r="3720" spans="1:23" x14ac:dyDescent="0.3">
      <c r="A3720" s="23"/>
      <c r="B3720" s="23"/>
      <c r="C3720" s="23"/>
      <c r="D3720" s="23"/>
      <c r="E3720" s="23"/>
      <c r="F3720" s="23"/>
      <c r="G3720" s="23"/>
      <c r="H3720" s="23"/>
      <c r="I3720" s="23"/>
      <c r="J3720" s="23"/>
      <c r="K3720" s="23"/>
      <c r="L3720" s="23"/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</row>
    <row r="3721" spans="1:23" x14ac:dyDescent="0.3">
      <c r="A3721" s="23"/>
      <c r="B3721" s="23"/>
      <c r="C3721" s="23"/>
      <c r="D3721" s="23"/>
      <c r="E3721" s="23"/>
      <c r="F3721" s="23"/>
      <c r="G3721" s="23"/>
      <c r="H3721" s="23"/>
      <c r="I3721" s="23"/>
      <c r="J3721" s="23"/>
      <c r="K3721" s="23"/>
      <c r="L3721" s="23"/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</row>
    <row r="3722" spans="1:23" x14ac:dyDescent="0.3">
      <c r="A3722" s="23"/>
      <c r="B3722" s="23"/>
      <c r="C3722" s="23"/>
      <c r="D3722" s="23"/>
      <c r="E3722" s="23"/>
      <c r="F3722" s="23"/>
      <c r="G3722" s="23"/>
      <c r="H3722" s="23"/>
      <c r="I3722" s="23"/>
      <c r="J3722" s="23"/>
      <c r="K3722" s="23"/>
      <c r="L3722" s="23"/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</row>
    <row r="3723" spans="1:23" x14ac:dyDescent="0.3">
      <c r="A3723" s="23"/>
      <c r="B3723" s="23"/>
      <c r="C3723" s="23"/>
      <c r="D3723" s="23"/>
      <c r="E3723" s="23"/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</row>
    <row r="3724" spans="1:23" x14ac:dyDescent="0.3">
      <c r="A3724" s="23"/>
      <c r="B3724" s="23"/>
      <c r="C3724" s="23"/>
      <c r="D3724" s="23"/>
      <c r="E3724" s="23"/>
      <c r="F3724" s="23"/>
      <c r="G3724" s="23"/>
      <c r="H3724" s="23"/>
      <c r="I3724" s="23"/>
      <c r="J3724" s="23"/>
      <c r="K3724" s="23"/>
      <c r="L3724" s="23"/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</row>
    <row r="3725" spans="1:23" x14ac:dyDescent="0.3">
      <c r="A3725" s="23"/>
      <c r="B3725" s="23"/>
      <c r="C3725" s="23"/>
      <c r="D3725" s="23"/>
      <c r="E3725" s="23"/>
      <c r="F3725" s="23"/>
      <c r="G3725" s="23"/>
      <c r="H3725" s="23"/>
      <c r="I3725" s="23"/>
      <c r="J3725" s="23"/>
      <c r="K3725" s="23"/>
      <c r="L3725" s="23"/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</row>
    <row r="3726" spans="1:23" x14ac:dyDescent="0.3">
      <c r="A3726" s="23"/>
      <c r="B3726" s="23"/>
      <c r="C3726" s="23"/>
      <c r="D3726" s="23"/>
      <c r="E3726" s="23"/>
      <c r="F3726" s="23"/>
      <c r="G3726" s="23"/>
      <c r="H3726" s="23"/>
      <c r="I3726" s="23"/>
      <c r="J3726" s="23"/>
      <c r="K3726" s="23"/>
      <c r="L3726" s="23"/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</row>
    <row r="3727" spans="1:23" x14ac:dyDescent="0.3">
      <c r="A3727" s="23"/>
      <c r="B3727" s="23"/>
      <c r="C3727" s="23"/>
      <c r="D3727" s="23"/>
      <c r="E3727" s="23"/>
      <c r="F3727" s="23"/>
      <c r="G3727" s="23"/>
      <c r="H3727" s="23"/>
      <c r="I3727" s="23"/>
      <c r="J3727" s="23"/>
      <c r="K3727" s="23"/>
      <c r="L3727" s="23"/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</row>
    <row r="3728" spans="1:23" x14ac:dyDescent="0.3">
      <c r="A3728" s="23"/>
      <c r="B3728" s="23"/>
      <c r="C3728" s="23"/>
      <c r="D3728" s="23"/>
      <c r="E3728" s="23"/>
      <c r="F3728" s="23"/>
      <c r="G3728" s="23"/>
      <c r="H3728" s="23"/>
      <c r="I3728" s="23"/>
      <c r="J3728" s="23"/>
      <c r="K3728" s="23"/>
      <c r="L3728" s="23"/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</row>
    <row r="3729" spans="1:23" x14ac:dyDescent="0.3">
      <c r="A3729" s="23"/>
      <c r="B3729" s="23"/>
      <c r="C3729" s="23"/>
      <c r="D3729" s="23"/>
      <c r="E3729" s="23"/>
      <c r="F3729" s="23"/>
      <c r="G3729" s="23"/>
      <c r="H3729" s="23"/>
      <c r="I3729" s="23"/>
      <c r="J3729" s="23"/>
      <c r="K3729" s="23"/>
      <c r="L3729" s="23"/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</row>
    <row r="3730" spans="1:23" x14ac:dyDescent="0.3">
      <c r="A3730" s="23"/>
      <c r="B3730" s="23"/>
      <c r="C3730" s="23"/>
      <c r="D3730" s="23"/>
      <c r="E3730" s="23"/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</row>
    <row r="3731" spans="1:23" x14ac:dyDescent="0.3">
      <c r="A3731" s="23"/>
      <c r="B3731" s="23"/>
      <c r="C3731" s="23"/>
      <c r="D3731" s="23"/>
      <c r="E3731" s="23"/>
      <c r="F3731" s="23"/>
      <c r="G3731" s="23"/>
      <c r="H3731" s="23"/>
      <c r="I3731" s="23"/>
      <c r="J3731" s="23"/>
      <c r="K3731" s="23"/>
      <c r="L3731" s="23"/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</row>
    <row r="3732" spans="1:23" x14ac:dyDescent="0.3">
      <c r="A3732" s="23"/>
      <c r="B3732" s="23"/>
      <c r="C3732" s="23"/>
      <c r="D3732" s="23"/>
      <c r="E3732" s="23"/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</row>
    <row r="3733" spans="1:23" x14ac:dyDescent="0.3">
      <c r="A3733" s="23"/>
      <c r="B3733" s="23"/>
      <c r="C3733" s="23"/>
      <c r="D3733" s="23"/>
      <c r="E3733" s="23"/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</row>
    <row r="3734" spans="1:23" x14ac:dyDescent="0.3">
      <c r="A3734" s="23"/>
      <c r="B3734" s="23"/>
      <c r="C3734" s="23"/>
      <c r="D3734" s="23"/>
      <c r="E3734" s="23"/>
      <c r="F3734" s="23"/>
      <c r="G3734" s="23"/>
      <c r="H3734" s="23"/>
      <c r="I3734" s="23"/>
      <c r="J3734" s="23"/>
      <c r="K3734" s="23"/>
      <c r="L3734" s="23"/>
      <c r="M3734" s="23"/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</row>
    <row r="3735" spans="1:23" x14ac:dyDescent="0.3">
      <c r="A3735" s="23"/>
      <c r="B3735" s="23"/>
      <c r="C3735" s="23"/>
      <c r="D3735" s="23"/>
      <c r="E3735" s="23"/>
      <c r="F3735" s="23"/>
      <c r="G3735" s="23"/>
      <c r="H3735" s="23"/>
      <c r="I3735" s="23"/>
      <c r="J3735" s="23"/>
      <c r="K3735" s="23"/>
      <c r="L3735" s="23"/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</row>
    <row r="3736" spans="1:23" x14ac:dyDescent="0.3">
      <c r="A3736" s="23"/>
      <c r="B3736" s="23"/>
      <c r="C3736" s="23"/>
      <c r="D3736" s="23"/>
      <c r="E3736" s="23"/>
      <c r="F3736" s="23"/>
      <c r="G3736" s="23"/>
      <c r="H3736" s="23"/>
      <c r="I3736" s="23"/>
      <c r="J3736" s="23"/>
      <c r="K3736" s="23"/>
      <c r="L3736" s="23"/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</row>
    <row r="3737" spans="1:23" x14ac:dyDescent="0.3">
      <c r="A3737" s="23"/>
      <c r="B3737" s="23"/>
      <c r="C3737" s="23"/>
      <c r="D3737" s="23"/>
      <c r="E3737" s="23"/>
      <c r="F3737" s="23"/>
      <c r="G3737" s="23"/>
      <c r="H3737" s="23"/>
      <c r="I3737" s="23"/>
      <c r="J3737" s="23"/>
      <c r="K3737" s="23"/>
      <c r="L3737" s="23"/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</row>
    <row r="3738" spans="1:23" x14ac:dyDescent="0.3">
      <c r="A3738" s="23"/>
      <c r="B3738" s="23"/>
      <c r="C3738" s="23"/>
      <c r="D3738" s="23"/>
      <c r="E3738" s="23"/>
      <c r="F3738" s="23"/>
      <c r="G3738" s="23"/>
      <c r="H3738" s="23"/>
      <c r="I3738" s="23"/>
      <c r="J3738" s="23"/>
      <c r="K3738" s="23"/>
      <c r="L3738" s="23"/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</row>
    <row r="3739" spans="1:23" x14ac:dyDescent="0.3">
      <c r="A3739" s="23"/>
      <c r="B3739" s="23"/>
      <c r="C3739" s="23"/>
      <c r="D3739" s="23"/>
      <c r="E3739" s="23"/>
      <c r="F3739" s="23"/>
      <c r="G3739" s="23"/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</row>
    <row r="3740" spans="1:23" x14ac:dyDescent="0.3">
      <c r="A3740" s="23"/>
      <c r="B3740" s="23"/>
      <c r="C3740" s="23"/>
      <c r="D3740" s="23"/>
      <c r="E3740" s="23"/>
      <c r="F3740" s="23"/>
      <c r="G3740" s="23"/>
      <c r="H3740" s="23"/>
      <c r="I3740" s="23"/>
      <c r="J3740" s="23"/>
      <c r="K3740" s="23"/>
      <c r="L3740" s="23"/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</row>
    <row r="3741" spans="1:23" x14ac:dyDescent="0.3">
      <c r="A3741" s="23"/>
      <c r="B3741" s="23"/>
      <c r="C3741" s="23"/>
      <c r="D3741" s="23"/>
      <c r="E3741" s="23"/>
      <c r="F3741" s="23"/>
      <c r="G3741" s="23"/>
      <c r="H3741" s="23"/>
      <c r="I3741" s="23"/>
      <c r="J3741" s="23"/>
      <c r="K3741" s="23"/>
      <c r="L3741" s="23"/>
      <c r="M3741" s="23"/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</row>
    <row r="3742" spans="1:23" x14ac:dyDescent="0.3">
      <c r="A3742" s="23"/>
      <c r="B3742" s="23"/>
      <c r="C3742" s="23"/>
      <c r="D3742" s="23"/>
      <c r="E3742" s="23"/>
      <c r="F3742" s="23"/>
      <c r="G3742" s="23"/>
      <c r="H3742" s="23"/>
      <c r="I3742" s="23"/>
      <c r="J3742" s="23"/>
      <c r="K3742" s="23"/>
      <c r="L3742" s="23"/>
      <c r="M3742" s="23"/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</row>
    <row r="3743" spans="1:23" x14ac:dyDescent="0.3">
      <c r="A3743" s="23"/>
      <c r="B3743" s="23"/>
      <c r="C3743" s="23"/>
      <c r="D3743" s="23"/>
      <c r="E3743" s="23"/>
      <c r="F3743" s="23"/>
      <c r="G3743" s="23"/>
      <c r="H3743" s="23"/>
      <c r="I3743" s="23"/>
      <c r="J3743" s="23"/>
      <c r="K3743" s="23"/>
      <c r="L3743" s="23"/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</row>
    <row r="3744" spans="1:23" x14ac:dyDescent="0.3">
      <c r="A3744" s="23"/>
      <c r="B3744" s="23"/>
      <c r="C3744" s="23"/>
      <c r="D3744" s="23"/>
      <c r="E3744" s="23"/>
      <c r="F3744" s="23"/>
      <c r="G3744" s="23"/>
      <c r="H3744" s="23"/>
      <c r="I3744" s="23"/>
      <c r="J3744" s="23"/>
      <c r="K3744" s="23"/>
      <c r="L3744" s="23"/>
      <c r="M3744" s="23"/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</row>
    <row r="3745" spans="1:23" x14ac:dyDescent="0.3">
      <c r="A3745" s="23"/>
      <c r="B3745" s="23"/>
      <c r="C3745" s="23"/>
      <c r="D3745" s="23"/>
      <c r="E3745" s="23"/>
      <c r="F3745" s="23"/>
      <c r="G3745" s="23"/>
      <c r="H3745" s="23"/>
      <c r="I3745" s="23"/>
      <c r="J3745" s="23"/>
      <c r="K3745" s="23"/>
      <c r="L3745" s="23"/>
      <c r="M3745" s="23"/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</row>
    <row r="3746" spans="1:23" x14ac:dyDescent="0.3">
      <c r="A3746" s="23"/>
      <c r="B3746" s="23"/>
      <c r="C3746" s="23"/>
      <c r="D3746" s="23"/>
      <c r="E3746" s="23"/>
      <c r="F3746" s="23"/>
      <c r="G3746" s="23"/>
      <c r="H3746" s="23"/>
      <c r="I3746" s="23"/>
      <c r="J3746" s="23"/>
      <c r="K3746" s="23"/>
      <c r="L3746" s="23"/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</row>
    <row r="3747" spans="1:23" x14ac:dyDescent="0.3">
      <c r="A3747" s="23"/>
      <c r="B3747" s="23"/>
      <c r="C3747" s="23"/>
      <c r="D3747" s="23"/>
      <c r="E3747" s="23"/>
      <c r="F3747" s="23"/>
      <c r="G3747" s="23"/>
      <c r="H3747" s="23"/>
      <c r="I3747" s="23"/>
      <c r="J3747" s="23"/>
      <c r="K3747" s="23"/>
      <c r="L3747" s="23"/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</row>
    <row r="3748" spans="1:23" x14ac:dyDescent="0.3">
      <c r="A3748" s="23"/>
      <c r="B3748" s="23"/>
      <c r="C3748" s="23"/>
      <c r="D3748" s="23"/>
      <c r="E3748" s="23"/>
      <c r="F3748" s="23"/>
      <c r="G3748" s="23"/>
      <c r="H3748" s="23"/>
      <c r="I3748" s="23"/>
      <c r="J3748" s="23"/>
      <c r="K3748" s="23"/>
      <c r="L3748" s="23"/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</row>
    <row r="3749" spans="1:23" x14ac:dyDescent="0.3">
      <c r="A3749" s="23"/>
      <c r="B3749" s="23"/>
      <c r="C3749" s="23"/>
      <c r="D3749" s="23"/>
      <c r="E3749" s="23"/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</row>
    <row r="3750" spans="1:23" x14ac:dyDescent="0.3">
      <c r="A3750" s="23"/>
      <c r="B3750" s="23"/>
      <c r="C3750" s="23"/>
      <c r="D3750" s="23"/>
      <c r="E3750" s="23"/>
      <c r="F3750" s="23"/>
      <c r="G3750" s="23"/>
      <c r="H3750" s="23"/>
      <c r="I3750" s="23"/>
      <c r="J3750" s="23"/>
      <c r="K3750" s="23"/>
      <c r="L3750" s="23"/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</row>
    <row r="3751" spans="1:23" x14ac:dyDescent="0.3">
      <c r="A3751" s="23"/>
      <c r="B3751" s="23"/>
      <c r="C3751" s="23"/>
      <c r="D3751" s="23"/>
      <c r="E3751" s="23"/>
      <c r="F3751" s="23"/>
      <c r="G3751" s="23"/>
      <c r="H3751" s="23"/>
      <c r="I3751" s="23"/>
      <c r="J3751" s="23"/>
      <c r="K3751" s="23"/>
      <c r="L3751" s="23"/>
      <c r="M3751" s="23"/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</row>
    <row r="3752" spans="1:23" x14ac:dyDescent="0.3">
      <c r="A3752" s="23"/>
      <c r="B3752" s="23"/>
      <c r="C3752" s="23"/>
      <c r="D3752" s="23"/>
      <c r="E3752" s="23"/>
      <c r="F3752" s="23"/>
      <c r="G3752" s="23"/>
      <c r="H3752" s="23"/>
      <c r="I3752" s="23"/>
      <c r="J3752" s="23"/>
      <c r="K3752" s="23"/>
      <c r="L3752" s="23"/>
      <c r="M3752" s="23"/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</row>
    <row r="3753" spans="1:23" x14ac:dyDescent="0.3">
      <c r="A3753" s="23"/>
      <c r="B3753" s="23"/>
      <c r="C3753" s="23"/>
      <c r="D3753" s="23"/>
      <c r="E3753" s="23"/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</row>
    <row r="3754" spans="1:23" x14ac:dyDescent="0.3">
      <c r="A3754" s="23"/>
      <c r="B3754" s="23"/>
      <c r="C3754" s="23"/>
      <c r="D3754" s="23"/>
      <c r="E3754" s="23"/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</row>
    <row r="3755" spans="1:23" x14ac:dyDescent="0.3">
      <c r="A3755" s="23"/>
      <c r="B3755" s="23"/>
      <c r="C3755" s="23"/>
      <c r="D3755" s="23"/>
      <c r="E3755" s="23"/>
      <c r="F3755" s="23"/>
      <c r="G3755" s="23"/>
      <c r="H3755" s="23"/>
      <c r="I3755" s="23"/>
      <c r="J3755" s="23"/>
      <c r="K3755" s="23"/>
      <c r="L3755" s="23"/>
      <c r="M3755" s="23"/>
      <c r="N3755" s="23"/>
      <c r="O3755" s="23"/>
      <c r="P3755" s="23"/>
      <c r="Q3755" s="23"/>
      <c r="R3755" s="23"/>
      <c r="S3755" s="23"/>
      <c r="T3755" s="23"/>
      <c r="U3755" s="23"/>
      <c r="V3755" s="23"/>
      <c r="W3755" s="23"/>
    </row>
    <row r="3756" spans="1:23" x14ac:dyDescent="0.3">
      <c r="A3756" s="23"/>
      <c r="B3756" s="23"/>
      <c r="C3756" s="23"/>
      <c r="D3756" s="23"/>
      <c r="E3756" s="23"/>
      <c r="F3756" s="23"/>
      <c r="G3756" s="23"/>
      <c r="H3756" s="23"/>
      <c r="I3756" s="23"/>
      <c r="J3756" s="23"/>
      <c r="K3756" s="23"/>
      <c r="L3756" s="23"/>
      <c r="M3756" s="23"/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</row>
    <row r="3757" spans="1:23" x14ac:dyDescent="0.3">
      <c r="A3757" s="23"/>
      <c r="B3757" s="23"/>
      <c r="C3757" s="23"/>
      <c r="D3757" s="23"/>
      <c r="E3757" s="23"/>
      <c r="F3757" s="23"/>
      <c r="G3757" s="23"/>
      <c r="H3757" s="23"/>
      <c r="I3757" s="23"/>
      <c r="J3757" s="23"/>
      <c r="K3757" s="23"/>
      <c r="L3757" s="23"/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</row>
    <row r="3758" spans="1:23" x14ac:dyDescent="0.3">
      <c r="A3758" s="23"/>
      <c r="B3758" s="23"/>
      <c r="C3758" s="23"/>
      <c r="D3758" s="23"/>
      <c r="E3758" s="23"/>
      <c r="F3758" s="23"/>
      <c r="G3758" s="23"/>
      <c r="H3758" s="23"/>
      <c r="I3758" s="23"/>
      <c r="J3758" s="23"/>
      <c r="K3758" s="23"/>
      <c r="L3758" s="23"/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</row>
    <row r="3759" spans="1:23" x14ac:dyDescent="0.3">
      <c r="A3759" s="23"/>
      <c r="B3759" s="23"/>
      <c r="C3759" s="23"/>
      <c r="D3759" s="23"/>
      <c r="E3759" s="23"/>
      <c r="F3759" s="23"/>
      <c r="G3759" s="23"/>
      <c r="H3759" s="23"/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</row>
    <row r="3760" spans="1:23" x14ac:dyDescent="0.3">
      <c r="A3760" s="23"/>
      <c r="B3760" s="23"/>
      <c r="C3760" s="23"/>
      <c r="D3760" s="23"/>
      <c r="E3760" s="23"/>
      <c r="F3760" s="23"/>
      <c r="G3760" s="23"/>
      <c r="H3760" s="23"/>
      <c r="I3760" s="23"/>
      <c r="J3760" s="23"/>
      <c r="K3760" s="23"/>
      <c r="L3760" s="23"/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</row>
    <row r="3761" spans="1:23" x14ac:dyDescent="0.3">
      <c r="A3761" s="23"/>
      <c r="B3761" s="23"/>
      <c r="C3761" s="23"/>
      <c r="D3761" s="23"/>
      <c r="E3761" s="23"/>
      <c r="F3761" s="23"/>
      <c r="G3761" s="23"/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</row>
    <row r="3762" spans="1:23" x14ac:dyDescent="0.3">
      <c r="A3762" s="23"/>
      <c r="B3762" s="23"/>
      <c r="C3762" s="23"/>
      <c r="D3762" s="23"/>
      <c r="E3762" s="23"/>
      <c r="F3762" s="23"/>
      <c r="G3762" s="23"/>
      <c r="H3762" s="23"/>
      <c r="I3762" s="23"/>
      <c r="J3762" s="23"/>
      <c r="K3762" s="23"/>
      <c r="L3762" s="23"/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</row>
    <row r="3763" spans="1:23" x14ac:dyDescent="0.3">
      <c r="A3763" s="23"/>
      <c r="B3763" s="23"/>
      <c r="C3763" s="23"/>
      <c r="D3763" s="23"/>
      <c r="E3763" s="23"/>
      <c r="F3763" s="23"/>
      <c r="G3763" s="23"/>
      <c r="H3763" s="23"/>
      <c r="I3763" s="23"/>
      <c r="J3763" s="23"/>
      <c r="K3763" s="23"/>
      <c r="L3763" s="23"/>
      <c r="M3763" s="23"/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</row>
    <row r="3764" spans="1:23" x14ac:dyDescent="0.3">
      <c r="A3764" s="23"/>
      <c r="B3764" s="23"/>
      <c r="C3764" s="23"/>
      <c r="D3764" s="23"/>
      <c r="E3764" s="23"/>
      <c r="F3764" s="23"/>
      <c r="G3764" s="23"/>
      <c r="H3764" s="23"/>
      <c r="I3764" s="23"/>
      <c r="J3764" s="23"/>
      <c r="K3764" s="23"/>
      <c r="L3764" s="23"/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</row>
    <row r="3765" spans="1:23" x14ac:dyDescent="0.3">
      <c r="A3765" s="23"/>
      <c r="B3765" s="23"/>
      <c r="C3765" s="23"/>
      <c r="D3765" s="23"/>
      <c r="E3765" s="23"/>
      <c r="F3765" s="23"/>
      <c r="G3765" s="23"/>
      <c r="H3765" s="23"/>
      <c r="I3765" s="23"/>
      <c r="J3765" s="23"/>
      <c r="K3765" s="23"/>
      <c r="L3765" s="23"/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23"/>
    </row>
    <row r="3766" spans="1:23" x14ac:dyDescent="0.3">
      <c r="A3766" s="23"/>
      <c r="B3766" s="23"/>
      <c r="C3766" s="23"/>
      <c r="D3766" s="23"/>
      <c r="E3766" s="23"/>
      <c r="F3766" s="23"/>
      <c r="G3766" s="23"/>
      <c r="H3766" s="23"/>
      <c r="I3766" s="23"/>
      <c r="J3766" s="23"/>
      <c r="K3766" s="23"/>
      <c r="L3766" s="23"/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</row>
    <row r="3767" spans="1:23" x14ac:dyDescent="0.3">
      <c r="A3767" s="23"/>
      <c r="B3767" s="23"/>
      <c r="C3767" s="23"/>
      <c r="D3767" s="23"/>
      <c r="E3767" s="23"/>
      <c r="F3767" s="23"/>
      <c r="G3767" s="23"/>
      <c r="H3767" s="23"/>
      <c r="I3767" s="23"/>
      <c r="J3767" s="23"/>
      <c r="K3767" s="23"/>
      <c r="L3767" s="23"/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</row>
    <row r="3768" spans="1:23" x14ac:dyDescent="0.3">
      <c r="A3768" s="23"/>
      <c r="B3768" s="23"/>
      <c r="C3768" s="23"/>
      <c r="D3768" s="23"/>
      <c r="E3768" s="23"/>
      <c r="F3768" s="23"/>
      <c r="G3768" s="23"/>
      <c r="H3768" s="23"/>
      <c r="I3768" s="23"/>
      <c r="J3768" s="23"/>
      <c r="K3768" s="23"/>
      <c r="L3768" s="23"/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</row>
    <row r="3769" spans="1:23" x14ac:dyDescent="0.3">
      <c r="A3769" s="23"/>
      <c r="B3769" s="23"/>
      <c r="C3769" s="23"/>
      <c r="D3769" s="23"/>
      <c r="E3769" s="23"/>
      <c r="F3769" s="23"/>
      <c r="G3769" s="23"/>
      <c r="H3769" s="23"/>
      <c r="I3769" s="23"/>
      <c r="J3769" s="23"/>
      <c r="K3769" s="23"/>
      <c r="L3769" s="23"/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23"/>
    </row>
    <row r="3770" spans="1:23" x14ac:dyDescent="0.3">
      <c r="A3770" s="23"/>
      <c r="B3770" s="23"/>
      <c r="C3770" s="23"/>
      <c r="D3770" s="23"/>
      <c r="E3770" s="23"/>
      <c r="F3770" s="23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</row>
    <row r="3771" spans="1:23" x14ac:dyDescent="0.3">
      <c r="A3771" s="23"/>
      <c r="B3771" s="23"/>
      <c r="C3771" s="23"/>
      <c r="D3771" s="23"/>
      <c r="E3771" s="23"/>
      <c r="F3771" s="23"/>
      <c r="G3771" s="23"/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</row>
    <row r="3772" spans="1:23" x14ac:dyDescent="0.3">
      <c r="A3772" s="23"/>
      <c r="B3772" s="23"/>
      <c r="C3772" s="23"/>
      <c r="D3772" s="23"/>
      <c r="E3772" s="23"/>
      <c r="F3772" s="23"/>
      <c r="G3772" s="23"/>
      <c r="H3772" s="23"/>
      <c r="I3772" s="23"/>
      <c r="J3772" s="23"/>
      <c r="K3772" s="23"/>
      <c r="L3772" s="23"/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</row>
    <row r="3773" spans="1:23" x14ac:dyDescent="0.3">
      <c r="A3773" s="23"/>
      <c r="B3773" s="23"/>
      <c r="C3773" s="23"/>
      <c r="D3773" s="23"/>
      <c r="E3773" s="23"/>
      <c r="F3773" s="23"/>
      <c r="G3773" s="23"/>
      <c r="H3773" s="23"/>
      <c r="I3773" s="23"/>
      <c r="J3773" s="23"/>
      <c r="K3773" s="23"/>
      <c r="L3773" s="23"/>
      <c r="M3773" s="23"/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</row>
    <row r="3774" spans="1:23" x14ac:dyDescent="0.3">
      <c r="A3774" s="23"/>
      <c r="B3774" s="23"/>
      <c r="C3774" s="23"/>
      <c r="D3774" s="23"/>
      <c r="E3774" s="23"/>
      <c r="F3774" s="23"/>
      <c r="G3774" s="23"/>
      <c r="H3774" s="23"/>
      <c r="I3774" s="23"/>
      <c r="J3774" s="23"/>
      <c r="K3774" s="23"/>
      <c r="L3774" s="23"/>
      <c r="M3774" s="23"/>
      <c r="N3774" s="23"/>
      <c r="O3774" s="23"/>
      <c r="P3774" s="23"/>
      <c r="Q3774" s="23"/>
      <c r="R3774" s="23"/>
      <c r="S3774" s="23"/>
      <c r="T3774" s="23"/>
      <c r="U3774" s="23"/>
      <c r="V3774" s="23"/>
      <c r="W3774" s="23"/>
    </row>
    <row r="3775" spans="1:23" x14ac:dyDescent="0.3">
      <c r="A3775" s="23"/>
      <c r="B3775" s="23"/>
      <c r="C3775" s="23"/>
      <c r="D3775" s="23"/>
      <c r="E3775" s="23"/>
      <c r="F3775" s="23"/>
      <c r="G3775" s="23"/>
      <c r="H3775" s="23"/>
      <c r="I3775" s="23"/>
      <c r="J3775" s="23"/>
      <c r="K3775" s="23"/>
      <c r="L3775" s="23"/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</row>
    <row r="3776" spans="1:23" x14ac:dyDescent="0.3">
      <c r="A3776" s="23"/>
      <c r="B3776" s="23"/>
      <c r="C3776" s="23"/>
      <c r="D3776" s="23"/>
      <c r="E3776" s="23"/>
      <c r="F3776" s="23"/>
      <c r="G3776" s="23"/>
      <c r="H3776" s="23"/>
      <c r="I3776" s="23"/>
      <c r="J3776" s="23"/>
      <c r="K3776" s="23"/>
      <c r="L3776" s="23"/>
      <c r="M3776" s="23"/>
      <c r="N3776" s="23"/>
      <c r="O3776" s="23"/>
      <c r="P3776" s="23"/>
      <c r="Q3776" s="23"/>
      <c r="R3776" s="23"/>
      <c r="S3776" s="23"/>
      <c r="T3776" s="23"/>
      <c r="U3776" s="23"/>
      <c r="V3776" s="23"/>
      <c r="W3776" s="23"/>
    </row>
    <row r="3777" spans="1:23" x14ac:dyDescent="0.3">
      <c r="A3777" s="23"/>
      <c r="B3777" s="23"/>
      <c r="C3777" s="23"/>
      <c r="D3777" s="23"/>
      <c r="E3777" s="23"/>
      <c r="F3777" s="23"/>
      <c r="G3777" s="23"/>
      <c r="H3777" s="23"/>
      <c r="I3777" s="23"/>
      <c r="J3777" s="23"/>
      <c r="K3777" s="23"/>
      <c r="L3777" s="23"/>
      <c r="M3777" s="23"/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</row>
    <row r="3778" spans="1:23" x14ac:dyDescent="0.3">
      <c r="A3778" s="23"/>
      <c r="B3778" s="23"/>
      <c r="C3778" s="23"/>
      <c r="D3778" s="23"/>
      <c r="E3778" s="23"/>
      <c r="F3778" s="23"/>
      <c r="G3778" s="23"/>
      <c r="H3778" s="23"/>
      <c r="I3778" s="23"/>
      <c r="J3778" s="23"/>
      <c r="K3778" s="23"/>
      <c r="L3778" s="23"/>
      <c r="M3778" s="23"/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</row>
    <row r="3779" spans="1:23" x14ac:dyDescent="0.3">
      <c r="A3779" s="23"/>
      <c r="B3779" s="23"/>
      <c r="C3779" s="23"/>
      <c r="D3779" s="23"/>
      <c r="E3779" s="23"/>
      <c r="F3779" s="23"/>
      <c r="G3779" s="23"/>
      <c r="H3779" s="23"/>
      <c r="I3779" s="23"/>
      <c r="J3779" s="23"/>
      <c r="K3779" s="23"/>
      <c r="L3779" s="23"/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</row>
    <row r="3780" spans="1:23" x14ac:dyDescent="0.3">
      <c r="A3780" s="23"/>
      <c r="B3780" s="23"/>
      <c r="C3780" s="23"/>
      <c r="D3780" s="23"/>
      <c r="E3780" s="23"/>
      <c r="F3780" s="23"/>
      <c r="G3780" s="23"/>
      <c r="H3780" s="23"/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</row>
    <row r="3781" spans="1:23" x14ac:dyDescent="0.3">
      <c r="A3781" s="23"/>
      <c r="B3781" s="23"/>
      <c r="C3781" s="23"/>
      <c r="D3781" s="23"/>
      <c r="E3781" s="23"/>
      <c r="F3781" s="23"/>
      <c r="G3781" s="23"/>
      <c r="H3781" s="23"/>
      <c r="I3781" s="23"/>
      <c r="J3781" s="23"/>
      <c r="K3781" s="23"/>
      <c r="L3781" s="23"/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3"/>
    </row>
    <row r="3782" spans="1:23" x14ac:dyDescent="0.3">
      <c r="A3782" s="23"/>
      <c r="B3782" s="23"/>
      <c r="C3782" s="23"/>
      <c r="D3782" s="23"/>
      <c r="E3782" s="23"/>
      <c r="F3782" s="23"/>
      <c r="G3782" s="23"/>
      <c r="H3782" s="23"/>
      <c r="I3782" s="23"/>
      <c r="J3782" s="23"/>
      <c r="K3782" s="23"/>
      <c r="L3782" s="23"/>
      <c r="M3782" s="23"/>
      <c r="N3782" s="23"/>
      <c r="O3782" s="23"/>
      <c r="P3782" s="23"/>
      <c r="Q3782" s="23"/>
      <c r="R3782" s="23"/>
      <c r="S3782" s="23"/>
      <c r="T3782" s="23"/>
      <c r="U3782" s="23"/>
      <c r="V3782" s="23"/>
      <c r="W3782" s="23"/>
    </row>
    <row r="3783" spans="1:23" x14ac:dyDescent="0.3">
      <c r="A3783" s="23"/>
      <c r="B3783" s="23"/>
      <c r="C3783" s="23"/>
      <c r="D3783" s="23"/>
      <c r="E3783" s="23"/>
      <c r="F3783" s="23"/>
      <c r="G3783" s="23"/>
      <c r="H3783" s="23"/>
      <c r="I3783" s="23"/>
      <c r="J3783" s="23"/>
      <c r="K3783" s="23"/>
      <c r="L3783" s="23"/>
      <c r="M3783" s="23"/>
      <c r="N3783" s="23"/>
      <c r="O3783" s="23"/>
      <c r="P3783" s="23"/>
      <c r="Q3783" s="23"/>
      <c r="R3783" s="23"/>
      <c r="S3783" s="23"/>
      <c r="T3783" s="23"/>
      <c r="U3783" s="23"/>
      <c r="V3783" s="23"/>
      <c r="W3783" s="23"/>
    </row>
    <row r="3784" spans="1:23" x14ac:dyDescent="0.3">
      <c r="A3784" s="23"/>
      <c r="B3784" s="23"/>
      <c r="C3784" s="23"/>
      <c r="D3784" s="23"/>
      <c r="E3784" s="23"/>
      <c r="F3784" s="23"/>
      <c r="G3784" s="23"/>
      <c r="H3784" s="23"/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</row>
    <row r="3785" spans="1:23" x14ac:dyDescent="0.3">
      <c r="A3785" s="23"/>
      <c r="B3785" s="23"/>
      <c r="C3785" s="23"/>
      <c r="D3785" s="23"/>
      <c r="E3785" s="23"/>
      <c r="F3785" s="23"/>
      <c r="G3785" s="23"/>
      <c r="H3785" s="23"/>
      <c r="I3785" s="23"/>
      <c r="J3785" s="23"/>
      <c r="K3785" s="23"/>
      <c r="L3785" s="23"/>
      <c r="M3785" s="23"/>
      <c r="N3785" s="23"/>
      <c r="O3785" s="23"/>
      <c r="P3785" s="23"/>
      <c r="Q3785" s="23"/>
      <c r="R3785" s="23"/>
      <c r="S3785" s="23"/>
      <c r="T3785" s="23"/>
      <c r="U3785" s="23"/>
      <c r="V3785" s="23"/>
      <c r="W3785" s="23"/>
    </row>
    <row r="3786" spans="1:23" x14ac:dyDescent="0.3">
      <c r="A3786" s="23"/>
      <c r="B3786" s="23"/>
      <c r="C3786" s="23"/>
      <c r="D3786" s="23"/>
      <c r="E3786" s="23"/>
      <c r="F3786" s="23"/>
      <c r="G3786" s="23"/>
      <c r="H3786" s="23"/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</row>
    <row r="3787" spans="1:23" x14ac:dyDescent="0.3">
      <c r="A3787" s="23"/>
      <c r="B3787" s="23"/>
      <c r="C3787" s="23"/>
      <c r="D3787" s="23"/>
      <c r="E3787" s="23"/>
      <c r="F3787" s="23"/>
      <c r="G3787" s="23"/>
      <c r="H3787" s="23"/>
      <c r="I3787" s="23"/>
      <c r="J3787" s="23"/>
      <c r="K3787" s="23"/>
      <c r="L3787" s="23"/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</row>
    <row r="3788" spans="1:23" x14ac:dyDescent="0.3">
      <c r="A3788" s="23"/>
      <c r="B3788" s="23"/>
      <c r="C3788" s="23"/>
      <c r="D3788" s="23"/>
      <c r="E3788" s="23"/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</row>
    <row r="3789" spans="1:23" x14ac:dyDescent="0.3">
      <c r="A3789" s="23"/>
      <c r="B3789" s="23"/>
      <c r="C3789" s="23"/>
      <c r="D3789" s="23"/>
      <c r="E3789" s="23"/>
      <c r="F3789" s="23"/>
      <c r="G3789" s="23"/>
      <c r="H3789" s="23"/>
      <c r="I3789" s="23"/>
      <c r="J3789" s="23"/>
      <c r="K3789" s="23"/>
      <c r="L3789" s="23"/>
      <c r="M3789" s="23"/>
      <c r="N3789" s="23"/>
      <c r="O3789" s="23"/>
      <c r="P3789" s="23"/>
      <c r="Q3789" s="23"/>
      <c r="R3789" s="23"/>
      <c r="S3789" s="23"/>
      <c r="T3789" s="23"/>
      <c r="U3789" s="23"/>
      <c r="V3789" s="23"/>
      <c r="W3789" s="23"/>
    </row>
    <row r="3790" spans="1:23" x14ac:dyDescent="0.3">
      <c r="A3790" s="23"/>
      <c r="B3790" s="23"/>
      <c r="C3790" s="23"/>
      <c r="D3790" s="23"/>
      <c r="E3790" s="23"/>
      <c r="F3790" s="23"/>
      <c r="G3790" s="23"/>
      <c r="H3790" s="23"/>
      <c r="I3790" s="23"/>
      <c r="J3790" s="23"/>
      <c r="K3790" s="23"/>
      <c r="L3790" s="23"/>
      <c r="M3790" s="23"/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</row>
    <row r="3791" spans="1:23" x14ac:dyDescent="0.3">
      <c r="A3791" s="23"/>
      <c r="B3791" s="23"/>
      <c r="C3791" s="23"/>
      <c r="D3791" s="23"/>
      <c r="E3791" s="23"/>
      <c r="F3791" s="23"/>
      <c r="G3791" s="23"/>
      <c r="H3791" s="23"/>
      <c r="I3791" s="23"/>
      <c r="J3791" s="23"/>
      <c r="K3791" s="23"/>
      <c r="L3791" s="23"/>
      <c r="M3791" s="23"/>
      <c r="N3791" s="23"/>
      <c r="O3791" s="23"/>
      <c r="P3791" s="23"/>
      <c r="Q3791" s="23"/>
      <c r="R3791" s="23"/>
      <c r="S3791" s="23"/>
      <c r="T3791" s="23"/>
      <c r="U3791" s="23"/>
      <c r="V3791" s="23"/>
      <c r="W3791" s="23"/>
    </row>
    <row r="3792" spans="1:23" x14ac:dyDescent="0.3">
      <c r="A3792" s="23"/>
      <c r="B3792" s="23"/>
      <c r="C3792" s="23"/>
      <c r="D3792" s="23"/>
      <c r="E3792" s="23"/>
      <c r="F3792" s="23"/>
      <c r="G3792" s="23"/>
      <c r="H3792" s="23"/>
      <c r="I3792" s="23"/>
      <c r="J3792" s="23"/>
      <c r="K3792" s="23"/>
      <c r="L3792" s="23"/>
      <c r="M3792" s="23"/>
      <c r="N3792" s="23"/>
      <c r="O3792" s="23"/>
      <c r="P3792" s="23"/>
      <c r="Q3792" s="23"/>
      <c r="R3792" s="23"/>
      <c r="S3792" s="23"/>
      <c r="T3792" s="23"/>
      <c r="U3792" s="23"/>
      <c r="V3792" s="23"/>
      <c r="W3792" s="23"/>
    </row>
    <row r="3793" spans="1:23" x14ac:dyDescent="0.3">
      <c r="A3793" s="23"/>
      <c r="B3793" s="23"/>
      <c r="C3793" s="23"/>
      <c r="D3793" s="23"/>
      <c r="E3793" s="23"/>
      <c r="F3793" s="23"/>
      <c r="G3793" s="23"/>
      <c r="H3793" s="23"/>
      <c r="I3793" s="23"/>
      <c r="J3793" s="23"/>
      <c r="K3793" s="23"/>
      <c r="L3793" s="23"/>
      <c r="M3793" s="23"/>
      <c r="N3793" s="23"/>
      <c r="O3793" s="23"/>
      <c r="P3793" s="23"/>
      <c r="Q3793" s="23"/>
      <c r="R3793" s="23"/>
      <c r="S3793" s="23"/>
      <c r="T3793" s="23"/>
      <c r="U3793" s="23"/>
      <c r="V3793" s="23"/>
      <c r="W3793" s="23"/>
    </row>
    <row r="3794" spans="1:23" x14ac:dyDescent="0.3">
      <c r="A3794" s="23"/>
      <c r="B3794" s="23"/>
      <c r="C3794" s="23"/>
      <c r="D3794" s="23"/>
      <c r="E3794" s="23"/>
      <c r="F3794" s="23"/>
      <c r="G3794" s="23"/>
      <c r="H3794" s="23"/>
      <c r="I3794" s="23"/>
      <c r="J3794" s="23"/>
      <c r="K3794" s="23"/>
      <c r="L3794" s="23"/>
      <c r="M3794" s="23"/>
      <c r="N3794" s="23"/>
      <c r="O3794" s="23"/>
      <c r="P3794" s="23"/>
      <c r="Q3794" s="23"/>
      <c r="R3794" s="23"/>
      <c r="S3794" s="23"/>
      <c r="T3794" s="23"/>
      <c r="U3794" s="23"/>
      <c r="V3794" s="23"/>
      <c r="W3794" s="23"/>
    </row>
    <row r="3795" spans="1:23" x14ac:dyDescent="0.3">
      <c r="A3795" s="23"/>
      <c r="B3795" s="23"/>
      <c r="C3795" s="23"/>
      <c r="D3795" s="23"/>
      <c r="E3795" s="23"/>
      <c r="F3795" s="23"/>
      <c r="G3795" s="23"/>
      <c r="H3795" s="23"/>
      <c r="I3795" s="23"/>
      <c r="J3795" s="23"/>
      <c r="K3795" s="23"/>
      <c r="L3795" s="23"/>
      <c r="M3795" s="23"/>
      <c r="N3795" s="23"/>
      <c r="O3795" s="23"/>
      <c r="P3795" s="23"/>
      <c r="Q3795" s="23"/>
      <c r="R3795" s="23"/>
      <c r="S3795" s="23"/>
      <c r="T3795" s="23"/>
      <c r="U3795" s="23"/>
      <c r="V3795" s="23"/>
      <c r="W3795" s="23"/>
    </row>
    <row r="3796" spans="1:23" x14ac:dyDescent="0.3">
      <c r="A3796" s="23"/>
      <c r="B3796" s="23"/>
      <c r="C3796" s="23"/>
      <c r="D3796" s="23"/>
      <c r="E3796" s="23"/>
      <c r="F3796" s="23"/>
      <c r="G3796" s="23"/>
      <c r="H3796" s="23"/>
      <c r="I3796" s="23"/>
      <c r="J3796" s="23"/>
      <c r="K3796" s="23"/>
      <c r="L3796" s="23"/>
      <c r="M3796" s="23"/>
      <c r="N3796" s="23"/>
      <c r="O3796" s="23"/>
      <c r="P3796" s="23"/>
      <c r="Q3796" s="23"/>
      <c r="R3796" s="23"/>
      <c r="S3796" s="23"/>
      <c r="T3796" s="23"/>
      <c r="U3796" s="23"/>
      <c r="V3796" s="23"/>
      <c r="W3796" s="23"/>
    </row>
    <row r="3797" spans="1:23" x14ac:dyDescent="0.3">
      <c r="A3797" s="23"/>
      <c r="B3797" s="23"/>
      <c r="C3797" s="23"/>
      <c r="D3797" s="23"/>
      <c r="E3797" s="23"/>
      <c r="F3797" s="23"/>
      <c r="G3797" s="23"/>
      <c r="H3797" s="23"/>
      <c r="I3797" s="23"/>
      <c r="J3797" s="23"/>
      <c r="K3797" s="23"/>
      <c r="L3797" s="23"/>
      <c r="M3797" s="23"/>
      <c r="N3797" s="23"/>
      <c r="O3797" s="23"/>
      <c r="P3797" s="23"/>
      <c r="Q3797" s="23"/>
      <c r="R3797" s="23"/>
      <c r="S3797" s="23"/>
      <c r="T3797" s="23"/>
      <c r="U3797" s="23"/>
      <c r="V3797" s="23"/>
      <c r="W3797" s="23"/>
    </row>
    <row r="3798" spans="1:23" x14ac:dyDescent="0.3">
      <c r="A3798" s="23"/>
      <c r="B3798" s="23"/>
      <c r="C3798" s="23"/>
      <c r="D3798" s="23"/>
      <c r="E3798" s="23"/>
      <c r="F3798" s="23"/>
      <c r="G3798" s="23"/>
      <c r="H3798" s="23"/>
      <c r="I3798" s="23"/>
      <c r="J3798" s="23"/>
      <c r="K3798" s="23"/>
      <c r="L3798" s="23"/>
      <c r="M3798" s="23"/>
      <c r="N3798" s="23"/>
      <c r="O3798" s="23"/>
      <c r="P3798" s="23"/>
      <c r="Q3798" s="23"/>
      <c r="R3798" s="23"/>
      <c r="S3798" s="23"/>
      <c r="T3798" s="23"/>
      <c r="U3798" s="23"/>
      <c r="V3798" s="23"/>
      <c r="W3798" s="23"/>
    </row>
    <row r="3799" spans="1:23" x14ac:dyDescent="0.3">
      <c r="A3799" s="23"/>
      <c r="B3799" s="23"/>
      <c r="C3799" s="23"/>
      <c r="D3799" s="23"/>
      <c r="E3799" s="23"/>
      <c r="F3799" s="23"/>
      <c r="G3799" s="23"/>
      <c r="H3799" s="23"/>
      <c r="I3799" s="23"/>
      <c r="J3799" s="23"/>
      <c r="K3799" s="23"/>
      <c r="L3799" s="23"/>
      <c r="M3799" s="23"/>
      <c r="N3799" s="23"/>
      <c r="O3799" s="23"/>
      <c r="P3799" s="23"/>
      <c r="Q3799" s="23"/>
      <c r="R3799" s="23"/>
      <c r="S3799" s="23"/>
      <c r="T3799" s="23"/>
      <c r="U3799" s="23"/>
      <c r="V3799" s="23"/>
      <c r="W3799" s="23"/>
    </row>
    <row r="3800" spans="1:23" x14ac:dyDescent="0.3">
      <c r="A3800" s="23"/>
      <c r="B3800" s="23"/>
      <c r="C3800" s="23"/>
      <c r="D3800" s="23"/>
      <c r="E3800" s="23"/>
      <c r="F3800" s="23"/>
      <c r="G3800" s="23"/>
      <c r="H3800" s="23"/>
      <c r="I3800" s="23"/>
      <c r="J3800" s="23"/>
      <c r="K3800" s="23"/>
      <c r="L3800" s="23"/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23"/>
    </row>
    <row r="3801" spans="1:23" x14ac:dyDescent="0.3">
      <c r="A3801" s="23"/>
      <c r="B3801" s="23"/>
      <c r="C3801" s="23"/>
      <c r="D3801" s="23"/>
      <c r="E3801" s="23"/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23"/>
      <c r="S3801" s="23"/>
      <c r="T3801" s="23"/>
      <c r="U3801" s="23"/>
      <c r="V3801" s="23"/>
      <c r="W3801" s="23"/>
    </row>
    <row r="3802" spans="1:23" x14ac:dyDescent="0.3">
      <c r="A3802" s="23"/>
      <c r="B3802" s="23"/>
      <c r="C3802" s="23"/>
      <c r="D3802" s="23"/>
      <c r="E3802" s="23"/>
      <c r="F3802" s="23"/>
      <c r="G3802" s="23"/>
      <c r="H3802" s="23"/>
      <c r="I3802" s="23"/>
      <c r="J3802" s="23"/>
      <c r="K3802" s="23"/>
      <c r="L3802" s="23"/>
      <c r="M3802" s="23"/>
      <c r="N3802" s="23"/>
      <c r="O3802" s="23"/>
      <c r="P3802" s="23"/>
      <c r="Q3802" s="23"/>
      <c r="R3802" s="23"/>
      <c r="S3802" s="23"/>
      <c r="T3802" s="23"/>
      <c r="U3802" s="23"/>
      <c r="V3802" s="23"/>
      <c r="W3802" s="23"/>
    </row>
    <row r="3803" spans="1:23" x14ac:dyDescent="0.3">
      <c r="A3803" s="23"/>
      <c r="B3803" s="23"/>
      <c r="C3803" s="23"/>
      <c r="D3803" s="23"/>
      <c r="E3803" s="23"/>
      <c r="F3803" s="23"/>
      <c r="G3803" s="23"/>
      <c r="H3803" s="23"/>
      <c r="I3803" s="23"/>
      <c r="J3803" s="23"/>
      <c r="K3803" s="23"/>
      <c r="L3803" s="23"/>
      <c r="M3803" s="23"/>
      <c r="N3803" s="23"/>
      <c r="O3803" s="23"/>
      <c r="P3803" s="23"/>
      <c r="Q3803" s="23"/>
      <c r="R3803" s="23"/>
      <c r="S3803" s="23"/>
      <c r="T3803" s="23"/>
      <c r="U3803" s="23"/>
      <c r="V3803" s="23"/>
      <c r="W3803" s="23"/>
    </row>
    <row r="3804" spans="1:23" x14ac:dyDescent="0.3">
      <c r="A3804" s="23"/>
      <c r="B3804" s="23"/>
      <c r="C3804" s="23"/>
      <c r="D3804" s="23"/>
      <c r="E3804" s="23"/>
      <c r="F3804" s="23"/>
      <c r="G3804" s="23"/>
      <c r="H3804" s="23"/>
      <c r="I3804" s="23"/>
      <c r="J3804" s="23"/>
      <c r="K3804" s="23"/>
      <c r="L3804" s="23"/>
      <c r="M3804" s="23"/>
      <c r="N3804" s="23"/>
      <c r="O3804" s="23"/>
      <c r="P3804" s="23"/>
      <c r="Q3804" s="23"/>
      <c r="R3804" s="23"/>
      <c r="S3804" s="23"/>
      <c r="T3804" s="23"/>
      <c r="U3804" s="23"/>
      <c r="V3804" s="23"/>
      <c r="W3804" s="23"/>
    </row>
    <row r="3805" spans="1:23" x14ac:dyDescent="0.3">
      <c r="A3805" s="23"/>
      <c r="B3805" s="23"/>
      <c r="C3805" s="23"/>
      <c r="D3805" s="23"/>
      <c r="E3805" s="23"/>
      <c r="F3805" s="23"/>
      <c r="G3805" s="23"/>
      <c r="H3805" s="23"/>
      <c r="I3805" s="23"/>
      <c r="J3805" s="23"/>
      <c r="K3805" s="23"/>
      <c r="L3805" s="23"/>
      <c r="M3805" s="23"/>
      <c r="N3805" s="23"/>
      <c r="O3805" s="23"/>
      <c r="P3805" s="23"/>
      <c r="Q3805" s="23"/>
      <c r="R3805" s="23"/>
      <c r="S3805" s="23"/>
      <c r="T3805" s="23"/>
      <c r="U3805" s="23"/>
      <c r="V3805" s="23"/>
      <c r="W3805" s="23"/>
    </row>
    <row r="3806" spans="1:23" x14ac:dyDescent="0.3">
      <c r="A3806" s="23"/>
      <c r="B3806" s="23"/>
      <c r="C3806" s="23"/>
      <c r="D3806" s="23"/>
      <c r="E3806" s="23"/>
      <c r="F3806" s="23"/>
      <c r="G3806" s="23"/>
      <c r="H3806" s="23"/>
      <c r="I3806" s="23"/>
      <c r="J3806" s="23"/>
      <c r="K3806" s="23"/>
      <c r="L3806" s="23"/>
      <c r="M3806" s="23"/>
      <c r="N3806" s="23"/>
      <c r="O3806" s="23"/>
      <c r="P3806" s="23"/>
      <c r="Q3806" s="23"/>
      <c r="R3806" s="23"/>
      <c r="S3806" s="23"/>
      <c r="T3806" s="23"/>
      <c r="U3806" s="23"/>
      <c r="V3806" s="23"/>
      <c r="W3806" s="23"/>
    </row>
    <row r="3807" spans="1:23" x14ac:dyDescent="0.3">
      <c r="A3807" s="23"/>
      <c r="B3807" s="23"/>
      <c r="C3807" s="23"/>
      <c r="D3807" s="23"/>
      <c r="E3807" s="23"/>
      <c r="F3807" s="23"/>
      <c r="G3807" s="23"/>
      <c r="H3807" s="23"/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</row>
    <row r="3808" spans="1:23" x14ac:dyDescent="0.3">
      <c r="A3808" s="23"/>
      <c r="B3808" s="23"/>
      <c r="C3808" s="23"/>
      <c r="D3808" s="23"/>
      <c r="E3808" s="23"/>
      <c r="F3808" s="23"/>
      <c r="G3808" s="23"/>
      <c r="H3808" s="23"/>
      <c r="I3808" s="23"/>
      <c r="J3808" s="23"/>
      <c r="K3808" s="23"/>
      <c r="L3808" s="23"/>
      <c r="M3808" s="23"/>
      <c r="N3808" s="23"/>
      <c r="O3808" s="23"/>
      <c r="P3808" s="23"/>
      <c r="Q3808" s="23"/>
      <c r="R3808" s="23"/>
      <c r="S3808" s="23"/>
      <c r="T3808" s="23"/>
      <c r="U3808" s="23"/>
      <c r="V3808" s="23"/>
      <c r="W3808" s="23"/>
    </row>
    <row r="3809" spans="1:23" x14ac:dyDescent="0.3">
      <c r="A3809" s="23"/>
      <c r="B3809" s="23"/>
      <c r="C3809" s="23"/>
      <c r="D3809" s="23"/>
      <c r="E3809" s="23"/>
      <c r="F3809" s="23"/>
      <c r="G3809" s="23"/>
      <c r="H3809" s="23"/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23"/>
    </row>
    <row r="3810" spans="1:23" x14ac:dyDescent="0.3">
      <c r="A3810" s="23"/>
      <c r="B3810" s="23"/>
      <c r="C3810" s="23"/>
      <c r="D3810" s="23"/>
      <c r="E3810" s="23"/>
      <c r="F3810" s="23"/>
      <c r="G3810" s="23"/>
      <c r="H3810" s="23"/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</row>
    <row r="3811" spans="1:23" x14ac:dyDescent="0.3">
      <c r="A3811" s="23"/>
      <c r="B3811" s="23"/>
      <c r="C3811" s="23"/>
      <c r="D3811" s="23"/>
      <c r="E3811" s="23"/>
      <c r="F3811" s="23"/>
      <c r="G3811" s="23"/>
      <c r="H3811" s="23"/>
      <c r="I3811" s="23"/>
      <c r="J3811" s="23"/>
      <c r="K3811" s="23"/>
      <c r="L3811" s="23"/>
      <c r="M3811" s="23"/>
      <c r="N3811" s="23"/>
      <c r="O3811" s="23"/>
      <c r="P3811" s="23"/>
      <c r="Q3811" s="23"/>
      <c r="R3811" s="23"/>
      <c r="S3811" s="23"/>
      <c r="T3811" s="23"/>
      <c r="U3811" s="23"/>
      <c r="V3811" s="23"/>
      <c r="W3811" s="23"/>
    </row>
    <row r="3812" spans="1:23" x14ac:dyDescent="0.3">
      <c r="A3812" s="23"/>
      <c r="B3812" s="23"/>
      <c r="C3812" s="23"/>
      <c r="D3812" s="23"/>
      <c r="E3812" s="23"/>
      <c r="F3812" s="23"/>
      <c r="G3812" s="23"/>
      <c r="H3812" s="23"/>
      <c r="I3812" s="23"/>
      <c r="J3812" s="23"/>
      <c r="K3812" s="23"/>
      <c r="L3812" s="23"/>
      <c r="M3812" s="23"/>
      <c r="N3812" s="23"/>
      <c r="O3812" s="23"/>
      <c r="P3812" s="23"/>
      <c r="Q3812" s="23"/>
      <c r="R3812" s="23"/>
      <c r="S3812" s="23"/>
      <c r="T3812" s="23"/>
      <c r="U3812" s="23"/>
      <c r="V3812" s="23"/>
      <c r="W3812" s="23"/>
    </row>
    <row r="3813" spans="1:23" x14ac:dyDescent="0.3">
      <c r="A3813" s="23"/>
      <c r="B3813" s="23"/>
      <c r="C3813" s="23"/>
      <c r="D3813" s="23"/>
      <c r="E3813" s="23"/>
      <c r="F3813" s="23"/>
      <c r="G3813" s="23"/>
      <c r="H3813" s="23"/>
      <c r="I3813" s="23"/>
      <c r="J3813" s="23"/>
      <c r="K3813" s="23"/>
      <c r="L3813" s="23"/>
      <c r="M3813" s="23"/>
      <c r="N3813" s="23"/>
      <c r="O3813" s="23"/>
      <c r="P3813" s="23"/>
      <c r="Q3813" s="23"/>
      <c r="R3813" s="23"/>
      <c r="S3813" s="23"/>
      <c r="T3813" s="23"/>
      <c r="U3813" s="23"/>
      <c r="V3813" s="23"/>
      <c r="W3813" s="23"/>
    </row>
    <row r="3814" spans="1:23" x14ac:dyDescent="0.3">
      <c r="A3814" s="23"/>
      <c r="B3814" s="23"/>
      <c r="C3814" s="23"/>
      <c r="D3814" s="23"/>
      <c r="E3814" s="23"/>
      <c r="F3814" s="23"/>
      <c r="G3814" s="23"/>
      <c r="H3814" s="23"/>
      <c r="I3814" s="23"/>
      <c r="J3814" s="23"/>
      <c r="K3814" s="23"/>
      <c r="L3814" s="23"/>
      <c r="M3814" s="23"/>
      <c r="N3814" s="23"/>
      <c r="O3814" s="23"/>
      <c r="P3814" s="23"/>
      <c r="Q3814" s="23"/>
      <c r="R3814" s="23"/>
      <c r="S3814" s="23"/>
      <c r="T3814" s="23"/>
      <c r="U3814" s="23"/>
      <c r="V3814" s="23"/>
      <c r="W3814" s="23"/>
    </row>
    <row r="3815" spans="1:23" x14ac:dyDescent="0.3">
      <c r="A3815" s="23"/>
      <c r="B3815" s="23"/>
      <c r="C3815" s="23"/>
      <c r="D3815" s="23"/>
      <c r="E3815" s="23"/>
      <c r="F3815" s="23"/>
      <c r="G3815" s="23"/>
      <c r="H3815" s="23"/>
      <c r="I3815" s="23"/>
      <c r="J3815" s="23"/>
      <c r="K3815" s="23"/>
      <c r="L3815" s="23"/>
      <c r="M3815" s="23"/>
      <c r="N3815" s="23"/>
      <c r="O3815" s="23"/>
      <c r="P3815" s="23"/>
      <c r="Q3815" s="23"/>
      <c r="R3815" s="23"/>
      <c r="S3815" s="23"/>
      <c r="T3815" s="23"/>
      <c r="U3815" s="23"/>
      <c r="V3815" s="23"/>
      <c r="W3815" s="23"/>
    </row>
    <row r="3816" spans="1:23" x14ac:dyDescent="0.3">
      <c r="A3816" s="23"/>
      <c r="B3816" s="23"/>
      <c r="C3816" s="23"/>
      <c r="D3816" s="23"/>
      <c r="E3816" s="23"/>
      <c r="F3816" s="23"/>
      <c r="G3816" s="23"/>
      <c r="H3816" s="23"/>
      <c r="I3816" s="23"/>
      <c r="J3816" s="23"/>
      <c r="K3816" s="23"/>
      <c r="L3816" s="23"/>
      <c r="M3816" s="23"/>
      <c r="N3816" s="23"/>
      <c r="O3816" s="23"/>
      <c r="P3816" s="23"/>
      <c r="Q3816" s="23"/>
      <c r="R3816" s="23"/>
      <c r="S3816" s="23"/>
      <c r="T3816" s="23"/>
      <c r="U3816" s="23"/>
      <c r="V3816" s="23"/>
      <c r="W3816" s="23"/>
    </row>
    <row r="3817" spans="1:23" x14ac:dyDescent="0.3">
      <c r="A3817" s="23"/>
      <c r="B3817" s="23"/>
      <c r="C3817" s="23"/>
      <c r="D3817" s="23"/>
      <c r="E3817" s="23"/>
      <c r="F3817" s="23"/>
      <c r="G3817" s="23"/>
      <c r="H3817" s="23"/>
      <c r="I3817" s="23"/>
      <c r="J3817" s="23"/>
      <c r="K3817" s="23"/>
      <c r="L3817" s="23"/>
      <c r="M3817" s="23"/>
      <c r="N3817" s="23"/>
      <c r="O3817" s="23"/>
      <c r="P3817" s="23"/>
      <c r="Q3817" s="23"/>
      <c r="R3817" s="23"/>
      <c r="S3817" s="23"/>
      <c r="T3817" s="23"/>
      <c r="U3817" s="23"/>
      <c r="V3817" s="23"/>
      <c r="W3817" s="23"/>
    </row>
    <row r="3818" spans="1:23" x14ac:dyDescent="0.3">
      <c r="A3818" s="23"/>
      <c r="B3818" s="23"/>
      <c r="C3818" s="23"/>
      <c r="D3818" s="23"/>
      <c r="E3818" s="23"/>
      <c r="F3818" s="23"/>
      <c r="G3818" s="23"/>
      <c r="H3818" s="23"/>
      <c r="I3818" s="23"/>
      <c r="J3818" s="23"/>
      <c r="K3818" s="23"/>
      <c r="L3818" s="23"/>
      <c r="M3818" s="23"/>
      <c r="N3818" s="23"/>
      <c r="O3818" s="23"/>
      <c r="P3818" s="23"/>
      <c r="Q3818" s="23"/>
      <c r="R3818" s="23"/>
      <c r="S3818" s="23"/>
      <c r="T3818" s="23"/>
      <c r="U3818" s="23"/>
      <c r="V3818" s="23"/>
      <c r="W3818" s="23"/>
    </row>
    <row r="3819" spans="1:23" x14ac:dyDescent="0.3">
      <c r="A3819" s="23"/>
      <c r="B3819" s="23"/>
      <c r="C3819" s="23"/>
      <c r="D3819" s="23"/>
      <c r="E3819" s="23"/>
      <c r="F3819" s="23"/>
      <c r="G3819" s="23"/>
      <c r="H3819" s="23"/>
      <c r="I3819" s="23"/>
      <c r="J3819" s="23"/>
      <c r="K3819" s="23"/>
      <c r="L3819" s="23"/>
      <c r="M3819" s="23"/>
      <c r="N3819" s="23"/>
      <c r="O3819" s="23"/>
      <c r="P3819" s="23"/>
      <c r="Q3819" s="23"/>
      <c r="R3819" s="23"/>
      <c r="S3819" s="23"/>
      <c r="T3819" s="23"/>
      <c r="U3819" s="23"/>
      <c r="V3819" s="23"/>
      <c r="W3819" s="23"/>
    </row>
    <row r="3820" spans="1:23" x14ac:dyDescent="0.3">
      <c r="A3820" s="23"/>
      <c r="B3820" s="23"/>
      <c r="C3820" s="23"/>
      <c r="D3820" s="23"/>
      <c r="E3820" s="23"/>
      <c r="F3820" s="23"/>
      <c r="G3820" s="23"/>
      <c r="H3820" s="23"/>
      <c r="I3820" s="23"/>
      <c r="J3820" s="23"/>
      <c r="K3820" s="23"/>
      <c r="L3820" s="23"/>
      <c r="M3820" s="23"/>
      <c r="N3820" s="23"/>
      <c r="O3820" s="23"/>
      <c r="P3820" s="23"/>
      <c r="Q3820" s="23"/>
      <c r="R3820" s="23"/>
      <c r="S3820" s="23"/>
      <c r="T3820" s="23"/>
      <c r="U3820" s="23"/>
      <c r="V3820" s="23"/>
      <c r="W3820" s="23"/>
    </row>
    <row r="3821" spans="1:23" x14ac:dyDescent="0.3">
      <c r="A3821" s="23"/>
      <c r="B3821" s="23"/>
      <c r="C3821" s="23"/>
      <c r="D3821" s="23"/>
      <c r="E3821" s="23"/>
      <c r="F3821" s="23"/>
      <c r="G3821" s="23"/>
      <c r="H3821" s="23"/>
      <c r="I3821" s="23"/>
      <c r="J3821" s="23"/>
      <c r="K3821" s="23"/>
      <c r="L3821" s="23"/>
      <c r="M3821" s="23"/>
      <c r="N3821" s="23"/>
      <c r="O3821" s="23"/>
      <c r="P3821" s="23"/>
      <c r="Q3821" s="23"/>
      <c r="R3821" s="23"/>
      <c r="S3821" s="23"/>
      <c r="T3821" s="23"/>
      <c r="U3821" s="23"/>
      <c r="V3821" s="23"/>
      <c r="W3821" s="23"/>
    </row>
    <row r="3822" spans="1:23" x14ac:dyDescent="0.3">
      <c r="A3822" s="23"/>
      <c r="B3822" s="23"/>
      <c r="C3822" s="23"/>
      <c r="D3822" s="23"/>
      <c r="E3822" s="23"/>
      <c r="F3822" s="23"/>
      <c r="G3822" s="23"/>
      <c r="H3822" s="23"/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</row>
    <row r="3823" spans="1:23" x14ac:dyDescent="0.3">
      <c r="A3823" s="23"/>
      <c r="B3823" s="23"/>
      <c r="C3823" s="23"/>
      <c r="D3823" s="23"/>
      <c r="E3823" s="23"/>
      <c r="F3823" s="23"/>
      <c r="G3823" s="23"/>
      <c r="H3823" s="23"/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</row>
    <row r="3824" spans="1:23" x14ac:dyDescent="0.3">
      <c r="A3824" s="23"/>
      <c r="B3824" s="23"/>
      <c r="C3824" s="23"/>
      <c r="D3824" s="23"/>
      <c r="E3824" s="23"/>
      <c r="F3824" s="23"/>
      <c r="G3824" s="23"/>
      <c r="H3824" s="23"/>
      <c r="I3824" s="23"/>
      <c r="J3824" s="23"/>
      <c r="K3824" s="23"/>
      <c r="L3824" s="23"/>
      <c r="M3824" s="23"/>
      <c r="N3824" s="23"/>
      <c r="O3824" s="23"/>
      <c r="P3824" s="23"/>
      <c r="Q3824" s="23"/>
      <c r="R3824" s="23"/>
      <c r="S3824" s="23"/>
      <c r="T3824" s="23"/>
      <c r="U3824" s="23"/>
      <c r="V3824" s="23"/>
      <c r="W3824" s="23"/>
    </row>
    <row r="3825" spans="1:23" x14ac:dyDescent="0.3">
      <c r="A3825" s="23"/>
      <c r="B3825" s="23"/>
      <c r="C3825" s="23"/>
      <c r="D3825" s="23"/>
      <c r="E3825" s="23"/>
      <c r="F3825" s="23"/>
      <c r="G3825" s="23"/>
      <c r="H3825" s="23"/>
      <c r="I3825" s="23"/>
      <c r="J3825" s="23"/>
      <c r="K3825" s="23"/>
      <c r="L3825" s="23"/>
      <c r="M3825" s="23"/>
      <c r="N3825" s="23"/>
      <c r="O3825" s="23"/>
      <c r="P3825" s="23"/>
      <c r="Q3825" s="23"/>
      <c r="R3825" s="23"/>
      <c r="S3825" s="23"/>
      <c r="T3825" s="23"/>
      <c r="U3825" s="23"/>
      <c r="V3825" s="23"/>
      <c r="W3825" s="23"/>
    </row>
    <row r="3826" spans="1:23" x14ac:dyDescent="0.3">
      <c r="A3826" s="23"/>
      <c r="B3826" s="23"/>
      <c r="C3826" s="23"/>
      <c r="D3826" s="23"/>
      <c r="E3826" s="23"/>
      <c r="F3826" s="23"/>
      <c r="G3826" s="23"/>
      <c r="H3826" s="23"/>
      <c r="I3826" s="23"/>
      <c r="J3826" s="23"/>
      <c r="K3826" s="23"/>
      <c r="L3826" s="23"/>
      <c r="M3826" s="23"/>
      <c r="N3826" s="23"/>
      <c r="O3826" s="23"/>
      <c r="P3826" s="23"/>
      <c r="Q3826" s="23"/>
      <c r="R3826" s="23"/>
      <c r="S3826" s="23"/>
      <c r="T3826" s="23"/>
      <c r="U3826" s="23"/>
      <c r="V3826" s="23"/>
      <c r="W3826" s="23"/>
    </row>
    <row r="3827" spans="1:23" x14ac:dyDescent="0.3">
      <c r="A3827" s="23"/>
      <c r="B3827" s="23"/>
      <c r="C3827" s="23"/>
      <c r="D3827" s="23"/>
      <c r="E3827" s="23"/>
      <c r="F3827" s="23"/>
      <c r="G3827" s="23"/>
      <c r="H3827" s="23"/>
      <c r="I3827" s="23"/>
      <c r="J3827" s="23"/>
      <c r="K3827" s="23"/>
      <c r="L3827" s="23"/>
      <c r="M3827" s="23"/>
      <c r="N3827" s="23"/>
      <c r="O3827" s="23"/>
      <c r="P3827" s="23"/>
      <c r="Q3827" s="23"/>
      <c r="R3827" s="23"/>
      <c r="S3827" s="23"/>
      <c r="T3827" s="23"/>
      <c r="U3827" s="23"/>
      <c r="V3827" s="23"/>
      <c r="W3827" s="23"/>
    </row>
    <row r="3828" spans="1:23" x14ac:dyDescent="0.3">
      <c r="A3828" s="23"/>
      <c r="B3828" s="23"/>
      <c r="C3828" s="23"/>
      <c r="D3828" s="23"/>
      <c r="E3828" s="23"/>
      <c r="F3828" s="23"/>
      <c r="G3828" s="23"/>
      <c r="H3828" s="23"/>
      <c r="I3828" s="23"/>
      <c r="J3828" s="23"/>
      <c r="K3828" s="23"/>
      <c r="L3828" s="23"/>
      <c r="M3828" s="23"/>
      <c r="N3828" s="23"/>
      <c r="O3828" s="23"/>
      <c r="P3828" s="23"/>
      <c r="Q3828" s="23"/>
      <c r="R3828" s="23"/>
      <c r="S3828" s="23"/>
      <c r="T3828" s="23"/>
      <c r="U3828" s="23"/>
      <c r="V3828" s="23"/>
      <c r="W3828" s="23"/>
    </row>
    <row r="3829" spans="1:23" x14ac:dyDescent="0.3">
      <c r="A3829" s="23"/>
      <c r="B3829" s="23"/>
      <c r="C3829" s="23"/>
      <c r="D3829" s="23"/>
      <c r="E3829" s="23"/>
      <c r="F3829" s="23"/>
      <c r="G3829" s="23"/>
      <c r="H3829" s="23"/>
      <c r="I3829" s="23"/>
      <c r="J3829" s="23"/>
      <c r="K3829" s="23"/>
      <c r="L3829" s="23"/>
      <c r="M3829" s="23"/>
      <c r="N3829" s="23"/>
      <c r="O3829" s="23"/>
      <c r="P3829" s="23"/>
      <c r="Q3829" s="23"/>
      <c r="R3829" s="23"/>
      <c r="S3829" s="23"/>
      <c r="T3829" s="23"/>
      <c r="U3829" s="23"/>
      <c r="V3829" s="23"/>
      <c r="W3829" s="23"/>
    </row>
    <row r="3830" spans="1:23" x14ac:dyDescent="0.3">
      <c r="A3830" s="23"/>
      <c r="B3830" s="23"/>
      <c r="C3830" s="23"/>
      <c r="D3830" s="23"/>
      <c r="E3830" s="23"/>
      <c r="F3830" s="23"/>
      <c r="G3830" s="23"/>
      <c r="H3830" s="23"/>
      <c r="I3830" s="23"/>
      <c r="J3830" s="23"/>
      <c r="K3830" s="23"/>
      <c r="L3830" s="23"/>
      <c r="M3830" s="23"/>
      <c r="N3830" s="23"/>
      <c r="O3830" s="23"/>
      <c r="P3830" s="23"/>
      <c r="Q3830" s="23"/>
      <c r="R3830" s="23"/>
      <c r="S3830" s="23"/>
      <c r="T3830" s="23"/>
      <c r="U3830" s="23"/>
      <c r="V3830" s="23"/>
      <c r="W3830" s="23"/>
    </row>
    <row r="3831" spans="1:23" x14ac:dyDescent="0.3">
      <c r="A3831" s="23"/>
      <c r="B3831" s="23"/>
      <c r="C3831" s="23"/>
      <c r="D3831" s="23"/>
      <c r="E3831" s="23"/>
      <c r="F3831" s="23"/>
      <c r="G3831" s="23"/>
      <c r="H3831" s="23"/>
      <c r="I3831" s="23"/>
      <c r="J3831" s="23"/>
      <c r="K3831" s="23"/>
      <c r="L3831" s="23"/>
      <c r="M3831" s="23"/>
      <c r="N3831" s="23"/>
      <c r="O3831" s="23"/>
      <c r="P3831" s="23"/>
      <c r="Q3831" s="23"/>
      <c r="R3831" s="23"/>
      <c r="S3831" s="23"/>
      <c r="T3831" s="23"/>
      <c r="U3831" s="23"/>
      <c r="V3831" s="23"/>
      <c r="W3831" s="23"/>
    </row>
    <row r="3832" spans="1:23" x14ac:dyDescent="0.3">
      <c r="A3832" s="23"/>
      <c r="B3832" s="23"/>
      <c r="C3832" s="23"/>
      <c r="D3832" s="23"/>
      <c r="E3832" s="23"/>
      <c r="F3832" s="23"/>
      <c r="G3832" s="23"/>
      <c r="H3832" s="23"/>
      <c r="I3832" s="23"/>
      <c r="J3832" s="23"/>
      <c r="K3832" s="23"/>
      <c r="L3832" s="23"/>
      <c r="M3832" s="23"/>
      <c r="N3832" s="23"/>
      <c r="O3832" s="23"/>
      <c r="P3832" s="23"/>
      <c r="Q3832" s="23"/>
      <c r="R3832" s="23"/>
      <c r="S3832" s="23"/>
      <c r="T3832" s="23"/>
      <c r="U3832" s="23"/>
      <c r="V3832" s="23"/>
      <c r="W3832" s="23"/>
    </row>
    <row r="3833" spans="1:23" x14ac:dyDescent="0.3">
      <c r="A3833" s="23"/>
      <c r="B3833" s="23"/>
      <c r="C3833" s="23"/>
      <c r="D3833" s="23"/>
      <c r="E3833" s="23"/>
      <c r="F3833" s="23"/>
      <c r="G3833" s="23"/>
      <c r="H3833" s="23"/>
      <c r="I3833" s="23"/>
      <c r="J3833" s="23"/>
      <c r="K3833" s="23"/>
      <c r="L3833" s="23"/>
      <c r="M3833" s="23"/>
      <c r="N3833" s="23"/>
      <c r="O3833" s="23"/>
      <c r="P3833" s="23"/>
      <c r="Q3833" s="23"/>
      <c r="R3833" s="23"/>
      <c r="S3833" s="23"/>
      <c r="T3833" s="23"/>
      <c r="U3833" s="23"/>
      <c r="V3833" s="23"/>
      <c r="W3833" s="23"/>
    </row>
    <row r="3834" spans="1:23" x14ac:dyDescent="0.3">
      <c r="A3834" s="23"/>
      <c r="B3834" s="23"/>
      <c r="C3834" s="23"/>
      <c r="D3834" s="23"/>
      <c r="E3834" s="23"/>
      <c r="F3834" s="23"/>
      <c r="G3834" s="23"/>
      <c r="H3834" s="23"/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23"/>
    </row>
    <row r="3835" spans="1:23" x14ac:dyDescent="0.3">
      <c r="A3835" s="23"/>
      <c r="B3835" s="23"/>
      <c r="C3835" s="23"/>
      <c r="D3835" s="23"/>
      <c r="E3835" s="23"/>
      <c r="F3835" s="23"/>
      <c r="G3835" s="23"/>
      <c r="H3835" s="23"/>
      <c r="I3835" s="23"/>
      <c r="J3835" s="23"/>
      <c r="K3835" s="23"/>
      <c r="L3835" s="23"/>
      <c r="M3835" s="23"/>
      <c r="N3835" s="23"/>
      <c r="O3835" s="23"/>
      <c r="P3835" s="23"/>
      <c r="Q3835" s="23"/>
      <c r="R3835" s="23"/>
      <c r="S3835" s="23"/>
      <c r="T3835" s="23"/>
      <c r="U3835" s="23"/>
      <c r="V3835" s="23"/>
      <c r="W3835" s="23"/>
    </row>
    <row r="3836" spans="1:23" x14ac:dyDescent="0.3">
      <c r="A3836" s="23"/>
      <c r="B3836" s="23"/>
      <c r="C3836" s="23"/>
      <c r="D3836" s="23"/>
      <c r="E3836" s="23"/>
      <c r="F3836" s="23"/>
      <c r="G3836" s="23"/>
      <c r="H3836" s="23"/>
      <c r="I3836" s="23"/>
      <c r="J3836" s="23"/>
      <c r="K3836" s="23"/>
      <c r="L3836" s="23"/>
      <c r="M3836" s="23"/>
      <c r="N3836" s="23"/>
      <c r="O3836" s="23"/>
      <c r="P3836" s="23"/>
      <c r="Q3836" s="23"/>
      <c r="R3836" s="23"/>
      <c r="S3836" s="23"/>
      <c r="T3836" s="23"/>
      <c r="U3836" s="23"/>
      <c r="V3836" s="23"/>
      <c r="W3836" s="23"/>
    </row>
    <row r="3837" spans="1:23" x14ac:dyDescent="0.3">
      <c r="A3837" s="23"/>
      <c r="B3837" s="23"/>
      <c r="C3837" s="23"/>
      <c r="D3837" s="23"/>
      <c r="E3837" s="23"/>
      <c r="F3837" s="23"/>
      <c r="G3837" s="23"/>
      <c r="H3837" s="23"/>
      <c r="I3837" s="23"/>
      <c r="J3837" s="23"/>
      <c r="K3837" s="23"/>
      <c r="L3837" s="23"/>
      <c r="M3837" s="23"/>
      <c r="N3837" s="23"/>
      <c r="O3837" s="23"/>
      <c r="P3837" s="23"/>
      <c r="Q3837" s="23"/>
      <c r="R3837" s="23"/>
      <c r="S3837" s="23"/>
      <c r="T3837" s="23"/>
      <c r="U3837" s="23"/>
      <c r="V3837" s="23"/>
      <c r="W3837" s="23"/>
    </row>
    <row r="3838" spans="1:23" x14ac:dyDescent="0.3">
      <c r="A3838" s="23"/>
      <c r="B3838" s="23"/>
      <c r="C3838" s="23"/>
      <c r="D3838" s="23"/>
      <c r="E3838" s="23"/>
      <c r="F3838" s="23"/>
      <c r="G3838" s="23"/>
      <c r="H3838" s="23"/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</row>
    <row r="3839" spans="1:23" x14ac:dyDescent="0.3">
      <c r="A3839" s="23"/>
      <c r="B3839" s="23"/>
      <c r="C3839" s="23"/>
      <c r="D3839" s="23"/>
      <c r="E3839" s="23"/>
      <c r="F3839" s="23"/>
      <c r="G3839" s="23"/>
      <c r="H3839" s="23"/>
      <c r="I3839" s="23"/>
      <c r="J3839" s="23"/>
      <c r="K3839" s="23"/>
      <c r="L3839" s="23"/>
      <c r="M3839" s="23"/>
      <c r="N3839" s="23"/>
      <c r="O3839" s="23"/>
      <c r="P3839" s="23"/>
      <c r="Q3839" s="23"/>
      <c r="R3839" s="23"/>
      <c r="S3839" s="23"/>
      <c r="T3839" s="23"/>
      <c r="U3839" s="23"/>
      <c r="V3839" s="23"/>
      <c r="W3839" s="23"/>
    </row>
    <row r="3840" spans="1:23" x14ac:dyDescent="0.3">
      <c r="A3840" s="23"/>
      <c r="B3840" s="23"/>
      <c r="C3840" s="23"/>
      <c r="D3840" s="23"/>
      <c r="E3840" s="23"/>
      <c r="F3840" s="23"/>
      <c r="G3840" s="23"/>
      <c r="H3840" s="23"/>
      <c r="I3840" s="23"/>
      <c r="J3840" s="23"/>
      <c r="K3840" s="23"/>
      <c r="L3840" s="23"/>
      <c r="M3840" s="23"/>
      <c r="N3840" s="23"/>
      <c r="O3840" s="23"/>
      <c r="P3840" s="23"/>
      <c r="Q3840" s="23"/>
      <c r="R3840" s="23"/>
      <c r="S3840" s="23"/>
      <c r="T3840" s="23"/>
      <c r="U3840" s="23"/>
      <c r="V3840" s="23"/>
      <c r="W3840" s="23"/>
    </row>
    <row r="3841" spans="1:23" x14ac:dyDescent="0.3">
      <c r="A3841" s="23"/>
      <c r="B3841" s="23"/>
      <c r="C3841" s="23"/>
      <c r="D3841" s="23"/>
      <c r="E3841" s="23"/>
      <c r="F3841" s="23"/>
      <c r="G3841" s="23"/>
      <c r="H3841" s="23"/>
      <c r="I3841" s="23"/>
      <c r="J3841" s="23"/>
      <c r="K3841" s="23"/>
      <c r="L3841" s="23"/>
      <c r="M3841" s="23"/>
      <c r="N3841" s="23"/>
      <c r="O3841" s="23"/>
      <c r="P3841" s="23"/>
      <c r="Q3841" s="23"/>
      <c r="R3841" s="23"/>
      <c r="S3841" s="23"/>
      <c r="T3841" s="23"/>
      <c r="U3841" s="23"/>
      <c r="V3841" s="23"/>
      <c r="W3841" s="23"/>
    </row>
    <row r="3842" spans="1:23" x14ac:dyDescent="0.3">
      <c r="A3842" s="23"/>
      <c r="B3842" s="23"/>
      <c r="C3842" s="23"/>
      <c r="D3842" s="23"/>
      <c r="E3842" s="23"/>
      <c r="F3842" s="23"/>
      <c r="G3842" s="23"/>
      <c r="H3842" s="23"/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23"/>
      <c r="W3842" s="23"/>
    </row>
    <row r="3843" spans="1:23" x14ac:dyDescent="0.3">
      <c r="A3843" s="23"/>
      <c r="B3843" s="23"/>
      <c r="C3843" s="23"/>
      <c r="D3843" s="23"/>
      <c r="E3843" s="23"/>
      <c r="F3843" s="23"/>
      <c r="G3843" s="23"/>
      <c r="H3843" s="23"/>
      <c r="I3843" s="23"/>
      <c r="J3843" s="23"/>
      <c r="K3843" s="23"/>
      <c r="L3843" s="23"/>
      <c r="M3843" s="23"/>
      <c r="N3843" s="23"/>
      <c r="O3843" s="23"/>
      <c r="P3843" s="23"/>
      <c r="Q3843" s="23"/>
      <c r="R3843" s="23"/>
      <c r="S3843" s="23"/>
      <c r="T3843" s="23"/>
      <c r="U3843" s="23"/>
      <c r="V3843" s="23"/>
      <c r="W3843" s="23"/>
    </row>
    <row r="3844" spans="1:23" x14ac:dyDescent="0.3">
      <c r="A3844" s="23"/>
      <c r="B3844" s="23"/>
      <c r="C3844" s="23"/>
      <c r="D3844" s="23"/>
      <c r="E3844" s="23"/>
      <c r="F3844" s="23"/>
      <c r="G3844" s="23"/>
      <c r="H3844" s="23"/>
      <c r="I3844" s="23"/>
      <c r="J3844" s="23"/>
      <c r="K3844" s="23"/>
      <c r="L3844" s="23"/>
      <c r="M3844" s="23"/>
      <c r="N3844" s="23"/>
      <c r="O3844" s="23"/>
      <c r="P3844" s="23"/>
      <c r="Q3844" s="23"/>
      <c r="R3844" s="23"/>
      <c r="S3844" s="23"/>
      <c r="T3844" s="23"/>
      <c r="U3844" s="23"/>
      <c r="V3844" s="23"/>
      <c r="W3844" s="23"/>
    </row>
    <row r="3845" spans="1:23" x14ac:dyDescent="0.3">
      <c r="A3845" s="23"/>
      <c r="B3845" s="23"/>
      <c r="C3845" s="23"/>
      <c r="D3845" s="23"/>
      <c r="E3845" s="23"/>
      <c r="F3845" s="23"/>
      <c r="G3845" s="23"/>
      <c r="H3845" s="23"/>
      <c r="I3845" s="23"/>
      <c r="J3845" s="23"/>
      <c r="K3845" s="23"/>
      <c r="L3845" s="23"/>
      <c r="M3845" s="23"/>
      <c r="N3845" s="23"/>
      <c r="O3845" s="23"/>
      <c r="P3845" s="23"/>
      <c r="Q3845" s="23"/>
      <c r="R3845" s="23"/>
      <c r="S3845" s="23"/>
      <c r="T3845" s="23"/>
      <c r="U3845" s="23"/>
      <c r="V3845" s="23"/>
      <c r="W3845" s="23"/>
    </row>
    <row r="3846" spans="1:23" x14ac:dyDescent="0.3">
      <c r="A3846" s="23"/>
      <c r="B3846" s="23"/>
      <c r="C3846" s="23"/>
      <c r="D3846" s="23"/>
      <c r="E3846" s="23"/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23"/>
      <c r="T3846" s="23"/>
      <c r="U3846" s="23"/>
      <c r="V3846" s="23"/>
      <c r="W3846" s="23"/>
    </row>
    <row r="3847" spans="1:23" x14ac:dyDescent="0.3">
      <c r="A3847" s="23"/>
      <c r="B3847" s="23"/>
      <c r="C3847" s="23"/>
      <c r="D3847" s="23"/>
      <c r="E3847" s="23"/>
      <c r="F3847" s="23"/>
      <c r="G3847" s="23"/>
      <c r="H3847" s="23"/>
      <c r="I3847" s="23"/>
      <c r="J3847" s="23"/>
      <c r="K3847" s="23"/>
      <c r="L3847" s="23"/>
      <c r="M3847" s="23"/>
      <c r="N3847" s="23"/>
      <c r="O3847" s="23"/>
      <c r="P3847" s="23"/>
      <c r="Q3847" s="23"/>
      <c r="R3847" s="23"/>
      <c r="S3847" s="23"/>
      <c r="T3847" s="23"/>
      <c r="U3847" s="23"/>
      <c r="V3847" s="23"/>
      <c r="W3847" s="23"/>
    </row>
    <row r="3848" spans="1:23" x14ac:dyDescent="0.3">
      <c r="A3848" s="23"/>
      <c r="B3848" s="23"/>
      <c r="C3848" s="23"/>
      <c r="D3848" s="23"/>
      <c r="E3848" s="23"/>
      <c r="F3848" s="23"/>
      <c r="G3848" s="23"/>
      <c r="H3848" s="23"/>
      <c r="I3848" s="23"/>
      <c r="J3848" s="23"/>
      <c r="K3848" s="23"/>
      <c r="L3848" s="23"/>
      <c r="M3848" s="23"/>
      <c r="N3848" s="23"/>
      <c r="O3848" s="23"/>
      <c r="P3848" s="23"/>
      <c r="Q3848" s="23"/>
      <c r="R3848" s="23"/>
      <c r="S3848" s="23"/>
      <c r="T3848" s="23"/>
      <c r="U3848" s="23"/>
      <c r="V3848" s="23"/>
      <c r="W3848" s="23"/>
    </row>
    <row r="3849" spans="1:23" x14ac:dyDescent="0.3">
      <c r="A3849" s="23"/>
      <c r="B3849" s="23"/>
      <c r="C3849" s="23"/>
      <c r="D3849" s="23"/>
      <c r="E3849" s="23"/>
      <c r="F3849" s="23"/>
      <c r="G3849" s="23"/>
      <c r="H3849" s="23"/>
      <c r="I3849" s="23"/>
      <c r="J3849" s="23"/>
      <c r="K3849" s="23"/>
      <c r="L3849" s="23"/>
      <c r="M3849" s="23"/>
      <c r="N3849" s="23"/>
      <c r="O3849" s="23"/>
      <c r="P3849" s="23"/>
      <c r="Q3849" s="23"/>
      <c r="R3849" s="23"/>
      <c r="S3849" s="23"/>
      <c r="T3849" s="23"/>
      <c r="U3849" s="23"/>
      <c r="V3849" s="23"/>
      <c r="W3849" s="23"/>
    </row>
    <row r="3850" spans="1:23" x14ac:dyDescent="0.3">
      <c r="A3850" s="23"/>
      <c r="B3850" s="23"/>
      <c r="C3850" s="23"/>
      <c r="D3850" s="23"/>
      <c r="E3850" s="23"/>
      <c r="F3850" s="23"/>
      <c r="G3850" s="23"/>
      <c r="H3850" s="23"/>
      <c r="I3850" s="23"/>
      <c r="J3850" s="23"/>
      <c r="K3850" s="23"/>
      <c r="L3850" s="23"/>
      <c r="M3850" s="23"/>
      <c r="N3850" s="23"/>
      <c r="O3850" s="23"/>
      <c r="P3850" s="23"/>
      <c r="Q3850" s="23"/>
      <c r="R3850" s="23"/>
      <c r="S3850" s="23"/>
      <c r="T3850" s="23"/>
      <c r="U3850" s="23"/>
      <c r="V3850" s="23"/>
      <c r="W3850" s="23"/>
    </row>
    <row r="3851" spans="1:23" x14ac:dyDescent="0.3">
      <c r="A3851" s="23"/>
      <c r="B3851" s="23"/>
      <c r="C3851" s="23"/>
      <c r="D3851" s="23"/>
      <c r="E3851" s="23"/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23"/>
    </row>
    <row r="3852" spans="1:23" x14ac:dyDescent="0.3">
      <c r="A3852" s="23"/>
      <c r="B3852" s="23"/>
      <c r="C3852" s="23"/>
      <c r="D3852" s="23"/>
      <c r="E3852" s="23"/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23"/>
    </row>
    <row r="3853" spans="1:23" x14ac:dyDescent="0.3">
      <c r="A3853" s="23"/>
      <c r="B3853" s="23"/>
      <c r="C3853" s="23"/>
      <c r="D3853" s="23"/>
      <c r="E3853" s="23"/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23"/>
    </row>
    <row r="3854" spans="1:23" x14ac:dyDescent="0.3">
      <c r="A3854" s="23"/>
      <c r="B3854" s="23"/>
      <c r="C3854" s="23"/>
      <c r="D3854" s="23"/>
      <c r="E3854" s="23"/>
      <c r="F3854" s="23"/>
      <c r="G3854" s="23"/>
      <c r="H3854" s="23"/>
      <c r="I3854" s="23"/>
      <c r="J3854" s="23"/>
      <c r="K3854" s="23"/>
      <c r="L3854" s="23"/>
      <c r="M3854" s="23"/>
      <c r="N3854" s="23"/>
      <c r="O3854" s="23"/>
      <c r="P3854" s="23"/>
      <c r="Q3854" s="23"/>
      <c r="R3854" s="23"/>
      <c r="S3854" s="23"/>
      <c r="T3854" s="23"/>
      <c r="U3854" s="23"/>
      <c r="V3854" s="23"/>
      <c r="W3854" s="23"/>
    </row>
    <row r="3855" spans="1:23" x14ac:dyDescent="0.3">
      <c r="A3855" s="23"/>
      <c r="B3855" s="23"/>
      <c r="C3855" s="23"/>
      <c r="D3855" s="23"/>
      <c r="E3855" s="23"/>
      <c r="F3855" s="23"/>
      <c r="G3855" s="23"/>
      <c r="H3855" s="23"/>
      <c r="I3855" s="23"/>
      <c r="J3855" s="23"/>
      <c r="K3855" s="23"/>
      <c r="L3855" s="23"/>
      <c r="M3855" s="23"/>
      <c r="N3855" s="23"/>
      <c r="O3855" s="23"/>
      <c r="P3855" s="23"/>
      <c r="Q3855" s="23"/>
      <c r="R3855" s="23"/>
      <c r="S3855" s="23"/>
      <c r="T3855" s="23"/>
      <c r="U3855" s="23"/>
      <c r="V3855" s="23"/>
      <c r="W3855" s="23"/>
    </row>
    <row r="3856" spans="1:23" x14ac:dyDescent="0.3">
      <c r="A3856" s="23"/>
      <c r="B3856" s="23"/>
      <c r="C3856" s="23"/>
      <c r="D3856" s="23"/>
      <c r="E3856" s="23"/>
      <c r="F3856" s="23"/>
      <c r="G3856" s="23"/>
      <c r="H3856" s="23"/>
      <c r="I3856" s="23"/>
      <c r="J3856" s="23"/>
      <c r="K3856" s="23"/>
      <c r="L3856" s="23"/>
      <c r="M3856" s="23"/>
      <c r="N3856" s="23"/>
      <c r="O3856" s="23"/>
      <c r="P3856" s="23"/>
      <c r="Q3856" s="23"/>
      <c r="R3856" s="23"/>
      <c r="S3856" s="23"/>
      <c r="T3856" s="23"/>
      <c r="U3856" s="23"/>
      <c r="V3856" s="23"/>
      <c r="W3856" s="23"/>
    </row>
    <row r="3857" spans="1:23" x14ac:dyDescent="0.3">
      <c r="A3857" s="23"/>
      <c r="B3857" s="23"/>
      <c r="C3857" s="23"/>
      <c r="D3857" s="23"/>
      <c r="E3857" s="23"/>
      <c r="F3857" s="23"/>
      <c r="G3857" s="23"/>
      <c r="H3857" s="23"/>
      <c r="I3857" s="23"/>
      <c r="J3857" s="23"/>
      <c r="K3857" s="23"/>
      <c r="L3857" s="23"/>
      <c r="M3857" s="23"/>
      <c r="N3857" s="23"/>
      <c r="O3857" s="23"/>
      <c r="P3857" s="23"/>
      <c r="Q3857" s="23"/>
      <c r="R3857" s="23"/>
      <c r="S3857" s="23"/>
      <c r="T3857" s="23"/>
      <c r="U3857" s="23"/>
      <c r="V3857" s="23"/>
      <c r="W3857" s="23"/>
    </row>
    <row r="3858" spans="1:23" x14ac:dyDescent="0.3">
      <c r="A3858" s="23"/>
      <c r="B3858" s="23"/>
      <c r="C3858" s="23"/>
      <c r="D3858" s="23"/>
      <c r="E3858" s="23"/>
      <c r="F3858" s="23"/>
      <c r="G3858" s="23"/>
      <c r="H3858" s="23"/>
      <c r="I3858" s="23"/>
      <c r="J3858" s="23"/>
      <c r="K3858" s="23"/>
      <c r="L3858" s="23"/>
      <c r="M3858" s="23"/>
      <c r="N3858" s="23"/>
      <c r="O3858" s="23"/>
      <c r="P3858" s="23"/>
      <c r="Q3858" s="23"/>
      <c r="R3858" s="23"/>
      <c r="S3858" s="23"/>
      <c r="T3858" s="23"/>
      <c r="U3858" s="23"/>
      <c r="V3858" s="23"/>
      <c r="W3858" s="23"/>
    </row>
    <row r="3859" spans="1:23" x14ac:dyDescent="0.3">
      <c r="A3859" s="23"/>
      <c r="B3859" s="23"/>
      <c r="C3859" s="23"/>
      <c r="D3859" s="23"/>
      <c r="E3859" s="23"/>
      <c r="F3859" s="23"/>
      <c r="G3859" s="23"/>
      <c r="H3859" s="23"/>
      <c r="I3859" s="23"/>
      <c r="J3859" s="23"/>
      <c r="K3859" s="23"/>
      <c r="L3859" s="23"/>
      <c r="M3859" s="23"/>
      <c r="N3859" s="23"/>
      <c r="O3859" s="23"/>
      <c r="P3859" s="23"/>
      <c r="Q3859" s="23"/>
      <c r="R3859" s="23"/>
      <c r="S3859" s="23"/>
      <c r="T3859" s="23"/>
      <c r="U3859" s="23"/>
      <c r="V3859" s="23"/>
      <c r="W3859" s="23"/>
    </row>
    <row r="3860" spans="1:23" x14ac:dyDescent="0.3">
      <c r="A3860" s="23"/>
      <c r="B3860" s="23"/>
      <c r="C3860" s="23"/>
      <c r="D3860" s="23"/>
      <c r="E3860" s="23"/>
      <c r="F3860" s="23"/>
      <c r="G3860" s="23"/>
      <c r="H3860" s="23"/>
      <c r="I3860" s="23"/>
      <c r="J3860" s="23"/>
      <c r="K3860" s="23"/>
      <c r="L3860" s="23"/>
      <c r="M3860" s="23"/>
      <c r="N3860" s="23"/>
      <c r="O3860" s="23"/>
      <c r="P3860" s="23"/>
      <c r="Q3860" s="23"/>
      <c r="R3860" s="23"/>
      <c r="S3860" s="23"/>
      <c r="T3860" s="23"/>
      <c r="U3860" s="23"/>
      <c r="V3860" s="23"/>
      <c r="W3860" s="23"/>
    </row>
    <row r="3861" spans="1:23" x14ac:dyDescent="0.3">
      <c r="A3861" s="23"/>
      <c r="B3861" s="23"/>
      <c r="C3861" s="23"/>
      <c r="D3861" s="23"/>
      <c r="E3861" s="23"/>
      <c r="F3861" s="23"/>
      <c r="G3861" s="23"/>
      <c r="H3861" s="23"/>
      <c r="I3861" s="23"/>
      <c r="J3861" s="23"/>
      <c r="K3861" s="23"/>
      <c r="L3861" s="23"/>
      <c r="M3861" s="23"/>
      <c r="N3861" s="23"/>
      <c r="O3861" s="23"/>
      <c r="P3861" s="23"/>
      <c r="Q3861" s="23"/>
      <c r="R3861" s="23"/>
      <c r="S3861" s="23"/>
      <c r="T3861" s="23"/>
      <c r="U3861" s="23"/>
      <c r="V3861" s="23"/>
      <c r="W3861" s="23"/>
    </row>
    <row r="3862" spans="1:23" x14ac:dyDescent="0.3">
      <c r="A3862" s="23"/>
      <c r="B3862" s="23"/>
      <c r="C3862" s="23"/>
      <c r="D3862" s="23"/>
      <c r="E3862" s="23"/>
      <c r="F3862" s="23"/>
      <c r="G3862" s="23"/>
      <c r="H3862" s="23"/>
      <c r="I3862" s="23"/>
      <c r="J3862" s="23"/>
      <c r="K3862" s="23"/>
      <c r="L3862" s="23"/>
      <c r="M3862" s="23"/>
      <c r="N3862" s="23"/>
      <c r="O3862" s="23"/>
      <c r="P3862" s="23"/>
      <c r="Q3862" s="23"/>
      <c r="R3862" s="23"/>
      <c r="S3862" s="23"/>
      <c r="T3862" s="23"/>
      <c r="U3862" s="23"/>
      <c r="V3862" s="23"/>
      <c r="W3862" s="23"/>
    </row>
    <row r="3863" spans="1:23" x14ac:dyDescent="0.3">
      <c r="A3863" s="23"/>
      <c r="B3863" s="23"/>
      <c r="C3863" s="23"/>
      <c r="D3863" s="23"/>
      <c r="E3863" s="23"/>
      <c r="F3863" s="23"/>
      <c r="G3863" s="23"/>
      <c r="H3863" s="23"/>
      <c r="I3863" s="23"/>
      <c r="J3863" s="23"/>
      <c r="K3863" s="23"/>
      <c r="L3863" s="23"/>
      <c r="M3863" s="23"/>
      <c r="N3863" s="23"/>
      <c r="O3863" s="23"/>
      <c r="P3863" s="23"/>
      <c r="Q3863" s="23"/>
      <c r="R3863" s="23"/>
      <c r="S3863" s="23"/>
      <c r="T3863" s="23"/>
      <c r="U3863" s="23"/>
      <c r="V3863" s="23"/>
      <c r="W3863" s="23"/>
    </row>
    <row r="3864" spans="1:23" x14ac:dyDescent="0.3">
      <c r="A3864" s="23"/>
      <c r="B3864" s="23"/>
      <c r="C3864" s="23"/>
      <c r="D3864" s="23"/>
      <c r="E3864" s="23"/>
      <c r="F3864" s="23"/>
      <c r="G3864" s="23"/>
      <c r="H3864" s="23"/>
      <c r="I3864" s="23"/>
      <c r="J3864" s="23"/>
      <c r="K3864" s="23"/>
      <c r="L3864" s="23"/>
      <c r="M3864" s="23"/>
      <c r="N3864" s="23"/>
      <c r="O3864" s="23"/>
      <c r="P3864" s="23"/>
      <c r="Q3864" s="23"/>
      <c r="R3864" s="23"/>
      <c r="S3864" s="23"/>
      <c r="T3864" s="23"/>
      <c r="U3864" s="23"/>
      <c r="V3864" s="23"/>
      <c r="W3864" s="23"/>
    </row>
    <row r="3865" spans="1:23" x14ac:dyDescent="0.3">
      <c r="A3865" s="23"/>
      <c r="B3865" s="23"/>
      <c r="C3865" s="23"/>
      <c r="D3865" s="23"/>
      <c r="E3865" s="23"/>
      <c r="F3865" s="23"/>
      <c r="G3865" s="23"/>
      <c r="H3865" s="23"/>
      <c r="I3865" s="23"/>
      <c r="J3865" s="23"/>
      <c r="K3865" s="23"/>
      <c r="L3865" s="23"/>
      <c r="M3865" s="23"/>
      <c r="N3865" s="23"/>
      <c r="O3865" s="23"/>
      <c r="P3865" s="23"/>
      <c r="Q3865" s="23"/>
      <c r="R3865" s="23"/>
      <c r="S3865" s="23"/>
      <c r="T3865" s="23"/>
      <c r="U3865" s="23"/>
      <c r="V3865" s="23"/>
      <c r="W3865" s="23"/>
    </row>
    <row r="3866" spans="1:23" x14ac:dyDescent="0.3">
      <c r="A3866" s="23"/>
      <c r="B3866" s="23"/>
      <c r="C3866" s="23"/>
      <c r="D3866" s="23"/>
      <c r="E3866" s="23"/>
      <c r="F3866" s="23"/>
      <c r="G3866" s="23"/>
      <c r="H3866" s="23"/>
      <c r="I3866" s="23"/>
      <c r="J3866" s="23"/>
      <c r="K3866" s="23"/>
      <c r="L3866" s="23"/>
      <c r="M3866" s="23"/>
      <c r="N3866" s="23"/>
      <c r="O3866" s="23"/>
      <c r="P3866" s="23"/>
      <c r="Q3866" s="23"/>
      <c r="R3866" s="23"/>
      <c r="S3866" s="23"/>
      <c r="T3866" s="23"/>
      <c r="U3866" s="23"/>
      <c r="V3866" s="23"/>
      <c r="W3866" s="23"/>
    </row>
    <row r="3867" spans="1:23" x14ac:dyDescent="0.3">
      <c r="A3867" s="23"/>
      <c r="B3867" s="23"/>
      <c r="C3867" s="23"/>
      <c r="D3867" s="23"/>
      <c r="E3867" s="23"/>
      <c r="F3867" s="23"/>
      <c r="G3867" s="23"/>
      <c r="H3867" s="23"/>
      <c r="I3867" s="23"/>
      <c r="J3867" s="23"/>
      <c r="K3867" s="23"/>
      <c r="L3867" s="23"/>
      <c r="M3867" s="23"/>
      <c r="N3867" s="23"/>
      <c r="O3867" s="23"/>
      <c r="P3867" s="23"/>
      <c r="Q3867" s="23"/>
      <c r="R3867" s="23"/>
      <c r="S3867" s="23"/>
      <c r="T3867" s="23"/>
      <c r="U3867" s="23"/>
      <c r="V3867" s="23"/>
      <c r="W3867" s="23"/>
    </row>
    <row r="3868" spans="1:23" x14ac:dyDescent="0.3">
      <c r="A3868" s="23"/>
      <c r="B3868" s="23"/>
      <c r="C3868" s="23"/>
      <c r="D3868" s="23"/>
      <c r="E3868" s="23"/>
      <c r="F3868" s="23"/>
      <c r="G3868" s="23"/>
      <c r="H3868" s="23"/>
      <c r="I3868" s="23"/>
      <c r="J3868" s="23"/>
      <c r="K3868" s="23"/>
      <c r="L3868" s="23"/>
      <c r="M3868" s="23"/>
      <c r="N3868" s="23"/>
      <c r="O3868" s="23"/>
      <c r="P3868" s="23"/>
      <c r="Q3868" s="23"/>
      <c r="R3868" s="23"/>
      <c r="S3868" s="23"/>
      <c r="T3868" s="23"/>
      <c r="U3868" s="23"/>
      <c r="V3868" s="23"/>
      <c r="W3868" s="23"/>
    </row>
    <row r="3869" spans="1:23" x14ac:dyDescent="0.3">
      <c r="A3869" s="23"/>
      <c r="B3869" s="23"/>
      <c r="C3869" s="23"/>
      <c r="D3869" s="23"/>
      <c r="E3869" s="23"/>
      <c r="F3869" s="23"/>
      <c r="G3869" s="23"/>
      <c r="H3869" s="23"/>
      <c r="I3869" s="23"/>
      <c r="J3869" s="23"/>
      <c r="K3869" s="23"/>
      <c r="L3869" s="23"/>
      <c r="M3869" s="23"/>
      <c r="N3869" s="23"/>
      <c r="O3869" s="23"/>
      <c r="P3869" s="23"/>
      <c r="Q3869" s="23"/>
      <c r="R3869" s="23"/>
      <c r="S3869" s="23"/>
      <c r="T3869" s="23"/>
      <c r="U3869" s="23"/>
      <c r="V3869" s="23"/>
      <c r="W3869" s="23"/>
    </row>
    <row r="3870" spans="1:23" x14ac:dyDescent="0.3">
      <c r="A3870" s="23"/>
      <c r="B3870" s="23"/>
      <c r="C3870" s="23"/>
      <c r="D3870" s="23"/>
      <c r="E3870" s="23"/>
      <c r="F3870" s="23"/>
      <c r="G3870" s="23"/>
      <c r="H3870" s="23"/>
      <c r="I3870" s="23"/>
      <c r="J3870" s="23"/>
      <c r="K3870" s="23"/>
      <c r="L3870" s="23"/>
      <c r="M3870" s="23"/>
      <c r="N3870" s="23"/>
      <c r="O3870" s="23"/>
      <c r="P3870" s="23"/>
      <c r="Q3870" s="23"/>
      <c r="R3870" s="23"/>
      <c r="S3870" s="23"/>
      <c r="T3870" s="23"/>
      <c r="U3870" s="23"/>
      <c r="V3870" s="23"/>
      <c r="W3870" s="23"/>
    </row>
    <row r="3871" spans="1:23" x14ac:dyDescent="0.3">
      <c r="A3871" s="23"/>
      <c r="B3871" s="23"/>
      <c r="C3871" s="23"/>
      <c r="D3871" s="23"/>
      <c r="E3871" s="23"/>
      <c r="F3871" s="23"/>
      <c r="G3871" s="23"/>
      <c r="H3871" s="23"/>
      <c r="I3871" s="23"/>
      <c r="J3871" s="23"/>
      <c r="K3871" s="23"/>
      <c r="L3871" s="23"/>
      <c r="M3871" s="23"/>
      <c r="N3871" s="23"/>
      <c r="O3871" s="23"/>
      <c r="P3871" s="23"/>
      <c r="Q3871" s="23"/>
      <c r="R3871" s="23"/>
      <c r="S3871" s="23"/>
      <c r="T3871" s="23"/>
      <c r="U3871" s="23"/>
      <c r="V3871" s="23"/>
      <c r="W3871" s="23"/>
    </row>
    <row r="3872" spans="1:23" x14ac:dyDescent="0.3">
      <c r="A3872" s="23"/>
      <c r="B3872" s="23"/>
      <c r="C3872" s="23"/>
      <c r="D3872" s="23"/>
      <c r="E3872" s="23"/>
      <c r="F3872" s="23"/>
      <c r="G3872" s="23"/>
      <c r="H3872" s="23"/>
      <c r="I3872" s="23"/>
      <c r="J3872" s="23"/>
      <c r="K3872" s="23"/>
      <c r="L3872" s="23"/>
      <c r="M3872" s="23"/>
      <c r="N3872" s="23"/>
      <c r="O3872" s="23"/>
      <c r="P3872" s="23"/>
      <c r="Q3872" s="23"/>
      <c r="R3872" s="23"/>
      <c r="S3872" s="23"/>
      <c r="T3872" s="23"/>
      <c r="U3872" s="23"/>
      <c r="V3872" s="23"/>
      <c r="W3872" s="23"/>
    </row>
    <row r="3873" spans="1:23" x14ac:dyDescent="0.3">
      <c r="A3873" s="23"/>
      <c r="B3873" s="23"/>
      <c r="C3873" s="23"/>
      <c r="D3873" s="23"/>
      <c r="E3873" s="23"/>
      <c r="F3873" s="23"/>
      <c r="G3873" s="23"/>
      <c r="H3873" s="23"/>
      <c r="I3873" s="23"/>
      <c r="J3873" s="23"/>
      <c r="K3873" s="23"/>
      <c r="L3873" s="23"/>
      <c r="M3873" s="23"/>
      <c r="N3873" s="23"/>
      <c r="O3873" s="23"/>
      <c r="P3873" s="23"/>
      <c r="Q3873" s="23"/>
      <c r="R3873" s="23"/>
      <c r="S3873" s="23"/>
      <c r="T3873" s="23"/>
      <c r="U3873" s="23"/>
      <c r="V3873" s="23"/>
      <c r="W3873" s="23"/>
    </row>
    <row r="3874" spans="1:23" x14ac:dyDescent="0.3">
      <c r="A3874" s="23"/>
      <c r="B3874" s="23"/>
      <c r="C3874" s="23"/>
      <c r="D3874" s="23"/>
      <c r="E3874" s="23"/>
      <c r="F3874" s="23"/>
      <c r="G3874" s="23"/>
      <c r="H3874" s="23"/>
      <c r="I3874" s="23"/>
      <c r="J3874" s="23"/>
      <c r="K3874" s="23"/>
      <c r="L3874" s="23"/>
      <c r="M3874" s="23"/>
      <c r="N3874" s="23"/>
      <c r="O3874" s="23"/>
      <c r="P3874" s="23"/>
      <c r="Q3874" s="23"/>
      <c r="R3874" s="23"/>
      <c r="S3874" s="23"/>
      <c r="T3874" s="23"/>
      <c r="U3874" s="23"/>
      <c r="V3874" s="23"/>
      <c r="W3874" s="23"/>
    </row>
    <row r="3875" spans="1:23" x14ac:dyDescent="0.3">
      <c r="A3875" s="23"/>
      <c r="B3875" s="23"/>
      <c r="C3875" s="23"/>
      <c r="D3875" s="23"/>
      <c r="E3875" s="23"/>
      <c r="F3875" s="23"/>
      <c r="G3875" s="23"/>
      <c r="H3875" s="23"/>
      <c r="I3875" s="23"/>
      <c r="J3875" s="23"/>
      <c r="K3875" s="23"/>
      <c r="L3875" s="23"/>
      <c r="M3875" s="23"/>
      <c r="N3875" s="23"/>
      <c r="O3875" s="23"/>
      <c r="P3875" s="23"/>
      <c r="Q3875" s="23"/>
      <c r="R3875" s="23"/>
      <c r="S3875" s="23"/>
      <c r="T3875" s="23"/>
      <c r="U3875" s="23"/>
      <c r="V3875" s="23"/>
      <c r="W3875" s="23"/>
    </row>
    <row r="3876" spans="1:23" x14ac:dyDescent="0.3">
      <c r="A3876" s="23"/>
      <c r="B3876" s="23"/>
      <c r="C3876" s="23"/>
      <c r="D3876" s="23"/>
      <c r="E3876" s="23"/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</row>
    <row r="3877" spans="1:23" x14ac:dyDescent="0.3">
      <c r="A3877" s="23"/>
      <c r="B3877" s="23"/>
      <c r="C3877" s="23"/>
      <c r="D3877" s="23"/>
      <c r="E3877" s="23"/>
      <c r="F3877" s="23"/>
      <c r="G3877" s="23"/>
      <c r="H3877" s="23"/>
      <c r="I3877" s="23"/>
      <c r="J3877" s="23"/>
      <c r="K3877" s="23"/>
      <c r="L3877" s="23"/>
      <c r="M3877" s="23"/>
      <c r="N3877" s="23"/>
      <c r="O3877" s="23"/>
      <c r="P3877" s="23"/>
      <c r="Q3877" s="23"/>
      <c r="R3877" s="23"/>
      <c r="S3877" s="23"/>
      <c r="T3877" s="23"/>
      <c r="U3877" s="23"/>
      <c r="V3877" s="23"/>
      <c r="W3877" s="23"/>
    </row>
    <row r="3878" spans="1:23" x14ac:dyDescent="0.3">
      <c r="A3878" s="23"/>
      <c r="B3878" s="23"/>
      <c r="C3878" s="23"/>
      <c r="D3878" s="23"/>
      <c r="E3878" s="23"/>
      <c r="F3878" s="23"/>
      <c r="G3878" s="23"/>
      <c r="H3878" s="23"/>
      <c r="I3878" s="23"/>
      <c r="J3878" s="23"/>
      <c r="K3878" s="23"/>
      <c r="L3878" s="23"/>
      <c r="M3878" s="23"/>
      <c r="N3878" s="23"/>
      <c r="O3878" s="23"/>
      <c r="P3878" s="23"/>
      <c r="Q3878" s="23"/>
      <c r="R3878" s="23"/>
      <c r="S3878" s="23"/>
      <c r="T3878" s="23"/>
      <c r="U3878" s="23"/>
      <c r="V3878" s="23"/>
      <c r="W3878" s="23"/>
    </row>
    <row r="3879" spans="1:23" x14ac:dyDescent="0.3">
      <c r="A3879" s="23"/>
      <c r="B3879" s="23"/>
      <c r="C3879" s="23"/>
      <c r="D3879" s="23"/>
      <c r="E3879" s="23"/>
      <c r="F3879" s="23"/>
      <c r="G3879" s="23"/>
      <c r="H3879" s="23"/>
      <c r="I3879" s="23"/>
      <c r="J3879" s="23"/>
      <c r="K3879" s="23"/>
      <c r="L3879" s="23"/>
      <c r="M3879" s="23"/>
      <c r="N3879" s="23"/>
      <c r="O3879" s="23"/>
      <c r="P3879" s="23"/>
      <c r="Q3879" s="23"/>
      <c r="R3879" s="23"/>
      <c r="S3879" s="23"/>
      <c r="T3879" s="23"/>
      <c r="U3879" s="23"/>
      <c r="V3879" s="23"/>
      <c r="W3879" s="23"/>
    </row>
    <row r="3880" spans="1:23" x14ac:dyDescent="0.3">
      <c r="A3880" s="23"/>
      <c r="B3880" s="23"/>
      <c r="C3880" s="23"/>
      <c r="D3880" s="23"/>
      <c r="E3880" s="23"/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</row>
    <row r="3881" spans="1:23" x14ac:dyDescent="0.3">
      <c r="A3881" s="23"/>
      <c r="B3881" s="23"/>
      <c r="C3881" s="23"/>
      <c r="D3881" s="23"/>
      <c r="E3881" s="23"/>
      <c r="F3881" s="23"/>
      <c r="G3881" s="23"/>
      <c r="H3881" s="23"/>
      <c r="I3881" s="23"/>
      <c r="J3881" s="23"/>
      <c r="K3881" s="23"/>
      <c r="L3881" s="23"/>
      <c r="M3881" s="23"/>
      <c r="N3881" s="23"/>
      <c r="O3881" s="23"/>
      <c r="P3881" s="23"/>
      <c r="Q3881" s="23"/>
      <c r="R3881" s="23"/>
      <c r="S3881" s="23"/>
      <c r="T3881" s="23"/>
      <c r="U3881" s="23"/>
      <c r="V3881" s="23"/>
      <c r="W3881" s="23"/>
    </row>
    <row r="3882" spans="1:23" x14ac:dyDescent="0.3">
      <c r="A3882" s="23"/>
      <c r="B3882" s="23"/>
      <c r="C3882" s="23"/>
      <c r="D3882" s="23"/>
      <c r="E3882" s="23"/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</row>
    <row r="3883" spans="1:23" x14ac:dyDescent="0.3">
      <c r="A3883" s="23"/>
      <c r="B3883" s="23"/>
      <c r="C3883" s="23"/>
      <c r="D3883" s="23"/>
      <c r="E3883" s="23"/>
      <c r="F3883" s="23"/>
      <c r="G3883" s="23"/>
      <c r="H3883" s="23"/>
      <c r="I3883" s="23"/>
      <c r="J3883" s="23"/>
      <c r="K3883" s="23"/>
      <c r="L3883" s="23"/>
      <c r="M3883" s="23"/>
      <c r="N3883" s="23"/>
      <c r="O3883" s="23"/>
      <c r="P3883" s="23"/>
      <c r="Q3883" s="23"/>
      <c r="R3883" s="23"/>
      <c r="S3883" s="23"/>
      <c r="T3883" s="23"/>
      <c r="U3883" s="23"/>
      <c r="V3883" s="23"/>
      <c r="W3883" s="23"/>
    </row>
    <row r="3884" spans="1:23" x14ac:dyDescent="0.3">
      <c r="A3884" s="23"/>
      <c r="B3884" s="23"/>
      <c r="C3884" s="23"/>
      <c r="D3884" s="23"/>
      <c r="E3884" s="23"/>
      <c r="F3884" s="23"/>
      <c r="G3884" s="23"/>
      <c r="H3884" s="23"/>
      <c r="I3884" s="23"/>
      <c r="J3884" s="23"/>
      <c r="K3884" s="23"/>
      <c r="L3884" s="23"/>
      <c r="M3884" s="23"/>
      <c r="N3884" s="23"/>
      <c r="O3884" s="23"/>
      <c r="P3884" s="23"/>
      <c r="Q3884" s="23"/>
      <c r="R3884" s="23"/>
      <c r="S3884" s="23"/>
      <c r="T3884" s="23"/>
      <c r="U3884" s="23"/>
      <c r="V3884" s="23"/>
      <c r="W3884" s="23"/>
    </row>
    <row r="3885" spans="1:23" x14ac:dyDescent="0.3">
      <c r="A3885" s="23"/>
      <c r="B3885" s="23"/>
      <c r="C3885" s="23"/>
      <c r="D3885" s="23"/>
      <c r="E3885" s="23"/>
      <c r="F3885" s="23"/>
      <c r="G3885" s="23"/>
      <c r="H3885" s="23"/>
      <c r="I3885" s="23"/>
      <c r="J3885" s="23"/>
      <c r="K3885" s="23"/>
      <c r="L3885" s="23"/>
      <c r="M3885" s="23"/>
      <c r="N3885" s="23"/>
      <c r="O3885" s="23"/>
      <c r="P3885" s="23"/>
      <c r="Q3885" s="23"/>
      <c r="R3885" s="23"/>
      <c r="S3885" s="23"/>
      <c r="T3885" s="23"/>
      <c r="U3885" s="23"/>
      <c r="V3885" s="23"/>
      <c r="W3885" s="23"/>
    </row>
    <row r="3886" spans="1:23" x14ac:dyDescent="0.3">
      <c r="A3886" s="23"/>
      <c r="B3886" s="23"/>
      <c r="C3886" s="23"/>
      <c r="D3886" s="23"/>
      <c r="E3886" s="23"/>
      <c r="F3886" s="23"/>
      <c r="G3886" s="23"/>
      <c r="H3886" s="23"/>
      <c r="I3886" s="23"/>
      <c r="J3886" s="23"/>
      <c r="K3886" s="23"/>
      <c r="L3886" s="23"/>
      <c r="M3886" s="23"/>
      <c r="N3886" s="23"/>
      <c r="O3886" s="23"/>
      <c r="P3886" s="23"/>
      <c r="Q3886" s="23"/>
      <c r="R3886" s="23"/>
      <c r="S3886" s="23"/>
      <c r="T3886" s="23"/>
      <c r="U3886" s="23"/>
      <c r="V3886" s="23"/>
      <c r="W3886" s="23"/>
    </row>
    <row r="3887" spans="1:23" x14ac:dyDescent="0.3">
      <c r="A3887" s="23"/>
      <c r="B3887" s="23"/>
      <c r="C3887" s="23"/>
      <c r="D3887" s="23"/>
      <c r="E3887" s="23"/>
      <c r="F3887" s="23"/>
      <c r="G3887" s="23"/>
      <c r="H3887" s="23"/>
      <c r="I3887" s="23"/>
      <c r="J3887" s="23"/>
      <c r="K3887" s="23"/>
      <c r="L3887" s="23"/>
      <c r="M3887" s="23"/>
      <c r="N3887" s="23"/>
      <c r="O3887" s="23"/>
      <c r="P3887" s="23"/>
      <c r="Q3887" s="23"/>
      <c r="R3887" s="23"/>
      <c r="S3887" s="23"/>
      <c r="T3887" s="23"/>
      <c r="U3887" s="23"/>
      <c r="V3887" s="23"/>
      <c r="W3887" s="23"/>
    </row>
    <row r="3888" spans="1:23" x14ac:dyDescent="0.3">
      <c r="A3888" s="23"/>
      <c r="B3888" s="23"/>
      <c r="C3888" s="23"/>
      <c r="D3888" s="23"/>
      <c r="E3888" s="23"/>
      <c r="F3888" s="23"/>
      <c r="G3888" s="23"/>
      <c r="H3888" s="23"/>
      <c r="I3888" s="23"/>
      <c r="J3888" s="23"/>
      <c r="K3888" s="23"/>
      <c r="L3888" s="23"/>
      <c r="M3888" s="23"/>
      <c r="N3888" s="23"/>
      <c r="O3888" s="23"/>
      <c r="P3888" s="23"/>
      <c r="Q3888" s="23"/>
      <c r="R3888" s="23"/>
      <c r="S3888" s="23"/>
      <c r="T3888" s="23"/>
      <c r="U3888" s="23"/>
      <c r="V3888" s="23"/>
      <c r="W3888" s="23"/>
    </row>
    <row r="3889" spans="1:23" x14ac:dyDescent="0.3">
      <c r="A3889" s="23"/>
      <c r="B3889" s="23"/>
      <c r="C3889" s="23"/>
      <c r="D3889" s="23"/>
      <c r="E3889" s="23"/>
      <c r="F3889" s="23"/>
      <c r="G3889" s="23"/>
      <c r="H3889" s="23"/>
      <c r="I3889" s="23"/>
      <c r="J3889" s="23"/>
      <c r="K3889" s="23"/>
      <c r="L3889" s="23"/>
      <c r="M3889" s="23"/>
      <c r="N3889" s="23"/>
      <c r="O3889" s="23"/>
      <c r="P3889" s="23"/>
      <c r="Q3889" s="23"/>
      <c r="R3889" s="23"/>
      <c r="S3889" s="23"/>
      <c r="T3889" s="23"/>
      <c r="U3889" s="23"/>
      <c r="V3889" s="23"/>
      <c r="W3889" s="23"/>
    </row>
    <row r="3890" spans="1:23" x14ac:dyDescent="0.3">
      <c r="A3890" s="23"/>
      <c r="B3890" s="23"/>
      <c r="C3890" s="23"/>
      <c r="D3890" s="23"/>
      <c r="E3890" s="23"/>
      <c r="F3890" s="23"/>
      <c r="G3890" s="23"/>
      <c r="H3890" s="23"/>
      <c r="I3890" s="23"/>
      <c r="J3890" s="23"/>
      <c r="K3890" s="23"/>
      <c r="L3890" s="23"/>
      <c r="M3890" s="23"/>
      <c r="N3890" s="23"/>
      <c r="O3890" s="23"/>
      <c r="P3890" s="23"/>
      <c r="Q3890" s="23"/>
      <c r="R3890" s="23"/>
      <c r="S3890" s="23"/>
      <c r="T3890" s="23"/>
      <c r="U3890" s="23"/>
      <c r="V3890" s="23"/>
      <c r="W3890" s="23"/>
    </row>
    <row r="3891" spans="1:23" x14ac:dyDescent="0.3">
      <c r="A3891" s="23"/>
      <c r="B3891" s="23"/>
      <c r="C3891" s="23"/>
      <c r="D3891" s="23"/>
      <c r="E3891" s="23"/>
      <c r="F3891" s="23"/>
      <c r="G3891" s="23"/>
      <c r="H3891" s="23"/>
      <c r="I3891" s="23"/>
      <c r="J3891" s="23"/>
      <c r="K3891" s="23"/>
      <c r="L3891" s="23"/>
      <c r="M3891" s="23"/>
      <c r="N3891" s="23"/>
      <c r="O3891" s="23"/>
      <c r="P3891" s="23"/>
      <c r="Q3891" s="23"/>
      <c r="R3891" s="23"/>
      <c r="S3891" s="23"/>
      <c r="T3891" s="23"/>
      <c r="U3891" s="23"/>
      <c r="V3891" s="23"/>
      <c r="W3891" s="23"/>
    </row>
    <row r="3892" spans="1:23" x14ac:dyDescent="0.3">
      <c r="A3892" s="23"/>
      <c r="B3892" s="23"/>
      <c r="C3892" s="23"/>
      <c r="D3892" s="23"/>
      <c r="E3892" s="23"/>
      <c r="F3892" s="23"/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</row>
    <row r="3893" spans="1:23" x14ac:dyDescent="0.3">
      <c r="A3893" s="23"/>
      <c r="B3893" s="23"/>
      <c r="C3893" s="23"/>
      <c r="D3893" s="23"/>
      <c r="E3893" s="23"/>
      <c r="F3893" s="23"/>
      <c r="G3893" s="23"/>
      <c r="H3893" s="23"/>
      <c r="I3893" s="23"/>
      <c r="J3893" s="23"/>
      <c r="K3893" s="23"/>
      <c r="L3893" s="23"/>
      <c r="M3893" s="23"/>
      <c r="N3893" s="23"/>
      <c r="O3893" s="23"/>
      <c r="P3893" s="23"/>
      <c r="Q3893" s="23"/>
      <c r="R3893" s="23"/>
      <c r="S3893" s="23"/>
      <c r="T3893" s="23"/>
      <c r="U3893" s="23"/>
      <c r="V3893" s="23"/>
      <c r="W3893" s="23"/>
    </row>
    <row r="3894" spans="1:23" x14ac:dyDescent="0.3">
      <c r="A3894" s="23"/>
      <c r="B3894" s="23"/>
      <c r="C3894" s="23"/>
      <c r="D3894" s="23"/>
      <c r="E3894" s="23"/>
      <c r="F3894" s="23"/>
      <c r="G3894" s="23"/>
      <c r="H3894" s="23"/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3"/>
    </row>
    <row r="3895" spans="1:23" x14ac:dyDescent="0.3">
      <c r="A3895" s="23"/>
      <c r="B3895" s="23"/>
      <c r="C3895" s="23"/>
      <c r="D3895" s="23"/>
      <c r="E3895" s="23"/>
      <c r="F3895" s="23"/>
      <c r="G3895" s="23"/>
      <c r="H3895" s="23"/>
      <c r="I3895" s="23"/>
      <c r="J3895" s="23"/>
      <c r="K3895" s="23"/>
      <c r="L3895" s="23"/>
      <c r="M3895" s="23"/>
      <c r="N3895" s="23"/>
      <c r="O3895" s="23"/>
      <c r="P3895" s="23"/>
      <c r="Q3895" s="23"/>
      <c r="R3895" s="23"/>
      <c r="S3895" s="23"/>
      <c r="T3895" s="23"/>
      <c r="U3895" s="23"/>
      <c r="V3895" s="23"/>
      <c r="W3895" s="23"/>
    </row>
    <row r="3896" spans="1:23" x14ac:dyDescent="0.3">
      <c r="A3896" s="23"/>
      <c r="B3896" s="23"/>
      <c r="C3896" s="23"/>
      <c r="D3896" s="23"/>
      <c r="E3896" s="23"/>
      <c r="F3896" s="23"/>
      <c r="G3896" s="23"/>
      <c r="H3896" s="23"/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  <c r="T3896" s="23"/>
      <c r="U3896" s="23"/>
      <c r="V3896" s="23"/>
      <c r="W3896" s="23"/>
    </row>
    <row r="3897" spans="1:23" x14ac:dyDescent="0.3">
      <c r="A3897" s="23"/>
      <c r="B3897" s="23"/>
      <c r="C3897" s="23"/>
      <c r="D3897" s="23"/>
      <c r="E3897" s="23"/>
      <c r="F3897" s="23"/>
      <c r="G3897" s="23"/>
      <c r="H3897" s="23"/>
      <c r="I3897" s="23"/>
      <c r="J3897" s="23"/>
      <c r="K3897" s="23"/>
      <c r="L3897" s="23"/>
      <c r="M3897" s="23"/>
      <c r="N3897" s="23"/>
      <c r="O3897" s="23"/>
      <c r="P3897" s="23"/>
      <c r="Q3897" s="23"/>
      <c r="R3897" s="23"/>
      <c r="S3897" s="23"/>
      <c r="T3897" s="23"/>
      <c r="U3897" s="23"/>
      <c r="V3897" s="23"/>
      <c r="W3897" s="23"/>
    </row>
    <row r="3898" spans="1:23" x14ac:dyDescent="0.3">
      <c r="A3898" s="23"/>
      <c r="B3898" s="23"/>
      <c r="C3898" s="23"/>
      <c r="D3898" s="23"/>
      <c r="E3898" s="23"/>
      <c r="F3898" s="23"/>
      <c r="G3898" s="23"/>
      <c r="H3898" s="23"/>
      <c r="I3898" s="23"/>
      <c r="J3898" s="23"/>
      <c r="K3898" s="23"/>
      <c r="L3898" s="23"/>
      <c r="M3898" s="23"/>
      <c r="N3898" s="23"/>
      <c r="O3898" s="23"/>
      <c r="P3898" s="23"/>
      <c r="Q3898" s="23"/>
      <c r="R3898" s="23"/>
      <c r="S3898" s="23"/>
      <c r="T3898" s="23"/>
      <c r="U3898" s="23"/>
      <c r="V3898" s="23"/>
      <c r="W3898" s="23"/>
    </row>
    <row r="3899" spans="1:23" x14ac:dyDescent="0.3">
      <c r="A3899" s="23"/>
      <c r="B3899" s="23"/>
      <c r="C3899" s="23"/>
      <c r="D3899" s="23"/>
      <c r="E3899" s="23"/>
      <c r="F3899" s="23"/>
      <c r="G3899" s="23"/>
      <c r="H3899" s="23"/>
      <c r="I3899" s="23"/>
      <c r="J3899" s="23"/>
      <c r="K3899" s="23"/>
      <c r="L3899" s="23"/>
      <c r="M3899" s="23"/>
      <c r="N3899" s="23"/>
      <c r="O3899" s="23"/>
      <c r="P3899" s="23"/>
      <c r="Q3899" s="23"/>
      <c r="R3899" s="23"/>
      <c r="S3899" s="23"/>
      <c r="T3899" s="23"/>
      <c r="U3899" s="23"/>
      <c r="V3899" s="23"/>
      <c r="W3899" s="23"/>
    </row>
    <row r="3900" spans="1:23" x14ac:dyDescent="0.3">
      <c r="A3900" s="23"/>
      <c r="B3900" s="23"/>
      <c r="C3900" s="23"/>
      <c r="D3900" s="23"/>
      <c r="E3900" s="23"/>
      <c r="F3900" s="23"/>
      <c r="G3900" s="23"/>
      <c r="H3900" s="23"/>
      <c r="I3900" s="23"/>
      <c r="J3900" s="23"/>
      <c r="K3900" s="23"/>
      <c r="L3900" s="23"/>
      <c r="M3900" s="23"/>
      <c r="N3900" s="23"/>
      <c r="O3900" s="23"/>
      <c r="P3900" s="23"/>
      <c r="Q3900" s="23"/>
      <c r="R3900" s="23"/>
      <c r="S3900" s="23"/>
      <c r="T3900" s="23"/>
      <c r="U3900" s="23"/>
      <c r="V3900" s="23"/>
      <c r="W3900" s="23"/>
    </row>
    <row r="3901" spans="1:23" x14ac:dyDescent="0.3">
      <c r="A3901" s="23"/>
      <c r="B3901" s="23"/>
      <c r="C3901" s="23"/>
      <c r="D3901" s="23"/>
      <c r="E3901" s="23"/>
      <c r="F3901" s="23"/>
      <c r="G3901" s="23"/>
      <c r="H3901" s="23"/>
      <c r="I3901" s="23"/>
      <c r="J3901" s="23"/>
      <c r="K3901" s="23"/>
      <c r="L3901" s="23"/>
      <c r="M3901" s="23"/>
      <c r="N3901" s="23"/>
      <c r="O3901" s="23"/>
      <c r="P3901" s="23"/>
      <c r="Q3901" s="23"/>
      <c r="R3901" s="23"/>
      <c r="S3901" s="23"/>
      <c r="T3901" s="23"/>
      <c r="U3901" s="23"/>
      <c r="V3901" s="23"/>
      <c r="W3901" s="23"/>
    </row>
    <row r="3902" spans="1:23" x14ac:dyDescent="0.3">
      <c r="A3902" s="23"/>
      <c r="B3902" s="23"/>
      <c r="C3902" s="23"/>
      <c r="D3902" s="23"/>
      <c r="E3902" s="23"/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</row>
    <row r="3903" spans="1:23" x14ac:dyDescent="0.3">
      <c r="A3903" s="23"/>
      <c r="B3903" s="23"/>
      <c r="C3903" s="23"/>
      <c r="D3903" s="23"/>
      <c r="E3903" s="23"/>
      <c r="F3903" s="23"/>
      <c r="G3903" s="23"/>
      <c r="H3903" s="23"/>
      <c r="I3903" s="23"/>
      <c r="J3903" s="23"/>
      <c r="K3903" s="23"/>
      <c r="L3903" s="23"/>
      <c r="M3903" s="23"/>
      <c r="N3903" s="23"/>
      <c r="O3903" s="23"/>
      <c r="P3903" s="23"/>
      <c r="Q3903" s="23"/>
      <c r="R3903" s="23"/>
      <c r="S3903" s="23"/>
      <c r="T3903" s="23"/>
      <c r="U3903" s="23"/>
      <c r="V3903" s="23"/>
      <c r="W3903" s="23"/>
    </row>
    <row r="3904" spans="1:23" x14ac:dyDescent="0.3">
      <c r="A3904" s="23"/>
      <c r="B3904" s="23"/>
      <c r="C3904" s="23"/>
      <c r="D3904" s="23"/>
      <c r="E3904" s="23"/>
      <c r="F3904" s="23"/>
      <c r="G3904" s="23"/>
      <c r="H3904" s="23"/>
      <c r="I3904" s="23"/>
      <c r="J3904" s="23"/>
      <c r="K3904" s="23"/>
      <c r="L3904" s="23"/>
      <c r="M3904" s="23"/>
      <c r="N3904" s="23"/>
      <c r="O3904" s="23"/>
      <c r="P3904" s="23"/>
      <c r="Q3904" s="23"/>
      <c r="R3904" s="23"/>
      <c r="S3904" s="23"/>
      <c r="T3904" s="23"/>
      <c r="U3904" s="23"/>
      <c r="V3904" s="23"/>
      <c r="W3904" s="23"/>
    </row>
    <row r="3905" spans="1:23" x14ac:dyDescent="0.3">
      <c r="A3905" s="23"/>
      <c r="B3905" s="23"/>
      <c r="C3905" s="23"/>
      <c r="D3905" s="23"/>
      <c r="E3905" s="23"/>
      <c r="F3905" s="23"/>
      <c r="G3905" s="23"/>
      <c r="H3905" s="23"/>
      <c r="I3905" s="23"/>
      <c r="J3905" s="23"/>
      <c r="K3905" s="23"/>
      <c r="L3905" s="23"/>
      <c r="M3905" s="23"/>
      <c r="N3905" s="23"/>
      <c r="O3905" s="23"/>
      <c r="P3905" s="23"/>
      <c r="Q3905" s="23"/>
      <c r="R3905" s="23"/>
      <c r="S3905" s="23"/>
      <c r="T3905" s="23"/>
      <c r="U3905" s="23"/>
      <c r="V3905" s="23"/>
      <c r="W3905" s="23"/>
    </row>
    <row r="3906" spans="1:23" x14ac:dyDescent="0.3">
      <c r="A3906" s="23"/>
      <c r="B3906" s="23"/>
      <c r="C3906" s="23"/>
      <c r="D3906" s="23"/>
      <c r="E3906" s="23"/>
      <c r="F3906" s="23"/>
      <c r="G3906" s="23"/>
      <c r="H3906" s="23"/>
      <c r="I3906" s="23"/>
      <c r="J3906" s="23"/>
      <c r="K3906" s="23"/>
      <c r="L3906" s="23"/>
      <c r="M3906" s="23"/>
      <c r="N3906" s="23"/>
      <c r="O3906" s="23"/>
      <c r="P3906" s="23"/>
      <c r="Q3906" s="23"/>
      <c r="R3906" s="23"/>
      <c r="S3906" s="23"/>
      <c r="T3906" s="23"/>
      <c r="U3906" s="23"/>
      <c r="V3906" s="23"/>
      <c r="W3906" s="23"/>
    </row>
    <row r="3907" spans="1:23" x14ac:dyDescent="0.3">
      <c r="A3907" s="23"/>
      <c r="B3907" s="23"/>
      <c r="C3907" s="23"/>
      <c r="D3907" s="23"/>
      <c r="E3907" s="23"/>
      <c r="F3907" s="23"/>
      <c r="G3907" s="23"/>
      <c r="H3907" s="23"/>
      <c r="I3907" s="23"/>
      <c r="J3907" s="23"/>
      <c r="K3907" s="23"/>
      <c r="L3907" s="23"/>
      <c r="M3907" s="23"/>
      <c r="N3907" s="23"/>
      <c r="O3907" s="23"/>
      <c r="P3907" s="23"/>
      <c r="Q3907" s="23"/>
      <c r="R3907" s="23"/>
      <c r="S3907" s="23"/>
      <c r="T3907" s="23"/>
      <c r="U3907" s="23"/>
      <c r="V3907" s="23"/>
      <c r="W3907" s="23"/>
    </row>
    <row r="3908" spans="1:23" x14ac:dyDescent="0.3">
      <c r="A3908" s="23"/>
      <c r="B3908" s="23"/>
      <c r="C3908" s="23"/>
      <c r="D3908" s="23"/>
      <c r="E3908" s="23"/>
      <c r="F3908" s="23"/>
      <c r="G3908" s="23"/>
      <c r="H3908" s="23"/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  <c r="T3908" s="23"/>
      <c r="U3908" s="23"/>
      <c r="V3908" s="23"/>
      <c r="W3908" s="23"/>
    </row>
    <row r="3909" spans="1:23" x14ac:dyDescent="0.3">
      <c r="A3909" s="23"/>
      <c r="B3909" s="23"/>
      <c r="C3909" s="23"/>
      <c r="D3909" s="23"/>
      <c r="E3909" s="23"/>
      <c r="F3909" s="23"/>
      <c r="G3909" s="23"/>
      <c r="H3909" s="23"/>
      <c r="I3909" s="23"/>
      <c r="J3909" s="23"/>
      <c r="K3909" s="23"/>
      <c r="L3909" s="23"/>
      <c r="M3909" s="23"/>
      <c r="N3909" s="23"/>
      <c r="O3909" s="23"/>
      <c r="P3909" s="23"/>
      <c r="Q3909" s="23"/>
      <c r="R3909" s="23"/>
      <c r="S3909" s="23"/>
      <c r="T3909" s="23"/>
      <c r="U3909" s="23"/>
      <c r="V3909" s="23"/>
      <c r="W3909" s="23"/>
    </row>
    <row r="3910" spans="1:23" x14ac:dyDescent="0.3">
      <c r="A3910" s="23"/>
      <c r="B3910" s="23"/>
      <c r="C3910" s="23"/>
      <c r="D3910" s="23"/>
      <c r="E3910" s="23"/>
      <c r="F3910" s="23"/>
      <c r="G3910" s="23"/>
      <c r="H3910" s="23"/>
      <c r="I3910" s="23"/>
      <c r="J3910" s="23"/>
      <c r="K3910" s="23"/>
      <c r="L3910" s="23"/>
      <c r="M3910" s="23"/>
      <c r="N3910" s="23"/>
      <c r="O3910" s="23"/>
      <c r="P3910" s="23"/>
      <c r="Q3910" s="23"/>
      <c r="R3910" s="23"/>
      <c r="S3910" s="23"/>
      <c r="T3910" s="23"/>
      <c r="U3910" s="23"/>
      <c r="V3910" s="23"/>
      <c r="W3910" s="23"/>
    </row>
    <row r="3911" spans="1:23" x14ac:dyDescent="0.3">
      <c r="A3911" s="23"/>
      <c r="B3911" s="23"/>
      <c r="C3911" s="23"/>
      <c r="D3911" s="23"/>
      <c r="E3911" s="23"/>
      <c r="F3911" s="23"/>
      <c r="G3911" s="23"/>
      <c r="H3911" s="23"/>
      <c r="I3911" s="23"/>
      <c r="J3911" s="23"/>
      <c r="K3911" s="23"/>
      <c r="L3911" s="23"/>
      <c r="M3911" s="23"/>
      <c r="N3911" s="23"/>
      <c r="O3911" s="23"/>
      <c r="P3911" s="23"/>
      <c r="Q3911" s="23"/>
      <c r="R3911" s="23"/>
      <c r="S3911" s="23"/>
      <c r="T3911" s="23"/>
      <c r="U3911" s="23"/>
      <c r="V3911" s="23"/>
      <c r="W3911" s="23"/>
    </row>
    <row r="3912" spans="1:23" x14ac:dyDescent="0.3">
      <c r="A3912" s="23"/>
      <c r="B3912" s="23"/>
      <c r="C3912" s="23"/>
      <c r="D3912" s="23"/>
      <c r="E3912" s="23"/>
      <c r="F3912" s="23"/>
      <c r="G3912" s="23"/>
      <c r="H3912" s="23"/>
      <c r="I3912" s="23"/>
      <c r="J3912" s="23"/>
      <c r="K3912" s="23"/>
      <c r="L3912" s="23"/>
      <c r="M3912" s="23"/>
      <c r="N3912" s="23"/>
      <c r="O3912" s="23"/>
      <c r="P3912" s="23"/>
      <c r="Q3912" s="23"/>
      <c r="R3912" s="23"/>
      <c r="S3912" s="23"/>
      <c r="T3912" s="23"/>
      <c r="U3912" s="23"/>
      <c r="V3912" s="23"/>
      <c r="W3912" s="23"/>
    </row>
    <row r="3913" spans="1:23" x14ac:dyDescent="0.3">
      <c r="A3913" s="23"/>
      <c r="B3913" s="23"/>
      <c r="C3913" s="23"/>
      <c r="D3913" s="23"/>
      <c r="E3913" s="23"/>
      <c r="F3913" s="23"/>
      <c r="G3913" s="23"/>
      <c r="H3913" s="23"/>
      <c r="I3913" s="23"/>
      <c r="J3913" s="23"/>
      <c r="K3913" s="23"/>
      <c r="L3913" s="23"/>
      <c r="M3913" s="23"/>
      <c r="N3913" s="23"/>
      <c r="O3913" s="23"/>
      <c r="P3913" s="23"/>
      <c r="Q3913" s="23"/>
      <c r="R3913" s="23"/>
      <c r="S3913" s="23"/>
      <c r="T3913" s="23"/>
      <c r="U3913" s="23"/>
      <c r="V3913" s="23"/>
      <c r="W3913" s="23"/>
    </row>
    <row r="3914" spans="1:23" x14ac:dyDescent="0.3">
      <c r="A3914" s="23"/>
      <c r="B3914" s="23"/>
      <c r="C3914" s="23"/>
      <c r="D3914" s="23"/>
      <c r="E3914" s="23"/>
      <c r="F3914" s="23"/>
      <c r="G3914" s="23"/>
      <c r="H3914" s="23"/>
      <c r="I3914" s="23"/>
      <c r="J3914" s="23"/>
      <c r="K3914" s="23"/>
      <c r="L3914" s="23"/>
      <c r="M3914" s="23"/>
      <c r="N3914" s="23"/>
      <c r="O3914" s="23"/>
      <c r="P3914" s="23"/>
      <c r="Q3914" s="23"/>
      <c r="R3914" s="23"/>
      <c r="S3914" s="23"/>
      <c r="T3914" s="23"/>
      <c r="U3914" s="23"/>
      <c r="V3914" s="23"/>
      <c r="W3914" s="23"/>
    </row>
    <row r="3915" spans="1:23" x14ac:dyDescent="0.3">
      <c r="A3915" s="23"/>
      <c r="B3915" s="23"/>
      <c r="C3915" s="23"/>
      <c r="D3915" s="23"/>
      <c r="E3915" s="23"/>
      <c r="F3915" s="23"/>
      <c r="G3915" s="23"/>
      <c r="H3915" s="23"/>
      <c r="I3915" s="23"/>
      <c r="J3915" s="23"/>
      <c r="K3915" s="23"/>
      <c r="L3915" s="23"/>
      <c r="M3915" s="23"/>
      <c r="N3915" s="23"/>
      <c r="O3915" s="23"/>
      <c r="P3915" s="23"/>
      <c r="Q3915" s="23"/>
      <c r="R3915" s="23"/>
      <c r="S3915" s="23"/>
      <c r="T3915" s="23"/>
      <c r="U3915" s="23"/>
      <c r="V3915" s="23"/>
      <c r="W3915" s="23"/>
    </row>
    <row r="3916" spans="1:23" x14ac:dyDescent="0.3">
      <c r="A3916" s="23"/>
      <c r="B3916" s="23"/>
      <c r="C3916" s="23"/>
      <c r="D3916" s="23"/>
      <c r="E3916" s="23"/>
      <c r="F3916" s="23"/>
      <c r="G3916" s="23"/>
      <c r="H3916" s="23"/>
      <c r="I3916" s="23"/>
      <c r="J3916" s="23"/>
      <c r="K3916" s="23"/>
      <c r="L3916" s="23"/>
      <c r="M3916" s="23"/>
      <c r="N3916" s="23"/>
      <c r="O3916" s="23"/>
      <c r="P3916" s="23"/>
      <c r="Q3916" s="23"/>
      <c r="R3916" s="23"/>
      <c r="S3916" s="23"/>
      <c r="T3916" s="23"/>
      <c r="U3916" s="23"/>
      <c r="V3916" s="23"/>
      <c r="W3916" s="23"/>
    </row>
    <row r="3917" spans="1:23" x14ac:dyDescent="0.3">
      <c r="A3917" s="23"/>
      <c r="B3917" s="23"/>
      <c r="C3917" s="23"/>
      <c r="D3917" s="23"/>
      <c r="E3917" s="23"/>
      <c r="F3917" s="23"/>
      <c r="G3917" s="23"/>
      <c r="H3917" s="23"/>
      <c r="I3917" s="23"/>
      <c r="J3917" s="23"/>
      <c r="K3917" s="23"/>
      <c r="L3917" s="23"/>
      <c r="M3917" s="23"/>
      <c r="N3917" s="23"/>
      <c r="O3917" s="23"/>
      <c r="P3917" s="23"/>
      <c r="Q3917" s="23"/>
      <c r="R3917" s="23"/>
      <c r="S3917" s="23"/>
      <c r="T3917" s="23"/>
      <c r="U3917" s="23"/>
      <c r="V3917" s="23"/>
      <c r="W3917" s="23"/>
    </row>
    <row r="3918" spans="1:23" x14ac:dyDescent="0.3">
      <c r="A3918" s="23"/>
      <c r="B3918" s="23"/>
      <c r="C3918" s="23"/>
      <c r="D3918" s="23"/>
      <c r="E3918" s="23"/>
      <c r="F3918" s="23"/>
      <c r="G3918" s="23"/>
      <c r="H3918" s="23"/>
      <c r="I3918" s="23"/>
      <c r="J3918" s="23"/>
      <c r="K3918" s="23"/>
      <c r="L3918" s="23"/>
      <c r="M3918" s="23"/>
      <c r="N3918" s="23"/>
      <c r="O3918" s="23"/>
      <c r="P3918" s="23"/>
      <c r="Q3918" s="23"/>
      <c r="R3918" s="23"/>
      <c r="S3918" s="23"/>
      <c r="T3918" s="23"/>
      <c r="U3918" s="23"/>
      <c r="V3918" s="23"/>
      <c r="W3918" s="23"/>
    </row>
    <row r="3919" spans="1:23" x14ac:dyDescent="0.3">
      <c r="A3919" s="23"/>
      <c r="B3919" s="23"/>
      <c r="C3919" s="23"/>
      <c r="D3919" s="23"/>
      <c r="E3919" s="23"/>
      <c r="F3919" s="23"/>
      <c r="G3919" s="23"/>
      <c r="H3919" s="23"/>
      <c r="I3919" s="23"/>
      <c r="J3919" s="23"/>
      <c r="K3919" s="23"/>
      <c r="L3919" s="23"/>
      <c r="M3919" s="23"/>
      <c r="N3919" s="23"/>
      <c r="O3919" s="23"/>
      <c r="P3919" s="23"/>
      <c r="Q3919" s="23"/>
      <c r="R3919" s="23"/>
      <c r="S3919" s="23"/>
      <c r="T3919" s="23"/>
      <c r="U3919" s="23"/>
      <c r="V3919" s="23"/>
      <c r="W3919" s="23"/>
    </row>
    <row r="3920" spans="1:23" x14ac:dyDescent="0.3">
      <c r="A3920" s="23"/>
      <c r="B3920" s="23"/>
      <c r="C3920" s="23"/>
      <c r="D3920" s="23"/>
      <c r="E3920" s="23"/>
      <c r="F3920" s="23"/>
      <c r="G3920" s="23"/>
      <c r="H3920" s="23"/>
      <c r="I3920" s="23"/>
      <c r="J3920" s="23"/>
      <c r="K3920" s="23"/>
      <c r="L3920" s="23"/>
      <c r="M3920" s="23"/>
      <c r="N3920" s="23"/>
      <c r="O3920" s="23"/>
      <c r="P3920" s="23"/>
      <c r="Q3920" s="23"/>
      <c r="R3920" s="23"/>
      <c r="S3920" s="23"/>
      <c r="T3920" s="23"/>
      <c r="U3920" s="23"/>
      <c r="V3920" s="23"/>
      <c r="W3920" s="23"/>
    </row>
    <row r="3921" spans="1:23" x14ac:dyDescent="0.3">
      <c r="A3921" s="23"/>
      <c r="B3921" s="23"/>
      <c r="C3921" s="23"/>
      <c r="D3921" s="23"/>
      <c r="E3921" s="23"/>
      <c r="F3921" s="23"/>
      <c r="G3921" s="23"/>
      <c r="H3921" s="23"/>
      <c r="I3921" s="23"/>
      <c r="J3921" s="23"/>
      <c r="K3921" s="23"/>
      <c r="L3921" s="23"/>
      <c r="M3921" s="23"/>
      <c r="N3921" s="23"/>
      <c r="O3921" s="23"/>
      <c r="P3921" s="23"/>
      <c r="Q3921" s="23"/>
      <c r="R3921" s="23"/>
      <c r="S3921" s="23"/>
      <c r="T3921" s="23"/>
      <c r="U3921" s="23"/>
      <c r="V3921" s="23"/>
      <c r="W3921" s="23"/>
    </row>
    <row r="3922" spans="1:23" x14ac:dyDescent="0.3">
      <c r="A3922" s="23"/>
      <c r="B3922" s="23"/>
      <c r="C3922" s="23"/>
      <c r="D3922" s="23"/>
      <c r="E3922" s="23"/>
      <c r="F3922" s="23"/>
      <c r="G3922" s="23"/>
      <c r="H3922" s="23"/>
      <c r="I3922" s="23"/>
      <c r="J3922" s="23"/>
      <c r="K3922" s="23"/>
      <c r="L3922" s="23"/>
      <c r="M3922" s="23"/>
      <c r="N3922" s="23"/>
      <c r="O3922" s="23"/>
      <c r="P3922" s="23"/>
      <c r="Q3922" s="23"/>
      <c r="R3922" s="23"/>
      <c r="S3922" s="23"/>
      <c r="T3922" s="23"/>
      <c r="U3922" s="23"/>
      <c r="V3922" s="23"/>
      <c r="W3922" s="23"/>
    </row>
    <row r="3923" spans="1:23" x14ac:dyDescent="0.3">
      <c r="A3923" s="23"/>
      <c r="B3923" s="23"/>
      <c r="C3923" s="23"/>
      <c r="D3923" s="23"/>
      <c r="E3923" s="23"/>
      <c r="F3923" s="23"/>
      <c r="G3923" s="23"/>
      <c r="H3923" s="23"/>
      <c r="I3923" s="23"/>
      <c r="J3923" s="23"/>
      <c r="K3923" s="23"/>
      <c r="L3923" s="23"/>
      <c r="M3923" s="23"/>
      <c r="N3923" s="23"/>
      <c r="O3923" s="23"/>
      <c r="P3923" s="23"/>
      <c r="Q3923" s="23"/>
      <c r="R3923" s="23"/>
      <c r="S3923" s="23"/>
      <c r="T3923" s="23"/>
      <c r="U3923" s="23"/>
      <c r="V3923" s="23"/>
      <c r="W3923" s="23"/>
    </row>
    <row r="3924" spans="1:23" x14ac:dyDescent="0.3">
      <c r="A3924" s="23"/>
      <c r="B3924" s="23"/>
      <c r="C3924" s="23"/>
      <c r="D3924" s="23"/>
      <c r="E3924" s="23"/>
      <c r="F3924" s="23"/>
      <c r="G3924" s="23"/>
      <c r="H3924" s="23"/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  <c r="T3924" s="23"/>
      <c r="U3924" s="23"/>
      <c r="V3924" s="23"/>
      <c r="W3924" s="23"/>
    </row>
    <row r="3925" spans="1:23" x14ac:dyDescent="0.3">
      <c r="A3925" s="23"/>
      <c r="B3925" s="23"/>
      <c r="C3925" s="23"/>
      <c r="D3925" s="23"/>
      <c r="E3925" s="23"/>
      <c r="F3925" s="23"/>
      <c r="G3925" s="23"/>
      <c r="H3925" s="23"/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  <c r="T3925" s="23"/>
      <c r="U3925" s="23"/>
      <c r="V3925" s="23"/>
      <c r="W3925" s="23"/>
    </row>
    <row r="3926" spans="1:23" x14ac:dyDescent="0.3">
      <c r="A3926" s="23"/>
      <c r="B3926" s="23"/>
      <c r="C3926" s="23"/>
      <c r="D3926" s="23"/>
      <c r="E3926" s="23"/>
      <c r="F3926" s="23"/>
      <c r="G3926" s="23"/>
      <c r="H3926" s="23"/>
      <c r="I3926" s="23"/>
      <c r="J3926" s="23"/>
      <c r="K3926" s="23"/>
      <c r="L3926" s="23"/>
      <c r="M3926" s="23"/>
      <c r="N3926" s="23"/>
      <c r="O3926" s="23"/>
      <c r="P3926" s="23"/>
      <c r="Q3926" s="23"/>
      <c r="R3926" s="23"/>
      <c r="S3926" s="23"/>
      <c r="T3926" s="23"/>
      <c r="U3926" s="23"/>
      <c r="V3926" s="23"/>
      <c r="W3926" s="23"/>
    </row>
    <row r="3927" spans="1:23" x14ac:dyDescent="0.3">
      <c r="A3927" s="23"/>
      <c r="B3927" s="23"/>
      <c r="C3927" s="23"/>
      <c r="D3927" s="23"/>
      <c r="E3927" s="23"/>
      <c r="F3927" s="23"/>
      <c r="G3927" s="23"/>
      <c r="H3927" s="23"/>
      <c r="I3927" s="23"/>
      <c r="J3927" s="23"/>
      <c r="K3927" s="23"/>
      <c r="L3927" s="23"/>
      <c r="M3927" s="23"/>
      <c r="N3927" s="23"/>
      <c r="O3927" s="23"/>
      <c r="P3927" s="23"/>
      <c r="Q3927" s="23"/>
      <c r="R3927" s="23"/>
      <c r="S3927" s="23"/>
      <c r="T3927" s="23"/>
      <c r="U3927" s="23"/>
      <c r="V3927" s="23"/>
      <c r="W3927" s="23"/>
    </row>
    <row r="3928" spans="1:23" x14ac:dyDescent="0.3">
      <c r="A3928" s="23"/>
      <c r="B3928" s="23"/>
      <c r="C3928" s="23"/>
      <c r="D3928" s="23"/>
      <c r="E3928" s="23"/>
      <c r="F3928" s="23"/>
      <c r="G3928" s="23"/>
      <c r="H3928" s="23"/>
      <c r="I3928" s="23"/>
      <c r="J3928" s="23"/>
      <c r="K3928" s="23"/>
      <c r="L3928" s="23"/>
      <c r="M3928" s="23"/>
      <c r="N3928" s="23"/>
      <c r="O3928" s="23"/>
      <c r="P3928" s="23"/>
      <c r="Q3928" s="23"/>
      <c r="R3928" s="23"/>
      <c r="S3928" s="23"/>
      <c r="T3928" s="23"/>
      <c r="U3928" s="23"/>
      <c r="V3928" s="23"/>
      <c r="W3928" s="23"/>
    </row>
    <row r="3929" spans="1:23" x14ac:dyDescent="0.3">
      <c r="A3929" s="23"/>
      <c r="B3929" s="23"/>
      <c r="C3929" s="23"/>
      <c r="D3929" s="23"/>
      <c r="E3929" s="23"/>
      <c r="F3929" s="23"/>
      <c r="G3929" s="23"/>
      <c r="H3929" s="23"/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3"/>
    </row>
    <row r="3930" spans="1:23" x14ac:dyDescent="0.3">
      <c r="A3930" s="23"/>
      <c r="B3930" s="23"/>
      <c r="C3930" s="23"/>
      <c r="D3930" s="23"/>
      <c r="E3930" s="23"/>
      <c r="F3930" s="23"/>
      <c r="G3930" s="23"/>
      <c r="H3930" s="23"/>
      <c r="I3930" s="23"/>
      <c r="J3930" s="23"/>
      <c r="K3930" s="23"/>
      <c r="L3930" s="23"/>
      <c r="M3930" s="23"/>
      <c r="N3930" s="23"/>
      <c r="O3930" s="23"/>
      <c r="P3930" s="23"/>
      <c r="Q3930" s="23"/>
      <c r="R3930" s="23"/>
      <c r="S3930" s="23"/>
      <c r="T3930" s="23"/>
      <c r="U3930" s="23"/>
      <c r="V3930" s="23"/>
      <c r="W3930" s="23"/>
    </row>
    <row r="3931" spans="1:23" x14ac:dyDescent="0.3">
      <c r="A3931" s="23"/>
      <c r="B3931" s="23"/>
      <c r="C3931" s="23"/>
      <c r="D3931" s="23"/>
      <c r="E3931" s="23"/>
      <c r="F3931" s="23"/>
      <c r="G3931" s="23"/>
      <c r="H3931" s="23"/>
      <c r="I3931" s="23"/>
      <c r="J3931" s="23"/>
      <c r="K3931" s="23"/>
      <c r="L3931" s="23"/>
      <c r="M3931" s="23"/>
      <c r="N3931" s="23"/>
      <c r="O3931" s="23"/>
      <c r="P3931" s="23"/>
      <c r="Q3931" s="23"/>
      <c r="R3931" s="23"/>
      <c r="S3931" s="23"/>
      <c r="T3931" s="23"/>
      <c r="U3931" s="23"/>
      <c r="V3931" s="23"/>
      <c r="W3931" s="23"/>
    </row>
    <row r="3932" spans="1:23" x14ac:dyDescent="0.3">
      <c r="A3932" s="23"/>
      <c r="B3932" s="23"/>
      <c r="C3932" s="23"/>
      <c r="D3932" s="23"/>
      <c r="E3932" s="23"/>
      <c r="F3932" s="23"/>
      <c r="G3932" s="23"/>
      <c r="H3932" s="23"/>
      <c r="I3932" s="23"/>
      <c r="J3932" s="23"/>
      <c r="K3932" s="23"/>
      <c r="L3932" s="23"/>
      <c r="M3932" s="23"/>
      <c r="N3932" s="23"/>
      <c r="O3932" s="23"/>
      <c r="P3932" s="23"/>
      <c r="Q3932" s="23"/>
      <c r="R3932" s="23"/>
      <c r="S3932" s="23"/>
      <c r="T3932" s="23"/>
      <c r="U3932" s="23"/>
      <c r="V3932" s="23"/>
      <c r="W3932" s="23"/>
    </row>
    <row r="3933" spans="1:23" x14ac:dyDescent="0.3">
      <c r="A3933" s="23"/>
      <c r="B3933" s="23"/>
      <c r="C3933" s="23"/>
      <c r="D3933" s="23"/>
      <c r="E3933" s="23"/>
      <c r="F3933" s="23"/>
      <c r="G3933" s="23"/>
      <c r="H3933" s="23"/>
      <c r="I3933" s="23"/>
      <c r="J3933" s="23"/>
      <c r="K3933" s="23"/>
      <c r="L3933" s="23"/>
      <c r="M3933" s="23"/>
      <c r="N3933" s="23"/>
      <c r="O3933" s="23"/>
      <c r="P3933" s="23"/>
      <c r="Q3933" s="23"/>
      <c r="R3933" s="23"/>
      <c r="S3933" s="23"/>
      <c r="T3933" s="23"/>
      <c r="U3933" s="23"/>
      <c r="V3933" s="23"/>
      <c r="W3933" s="23"/>
    </row>
    <row r="3934" spans="1:23" x14ac:dyDescent="0.3">
      <c r="A3934" s="23"/>
      <c r="B3934" s="23"/>
      <c r="C3934" s="23"/>
      <c r="D3934" s="23"/>
      <c r="E3934" s="23"/>
      <c r="F3934" s="23"/>
      <c r="G3934" s="23"/>
      <c r="H3934" s="23"/>
      <c r="I3934" s="23"/>
      <c r="J3934" s="23"/>
      <c r="K3934" s="23"/>
      <c r="L3934" s="23"/>
      <c r="M3934" s="23"/>
      <c r="N3934" s="23"/>
      <c r="O3934" s="23"/>
      <c r="P3934" s="23"/>
      <c r="Q3934" s="23"/>
      <c r="R3934" s="23"/>
      <c r="S3934" s="23"/>
      <c r="T3934" s="23"/>
      <c r="U3934" s="23"/>
      <c r="V3934" s="23"/>
      <c r="W3934" s="23"/>
    </row>
    <row r="3935" spans="1:23" x14ac:dyDescent="0.3">
      <c r="A3935" s="23"/>
      <c r="B3935" s="23"/>
      <c r="C3935" s="23"/>
      <c r="D3935" s="23"/>
      <c r="E3935" s="23"/>
      <c r="F3935" s="23"/>
      <c r="G3935" s="23"/>
      <c r="H3935" s="23"/>
      <c r="I3935" s="23"/>
      <c r="J3935" s="23"/>
      <c r="K3935" s="23"/>
      <c r="L3935" s="23"/>
      <c r="M3935" s="23"/>
      <c r="N3935" s="23"/>
      <c r="O3935" s="23"/>
      <c r="P3935" s="23"/>
      <c r="Q3935" s="23"/>
      <c r="R3935" s="23"/>
      <c r="S3935" s="23"/>
      <c r="T3935" s="23"/>
      <c r="U3935" s="23"/>
      <c r="V3935" s="23"/>
      <c r="W3935" s="23"/>
    </row>
    <row r="3936" spans="1:23" x14ac:dyDescent="0.3">
      <c r="A3936" s="23"/>
      <c r="B3936" s="23"/>
      <c r="C3936" s="23"/>
      <c r="D3936" s="23"/>
      <c r="E3936" s="23"/>
      <c r="F3936" s="23"/>
      <c r="G3936" s="23"/>
      <c r="H3936" s="23"/>
      <c r="I3936" s="23"/>
      <c r="J3936" s="23"/>
      <c r="K3936" s="23"/>
      <c r="L3936" s="23"/>
      <c r="M3936" s="23"/>
      <c r="N3936" s="23"/>
      <c r="O3936" s="23"/>
      <c r="P3936" s="23"/>
      <c r="Q3936" s="23"/>
      <c r="R3936" s="23"/>
      <c r="S3936" s="23"/>
      <c r="T3936" s="23"/>
      <c r="U3936" s="23"/>
      <c r="V3936" s="23"/>
      <c r="W3936" s="23"/>
    </row>
    <row r="3937" spans="1:23" x14ac:dyDescent="0.3">
      <c r="A3937" s="23"/>
      <c r="B3937" s="23"/>
      <c r="C3937" s="23"/>
      <c r="D3937" s="23"/>
      <c r="E3937" s="23"/>
      <c r="F3937" s="23"/>
      <c r="G3937" s="23"/>
      <c r="H3937" s="23"/>
      <c r="I3937" s="23"/>
      <c r="J3937" s="23"/>
      <c r="K3937" s="23"/>
      <c r="L3937" s="23"/>
      <c r="M3937" s="23"/>
      <c r="N3937" s="23"/>
      <c r="O3937" s="23"/>
      <c r="P3937" s="23"/>
      <c r="Q3937" s="23"/>
      <c r="R3937" s="23"/>
      <c r="S3937" s="23"/>
      <c r="T3937" s="23"/>
      <c r="U3937" s="23"/>
      <c r="V3937" s="23"/>
      <c r="W3937" s="23"/>
    </row>
    <row r="3938" spans="1:23" x14ac:dyDescent="0.3">
      <c r="A3938" s="23"/>
      <c r="B3938" s="23"/>
      <c r="C3938" s="23"/>
      <c r="D3938" s="23"/>
      <c r="E3938" s="23"/>
      <c r="F3938" s="23"/>
      <c r="G3938" s="23"/>
      <c r="H3938" s="23"/>
      <c r="I3938" s="23"/>
      <c r="J3938" s="23"/>
      <c r="K3938" s="23"/>
      <c r="L3938" s="23"/>
      <c r="M3938" s="23"/>
      <c r="N3938" s="23"/>
      <c r="O3938" s="23"/>
      <c r="P3938" s="23"/>
      <c r="Q3938" s="23"/>
      <c r="R3938" s="23"/>
      <c r="S3938" s="23"/>
      <c r="T3938" s="23"/>
      <c r="U3938" s="23"/>
      <c r="V3938" s="23"/>
      <c r="W3938" s="23"/>
    </row>
    <row r="3939" spans="1:23" x14ac:dyDescent="0.3">
      <c r="A3939" s="23"/>
      <c r="B3939" s="23"/>
      <c r="C3939" s="23"/>
      <c r="D3939" s="23"/>
      <c r="E3939" s="23"/>
      <c r="F3939" s="23"/>
      <c r="G3939" s="23"/>
      <c r="H3939" s="23"/>
      <c r="I3939" s="23"/>
      <c r="J3939" s="23"/>
      <c r="K3939" s="23"/>
      <c r="L3939" s="23"/>
      <c r="M3939" s="23"/>
      <c r="N3939" s="23"/>
      <c r="O3939" s="23"/>
      <c r="P3939" s="23"/>
      <c r="Q3939" s="23"/>
      <c r="R3939" s="23"/>
      <c r="S3939" s="23"/>
      <c r="T3939" s="23"/>
      <c r="U3939" s="23"/>
      <c r="V3939" s="23"/>
      <c r="W3939" s="23"/>
    </row>
    <row r="3940" spans="1:23" x14ac:dyDescent="0.3">
      <c r="A3940" s="23"/>
      <c r="B3940" s="23"/>
      <c r="C3940" s="23"/>
      <c r="D3940" s="23"/>
      <c r="E3940" s="23"/>
      <c r="F3940" s="23"/>
      <c r="G3940" s="23"/>
      <c r="H3940" s="23"/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3"/>
    </row>
    <row r="3941" spans="1:23" x14ac:dyDescent="0.3">
      <c r="A3941" s="23"/>
      <c r="B3941" s="23"/>
      <c r="C3941" s="23"/>
      <c r="D3941" s="23"/>
      <c r="E3941" s="23"/>
      <c r="F3941" s="23"/>
      <c r="G3941" s="23"/>
      <c r="H3941" s="23"/>
      <c r="I3941" s="23"/>
      <c r="J3941" s="23"/>
      <c r="K3941" s="23"/>
      <c r="L3941" s="23"/>
      <c r="M3941" s="23"/>
      <c r="N3941" s="23"/>
      <c r="O3941" s="23"/>
      <c r="P3941" s="23"/>
      <c r="Q3941" s="23"/>
      <c r="R3941" s="23"/>
      <c r="S3941" s="23"/>
      <c r="T3941" s="23"/>
      <c r="U3941" s="23"/>
      <c r="V3941" s="23"/>
      <c r="W3941" s="23"/>
    </row>
    <row r="3942" spans="1:23" x14ac:dyDescent="0.3">
      <c r="A3942" s="23"/>
      <c r="B3942" s="23"/>
      <c r="C3942" s="23"/>
      <c r="D3942" s="23"/>
      <c r="E3942" s="23"/>
      <c r="F3942" s="23"/>
      <c r="G3942" s="23"/>
      <c r="H3942" s="23"/>
      <c r="I3942" s="23"/>
      <c r="J3942" s="23"/>
      <c r="K3942" s="23"/>
      <c r="L3942" s="23"/>
      <c r="M3942" s="23"/>
      <c r="N3942" s="23"/>
      <c r="O3942" s="23"/>
      <c r="P3942" s="23"/>
      <c r="Q3942" s="23"/>
      <c r="R3942" s="23"/>
      <c r="S3942" s="23"/>
      <c r="T3942" s="23"/>
      <c r="U3942" s="23"/>
      <c r="V3942" s="23"/>
      <c r="W3942" s="23"/>
    </row>
    <row r="3943" spans="1:23" x14ac:dyDescent="0.3">
      <c r="A3943" s="23"/>
      <c r="B3943" s="23"/>
      <c r="C3943" s="23"/>
      <c r="D3943" s="23"/>
      <c r="E3943" s="23"/>
      <c r="F3943" s="23"/>
      <c r="G3943" s="23"/>
      <c r="H3943" s="23"/>
      <c r="I3943" s="23"/>
      <c r="J3943" s="23"/>
      <c r="K3943" s="23"/>
      <c r="L3943" s="23"/>
      <c r="M3943" s="23"/>
      <c r="N3943" s="23"/>
      <c r="O3943" s="23"/>
      <c r="P3943" s="23"/>
      <c r="Q3943" s="23"/>
      <c r="R3943" s="23"/>
      <c r="S3943" s="23"/>
      <c r="T3943" s="23"/>
      <c r="U3943" s="23"/>
      <c r="V3943" s="23"/>
      <c r="W3943" s="23"/>
    </row>
    <row r="3944" spans="1:23" x14ac:dyDescent="0.3">
      <c r="A3944" s="23"/>
      <c r="B3944" s="23"/>
      <c r="C3944" s="23"/>
      <c r="D3944" s="23"/>
      <c r="E3944" s="23"/>
      <c r="F3944" s="23"/>
      <c r="G3944" s="23"/>
      <c r="H3944" s="23"/>
      <c r="I3944" s="23"/>
      <c r="J3944" s="23"/>
      <c r="K3944" s="23"/>
      <c r="L3944" s="23"/>
      <c r="M3944" s="23"/>
      <c r="N3944" s="23"/>
      <c r="O3944" s="23"/>
      <c r="P3944" s="23"/>
      <c r="Q3944" s="23"/>
      <c r="R3944" s="23"/>
      <c r="S3944" s="23"/>
      <c r="T3944" s="23"/>
      <c r="U3944" s="23"/>
      <c r="V3944" s="23"/>
      <c r="W3944" s="23"/>
    </row>
    <row r="3945" spans="1:23" x14ac:dyDescent="0.3">
      <c r="A3945" s="23"/>
      <c r="B3945" s="23"/>
      <c r="C3945" s="23"/>
      <c r="D3945" s="23"/>
      <c r="E3945" s="23"/>
      <c r="F3945" s="23"/>
      <c r="G3945" s="23"/>
      <c r="H3945" s="23"/>
      <c r="I3945" s="23"/>
      <c r="J3945" s="23"/>
      <c r="K3945" s="23"/>
      <c r="L3945" s="23"/>
      <c r="M3945" s="23"/>
      <c r="N3945" s="23"/>
      <c r="O3945" s="23"/>
      <c r="P3945" s="23"/>
      <c r="Q3945" s="23"/>
      <c r="R3945" s="23"/>
      <c r="S3945" s="23"/>
      <c r="T3945" s="23"/>
      <c r="U3945" s="23"/>
      <c r="V3945" s="23"/>
      <c r="W3945" s="23"/>
    </row>
    <row r="3946" spans="1:23" x14ac:dyDescent="0.3">
      <c r="A3946" s="23"/>
      <c r="B3946" s="23"/>
      <c r="C3946" s="23"/>
      <c r="D3946" s="23"/>
      <c r="E3946" s="23"/>
      <c r="F3946" s="23"/>
      <c r="G3946" s="23"/>
      <c r="H3946" s="23"/>
      <c r="I3946" s="23"/>
      <c r="J3946" s="23"/>
      <c r="K3946" s="23"/>
      <c r="L3946" s="23"/>
      <c r="M3946" s="23"/>
      <c r="N3946" s="23"/>
      <c r="O3946" s="23"/>
      <c r="P3946" s="23"/>
      <c r="Q3946" s="23"/>
      <c r="R3946" s="23"/>
      <c r="S3946" s="23"/>
      <c r="T3946" s="23"/>
      <c r="U3946" s="23"/>
      <c r="V3946" s="23"/>
      <c r="W3946" s="23"/>
    </row>
    <row r="3947" spans="1:23" x14ac:dyDescent="0.3">
      <c r="A3947" s="23"/>
      <c r="B3947" s="23"/>
      <c r="C3947" s="23"/>
      <c r="D3947" s="23"/>
      <c r="E3947" s="23"/>
      <c r="F3947" s="23"/>
      <c r="G3947" s="23"/>
      <c r="H3947" s="23"/>
      <c r="I3947" s="23"/>
      <c r="J3947" s="23"/>
      <c r="K3947" s="23"/>
      <c r="L3947" s="23"/>
      <c r="M3947" s="23"/>
      <c r="N3947" s="23"/>
      <c r="O3947" s="23"/>
      <c r="P3947" s="23"/>
      <c r="Q3947" s="23"/>
      <c r="R3947" s="23"/>
      <c r="S3947" s="23"/>
      <c r="T3947" s="23"/>
      <c r="U3947" s="23"/>
      <c r="V3947" s="23"/>
      <c r="W3947" s="23"/>
    </row>
    <row r="3948" spans="1:23" x14ac:dyDescent="0.3">
      <c r="A3948" s="23"/>
      <c r="B3948" s="23"/>
      <c r="C3948" s="23"/>
      <c r="D3948" s="23"/>
      <c r="E3948" s="23"/>
      <c r="F3948" s="23"/>
      <c r="G3948" s="23"/>
      <c r="H3948" s="23"/>
      <c r="I3948" s="23"/>
      <c r="J3948" s="23"/>
      <c r="K3948" s="23"/>
      <c r="L3948" s="23"/>
      <c r="M3948" s="23"/>
      <c r="N3948" s="23"/>
      <c r="O3948" s="23"/>
      <c r="P3948" s="23"/>
      <c r="Q3948" s="23"/>
      <c r="R3948" s="23"/>
      <c r="S3948" s="23"/>
      <c r="T3948" s="23"/>
      <c r="U3948" s="23"/>
      <c r="V3948" s="23"/>
      <c r="W3948" s="23"/>
    </row>
    <row r="3949" spans="1:23" x14ac:dyDescent="0.3">
      <c r="A3949" s="23"/>
      <c r="B3949" s="23"/>
      <c r="C3949" s="23"/>
      <c r="D3949" s="23"/>
      <c r="E3949" s="23"/>
      <c r="F3949" s="23"/>
      <c r="G3949" s="23"/>
      <c r="H3949" s="23"/>
      <c r="I3949" s="23"/>
      <c r="J3949" s="23"/>
      <c r="K3949" s="23"/>
      <c r="L3949" s="23"/>
      <c r="M3949" s="23"/>
      <c r="N3949" s="23"/>
      <c r="O3949" s="23"/>
      <c r="P3949" s="23"/>
      <c r="Q3949" s="23"/>
      <c r="R3949" s="23"/>
      <c r="S3949" s="23"/>
      <c r="T3949" s="23"/>
      <c r="U3949" s="23"/>
      <c r="V3949" s="23"/>
      <c r="W3949" s="23"/>
    </row>
    <row r="3950" spans="1:23" x14ac:dyDescent="0.3">
      <c r="A3950" s="23"/>
      <c r="B3950" s="23"/>
      <c r="C3950" s="23"/>
      <c r="D3950" s="23"/>
      <c r="E3950" s="23"/>
      <c r="F3950" s="23"/>
      <c r="G3950" s="23"/>
      <c r="H3950" s="23"/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23"/>
      <c r="T3950" s="23"/>
      <c r="U3950" s="23"/>
      <c r="V3950" s="23"/>
      <c r="W3950" s="23"/>
    </row>
    <row r="3951" spans="1:23" x14ac:dyDescent="0.3">
      <c r="A3951" s="23"/>
      <c r="B3951" s="23"/>
      <c r="C3951" s="23"/>
      <c r="D3951" s="23"/>
      <c r="E3951" s="23"/>
      <c r="F3951" s="23"/>
      <c r="G3951" s="23"/>
      <c r="H3951" s="23"/>
      <c r="I3951" s="23"/>
      <c r="J3951" s="23"/>
      <c r="K3951" s="23"/>
      <c r="L3951" s="23"/>
      <c r="M3951" s="23"/>
      <c r="N3951" s="23"/>
      <c r="O3951" s="23"/>
      <c r="P3951" s="23"/>
      <c r="Q3951" s="23"/>
      <c r="R3951" s="23"/>
      <c r="S3951" s="23"/>
      <c r="T3951" s="23"/>
      <c r="U3951" s="23"/>
      <c r="V3951" s="23"/>
      <c r="W3951" s="23"/>
    </row>
    <row r="3952" spans="1:23" x14ac:dyDescent="0.3">
      <c r="A3952" s="23"/>
      <c r="B3952" s="23"/>
      <c r="C3952" s="23"/>
      <c r="D3952" s="23"/>
      <c r="E3952" s="23"/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</row>
    <row r="3953" spans="1:23" x14ac:dyDescent="0.3">
      <c r="A3953" s="23"/>
      <c r="B3953" s="23"/>
      <c r="C3953" s="23"/>
      <c r="D3953" s="23"/>
      <c r="E3953" s="23"/>
      <c r="F3953" s="23"/>
      <c r="G3953" s="23"/>
      <c r="H3953" s="23"/>
      <c r="I3953" s="23"/>
      <c r="J3953" s="23"/>
      <c r="K3953" s="23"/>
      <c r="L3953" s="23"/>
      <c r="M3953" s="23"/>
      <c r="N3953" s="23"/>
      <c r="O3953" s="23"/>
      <c r="P3953" s="23"/>
      <c r="Q3953" s="23"/>
      <c r="R3953" s="23"/>
      <c r="S3953" s="23"/>
      <c r="T3953" s="23"/>
      <c r="U3953" s="23"/>
      <c r="V3953" s="23"/>
      <c r="W3953" s="23"/>
    </row>
    <row r="3954" spans="1:23" x14ac:dyDescent="0.3">
      <c r="A3954" s="23"/>
      <c r="B3954" s="23"/>
      <c r="C3954" s="23"/>
      <c r="D3954" s="23"/>
      <c r="E3954" s="23"/>
      <c r="F3954" s="23"/>
      <c r="G3954" s="23"/>
      <c r="H3954" s="23"/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23"/>
      <c r="T3954" s="23"/>
      <c r="U3954" s="23"/>
      <c r="V3954" s="23"/>
      <c r="W3954" s="23"/>
    </row>
    <row r="3955" spans="1:23" x14ac:dyDescent="0.3">
      <c r="A3955" s="23"/>
      <c r="B3955" s="23"/>
      <c r="C3955" s="23"/>
      <c r="D3955" s="23"/>
      <c r="E3955" s="23"/>
      <c r="F3955" s="23"/>
      <c r="G3955" s="23"/>
      <c r="H3955" s="23"/>
      <c r="I3955" s="23"/>
      <c r="J3955" s="23"/>
      <c r="K3955" s="23"/>
      <c r="L3955" s="23"/>
      <c r="M3955" s="23"/>
      <c r="N3955" s="23"/>
      <c r="O3955" s="23"/>
      <c r="P3955" s="23"/>
      <c r="Q3955" s="23"/>
      <c r="R3955" s="23"/>
      <c r="S3955" s="23"/>
      <c r="T3955" s="23"/>
      <c r="U3955" s="23"/>
      <c r="V3955" s="23"/>
      <c r="W3955" s="23"/>
    </row>
    <row r="3956" spans="1:23" x14ac:dyDescent="0.3">
      <c r="A3956" s="23"/>
      <c r="B3956" s="23"/>
      <c r="C3956" s="23"/>
      <c r="D3956" s="23"/>
      <c r="E3956" s="23"/>
      <c r="F3956" s="23"/>
      <c r="G3956" s="23"/>
      <c r="H3956" s="23"/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  <c r="T3956" s="23"/>
      <c r="U3956" s="23"/>
      <c r="V3956" s="23"/>
      <c r="W3956" s="23"/>
    </row>
    <row r="3957" spans="1:23" x14ac:dyDescent="0.3">
      <c r="A3957" s="23"/>
      <c r="B3957" s="23"/>
      <c r="C3957" s="23"/>
      <c r="D3957" s="23"/>
      <c r="E3957" s="23"/>
      <c r="F3957" s="23"/>
      <c r="G3957" s="23"/>
      <c r="H3957" s="23"/>
      <c r="I3957" s="23"/>
      <c r="J3957" s="23"/>
      <c r="K3957" s="23"/>
      <c r="L3957" s="23"/>
      <c r="M3957" s="23"/>
      <c r="N3957" s="23"/>
      <c r="O3957" s="23"/>
      <c r="P3957" s="23"/>
      <c r="Q3957" s="23"/>
      <c r="R3957" s="23"/>
      <c r="S3957" s="23"/>
      <c r="T3957" s="23"/>
      <c r="U3957" s="23"/>
      <c r="V3957" s="23"/>
      <c r="W3957" s="23"/>
    </row>
    <row r="3958" spans="1:23" x14ac:dyDescent="0.3">
      <c r="A3958" s="23"/>
      <c r="B3958" s="23"/>
      <c r="C3958" s="23"/>
      <c r="D3958" s="23"/>
      <c r="E3958" s="23"/>
      <c r="F3958" s="23"/>
      <c r="G3958" s="23"/>
      <c r="H3958" s="23"/>
      <c r="I3958" s="23"/>
      <c r="J3958" s="23"/>
      <c r="K3958" s="23"/>
      <c r="L3958" s="23"/>
      <c r="M3958" s="23"/>
      <c r="N3958" s="23"/>
      <c r="O3958" s="23"/>
      <c r="P3958" s="23"/>
      <c r="Q3958" s="23"/>
      <c r="R3958" s="23"/>
      <c r="S3958" s="23"/>
      <c r="T3958" s="23"/>
      <c r="U3958" s="23"/>
      <c r="V3958" s="23"/>
      <c r="W3958" s="23"/>
    </row>
    <row r="3959" spans="1:23" x14ac:dyDescent="0.3">
      <c r="A3959" s="23"/>
      <c r="B3959" s="23"/>
      <c r="C3959" s="23"/>
      <c r="D3959" s="23"/>
      <c r="E3959" s="23"/>
      <c r="F3959" s="23"/>
      <c r="G3959" s="23"/>
      <c r="H3959" s="23"/>
      <c r="I3959" s="23"/>
      <c r="J3959" s="23"/>
      <c r="K3959" s="23"/>
      <c r="L3959" s="23"/>
      <c r="M3959" s="23"/>
      <c r="N3959" s="23"/>
      <c r="O3959" s="23"/>
      <c r="P3959" s="23"/>
      <c r="Q3959" s="23"/>
      <c r="R3959" s="23"/>
      <c r="S3959" s="23"/>
      <c r="T3959" s="23"/>
      <c r="U3959" s="23"/>
      <c r="V3959" s="23"/>
      <c r="W3959" s="23"/>
    </row>
    <row r="3960" spans="1:23" x14ac:dyDescent="0.3">
      <c r="A3960" s="23"/>
      <c r="B3960" s="23"/>
      <c r="C3960" s="23"/>
      <c r="D3960" s="23"/>
      <c r="E3960" s="23"/>
      <c r="F3960" s="23"/>
      <c r="G3960" s="23"/>
      <c r="H3960" s="23"/>
      <c r="I3960" s="23"/>
      <c r="J3960" s="23"/>
      <c r="K3960" s="23"/>
      <c r="L3960" s="23"/>
      <c r="M3960" s="23"/>
      <c r="N3960" s="23"/>
      <c r="O3960" s="23"/>
      <c r="P3960" s="23"/>
      <c r="Q3960" s="23"/>
      <c r="R3960" s="23"/>
      <c r="S3960" s="23"/>
      <c r="T3960" s="23"/>
      <c r="U3960" s="23"/>
      <c r="V3960" s="23"/>
      <c r="W3960" s="23"/>
    </row>
    <row r="3961" spans="1:23" x14ac:dyDescent="0.3">
      <c r="A3961" s="23"/>
      <c r="B3961" s="23"/>
      <c r="C3961" s="23"/>
      <c r="D3961" s="23"/>
      <c r="E3961" s="23"/>
      <c r="F3961" s="23"/>
      <c r="G3961" s="23"/>
      <c r="H3961" s="23"/>
      <c r="I3961" s="23"/>
      <c r="J3961" s="23"/>
      <c r="K3961" s="23"/>
      <c r="L3961" s="23"/>
      <c r="M3961" s="23"/>
      <c r="N3961" s="23"/>
      <c r="O3961" s="23"/>
      <c r="P3961" s="23"/>
      <c r="Q3961" s="23"/>
      <c r="R3961" s="23"/>
      <c r="S3961" s="23"/>
      <c r="T3961" s="23"/>
      <c r="U3961" s="23"/>
      <c r="V3961" s="23"/>
      <c r="W3961" s="23"/>
    </row>
    <row r="3962" spans="1:23" x14ac:dyDescent="0.3">
      <c r="A3962" s="23"/>
      <c r="B3962" s="23"/>
      <c r="C3962" s="23"/>
      <c r="D3962" s="23"/>
      <c r="E3962" s="23"/>
      <c r="F3962" s="23"/>
      <c r="G3962" s="23"/>
      <c r="H3962" s="23"/>
      <c r="I3962" s="23"/>
      <c r="J3962" s="23"/>
      <c r="K3962" s="23"/>
      <c r="L3962" s="23"/>
      <c r="M3962" s="23"/>
      <c r="N3962" s="23"/>
      <c r="O3962" s="23"/>
      <c r="P3962" s="23"/>
      <c r="Q3962" s="23"/>
      <c r="R3962" s="23"/>
      <c r="S3962" s="23"/>
      <c r="T3962" s="23"/>
      <c r="U3962" s="23"/>
      <c r="V3962" s="23"/>
      <c r="W3962" s="23"/>
    </row>
    <row r="3963" spans="1:23" x14ac:dyDescent="0.3">
      <c r="A3963" s="23"/>
      <c r="B3963" s="23"/>
      <c r="C3963" s="23"/>
      <c r="D3963" s="23"/>
      <c r="E3963" s="23"/>
      <c r="F3963" s="23"/>
      <c r="G3963" s="23"/>
      <c r="H3963" s="23"/>
      <c r="I3963" s="23"/>
      <c r="J3963" s="23"/>
      <c r="K3963" s="23"/>
      <c r="L3963" s="23"/>
      <c r="M3963" s="23"/>
      <c r="N3963" s="23"/>
      <c r="O3963" s="23"/>
      <c r="P3963" s="23"/>
      <c r="Q3963" s="23"/>
      <c r="R3963" s="23"/>
      <c r="S3963" s="23"/>
      <c r="T3963" s="23"/>
      <c r="U3963" s="23"/>
      <c r="V3963" s="23"/>
      <c r="W3963" s="23"/>
    </row>
    <row r="3964" spans="1:23" x14ac:dyDescent="0.3">
      <c r="A3964" s="23"/>
      <c r="B3964" s="23"/>
      <c r="C3964" s="23"/>
      <c r="D3964" s="23"/>
      <c r="E3964" s="23"/>
      <c r="F3964" s="23"/>
      <c r="G3964" s="23"/>
      <c r="H3964" s="23"/>
      <c r="I3964" s="23"/>
      <c r="J3964" s="23"/>
      <c r="K3964" s="23"/>
      <c r="L3964" s="23"/>
      <c r="M3964" s="23"/>
      <c r="N3964" s="23"/>
      <c r="O3964" s="23"/>
      <c r="P3964" s="23"/>
      <c r="Q3964" s="23"/>
      <c r="R3964" s="23"/>
      <c r="S3964" s="23"/>
      <c r="T3964" s="23"/>
      <c r="U3964" s="23"/>
      <c r="V3964" s="23"/>
      <c r="W3964" s="23"/>
    </row>
    <row r="3965" spans="1:23" x14ac:dyDescent="0.3">
      <c r="A3965" s="23"/>
      <c r="B3965" s="23"/>
      <c r="C3965" s="23"/>
      <c r="D3965" s="23"/>
      <c r="E3965" s="23"/>
      <c r="F3965" s="23"/>
      <c r="G3965" s="23"/>
      <c r="H3965" s="23"/>
      <c r="I3965" s="23"/>
      <c r="J3965" s="23"/>
      <c r="K3965" s="23"/>
      <c r="L3965" s="23"/>
      <c r="M3965" s="23"/>
      <c r="N3965" s="23"/>
      <c r="O3965" s="23"/>
      <c r="P3965" s="23"/>
      <c r="Q3965" s="23"/>
      <c r="R3965" s="23"/>
      <c r="S3965" s="23"/>
      <c r="T3965" s="23"/>
      <c r="U3965" s="23"/>
      <c r="V3965" s="23"/>
      <c r="W3965" s="23"/>
    </row>
    <row r="3966" spans="1:23" x14ac:dyDescent="0.3">
      <c r="A3966" s="23"/>
      <c r="B3966" s="23"/>
      <c r="C3966" s="23"/>
      <c r="D3966" s="23"/>
      <c r="E3966" s="23"/>
      <c r="F3966" s="23"/>
      <c r="G3966" s="23"/>
      <c r="H3966" s="23"/>
      <c r="I3966" s="23"/>
      <c r="J3966" s="23"/>
      <c r="K3966" s="23"/>
      <c r="L3966" s="23"/>
      <c r="M3966" s="23"/>
      <c r="N3966" s="23"/>
      <c r="O3966" s="23"/>
      <c r="P3966" s="23"/>
      <c r="Q3966" s="23"/>
      <c r="R3966" s="23"/>
      <c r="S3966" s="23"/>
      <c r="T3966" s="23"/>
      <c r="U3966" s="23"/>
      <c r="V3966" s="23"/>
      <c r="W3966" s="23"/>
    </row>
    <row r="3967" spans="1:23" x14ac:dyDescent="0.3">
      <c r="A3967" s="23"/>
      <c r="B3967" s="23"/>
      <c r="C3967" s="23"/>
      <c r="D3967" s="23"/>
      <c r="E3967" s="23"/>
      <c r="F3967" s="23"/>
      <c r="G3967" s="23"/>
      <c r="H3967" s="23"/>
      <c r="I3967" s="23"/>
      <c r="J3967" s="23"/>
      <c r="K3967" s="23"/>
      <c r="L3967" s="23"/>
      <c r="M3967" s="23"/>
      <c r="N3967" s="23"/>
      <c r="O3967" s="23"/>
      <c r="P3967" s="23"/>
      <c r="Q3967" s="23"/>
      <c r="R3967" s="23"/>
      <c r="S3967" s="23"/>
      <c r="T3967" s="23"/>
      <c r="U3967" s="23"/>
      <c r="V3967" s="23"/>
      <c r="W3967" s="23"/>
    </row>
    <row r="3968" spans="1:23" x14ac:dyDescent="0.3">
      <c r="A3968" s="23"/>
      <c r="B3968" s="23"/>
      <c r="C3968" s="23"/>
      <c r="D3968" s="23"/>
      <c r="E3968" s="23"/>
      <c r="F3968" s="23"/>
      <c r="G3968" s="23"/>
      <c r="H3968" s="23"/>
      <c r="I3968" s="23"/>
      <c r="J3968" s="23"/>
      <c r="K3968" s="23"/>
      <c r="L3968" s="23"/>
      <c r="M3968" s="23"/>
      <c r="N3968" s="23"/>
      <c r="O3968" s="23"/>
      <c r="P3968" s="23"/>
      <c r="Q3968" s="23"/>
      <c r="R3968" s="23"/>
      <c r="S3968" s="23"/>
      <c r="T3968" s="23"/>
      <c r="U3968" s="23"/>
      <c r="V3968" s="23"/>
      <c r="W3968" s="23"/>
    </row>
    <row r="3969" spans="1:23" x14ac:dyDescent="0.3">
      <c r="A3969" s="23"/>
      <c r="B3969" s="23"/>
      <c r="C3969" s="23"/>
      <c r="D3969" s="23"/>
      <c r="E3969" s="23"/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</row>
    <row r="3970" spans="1:23" x14ac:dyDescent="0.3">
      <c r="A3970" s="23"/>
      <c r="B3970" s="23"/>
      <c r="C3970" s="23"/>
      <c r="D3970" s="23"/>
      <c r="E3970" s="23"/>
      <c r="F3970" s="23"/>
      <c r="G3970" s="23"/>
      <c r="H3970" s="23"/>
      <c r="I3970" s="23"/>
      <c r="J3970" s="23"/>
      <c r="K3970" s="23"/>
      <c r="L3970" s="23"/>
      <c r="M3970" s="23"/>
      <c r="N3970" s="23"/>
      <c r="O3970" s="23"/>
      <c r="P3970" s="23"/>
      <c r="Q3970" s="23"/>
      <c r="R3970" s="23"/>
      <c r="S3970" s="23"/>
      <c r="T3970" s="23"/>
      <c r="U3970" s="23"/>
      <c r="V3970" s="23"/>
      <c r="W3970" s="23"/>
    </row>
    <row r="3971" spans="1:23" x14ac:dyDescent="0.3">
      <c r="A3971" s="23"/>
      <c r="B3971" s="23"/>
      <c r="C3971" s="23"/>
      <c r="D3971" s="23"/>
      <c r="E3971" s="23"/>
      <c r="F3971" s="23"/>
      <c r="G3971" s="23"/>
      <c r="H3971" s="23"/>
      <c r="I3971" s="23"/>
      <c r="J3971" s="23"/>
      <c r="K3971" s="23"/>
      <c r="L3971" s="23"/>
      <c r="M3971" s="23"/>
      <c r="N3971" s="23"/>
      <c r="O3971" s="23"/>
      <c r="P3971" s="23"/>
      <c r="Q3971" s="23"/>
      <c r="R3971" s="23"/>
      <c r="S3971" s="23"/>
      <c r="T3971" s="23"/>
      <c r="U3971" s="23"/>
      <c r="V3971" s="23"/>
      <c r="W3971" s="23"/>
    </row>
    <row r="3972" spans="1:23" x14ac:dyDescent="0.3">
      <c r="A3972" s="23"/>
      <c r="B3972" s="23"/>
      <c r="C3972" s="23"/>
      <c r="D3972" s="23"/>
      <c r="E3972" s="23"/>
      <c r="F3972" s="23"/>
      <c r="G3972" s="23"/>
      <c r="H3972" s="23"/>
      <c r="I3972" s="23"/>
      <c r="J3972" s="23"/>
      <c r="K3972" s="23"/>
      <c r="L3972" s="23"/>
      <c r="M3972" s="23"/>
      <c r="N3972" s="23"/>
      <c r="O3972" s="23"/>
      <c r="P3972" s="23"/>
      <c r="Q3972" s="23"/>
      <c r="R3972" s="23"/>
      <c r="S3972" s="23"/>
      <c r="T3972" s="23"/>
      <c r="U3972" s="23"/>
      <c r="V3972" s="23"/>
      <c r="W3972" s="23"/>
    </row>
    <row r="3973" spans="1:23" x14ac:dyDescent="0.3">
      <c r="A3973" s="23"/>
      <c r="B3973" s="23"/>
      <c r="C3973" s="23"/>
      <c r="D3973" s="23"/>
      <c r="E3973" s="23"/>
      <c r="F3973" s="23"/>
      <c r="G3973" s="23"/>
      <c r="H3973" s="23"/>
      <c r="I3973" s="23"/>
      <c r="J3973" s="23"/>
      <c r="K3973" s="23"/>
      <c r="L3973" s="23"/>
      <c r="M3973" s="23"/>
      <c r="N3973" s="23"/>
      <c r="O3973" s="23"/>
      <c r="P3973" s="23"/>
      <c r="Q3973" s="23"/>
      <c r="R3973" s="23"/>
      <c r="S3973" s="23"/>
      <c r="T3973" s="23"/>
      <c r="U3973" s="23"/>
      <c r="V3973" s="23"/>
      <c r="W3973" s="23"/>
    </row>
    <row r="3974" spans="1:23" x14ac:dyDescent="0.3">
      <c r="A3974" s="23"/>
      <c r="B3974" s="23"/>
      <c r="C3974" s="23"/>
      <c r="D3974" s="23"/>
      <c r="E3974" s="23"/>
      <c r="F3974" s="23"/>
      <c r="G3974" s="23"/>
      <c r="H3974" s="23"/>
      <c r="I3974" s="23"/>
      <c r="J3974" s="23"/>
      <c r="K3974" s="23"/>
      <c r="L3974" s="23"/>
      <c r="M3974" s="23"/>
      <c r="N3974" s="23"/>
      <c r="O3974" s="23"/>
      <c r="P3974" s="23"/>
      <c r="Q3974" s="23"/>
      <c r="R3974" s="23"/>
      <c r="S3974" s="23"/>
      <c r="T3974" s="23"/>
      <c r="U3974" s="23"/>
      <c r="V3974" s="23"/>
      <c r="W3974" s="23"/>
    </row>
    <row r="3975" spans="1:23" x14ac:dyDescent="0.3">
      <c r="A3975" s="23"/>
      <c r="B3975" s="23"/>
      <c r="C3975" s="23"/>
      <c r="D3975" s="23"/>
      <c r="E3975" s="23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23"/>
      <c r="V3975" s="23"/>
      <c r="W3975" s="23"/>
    </row>
    <row r="3976" spans="1:23" x14ac:dyDescent="0.3">
      <c r="A3976" s="23"/>
      <c r="B3976" s="23"/>
      <c r="C3976" s="23"/>
      <c r="D3976" s="23"/>
      <c r="E3976" s="23"/>
      <c r="F3976" s="23"/>
      <c r="G3976" s="23"/>
      <c r="H3976" s="23"/>
      <c r="I3976" s="23"/>
      <c r="J3976" s="23"/>
      <c r="K3976" s="23"/>
      <c r="L3976" s="23"/>
      <c r="M3976" s="23"/>
      <c r="N3976" s="23"/>
      <c r="O3976" s="23"/>
      <c r="P3976" s="23"/>
      <c r="Q3976" s="23"/>
      <c r="R3976" s="23"/>
      <c r="S3976" s="23"/>
      <c r="T3976" s="23"/>
      <c r="U3976" s="23"/>
      <c r="V3976" s="23"/>
      <c r="W3976" s="23"/>
    </row>
    <row r="3977" spans="1:23" x14ac:dyDescent="0.3">
      <c r="A3977" s="23"/>
      <c r="B3977" s="23"/>
      <c r="C3977" s="23"/>
      <c r="D3977" s="23"/>
      <c r="E3977" s="23"/>
      <c r="F3977" s="23"/>
      <c r="G3977" s="23"/>
      <c r="H3977" s="23"/>
      <c r="I3977" s="23"/>
      <c r="J3977" s="23"/>
      <c r="K3977" s="23"/>
      <c r="L3977" s="23"/>
      <c r="M3977" s="23"/>
      <c r="N3977" s="23"/>
      <c r="O3977" s="23"/>
      <c r="P3977" s="23"/>
      <c r="Q3977" s="23"/>
      <c r="R3977" s="23"/>
      <c r="S3977" s="23"/>
      <c r="T3977" s="23"/>
      <c r="U3977" s="23"/>
      <c r="V3977" s="23"/>
      <c r="W3977" s="23"/>
    </row>
    <row r="3978" spans="1:23" x14ac:dyDescent="0.3">
      <c r="A3978" s="23"/>
      <c r="B3978" s="23"/>
      <c r="C3978" s="23"/>
      <c r="D3978" s="23"/>
      <c r="E3978" s="23"/>
      <c r="F3978" s="23"/>
      <c r="G3978" s="23"/>
      <c r="H3978" s="23"/>
      <c r="I3978" s="23"/>
      <c r="J3978" s="23"/>
      <c r="K3978" s="23"/>
      <c r="L3978" s="23"/>
      <c r="M3978" s="23"/>
      <c r="N3978" s="23"/>
      <c r="O3978" s="23"/>
      <c r="P3978" s="23"/>
      <c r="Q3978" s="23"/>
      <c r="R3978" s="23"/>
      <c r="S3978" s="23"/>
      <c r="T3978" s="23"/>
      <c r="U3978" s="23"/>
      <c r="V3978" s="23"/>
      <c r="W3978" s="23"/>
    </row>
    <row r="3979" spans="1:23" x14ac:dyDescent="0.3">
      <c r="A3979" s="23"/>
      <c r="B3979" s="23"/>
      <c r="C3979" s="23"/>
      <c r="D3979" s="23"/>
      <c r="E3979" s="23"/>
      <c r="F3979" s="23"/>
      <c r="G3979" s="23"/>
      <c r="H3979" s="23"/>
      <c r="I3979" s="23"/>
      <c r="J3979" s="23"/>
      <c r="K3979" s="23"/>
      <c r="L3979" s="23"/>
      <c r="M3979" s="23"/>
      <c r="N3979" s="23"/>
      <c r="O3979" s="23"/>
      <c r="P3979" s="23"/>
      <c r="Q3979" s="23"/>
      <c r="R3979" s="23"/>
      <c r="S3979" s="23"/>
      <c r="T3979" s="23"/>
      <c r="U3979" s="23"/>
      <c r="V3979" s="23"/>
      <c r="W3979" s="23"/>
    </row>
    <row r="3980" spans="1:23" x14ac:dyDescent="0.3">
      <c r="A3980" s="23"/>
      <c r="B3980" s="23"/>
      <c r="C3980" s="23"/>
      <c r="D3980" s="23"/>
      <c r="E3980" s="23"/>
      <c r="F3980" s="23"/>
      <c r="G3980" s="23"/>
      <c r="H3980" s="23"/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3"/>
    </row>
    <row r="3981" spans="1:23" x14ac:dyDescent="0.3">
      <c r="A3981" s="23"/>
      <c r="B3981" s="23"/>
      <c r="C3981" s="23"/>
      <c r="D3981" s="23"/>
      <c r="E3981" s="23"/>
      <c r="F3981" s="23"/>
      <c r="G3981" s="23"/>
      <c r="H3981" s="23"/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  <c r="T3981" s="23"/>
      <c r="U3981" s="23"/>
      <c r="V3981" s="23"/>
      <c r="W3981" s="23"/>
    </row>
    <row r="3982" spans="1:23" x14ac:dyDescent="0.3">
      <c r="A3982" s="23"/>
      <c r="B3982" s="23"/>
      <c r="C3982" s="23"/>
      <c r="D3982" s="23"/>
      <c r="E3982" s="23"/>
      <c r="F3982" s="23"/>
      <c r="G3982" s="23"/>
      <c r="H3982" s="23"/>
      <c r="I3982" s="23"/>
      <c r="J3982" s="23"/>
      <c r="K3982" s="23"/>
      <c r="L3982" s="23"/>
      <c r="M3982" s="23"/>
      <c r="N3982" s="23"/>
      <c r="O3982" s="23"/>
      <c r="P3982" s="23"/>
      <c r="Q3982" s="23"/>
      <c r="R3982" s="23"/>
      <c r="S3982" s="23"/>
      <c r="T3982" s="23"/>
      <c r="U3982" s="23"/>
      <c r="V3982" s="23"/>
      <c r="W3982" s="23"/>
    </row>
    <row r="3983" spans="1:23" x14ac:dyDescent="0.3">
      <c r="A3983" s="23"/>
      <c r="B3983" s="23"/>
      <c r="C3983" s="23"/>
      <c r="D3983" s="23"/>
      <c r="E3983" s="23"/>
      <c r="F3983" s="23"/>
      <c r="G3983" s="23"/>
      <c r="H3983" s="23"/>
      <c r="I3983" s="23"/>
      <c r="J3983" s="23"/>
      <c r="K3983" s="23"/>
      <c r="L3983" s="23"/>
      <c r="M3983" s="23"/>
      <c r="N3983" s="23"/>
      <c r="O3983" s="23"/>
      <c r="P3983" s="23"/>
      <c r="Q3983" s="23"/>
      <c r="R3983" s="23"/>
      <c r="S3983" s="23"/>
      <c r="T3983" s="23"/>
      <c r="U3983" s="23"/>
      <c r="V3983" s="23"/>
      <c r="W3983" s="23"/>
    </row>
    <row r="3984" spans="1:23" x14ac:dyDescent="0.3">
      <c r="A3984" s="23"/>
      <c r="B3984" s="23"/>
      <c r="C3984" s="23"/>
      <c r="D3984" s="23"/>
      <c r="E3984" s="23"/>
      <c r="F3984" s="23"/>
      <c r="G3984" s="23"/>
      <c r="H3984" s="23"/>
      <c r="I3984" s="23"/>
      <c r="J3984" s="23"/>
      <c r="K3984" s="23"/>
      <c r="L3984" s="23"/>
      <c r="M3984" s="23"/>
      <c r="N3984" s="23"/>
      <c r="O3984" s="23"/>
      <c r="P3984" s="23"/>
      <c r="Q3984" s="23"/>
      <c r="R3984" s="23"/>
      <c r="S3984" s="23"/>
      <c r="T3984" s="23"/>
      <c r="U3984" s="23"/>
      <c r="V3984" s="23"/>
      <c r="W3984" s="23"/>
    </row>
    <row r="3985" spans="1:23" x14ac:dyDescent="0.3">
      <c r="A3985" s="23"/>
      <c r="B3985" s="23"/>
      <c r="C3985" s="23"/>
      <c r="D3985" s="23"/>
      <c r="E3985" s="23"/>
      <c r="F3985" s="23"/>
      <c r="G3985" s="23"/>
      <c r="H3985" s="23"/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3"/>
    </row>
    <row r="3986" spans="1:23" x14ac:dyDescent="0.3">
      <c r="A3986" s="23"/>
      <c r="B3986" s="23"/>
      <c r="C3986" s="23"/>
      <c r="D3986" s="23"/>
      <c r="E3986" s="23"/>
      <c r="F3986" s="23"/>
      <c r="G3986" s="23"/>
      <c r="H3986" s="23"/>
      <c r="I3986" s="23"/>
      <c r="J3986" s="23"/>
      <c r="K3986" s="23"/>
      <c r="L3986" s="23"/>
      <c r="M3986" s="23"/>
      <c r="N3986" s="23"/>
      <c r="O3986" s="23"/>
      <c r="P3986" s="23"/>
      <c r="Q3986" s="23"/>
      <c r="R3986" s="23"/>
      <c r="S3986" s="23"/>
      <c r="T3986" s="23"/>
      <c r="U3986" s="23"/>
      <c r="V3986" s="23"/>
      <c r="W3986" s="23"/>
    </row>
    <row r="3987" spans="1:23" x14ac:dyDescent="0.3">
      <c r="A3987" s="23"/>
      <c r="B3987" s="23"/>
      <c r="C3987" s="23"/>
      <c r="D3987" s="23"/>
      <c r="E3987" s="23"/>
      <c r="F3987" s="23"/>
      <c r="G3987" s="23"/>
      <c r="H3987" s="23"/>
      <c r="I3987" s="23"/>
      <c r="J3987" s="23"/>
      <c r="K3987" s="23"/>
      <c r="L3987" s="23"/>
      <c r="M3987" s="23"/>
      <c r="N3987" s="23"/>
      <c r="O3987" s="23"/>
      <c r="P3987" s="23"/>
      <c r="Q3987" s="23"/>
      <c r="R3987" s="23"/>
      <c r="S3987" s="23"/>
      <c r="T3987" s="23"/>
      <c r="U3987" s="23"/>
      <c r="V3987" s="23"/>
      <c r="W3987" s="23"/>
    </row>
    <row r="3988" spans="1:23" x14ac:dyDescent="0.3">
      <c r="A3988" s="23"/>
      <c r="B3988" s="23"/>
      <c r="C3988" s="23"/>
      <c r="D3988" s="23"/>
      <c r="E3988" s="23"/>
      <c r="F3988" s="23"/>
      <c r="G3988" s="23"/>
      <c r="H3988" s="23"/>
      <c r="I3988" s="23"/>
      <c r="J3988" s="23"/>
      <c r="K3988" s="23"/>
      <c r="L3988" s="23"/>
      <c r="M3988" s="23"/>
      <c r="N3988" s="23"/>
      <c r="O3988" s="23"/>
      <c r="P3988" s="23"/>
      <c r="Q3988" s="23"/>
      <c r="R3988" s="23"/>
      <c r="S3988" s="23"/>
      <c r="T3988" s="23"/>
      <c r="U3988" s="23"/>
      <c r="V3988" s="23"/>
      <c r="W3988" s="23"/>
    </row>
    <row r="3989" spans="1:23" x14ac:dyDescent="0.3">
      <c r="A3989" s="23"/>
      <c r="B3989" s="23"/>
      <c r="C3989" s="23"/>
      <c r="D3989" s="23"/>
      <c r="E3989" s="23"/>
      <c r="F3989" s="23"/>
      <c r="G3989" s="23"/>
      <c r="H3989" s="23"/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3"/>
    </row>
    <row r="3990" spans="1:23" x14ac:dyDescent="0.3">
      <c r="A3990" s="23"/>
      <c r="B3990" s="23"/>
      <c r="C3990" s="23"/>
      <c r="D3990" s="23"/>
      <c r="E3990" s="23"/>
      <c r="F3990" s="23"/>
      <c r="G3990" s="23"/>
      <c r="H3990" s="23"/>
      <c r="I3990" s="23"/>
      <c r="J3990" s="23"/>
      <c r="K3990" s="23"/>
      <c r="L3990" s="23"/>
      <c r="M3990" s="23"/>
      <c r="N3990" s="23"/>
      <c r="O3990" s="23"/>
      <c r="P3990" s="23"/>
      <c r="Q3990" s="23"/>
      <c r="R3990" s="23"/>
      <c r="S3990" s="23"/>
      <c r="T3990" s="23"/>
      <c r="U3990" s="23"/>
      <c r="V3990" s="23"/>
      <c r="W3990" s="23"/>
    </row>
    <row r="3991" spans="1:23" x14ac:dyDescent="0.3">
      <c r="A3991" s="23"/>
      <c r="B3991" s="23"/>
      <c r="C3991" s="23"/>
      <c r="D3991" s="23"/>
      <c r="E3991" s="23"/>
      <c r="F3991" s="23"/>
      <c r="G3991" s="23"/>
      <c r="H3991" s="23"/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3"/>
    </row>
    <row r="3992" spans="1:23" x14ac:dyDescent="0.3">
      <c r="A3992" s="23"/>
      <c r="B3992" s="23"/>
      <c r="C3992" s="23"/>
      <c r="D3992" s="23"/>
      <c r="E3992" s="23"/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</row>
    <row r="3993" spans="1:23" x14ac:dyDescent="0.3">
      <c r="A3993" s="23"/>
      <c r="B3993" s="23"/>
      <c r="C3993" s="23"/>
      <c r="D3993" s="23"/>
      <c r="E3993" s="23"/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</row>
    <row r="3994" spans="1:23" x14ac:dyDescent="0.3">
      <c r="A3994" s="23"/>
      <c r="B3994" s="23"/>
      <c r="C3994" s="23"/>
      <c r="D3994" s="23"/>
      <c r="E3994" s="23"/>
      <c r="F3994" s="23"/>
      <c r="G3994" s="23"/>
      <c r="H3994" s="23"/>
      <c r="I3994" s="23"/>
      <c r="J3994" s="23"/>
      <c r="K3994" s="23"/>
      <c r="L3994" s="23"/>
      <c r="M3994" s="23"/>
      <c r="N3994" s="23"/>
      <c r="O3994" s="23"/>
      <c r="P3994" s="23"/>
      <c r="Q3994" s="23"/>
      <c r="R3994" s="23"/>
      <c r="S3994" s="23"/>
      <c r="T3994" s="23"/>
      <c r="U3994" s="23"/>
      <c r="V3994" s="23"/>
      <c r="W3994" s="23"/>
    </row>
    <row r="3995" spans="1:23" x14ac:dyDescent="0.3">
      <c r="A3995" s="23"/>
      <c r="B3995" s="23"/>
      <c r="C3995" s="23"/>
      <c r="D3995" s="23"/>
      <c r="E3995" s="23"/>
      <c r="F3995" s="23"/>
      <c r="G3995" s="23"/>
      <c r="H3995" s="23"/>
      <c r="I3995" s="23"/>
      <c r="J3995" s="23"/>
      <c r="K3995" s="23"/>
      <c r="L3995" s="23"/>
      <c r="M3995" s="23"/>
      <c r="N3995" s="23"/>
      <c r="O3995" s="23"/>
      <c r="P3995" s="23"/>
      <c r="Q3995" s="23"/>
      <c r="R3995" s="23"/>
      <c r="S3995" s="23"/>
      <c r="T3995" s="23"/>
      <c r="U3995" s="23"/>
      <c r="V3995" s="23"/>
      <c r="W3995" s="23"/>
    </row>
    <row r="3996" spans="1:23" x14ac:dyDescent="0.3">
      <c r="A3996" s="23"/>
      <c r="B3996" s="23"/>
      <c r="C3996" s="23"/>
      <c r="D3996" s="23"/>
      <c r="E3996" s="23"/>
      <c r="F3996" s="23"/>
      <c r="G3996" s="23"/>
      <c r="H3996" s="23"/>
      <c r="I3996" s="23"/>
      <c r="J3996" s="23"/>
      <c r="K3996" s="23"/>
      <c r="L3996" s="23"/>
      <c r="M3996" s="23"/>
      <c r="N3996" s="23"/>
      <c r="O3996" s="23"/>
      <c r="P3996" s="23"/>
      <c r="Q3996" s="23"/>
      <c r="R3996" s="23"/>
      <c r="S3996" s="23"/>
      <c r="T3996" s="23"/>
      <c r="U3996" s="23"/>
      <c r="V3996" s="23"/>
      <c r="W3996" s="23"/>
    </row>
    <row r="3997" spans="1:23" x14ac:dyDescent="0.3">
      <c r="A3997" s="23"/>
      <c r="B3997" s="23"/>
      <c r="C3997" s="23"/>
      <c r="D3997" s="23"/>
      <c r="E3997" s="23"/>
      <c r="F3997" s="23"/>
      <c r="G3997" s="23"/>
      <c r="H3997" s="23"/>
      <c r="I3997" s="23"/>
      <c r="J3997" s="23"/>
      <c r="K3997" s="23"/>
      <c r="L3997" s="23"/>
      <c r="M3997" s="23"/>
      <c r="N3997" s="23"/>
      <c r="O3997" s="23"/>
      <c r="P3997" s="23"/>
      <c r="Q3997" s="23"/>
      <c r="R3997" s="23"/>
      <c r="S3997" s="23"/>
      <c r="T3997" s="23"/>
      <c r="U3997" s="23"/>
      <c r="V3997" s="23"/>
      <c r="W3997" s="23"/>
    </row>
    <row r="3998" spans="1:23" x14ac:dyDescent="0.3">
      <c r="A3998" s="23"/>
      <c r="B3998" s="23"/>
      <c r="C3998" s="23"/>
      <c r="D3998" s="23"/>
      <c r="E3998" s="23"/>
      <c r="F3998" s="23"/>
      <c r="G3998" s="23"/>
      <c r="H3998" s="23"/>
      <c r="I3998" s="23"/>
      <c r="J3998" s="23"/>
      <c r="K3998" s="23"/>
      <c r="L3998" s="23"/>
      <c r="M3998" s="23"/>
      <c r="N3998" s="23"/>
      <c r="O3998" s="23"/>
      <c r="P3998" s="23"/>
      <c r="Q3998" s="23"/>
      <c r="R3998" s="23"/>
      <c r="S3998" s="23"/>
      <c r="T3998" s="23"/>
      <c r="U3998" s="23"/>
      <c r="V3998" s="23"/>
      <c r="W3998" s="23"/>
    </row>
    <row r="3999" spans="1:23" x14ac:dyDescent="0.3">
      <c r="A3999" s="23"/>
      <c r="B3999" s="23"/>
      <c r="C3999" s="23"/>
      <c r="D3999" s="23"/>
      <c r="E3999" s="23"/>
      <c r="F3999" s="23"/>
      <c r="G3999" s="23"/>
      <c r="H3999" s="23"/>
      <c r="I3999" s="23"/>
      <c r="J3999" s="23"/>
      <c r="K3999" s="23"/>
      <c r="L3999" s="23"/>
      <c r="M3999" s="23"/>
      <c r="N3999" s="23"/>
      <c r="O3999" s="23"/>
      <c r="P3999" s="23"/>
      <c r="Q3999" s="23"/>
      <c r="R3999" s="23"/>
      <c r="S3999" s="23"/>
      <c r="T3999" s="23"/>
      <c r="U3999" s="23"/>
      <c r="V3999" s="23"/>
      <c r="W3999" s="23"/>
    </row>
    <row r="4000" spans="1:23" x14ac:dyDescent="0.3">
      <c r="A4000" s="23"/>
      <c r="B4000" s="23"/>
      <c r="C4000" s="23"/>
      <c r="D4000" s="23"/>
      <c r="E4000" s="23"/>
      <c r="F4000" s="23"/>
      <c r="G4000" s="23"/>
      <c r="H4000" s="23"/>
      <c r="I4000" s="23"/>
      <c r="J4000" s="23"/>
      <c r="K4000" s="23"/>
      <c r="L4000" s="23"/>
      <c r="M4000" s="23"/>
      <c r="N4000" s="23"/>
      <c r="O4000" s="23"/>
      <c r="P4000" s="23"/>
      <c r="Q4000" s="23"/>
      <c r="R4000" s="23"/>
      <c r="S4000" s="23"/>
      <c r="T4000" s="23"/>
      <c r="U4000" s="23"/>
      <c r="V4000" s="23"/>
      <c r="W4000" s="23"/>
    </row>
    <row r="4001" spans="1:23" x14ac:dyDescent="0.3">
      <c r="A4001" s="23"/>
      <c r="B4001" s="23"/>
      <c r="C4001" s="23"/>
      <c r="D4001" s="23"/>
      <c r="E4001" s="23"/>
      <c r="F4001" s="23"/>
      <c r="G4001" s="23"/>
      <c r="H4001" s="23"/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</row>
    <row r="4002" spans="1:23" x14ac:dyDescent="0.3">
      <c r="A4002" s="23"/>
      <c r="B4002" s="23"/>
      <c r="C4002" s="23"/>
      <c r="D4002" s="23"/>
      <c r="E4002" s="23"/>
      <c r="F4002" s="23"/>
      <c r="G4002" s="23"/>
      <c r="H4002" s="23"/>
      <c r="I4002" s="23"/>
      <c r="J4002" s="23"/>
      <c r="K4002" s="23"/>
      <c r="L4002" s="23"/>
      <c r="M4002" s="23"/>
      <c r="N4002" s="23"/>
      <c r="O4002" s="23"/>
      <c r="P4002" s="23"/>
      <c r="Q4002" s="23"/>
      <c r="R4002" s="23"/>
      <c r="S4002" s="23"/>
      <c r="T4002" s="23"/>
      <c r="U4002" s="23"/>
      <c r="V4002" s="23"/>
      <c r="W4002" s="23"/>
    </row>
    <row r="4003" spans="1:23" x14ac:dyDescent="0.3">
      <c r="A4003" s="23"/>
      <c r="B4003" s="23"/>
      <c r="C4003" s="23"/>
      <c r="D4003" s="23"/>
      <c r="E4003" s="23"/>
      <c r="F4003" s="23"/>
      <c r="G4003" s="23"/>
      <c r="H4003" s="23"/>
      <c r="I4003" s="23"/>
      <c r="J4003" s="23"/>
      <c r="K4003" s="23"/>
      <c r="L4003" s="23"/>
      <c r="M4003" s="23"/>
      <c r="N4003" s="23"/>
      <c r="O4003" s="23"/>
      <c r="P4003" s="23"/>
      <c r="Q4003" s="23"/>
      <c r="R4003" s="23"/>
      <c r="S4003" s="23"/>
      <c r="T4003" s="23"/>
      <c r="U4003" s="23"/>
      <c r="V4003" s="23"/>
      <c r="W4003" s="23"/>
    </row>
    <row r="4004" spans="1:23" x14ac:dyDescent="0.3">
      <c r="A4004" s="23"/>
      <c r="B4004" s="23"/>
      <c r="C4004" s="23"/>
      <c r="D4004" s="23"/>
      <c r="E4004" s="23"/>
      <c r="F4004" s="23"/>
      <c r="G4004" s="23"/>
      <c r="H4004" s="23"/>
      <c r="I4004" s="23"/>
      <c r="J4004" s="23"/>
      <c r="K4004" s="23"/>
      <c r="L4004" s="23"/>
      <c r="M4004" s="23"/>
      <c r="N4004" s="23"/>
      <c r="O4004" s="23"/>
      <c r="P4004" s="23"/>
      <c r="Q4004" s="23"/>
      <c r="R4004" s="23"/>
      <c r="S4004" s="23"/>
      <c r="T4004" s="23"/>
      <c r="U4004" s="23"/>
      <c r="V4004" s="23"/>
      <c r="W4004" s="23"/>
    </row>
    <row r="4005" spans="1:23" x14ac:dyDescent="0.3">
      <c r="A4005" s="23"/>
      <c r="B4005" s="23"/>
      <c r="C4005" s="23"/>
      <c r="D4005" s="23"/>
      <c r="E4005" s="23"/>
      <c r="F4005" s="23"/>
      <c r="G4005" s="23"/>
      <c r="H4005" s="23"/>
      <c r="I4005" s="23"/>
      <c r="J4005" s="23"/>
      <c r="K4005" s="23"/>
      <c r="L4005" s="23"/>
      <c r="M4005" s="23"/>
      <c r="N4005" s="23"/>
      <c r="O4005" s="23"/>
      <c r="P4005" s="23"/>
      <c r="Q4005" s="23"/>
      <c r="R4005" s="23"/>
      <c r="S4005" s="23"/>
      <c r="T4005" s="23"/>
      <c r="U4005" s="23"/>
      <c r="V4005" s="23"/>
      <c r="W4005" s="23"/>
    </row>
    <row r="4006" spans="1:23" x14ac:dyDescent="0.3">
      <c r="A4006" s="23"/>
      <c r="B4006" s="23"/>
      <c r="C4006" s="23"/>
      <c r="D4006" s="23"/>
      <c r="E4006" s="23"/>
      <c r="F4006" s="23"/>
      <c r="G4006" s="23"/>
      <c r="H4006" s="23"/>
      <c r="I4006" s="23"/>
      <c r="J4006" s="23"/>
      <c r="K4006" s="23"/>
      <c r="L4006" s="23"/>
      <c r="M4006" s="23"/>
      <c r="N4006" s="23"/>
      <c r="O4006" s="23"/>
      <c r="P4006" s="23"/>
      <c r="Q4006" s="23"/>
      <c r="R4006" s="23"/>
      <c r="S4006" s="23"/>
      <c r="T4006" s="23"/>
      <c r="U4006" s="23"/>
      <c r="V4006" s="23"/>
      <c r="W4006" s="23"/>
    </row>
    <row r="4007" spans="1:23" x14ac:dyDescent="0.3">
      <c r="A4007" s="23"/>
      <c r="B4007" s="23"/>
      <c r="C4007" s="23"/>
      <c r="D4007" s="23"/>
      <c r="E4007" s="23"/>
      <c r="F4007" s="23"/>
      <c r="G4007" s="23"/>
      <c r="H4007" s="23"/>
      <c r="I4007" s="23"/>
      <c r="J4007" s="23"/>
      <c r="K4007" s="23"/>
      <c r="L4007" s="23"/>
      <c r="M4007" s="23"/>
      <c r="N4007" s="23"/>
      <c r="O4007" s="23"/>
      <c r="P4007" s="23"/>
      <c r="Q4007" s="23"/>
      <c r="R4007" s="23"/>
      <c r="S4007" s="23"/>
      <c r="T4007" s="23"/>
      <c r="U4007" s="23"/>
      <c r="V4007" s="23"/>
      <c r="W4007" s="23"/>
    </row>
    <row r="4008" spans="1:23" x14ac:dyDescent="0.3">
      <c r="A4008" s="23"/>
      <c r="B4008" s="23"/>
      <c r="C4008" s="23"/>
      <c r="D4008" s="23"/>
      <c r="E4008" s="23"/>
      <c r="F4008" s="23"/>
      <c r="G4008" s="23"/>
      <c r="H4008" s="23"/>
      <c r="I4008" s="23"/>
      <c r="J4008" s="23"/>
      <c r="K4008" s="23"/>
      <c r="L4008" s="23"/>
      <c r="M4008" s="23"/>
      <c r="N4008" s="23"/>
      <c r="O4008" s="23"/>
      <c r="P4008" s="23"/>
      <c r="Q4008" s="23"/>
      <c r="R4008" s="23"/>
      <c r="S4008" s="23"/>
      <c r="T4008" s="23"/>
      <c r="U4008" s="23"/>
      <c r="V4008" s="23"/>
      <c r="W4008" s="23"/>
    </row>
    <row r="4009" spans="1:23" x14ac:dyDescent="0.3">
      <c r="A4009" s="23"/>
      <c r="B4009" s="23"/>
      <c r="C4009" s="23"/>
      <c r="D4009" s="23"/>
      <c r="E4009" s="23"/>
      <c r="F4009" s="23"/>
      <c r="G4009" s="23"/>
      <c r="H4009" s="23"/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3"/>
    </row>
    <row r="4010" spans="1:23" x14ac:dyDescent="0.3">
      <c r="A4010" s="23"/>
      <c r="B4010" s="23"/>
      <c r="C4010" s="23"/>
      <c r="D4010" s="23"/>
      <c r="E4010" s="23"/>
      <c r="F4010" s="23"/>
      <c r="G4010" s="23"/>
      <c r="H4010" s="23"/>
      <c r="I4010" s="23"/>
      <c r="J4010" s="23"/>
      <c r="K4010" s="23"/>
      <c r="L4010" s="23"/>
      <c r="M4010" s="23"/>
      <c r="N4010" s="23"/>
      <c r="O4010" s="23"/>
      <c r="P4010" s="23"/>
      <c r="Q4010" s="23"/>
      <c r="R4010" s="23"/>
      <c r="S4010" s="23"/>
      <c r="T4010" s="23"/>
      <c r="U4010" s="23"/>
      <c r="V4010" s="23"/>
      <c r="W4010" s="23"/>
    </row>
    <row r="4011" spans="1:23" x14ac:dyDescent="0.3">
      <c r="A4011" s="23"/>
      <c r="B4011" s="23"/>
      <c r="C4011" s="23"/>
      <c r="D4011" s="23"/>
      <c r="E4011" s="23"/>
      <c r="F4011" s="23"/>
      <c r="G4011" s="23"/>
      <c r="H4011" s="23"/>
      <c r="I4011" s="23"/>
      <c r="J4011" s="23"/>
      <c r="K4011" s="23"/>
      <c r="L4011" s="23"/>
      <c r="M4011" s="23"/>
      <c r="N4011" s="23"/>
      <c r="O4011" s="23"/>
      <c r="P4011" s="23"/>
      <c r="Q4011" s="23"/>
      <c r="R4011" s="23"/>
      <c r="S4011" s="23"/>
      <c r="T4011" s="23"/>
      <c r="U4011" s="23"/>
      <c r="V4011" s="23"/>
      <c r="W4011" s="23"/>
    </row>
    <row r="4012" spans="1:23" x14ac:dyDescent="0.3">
      <c r="A4012" s="23"/>
      <c r="B4012" s="23"/>
      <c r="C4012" s="23"/>
      <c r="D4012" s="23"/>
      <c r="E4012" s="23"/>
      <c r="F4012" s="23"/>
      <c r="G4012" s="23"/>
      <c r="H4012" s="23"/>
      <c r="I4012" s="23"/>
      <c r="J4012" s="23"/>
      <c r="K4012" s="23"/>
      <c r="L4012" s="23"/>
      <c r="M4012" s="23"/>
      <c r="N4012" s="23"/>
      <c r="O4012" s="23"/>
      <c r="P4012" s="23"/>
      <c r="Q4012" s="23"/>
      <c r="R4012" s="23"/>
      <c r="S4012" s="23"/>
      <c r="T4012" s="23"/>
      <c r="U4012" s="23"/>
      <c r="V4012" s="23"/>
      <c r="W4012" s="23"/>
    </row>
    <row r="4013" spans="1:23" x14ac:dyDescent="0.3">
      <c r="A4013" s="23"/>
      <c r="B4013" s="23"/>
      <c r="C4013" s="23"/>
      <c r="D4013" s="23"/>
      <c r="E4013" s="23"/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23"/>
      <c r="Q4013" s="23"/>
      <c r="R4013" s="23"/>
      <c r="S4013" s="23"/>
      <c r="T4013" s="23"/>
      <c r="U4013" s="23"/>
      <c r="V4013" s="23"/>
      <c r="W4013" s="23"/>
    </row>
    <row r="4014" spans="1:23" x14ac:dyDescent="0.3">
      <c r="A4014" s="23"/>
      <c r="B4014" s="23"/>
      <c r="C4014" s="23"/>
      <c r="D4014" s="23"/>
      <c r="E4014" s="23"/>
      <c r="F4014" s="23"/>
      <c r="G4014" s="23"/>
      <c r="H4014" s="23"/>
      <c r="I4014" s="23"/>
      <c r="J4014" s="23"/>
      <c r="K4014" s="23"/>
      <c r="L4014" s="23"/>
      <c r="M4014" s="23"/>
      <c r="N4014" s="23"/>
      <c r="O4014" s="23"/>
      <c r="P4014" s="23"/>
      <c r="Q4014" s="23"/>
      <c r="R4014" s="23"/>
      <c r="S4014" s="23"/>
      <c r="T4014" s="23"/>
      <c r="U4014" s="23"/>
      <c r="V4014" s="23"/>
      <c r="W4014" s="23"/>
    </row>
    <row r="4015" spans="1:23" x14ac:dyDescent="0.3">
      <c r="A4015" s="23"/>
      <c r="B4015" s="23"/>
      <c r="C4015" s="23"/>
      <c r="D4015" s="23"/>
      <c r="E4015" s="23"/>
      <c r="F4015" s="23"/>
      <c r="G4015" s="23"/>
      <c r="H4015" s="23"/>
      <c r="I4015" s="23"/>
      <c r="J4015" s="23"/>
      <c r="K4015" s="23"/>
      <c r="L4015" s="23"/>
      <c r="M4015" s="23"/>
      <c r="N4015" s="23"/>
      <c r="O4015" s="23"/>
      <c r="P4015" s="23"/>
      <c r="Q4015" s="23"/>
      <c r="R4015" s="23"/>
      <c r="S4015" s="23"/>
      <c r="T4015" s="23"/>
      <c r="U4015" s="23"/>
      <c r="V4015" s="23"/>
      <c r="W4015" s="23"/>
    </row>
    <row r="4016" spans="1:23" x14ac:dyDescent="0.3">
      <c r="A4016" s="23"/>
      <c r="B4016" s="23"/>
      <c r="C4016" s="23"/>
      <c r="D4016" s="23"/>
      <c r="E4016" s="23"/>
      <c r="F4016" s="23"/>
      <c r="G4016" s="23"/>
      <c r="H4016" s="23"/>
      <c r="I4016" s="23"/>
      <c r="J4016" s="23"/>
      <c r="K4016" s="23"/>
      <c r="L4016" s="23"/>
      <c r="M4016" s="23"/>
      <c r="N4016" s="23"/>
      <c r="O4016" s="23"/>
      <c r="P4016" s="23"/>
      <c r="Q4016" s="23"/>
      <c r="R4016" s="23"/>
      <c r="S4016" s="23"/>
      <c r="T4016" s="23"/>
      <c r="U4016" s="23"/>
      <c r="V4016" s="23"/>
      <c r="W4016" s="23"/>
    </row>
    <row r="4017" spans="1:23" x14ac:dyDescent="0.3">
      <c r="A4017" s="23"/>
      <c r="B4017" s="23"/>
      <c r="C4017" s="23"/>
      <c r="D4017" s="23"/>
      <c r="E4017" s="23"/>
      <c r="F4017" s="23"/>
      <c r="G4017" s="23"/>
      <c r="H4017" s="23"/>
      <c r="I4017" s="23"/>
      <c r="J4017" s="23"/>
      <c r="K4017" s="23"/>
      <c r="L4017" s="23"/>
      <c r="M4017" s="23"/>
      <c r="N4017" s="23"/>
      <c r="O4017" s="23"/>
      <c r="P4017" s="23"/>
      <c r="Q4017" s="23"/>
      <c r="R4017" s="23"/>
      <c r="S4017" s="23"/>
      <c r="T4017" s="23"/>
      <c r="U4017" s="23"/>
      <c r="V4017" s="23"/>
      <c r="W4017" s="23"/>
    </row>
    <row r="4018" spans="1:23" x14ac:dyDescent="0.3">
      <c r="A4018" s="23"/>
      <c r="B4018" s="23"/>
      <c r="C4018" s="23"/>
      <c r="D4018" s="23"/>
      <c r="E4018" s="23"/>
      <c r="F4018" s="23"/>
      <c r="G4018" s="23"/>
      <c r="H4018" s="23"/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3"/>
    </row>
    <row r="4019" spans="1:23" x14ac:dyDescent="0.3">
      <c r="A4019" s="23"/>
      <c r="B4019" s="23"/>
      <c r="C4019" s="23"/>
      <c r="D4019" s="23"/>
      <c r="E4019" s="23"/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3"/>
    </row>
    <row r="4020" spans="1:23" x14ac:dyDescent="0.3">
      <c r="A4020" s="23"/>
      <c r="B4020" s="23"/>
      <c r="C4020" s="23"/>
      <c r="D4020" s="23"/>
      <c r="E4020" s="23"/>
      <c r="F4020" s="23"/>
      <c r="G4020" s="23"/>
      <c r="H4020" s="23"/>
      <c r="I4020" s="23"/>
      <c r="J4020" s="23"/>
      <c r="K4020" s="23"/>
      <c r="L4020" s="23"/>
      <c r="M4020" s="23"/>
      <c r="N4020" s="23"/>
      <c r="O4020" s="23"/>
      <c r="P4020" s="23"/>
      <c r="Q4020" s="23"/>
      <c r="R4020" s="23"/>
      <c r="S4020" s="23"/>
      <c r="T4020" s="23"/>
      <c r="U4020" s="23"/>
      <c r="V4020" s="23"/>
      <c r="W4020" s="23"/>
    </row>
    <row r="4021" spans="1:23" x14ac:dyDescent="0.3">
      <c r="A4021" s="23"/>
      <c r="B4021" s="23"/>
      <c r="C4021" s="23"/>
      <c r="D4021" s="23"/>
      <c r="E4021" s="23"/>
      <c r="F4021" s="23"/>
      <c r="G4021" s="23"/>
      <c r="H4021" s="23"/>
      <c r="I4021" s="23"/>
      <c r="J4021" s="23"/>
      <c r="K4021" s="23"/>
      <c r="L4021" s="23"/>
      <c r="M4021" s="23"/>
      <c r="N4021" s="23"/>
      <c r="O4021" s="23"/>
      <c r="P4021" s="23"/>
      <c r="Q4021" s="23"/>
      <c r="R4021" s="23"/>
      <c r="S4021" s="23"/>
      <c r="T4021" s="23"/>
      <c r="U4021" s="23"/>
      <c r="V4021" s="23"/>
      <c r="W4021" s="23"/>
    </row>
    <row r="4022" spans="1:23" x14ac:dyDescent="0.3">
      <c r="A4022" s="23"/>
      <c r="B4022" s="23"/>
      <c r="C4022" s="23"/>
      <c r="D4022" s="23"/>
      <c r="E4022" s="23"/>
      <c r="F4022" s="23"/>
      <c r="G4022" s="23"/>
      <c r="H4022" s="23"/>
      <c r="I4022" s="23"/>
      <c r="J4022" s="23"/>
      <c r="K4022" s="23"/>
      <c r="L4022" s="23"/>
      <c r="M4022" s="23"/>
      <c r="N4022" s="23"/>
      <c r="O4022" s="23"/>
      <c r="P4022" s="23"/>
      <c r="Q4022" s="23"/>
      <c r="R4022" s="23"/>
      <c r="S4022" s="23"/>
      <c r="T4022" s="23"/>
      <c r="U4022" s="23"/>
      <c r="V4022" s="23"/>
      <c r="W4022" s="23"/>
    </row>
    <row r="4023" spans="1:23" x14ac:dyDescent="0.3">
      <c r="A4023" s="23"/>
      <c r="B4023" s="23"/>
      <c r="C4023" s="23"/>
      <c r="D4023" s="23"/>
      <c r="E4023" s="23"/>
      <c r="F4023" s="23"/>
      <c r="G4023" s="23"/>
      <c r="H4023" s="23"/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/>
      <c r="U4023" s="23"/>
      <c r="V4023" s="23"/>
      <c r="W4023" s="23"/>
    </row>
    <row r="4024" spans="1:23" x14ac:dyDescent="0.3">
      <c r="A4024" s="23"/>
      <c r="B4024" s="23"/>
      <c r="C4024" s="23"/>
      <c r="D4024" s="23"/>
      <c r="E4024" s="23"/>
      <c r="F4024" s="23"/>
      <c r="G4024" s="23"/>
      <c r="H4024" s="23"/>
      <c r="I4024" s="23"/>
      <c r="J4024" s="23"/>
      <c r="K4024" s="23"/>
      <c r="L4024" s="23"/>
      <c r="M4024" s="23"/>
      <c r="N4024" s="23"/>
      <c r="O4024" s="23"/>
      <c r="P4024" s="23"/>
      <c r="Q4024" s="23"/>
      <c r="R4024" s="23"/>
      <c r="S4024" s="23"/>
      <c r="T4024" s="23"/>
      <c r="U4024" s="23"/>
      <c r="V4024" s="23"/>
      <c r="W4024" s="23"/>
    </row>
    <row r="4025" spans="1:23" x14ac:dyDescent="0.3">
      <c r="A4025" s="23"/>
      <c r="B4025" s="23"/>
      <c r="C4025" s="23"/>
      <c r="D4025" s="23"/>
      <c r="E4025" s="23"/>
      <c r="F4025" s="23"/>
      <c r="G4025" s="23"/>
      <c r="H4025" s="23"/>
      <c r="I4025" s="23"/>
      <c r="J4025" s="23"/>
      <c r="K4025" s="23"/>
      <c r="L4025" s="23"/>
      <c r="M4025" s="23"/>
      <c r="N4025" s="23"/>
      <c r="O4025" s="23"/>
      <c r="P4025" s="23"/>
      <c r="Q4025" s="23"/>
      <c r="R4025" s="23"/>
      <c r="S4025" s="23"/>
      <c r="T4025" s="23"/>
      <c r="U4025" s="23"/>
      <c r="V4025" s="23"/>
      <c r="W4025" s="23"/>
    </row>
    <row r="4026" spans="1:23" x14ac:dyDescent="0.3">
      <c r="A4026" s="23"/>
      <c r="B4026" s="23"/>
      <c r="C4026" s="23"/>
      <c r="D4026" s="23"/>
      <c r="E4026" s="23"/>
      <c r="F4026" s="23"/>
      <c r="G4026" s="23"/>
      <c r="H4026" s="23"/>
      <c r="I4026" s="23"/>
      <c r="J4026" s="23"/>
      <c r="K4026" s="23"/>
      <c r="L4026" s="23"/>
      <c r="M4026" s="23"/>
      <c r="N4026" s="23"/>
      <c r="O4026" s="23"/>
      <c r="P4026" s="23"/>
      <c r="Q4026" s="23"/>
      <c r="R4026" s="23"/>
      <c r="S4026" s="23"/>
      <c r="T4026" s="23"/>
      <c r="U4026" s="23"/>
      <c r="V4026" s="23"/>
      <c r="W4026" s="23"/>
    </row>
    <row r="4027" spans="1:23" x14ac:dyDescent="0.3">
      <c r="A4027" s="23"/>
      <c r="B4027" s="23"/>
      <c r="C4027" s="23"/>
      <c r="D4027" s="23"/>
      <c r="E4027" s="23"/>
      <c r="F4027" s="23"/>
      <c r="G4027" s="23"/>
      <c r="H4027" s="23"/>
      <c r="I4027" s="23"/>
      <c r="J4027" s="23"/>
      <c r="K4027" s="23"/>
      <c r="L4027" s="23"/>
      <c r="M4027" s="23"/>
      <c r="N4027" s="23"/>
      <c r="O4027" s="23"/>
      <c r="P4027" s="23"/>
      <c r="Q4027" s="23"/>
      <c r="R4027" s="23"/>
      <c r="S4027" s="23"/>
      <c r="T4027" s="23"/>
      <c r="U4027" s="23"/>
      <c r="V4027" s="23"/>
      <c r="W4027" s="23"/>
    </row>
    <row r="4028" spans="1:23" x14ac:dyDescent="0.3">
      <c r="A4028" s="23"/>
      <c r="B4028" s="23"/>
      <c r="C4028" s="23"/>
      <c r="D4028" s="23"/>
      <c r="E4028" s="23"/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/>
      <c r="U4028" s="23"/>
      <c r="V4028" s="23"/>
      <c r="W4028" s="23"/>
    </row>
    <row r="4029" spans="1:23" x14ac:dyDescent="0.3">
      <c r="A4029" s="23"/>
      <c r="B4029" s="23"/>
      <c r="C4029" s="23"/>
      <c r="D4029" s="23"/>
      <c r="E4029" s="23"/>
      <c r="F4029" s="23"/>
      <c r="G4029" s="23"/>
      <c r="H4029" s="23"/>
      <c r="I4029" s="23"/>
      <c r="J4029" s="23"/>
      <c r="K4029" s="23"/>
      <c r="L4029" s="23"/>
      <c r="M4029" s="23"/>
      <c r="N4029" s="23"/>
      <c r="O4029" s="23"/>
      <c r="P4029" s="23"/>
      <c r="Q4029" s="23"/>
      <c r="R4029" s="23"/>
      <c r="S4029" s="23"/>
      <c r="T4029" s="23"/>
      <c r="U4029" s="23"/>
      <c r="V4029" s="23"/>
      <c r="W4029" s="23"/>
    </row>
    <row r="4030" spans="1:23" x14ac:dyDescent="0.3">
      <c r="A4030" s="23"/>
      <c r="B4030" s="23"/>
      <c r="C4030" s="23"/>
      <c r="D4030" s="23"/>
      <c r="E4030" s="23"/>
      <c r="F4030" s="23"/>
      <c r="G4030" s="23"/>
      <c r="H4030" s="23"/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3"/>
    </row>
    <row r="4031" spans="1:23" x14ac:dyDescent="0.3">
      <c r="A4031" s="23"/>
      <c r="B4031" s="23"/>
      <c r="C4031" s="23"/>
      <c r="D4031" s="23"/>
      <c r="E4031" s="23"/>
      <c r="F4031" s="23"/>
      <c r="G4031" s="23"/>
      <c r="H4031" s="23"/>
      <c r="I4031" s="23"/>
      <c r="J4031" s="23"/>
      <c r="K4031" s="23"/>
      <c r="L4031" s="23"/>
      <c r="M4031" s="23"/>
      <c r="N4031" s="23"/>
      <c r="O4031" s="23"/>
      <c r="P4031" s="23"/>
      <c r="Q4031" s="23"/>
      <c r="R4031" s="23"/>
      <c r="S4031" s="23"/>
      <c r="T4031" s="23"/>
      <c r="U4031" s="23"/>
      <c r="V4031" s="23"/>
      <c r="W4031" s="23"/>
    </row>
    <row r="4032" spans="1:23" x14ac:dyDescent="0.3">
      <c r="A4032" s="23"/>
      <c r="B4032" s="23"/>
      <c r="C4032" s="23"/>
      <c r="D4032" s="23"/>
      <c r="E4032" s="23"/>
      <c r="F4032" s="23"/>
      <c r="G4032" s="23"/>
      <c r="H4032" s="23"/>
      <c r="I4032" s="23"/>
      <c r="J4032" s="23"/>
      <c r="K4032" s="23"/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</row>
    <row r="4033" spans="1:23" x14ac:dyDescent="0.3">
      <c r="A4033" s="23"/>
      <c r="B4033" s="23"/>
      <c r="C4033" s="23"/>
      <c r="D4033" s="23"/>
      <c r="E4033" s="23"/>
      <c r="F4033" s="23"/>
      <c r="G4033" s="23"/>
      <c r="H4033" s="23"/>
      <c r="I4033" s="23"/>
      <c r="J4033" s="23"/>
      <c r="K4033" s="23"/>
      <c r="L4033" s="23"/>
      <c r="M4033" s="23"/>
      <c r="N4033" s="23"/>
      <c r="O4033" s="23"/>
      <c r="P4033" s="23"/>
      <c r="Q4033" s="23"/>
      <c r="R4033" s="23"/>
      <c r="S4033" s="23"/>
      <c r="T4033" s="23"/>
      <c r="U4033" s="23"/>
      <c r="V4033" s="23"/>
      <c r="W4033" s="23"/>
    </row>
    <row r="4034" spans="1:23" x14ac:dyDescent="0.3">
      <c r="A4034" s="23"/>
      <c r="B4034" s="23"/>
      <c r="C4034" s="23"/>
      <c r="D4034" s="23"/>
      <c r="E4034" s="23"/>
      <c r="F4034" s="23"/>
      <c r="G4034" s="23"/>
      <c r="H4034" s="23"/>
      <c r="I4034" s="23"/>
      <c r="J4034" s="23"/>
      <c r="K4034" s="23"/>
      <c r="L4034" s="23"/>
      <c r="M4034" s="23"/>
      <c r="N4034" s="23"/>
      <c r="O4034" s="23"/>
      <c r="P4034" s="23"/>
      <c r="Q4034" s="23"/>
      <c r="R4034" s="23"/>
      <c r="S4034" s="23"/>
      <c r="T4034" s="23"/>
      <c r="U4034" s="23"/>
      <c r="V4034" s="23"/>
      <c r="W4034" s="23"/>
    </row>
    <row r="4035" spans="1:23" x14ac:dyDescent="0.3">
      <c r="A4035" s="23"/>
      <c r="B4035" s="23"/>
      <c r="C4035" s="23"/>
      <c r="D4035" s="23"/>
      <c r="E4035" s="23"/>
      <c r="F4035" s="23"/>
      <c r="G4035" s="23"/>
      <c r="H4035" s="23"/>
      <c r="I4035" s="23"/>
      <c r="J4035" s="23"/>
      <c r="K4035" s="23"/>
      <c r="L4035" s="23"/>
      <c r="M4035" s="23"/>
      <c r="N4035" s="23"/>
      <c r="O4035" s="23"/>
      <c r="P4035" s="23"/>
      <c r="Q4035" s="23"/>
      <c r="R4035" s="23"/>
      <c r="S4035" s="23"/>
      <c r="T4035" s="23"/>
      <c r="U4035" s="23"/>
      <c r="V4035" s="23"/>
      <c r="W4035" s="23"/>
    </row>
    <row r="4036" spans="1:23" x14ac:dyDescent="0.3">
      <c r="A4036" s="23"/>
      <c r="B4036" s="23"/>
      <c r="C4036" s="23"/>
      <c r="D4036" s="23"/>
      <c r="E4036" s="23"/>
      <c r="F4036" s="23"/>
      <c r="G4036" s="23"/>
      <c r="H4036" s="23"/>
      <c r="I4036" s="23"/>
      <c r="J4036" s="23"/>
      <c r="K4036" s="23"/>
      <c r="L4036" s="23"/>
      <c r="M4036" s="23"/>
      <c r="N4036" s="23"/>
      <c r="O4036" s="23"/>
      <c r="P4036" s="23"/>
      <c r="Q4036" s="23"/>
      <c r="R4036" s="23"/>
      <c r="S4036" s="23"/>
      <c r="T4036" s="23"/>
      <c r="U4036" s="23"/>
      <c r="V4036" s="23"/>
      <c r="W4036" s="23"/>
    </row>
    <row r="4037" spans="1:23" x14ac:dyDescent="0.3">
      <c r="A4037" s="23"/>
      <c r="B4037" s="23"/>
      <c r="C4037" s="23"/>
      <c r="D4037" s="23"/>
      <c r="E4037" s="23"/>
      <c r="F4037" s="23"/>
      <c r="G4037" s="23"/>
      <c r="H4037" s="23"/>
      <c r="I4037" s="23"/>
      <c r="J4037" s="23"/>
      <c r="K4037" s="23"/>
      <c r="L4037" s="23"/>
      <c r="M4037" s="23"/>
      <c r="N4037" s="23"/>
      <c r="O4037" s="23"/>
      <c r="P4037" s="23"/>
      <c r="Q4037" s="23"/>
      <c r="R4037" s="23"/>
      <c r="S4037" s="23"/>
      <c r="T4037" s="23"/>
      <c r="U4037" s="23"/>
      <c r="V4037" s="23"/>
      <c r="W4037" s="23"/>
    </row>
    <row r="4038" spans="1:23" x14ac:dyDescent="0.3">
      <c r="A4038" s="23"/>
      <c r="B4038" s="23"/>
      <c r="C4038" s="23"/>
      <c r="D4038" s="23"/>
      <c r="E4038" s="23"/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</row>
    <row r="4039" spans="1:23" x14ac:dyDescent="0.3">
      <c r="A4039" s="23"/>
      <c r="B4039" s="23"/>
      <c r="C4039" s="23"/>
      <c r="D4039" s="23"/>
      <c r="E4039" s="23"/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</row>
    <row r="4040" spans="1:23" x14ac:dyDescent="0.3">
      <c r="A4040" s="23"/>
      <c r="B4040" s="23"/>
      <c r="C4040" s="23"/>
      <c r="D4040" s="23"/>
      <c r="E4040" s="23"/>
      <c r="F4040" s="23"/>
      <c r="G4040" s="23"/>
      <c r="H4040" s="23"/>
      <c r="I4040" s="23"/>
      <c r="J4040" s="23"/>
      <c r="K4040" s="23"/>
      <c r="L4040" s="23"/>
      <c r="M4040" s="23"/>
      <c r="N4040" s="23"/>
      <c r="O4040" s="23"/>
      <c r="P4040" s="23"/>
      <c r="Q4040" s="23"/>
      <c r="R4040" s="23"/>
      <c r="S4040" s="23"/>
      <c r="T4040" s="23"/>
      <c r="U4040" s="23"/>
      <c r="V4040" s="23"/>
      <c r="W4040" s="23"/>
    </row>
    <row r="4041" spans="1:23" x14ac:dyDescent="0.3">
      <c r="A4041" s="23"/>
      <c r="B4041" s="23"/>
      <c r="C4041" s="23"/>
      <c r="D4041" s="23"/>
      <c r="E4041" s="23"/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23"/>
      <c r="Q4041" s="23"/>
      <c r="R4041" s="23"/>
      <c r="S4041" s="23"/>
      <c r="T4041" s="23"/>
      <c r="U4041" s="23"/>
      <c r="V4041" s="23"/>
      <c r="W4041" s="23"/>
    </row>
    <row r="4042" spans="1:23" x14ac:dyDescent="0.3">
      <c r="A4042" s="23"/>
      <c r="B4042" s="23"/>
      <c r="C4042" s="23"/>
      <c r="D4042" s="23"/>
      <c r="E4042" s="23"/>
      <c r="F4042" s="23"/>
      <c r="G4042" s="23"/>
      <c r="H4042" s="23"/>
      <c r="I4042" s="23"/>
      <c r="J4042" s="23"/>
      <c r="K4042" s="23"/>
      <c r="L4042" s="23"/>
      <c r="M4042" s="23"/>
      <c r="N4042" s="23"/>
      <c r="O4042" s="23"/>
      <c r="P4042" s="23"/>
      <c r="Q4042" s="23"/>
      <c r="R4042" s="23"/>
      <c r="S4042" s="23"/>
      <c r="T4042" s="23"/>
      <c r="U4042" s="23"/>
      <c r="V4042" s="23"/>
      <c r="W4042" s="23"/>
    </row>
    <row r="4043" spans="1:23" x14ac:dyDescent="0.3">
      <c r="A4043" s="23"/>
      <c r="B4043" s="23"/>
      <c r="C4043" s="23"/>
      <c r="D4043" s="23"/>
      <c r="E4043" s="23"/>
      <c r="F4043" s="23"/>
      <c r="G4043" s="23"/>
      <c r="H4043" s="23"/>
      <c r="I4043" s="23"/>
      <c r="J4043" s="23"/>
      <c r="K4043" s="23"/>
      <c r="L4043" s="23"/>
      <c r="M4043" s="23"/>
      <c r="N4043" s="23"/>
      <c r="O4043" s="23"/>
      <c r="P4043" s="23"/>
      <c r="Q4043" s="23"/>
      <c r="R4043" s="23"/>
      <c r="S4043" s="23"/>
      <c r="T4043" s="23"/>
      <c r="U4043" s="23"/>
      <c r="V4043" s="23"/>
      <c r="W4043" s="23"/>
    </row>
    <row r="4044" spans="1:23" x14ac:dyDescent="0.3">
      <c r="A4044" s="23"/>
      <c r="B4044" s="23"/>
      <c r="C4044" s="23"/>
      <c r="D4044" s="23"/>
      <c r="E4044" s="23"/>
      <c r="F4044" s="23"/>
      <c r="G4044" s="23"/>
      <c r="H4044" s="23"/>
      <c r="I4044" s="23"/>
      <c r="J4044" s="23"/>
      <c r="K4044" s="23"/>
      <c r="L4044" s="23"/>
      <c r="M4044" s="23"/>
      <c r="N4044" s="23"/>
      <c r="O4044" s="23"/>
      <c r="P4044" s="23"/>
      <c r="Q4044" s="23"/>
      <c r="R4044" s="23"/>
      <c r="S4044" s="23"/>
      <c r="T4044" s="23"/>
      <c r="U4044" s="23"/>
      <c r="V4044" s="23"/>
      <c r="W4044" s="23"/>
    </row>
    <row r="4045" spans="1:23" x14ac:dyDescent="0.3">
      <c r="A4045" s="23"/>
      <c r="B4045" s="23"/>
      <c r="C4045" s="23"/>
      <c r="D4045" s="23"/>
      <c r="E4045" s="23"/>
      <c r="F4045" s="23"/>
      <c r="G4045" s="23"/>
      <c r="H4045" s="23"/>
      <c r="I4045" s="23"/>
      <c r="J4045" s="23"/>
      <c r="K4045" s="23"/>
      <c r="L4045" s="23"/>
      <c r="M4045" s="23"/>
      <c r="N4045" s="23"/>
      <c r="O4045" s="23"/>
      <c r="P4045" s="23"/>
      <c r="Q4045" s="23"/>
      <c r="R4045" s="23"/>
      <c r="S4045" s="23"/>
      <c r="T4045" s="23"/>
      <c r="U4045" s="23"/>
      <c r="V4045" s="23"/>
      <c r="W4045" s="23"/>
    </row>
    <row r="4046" spans="1:23" x14ac:dyDescent="0.3">
      <c r="A4046" s="23"/>
      <c r="B4046" s="23"/>
      <c r="C4046" s="23"/>
      <c r="D4046" s="23"/>
      <c r="E4046" s="23"/>
      <c r="F4046" s="23"/>
      <c r="G4046" s="23"/>
      <c r="H4046" s="23"/>
      <c r="I4046" s="23"/>
      <c r="J4046" s="23"/>
      <c r="K4046" s="23"/>
      <c r="L4046" s="23"/>
      <c r="M4046" s="23"/>
      <c r="N4046" s="23"/>
      <c r="O4046" s="23"/>
      <c r="P4046" s="23"/>
      <c r="Q4046" s="23"/>
      <c r="R4046" s="23"/>
      <c r="S4046" s="23"/>
      <c r="T4046" s="23"/>
      <c r="U4046" s="23"/>
      <c r="V4046" s="23"/>
      <c r="W4046" s="23"/>
    </row>
    <row r="4047" spans="1:23" x14ac:dyDescent="0.3">
      <c r="A4047" s="23"/>
      <c r="B4047" s="23"/>
      <c r="C4047" s="23"/>
      <c r="D4047" s="23"/>
      <c r="E4047" s="23"/>
      <c r="F4047" s="23"/>
      <c r="G4047" s="23"/>
      <c r="H4047" s="23"/>
      <c r="I4047" s="23"/>
      <c r="J4047" s="23"/>
      <c r="K4047" s="23"/>
      <c r="L4047" s="23"/>
      <c r="M4047" s="23"/>
      <c r="N4047" s="23"/>
      <c r="O4047" s="23"/>
      <c r="P4047" s="23"/>
      <c r="Q4047" s="23"/>
      <c r="R4047" s="23"/>
      <c r="S4047" s="23"/>
      <c r="T4047" s="23"/>
      <c r="U4047" s="23"/>
      <c r="V4047" s="23"/>
      <c r="W4047" s="23"/>
    </row>
    <row r="4048" spans="1:23" x14ac:dyDescent="0.3">
      <c r="A4048" s="23"/>
      <c r="B4048" s="23"/>
      <c r="C4048" s="23"/>
      <c r="D4048" s="23"/>
      <c r="E4048" s="23"/>
      <c r="F4048" s="23"/>
      <c r="G4048" s="23"/>
      <c r="H4048" s="23"/>
      <c r="I4048" s="23"/>
      <c r="J4048" s="23"/>
      <c r="K4048" s="23"/>
      <c r="L4048" s="23"/>
      <c r="M4048" s="23"/>
      <c r="N4048" s="23"/>
      <c r="O4048" s="23"/>
      <c r="P4048" s="23"/>
      <c r="Q4048" s="23"/>
      <c r="R4048" s="23"/>
      <c r="S4048" s="23"/>
      <c r="T4048" s="23"/>
      <c r="U4048" s="23"/>
      <c r="V4048" s="23"/>
      <c r="W4048" s="23"/>
    </row>
    <row r="4049" spans="1:23" x14ac:dyDescent="0.3">
      <c r="A4049" s="23"/>
      <c r="B4049" s="23"/>
      <c r="C4049" s="23"/>
      <c r="D4049" s="23"/>
      <c r="E4049" s="23"/>
      <c r="F4049" s="23"/>
      <c r="G4049" s="23"/>
      <c r="H4049" s="23"/>
      <c r="I4049" s="23"/>
      <c r="J4049" s="23"/>
      <c r="K4049" s="23"/>
      <c r="L4049" s="23"/>
      <c r="M4049" s="23"/>
      <c r="N4049" s="23"/>
      <c r="O4049" s="23"/>
      <c r="P4049" s="23"/>
      <c r="Q4049" s="23"/>
      <c r="R4049" s="23"/>
      <c r="S4049" s="23"/>
      <c r="T4049" s="23"/>
      <c r="U4049" s="23"/>
      <c r="V4049" s="23"/>
      <c r="W4049" s="23"/>
    </row>
    <row r="4050" spans="1:23" x14ac:dyDescent="0.3">
      <c r="A4050" s="23"/>
      <c r="B4050" s="23"/>
      <c r="C4050" s="23"/>
      <c r="D4050" s="23"/>
      <c r="E4050" s="23"/>
      <c r="F4050" s="23"/>
      <c r="G4050" s="23"/>
      <c r="H4050" s="23"/>
      <c r="I4050" s="23"/>
      <c r="J4050" s="23"/>
      <c r="K4050" s="23"/>
      <c r="L4050" s="23"/>
      <c r="M4050" s="23"/>
      <c r="N4050" s="23"/>
      <c r="O4050" s="23"/>
      <c r="P4050" s="23"/>
      <c r="Q4050" s="23"/>
      <c r="R4050" s="23"/>
      <c r="S4050" s="23"/>
      <c r="T4050" s="23"/>
      <c r="U4050" s="23"/>
      <c r="V4050" s="23"/>
      <c r="W4050" s="23"/>
    </row>
    <row r="4051" spans="1:23" x14ac:dyDescent="0.3">
      <c r="A4051" s="23"/>
      <c r="B4051" s="23"/>
      <c r="C4051" s="23"/>
      <c r="D4051" s="23"/>
      <c r="E4051" s="23"/>
      <c r="F4051" s="23"/>
      <c r="G4051" s="23"/>
      <c r="H4051" s="23"/>
      <c r="I4051" s="23"/>
      <c r="J4051" s="23"/>
      <c r="K4051" s="23"/>
      <c r="L4051" s="23"/>
      <c r="M4051" s="23"/>
      <c r="N4051" s="23"/>
      <c r="O4051" s="23"/>
      <c r="P4051" s="23"/>
      <c r="Q4051" s="23"/>
      <c r="R4051" s="23"/>
      <c r="S4051" s="23"/>
      <c r="T4051" s="23"/>
      <c r="U4051" s="23"/>
      <c r="V4051" s="23"/>
      <c r="W4051" s="23"/>
    </row>
    <row r="4052" spans="1:23" x14ac:dyDescent="0.3">
      <c r="A4052" s="23"/>
      <c r="B4052" s="23"/>
      <c r="C4052" s="23"/>
      <c r="D4052" s="23"/>
      <c r="E4052" s="23"/>
      <c r="F4052" s="23"/>
      <c r="G4052" s="23"/>
      <c r="H4052" s="23"/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23"/>
    </row>
    <row r="4053" spans="1:23" x14ac:dyDescent="0.3">
      <c r="A4053" s="23"/>
      <c r="B4053" s="23"/>
      <c r="C4053" s="23"/>
      <c r="D4053" s="23"/>
      <c r="E4053" s="23"/>
      <c r="F4053" s="23"/>
      <c r="G4053" s="23"/>
      <c r="H4053" s="23"/>
      <c r="I4053" s="23"/>
      <c r="J4053" s="23"/>
      <c r="K4053" s="23"/>
      <c r="L4053" s="23"/>
      <c r="M4053" s="23"/>
      <c r="N4053" s="23"/>
      <c r="O4053" s="23"/>
      <c r="P4053" s="23"/>
      <c r="Q4053" s="23"/>
      <c r="R4053" s="23"/>
      <c r="S4053" s="23"/>
      <c r="T4053" s="23"/>
      <c r="U4053" s="23"/>
      <c r="V4053" s="23"/>
      <c r="W4053" s="23"/>
    </row>
    <row r="4054" spans="1:23" x14ac:dyDescent="0.3">
      <c r="A4054" s="23"/>
      <c r="B4054" s="23"/>
      <c r="C4054" s="23"/>
      <c r="D4054" s="23"/>
      <c r="E4054" s="23"/>
      <c r="F4054" s="23"/>
      <c r="G4054" s="23"/>
      <c r="H4054" s="23"/>
      <c r="I4054" s="23"/>
      <c r="J4054" s="23"/>
      <c r="K4054" s="23"/>
      <c r="L4054" s="23"/>
      <c r="M4054" s="23"/>
      <c r="N4054" s="23"/>
      <c r="O4054" s="23"/>
      <c r="P4054" s="23"/>
      <c r="Q4054" s="23"/>
      <c r="R4054" s="23"/>
      <c r="S4054" s="23"/>
      <c r="T4054" s="23"/>
      <c r="U4054" s="23"/>
      <c r="V4054" s="23"/>
      <c r="W4054" s="23"/>
    </row>
    <row r="4055" spans="1:23" x14ac:dyDescent="0.3">
      <c r="A4055" s="23"/>
      <c r="B4055" s="23"/>
      <c r="C4055" s="23"/>
      <c r="D4055" s="23"/>
      <c r="E4055" s="23"/>
      <c r="F4055" s="23"/>
      <c r="G4055" s="23"/>
      <c r="H4055" s="23"/>
      <c r="I4055" s="23"/>
      <c r="J4055" s="23"/>
      <c r="K4055" s="23"/>
      <c r="L4055" s="23"/>
      <c r="M4055" s="23"/>
      <c r="N4055" s="23"/>
      <c r="O4055" s="23"/>
      <c r="P4055" s="23"/>
      <c r="Q4055" s="23"/>
      <c r="R4055" s="23"/>
      <c r="S4055" s="23"/>
      <c r="T4055" s="23"/>
      <c r="U4055" s="23"/>
      <c r="V4055" s="23"/>
      <c r="W4055" s="23"/>
    </row>
    <row r="4056" spans="1:23" x14ac:dyDescent="0.3">
      <c r="A4056" s="23"/>
      <c r="B4056" s="23"/>
      <c r="C4056" s="23"/>
      <c r="D4056" s="23"/>
      <c r="E4056" s="23"/>
      <c r="F4056" s="23"/>
      <c r="G4056" s="23"/>
      <c r="H4056" s="23"/>
      <c r="I4056" s="23"/>
      <c r="J4056" s="23"/>
      <c r="K4056" s="23"/>
      <c r="L4056" s="23"/>
      <c r="M4056" s="23"/>
      <c r="N4056" s="23"/>
      <c r="O4056" s="23"/>
      <c r="P4056" s="23"/>
      <c r="Q4056" s="23"/>
      <c r="R4056" s="23"/>
      <c r="S4056" s="23"/>
      <c r="T4056" s="23"/>
      <c r="U4056" s="23"/>
      <c r="V4056" s="23"/>
      <c r="W4056" s="23"/>
    </row>
    <row r="4057" spans="1:23" x14ac:dyDescent="0.3">
      <c r="A4057" s="23"/>
      <c r="B4057" s="23"/>
      <c r="C4057" s="23"/>
      <c r="D4057" s="23"/>
      <c r="E4057" s="23"/>
      <c r="F4057" s="23"/>
      <c r="G4057" s="23"/>
      <c r="H4057" s="23"/>
      <c r="I4057" s="23"/>
      <c r="J4057" s="23"/>
      <c r="K4057" s="23"/>
      <c r="L4057" s="23"/>
      <c r="M4057" s="23"/>
      <c r="N4057" s="23"/>
      <c r="O4057" s="23"/>
      <c r="P4057" s="23"/>
      <c r="Q4057" s="23"/>
      <c r="R4057" s="23"/>
      <c r="S4057" s="23"/>
      <c r="T4057" s="23"/>
      <c r="U4057" s="23"/>
      <c r="V4057" s="23"/>
      <c r="W4057" s="23"/>
    </row>
    <row r="4058" spans="1:23" x14ac:dyDescent="0.3">
      <c r="A4058" s="23"/>
      <c r="B4058" s="23"/>
      <c r="C4058" s="23"/>
      <c r="D4058" s="23"/>
      <c r="E4058" s="23"/>
      <c r="F4058" s="23"/>
      <c r="G4058" s="23"/>
      <c r="H4058" s="23"/>
      <c r="I4058" s="23"/>
      <c r="J4058" s="23"/>
      <c r="K4058" s="23"/>
      <c r="L4058" s="23"/>
      <c r="M4058" s="23"/>
      <c r="N4058" s="23"/>
      <c r="O4058" s="23"/>
      <c r="P4058" s="23"/>
      <c r="Q4058" s="23"/>
      <c r="R4058" s="23"/>
      <c r="S4058" s="23"/>
      <c r="T4058" s="23"/>
      <c r="U4058" s="23"/>
      <c r="V4058" s="23"/>
      <c r="W4058" s="23"/>
    </row>
    <row r="4059" spans="1:23" x14ac:dyDescent="0.3">
      <c r="A4059" s="23"/>
      <c r="B4059" s="23"/>
      <c r="C4059" s="23"/>
      <c r="D4059" s="23"/>
      <c r="E4059" s="23"/>
      <c r="F4059" s="23"/>
      <c r="G4059" s="23"/>
      <c r="H4059" s="23"/>
      <c r="I4059" s="23"/>
      <c r="J4059" s="23"/>
      <c r="K4059" s="23"/>
      <c r="L4059" s="23"/>
      <c r="M4059" s="23"/>
      <c r="N4059" s="23"/>
      <c r="O4059" s="23"/>
      <c r="P4059" s="23"/>
      <c r="Q4059" s="23"/>
      <c r="R4059" s="23"/>
      <c r="S4059" s="23"/>
      <c r="T4059" s="23"/>
      <c r="U4059" s="23"/>
      <c r="V4059" s="23"/>
      <c r="W4059" s="23"/>
    </row>
    <row r="4060" spans="1:23" x14ac:dyDescent="0.3">
      <c r="A4060" s="23"/>
      <c r="B4060" s="23"/>
      <c r="C4060" s="23"/>
      <c r="D4060" s="23"/>
      <c r="E4060" s="23"/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23"/>
      <c r="Q4060" s="23"/>
      <c r="R4060" s="23"/>
      <c r="S4060" s="23"/>
      <c r="T4060" s="23"/>
      <c r="U4060" s="23"/>
      <c r="V4060" s="23"/>
      <c r="W4060" s="23"/>
    </row>
    <row r="4061" spans="1:23" x14ac:dyDescent="0.3">
      <c r="A4061" s="23"/>
      <c r="B4061" s="23"/>
      <c r="C4061" s="23"/>
      <c r="D4061" s="23"/>
      <c r="E4061" s="23"/>
      <c r="F4061" s="23"/>
      <c r="G4061" s="23"/>
      <c r="H4061" s="23"/>
      <c r="I4061" s="23"/>
      <c r="J4061" s="23"/>
      <c r="K4061" s="23"/>
      <c r="L4061" s="23"/>
      <c r="M4061" s="23"/>
      <c r="N4061" s="23"/>
      <c r="O4061" s="23"/>
      <c r="P4061" s="23"/>
      <c r="Q4061" s="23"/>
      <c r="R4061" s="23"/>
      <c r="S4061" s="23"/>
      <c r="T4061" s="23"/>
      <c r="U4061" s="23"/>
      <c r="V4061" s="23"/>
      <c r="W4061" s="23"/>
    </row>
    <row r="4062" spans="1:23" x14ac:dyDescent="0.3">
      <c r="A4062" s="23"/>
      <c r="B4062" s="23"/>
      <c r="C4062" s="23"/>
      <c r="D4062" s="23"/>
      <c r="E4062" s="23"/>
      <c r="F4062" s="23"/>
      <c r="G4062" s="23"/>
      <c r="H4062" s="23"/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/>
      <c r="V4062" s="23"/>
      <c r="W4062" s="23"/>
    </row>
    <row r="4063" spans="1:23" x14ac:dyDescent="0.3">
      <c r="A4063" s="23"/>
      <c r="B4063" s="23"/>
      <c r="C4063" s="23"/>
      <c r="D4063" s="23"/>
      <c r="E4063" s="23"/>
      <c r="F4063" s="23"/>
      <c r="G4063" s="23"/>
      <c r="H4063" s="23"/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</row>
    <row r="4064" spans="1:23" x14ac:dyDescent="0.3">
      <c r="A4064" s="23"/>
      <c r="B4064" s="23"/>
      <c r="C4064" s="23"/>
      <c r="D4064" s="23"/>
      <c r="E4064" s="23"/>
      <c r="F4064" s="23"/>
      <c r="G4064" s="23"/>
      <c r="H4064" s="23"/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3"/>
    </row>
    <row r="4065" spans="1:23" x14ac:dyDescent="0.3">
      <c r="A4065" s="23"/>
      <c r="B4065" s="23"/>
      <c r="C4065" s="23"/>
      <c r="D4065" s="23"/>
      <c r="E4065" s="23"/>
      <c r="F4065" s="23"/>
      <c r="G4065" s="23"/>
      <c r="H4065" s="23"/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  <c r="T4065" s="23"/>
      <c r="U4065" s="23"/>
      <c r="V4065" s="23"/>
      <c r="W4065" s="23"/>
    </row>
    <row r="4066" spans="1:23" x14ac:dyDescent="0.3">
      <c r="A4066" s="23"/>
      <c r="B4066" s="23"/>
      <c r="C4066" s="23"/>
      <c r="D4066" s="23"/>
      <c r="E4066" s="23"/>
      <c r="F4066" s="23"/>
      <c r="G4066" s="23"/>
      <c r="H4066" s="23"/>
      <c r="I4066" s="23"/>
      <c r="J4066" s="23"/>
      <c r="K4066" s="23"/>
      <c r="L4066" s="23"/>
      <c r="M4066" s="23"/>
      <c r="N4066" s="23"/>
      <c r="O4066" s="23"/>
      <c r="P4066" s="23"/>
      <c r="Q4066" s="23"/>
      <c r="R4066" s="23"/>
      <c r="S4066" s="23"/>
      <c r="T4066" s="23"/>
      <c r="U4066" s="23"/>
      <c r="V4066" s="23"/>
      <c r="W4066" s="23"/>
    </row>
    <row r="4067" spans="1:23" x14ac:dyDescent="0.3">
      <c r="A4067" s="23"/>
      <c r="B4067" s="23"/>
      <c r="C4067" s="23"/>
      <c r="D4067" s="23"/>
      <c r="E4067" s="23"/>
      <c r="F4067" s="23"/>
      <c r="G4067" s="23"/>
      <c r="H4067" s="23"/>
      <c r="I4067" s="23"/>
      <c r="J4067" s="23"/>
      <c r="K4067" s="23"/>
      <c r="L4067" s="23"/>
      <c r="M4067" s="23"/>
      <c r="N4067" s="23"/>
      <c r="O4067" s="23"/>
      <c r="P4067" s="23"/>
      <c r="Q4067" s="23"/>
      <c r="R4067" s="23"/>
      <c r="S4067" s="23"/>
      <c r="T4067" s="23"/>
      <c r="U4067" s="23"/>
      <c r="V4067" s="23"/>
      <c r="W4067" s="23"/>
    </row>
    <row r="4068" spans="1:23" x14ac:dyDescent="0.3">
      <c r="A4068" s="23"/>
      <c r="B4068" s="23"/>
      <c r="C4068" s="23"/>
      <c r="D4068" s="23"/>
      <c r="E4068" s="23"/>
      <c r="F4068" s="23"/>
      <c r="G4068" s="23"/>
      <c r="H4068" s="23"/>
      <c r="I4068" s="23"/>
      <c r="J4068" s="23"/>
      <c r="K4068" s="23"/>
      <c r="L4068" s="23"/>
      <c r="M4068" s="23"/>
      <c r="N4068" s="23"/>
      <c r="O4068" s="23"/>
      <c r="P4068" s="23"/>
      <c r="Q4068" s="23"/>
      <c r="R4068" s="23"/>
      <c r="S4068" s="23"/>
      <c r="T4068" s="23"/>
      <c r="U4068" s="23"/>
      <c r="V4068" s="23"/>
      <c r="W4068" s="23"/>
    </row>
    <row r="4069" spans="1:23" x14ac:dyDescent="0.3">
      <c r="A4069" s="23"/>
      <c r="B4069" s="23"/>
      <c r="C4069" s="23"/>
      <c r="D4069" s="23"/>
      <c r="E4069" s="23"/>
      <c r="F4069" s="23"/>
      <c r="G4069" s="23"/>
      <c r="H4069" s="23"/>
      <c r="I4069" s="23"/>
      <c r="J4069" s="23"/>
      <c r="K4069" s="23"/>
      <c r="L4069" s="23"/>
      <c r="M4069" s="23"/>
      <c r="N4069" s="23"/>
      <c r="O4069" s="23"/>
      <c r="P4069" s="23"/>
      <c r="Q4069" s="23"/>
      <c r="R4069" s="23"/>
      <c r="S4069" s="23"/>
      <c r="T4069" s="23"/>
      <c r="U4069" s="23"/>
      <c r="V4069" s="23"/>
      <c r="W4069" s="23"/>
    </row>
    <row r="4070" spans="1:23" x14ac:dyDescent="0.3">
      <c r="A4070" s="23"/>
      <c r="B4070" s="23"/>
      <c r="C4070" s="23"/>
      <c r="D4070" s="23"/>
      <c r="E4070" s="23"/>
      <c r="F4070" s="23"/>
      <c r="G4070" s="23"/>
      <c r="H4070" s="23"/>
      <c r="I4070" s="23"/>
      <c r="J4070" s="23"/>
      <c r="K4070" s="23"/>
      <c r="L4070" s="23"/>
      <c r="M4070" s="23"/>
      <c r="N4070" s="23"/>
      <c r="O4070" s="23"/>
      <c r="P4070" s="23"/>
      <c r="Q4070" s="23"/>
      <c r="R4070" s="23"/>
      <c r="S4070" s="23"/>
      <c r="T4070" s="23"/>
      <c r="U4070" s="23"/>
      <c r="V4070" s="23"/>
      <c r="W4070" s="23"/>
    </row>
    <row r="4071" spans="1:23" x14ac:dyDescent="0.3">
      <c r="A4071" s="23"/>
      <c r="B4071" s="23"/>
      <c r="C4071" s="23"/>
      <c r="D4071" s="23"/>
      <c r="E4071" s="23"/>
      <c r="F4071" s="23"/>
      <c r="G4071" s="23"/>
      <c r="H4071" s="23"/>
      <c r="I4071" s="23"/>
      <c r="J4071" s="23"/>
      <c r="K4071" s="23"/>
      <c r="L4071" s="23"/>
      <c r="M4071" s="23"/>
      <c r="N4071" s="23"/>
      <c r="O4071" s="23"/>
      <c r="P4071" s="23"/>
      <c r="Q4071" s="23"/>
      <c r="R4071" s="23"/>
      <c r="S4071" s="23"/>
      <c r="T4071" s="23"/>
      <c r="U4071" s="23"/>
      <c r="V4071" s="23"/>
      <c r="W4071" s="23"/>
    </row>
    <row r="4072" spans="1:23" x14ac:dyDescent="0.3">
      <c r="A4072" s="23"/>
      <c r="B4072" s="23"/>
      <c r="C4072" s="23"/>
      <c r="D4072" s="23"/>
      <c r="E4072" s="23"/>
      <c r="F4072" s="23"/>
      <c r="G4072" s="23"/>
      <c r="H4072" s="23"/>
      <c r="I4072" s="23"/>
      <c r="J4072" s="23"/>
      <c r="K4072" s="23"/>
      <c r="L4072" s="23"/>
      <c r="M4072" s="23"/>
      <c r="N4072" s="23"/>
      <c r="O4072" s="23"/>
      <c r="P4072" s="23"/>
      <c r="Q4072" s="23"/>
      <c r="R4072" s="23"/>
      <c r="S4072" s="23"/>
      <c r="T4072" s="23"/>
      <c r="U4072" s="23"/>
      <c r="V4072" s="23"/>
      <c r="W4072" s="23"/>
    </row>
    <row r="4073" spans="1:23" x14ac:dyDescent="0.3">
      <c r="A4073" s="23"/>
      <c r="B4073" s="23"/>
      <c r="C4073" s="23"/>
      <c r="D4073" s="23"/>
      <c r="E4073" s="23"/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</row>
    <row r="4074" spans="1:23" x14ac:dyDescent="0.3">
      <c r="A4074" s="23"/>
      <c r="B4074" s="23"/>
      <c r="C4074" s="23"/>
      <c r="D4074" s="23"/>
      <c r="E4074" s="23"/>
      <c r="F4074" s="23"/>
      <c r="G4074" s="23"/>
      <c r="H4074" s="23"/>
      <c r="I4074" s="23"/>
      <c r="J4074" s="23"/>
      <c r="K4074" s="23"/>
      <c r="L4074" s="23"/>
      <c r="M4074" s="23"/>
      <c r="N4074" s="23"/>
      <c r="O4074" s="23"/>
      <c r="P4074" s="23"/>
      <c r="Q4074" s="23"/>
      <c r="R4074" s="23"/>
      <c r="S4074" s="23"/>
      <c r="T4074" s="23"/>
      <c r="U4074" s="23"/>
      <c r="V4074" s="23"/>
      <c r="W4074" s="23"/>
    </row>
    <row r="4075" spans="1:23" x14ac:dyDescent="0.3">
      <c r="A4075" s="23"/>
      <c r="B4075" s="23"/>
      <c r="C4075" s="23"/>
      <c r="D4075" s="23"/>
      <c r="E4075" s="23"/>
      <c r="F4075" s="23"/>
      <c r="G4075" s="23"/>
      <c r="H4075" s="23"/>
      <c r="I4075" s="23"/>
      <c r="J4075" s="23"/>
      <c r="K4075" s="23"/>
      <c r="L4075" s="23"/>
      <c r="M4075" s="23"/>
      <c r="N4075" s="23"/>
      <c r="O4075" s="23"/>
      <c r="P4075" s="23"/>
      <c r="Q4075" s="23"/>
      <c r="R4075" s="23"/>
      <c r="S4075" s="23"/>
      <c r="T4075" s="23"/>
      <c r="U4075" s="23"/>
      <c r="V4075" s="23"/>
      <c r="W4075" s="23"/>
    </row>
    <row r="4076" spans="1:23" x14ac:dyDescent="0.3">
      <c r="A4076" s="23"/>
      <c r="B4076" s="23"/>
      <c r="C4076" s="23"/>
      <c r="D4076" s="23"/>
      <c r="E4076" s="23"/>
      <c r="F4076" s="23"/>
      <c r="G4076" s="23"/>
      <c r="H4076" s="23"/>
      <c r="I4076" s="23"/>
      <c r="J4076" s="23"/>
      <c r="K4076" s="23"/>
      <c r="L4076" s="23"/>
      <c r="M4076" s="23"/>
      <c r="N4076" s="23"/>
      <c r="O4076" s="23"/>
      <c r="P4076" s="23"/>
      <c r="Q4076" s="23"/>
      <c r="R4076" s="23"/>
      <c r="S4076" s="23"/>
      <c r="T4076" s="23"/>
      <c r="U4076" s="23"/>
      <c r="V4076" s="23"/>
      <c r="W4076" s="23"/>
    </row>
    <row r="4077" spans="1:23" x14ac:dyDescent="0.3">
      <c r="A4077" s="23"/>
      <c r="B4077" s="23"/>
      <c r="C4077" s="23"/>
      <c r="D4077" s="23"/>
      <c r="E4077" s="23"/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</row>
    <row r="4078" spans="1:23" x14ac:dyDescent="0.3">
      <c r="A4078" s="23"/>
      <c r="B4078" s="23"/>
      <c r="C4078" s="23"/>
      <c r="D4078" s="23"/>
      <c r="E4078" s="23"/>
      <c r="F4078" s="23"/>
      <c r="G4078" s="23"/>
      <c r="H4078" s="23"/>
      <c r="I4078" s="23"/>
      <c r="J4078" s="23"/>
      <c r="K4078" s="23"/>
      <c r="L4078" s="23"/>
      <c r="M4078" s="23"/>
      <c r="N4078" s="23"/>
      <c r="O4078" s="23"/>
      <c r="P4078" s="23"/>
      <c r="Q4078" s="23"/>
      <c r="R4078" s="23"/>
      <c r="S4078" s="23"/>
      <c r="T4078" s="23"/>
      <c r="U4078" s="23"/>
      <c r="V4078" s="23"/>
      <c r="W4078" s="23"/>
    </row>
    <row r="4079" spans="1:23" x14ac:dyDescent="0.3">
      <c r="A4079" s="23"/>
      <c r="B4079" s="23"/>
      <c r="C4079" s="23"/>
      <c r="D4079" s="23"/>
      <c r="E4079" s="23"/>
      <c r="F4079" s="23"/>
      <c r="G4079" s="23"/>
      <c r="H4079" s="23"/>
      <c r="I4079" s="23"/>
      <c r="J4079" s="23"/>
      <c r="K4079" s="23"/>
      <c r="L4079" s="23"/>
      <c r="M4079" s="23"/>
      <c r="N4079" s="23"/>
      <c r="O4079" s="23"/>
      <c r="P4079" s="23"/>
      <c r="Q4079" s="23"/>
      <c r="R4079" s="23"/>
      <c r="S4079" s="23"/>
      <c r="T4079" s="23"/>
      <c r="U4079" s="23"/>
      <c r="V4079" s="23"/>
      <c r="W4079" s="23"/>
    </row>
    <row r="4080" spans="1:23" x14ac:dyDescent="0.3">
      <c r="A4080" s="23"/>
      <c r="B4080" s="23"/>
      <c r="C4080" s="23"/>
      <c r="D4080" s="23"/>
      <c r="E4080" s="23"/>
      <c r="F4080" s="23"/>
      <c r="G4080" s="23"/>
      <c r="H4080" s="23"/>
      <c r="I4080" s="23"/>
      <c r="J4080" s="23"/>
      <c r="K4080" s="23"/>
      <c r="L4080" s="23"/>
      <c r="M4080" s="23"/>
      <c r="N4080" s="23"/>
      <c r="O4080" s="23"/>
      <c r="P4080" s="23"/>
      <c r="Q4080" s="23"/>
      <c r="R4080" s="23"/>
      <c r="S4080" s="23"/>
      <c r="T4080" s="23"/>
      <c r="U4080" s="23"/>
      <c r="V4080" s="23"/>
      <c r="W4080" s="23"/>
    </row>
    <row r="4081" spans="1:23" x14ac:dyDescent="0.3">
      <c r="A4081" s="23"/>
      <c r="B4081" s="23"/>
      <c r="C4081" s="23"/>
      <c r="D4081" s="23"/>
      <c r="E4081" s="23"/>
      <c r="F4081" s="23"/>
      <c r="G4081" s="23"/>
      <c r="H4081" s="23"/>
      <c r="I4081" s="23"/>
      <c r="J4081" s="23"/>
      <c r="K4081" s="23"/>
      <c r="L4081" s="23"/>
      <c r="M4081" s="23"/>
      <c r="N4081" s="23"/>
      <c r="O4081" s="23"/>
      <c r="P4081" s="23"/>
      <c r="Q4081" s="23"/>
      <c r="R4081" s="23"/>
      <c r="S4081" s="23"/>
      <c r="T4081" s="23"/>
      <c r="U4081" s="23"/>
      <c r="V4081" s="23"/>
      <c r="W4081" s="23"/>
    </row>
    <row r="4082" spans="1:23" x14ac:dyDescent="0.3">
      <c r="A4082" s="23"/>
      <c r="B4082" s="23"/>
      <c r="C4082" s="23"/>
      <c r="D4082" s="23"/>
      <c r="E4082" s="23"/>
      <c r="F4082" s="23"/>
      <c r="G4082" s="23"/>
      <c r="H4082" s="23"/>
      <c r="I4082" s="23"/>
      <c r="J4082" s="23"/>
      <c r="K4082" s="23"/>
      <c r="L4082" s="23"/>
      <c r="M4082" s="23"/>
      <c r="N4082" s="23"/>
      <c r="O4082" s="23"/>
      <c r="P4082" s="23"/>
      <c r="Q4082" s="23"/>
      <c r="R4082" s="23"/>
      <c r="S4082" s="23"/>
      <c r="T4082" s="23"/>
      <c r="U4082" s="23"/>
      <c r="V4082" s="23"/>
      <c r="W4082" s="23"/>
    </row>
    <row r="4083" spans="1:23" x14ac:dyDescent="0.3">
      <c r="A4083" s="23"/>
      <c r="B4083" s="23"/>
      <c r="C4083" s="23"/>
      <c r="D4083" s="23"/>
      <c r="E4083" s="23"/>
      <c r="F4083" s="23"/>
      <c r="G4083" s="23"/>
      <c r="H4083" s="23"/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</row>
    <row r="4084" spans="1:23" x14ac:dyDescent="0.3">
      <c r="A4084" s="23"/>
      <c r="B4084" s="23"/>
      <c r="C4084" s="23"/>
      <c r="D4084" s="23"/>
      <c r="E4084" s="23"/>
      <c r="F4084" s="23"/>
      <c r="G4084" s="23"/>
      <c r="H4084" s="23"/>
      <c r="I4084" s="23"/>
      <c r="J4084" s="23"/>
      <c r="K4084" s="23"/>
      <c r="L4084" s="23"/>
      <c r="M4084" s="23"/>
      <c r="N4084" s="23"/>
      <c r="O4084" s="23"/>
      <c r="P4084" s="23"/>
      <c r="Q4084" s="23"/>
      <c r="R4084" s="23"/>
      <c r="S4084" s="23"/>
      <c r="T4084" s="23"/>
      <c r="U4084" s="23"/>
      <c r="V4084" s="23"/>
      <c r="W4084" s="23"/>
    </row>
    <row r="4085" spans="1:23" x14ac:dyDescent="0.3">
      <c r="A4085" s="23"/>
      <c r="B4085" s="23"/>
      <c r="C4085" s="23"/>
      <c r="D4085" s="23"/>
      <c r="E4085" s="23"/>
      <c r="F4085" s="23"/>
      <c r="G4085" s="23"/>
      <c r="H4085" s="23"/>
      <c r="I4085" s="23"/>
      <c r="J4085" s="23"/>
      <c r="K4085" s="23"/>
      <c r="L4085" s="23"/>
      <c r="M4085" s="23"/>
      <c r="N4085" s="23"/>
      <c r="O4085" s="23"/>
      <c r="P4085" s="23"/>
      <c r="Q4085" s="23"/>
      <c r="R4085" s="23"/>
      <c r="S4085" s="23"/>
      <c r="T4085" s="23"/>
      <c r="U4085" s="23"/>
      <c r="V4085" s="23"/>
      <c r="W4085" s="23"/>
    </row>
    <row r="4086" spans="1:23" x14ac:dyDescent="0.3">
      <c r="A4086" s="23"/>
      <c r="B4086" s="23"/>
      <c r="C4086" s="23"/>
      <c r="D4086" s="23"/>
      <c r="E4086" s="23"/>
      <c r="F4086" s="23"/>
      <c r="G4086" s="23"/>
      <c r="H4086" s="23"/>
      <c r="I4086" s="23"/>
      <c r="J4086" s="23"/>
      <c r="K4086" s="23"/>
      <c r="L4086" s="23"/>
      <c r="M4086" s="23"/>
      <c r="N4086" s="23"/>
      <c r="O4086" s="23"/>
      <c r="P4086" s="23"/>
      <c r="Q4086" s="23"/>
      <c r="R4086" s="23"/>
      <c r="S4086" s="23"/>
      <c r="T4086" s="23"/>
      <c r="U4086" s="23"/>
      <c r="V4086" s="23"/>
      <c r="W4086" s="23"/>
    </row>
    <row r="4087" spans="1:23" x14ac:dyDescent="0.3">
      <c r="A4087" s="23"/>
      <c r="B4087" s="23"/>
      <c r="C4087" s="23"/>
      <c r="D4087" s="23"/>
      <c r="E4087" s="23"/>
      <c r="F4087" s="23"/>
      <c r="G4087" s="23"/>
      <c r="H4087" s="23"/>
      <c r="I4087" s="23"/>
      <c r="J4087" s="23"/>
      <c r="K4087" s="23"/>
      <c r="L4087" s="23"/>
      <c r="M4087" s="23"/>
      <c r="N4087" s="23"/>
      <c r="O4087" s="23"/>
      <c r="P4087" s="23"/>
      <c r="Q4087" s="23"/>
      <c r="R4087" s="23"/>
      <c r="S4087" s="23"/>
      <c r="T4087" s="23"/>
      <c r="U4087" s="23"/>
      <c r="V4087" s="23"/>
      <c r="W4087" s="23"/>
    </row>
    <row r="4088" spans="1:23" x14ac:dyDescent="0.3">
      <c r="A4088" s="23"/>
      <c r="B4088" s="23"/>
      <c r="C4088" s="23"/>
      <c r="D4088" s="23"/>
      <c r="E4088" s="23"/>
      <c r="F4088" s="23"/>
      <c r="G4088" s="23"/>
      <c r="H4088" s="23"/>
      <c r="I4088" s="23"/>
      <c r="J4088" s="23"/>
      <c r="K4088" s="23"/>
      <c r="L4088" s="23"/>
      <c r="M4088" s="23"/>
      <c r="N4088" s="23"/>
      <c r="O4088" s="23"/>
      <c r="P4088" s="23"/>
      <c r="Q4088" s="23"/>
      <c r="R4088" s="23"/>
      <c r="S4088" s="23"/>
      <c r="T4088" s="23"/>
      <c r="U4088" s="23"/>
      <c r="V4088" s="23"/>
      <c r="W4088" s="23"/>
    </row>
    <row r="4089" spans="1:23" x14ac:dyDescent="0.3">
      <c r="A4089" s="23"/>
      <c r="B4089" s="23"/>
      <c r="C4089" s="23"/>
      <c r="D4089" s="23"/>
      <c r="E4089" s="23"/>
      <c r="F4089" s="23"/>
      <c r="G4089" s="23"/>
      <c r="H4089" s="23"/>
      <c r="I4089" s="23"/>
      <c r="J4089" s="23"/>
      <c r="K4089" s="23"/>
      <c r="L4089" s="23"/>
      <c r="M4089" s="23"/>
      <c r="N4089" s="23"/>
      <c r="O4089" s="23"/>
      <c r="P4089" s="23"/>
      <c r="Q4089" s="23"/>
      <c r="R4089" s="23"/>
      <c r="S4089" s="23"/>
      <c r="T4089" s="23"/>
      <c r="U4089" s="23"/>
      <c r="V4089" s="23"/>
      <c r="W4089" s="23"/>
    </row>
    <row r="4090" spans="1:23" x14ac:dyDescent="0.3">
      <c r="A4090" s="23"/>
      <c r="B4090" s="23"/>
      <c r="C4090" s="23"/>
      <c r="D4090" s="23"/>
      <c r="E4090" s="23"/>
      <c r="F4090" s="23"/>
      <c r="G4090" s="23"/>
      <c r="H4090" s="23"/>
      <c r="I4090" s="23"/>
      <c r="J4090" s="23"/>
      <c r="K4090" s="23"/>
      <c r="L4090" s="23"/>
      <c r="M4090" s="23"/>
      <c r="N4090" s="23"/>
      <c r="O4090" s="23"/>
      <c r="P4090" s="23"/>
      <c r="Q4090" s="23"/>
      <c r="R4090" s="23"/>
      <c r="S4090" s="23"/>
      <c r="T4090" s="23"/>
      <c r="U4090" s="23"/>
      <c r="V4090" s="23"/>
      <c r="W4090" s="23"/>
    </row>
    <row r="4091" spans="1:23" x14ac:dyDescent="0.3">
      <c r="A4091" s="23"/>
      <c r="B4091" s="23"/>
      <c r="C4091" s="23"/>
      <c r="D4091" s="23"/>
      <c r="E4091" s="23"/>
      <c r="F4091" s="23"/>
      <c r="G4091" s="23"/>
      <c r="H4091" s="23"/>
      <c r="I4091" s="23"/>
      <c r="J4091" s="23"/>
      <c r="K4091" s="23"/>
      <c r="L4091" s="23"/>
      <c r="M4091" s="23"/>
      <c r="N4091" s="23"/>
      <c r="O4091" s="23"/>
      <c r="P4091" s="23"/>
      <c r="Q4091" s="23"/>
      <c r="R4091" s="23"/>
      <c r="S4091" s="23"/>
      <c r="T4091" s="23"/>
      <c r="U4091" s="23"/>
      <c r="V4091" s="23"/>
      <c r="W4091" s="23"/>
    </row>
    <row r="4092" spans="1:23" x14ac:dyDescent="0.3">
      <c r="A4092" s="23"/>
      <c r="B4092" s="23"/>
      <c r="C4092" s="23"/>
      <c r="D4092" s="23"/>
      <c r="E4092" s="23"/>
      <c r="F4092" s="23"/>
      <c r="G4092" s="23"/>
      <c r="H4092" s="23"/>
      <c r="I4092" s="23"/>
      <c r="J4092" s="23"/>
      <c r="K4092" s="23"/>
      <c r="L4092" s="23"/>
      <c r="M4092" s="23"/>
      <c r="N4092" s="23"/>
      <c r="O4092" s="23"/>
      <c r="P4092" s="23"/>
      <c r="Q4092" s="23"/>
      <c r="R4092" s="23"/>
      <c r="S4092" s="23"/>
      <c r="T4092" s="23"/>
      <c r="U4092" s="23"/>
      <c r="V4092" s="23"/>
      <c r="W4092" s="23"/>
    </row>
    <row r="4093" spans="1:23" x14ac:dyDescent="0.3">
      <c r="A4093" s="23"/>
      <c r="B4093" s="23"/>
      <c r="C4093" s="23"/>
      <c r="D4093" s="23"/>
      <c r="E4093" s="23"/>
      <c r="F4093" s="23"/>
      <c r="G4093" s="23"/>
      <c r="H4093" s="23"/>
      <c r="I4093" s="23"/>
      <c r="J4093" s="23"/>
      <c r="K4093" s="23"/>
      <c r="L4093" s="23"/>
      <c r="M4093" s="23"/>
      <c r="N4093" s="23"/>
      <c r="O4093" s="23"/>
      <c r="P4093" s="23"/>
      <c r="Q4093" s="23"/>
      <c r="R4093" s="23"/>
      <c r="S4093" s="23"/>
      <c r="T4093" s="23"/>
      <c r="U4093" s="23"/>
      <c r="V4093" s="23"/>
      <c r="W4093" s="23"/>
    </row>
    <row r="4094" spans="1:23" x14ac:dyDescent="0.3">
      <c r="A4094" s="23"/>
      <c r="B4094" s="23"/>
      <c r="C4094" s="23"/>
      <c r="D4094" s="23"/>
      <c r="E4094" s="23"/>
      <c r="F4094" s="23"/>
      <c r="G4094" s="23"/>
      <c r="H4094" s="23"/>
      <c r="I4094" s="23"/>
      <c r="J4094" s="23"/>
      <c r="K4094" s="23"/>
      <c r="L4094" s="23"/>
      <c r="M4094" s="23"/>
      <c r="N4094" s="23"/>
      <c r="O4094" s="23"/>
      <c r="P4094" s="23"/>
      <c r="Q4094" s="23"/>
      <c r="R4094" s="23"/>
      <c r="S4094" s="23"/>
      <c r="T4094" s="23"/>
      <c r="U4094" s="23"/>
      <c r="V4094" s="23"/>
      <c r="W4094" s="23"/>
    </row>
    <row r="4095" spans="1:23" x14ac:dyDescent="0.3">
      <c r="A4095" s="23"/>
      <c r="B4095" s="23"/>
      <c r="C4095" s="23"/>
      <c r="D4095" s="23"/>
      <c r="E4095" s="23"/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</row>
    <row r="4096" spans="1:23" x14ac:dyDescent="0.3">
      <c r="A4096" s="23"/>
      <c r="B4096" s="23"/>
      <c r="C4096" s="23"/>
      <c r="D4096" s="23"/>
      <c r="E4096" s="23"/>
      <c r="F4096" s="23"/>
      <c r="G4096" s="23"/>
      <c r="H4096" s="23"/>
      <c r="I4096" s="23"/>
      <c r="J4096" s="23"/>
      <c r="K4096" s="23"/>
      <c r="L4096" s="23"/>
      <c r="M4096" s="23"/>
      <c r="N4096" s="23"/>
      <c r="O4096" s="23"/>
      <c r="P4096" s="23"/>
      <c r="Q4096" s="23"/>
      <c r="R4096" s="23"/>
      <c r="S4096" s="23"/>
      <c r="T4096" s="23"/>
      <c r="U4096" s="23"/>
      <c r="V4096" s="23"/>
      <c r="W4096" s="23"/>
    </row>
    <row r="4097" spans="1:23" x14ac:dyDescent="0.3">
      <c r="A4097" s="23"/>
      <c r="B4097" s="23"/>
      <c r="C4097" s="23"/>
      <c r="D4097" s="23"/>
      <c r="E4097" s="23"/>
      <c r="F4097" s="23"/>
      <c r="G4097" s="23"/>
      <c r="H4097" s="23"/>
      <c r="I4097" s="23"/>
      <c r="J4097" s="23"/>
      <c r="K4097" s="23"/>
      <c r="L4097" s="23"/>
      <c r="M4097" s="23"/>
      <c r="N4097" s="23"/>
      <c r="O4097" s="23"/>
      <c r="P4097" s="23"/>
      <c r="Q4097" s="23"/>
      <c r="R4097" s="23"/>
      <c r="S4097" s="23"/>
      <c r="T4097" s="23"/>
      <c r="U4097" s="23"/>
      <c r="V4097" s="23"/>
      <c r="W4097" s="23"/>
    </row>
    <row r="4098" spans="1:23" x14ac:dyDescent="0.3">
      <c r="A4098" s="23"/>
      <c r="B4098" s="23"/>
      <c r="C4098" s="23"/>
      <c r="D4098" s="23"/>
      <c r="E4098" s="23"/>
      <c r="F4098" s="23"/>
      <c r="G4098" s="23"/>
      <c r="H4098" s="23"/>
      <c r="I4098" s="23"/>
      <c r="J4098" s="23"/>
      <c r="K4098" s="23"/>
      <c r="L4098" s="23"/>
      <c r="M4098" s="23"/>
      <c r="N4098" s="23"/>
      <c r="O4098" s="23"/>
      <c r="P4098" s="23"/>
      <c r="Q4098" s="23"/>
      <c r="R4098" s="23"/>
      <c r="S4098" s="23"/>
      <c r="T4098" s="23"/>
      <c r="U4098" s="23"/>
      <c r="V4098" s="23"/>
      <c r="W4098" s="23"/>
    </row>
    <row r="4099" spans="1:23" x14ac:dyDescent="0.3">
      <c r="A4099" s="23"/>
      <c r="B4099" s="23"/>
      <c r="C4099" s="23"/>
      <c r="D4099" s="23"/>
      <c r="E4099" s="23"/>
      <c r="F4099" s="23"/>
      <c r="G4099" s="23"/>
      <c r="H4099" s="23"/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3"/>
    </row>
    <row r="4100" spans="1:23" x14ac:dyDescent="0.3">
      <c r="A4100" s="23"/>
      <c r="B4100" s="23"/>
      <c r="C4100" s="23"/>
      <c r="D4100" s="23"/>
      <c r="E4100" s="23"/>
      <c r="F4100" s="23"/>
      <c r="G4100" s="23"/>
      <c r="H4100" s="23"/>
      <c r="I4100" s="23"/>
      <c r="J4100" s="23"/>
      <c r="K4100" s="23"/>
      <c r="L4100" s="23"/>
      <c r="M4100" s="23"/>
      <c r="N4100" s="23"/>
      <c r="O4100" s="23"/>
      <c r="P4100" s="23"/>
      <c r="Q4100" s="23"/>
      <c r="R4100" s="23"/>
      <c r="S4100" s="23"/>
      <c r="T4100" s="23"/>
      <c r="U4100" s="23"/>
      <c r="V4100" s="23"/>
      <c r="W4100" s="23"/>
    </row>
    <row r="4101" spans="1:23" x14ac:dyDescent="0.3">
      <c r="A4101" s="23"/>
      <c r="B4101" s="23"/>
      <c r="C4101" s="23"/>
      <c r="D4101" s="23"/>
      <c r="E4101" s="23"/>
      <c r="F4101" s="23"/>
      <c r="G4101" s="23"/>
      <c r="H4101" s="23"/>
      <c r="I4101" s="23"/>
      <c r="J4101" s="23"/>
      <c r="K4101" s="23"/>
      <c r="L4101" s="23"/>
      <c r="M4101" s="23"/>
      <c r="N4101" s="23"/>
      <c r="O4101" s="23"/>
      <c r="P4101" s="23"/>
      <c r="Q4101" s="23"/>
      <c r="R4101" s="23"/>
      <c r="S4101" s="23"/>
      <c r="T4101" s="23"/>
      <c r="U4101" s="23"/>
      <c r="V4101" s="23"/>
      <c r="W4101" s="23"/>
    </row>
    <row r="4102" spans="1:23" x14ac:dyDescent="0.3">
      <c r="A4102" s="23"/>
      <c r="B4102" s="23"/>
      <c r="C4102" s="23"/>
      <c r="D4102" s="23"/>
      <c r="E4102" s="23"/>
      <c r="F4102" s="23"/>
      <c r="G4102" s="23"/>
      <c r="H4102" s="23"/>
      <c r="I4102" s="23"/>
      <c r="J4102" s="23"/>
      <c r="K4102" s="23"/>
      <c r="L4102" s="23"/>
      <c r="M4102" s="23"/>
      <c r="N4102" s="23"/>
      <c r="O4102" s="23"/>
      <c r="P4102" s="23"/>
      <c r="Q4102" s="23"/>
      <c r="R4102" s="23"/>
      <c r="S4102" s="23"/>
      <c r="T4102" s="23"/>
      <c r="U4102" s="23"/>
      <c r="V4102" s="23"/>
      <c r="W4102" s="23"/>
    </row>
    <row r="4103" spans="1:23" x14ac:dyDescent="0.3">
      <c r="A4103" s="23"/>
      <c r="B4103" s="23"/>
      <c r="C4103" s="23"/>
      <c r="D4103" s="23"/>
      <c r="E4103" s="23"/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3"/>
    </row>
    <row r="4104" spans="1:23" x14ac:dyDescent="0.3">
      <c r="A4104" s="23"/>
      <c r="B4104" s="23"/>
      <c r="C4104" s="23"/>
      <c r="D4104" s="23"/>
      <c r="E4104" s="23"/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23"/>
    </row>
    <row r="4105" spans="1:23" x14ac:dyDescent="0.3">
      <c r="A4105" s="23"/>
      <c r="B4105" s="23"/>
      <c r="C4105" s="23"/>
      <c r="D4105" s="23"/>
      <c r="E4105" s="23"/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23"/>
    </row>
    <row r="4106" spans="1:23" x14ac:dyDescent="0.3">
      <c r="A4106" s="23"/>
      <c r="B4106" s="23"/>
      <c r="C4106" s="23"/>
      <c r="D4106" s="23"/>
      <c r="E4106" s="23"/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23"/>
    </row>
    <row r="4107" spans="1:23" x14ac:dyDescent="0.3">
      <c r="A4107" s="23"/>
      <c r="B4107" s="23"/>
      <c r="C4107" s="23"/>
      <c r="D4107" s="23"/>
      <c r="E4107" s="23"/>
      <c r="F4107" s="23"/>
      <c r="G4107" s="23"/>
      <c r="H4107" s="23"/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23"/>
    </row>
    <row r="4108" spans="1:23" x14ac:dyDescent="0.3">
      <c r="A4108" s="23"/>
      <c r="B4108" s="23"/>
      <c r="C4108" s="23"/>
      <c r="D4108" s="23"/>
      <c r="E4108" s="23"/>
      <c r="F4108" s="23"/>
      <c r="G4108" s="23"/>
      <c r="H4108" s="23"/>
      <c r="I4108" s="23"/>
      <c r="J4108" s="23"/>
      <c r="K4108" s="23"/>
      <c r="L4108" s="23"/>
      <c r="M4108" s="23"/>
      <c r="N4108" s="23"/>
      <c r="O4108" s="23"/>
      <c r="P4108" s="23"/>
      <c r="Q4108" s="23"/>
      <c r="R4108" s="23"/>
      <c r="S4108" s="23"/>
      <c r="T4108" s="23"/>
      <c r="U4108" s="23"/>
      <c r="V4108" s="23"/>
      <c r="W4108" s="23"/>
    </row>
    <row r="4109" spans="1:23" x14ac:dyDescent="0.3">
      <c r="A4109" s="23"/>
      <c r="B4109" s="23"/>
      <c r="C4109" s="23"/>
      <c r="D4109" s="23"/>
      <c r="E4109" s="23"/>
      <c r="F4109" s="23"/>
      <c r="G4109" s="23"/>
      <c r="H4109" s="23"/>
      <c r="I4109" s="23"/>
      <c r="J4109" s="23"/>
      <c r="K4109" s="23"/>
      <c r="L4109" s="23"/>
      <c r="M4109" s="23"/>
      <c r="N4109" s="23"/>
      <c r="O4109" s="23"/>
      <c r="P4109" s="23"/>
      <c r="Q4109" s="23"/>
      <c r="R4109" s="23"/>
      <c r="S4109" s="23"/>
      <c r="T4109" s="23"/>
      <c r="U4109" s="23"/>
      <c r="V4109" s="23"/>
      <c r="W4109" s="23"/>
    </row>
    <row r="4110" spans="1:23" x14ac:dyDescent="0.3">
      <c r="A4110" s="23"/>
      <c r="B4110" s="23"/>
      <c r="C4110" s="23"/>
      <c r="D4110" s="23"/>
      <c r="E4110" s="23"/>
      <c r="F4110" s="23"/>
      <c r="G4110" s="23"/>
      <c r="H4110" s="23"/>
      <c r="I4110" s="23"/>
      <c r="J4110" s="23"/>
      <c r="K4110" s="23"/>
      <c r="L4110" s="23"/>
      <c r="M4110" s="23"/>
      <c r="N4110" s="23"/>
      <c r="O4110" s="23"/>
      <c r="P4110" s="23"/>
      <c r="Q4110" s="23"/>
      <c r="R4110" s="23"/>
      <c r="S4110" s="23"/>
      <c r="T4110" s="23"/>
      <c r="U4110" s="23"/>
      <c r="V4110" s="23"/>
      <c r="W4110" s="23"/>
    </row>
    <row r="4111" spans="1:23" x14ac:dyDescent="0.3">
      <c r="A4111" s="23"/>
      <c r="B4111" s="23"/>
      <c r="C4111" s="23"/>
      <c r="D4111" s="23"/>
      <c r="E4111" s="23"/>
      <c r="F4111" s="23"/>
      <c r="G4111" s="23"/>
      <c r="H4111" s="23"/>
      <c r="I4111" s="23"/>
      <c r="J4111" s="23"/>
      <c r="K4111" s="23"/>
      <c r="L4111" s="23"/>
      <c r="M4111" s="23"/>
      <c r="N4111" s="23"/>
      <c r="O4111" s="23"/>
      <c r="P4111" s="23"/>
      <c r="Q4111" s="23"/>
      <c r="R4111" s="23"/>
      <c r="S4111" s="23"/>
      <c r="T4111" s="23"/>
      <c r="U4111" s="23"/>
      <c r="V4111" s="23"/>
      <c r="W4111" s="23"/>
    </row>
    <row r="4112" spans="1:23" x14ac:dyDescent="0.3">
      <c r="A4112" s="23"/>
      <c r="B4112" s="23"/>
      <c r="C4112" s="23"/>
      <c r="D4112" s="23"/>
      <c r="E4112" s="23"/>
      <c r="F4112" s="23"/>
      <c r="G4112" s="23"/>
      <c r="H4112" s="23"/>
      <c r="I4112" s="23"/>
      <c r="J4112" s="23"/>
      <c r="K4112" s="23"/>
      <c r="L4112" s="23"/>
      <c r="M4112" s="23"/>
      <c r="N4112" s="23"/>
      <c r="O4112" s="23"/>
      <c r="P4112" s="23"/>
      <c r="Q4112" s="23"/>
      <c r="R4112" s="23"/>
      <c r="S4112" s="23"/>
      <c r="T4112" s="23"/>
      <c r="U4112" s="23"/>
      <c r="V4112" s="23"/>
      <c r="W4112" s="23"/>
    </row>
    <row r="4113" spans="1:23" x14ac:dyDescent="0.3">
      <c r="A4113" s="23"/>
      <c r="B4113" s="23"/>
      <c r="C4113" s="23"/>
      <c r="D4113" s="23"/>
      <c r="E4113" s="23"/>
      <c r="F4113" s="23"/>
      <c r="G4113" s="23"/>
      <c r="H4113" s="23"/>
      <c r="I4113" s="23"/>
      <c r="J4113" s="23"/>
      <c r="K4113" s="23"/>
      <c r="L4113" s="23"/>
      <c r="M4113" s="23"/>
      <c r="N4113" s="23"/>
      <c r="O4113" s="23"/>
      <c r="P4113" s="23"/>
      <c r="Q4113" s="23"/>
      <c r="R4113" s="23"/>
      <c r="S4113" s="23"/>
      <c r="T4113" s="23"/>
      <c r="U4113" s="23"/>
      <c r="V4113" s="23"/>
      <c r="W4113" s="23"/>
    </row>
    <row r="4114" spans="1:23" x14ac:dyDescent="0.3">
      <c r="A4114" s="23"/>
      <c r="B4114" s="23"/>
      <c r="C4114" s="23"/>
      <c r="D4114" s="23"/>
      <c r="E4114" s="23"/>
      <c r="F4114" s="23"/>
      <c r="G4114" s="23"/>
      <c r="H4114" s="23"/>
      <c r="I4114" s="23"/>
      <c r="J4114" s="23"/>
      <c r="K4114" s="23"/>
      <c r="L4114" s="23"/>
      <c r="M4114" s="23"/>
      <c r="N4114" s="23"/>
      <c r="O4114" s="23"/>
      <c r="P4114" s="23"/>
      <c r="Q4114" s="23"/>
      <c r="R4114" s="23"/>
      <c r="S4114" s="23"/>
      <c r="T4114" s="23"/>
      <c r="U4114" s="23"/>
      <c r="V4114" s="23"/>
      <c r="W4114" s="23"/>
    </row>
    <row r="4115" spans="1:23" x14ac:dyDescent="0.3">
      <c r="A4115" s="23"/>
      <c r="B4115" s="23"/>
      <c r="C4115" s="23"/>
      <c r="D4115" s="23"/>
      <c r="E4115" s="23"/>
      <c r="F4115" s="23"/>
      <c r="G4115" s="23"/>
      <c r="H4115" s="23"/>
      <c r="I4115" s="23"/>
      <c r="J4115" s="23"/>
      <c r="K4115" s="23"/>
      <c r="L4115" s="23"/>
      <c r="M4115" s="23"/>
      <c r="N4115" s="23"/>
      <c r="O4115" s="23"/>
      <c r="P4115" s="23"/>
      <c r="Q4115" s="23"/>
      <c r="R4115" s="23"/>
      <c r="S4115" s="23"/>
      <c r="T4115" s="23"/>
      <c r="U4115" s="23"/>
      <c r="V4115" s="23"/>
      <c r="W4115" s="23"/>
    </row>
    <row r="4116" spans="1:23" x14ac:dyDescent="0.3">
      <c r="A4116" s="23"/>
      <c r="B4116" s="23"/>
      <c r="C4116" s="23"/>
      <c r="D4116" s="23"/>
      <c r="E4116" s="23"/>
      <c r="F4116" s="23"/>
      <c r="G4116" s="23"/>
      <c r="H4116" s="23"/>
      <c r="I4116" s="23"/>
      <c r="J4116" s="23"/>
      <c r="K4116" s="23"/>
      <c r="L4116" s="23"/>
      <c r="M4116" s="23"/>
      <c r="N4116" s="23"/>
      <c r="O4116" s="23"/>
      <c r="P4116" s="23"/>
      <c r="Q4116" s="23"/>
      <c r="R4116" s="23"/>
      <c r="S4116" s="23"/>
      <c r="T4116" s="23"/>
      <c r="U4116" s="23"/>
      <c r="V4116" s="23"/>
      <c r="W4116" s="23"/>
    </row>
    <row r="4117" spans="1:23" x14ac:dyDescent="0.3">
      <c r="A4117" s="23"/>
      <c r="B4117" s="23"/>
      <c r="C4117" s="23"/>
      <c r="D4117" s="23"/>
      <c r="E4117" s="23"/>
      <c r="F4117" s="23"/>
      <c r="G4117" s="23"/>
      <c r="H4117" s="23"/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3"/>
    </row>
    <row r="4118" spans="1:23" x14ac:dyDescent="0.3">
      <c r="A4118" s="23"/>
      <c r="B4118" s="23"/>
      <c r="C4118" s="23"/>
      <c r="D4118" s="23"/>
      <c r="E4118" s="23"/>
      <c r="F4118" s="23"/>
      <c r="G4118" s="23"/>
      <c r="H4118" s="23"/>
      <c r="I4118" s="23"/>
      <c r="J4118" s="23"/>
      <c r="K4118" s="23"/>
      <c r="L4118" s="23"/>
      <c r="M4118" s="23"/>
      <c r="N4118" s="23"/>
      <c r="O4118" s="23"/>
      <c r="P4118" s="23"/>
      <c r="Q4118" s="23"/>
      <c r="R4118" s="23"/>
      <c r="S4118" s="23"/>
      <c r="T4118" s="23"/>
      <c r="U4118" s="23"/>
      <c r="V4118" s="23"/>
      <c r="W4118" s="23"/>
    </row>
    <row r="4119" spans="1:23" x14ac:dyDescent="0.3">
      <c r="A4119" s="23"/>
      <c r="B4119" s="23"/>
      <c r="C4119" s="23"/>
      <c r="D4119" s="23"/>
      <c r="E4119" s="23"/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</row>
    <row r="4120" spans="1:23" x14ac:dyDescent="0.3">
      <c r="A4120" s="23"/>
      <c r="B4120" s="23"/>
      <c r="C4120" s="23"/>
      <c r="D4120" s="23"/>
      <c r="E4120" s="23"/>
      <c r="F4120" s="23"/>
      <c r="G4120" s="23"/>
      <c r="H4120" s="23"/>
      <c r="I4120" s="23"/>
      <c r="J4120" s="23"/>
      <c r="K4120" s="23"/>
      <c r="L4120" s="23"/>
      <c r="M4120" s="23"/>
      <c r="N4120" s="23"/>
      <c r="O4120" s="23"/>
      <c r="P4120" s="23"/>
      <c r="Q4120" s="23"/>
      <c r="R4120" s="23"/>
      <c r="S4120" s="23"/>
      <c r="T4120" s="23"/>
      <c r="U4120" s="23"/>
      <c r="V4120" s="23"/>
      <c r="W4120" s="23"/>
    </row>
    <row r="4121" spans="1:23" x14ac:dyDescent="0.3">
      <c r="A4121" s="23"/>
      <c r="B4121" s="23"/>
      <c r="C4121" s="23"/>
      <c r="D4121" s="23"/>
      <c r="E4121" s="23"/>
      <c r="F4121" s="23"/>
      <c r="G4121" s="23"/>
      <c r="H4121" s="23"/>
      <c r="I4121" s="23"/>
      <c r="J4121" s="23"/>
      <c r="K4121" s="23"/>
      <c r="L4121" s="23"/>
      <c r="M4121" s="23"/>
      <c r="N4121" s="23"/>
      <c r="O4121" s="23"/>
      <c r="P4121" s="23"/>
      <c r="Q4121" s="23"/>
      <c r="R4121" s="23"/>
      <c r="S4121" s="23"/>
      <c r="T4121" s="23"/>
      <c r="U4121" s="23"/>
      <c r="V4121" s="23"/>
      <c r="W4121" s="23"/>
    </row>
    <row r="4122" spans="1:23" x14ac:dyDescent="0.3">
      <c r="A4122" s="23"/>
      <c r="B4122" s="23"/>
      <c r="C4122" s="23"/>
      <c r="D4122" s="23"/>
      <c r="E4122" s="23"/>
      <c r="F4122" s="23"/>
      <c r="G4122" s="23"/>
      <c r="H4122" s="23"/>
      <c r="I4122" s="23"/>
      <c r="J4122" s="23"/>
      <c r="K4122" s="23"/>
      <c r="L4122" s="23"/>
      <c r="M4122" s="23"/>
      <c r="N4122" s="23"/>
      <c r="O4122" s="23"/>
      <c r="P4122" s="23"/>
      <c r="Q4122" s="23"/>
      <c r="R4122" s="23"/>
      <c r="S4122" s="23"/>
      <c r="T4122" s="23"/>
      <c r="U4122" s="23"/>
      <c r="V4122" s="23"/>
      <c r="W4122" s="23"/>
    </row>
    <row r="4123" spans="1:23" x14ac:dyDescent="0.3">
      <c r="A4123" s="23"/>
      <c r="B4123" s="23"/>
      <c r="C4123" s="23"/>
      <c r="D4123" s="23"/>
      <c r="E4123" s="23"/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23"/>
      <c r="Q4123" s="23"/>
      <c r="R4123" s="23"/>
      <c r="S4123" s="23"/>
      <c r="T4123" s="23"/>
      <c r="U4123" s="23"/>
      <c r="V4123" s="23"/>
      <c r="W4123" s="23"/>
    </row>
    <row r="4124" spans="1:23" x14ac:dyDescent="0.3">
      <c r="A4124" s="23"/>
      <c r="B4124" s="23"/>
      <c r="C4124" s="23"/>
      <c r="D4124" s="23"/>
      <c r="E4124" s="23"/>
      <c r="F4124" s="23"/>
      <c r="G4124" s="23"/>
      <c r="H4124" s="23"/>
      <c r="I4124" s="23"/>
      <c r="J4124" s="23"/>
      <c r="K4124" s="23"/>
      <c r="L4124" s="23"/>
      <c r="M4124" s="23"/>
      <c r="N4124" s="23"/>
      <c r="O4124" s="23"/>
      <c r="P4124" s="23"/>
      <c r="Q4124" s="23"/>
      <c r="R4124" s="23"/>
      <c r="S4124" s="23"/>
      <c r="T4124" s="23"/>
      <c r="U4124" s="23"/>
      <c r="V4124" s="23"/>
      <c r="W4124" s="23"/>
    </row>
    <row r="4125" spans="1:23" x14ac:dyDescent="0.3">
      <c r="A4125" s="23"/>
      <c r="B4125" s="23"/>
      <c r="C4125" s="23"/>
      <c r="D4125" s="23"/>
      <c r="E4125" s="23"/>
      <c r="F4125" s="23"/>
      <c r="G4125" s="23"/>
      <c r="H4125" s="23"/>
      <c r="I4125" s="23"/>
      <c r="J4125" s="23"/>
      <c r="K4125" s="23"/>
      <c r="L4125" s="23"/>
      <c r="M4125" s="23"/>
      <c r="N4125" s="23"/>
      <c r="O4125" s="23"/>
      <c r="P4125" s="23"/>
      <c r="Q4125" s="23"/>
      <c r="R4125" s="23"/>
      <c r="S4125" s="23"/>
      <c r="T4125" s="23"/>
      <c r="U4125" s="23"/>
      <c r="V4125" s="23"/>
      <c r="W4125" s="23"/>
    </row>
    <row r="4126" spans="1:23" x14ac:dyDescent="0.3">
      <c r="A4126" s="23"/>
      <c r="B4126" s="23"/>
      <c r="C4126" s="23"/>
      <c r="D4126" s="23"/>
      <c r="E4126" s="23"/>
      <c r="F4126" s="23"/>
      <c r="G4126" s="23"/>
      <c r="H4126" s="23"/>
      <c r="I4126" s="23"/>
      <c r="J4126" s="23"/>
      <c r="K4126" s="23"/>
      <c r="L4126" s="23"/>
      <c r="M4126" s="23"/>
      <c r="N4126" s="23"/>
      <c r="O4126" s="23"/>
      <c r="P4126" s="23"/>
      <c r="Q4126" s="23"/>
      <c r="R4126" s="23"/>
      <c r="S4126" s="23"/>
      <c r="T4126" s="23"/>
      <c r="U4126" s="23"/>
      <c r="V4126" s="23"/>
      <c r="W4126" s="23"/>
    </row>
    <row r="4127" spans="1:23" x14ac:dyDescent="0.3">
      <c r="A4127" s="23"/>
      <c r="B4127" s="23"/>
      <c r="C4127" s="23"/>
      <c r="D4127" s="23"/>
      <c r="E4127" s="23"/>
      <c r="F4127" s="23"/>
      <c r="G4127" s="23"/>
      <c r="H4127" s="23"/>
      <c r="I4127" s="23"/>
      <c r="J4127" s="23"/>
      <c r="K4127" s="23"/>
      <c r="L4127" s="23"/>
      <c r="M4127" s="23"/>
      <c r="N4127" s="23"/>
      <c r="O4127" s="23"/>
      <c r="P4127" s="23"/>
      <c r="Q4127" s="23"/>
      <c r="R4127" s="23"/>
      <c r="S4127" s="23"/>
      <c r="T4127" s="23"/>
      <c r="U4127" s="23"/>
      <c r="V4127" s="23"/>
      <c r="W4127" s="23"/>
    </row>
    <row r="4128" spans="1:23" x14ac:dyDescent="0.3">
      <c r="A4128" s="23"/>
      <c r="B4128" s="23"/>
      <c r="C4128" s="23"/>
      <c r="D4128" s="23"/>
      <c r="E4128" s="23"/>
      <c r="F4128" s="23"/>
      <c r="G4128" s="23"/>
      <c r="H4128" s="23"/>
      <c r="I4128" s="23"/>
      <c r="J4128" s="23"/>
      <c r="K4128" s="23"/>
      <c r="L4128" s="23"/>
      <c r="M4128" s="23"/>
      <c r="N4128" s="23"/>
      <c r="O4128" s="23"/>
      <c r="P4128" s="23"/>
      <c r="Q4128" s="23"/>
      <c r="R4128" s="23"/>
      <c r="S4128" s="23"/>
      <c r="T4128" s="23"/>
      <c r="U4128" s="23"/>
      <c r="V4128" s="23"/>
      <c r="W4128" s="23"/>
    </row>
    <row r="4129" spans="1:23" x14ac:dyDescent="0.3">
      <c r="A4129" s="23"/>
      <c r="B4129" s="23"/>
      <c r="C4129" s="23"/>
      <c r="D4129" s="23"/>
      <c r="E4129" s="23"/>
      <c r="F4129" s="23"/>
      <c r="G4129" s="23"/>
      <c r="H4129" s="23"/>
      <c r="I4129" s="23"/>
      <c r="J4129" s="23"/>
      <c r="K4129" s="23"/>
      <c r="L4129" s="23"/>
      <c r="M4129" s="23"/>
      <c r="N4129" s="23"/>
      <c r="O4129" s="23"/>
      <c r="P4129" s="23"/>
      <c r="Q4129" s="23"/>
      <c r="R4129" s="23"/>
      <c r="S4129" s="23"/>
      <c r="T4129" s="23"/>
      <c r="U4129" s="23"/>
      <c r="V4129" s="23"/>
      <c r="W4129" s="23"/>
    </row>
    <row r="4130" spans="1:23" x14ac:dyDescent="0.3">
      <c r="A4130" s="23"/>
      <c r="B4130" s="23"/>
      <c r="C4130" s="23"/>
      <c r="D4130" s="23"/>
      <c r="E4130" s="23"/>
      <c r="F4130" s="23"/>
      <c r="G4130" s="23"/>
      <c r="H4130" s="23"/>
      <c r="I4130" s="23"/>
      <c r="J4130" s="23"/>
      <c r="K4130" s="23"/>
      <c r="L4130" s="23"/>
      <c r="M4130" s="23"/>
      <c r="N4130" s="23"/>
      <c r="O4130" s="23"/>
      <c r="P4130" s="23"/>
      <c r="Q4130" s="23"/>
      <c r="R4130" s="23"/>
      <c r="S4130" s="23"/>
      <c r="T4130" s="23"/>
      <c r="U4130" s="23"/>
      <c r="V4130" s="23"/>
      <c r="W4130" s="23"/>
    </row>
    <row r="4131" spans="1:23" x14ac:dyDescent="0.3">
      <c r="A4131" s="23"/>
      <c r="B4131" s="23"/>
      <c r="C4131" s="23"/>
      <c r="D4131" s="23"/>
      <c r="E4131" s="23"/>
      <c r="F4131" s="23"/>
      <c r="G4131" s="23"/>
      <c r="H4131" s="23"/>
      <c r="I4131" s="23"/>
      <c r="J4131" s="23"/>
      <c r="K4131" s="23"/>
      <c r="L4131" s="23"/>
      <c r="M4131" s="23"/>
      <c r="N4131" s="23"/>
      <c r="O4131" s="23"/>
      <c r="P4131" s="23"/>
      <c r="Q4131" s="23"/>
      <c r="R4131" s="23"/>
      <c r="S4131" s="23"/>
      <c r="T4131" s="23"/>
      <c r="U4131" s="23"/>
      <c r="V4131" s="23"/>
      <c r="W4131" s="23"/>
    </row>
    <row r="4132" spans="1:23" x14ac:dyDescent="0.3">
      <c r="A4132" s="23"/>
      <c r="B4132" s="23"/>
      <c r="C4132" s="23"/>
      <c r="D4132" s="23"/>
      <c r="E4132" s="23"/>
      <c r="F4132" s="23"/>
      <c r="G4132" s="23"/>
      <c r="H4132" s="23"/>
      <c r="I4132" s="23"/>
      <c r="J4132" s="23"/>
      <c r="K4132" s="23"/>
      <c r="L4132" s="23"/>
      <c r="M4132" s="23"/>
      <c r="N4132" s="23"/>
      <c r="O4132" s="23"/>
      <c r="P4132" s="23"/>
      <c r="Q4132" s="23"/>
      <c r="R4132" s="23"/>
      <c r="S4132" s="23"/>
      <c r="T4132" s="23"/>
      <c r="U4132" s="23"/>
      <c r="V4132" s="23"/>
      <c r="W4132" s="23"/>
    </row>
    <row r="4133" spans="1:23" x14ac:dyDescent="0.3">
      <c r="A4133" s="23"/>
      <c r="B4133" s="23"/>
      <c r="C4133" s="23"/>
      <c r="D4133" s="23"/>
      <c r="E4133" s="23"/>
      <c r="F4133" s="23"/>
      <c r="G4133" s="23"/>
      <c r="H4133" s="23"/>
      <c r="I4133" s="23"/>
      <c r="J4133" s="23"/>
      <c r="K4133" s="23"/>
      <c r="L4133" s="23"/>
      <c r="M4133" s="23"/>
      <c r="N4133" s="23"/>
      <c r="O4133" s="23"/>
      <c r="P4133" s="23"/>
      <c r="Q4133" s="23"/>
      <c r="R4133" s="23"/>
      <c r="S4133" s="23"/>
      <c r="T4133" s="23"/>
      <c r="U4133" s="23"/>
      <c r="V4133" s="23"/>
      <c r="W4133" s="23"/>
    </row>
    <row r="4134" spans="1:23" x14ac:dyDescent="0.3">
      <c r="A4134" s="23"/>
      <c r="B4134" s="23"/>
      <c r="C4134" s="23"/>
      <c r="D4134" s="23"/>
      <c r="E4134" s="23"/>
      <c r="F4134" s="23"/>
      <c r="G4134" s="23"/>
      <c r="H4134" s="23"/>
      <c r="I4134" s="23"/>
      <c r="J4134" s="23"/>
      <c r="K4134" s="23"/>
      <c r="L4134" s="23"/>
      <c r="M4134" s="23"/>
      <c r="N4134" s="23"/>
      <c r="O4134" s="23"/>
      <c r="P4134" s="23"/>
      <c r="Q4134" s="23"/>
      <c r="R4134" s="23"/>
      <c r="S4134" s="23"/>
      <c r="T4134" s="23"/>
      <c r="U4134" s="23"/>
      <c r="V4134" s="23"/>
      <c r="W4134" s="23"/>
    </row>
    <row r="4135" spans="1:23" x14ac:dyDescent="0.3">
      <c r="A4135" s="23"/>
      <c r="B4135" s="23"/>
      <c r="C4135" s="23"/>
      <c r="D4135" s="23"/>
      <c r="E4135" s="23"/>
      <c r="F4135" s="23"/>
      <c r="G4135" s="23"/>
      <c r="H4135" s="23"/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3"/>
    </row>
    <row r="4136" spans="1:23" x14ac:dyDescent="0.3">
      <c r="A4136" s="23"/>
      <c r="B4136" s="23"/>
      <c r="C4136" s="23"/>
      <c r="D4136" s="23"/>
      <c r="E4136" s="23"/>
      <c r="F4136" s="23"/>
      <c r="G4136" s="23"/>
      <c r="H4136" s="23"/>
      <c r="I4136" s="23"/>
      <c r="J4136" s="23"/>
      <c r="K4136" s="23"/>
      <c r="L4136" s="23"/>
      <c r="M4136" s="23"/>
      <c r="N4136" s="23"/>
      <c r="O4136" s="23"/>
      <c r="P4136" s="23"/>
      <c r="Q4136" s="23"/>
      <c r="R4136" s="23"/>
      <c r="S4136" s="23"/>
      <c r="T4136" s="23"/>
      <c r="U4136" s="23"/>
      <c r="V4136" s="23"/>
      <c r="W4136" s="23"/>
    </row>
    <row r="4137" spans="1:23" x14ac:dyDescent="0.3">
      <c r="A4137" s="23"/>
      <c r="B4137" s="23"/>
      <c r="C4137" s="23"/>
      <c r="D4137" s="23"/>
      <c r="E4137" s="23"/>
      <c r="F4137" s="23"/>
      <c r="G4137" s="23"/>
      <c r="H4137" s="23"/>
      <c r="I4137" s="23"/>
      <c r="J4137" s="23"/>
      <c r="K4137" s="23"/>
      <c r="L4137" s="23"/>
      <c r="M4137" s="23"/>
      <c r="N4137" s="23"/>
      <c r="O4137" s="23"/>
      <c r="P4137" s="23"/>
      <c r="Q4137" s="23"/>
      <c r="R4137" s="23"/>
      <c r="S4137" s="23"/>
      <c r="T4137" s="23"/>
      <c r="U4137" s="23"/>
      <c r="V4137" s="23"/>
      <c r="W4137" s="23"/>
    </row>
    <row r="4138" spans="1:23" x14ac:dyDescent="0.3">
      <c r="A4138" s="23"/>
      <c r="B4138" s="23"/>
      <c r="C4138" s="23"/>
      <c r="D4138" s="23"/>
      <c r="E4138" s="23"/>
      <c r="F4138" s="23"/>
      <c r="G4138" s="23"/>
      <c r="H4138" s="23"/>
      <c r="I4138" s="23"/>
      <c r="J4138" s="23"/>
      <c r="K4138" s="23"/>
      <c r="L4138" s="23"/>
      <c r="M4138" s="23"/>
      <c r="N4138" s="23"/>
      <c r="O4138" s="23"/>
      <c r="P4138" s="23"/>
      <c r="Q4138" s="23"/>
      <c r="R4138" s="23"/>
      <c r="S4138" s="23"/>
      <c r="T4138" s="23"/>
      <c r="U4138" s="23"/>
      <c r="V4138" s="23"/>
      <c r="W4138" s="23"/>
    </row>
    <row r="4139" spans="1:23" x14ac:dyDescent="0.3">
      <c r="A4139" s="23"/>
      <c r="B4139" s="23"/>
      <c r="C4139" s="23"/>
      <c r="D4139" s="23"/>
      <c r="E4139" s="23"/>
      <c r="F4139" s="23"/>
      <c r="G4139" s="23"/>
      <c r="H4139" s="23"/>
      <c r="I4139" s="23"/>
      <c r="J4139" s="23"/>
      <c r="K4139" s="23"/>
      <c r="L4139" s="23"/>
      <c r="M4139" s="23"/>
      <c r="N4139" s="23"/>
      <c r="O4139" s="23"/>
      <c r="P4139" s="23"/>
      <c r="Q4139" s="23"/>
      <c r="R4139" s="23"/>
      <c r="S4139" s="23"/>
      <c r="T4139" s="23"/>
      <c r="U4139" s="23"/>
      <c r="V4139" s="23"/>
      <c r="W4139" s="23"/>
    </row>
    <row r="4140" spans="1:23" x14ac:dyDescent="0.3">
      <c r="A4140" s="23"/>
      <c r="B4140" s="23"/>
      <c r="C4140" s="23"/>
      <c r="D4140" s="23"/>
      <c r="E4140" s="23"/>
      <c r="F4140" s="23"/>
      <c r="G4140" s="23"/>
      <c r="H4140" s="23"/>
      <c r="I4140" s="23"/>
      <c r="J4140" s="23"/>
      <c r="K4140" s="23"/>
      <c r="L4140" s="23"/>
      <c r="M4140" s="23"/>
      <c r="N4140" s="23"/>
      <c r="O4140" s="23"/>
      <c r="P4140" s="23"/>
      <c r="Q4140" s="23"/>
      <c r="R4140" s="23"/>
      <c r="S4140" s="23"/>
      <c r="T4140" s="23"/>
      <c r="U4140" s="23"/>
      <c r="V4140" s="23"/>
      <c r="W4140" s="23"/>
    </row>
    <row r="4141" spans="1:23" x14ac:dyDescent="0.3">
      <c r="A4141" s="23"/>
      <c r="B4141" s="23"/>
      <c r="C4141" s="23"/>
      <c r="D4141" s="23"/>
      <c r="E4141" s="23"/>
      <c r="F4141" s="23"/>
      <c r="G4141" s="23"/>
      <c r="H4141" s="23"/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  <c r="T4141" s="23"/>
      <c r="U4141" s="23"/>
      <c r="V4141" s="23"/>
      <c r="W4141" s="23"/>
    </row>
    <row r="4142" spans="1:23" x14ac:dyDescent="0.3">
      <c r="A4142" s="23"/>
      <c r="B4142" s="23"/>
      <c r="C4142" s="23"/>
      <c r="D4142" s="23"/>
      <c r="E4142" s="23"/>
      <c r="F4142" s="23"/>
      <c r="G4142" s="23"/>
      <c r="H4142" s="23"/>
      <c r="I4142" s="23"/>
      <c r="J4142" s="23"/>
      <c r="K4142" s="23"/>
      <c r="L4142" s="23"/>
      <c r="M4142" s="23"/>
      <c r="N4142" s="23"/>
      <c r="O4142" s="23"/>
      <c r="P4142" s="23"/>
      <c r="Q4142" s="23"/>
      <c r="R4142" s="23"/>
      <c r="S4142" s="23"/>
      <c r="T4142" s="23"/>
      <c r="U4142" s="23"/>
      <c r="V4142" s="23"/>
      <c r="W4142" s="23"/>
    </row>
    <row r="4143" spans="1:23" x14ac:dyDescent="0.3">
      <c r="A4143" s="23"/>
      <c r="B4143" s="23"/>
      <c r="C4143" s="23"/>
      <c r="D4143" s="23"/>
      <c r="E4143" s="23"/>
      <c r="F4143" s="23"/>
      <c r="G4143" s="23"/>
      <c r="H4143" s="23"/>
      <c r="I4143" s="23"/>
      <c r="J4143" s="23"/>
      <c r="K4143" s="23"/>
      <c r="L4143" s="23"/>
      <c r="M4143" s="23"/>
      <c r="N4143" s="23"/>
      <c r="O4143" s="23"/>
      <c r="P4143" s="23"/>
      <c r="Q4143" s="23"/>
      <c r="R4143" s="23"/>
      <c r="S4143" s="23"/>
      <c r="T4143" s="23"/>
      <c r="U4143" s="23"/>
      <c r="V4143" s="23"/>
      <c r="W4143" s="23"/>
    </row>
    <row r="4144" spans="1:23" x14ac:dyDescent="0.3">
      <c r="A4144" s="23"/>
      <c r="B4144" s="23"/>
      <c r="C4144" s="23"/>
      <c r="D4144" s="23"/>
      <c r="E4144" s="23"/>
      <c r="F4144" s="23"/>
      <c r="G4144" s="23"/>
      <c r="H4144" s="23"/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3"/>
    </row>
    <row r="4145" spans="1:23" x14ac:dyDescent="0.3">
      <c r="A4145" s="23"/>
      <c r="B4145" s="23"/>
      <c r="C4145" s="23"/>
      <c r="D4145" s="23"/>
      <c r="E4145" s="23"/>
      <c r="F4145" s="23"/>
      <c r="G4145" s="23"/>
      <c r="H4145" s="23"/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23"/>
    </row>
    <row r="4146" spans="1:23" x14ac:dyDescent="0.3">
      <c r="A4146" s="23"/>
      <c r="B4146" s="23"/>
      <c r="C4146" s="23"/>
      <c r="D4146" s="23"/>
      <c r="E4146" s="23"/>
      <c r="F4146" s="23"/>
      <c r="G4146" s="23"/>
      <c r="H4146" s="23"/>
      <c r="I4146" s="23"/>
      <c r="J4146" s="23"/>
      <c r="K4146" s="23"/>
      <c r="L4146" s="23"/>
      <c r="M4146" s="23"/>
      <c r="N4146" s="23"/>
      <c r="O4146" s="23"/>
      <c r="P4146" s="23"/>
      <c r="Q4146" s="23"/>
      <c r="R4146" s="23"/>
      <c r="S4146" s="23"/>
      <c r="T4146" s="23"/>
      <c r="U4146" s="23"/>
      <c r="V4146" s="23"/>
      <c r="W4146" s="23"/>
    </row>
    <row r="4147" spans="1:23" x14ac:dyDescent="0.3">
      <c r="A4147" s="23"/>
      <c r="B4147" s="23"/>
      <c r="C4147" s="23"/>
      <c r="D4147" s="23"/>
      <c r="E4147" s="23"/>
      <c r="F4147" s="23"/>
      <c r="G4147" s="23"/>
      <c r="H4147" s="23"/>
      <c r="I4147" s="23"/>
      <c r="J4147" s="23"/>
      <c r="K4147" s="23"/>
      <c r="L4147" s="23"/>
      <c r="M4147" s="23"/>
      <c r="N4147" s="23"/>
      <c r="O4147" s="23"/>
      <c r="P4147" s="23"/>
      <c r="Q4147" s="23"/>
      <c r="R4147" s="23"/>
      <c r="S4147" s="23"/>
      <c r="T4147" s="23"/>
      <c r="U4147" s="23"/>
      <c r="V4147" s="23"/>
      <c r="W4147" s="23"/>
    </row>
    <row r="4148" spans="1:23" x14ac:dyDescent="0.3">
      <c r="A4148" s="23"/>
      <c r="B4148" s="23"/>
      <c r="C4148" s="23"/>
      <c r="D4148" s="23"/>
      <c r="E4148" s="23"/>
      <c r="F4148" s="23"/>
      <c r="G4148" s="23"/>
      <c r="H4148" s="23"/>
      <c r="I4148" s="23"/>
      <c r="J4148" s="23"/>
      <c r="K4148" s="23"/>
      <c r="L4148" s="23"/>
      <c r="M4148" s="23"/>
      <c r="N4148" s="23"/>
      <c r="O4148" s="23"/>
      <c r="P4148" s="23"/>
      <c r="Q4148" s="23"/>
      <c r="R4148" s="23"/>
      <c r="S4148" s="23"/>
      <c r="T4148" s="23"/>
      <c r="U4148" s="23"/>
      <c r="V4148" s="23"/>
      <c r="W4148" s="23"/>
    </row>
    <row r="4149" spans="1:23" x14ac:dyDescent="0.3">
      <c r="A4149" s="23"/>
      <c r="B4149" s="23"/>
      <c r="C4149" s="23"/>
      <c r="D4149" s="23"/>
      <c r="E4149" s="23"/>
      <c r="F4149" s="23"/>
      <c r="G4149" s="23"/>
      <c r="H4149" s="23"/>
      <c r="I4149" s="23"/>
      <c r="J4149" s="23"/>
      <c r="K4149" s="23"/>
      <c r="L4149" s="23"/>
      <c r="M4149" s="23"/>
      <c r="N4149" s="23"/>
      <c r="O4149" s="23"/>
      <c r="P4149" s="23"/>
      <c r="Q4149" s="23"/>
      <c r="R4149" s="23"/>
      <c r="S4149" s="23"/>
      <c r="T4149" s="23"/>
      <c r="U4149" s="23"/>
      <c r="V4149" s="23"/>
      <c r="W4149" s="23"/>
    </row>
    <row r="4150" spans="1:23" x14ac:dyDescent="0.3">
      <c r="A4150" s="23"/>
      <c r="B4150" s="23"/>
      <c r="C4150" s="23"/>
      <c r="D4150" s="23"/>
      <c r="E4150" s="23"/>
      <c r="F4150" s="23"/>
      <c r="G4150" s="23"/>
      <c r="H4150" s="23"/>
      <c r="I4150" s="23"/>
      <c r="J4150" s="23"/>
      <c r="K4150" s="23"/>
      <c r="L4150" s="23"/>
      <c r="M4150" s="23"/>
      <c r="N4150" s="23"/>
      <c r="O4150" s="23"/>
      <c r="P4150" s="23"/>
      <c r="Q4150" s="23"/>
      <c r="R4150" s="23"/>
      <c r="S4150" s="23"/>
      <c r="T4150" s="23"/>
      <c r="U4150" s="23"/>
      <c r="V4150" s="23"/>
      <c r="W4150" s="23"/>
    </row>
    <row r="4151" spans="1:23" x14ac:dyDescent="0.3">
      <c r="A4151" s="23"/>
      <c r="B4151" s="23"/>
      <c r="C4151" s="23"/>
      <c r="D4151" s="23"/>
      <c r="E4151" s="23"/>
      <c r="F4151" s="23"/>
      <c r="G4151" s="23"/>
      <c r="H4151" s="23"/>
      <c r="I4151" s="23"/>
      <c r="J4151" s="23"/>
      <c r="K4151" s="23"/>
      <c r="L4151" s="23"/>
      <c r="M4151" s="23"/>
      <c r="N4151" s="23"/>
      <c r="O4151" s="23"/>
      <c r="P4151" s="23"/>
      <c r="Q4151" s="23"/>
      <c r="R4151" s="23"/>
      <c r="S4151" s="23"/>
      <c r="T4151" s="23"/>
      <c r="U4151" s="23"/>
      <c r="V4151" s="23"/>
      <c r="W4151" s="23"/>
    </row>
    <row r="4152" spans="1:23" x14ac:dyDescent="0.3">
      <c r="A4152" s="23"/>
      <c r="B4152" s="23"/>
      <c r="C4152" s="23"/>
      <c r="D4152" s="23"/>
      <c r="E4152" s="23"/>
      <c r="F4152" s="23"/>
      <c r="G4152" s="23"/>
      <c r="H4152" s="23"/>
      <c r="I4152" s="23"/>
      <c r="J4152" s="23"/>
      <c r="K4152" s="23"/>
      <c r="L4152" s="23"/>
      <c r="M4152" s="23"/>
      <c r="N4152" s="23"/>
      <c r="O4152" s="23"/>
      <c r="P4152" s="23"/>
      <c r="Q4152" s="23"/>
      <c r="R4152" s="23"/>
      <c r="S4152" s="23"/>
      <c r="T4152" s="23"/>
      <c r="U4152" s="23"/>
      <c r="V4152" s="23"/>
      <c r="W4152" s="23"/>
    </row>
    <row r="4153" spans="1:23" x14ac:dyDescent="0.3">
      <c r="A4153" s="23"/>
      <c r="B4153" s="23"/>
      <c r="C4153" s="23"/>
      <c r="D4153" s="23"/>
      <c r="E4153" s="23"/>
      <c r="F4153" s="23"/>
      <c r="G4153" s="23"/>
      <c r="H4153" s="23"/>
      <c r="I4153" s="23"/>
      <c r="J4153" s="23"/>
      <c r="K4153" s="23"/>
      <c r="L4153" s="23"/>
      <c r="M4153" s="23"/>
      <c r="N4153" s="23"/>
      <c r="O4153" s="23"/>
      <c r="P4153" s="23"/>
      <c r="Q4153" s="23"/>
      <c r="R4153" s="23"/>
      <c r="S4153" s="23"/>
      <c r="T4153" s="23"/>
      <c r="U4153" s="23"/>
      <c r="V4153" s="23"/>
      <c r="W4153" s="23"/>
    </row>
    <row r="4154" spans="1:23" x14ac:dyDescent="0.3">
      <c r="A4154" s="23"/>
      <c r="B4154" s="23"/>
      <c r="C4154" s="23"/>
      <c r="D4154" s="23"/>
      <c r="E4154" s="23"/>
      <c r="F4154" s="23"/>
      <c r="G4154" s="23"/>
      <c r="H4154" s="23"/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3"/>
    </row>
    <row r="4155" spans="1:23" x14ac:dyDescent="0.3">
      <c r="A4155" s="23"/>
      <c r="B4155" s="23"/>
      <c r="C4155" s="23"/>
      <c r="D4155" s="23"/>
      <c r="E4155" s="23"/>
      <c r="F4155" s="23"/>
      <c r="G4155" s="23"/>
      <c r="H4155" s="23"/>
      <c r="I4155" s="23"/>
      <c r="J4155" s="23"/>
      <c r="K4155" s="23"/>
      <c r="L4155" s="23"/>
      <c r="M4155" s="23"/>
      <c r="N4155" s="23"/>
      <c r="O4155" s="23"/>
      <c r="P4155" s="23"/>
      <c r="Q4155" s="23"/>
      <c r="R4155" s="23"/>
      <c r="S4155" s="23"/>
      <c r="T4155" s="23"/>
      <c r="U4155" s="23"/>
      <c r="V4155" s="23"/>
      <c r="W4155" s="23"/>
    </row>
    <row r="4156" spans="1:23" x14ac:dyDescent="0.3">
      <c r="A4156" s="23"/>
      <c r="B4156" s="23"/>
      <c r="C4156" s="23"/>
      <c r="D4156" s="23"/>
      <c r="E4156" s="23"/>
      <c r="F4156" s="23"/>
      <c r="G4156" s="23"/>
      <c r="H4156" s="23"/>
      <c r="I4156" s="23"/>
      <c r="J4156" s="23"/>
      <c r="K4156" s="23"/>
      <c r="L4156" s="23"/>
      <c r="M4156" s="23"/>
      <c r="N4156" s="23"/>
      <c r="O4156" s="23"/>
      <c r="P4156" s="23"/>
      <c r="Q4156" s="23"/>
      <c r="R4156" s="23"/>
      <c r="S4156" s="23"/>
      <c r="T4156" s="23"/>
      <c r="U4156" s="23"/>
      <c r="V4156" s="23"/>
      <c r="W4156" s="23"/>
    </row>
    <row r="4157" spans="1:23" x14ac:dyDescent="0.3">
      <c r="A4157" s="23"/>
      <c r="B4157" s="23"/>
      <c r="C4157" s="23"/>
      <c r="D4157" s="23"/>
      <c r="E4157" s="23"/>
      <c r="F4157" s="23"/>
      <c r="G4157" s="23"/>
      <c r="H4157" s="23"/>
      <c r="I4157" s="23"/>
      <c r="J4157" s="23"/>
      <c r="K4157" s="23"/>
      <c r="L4157" s="23"/>
      <c r="M4157" s="23"/>
      <c r="N4157" s="23"/>
      <c r="O4157" s="23"/>
      <c r="P4157" s="23"/>
      <c r="Q4157" s="23"/>
      <c r="R4157" s="23"/>
      <c r="S4157" s="23"/>
      <c r="T4157" s="23"/>
      <c r="U4157" s="23"/>
      <c r="V4157" s="23"/>
      <c r="W4157" s="23"/>
    </row>
    <row r="4158" spans="1:23" x14ac:dyDescent="0.3">
      <c r="A4158" s="23"/>
      <c r="B4158" s="23"/>
      <c r="C4158" s="23"/>
      <c r="D4158" s="23"/>
      <c r="E4158" s="23"/>
      <c r="F4158" s="23"/>
      <c r="G4158" s="23"/>
      <c r="H4158" s="23"/>
      <c r="I4158" s="23"/>
      <c r="J4158" s="23"/>
      <c r="K4158" s="23"/>
      <c r="L4158" s="23"/>
      <c r="M4158" s="23"/>
      <c r="N4158" s="23"/>
      <c r="O4158" s="23"/>
      <c r="P4158" s="23"/>
      <c r="Q4158" s="23"/>
      <c r="R4158" s="23"/>
      <c r="S4158" s="23"/>
      <c r="T4158" s="23"/>
      <c r="U4158" s="23"/>
      <c r="V4158" s="23"/>
      <c r="W4158" s="23"/>
    </row>
    <row r="4159" spans="1:23" x14ac:dyDescent="0.3">
      <c r="A4159" s="23"/>
      <c r="B4159" s="23"/>
      <c r="C4159" s="23"/>
      <c r="D4159" s="23"/>
      <c r="E4159" s="23"/>
      <c r="F4159" s="23"/>
      <c r="G4159" s="23"/>
      <c r="H4159" s="23"/>
      <c r="I4159" s="23"/>
      <c r="J4159" s="23"/>
      <c r="K4159" s="23"/>
      <c r="L4159" s="23"/>
      <c r="M4159" s="23"/>
      <c r="N4159" s="23"/>
      <c r="O4159" s="23"/>
      <c r="P4159" s="23"/>
      <c r="Q4159" s="23"/>
      <c r="R4159" s="23"/>
      <c r="S4159" s="23"/>
      <c r="T4159" s="23"/>
      <c r="U4159" s="23"/>
      <c r="V4159" s="23"/>
      <c r="W4159" s="23"/>
    </row>
    <row r="4160" spans="1:23" x14ac:dyDescent="0.3">
      <c r="A4160" s="23"/>
      <c r="B4160" s="23"/>
      <c r="C4160" s="23"/>
      <c r="D4160" s="23"/>
      <c r="E4160" s="23"/>
      <c r="F4160" s="23"/>
      <c r="G4160" s="23"/>
      <c r="H4160" s="23"/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23"/>
    </row>
    <row r="4161" spans="1:23" x14ac:dyDescent="0.3">
      <c r="A4161" s="23"/>
      <c r="B4161" s="23"/>
      <c r="C4161" s="23"/>
      <c r="D4161" s="23"/>
      <c r="E4161" s="23"/>
      <c r="F4161" s="23"/>
      <c r="G4161" s="23"/>
      <c r="H4161" s="23"/>
      <c r="I4161" s="23"/>
      <c r="J4161" s="23"/>
      <c r="K4161" s="23"/>
      <c r="L4161" s="23"/>
      <c r="M4161" s="23"/>
      <c r="N4161" s="23"/>
      <c r="O4161" s="23"/>
      <c r="P4161" s="23"/>
      <c r="Q4161" s="23"/>
      <c r="R4161" s="23"/>
      <c r="S4161" s="23"/>
      <c r="T4161" s="23"/>
      <c r="U4161" s="23"/>
      <c r="V4161" s="23"/>
      <c r="W4161" s="23"/>
    </row>
    <row r="4162" spans="1:23" x14ac:dyDescent="0.3">
      <c r="A4162" s="23"/>
      <c r="B4162" s="23"/>
      <c r="C4162" s="23"/>
      <c r="D4162" s="23"/>
      <c r="E4162" s="23"/>
      <c r="F4162" s="23"/>
      <c r="G4162" s="23"/>
      <c r="H4162" s="23"/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23"/>
    </row>
    <row r="4163" spans="1:23" x14ac:dyDescent="0.3">
      <c r="A4163" s="23"/>
      <c r="B4163" s="23"/>
      <c r="C4163" s="23"/>
      <c r="D4163" s="23"/>
      <c r="E4163" s="23"/>
      <c r="F4163" s="23"/>
      <c r="G4163" s="23"/>
      <c r="H4163" s="23"/>
      <c r="I4163" s="23"/>
      <c r="J4163" s="23"/>
      <c r="K4163" s="23"/>
      <c r="L4163" s="23"/>
      <c r="M4163" s="23"/>
      <c r="N4163" s="23"/>
      <c r="O4163" s="23"/>
      <c r="P4163" s="23"/>
      <c r="Q4163" s="23"/>
      <c r="R4163" s="23"/>
      <c r="S4163" s="23"/>
      <c r="T4163" s="23"/>
      <c r="U4163" s="23"/>
      <c r="V4163" s="23"/>
      <c r="W4163" s="23"/>
    </row>
    <row r="4164" spans="1:23" x14ac:dyDescent="0.3">
      <c r="A4164" s="23"/>
      <c r="B4164" s="23"/>
      <c r="C4164" s="23"/>
      <c r="D4164" s="23"/>
      <c r="E4164" s="23"/>
      <c r="F4164" s="23"/>
      <c r="G4164" s="23"/>
      <c r="H4164" s="23"/>
      <c r="I4164" s="23"/>
      <c r="J4164" s="23"/>
      <c r="K4164" s="23"/>
      <c r="L4164" s="23"/>
      <c r="M4164" s="23"/>
      <c r="N4164" s="23"/>
      <c r="O4164" s="23"/>
      <c r="P4164" s="23"/>
      <c r="Q4164" s="23"/>
      <c r="R4164" s="23"/>
      <c r="S4164" s="23"/>
      <c r="T4164" s="23"/>
      <c r="U4164" s="23"/>
      <c r="V4164" s="23"/>
      <c r="W4164" s="23"/>
    </row>
    <row r="4165" spans="1:23" x14ac:dyDescent="0.3">
      <c r="A4165" s="23"/>
      <c r="B4165" s="23"/>
      <c r="C4165" s="23"/>
      <c r="D4165" s="23"/>
      <c r="E4165" s="23"/>
      <c r="F4165" s="23"/>
      <c r="G4165" s="23"/>
      <c r="H4165" s="23"/>
      <c r="I4165" s="23"/>
      <c r="J4165" s="23"/>
      <c r="K4165" s="23"/>
      <c r="L4165" s="23"/>
      <c r="M4165" s="23"/>
      <c r="N4165" s="23"/>
      <c r="O4165" s="23"/>
      <c r="P4165" s="23"/>
      <c r="Q4165" s="23"/>
      <c r="R4165" s="23"/>
      <c r="S4165" s="23"/>
      <c r="T4165" s="23"/>
      <c r="U4165" s="23"/>
      <c r="V4165" s="23"/>
      <c r="W4165" s="23"/>
    </row>
    <row r="4166" spans="1:23" x14ac:dyDescent="0.3">
      <c r="A4166" s="23"/>
      <c r="B4166" s="23"/>
      <c r="C4166" s="23"/>
      <c r="D4166" s="23"/>
      <c r="E4166" s="23"/>
      <c r="F4166" s="23"/>
      <c r="G4166" s="23"/>
      <c r="H4166" s="23"/>
      <c r="I4166" s="23"/>
      <c r="J4166" s="23"/>
      <c r="K4166" s="23"/>
      <c r="L4166" s="23"/>
      <c r="M4166" s="23"/>
      <c r="N4166" s="23"/>
      <c r="O4166" s="23"/>
      <c r="P4166" s="23"/>
      <c r="Q4166" s="23"/>
      <c r="R4166" s="23"/>
      <c r="S4166" s="23"/>
      <c r="T4166" s="23"/>
      <c r="U4166" s="23"/>
      <c r="V4166" s="23"/>
      <c r="W4166" s="23"/>
    </row>
    <row r="4167" spans="1:23" x14ac:dyDescent="0.3">
      <c r="A4167" s="23"/>
      <c r="B4167" s="23"/>
      <c r="C4167" s="23"/>
      <c r="D4167" s="23"/>
      <c r="E4167" s="23"/>
      <c r="F4167" s="23"/>
      <c r="G4167" s="23"/>
      <c r="H4167" s="23"/>
      <c r="I4167" s="23"/>
      <c r="J4167" s="23"/>
      <c r="K4167" s="23"/>
      <c r="L4167" s="23"/>
      <c r="M4167" s="23"/>
      <c r="N4167" s="23"/>
      <c r="O4167" s="23"/>
      <c r="P4167" s="23"/>
      <c r="Q4167" s="23"/>
      <c r="R4167" s="23"/>
      <c r="S4167" s="23"/>
      <c r="T4167" s="23"/>
      <c r="U4167" s="23"/>
      <c r="V4167" s="23"/>
      <c r="W4167" s="23"/>
    </row>
    <row r="4168" spans="1:23" x14ac:dyDescent="0.3">
      <c r="A4168" s="23"/>
      <c r="B4168" s="23"/>
      <c r="C4168" s="23"/>
      <c r="D4168" s="23"/>
      <c r="E4168" s="23"/>
      <c r="F4168" s="23"/>
      <c r="G4168" s="23"/>
      <c r="H4168" s="23"/>
      <c r="I4168" s="23"/>
      <c r="J4168" s="23"/>
      <c r="K4168" s="23"/>
      <c r="L4168" s="23"/>
      <c r="M4168" s="23"/>
      <c r="N4168" s="23"/>
      <c r="O4168" s="23"/>
      <c r="P4168" s="23"/>
      <c r="Q4168" s="23"/>
      <c r="R4168" s="23"/>
      <c r="S4168" s="23"/>
      <c r="T4168" s="23"/>
      <c r="U4168" s="23"/>
      <c r="V4168" s="23"/>
      <c r="W4168" s="23"/>
    </row>
    <row r="4169" spans="1:23" x14ac:dyDescent="0.3">
      <c r="A4169" s="23"/>
      <c r="B4169" s="23"/>
      <c r="C4169" s="23"/>
      <c r="D4169" s="23"/>
      <c r="E4169" s="23"/>
      <c r="F4169" s="23"/>
      <c r="G4169" s="23"/>
      <c r="H4169" s="23"/>
      <c r="I4169" s="23"/>
      <c r="J4169" s="23"/>
      <c r="K4169" s="23"/>
      <c r="L4169" s="23"/>
      <c r="M4169" s="23"/>
      <c r="N4169" s="23"/>
      <c r="O4169" s="23"/>
      <c r="P4169" s="23"/>
      <c r="Q4169" s="23"/>
      <c r="R4169" s="23"/>
      <c r="S4169" s="23"/>
      <c r="T4169" s="23"/>
      <c r="U4169" s="23"/>
      <c r="V4169" s="23"/>
      <c r="W4169" s="23"/>
    </row>
    <row r="4170" spans="1:23" x14ac:dyDescent="0.3">
      <c r="A4170" s="23"/>
      <c r="B4170" s="23"/>
      <c r="C4170" s="23"/>
      <c r="D4170" s="23"/>
      <c r="E4170" s="23"/>
      <c r="F4170" s="23"/>
      <c r="G4170" s="23"/>
      <c r="H4170" s="23"/>
      <c r="I4170" s="23"/>
      <c r="J4170" s="23"/>
      <c r="K4170" s="23"/>
      <c r="L4170" s="23"/>
      <c r="M4170" s="23"/>
      <c r="N4170" s="23"/>
      <c r="O4170" s="23"/>
      <c r="P4170" s="23"/>
      <c r="Q4170" s="23"/>
      <c r="R4170" s="23"/>
      <c r="S4170" s="23"/>
      <c r="T4170" s="23"/>
      <c r="U4170" s="23"/>
      <c r="V4170" s="23"/>
      <c r="W4170" s="23"/>
    </row>
    <row r="4171" spans="1:23" x14ac:dyDescent="0.3">
      <c r="A4171" s="23"/>
      <c r="B4171" s="23"/>
      <c r="C4171" s="23"/>
      <c r="D4171" s="23"/>
      <c r="E4171" s="23"/>
      <c r="F4171" s="23"/>
      <c r="G4171" s="23"/>
      <c r="H4171" s="23"/>
      <c r="I4171" s="23"/>
      <c r="J4171" s="23"/>
      <c r="K4171" s="23"/>
      <c r="L4171" s="23"/>
      <c r="M4171" s="23"/>
      <c r="N4171" s="23"/>
      <c r="O4171" s="23"/>
      <c r="P4171" s="23"/>
      <c r="Q4171" s="23"/>
      <c r="R4171" s="23"/>
      <c r="S4171" s="23"/>
      <c r="T4171" s="23"/>
      <c r="U4171" s="23"/>
      <c r="V4171" s="23"/>
      <c r="W4171" s="23"/>
    </row>
    <row r="4172" spans="1:23" x14ac:dyDescent="0.3">
      <c r="A4172" s="23"/>
      <c r="B4172" s="23"/>
      <c r="C4172" s="23"/>
      <c r="D4172" s="23"/>
      <c r="E4172" s="23"/>
      <c r="F4172" s="23"/>
      <c r="G4172" s="23"/>
      <c r="H4172" s="23"/>
      <c r="I4172" s="23"/>
      <c r="J4172" s="23"/>
      <c r="K4172" s="23"/>
      <c r="L4172" s="23"/>
      <c r="M4172" s="23"/>
      <c r="N4172" s="23"/>
      <c r="O4172" s="23"/>
      <c r="P4172" s="23"/>
      <c r="Q4172" s="23"/>
      <c r="R4172" s="23"/>
      <c r="S4172" s="23"/>
      <c r="T4172" s="23"/>
      <c r="U4172" s="23"/>
      <c r="V4172" s="23"/>
      <c r="W4172" s="23"/>
    </row>
    <row r="4173" spans="1:23" x14ac:dyDescent="0.3">
      <c r="A4173" s="23"/>
      <c r="B4173" s="23"/>
      <c r="C4173" s="23"/>
      <c r="D4173" s="23"/>
      <c r="E4173" s="23"/>
      <c r="F4173" s="23"/>
      <c r="G4173" s="23"/>
      <c r="H4173" s="23"/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/>
      <c r="W4173" s="23"/>
    </row>
    <row r="4174" spans="1:23" x14ac:dyDescent="0.3">
      <c r="A4174" s="23"/>
      <c r="B4174" s="23"/>
      <c r="C4174" s="23"/>
      <c r="D4174" s="23"/>
      <c r="E4174" s="23"/>
      <c r="F4174" s="23"/>
      <c r="G4174" s="23"/>
      <c r="H4174" s="23"/>
      <c r="I4174" s="23"/>
      <c r="J4174" s="23"/>
      <c r="K4174" s="23"/>
      <c r="L4174" s="23"/>
      <c r="M4174" s="23"/>
      <c r="N4174" s="23"/>
      <c r="O4174" s="23"/>
      <c r="P4174" s="23"/>
      <c r="Q4174" s="23"/>
      <c r="R4174" s="23"/>
      <c r="S4174" s="23"/>
      <c r="T4174" s="23"/>
      <c r="U4174" s="23"/>
      <c r="V4174" s="23"/>
      <c r="W4174" s="23"/>
    </row>
    <row r="4175" spans="1:23" x14ac:dyDescent="0.3">
      <c r="A4175" s="23"/>
      <c r="B4175" s="23"/>
      <c r="C4175" s="23"/>
      <c r="D4175" s="23"/>
      <c r="E4175" s="23"/>
      <c r="F4175" s="23"/>
      <c r="G4175" s="23"/>
      <c r="H4175" s="23"/>
      <c r="I4175" s="23"/>
      <c r="J4175" s="23"/>
      <c r="K4175" s="23"/>
      <c r="L4175" s="23"/>
      <c r="M4175" s="23"/>
      <c r="N4175" s="23"/>
      <c r="O4175" s="23"/>
      <c r="P4175" s="23"/>
      <c r="Q4175" s="23"/>
      <c r="R4175" s="23"/>
      <c r="S4175" s="23"/>
      <c r="T4175" s="23"/>
      <c r="U4175" s="23"/>
      <c r="V4175" s="23"/>
      <c r="W4175" s="23"/>
    </row>
    <row r="4176" spans="1:23" x14ac:dyDescent="0.3">
      <c r="A4176" s="23"/>
      <c r="B4176" s="23"/>
      <c r="C4176" s="23"/>
      <c r="D4176" s="23"/>
      <c r="E4176" s="23"/>
      <c r="F4176" s="23"/>
      <c r="G4176" s="23"/>
      <c r="H4176" s="23"/>
      <c r="I4176" s="23"/>
      <c r="J4176" s="23"/>
      <c r="K4176" s="23"/>
      <c r="L4176" s="23"/>
      <c r="M4176" s="23"/>
      <c r="N4176" s="23"/>
      <c r="O4176" s="23"/>
      <c r="P4176" s="23"/>
      <c r="Q4176" s="23"/>
      <c r="R4176" s="23"/>
      <c r="S4176" s="23"/>
      <c r="T4176" s="23"/>
      <c r="U4176" s="23"/>
      <c r="V4176" s="23"/>
      <c r="W4176" s="23"/>
    </row>
    <row r="4177" spans="1:23" x14ac:dyDescent="0.3">
      <c r="A4177" s="23"/>
      <c r="B4177" s="23"/>
      <c r="C4177" s="23"/>
      <c r="D4177" s="23"/>
      <c r="E4177" s="23"/>
      <c r="F4177" s="23"/>
      <c r="G4177" s="23"/>
      <c r="H4177" s="23"/>
      <c r="I4177" s="23"/>
      <c r="J4177" s="23"/>
      <c r="K4177" s="23"/>
      <c r="L4177" s="23"/>
      <c r="M4177" s="23"/>
      <c r="N4177" s="23"/>
      <c r="O4177" s="23"/>
      <c r="P4177" s="23"/>
      <c r="Q4177" s="23"/>
      <c r="R4177" s="23"/>
      <c r="S4177" s="23"/>
      <c r="T4177" s="23"/>
      <c r="U4177" s="23"/>
      <c r="V4177" s="23"/>
      <c r="W4177" s="23"/>
    </row>
    <row r="4178" spans="1:23" x14ac:dyDescent="0.3">
      <c r="A4178" s="23"/>
      <c r="B4178" s="23"/>
      <c r="C4178" s="23"/>
      <c r="D4178" s="23"/>
      <c r="E4178" s="23"/>
      <c r="F4178" s="23"/>
      <c r="G4178" s="23"/>
      <c r="H4178" s="23"/>
      <c r="I4178" s="23"/>
      <c r="J4178" s="23"/>
      <c r="K4178" s="23"/>
      <c r="L4178" s="23"/>
      <c r="M4178" s="23"/>
      <c r="N4178" s="23"/>
      <c r="O4178" s="23"/>
      <c r="P4178" s="23"/>
      <c r="Q4178" s="23"/>
      <c r="R4178" s="23"/>
      <c r="S4178" s="23"/>
      <c r="T4178" s="23"/>
      <c r="U4178" s="23"/>
      <c r="V4178" s="23"/>
      <c r="W4178" s="23"/>
    </row>
    <row r="4179" spans="1:23" x14ac:dyDescent="0.3">
      <c r="A4179" s="23"/>
      <c r="B4179" s="23"/>
      <c r="C4179" s="23"/>
      <c r="D4179" s="23"/>
      <c r="E4179" s="23"/>
      <c r="F4179" s="23"/>
      <c r="G4179" s="23"/>
      <c r="H4179" s="23"/>
      <c r="I4179" s="23"/>
      <c r="J4179" s="23"/>
      <c r="K4179" s="23"/>
      <c r="L4179" s="23"/>
      <c r="M4179" s="23"/>
      <c r="N4179" s="23"/>
      <c r="O4179" s="23"/>
      <c r="P4179" s="23"/>
      <c r="Q4179" s="23"/>
      <c r="R4179" s="23"/>
      <c r="S4179" s="23"/>
      <c r="T4179" s="23"/>
      <c r="U4179" s="23"/>
      <c r="V4179" s="23"/>
      <c r="W4179" s="23"/>
    </row>
    <row r="4180" spans="1:23" x14ac:dyDescent="0.3">
      <c r="A4180" s="23"/>
      <c r="B4180" s="23"/>
      <c r="C4180" s="23"/>
      <c r="D4180" s="23"/>
      <c r="E4180" s="23"/>
      <c r="F4180" s="23"/>
      <c r="G4180" s="23"/>
      <c r="H4180" s="23"/>
      <c r="I4180" s="23"/>
      <c r="J4180" s="23"/>
      <c r="K4180" s="23"/>
      <c r="L4180" s="23"/>
      <c r="M4180" s="23"/>
      <c r="N4180" s="23"/>
      <c r="O4180" s="23"/>
      <c r="P4180" s="23"/>
      <c r="Q4180" s="23"/>
      <c r="R4180" s="23"/>
      <c r="S4180" s="23"/>
      <c r="T4180" s="23"/>
      <c r="U4180" s="23"/>
      <c r="V4180" s="23"/>
      <c r="W4180" s="23"/>
    </row>
    <row r="4181" spans="1:23" x14ac:dyDescent="0.3">
      <c r="A4181" s="23"/>
      <c r="B4181" s="23"/>
      <c r="C4181" s="23"/>
      <c r="D4181" s="23"/>
      <c r="E4181" s="23"/>
      <c r="F4181" s="23"/>
      <c r="G4181" s="23"/>
      <c r="H4181" s="23"/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3"/>
    </row>
    <row r="4182" spans="1:23" x14ac:dyDescent="0.3">
      <c r="A4182" s="23"/>
      <c r="B4182" s="23"/>
      <c r="C4182" s="23"/>
      <c r="D4182" s="23"/>
      <c r="E4182" s="23"/>
      <c r="F4182" s="23"/>
      <c r="G4182" s="23"/>
      <c r="H4182" s="23"/>
      <c r="I4182" s="23"/>
      <c r="J4182" s="23"/>
      <c r="K4182" s="23"/>
      <c r="L4182" s="23"/>
      <c r="M4182" s="23"/>
      <c r="N4182" s="23"/>
      <c r="O4182" s="23"/>
      <c r="P4182" s="23"/>
      <c r="Q4182" s="23"/>
      <c r="R4182" s="23"/>
      <c r="S4182" s="23"/>
      <c r="T4182" s="23"/>
      <c r="U4182" s="23"/>
      <c r="V4182" s="23"/>
      <c r="W4182" s="23"/>
    </row>
    <row r="4183" spans="1:23" x14ac:dyDescent="0.3">
      <c r="A4183" s="23"/>
      <c r="B4183" s="23"/>
      <c r="C4183" s="23"/>
      <c r="D4183" s="23"/>
      <c r="E4183" s="23"/>
      <c r="F4183" s="23"/>
      <c r="G4183" s="23"/>
      <c r="H4183" s="23"/>
      <c r="I4183" s="23"/>
      <c r="J4183" s="23"/>
      <c r="K4183" s="23"/>
      <c r="L4183" s="23"/>
      <c r="M4183" s="23"/>
      <c r="N4183" s="23"/>
      <c r="O4183" s="23"/>
      <c r="P4183" s="23"/>
      <c r="Q4183" s="23"/>
      <c r="R4183" s="23"/>
      <c r="S4183" s="23"/>
      <c r="T4183" s="23"/>
      <c r="U4183" s="23"/>
      <c r="V4183" s="23"/>
      <c r="W4183" s="23"/>
    </row>
    <row r="4184" spans="1:23" x14ac:dyDescent="0.3">
      <c r="A4184" s="23"/>
      <c r="B4184" s="23"/>
      <c r="C4184" s="23"/>
      <c r="D4184" s="23"/>
      <c r="E4184" s="23"/>
      <c r="F4184" s="23"/>
      <c r="G4184" s="23"/>
      <c r="H4184" s="23"/>
      <c r="I4184" s="23"/>
      <c r="J4184" s="23"/>
      <c r="K4184" s="23"/>
      <c r="L4184" s="23"/>
      <c r="M4184" s="23"/>
      <c r="N4184" s="23"/>
      <c r="O4184" s="23"/>
      <c r="P4184" s="23"/>
      <c r="Q4184" s="23"/>
      <c r="R4184" s="23"/>
      <c r="S4184" s="23"/>
      <c r="T4184" s="23"/>
      <c r="U4184" s="23"/>
      <c r="V4184" s="23"/>
      <c r="W4184" s="23"/>
    </row>
    <row r="4185" spans="1:23" x14ac:dyDescent="0.3">
      <c r="A4185" s="23"/>
      <c r="B4185" s="23"/>
      <c r="C4185" s="23"/>
      <c r="D4185" s="23"/>
      <c r="E4185" s="23"/>
      <c r="F4185" s="23"/>
      <c r="G4185" s="23"/>
      <c r="H4185" s="23"/>
      <c r="I4185" s="23"/>
      <c r="J4185" s="23"/>
      <c r="K4185" s="23"/>
      <c r="L4185" s="23"/>
      <c r="M4185" s="23"/>
      <c r="N4185" s="23"/>
      <c r="O4185" s="23"/>
      <c r="P4185" s="23"/>
      <c r="Q4185" s="23"/>
      <c r="R4185" s="23"/>
      <c r="S4185" s="23"/>
      <c r="T4185" s="23"/>
      <c r="U4185" s="23"/>
      <c r="V4185" s="23"/>
      <c r="W4185" s="23"/>
    </row>
    <row r="4186" spans="1:23" x14ac:dyDescent="0.3">
      <c r="A4186" s="23"/>
      <c r="B4186" s="23"/>
      <c r="C4186" s="23"/>
      <c r="D4186" s="23"/>
      <c r="E4186" s="23"/>
      <c r="F4186" s="23"/>
      <c r="G4186" s="23"/>
      <c r="H4186" s="23"/>
      <c r="I4186" s="23"/>
      <c r="J4186" s="23"/>
      <c r="K4186" s="23"/>
      <c r="L4186" s="23"/>
      <c r="M4186" s="23"/>
      <c r="N4186" s="23"/>
      <c r="O4186" s="23"/>
      <c r="P4186" s="23"/>
      <c r="Q4186" s="23"/>
      <c r="R4186" s="23"/>
      <c r="S4186" s="23"/>
      <c r="T4186" s="23"/>
      <c r="U4186" s="23"/>
      <c r="V4186" s="23"/>
      <c r="W4186" s="23"/>
    </row>
    <row r="4187" spans="1:23" x14ac:dyDescent="0.3">
      <c r="A4187" s="23"/>
      <c r="B4187" s="23"/>
      <c r="C4187" s="23"/>
      <c r="D4187" s="23"/>
      <c r="E4187" s="23"/>
      <c r="F4187" s="23"/>
      <c r="G4187" s="23"/>
      <c r="H4187" s="23"/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3"/>
    </row>
    <row r="4188" spans="1:23" x14ac:dyDescent="0.3">
      <c r="A4188" s="23"/>
      <c r="B4188" s="23"/>
      <c r="C4188" s="23"/>
      <c r="D4188" s="23"/>
      <c r="E4188" s="23"/>
      <c r="F4188" s="23"/>
      <c r="G4188" s="23"/>
      <c r="H4188" s="23"/>
      <c r="I4188" s="23"/>
      <c r="J4188" s="23"/>
      <c r="K4188" s="23"/>
      <c r="L4188" s="23"/>
      <c r="M4188" s="23"/>
      <c r="N4188" s="23"/>
      <c r="O4188" s="23"/>
      <c r="P4188" s="23"/>
      <c r="Q4188" s="23"/>
      <c r="R4188" s="23"/>
      <c r="S4188" s="23"/>
      <c r="T4188" s="23"/>
      <c r="U4188" s="23"/>
      <c r="V4188" s="23"/>
      <c r="W4188" s="23"/>
    </row>
    <row r="4189" spans="1:23" x14ac:dyDescent="0.3">
      <c r="A4189" s="23"/>
      <c r="B4189" s="23"/>
      <c r="C4189" s="23"/>
      <c r="D4189" s="23"/>
      <c r="E4189" s="23"/>
      <c r="F4189" s="23"/>
      <c r="G4189" s="23"/>
      <c r="H4189" s="23"/>
      <c r="I4189" s="23"/>
      <c r="J4189" s="23"/>
      <c r="K4189" s="23"/>
      <c r="L4189" s="23"/>
      <c r="M4189" s="23"/>
      <c r="N4189" s="23"/>
      <c r="O4189" s="23"/>
      <c r="P4189" s="23"/>
      <c r="Q4189" s="23"/>
      <c r="R4189" s="23"/>
      <c r="S4189" s="23"/>
      <c r="T4189" s="23"/>
      <c r="U4189" s="23"/>
      <c r="V4189" s="23"/>
      <c r="W4189" s="23"/>
    </row>
    <row r="4190" spans="1:23" x14ac:dyDescent="0.3">
      <c r="A4190" s="23"/>
      <c r="B4190" s="23"/>
      <c r="C4190" s="23"/>
      <c r="D4190" s="23"/>
      <c r="E4190" s="23"/>
      <c r="F4190" s="23"/>
      <c r="G4190" s="23"/>
      <c r="H4190" s="23"/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3"/>
    </row>
    <row r="4191" spans="1:23" x14ac:dyDescent="0.3">
      <c r="A4191" s="23"/>
      <c r="B4191" s="23"/>
      <c r="C4191" s="23"/>
      <c r="D4191" s="23"/>
      <c r="E4191" s="23"/>
      <c r="F4191" s="23"/>
      <c r="G4191" s="23"/>
      <c r="H4191" s="23"/>
      <c r="I4191" s="23"/>
      <c r="J4191" s="23"/>
      <c r="K4191" s="23"/>
      <c r="L4191" s="23"/>
      <c r="M4191" s="23"/>
      <c r="N4191" s="23"/>
      <c r="O4191" s="23"/>
      <c r="P4191" s="23"/>
      <c r="Q4191" s="23"/>
      <c r="R4191" s="23"/>
      <c r="S4191" s="23"/>
      <c r="T4191" s="23"/>
      <c r="U4191" s="23"/>
      <c r="V4191" s="23"/>
      <c r="W4191" s="23"/>
    </row>
    <row r="4192" spans="1:23" x14ac:dyDescent="0.3">
      <c r="A4192" s="23"/>
      <c r="B4192" s="23"/>
      <c r="C4192" s="23"/>
      <c r="D4192" s="23"/>
      <c r="E4192" s="23"/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</row>
    <row r="4193" spans="1:23" x14ac:dyDescent="0.3">
      <c r="A4193" s="23"/>
      <c r="B4193" s="23"/>
      <c r="C4193" s="23"/>
      <c r="D4193" s="23"/>
      <c r="E4193" s="23"/>
      <c r="F4193" s="23"/>
      <c r="G4193" s="23"/>
      <c r="H4193" s="23"/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/>
      <c r="V4193" s="23"/>
      <c r="W4193" s="23"/>
    </row>
    <row r="4194" spans="1:23" x14ac:dyDescent="0.3">
      <c r="A4194" s="23"/>
      <c r="B4194" s="23"/>
      <c r="C4194" s="23"/>
      <c r="D4194" s="23"/>
      <c r="E4194" s="23"/>
      <c r="F4194" s="23"/>
      <c r="G4194" s="23"/>
      <c r="H4194" s="23"/>
      <c r="I4194" s="23"/>
      <c r="J4194" s="23"/>
      <c r="K4194" s="23"/>
      <c r="L4194" s="23"/>
      <c r="M4194" s="23"/>
      <c r="N4194" s="23"/>
      <c r="O4194" s="23"/>
      <c r="P4194" s="23"/>
      <c r="Q4194" s="23"/>
      <c r="R4194" s="23"/>
      <c r="S4194" s="23"/>
      <c r="T4194" s="23"/>
      <c r="U4194" s="23"/>
      <c r="V4194" s="23"/>
      <c r="W4194" s="23"/>
    </row>
    <row r="4195" spans="1:23" x14ac:dyDescent="0.3">
      <c r="A4195" s="23"/>
      <c r="B4195" s="23"/>
      <c r="C4195" s="23"/>
      <c r="D4195" s="23"/>
      <c r="E4195" s="23"/>
      <c r="F4195" s="23"/>
      <c r="G4195" s="23"/>
      <c r="H4195" s="23"/>
      <c r="I4195" s="23"/>
      <c r="J4195" s="23"/>
      <c r="K4195" s="23"/>
      <c r="L4195" s="23"/>
      <c r="M4195" s="23"/>
      <c r="N4195" s="23"/>
      <c r="O4195" s="23"/>
      <c r="P4195" s="23"/>
      <c r="Q4195" s="23"/>
      <c r="R4195" s="23"/>
      <c r="S4195" s="23"/>
      <c r="T4195" s="23"/>
      <c r="U4195" s="23"/>
      <c r="V4195" s="23"/>
      <c r="W4195" s="23"/>
    </row>
    <row r="4196" spans="1:23" x14ac:dyDescent="0.3">
      <c r="A4196" s="23"/>
      <c r="B4196" s="23"/>
      <c r="C4196" s="23"/>
      <c r="D4196" s="23"/>
      <c r="E4196" s="23"/>
      <c r="F4196" s="23"/>
      <c r="G4196" s="23"/>
      <c r="H4196" s="23"/>
      <c r="I4196" s="23"/>
      <c r="J4196" s="23"/>
      <c r="K4196" s="23"/>
      <c r="L4196" s="23"/>
      <c r="M4196" s="23"/>
      <c r="N4196" s="23"/>
      <c r="O4196" s="23"/>
      <c r="P4196" s="23"/>
      <c r="Q4196" s="23"/>
      <c r="R4196" s="23"/>
      <c r="S4196" s="23"/>
      <c r="T4196" s="23"/>
      <c r="U4196" s="23"/>
      <c r="V4196" s="23"/>
      <c r="W4196" s="23"/>
    </row>
    <row r="4197" spans="1:23" x14ac:dyDescent="0.3">
      <c r="A4197" s="23"/>
      <c r="B4197" s="23"/>
      <c r="C4197" s="23"/>
      <c r="D4197" s="23"/>
      <c r="E4197" s="23"/>
      <c r="F4197" s="23"/>
      <c r="G4197" s="23"/>
      <c r="H4197" s="23"/>
      <c r="I4197" s="23"/>
      <c r="J4197" s="23"/>
      <c r="K4197" s="23"/>
      <c r="L4197" s="23"/>
      <c r="M4197" s="23"/>
      <c r="N4197" s="23"/>
      <c r="O4197" s="23"/>
      <c r="P4197" s="23"/>
      <c r="Q4197" s="23"/>
      <c r="R4197" s="23"/>
      <c r="S4197" s="23"/>
      <c r="T4197" s="23"/>
      <c r="U4197" s="23"/>
      <c r="V4197" s="23"/>
      <c r="W4197" s="23"/>
    </row>
    <row r="4198" spans="1:23" x14ac:dyDescent="0.3">
      <c r="A4198" s="23"/>
      <c r="B4198" s="23"/>
      <c r="C4198" s="23"/>
      <c r="D4198" s="23"/>
      <c r="E4198" s="23"/>
      <c r="F4198" s="23"/>
      <c r="G4198" s="23"/>
      <c r="H4198" s="23"/>
      <c r="I4198" s="23"/>
      <c r="J4198" s="23"/>
      <c r="K4198" s="23"/>
      <c r="L4198" s="23"/>
      <c r="M4198" s="23"/>
      <c r="N4198" s="23"/>
      <c r="O4198" s="23"/>
      <c r="P4198" s="23"/>
      <c r="Q4198" s="23"/>
      <c r="R4198" s="23"/>
      <c r="S4198" s="23"/>
      <c r="T4198" s="23"/>
      <c r="U4198" s="23"/>
      <c r="V4198" s="23"/>
      <c r="W4198" s="23"/>
    </row>
    <row r="4199" spans="1:23" x14ac:dyDescent="0.3">
      <c r="A4199" s="23"/>
      <c r="B4199" s="23"/>
      <c r="C4199" s="23"/>
      <c r="D4199" s="23"/>
      <c r="E4199" s="23"/>
      <c r="F4199" s="23"/>
      <c r="G4199" s="23"/>
      <c r="H4199" s="23"/>
      <c r="I4199" s="23"/>
      <c r="J4199" s="23"/>
      <c r="K4199" s="23"/>
      <c r="L4199" s="23"/>
      <c r="M4199" s="23"/>
      <c r="N4199" s="23"/>
      <c r="O4199" s="23"/>
      <c r="P4199" s="23"/>
      <c r="Q4199" s="23"/>
      <c r="R4199" s="23"/>
      <c r="S4199" s="23"/>
      <c r="T4199" s="23"/>
      <c r="U4199" s="23"/>
      <c r="V4199" s="23"/>
      <c r="W4199" s="23"/>
    </row>
    <row r="4200" spans="1:23" x14ac:dyDescent="0.3">
      <c r="A4200" s="23"/>
      <c r="B4200" s="23"/>
      <c r="C4200" s="23"/>
      <c r="D4200" s="23"/>
      <c r="E4200" s="23"/>
      <c r="F4200" s="23"/>
      <c r="G4200" s="23"/>
      <c r="H4200" s="23"/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3"/>
    </row>
    <row r="4201" spans="1:23" x14ac:dyDescent="0.3">
      <c r="A4201" s="23"/>
      <c r="B4201" s="23"/>
      <c r="C4201" s="23"/>
      <c r="D4201" s="23"/>
      <c r="E4201" s="23"/>
      <c r="F4201" s="23"/>
      <c r="G4201" s="23"/>
      <c r="H4201" s="23"/>
      <c r="I4201" s="23"/>
      <c r="J4201" s="23"/>
      <c r="K4201" s="23"/>
      <c r="L4201" s="23"/>
      <c r="M4201" s="23"/>
      <c r="N4201" s="23"/>
      <c r="O4201" s="23"/>
      <c r="P4201" s="23"/>
      <c r="Q4201" s="23"/>
      <c r="R4201" s="23"/>
      <c r="S4201" s="23"/>
      <c r="T4201" s="23"/>
      <c r="U4201" s="23"/>
      <c r="V4201" s="23"/>
      <c r="W4201" s="23"/>
    </row>
    <row r="4202" spans="1:23" x14ac:dyDescent="0.3">
      <c r="A4202" s="23"/>
      <c r="B4202" s="23"/>
      <c r="C4202" s="23"/>
      <c r="D4202" s="23"/>
      <c r="E4202" s="23"/>
      <c r="F4202" s="23"/>
      <c r="G4202" s="23"/>
      <c r="H4202" s="23"/>
      <c r="I4202" s="23"/>
      <c r="J4202" s="23"/>
      <c r="K4202" s="23"/>
      <c r="L4202" s="23"/>
      <c r="M4202" s="23"/>
      <c r="N4202" s="23"/>
      <c r="O4202" s="23"/>
      <c r="P4202" s="23"/>
      <c r="Q4202" s="23"/>
      <c r="R4202" s="23"/>
      <c r="S4202" s="23"/>
      <c r="T4202" s="23"/>
      <c r="U4202" s="23"/>
      <c r="V4202" s="23"/>
      <c r="W4202" s="23"/>
    </row>
    <row r="4203" spans="1:23" x14ac:dyDescent="0.3">
      <c r="A4203" s="23"/>
      <c r="B4203" s="23"/>
      <c r="C4203" s="23"/>
      <c r="D4203" s="23"/>
      <c r="E4203" s="23"/>
      <c r="F4203" s="23"/>
      <c r="G4203" s="23"/>
      <c r="H4203" s="23"/>
      <c r="I4203" s="23"/>
      <c r="J4203" s="23"/>
      <c r="K4203" s="23"/>
      <c r="L4203" s="23"/>
      <c r="M4203" s="23"/>
      <c r="N4203" s="23"/>
      <c r="O4203" s="23"/>
      <c r="P4203" s="23"/>
      <c r="Q4203" s="23"/>
      <c r="R4203" s="23"/>
      <c r="S4203" s="23"/>
      <c r="T4203" s="23"/>
      <c r="U4203" s="23"/>
      <c r="V4203" s="23"/>
      <c r="W4203" s="23"/>
    </row>
    <row r="4204" spans="1:23" x14ac:dyDescent="0.3">
      <c r="A4204" s="23"/>
      <c r="B4204" s="23"/>
      <c r="C4204" s="23"/>
      <c r="D4204" s="23"/>
      <c r="E4204" s="23"/>
      <c r="F4204" s="23"/>
      <c r="G4204" s="23"/>
      <c r="H4204" s="23"/>
      <c r="I4204" s="23"/>
      <c r="J4204" s="23"/>
      <c r="K4204" s="23"/>
      <c r="L4204" s="23"/>
      <c r="M4204" s="23"/>
      <c r="N4204" s="23"/>
      <c r="O4204" s="23"/>
      <c r="P4204" s="23"/>
      <c r="Q4204" s="23"/>
      <c r="R4204" s="23"/>
      <c r="S4204" s="23"/>
      <c r="T4204" s="23"/>
      <c r="U4204" s="23"/>
      <c r="V4204" s="23"/>
      <c r="W4204" s="23"/>
    </row>
    <row r="4205" spans="1:23" x14ac:dyDescent="0.3">
      <c r="A4205" s="23"/>
      <c r="B4205" s="23"/>
      <c r="C4205" s="23"/>
      <c r="D4205" s="23"/>
      <c r="E4205" s="23"/>
      <c r="F4205" s="23"/>
      <c r="G4205" s="23"/>
      <c r="H4205" s="23"/>
      <c r="I4205" s="23"/>
      <c r="J4205" s="23"/>
      <c r="K4205" s="23"/>
      <c r="L4205" s="23"/>
      <c r="M4205" s="23"/>
      <c r="N4205" s="23"/>
      <c r="O4205" s="23"/>
      <c r="P4205" s="23"/>
      <c r="Q4205" s="23"/>
      <c r="R4205" s="23"/>
      <c r="S4205" s="23"/>
      <c r="T4205" s="23"/>
      <c r="U4205" s="23"/>
      <c r="V4205" s="23"/>
      <c r="W4205" s="23"/>
    </row>
    <row r="4206" spans="1:23" x14ac:dyDescent="0.3">
      <c r="A4206" s="23"/>
      <c r="B4206" s="23"/>
      <c r="C4206" s="23"/>
      <c r="D4206" s="23"/>
      <c r="E4206" s="23"/>
      <c r="F4206" s="23"/>
      <c r="G4206" s="23"/>
      <c r="H4206" s="23"/>
      <c r="I4206" s="23"/>
      <c r="J4206" s="23"/>
      <c r="K4206" s="23"/>
      <c r="L4206" s="23"/>
      <c r="M4206" s="23"/>
      <c r="N4206" s="23"/>
      <c r="O4206" s="23"/>
      <c r="P4206" s="23"/>
      <c r="Q4206" s="23"/>
      <c r="R4206" s="23"/>
      <c r="S4206" s="23"/>
      <c r="T4206" s="23"/>
      <c r="U4206" s="23"/>
      <c r="V4206" s="23"/>
      <c r="W4206" s="23"/>
    </row>
    <row r="4207" spans="1:23" x14ac:dyDescent="0.3">
      <c r="A4207" s="23"/>
      <c r="B4207" s="23"/>
      <c r="C4207" s="23"/>
      <c r="D4207" s="23"/>
      <c r="E4207" s="23"/>
      <c r="F4207" s="23"/>
      <c r="G4207" s="23"/>
      <c r="H4207" s="23"/>
      <c r="I4207" s="23"/>
      <c r="J4207" s="23"/>
      <c r="K4207" s="23"/>
      <c r="L4207" s="23"/>
      <c r="M4207" s="23"/>
      <c r="N4207" s="23"/>
      <c r="O4207" s="23"/>
      <c r="P4207" s="23"/>
      <c r="Q4207" s="23"/>
      <c r="R4207" s="23"/>
      <c r="S4207" s="23"/>
      <c r="T4207" s="23"/>
      <c r="U4207" s="23"/>
      <c r="V4207" s="23"/>
      <c r="W4207" s="23"/>
    </row>
    <row r="4208" spans="1:23" x14ac:dyDescent="0.3">
      <c r="A4208" s="23"/>
      <c r="B4208" s="23"/>
      <c r="C4208" s="23"/>
      <c r="D4208" s="23"/>
      <c r="E4208" s="23"/>
      <c r="F4208" s="23"/>
      <c r="G4208" s="23"/>
      <c r="H4208" s="23"/>
      <c r="I4208" s="23"/>
      <c r="J4208" s="23"/>
      <c r="K4208" s="23"/>
      <c r="L4208" s="23"/>
      <c r="M4208" s="23"/>
      <c r="N4208" s="23"/>
      <c r="O4208" s="23"/>
      <c r="P4208" s="23"/>
      <c r="Q4208" s="23"/>
      <c r="R4208" s="23"/>
      <c r="S4208" s="23"/>
      <c r="T4208" s="23"/>
      <c r="U4208" s="23"/>
      <c r="V4208" s="23"/>
      <c r="W4208" s="23"/>
    </row>
    <row r="4209" spans="1:23" x14ac:dyDescent="0.3">
      <c r="A4209" s="23"/>
      <c r="B4209" s="23"/>
      <c r="C4209" s="23"/>
      <c r="D4209" s="23"/>
      <c r="E4209" s="23"/>
      <c r="F4209" s="23"/>
      <c r="G4209" s="23"/>
      <c r="H4209" s="23"/>
      <c r="I4209" s="23"/>
      <c r="J4209" s="23"/>
      <c r="K4209" s="23"/>
      <c r="L4209" s="23"/>
      <c r="M4209" s="23"/>
      <c r="N4209" s="23"/>
      <c r="O4209" s="23"/>
      <c r="P4209" s="23"/>
      <c r="Q4209" s="23"/>
      <c r="R4209" s="23"/>
      <c r="S4209" s="23"/>
      <c r="T4209" s="23"/>
      <c r="U4209" s="23"/>
      <c r="V4209" s="23"/>
      <c r="W4209" s="23"/>
    </row>
    <row r="4210" spans="1:23" x14ac:dyDescent="0.3">
      <c r="A4210" s="23"/>
      <c r="B4210" s="23"/>
      <c r="C4210" s="23"/>
      <c r="D4210" s="23"/>
      <c r="E4210" s="23"/>
      <c r="F4210" s="23"/>
      <c r="G4210" s="23"/>
      <c r="H4210" s="23"/>
      <c r="I4210" s="23"/>
      <c r="J4210" s="23"/>
      <c r="K4210" s="23"/>
      <c r="L4210" s="23"/>
      <c r="M4210" s="23"/>
      <c r="N4210" s="23"/>
      <c r="O4210" s="23"/>
      <c r="P4210" s="23"/>
      <c r="Q4210" s="23"/>
      <c r="R4210" s="23"/>
      <c r="S4210" s="23"/>
      <c r="T4210" s="23"/>
      <c r="U4210" s="23"/>
      <c r="V4210" s="23"/>
      <c r="W4210" s="23"/>
    </row>
    <row r="4211" spans="1:23" x14ac:dyDescent="0.3">
      <c r="A4211" s="23"/>
      <c r="B4211" s="23"/>
      <c r="C4211" s="23"/>
      <c r="D4211" s="23"/>
      <c r="E4211" s="23"/>
      <c r="F4211" s="23"/>
      <c r="G4211" s="23"/>
      <c r="H4211" s="23"/>
      <c r="I4211" s="23"/>
      <c r="J4211" s="23"/>
      <c r="K4211" s="23"/>
      <c r="L4211" s="23"/>
      <c r="M4211" s="23"/>
      <c r="N4211" s="23"/>
      <c r="O4211" s="23"/>
      <c r="P4211" s="23"/>
      <c r="Q4211" s="23"/>
      <c r="R4211" s="23"/>
      <c r="S4211" s="23"/>
      <c r="T4211" s="23"/>
      <c r="U4211" s="23"/>
      <c r="V4211" s="23"/>
      <c r="W4211" s="23"/>
    </row>
    <row r="4212" spans="1:23" x14ac:dyDescent="0.3">
      <c r="A4212" s="23"/>
      <c r="B4212" s="23"/>
      <c r="C4212" s="23"/>
      <c r="D4212" s="23"/>
      <c r="E4212" s="23"/>
      <c r="F4212" s="23"/>
      <c r="G4212" s="23"/>
      <c r="H4212" s="23"/>
      <c r="I4212" s="23"/>
      <c r="J4212" s="23"/>
      <c r="K4212" s="23"/>
      <c r="L4212" s="23"/>
      <c r="M4212" s="23"/>
      <c r="N4212" s="23"/>
      <c r="O4212" s="23"/>
      <c r="P4212" s="23"/>
      <c r="Q4212" s="23"/>
      <c r="R4212" s="23"/>
      <c r="S4212" s="23"/>
      <c r="T4212" s="23"/>
      <c r="U4212" s="23"/>
      <c r="V4212" s="23"/>
      <c r="W4212" s="23"/>
    </row>
    <row r="4213" spans="1:23" x14ac:dyDescent="0.3">
      <c r="A4213" s="23"/>
      <c r="B4213" s="23"/>
      <c r="C4213" s="23"/>
      <c r="D4213" s="23"/>
      <c r="E4213" s="23"/>
      <c r="F4213" s="23"/>
      <c r="G4213" s="23"/>
      <c r="H4213" s="23"/>
      <c r="I4213" s="23"/>
      <c r="J4213" s="23"/>
      <c r="K4213" s="23"/>
      <c r="L4213" s="23"/>
      <c r="M4213" s="23"/>
      <c r="N4213" s="23"/>
      <c r="O4213" s="23"/>
      <c r="P4213" s="23"/>
      <c r="Q4213" s="23"/>
      <c r="R4213" s="23"/>
      <c r="S4213" s="23"/>
      <c r="T4213" s="23"/>
      <c r="U4213" s="23"/>
      <c r="V4213" s="23"/>
      <c r="W4213" s="23"/>
    </row>
    <row r="4214" spans="1:23" x14ac:dyDescent="0.3">
      <c r="A4214" s="23"/>
      <c r="B4214" s="23"/>
      <c r="C4214" s="23"/>
      <c r="D4214" s="23"/>
      <c r="E4214" s="23"/>
      <c r="F4214" s="23"/>
      <c r="G4214" s="23"/>
      <c r="H4214" s="23"/>
      <c r="I4214" s="23"/>
      <c r="J4214" s="23"/>
      <c r="K4214" s="23"/>
      <c r="L4214" s="23"/>
      <c r="M4214" s="23"/>
      <c r="N4214" s="23"/>
      <c r="O4214" s="23"/>
      <c r="P4214" s="23"/>
      <c r="Q4214" s="23"/>
      <c r="R4214" s="23"/>
      <c r="S4214" s="23"/>
      <c r="T4214" s="23"/>
      <c r="U4214" s="23"/>
      <c r="V4214" s="23"/>
      <c r="W4214" s="23"/>
    </row>
    <row r="4215" spans="1:23" x14ac:dyDescent="0.3">
      <c r="A4215" s="23"/>
      <c r="B4215" s="23"/>
      <c r="C4215" s="23"/>
      <c r="D4215" s="23"/>
      <c r="E4215" s="23"/>
      <c r="F4215" s="23"/>
      <c r="G4215" s="23"/>
      <c r="H4215" s="23"/>
      <c r="I4215" s="23"/>
      <c r="J4215" s="23"/>
      <c r="K4215" s="23"/>
      <c r="L4215" s="23"/>
      <c r="M4215" s="23"/>
      <c r="N4215" s="23"/>
      <c r="O4215" s="23"/>
      <c r="P4215" s="23"/>
      <c r="Q4215" s="23"/>
      <c r="R4215" s="23"/>
      <c r="S4215" s="23"/>
      <c r="T4215" s="23"/>
      <c r="U4215" s="23"/>
      <c r="V4215" s="23"/>
      <c r="W4215" s="23"/>
    </row>
    <row r="4216" spans="1:23" x14ac:dyDescent="0.3">
      <c r="A4216" s="23"/>
      <c r="B4216" s="23"/>
      <c r="C4216" s="23"/>
      <c r="D4216" s="23"/>
      <c r="E4216" s="23"/>
      <c r="F4216" s="23"/>
      <c r="G4216" s="23"/>
      <c r="H4216" s="23"/>
      <c r="I4216" s="23"/>
      <c r="J4216" s="23"/>
      <c r="K4216" s="23"/>
      <c r="L4216" s="23"/>
      <c r="M4216" s="23"/>
      <c r="N4216" s="23"/>
      <c r="O4216" s="23"/>
      <c r="P4216" s="23"/>
      <c r="Q4216" s="23"/>
      <c r="R4216" s="23"/>
      <c r="S4216" s="23"/>
      <c r="T4216" s="23"/>
      <c r="U4216" s="23"/>
      <c r="V4216" s="23"/>
      <c r="W4216" s="23"/>
    </row>
    <row r="4217" spans="1:23" x14ac:dyDescent="0.3">
      <c r="A4217" s="23"/>
      <c r="B4217" s="23"/>
      <c r="C4217" s="23"/>
      <c r="D4217" s="23"/>
      <c r="E4217" s="23"/>
      <c r="F4217" s="23"/>
      <c r="G4217" s="23"/>
      <c r="H4217" s="23"/>
      <c r="I4217" s="23"/>
      <c r="J4217" s="23"/>
      <c r="K4217" s="23"/>
      <c r="L4217" s="23"/>
      <c r="M4217" s="23"/>
      <c r="N4217" s="23"/>
      <c r="O4217" s="23"/>
      <c r="P4217" s="23"/>
      <c r="Q4217" s="23"/>
      <c r="R4217" s="23"/>
      <c r="S4217" s="23"/>
      <c r="T4217" s="23"/>
      <c r="U4217" s="23"/>
      <c r="V4217" s="23"/>
      <c r="W4217" s="23"/>
    </row>
    <row r="4218" spans="1:23" x14ac:dyDescent="0.3">
      <c r="A4218" s="23"/>
      <c r="B4218" s="23"/>
      <c r="C4218" s="23"/>
      <c r="D4218" s="23"/>
      <c r="E4218" s="23"/>
      <c r="F4218" s="23"/>
      <c r="G4218" s="23"/>
      <c r="H4218" s="23"/>
      <c r="I4218" s="23"/>
      <c r="J4218" s="23"/>
      <c r="K4218" s="23"/>
      <c r="L4218" s="23"/>
      <c r="M4218" s="23"/>
      <c r="N4218" s="23"/>
      <c r="O4218" s="23"/>
      <c r="P4218" s="23"/>
      <c r="Q4218" s="23"/>
      <c r="R4218" s="23"/>
      <c r="S4218" s="23"/>
      <c r="T4218" s="23"/>
      <c r="U4218" s="23"/>
      <c r="V4218" s="23"/>
      <c r="W4218" s="23"/>
    </row>
    <row r="4219" spans="1:23" x14ac:dyDescent="0.3">
      <c r="A4219" s="23"/>
      <c r="B4219" s="23"/>
      <c r="C4219" s="23"/>
      <c r="D4219" s="23"/>
      <c r="E4219" s="23"/>
      <c r="F4219" s="23"/>
      <c r="G4219" s="23"/>
      <c r="H4219" s="23"/>
      <c r="I4219" s="23"/>
      <c r="J4219" s="23"/>
      <c r="K4219" s="23"/>
      <c r="L4219" s="23"/>
      <c r="M4219" s="23"/>
      <c r="N4219" s="23"/>
      <c r="O4219" s="23"/>
      <c r="P4219" s="23"/>
      <c r="Q4219" s="23"/>
      <c r="R4219" s="23"/>
      <c r="S4219" s="23"/>
      <c r="T4219" s="23"/>
      <c r="U4219" s="23"/>
      <c r="V4219" s="23"/>
      <c r="W4219" s="23"/>
    </row>
    <row r="4220" spans="1:23" x14ac:dyDescent="0.3">
      <c r="A4220" s="23"/>
      <c r="B4220" s="23"/>
      <c r="C4220" s="23"/>
      <c r="D4220" s="23"/>
      <c r="E4220" s="23"/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</row>
    <row r="4221" spans="1:23" x14ac:dyDescent="0.3">
      <c r="A4221" s="23"/>
      <c r="B4221" s="23"/>
      <c r="C4221" s="23"/>
      <c r="D4221" s="23"/>
      <c r="E4221" s="23"/>
      <c r="F4221" s="23"/>
      <c r="G4221" s="23"/>
      <c r="H4221" s="23"/>
      <c r="I4221" s="23"/>
      <c r="J4221" s="23"/>
      <c r="K4221" s="23"/>
      <c r="L4221" s="23"/>
      <c r="M4221" s="23"/>
      <c r="N4221" s="23"/>
      <c r="O4221" s="23"/>
      <c r="P4221" s="23"/>
      <c r="Q4221" s="23"/>
      <c r="R4221" s="23"/>
      <c r="S4221" s="23"/>
      <c r="T4221" s="23"/>
      <c r="U4221" s="23"/>
      <c r="V4221" s="23"/>
      <c r="W4221" s="23"/>
    </row>
    <row r="4222" spans="1:23" x14ac:dyDescent="0.3">
      <c r="A4222" s="23"/>
      <c r="B4222" s="23"/>
      <c r="C4222" s="23"/>
      <c r="D4222" s="23"/>
      <c r="E4222" s="23"/>
      <c r="F4222" s="23"/>
      <c r="G4222" s="23"/>
      <c r="H4222" s="23"/>
      <c r="I4222" s="23"/>
      <c r="J4222" s="23"/>
      <c r="K4222" s="23"/>
      <c r="L4222" s="23"/>
      <c r="M4222" s="23"/>
      <c r="N4222" s="23"/>
      <c r="O4222" s="23"/>
      <c r="P4222" s="23"/>
      <c r="Q4222" s="23"/>
      <c r="R4222" s="23"/>
      <c r="S4222" s="23"/>
      <c r="T4222" s="23"/>
      <c r="U4222" s="23"/>
      <c r="V4222" s="23"/>
      <c r="W4222" s="23"/>
    </row>
    <row r="4223" spans="1:23" x14ac:dyDescent="0.3">
      <c r="A4223" s="23"/>
      <c r="B4223" s="23"/>
      <c r="C4223" s="23"/>
      <c r="D4223" s="23"/>
      <c r="E4223" s="23"/>
      <c r="F4223" s="23"/>
      <c r="G4223" s="23"/>
      <c r="H4223" s="23"/>
      <c r="I4223" s="23"/>
      <c r="J4223" s="23"/>
      <c r="K4223" s="23"/>
      <c r="L4223" s="23"/>
      <c r="M4223" s="23"/>
      <c r="N4223" s="23"/>
      <c r="O4223" s="23"/>
      <c r="P4223" s="23"/>
      <c r="Q4223" s="23"/>
      <c r="R4223" s="23"/>
      <c r="S4223" s="23"/>
      <c r="T4223" s="23"/>
      <c r="U4223" s="23"/>
      <c r="V4223" s="23"/>
      <c r="W4223" s="23"/>
    </row>
    <row r="4224" spans="1:23" x14ac:dyDescent="0.3">
      <c r="A4224" s="23"/>
      <c r="B4224" s="23"/>
      <c r="C4224" s="23"/>
      <c r="D4224" s="23"/>
      <c r="E4224" s="23"/>
      <c r="F4224" s="23"/>
      <c r="G4224" s="23"/>
      <c r="H4224" s="23"/>
      <c r="I4224" s="23"/>
      <c r="J4224" s="23"/>
      <c r="K4224" s="23"/>
      <c r="L4224" s="23"/>
      <c r="M4224" s="23"/>
      <c r="N4224" s="23"/>
      <c r="O4224" s="23"/>
      <c r="P4224" s="23"/>
      <c r="Q4224" s="23"/>
      <c r="R4224" s="23"/>
      <c r="S4224" s="23"/>
      <c r="T4224" s="23"/>
      <c r="U4224" s="23"/>
      <c r="V4224" s="23"/>
      <c r="W4224" s="23"/>
    </row>
    <row r="4225" spans="1:23" x14ac:dyDescent="0.3">
      <c r="A4225" s="23"/>
      <c r="B4225" s="23"/>
      <c r="C4225" s="23"/>
      <c r="D4225" s="23"/>
      <c r="E4225" s="23"/>
      <c r="F4225" s="23"/>
      <c r="G4225" s="23"/>
      <c r="H4225" s="23"/>
      <c r="I4225" s="23"/>
      <c r="J4225" s="23"/>
      <c r="K4225" s="23"/>
      <c r="L4225" s="23"/>
      <c r="M4225" s="23"/>
      <c r="N4225" s="23"/>
      <c r="O4225" s="23"/>
      <c r="P4225" s="23"/>
      <c r="Q4225" s="23"/>
      <c r="R4225" s="23"/>
      <c r="S4225" s="23"/>
      <c r="T4225" s="23"/>
      <c r="U4225" s="23"/>
      <c r="V4225" s="23"/>
      <c r="W4225" s="23"/>
    </row>
    <row r="4226" spans="1:23" x14ac:dyDescent="0.3">
      <c r="A4226" s="23"/>
      <c r="B4226" s="23"/>
      <c r="C4226" s="23"/>
      <c r="D4226" s="23"/>
      <c r="E4226" s="23"/>
      <c r="F4226" s="23"/>
      <c r="G4226" s="23"/>
      <c r="H4226" s="23"/>
      <c r="I4226" s="23"/>
      <c r="J4226" s="23"/>
      <c r="K4226" s="23"/>
      <c r="L4226" s="23"/>
      <c r="M4226" s="23"/>
      <c r="N4226" s="23"/>
      <c r="O4226" s="23"/>
      <c r="P4226" s="23"/>
      <c r="Q4226" s="23"/>
      <c r="R4226" s="23"/>
      <c r="S4226" s="23"/>
      <c r="T4226" s="23"/>
      <c r="U4226" s="23"/>
      <c r="V4226" s="23"/>
      <c r="W4226" s="23"/>
    </row>
    <row r="4227" spans="1:23" x14ac:dyDescent="0.3">
      <c r="A4227" s="23"/>
      <c r="B4227" s="23"/>
      <c r="C4227" s="23"/>
      <c r="D4227" s="23"/>
      <c r="E4227" s="23"/>
      <c r="F4227" s="23"/>
      <c r="G4227" s="23"/>
      <c r="H4227" s="23"/>
      <c r="I4227" s="23"/>
      <c r="J4227" s="23"/>
      <c r="K4227" s="23"/>
      <c r="L4227" s="23"/>
      <c r="M4227" s="23"/>
      <c r="N4227" s="23"/>
      <c r="O4227" s="23"/>
      <c r="P4227" s="23"/>
      <c r="Q4227" s="23"/>
      <c r="R4227" s="23"/>
      <c r="S4227" s="23"/>
      <c r="T4227" s="23"/>
      <c r="U4227" s="23"/>
      <c r="V4227" s="23"/>
      <c r="W4227" s="23"/>
    </row>
    <row r="4228" spans="1:23" x14ac:dyDescent="0.3">
      <c r="A4228" s="23"/>
      <c r="B4228" s="23"/>
      <c r="C4228" s="23"/>
      <c r="D4228" s="23"/>
      <c r="E4228" s="23"/>
      <c r="F4228" s="23"/>
      <c r="G4228" s="23"/>
      <c r="H4228" s="23"/>
      <c r="I4228" s="23"/>
      <c r="J4228" s="23"/>
      <c r="K4228" s="23"/>
      <c r="L4228" s="23"/>
      <c r="M4228" s="23"/>
      <c r="N4228" s="23"/>
      <c r="O4228" s="23"/>
      <c r="P4228" s="23"/>
      <c r="Q4228" s="23"/>
      <c r="R4228" s="23"/>
      <c r="S4228" s="23"/>
      <c r="T4228" s="23"/>
      <c r="U4228" s="23"/>
      <c r="V4228" s="23"/>
      <c r="W4228" s="23"/>
    </row>
    <row r="4229" spans="1:23" x14ac:dyDescent="0.3">
      <c r="A4229" s="23"/>
      <c r="B4229" s="23"/>
      <c r="C4229" s="23"/>
      <c r="D4229" s="23"/>
      <c r="E4229" s="23"/>
      <c r="F4229" s="23"/>
      <c r="G4229" s="23"/>
      <c r="H4229" s="23"/>
      <c r="I4229" s="23"/>
      <c r="J4229" s="23"/>
      <c r="K4229" s="23"/>
      <c r="L4229" s="23"/>
      <c r="M4229" s="23"/>
      <c r="N4229" s="23"/>
      <c r="O4229" s="23"/>
      <c r="P4229" s="23"/>
      <c r="Q4229" s="23"/>
      <c r="R4229" s="23"/>
      <c r="S4229" s="23"/>
      <c r="T4229" s="23"/>
      <c r="U4229" s="23"/>
      <c r="V4229" s="23"/>
      <c r="W4229" s="23"/>
    </row>
    <row r="4230" spans="1:23" x14ac:dyDescent="0.3">
      <c r="A4230" s="23"/>
      <c r="B4230" s="23"/>
      <c r="C4230" s="23"/>
      <c r="D4230" s="23"/>
      <c r="E4230" s="23"/>
      <c r="F4230" s="23"/>
      <c r="G4230" s="23"/>
      <c r="H4230" s="23"/>
      <c r="I4230" s="23"/>
      <c r="J4230" s="23"/>
      <c r="K4230" s="23"/>
      <c r="L4230" s="23"/>
      <c r="M4230" s="23"/>
      <c r="N4230" s="23"/>
      <c r="O4230" s="23"/>
      <c r="P4230" s="23"/>
      <c r="Q4230" s="23"/>
      <c r="R4230" s="23"/>
      <c r="S4230" s="23"/>
      <c r="T4230" s="23"/>
      <c r="U4230" s="23"/>
      <c r="V4230" s="23"/>
      <c r="W4230" s="23"/>
    </row>
    <row r="4231" spans="1:23" x14ac:dyDescent="0.3">
      <c r="A4231" s="23"/>
      <c r="B4231" s="23"/>
      <c r="C4231" s="23"/>
      <c r="D4231" s="23"/>
      <c r="E4231" s="23"/>
      <c r="F4231" s="23"/>
      <c r="G4231" s="23"/>
      <c r="H4231" s="23"/>
      <c r="I4231" s="23"/>
      <c r="J4231" s="23"/>
      <c r="K4231" s="23"/>
      <c r="L4231" s="23"/>
      <c r="M4231" s="23"/>
      <c r="N4231" s="23"/>
      <c r="O4231" s="23"/>
      <c r="P4231" s="23"/>
      <c r="Q4231" s="23"/>
      <c r="R4231" s="23"/>
      <c r="S4231" s="23"/>
      <c r="T4231" s="23"/>
      <c r="U4231" s="23"/>
      <c r="V4231" s="23"/>
      <c r="W4231" s="23"/>
    </row>
    <row r="4232" spans="1:23" x14ac:dyDescent="0.3">
      <c r="A4232" s="23"/>
      <c r="B4232" s="23"/>
      <c r="C4232" s="23"/>
      <c r="D4232" s="23"/>
      <c r="E4232" s="23"/>
      <c r="F4232" s="23"/>
      <c r="G4232" s="23"/>
      <c r="H4232" s="23"/>
      <c r="I4232" s="23"/>
      <c r="J4232" s="23"/>
      <c r="K4232" s="23"/>
      <c r="L4232" s="23"/>
      <c r="M4232" s="23"/>
      <c r="N4232" s="23"/>
      <c r="O4232" s="23"/>
      <c r="P4232" s="23"/>
      <c r="Q4232" s="23"/>
      <c r="R4232" s="23"/>
      <c r="S4232" s="23"/>
      <c r="T4232" s="23"/>
      <c r="U4232" s="23"/>
      <c r="V4232" s="23"/>
      <c r="W4232" s="23"/>
    </row>
    <row r="4233" spans="1:23" x14ac:dyDescent="0.3">
      <c r="A4233" s="23"/>
      <c r="B4233" s="23"/>
      <c r="C4233" s="23"/>
      <c r="D4233" s="23"/>
      <c r="E4233" s="23"/>
      <c r="F4233" s="23"/>
      <c r="G4233" s="23"/>
      <c r="H4233" s="23"/>
      <c r="I4233" s="23"/>
      <c r="J4233" s="23"/>
      <c r="K4233" s="23"/>
      <c r="L4233" s="23"/>
      <c r="M4233" s="23"/>
      <c r="N4233" s="23"/>
      <c r="O4233" s="23"/>
      <c r="P4233" s="23"/>
      <c r="Q4233" s="23"/>
      <c r="R4233" s="23"/>
      <c r="S4233" s="23"/>
      <c r="T4233" s="23"/>
      <c r="U4233" s="23"/>
      <c r="V4233" s="23"/>
      <c r="W4233" s="23"/>
    </row>
    <row r="4234" spans="1:23" x14ac:dyDescent="0.3">
      <c r="A4234" s="23"/>
      <c r="B4234" s="23"/>
      <c r="C4234" s="23"/>
      <c r="D4234" s="23"/>
      <c r="E4234" s="23"/>
      <c r="F4234" s="23"/>
      <c r="G4234" s="23"/>
      <c r="H4234" s="23"/>
      <c r="I4234" s="23"/>
      <c r="J4234" s="23"/>
      <c r="K4234" s="23"/>
      <c r="L4234" s="23"/>
      <c r="M4234" s="23"/>
      <c r="N4234" s="23"/>
      <c r="O4234" s="23"/>
      <c r="P4234" s="23"/>
      <c r="Q4234" s="23"/>
      <c r="R4234" s="23"/>
      <c r="S4234" s="23"/>
      <c r="T4234" s="23"/>
      <c r="U4234" s="23"/>
      <c r="V4234" s="23"/>
      <c r="W4234" s="23"/>
    </row>
    <row r="4235" spans="1:23" x14ac:dyDescent="0.3">
      <c r="A4235" s="23"/>
      <c r="B4235" s="23"/>
      <c r="C4235" s="23"/>
      <c r="D4235" s="23"/>
      <c r="E4235" s="23"/>
      <c r="F4235" s="23"/>
      <c r="G4235" s="23"/>
      <c r="H4235" s="23"/>
      <c r="I4235" s="23"/>
      <c r="J4235" s="23"/>
      <c r="K4235" s="23"/>
      <c r="L4235" s="23"/>
      <c r="M4235" s="23"/>
      <c r="N4235" s="23"/>
      <c r="O4235" s="23"/>
      <c r="P4235" s="23"/>
      <c r="Q4235" s="23"/>
      <c r="R4235" s="23"/>
      <c r="S4235" s="23"/>
      <c r="T4235" s="23"/>
      <c r="U4235" s="23"/>
      <c r="V4235" s="23"/>
      <c r="W4235" s="23"/>
    </row>
    <row r="4236" spans="1:23" x14ac:dyDescent="0.3">
      <c r="A4236" s="23"/>
      <c r="B4236" s="23"/>
      <c r="C4236" s="23"/>
      <c r="D4236" s="23"/>
      <c r="E4236" s="23"/>
      <c r="F4236" s="23"/>
      <c r="G4236" s="23"/>
      <c r="H4236" s="23"/>
      <c r="I4236" s="23"/>
      <c r="J4236" s="23"/>
      <c r="K4236" s="23"/>
      <c r="L4236" s="23"/>
      <c r="M4236" s="23"/>
      <c r="N4236" s="23"/>
      <c r="O4236" s="23"/>
      <c r="P4236" s="23"/>
      <c r="Q4236" s="23"/>
      <c r="R4236" s="23"/>
      <c r="S4236" s="23"/>
      <c r="T4236" s="23"/>
      <c r="U4236" s="23"/>
      <c r="V4236" s="23"/>
      <c r="W4236" s="23"/>
    </row>
    <row r="4237" spans="1:23" x14ac:dyDescent="0.3">
      <c r="A4237" s="23"/>
      <c r="B4237" s="23"/>
      <c r="C4237" s="23"/>
      <c r="D4237" s="23"/>
      <c r="E4237" s="23"/>
      <c r="F4237" s="23"/>
      <c r="G4237" s="23"/>
      <c r="H4237" s="23"/>
      <c r="I4237" s="23"/>
      <c r="J4237" s="23"/>
      <c r="K4237" s="23"/>
      <c r="L4237" s="23"/>
      <c r="M4237" s="23"/>
      <c r="N4237" s="23"/>
      <c r="O4237" s="23"/>
      <c r="P4237" s="23"/>
      <c r="Q4237" s="23"/>
      <c r="R4237" s="23"/>
      <c r="S4237" s="23"/>
      <c r="T4237" s="23"/>
      <c r="U4237" s="23"/>
      <c r="V4237" s="23"/>
      <c r="W4237" s="23"/>
    </row>
    <row r="4238" spans="1:23" x14ac:dyDescent="0.3">
      <c r="A4238" s="23"/>
      <c r="B4238" s="23"/>
      <c r="C4238" s="23"/>
      <c r="D4238" s="23"/>
      <c r="E4238" s="23"/>
      <c r="F4238" s="23"/>
      <c r="G4238" s="23"/>
      <c r="H4238" s="23"/>
      <c r="I4238" s="23"/>
      <c r="J4238" s="23"/>
      <c r="K4238" s="23"/>
      <c r="L4238" s="23"/>
      <c r="M4238" s="23"/>
      <c r="N4238" s="23"/>
      <c r="O4238" s="23"/>
      <c r="P4238" s="23"/>
      <c r="Q4238" s="23"/>
      <c r="R4238" s="23"/>
      <c r="S4238" s="23"/>
      <c r="T4238" s="23"/>
      <c r="U4238" s="23"/>
      <c r="V4238" s="23"/>
      <c r="W4238" s="23"/>
    </row>
    <row r="4239" spans="1:23" x14ac:dyDescent="0.3">
      <c r="A4239" s="23"/>
      <c r="B4239" s="23"/>
      <c r="C4239" s="23"/>
      <c r="D4239" s="23"/>
      <c r="E4239" s="23"/>
      <c r="F4239" s="23"/>
      <c r="G4239" s="23"/>
      <c r="H4239" s="23"/>
      <c r="I4239" s="23"/>
      <c r="J4239" s="23"/>
      <c r="K4239" s="23"/>
      <c r="L4239" s="23"/>
      <c r="M4239" s="23"/>
      <c r="N4239" s="23"/>
      <c r="O4239" s="23"/>
      <c r="P4239" s="23"/>
      <c r="Q4239" s="23"/>
      <c r="R4239" s="23"/>
      <c r="S4239" s="23"/>
      <c r="T4239" s="23"/>
      <c r="U4239" s="23"/>
      <c r="V4239" s="23"/>
      <c r="W4239" s="23"/>
    </row>
    <row r="4240" spans="1:23" x14ac:dyDescent="0.3">
      <c r="A4240" s="23"/>
      <c r="B4240" s="23"/>
      <c r="C4240" s="23"/>
      <c r="D4240" s="23"/>
      <c r="E4240" s="23"/>
      <c r="F4240" s="23"/>
      <c r="G4240" s="23"/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3"/>
    </row>
    <row r="4241" spans="1:23" x14ac:dyDescent="0.3">
      <c r="A4241" s="23"/>
      <c r="B4241" s="23"/>
      <c r="C4241" s="23"/>
      <c r="D4241" s="23"/>
      <c r="E4241" s="23"/>
      <c r="F4241" s="23"/>
      <c r="G4241" s="23"/>
      <c r="H4241" s="23"/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3"/>
    </row>
    <row r="4242" spans="1:23" x14ac:dyDescent="0.3">
      <c r="A4242" s="23"/>
      <c r="B4242" s="23"/>
      <c r="C4242" s="23"/>
      <c r="D4242" s="23"/>
      <c r="E4242" s="23"/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</row>
    <row r="4243" spans="1:23" x14ac:dyDescent="0.3">
      <c r="A4243" s="23"/>
      <c r="B4243" s="23"/>
      <c r="C4243" s="23"/>
      <c r="D4243" s="23"/>
      <c r="E4243" s="23"/>
      <c r="F4243" s="23"/>
      <c r="G4243" s="23"/>
      <c r="H4243" s="23"/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/>
      <c r="U4243" s="23"/>
      <c r="V4243" s="23"/>
      <c r="W4243" s="23"/>
    </row>
    <row r="4244" spans="1:23" x14ac:dyDescent="0.3">
      <c r="A4244" s="23"/>
      <c r="B4244" s="23"/>
      <c r="C4244" s="23"/>
      <c r="D4244" s="23"/>
      <c r="E4244" s="23"/>
      <c r="F4244" s="23"/>
      <c r="G4244" s="23"/>
      <c r="H4244" s="23"/>
      <c r="I4244" s="23"/>
      <c r="J4244" s="23"/>
      <c r="K4244" s="23"/>
      <c r="L4244" s="23"/>
      <c r="M4244" s="23"/>
      <c r="N4244" s="23"/>
      <c r="O4244" s="23"/>
      <c r="P4244" s="23"/>
      <c r="Q4244" s="23"/>
      <c r="R4244" s="23"/>
      <c r="S4244" s="23"/>
      <c r="T4244" s="23"/>
      <c r="U4244" s="23"/>
      <c r="V4244" s="23"/>
      <c r="W4244" s="23"/>
    </row>
    <row r="4245" spans="1:23" x14ac:dyDescent="0.3">
      <c r="A4245" s="23"/>
      <c r="B4245" s="23"/>
      <c r="C4245" s="23"/>
      <c r="D4245" s="23"/>
      <c r="E4245" s="23"/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/>
      <c r="V4245" s="23"/>
      <c r="W4245" s="23"/>
    </row>
    <row r="4246" spans="1:23" x14ac:dyDescent="0.3">
      <c r="A4246" s="23"/>
      <c r="B4246" s="23"/>
      <c r="C4246" s="23"/>
      <c r="D4246" s="23"/>
      <c r="E4246" s="23"/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23"/>
      <c r="R4246" s="23"/>
      <c r="S4246" s="23"/>
      <c r="T4246" s="23"/>
      <c r="U4246" s="23"/>
      <c r="V4246" s="23"/>
      <c r="W4246" s="23"/>
    </row>
    <row r="4247" spans="1:23" x14ac:dyDescent="0.3">
      <c r="A4247" s="23"/>
      <c r="B4247" s="23"/>
      <c r="C4247" s="23"/>
      <c r="D4247" s="23"/>
      <c r="E4247" s="23"/>
      <c r="F4247" s="23"/>
      <c r="G4247" s="23"/>
      <c r="H4247" s="23"/>
      <c r="I4247" s="23"/>
      <c r="J4247" s="23"/>
      <c r="K4247" s="23"/>
      <c r="L4247" s="23"/>
      <c r="M4247" s="23"/>
      <c r="N4247" s="23"/>
      <c r="O4247" s="23"/>
      <c r="P4247" s="23"/>
      <c r="Q4247" s="23"/>
      <c r="R4247" s="23"/>
      <c r="S4247" s="23"/>
      <c r="T4247" s="23"/>
      <c r="U4247" s="23"/>
      <c r="V4247" s="23"/>
      <c r="W4247" s="23"/>
    </row>
    <row r="4248" spans="1:23" x14ac:dyDescent="0.3">
      <c r="A4248" s="23"/>
      <c r="B4248" s="23"/>
      <c r="C4248" s="23"/>
      <c r="D4248" s="23"/>
      <c r="E4248" s="23"/>
      <c r="F4248" s="23"/>
      <c r="G4248" s="23"/>
      <c r="H4248" s="23"/>
      <c r="I4248" s="23"/>
      <c r="J4248" s="23"/>
      <c r="K4248" s="23"/>
      <c r="L4248" s="23"/>
      <c r="M4248" s="23"/>
      <c r="N4248" s="23"/>
      <c r="O4248" s="23"/>
      <c r="P4248" s="23"/>
      <c r="Q4248" s="23"/>
      <c r="R4248" s="23"/>
      <c r="S4248" s="23"/>
      <c r="T4248" s="23"/>
      <c r="U4248" s="23"/>
      <c r="V4248" s="23"/>
      <c r="W4248" s="23"/>
    </row>
    <row r="4249" spans="1:23" x14ac:dyDescent="0.3">
      <c r="A4249" s="23"/>
      <c r="B4249" s="23"/>
      <c r="C4249" s="23"/>
      <c r="D4249" s="23"/>
      <c r="E4249" s="23"/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/>
      <c r="Q4249" s="23"/>
      <c r="R4249" s="23"/>
      <c r="S4249" s="23"/>
      <c r="T4249" s="23"/>
      <c r="U4249" s="23"/>
      <c r="V4249" s="23"/>
      <c r="W4249" s="23"/>
    </row>
    <row r="4250" spans="1:23" x14ac:dyDescent="0.3">
      <c r="A4250" s="23"/>
      <c r="B4250" s="23"/>
      <c r="C4250" s="23"/>
      <c r="D4250" s="23"/>
      <c r="E4250" s="23"/>
      <c r="F4250" s="23"/>
      <c r="G4250" s="23"/>
      <c r="H4250" s="23"/>
      <c r="I4250" s="23"/>
      <c r="J4250" s="23"/>
      <c r="K4250" s="23"/>
      <c r="L4250" s="23"/>
      <c r="M4250" s="23"/>
      <c r="N4250" s="23"/>
      <c r="O4250" s="23"/>
      <c r="P4250" s="23"/>
      <c r="Q4250" s="23"/>
      <c r="R4250" s="23"/>
      <c r="S4250" s="23"/>
      <c r="T4250" s="23"/>
      <c r="U4250" s="23"/>
      <c r="V4250" s="23"/>
      <c r="W4250" s="23"/>
    </row>
    <row r="4251" spans="1:23" x14ac:dyDescent="0.3">
      <c r="A4251" s="23"/>
      <c r="B4251" s="23"/>
      <c r="C4251" s="23"/>
      <c r="D4251" s="23"/>
      <c r="E4251" s="23"/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</row>
    <row r="4252" spans="1:23" x14ac:dyDescent="0.3">
      <c r="A4252" s="23"/>
      <c r="B4252" s="23"/>
      <c r="C4252" s="23"/>
      <c r="D4252" s="23"/>
      <c r="E4252" s="23"/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</row>
    <row r="4253" spans="1:23" x14ac:dyDescent="0.3">
      <c r="A4253" s="23"/>
      <c r="B4253" s="23"/>
      <c r="C4253" s="23"/>
      <c r="D4253" s="23"/>
      <c r="E4253" s="23"/>
      <c r="F4253" s="23"/>
      <c r="G4253" s="23"/>
      <c r="H4253" s="23"/>
      <c r="I4253" s="23"/>
      <c r="J4253" s="23"/>
      <c r="K4253" s="23"/>
      <c r="L4253" s="23"/>
      <c r="M4253" s="23"/>
      <c r="N4253" s="23"/>
      <c r="O4253" s="23"/>
      <c r="P4253" s="23"/>
      <c r="Q4253" s="23"/>
      <c r="R4253" s="23"/>
      <c r="S4253" s="23"/>
      <c r="T4253" s="23"/>
      <c r="U4253" s="23"/>
      <c r="V4253" s="23"/>
      <c r="W4253" s="23"/>
    </row>
    <row r="4254" spans="1:23" x14ac:dyDescent="0.3">
      <c r="A4254" s="23"/>
      <c r="B4254" s="23"/>
      <c r="C4254" s="23"/>
      <c r="D4254" s="23"/>
      <c r="E4254" s="23"/>
      <c r="F4254" s="23"/>
      <c r="G4254" s="23"/>
      <c r="H4254" s="23"/>
      <c r="I4254" s="23"/>
      <c r="J4254" s="23"/>
      <c r="K4254" s="23"/>
      <c r="L4254" s="23"/>
      <c r="M4254" s="23"/>
      <c r="N4254" s="23"/>
      <c r="O4254" s="23"/>
      <c r="P4254" s="23"/>
      <c r="Q4254" s="23"/>
      <c r="R4254" s="23"/>
      <c r="S4254" s="23"/>
      <c r="T4254" s="23"/>
      <c r="U4254" s="23"/>
      <c r="V4254" s="23"/>
      <c r="W4254" s="23"/>
    </row>
    <row r="4255" spans="1:23" x14ac:dyDescent="0.3">
      <c r="A4255" s="23"/>
      <c r="B4255" s="23"/>
      <c r="C4255" s="23"/>
      <c r="D4255" s="23"/>
      <c r="E4255" s="23"/>
      <c r="F4255" s="23"/>
      <c r="G4255" s="23"/>
      <c r="H4255" s="23"/>
      <c r="I4255" s="23"/>
      <c r="J4255" s="23"/>
      <c r="K4255" s="23"/>
      <c r="L4255" s="23"/>
      <c r="M4255" s="23"/>
      <c r="N4255" s="23"/>
      <c r="O4255" s="23"/>
      <c r="P4255" s="23"/>
      <c r="Q4255" s="23"/>
      <c r="R4255" s="23"/>
      <c r="S4255" s="23"/>
      <c r="T4255" s="23"/>
      <c r="U4255" s="23"/>
      <c r="V4255" s="23"/>
      <c r="W4255" s="23"/>
    </row>
    <row r="4256" spans="1:23" x14ac:dyDescent="0.3">
      <c r="A4256" s="23"/>
      <c r="B4256" s="23"/>
      <c r="C4256" s="23"/>
      <c r="D4256" s="23"/>
      <c r="E4256" s="23"/>
      <c r="F4256" s="23"/>
      <c r="G4256" s="23"/>
      <c r="H4256" s="23"/>
      <c r="I4256" s="23"/>
      <c r="J4256" s="23"/>
      <c r="K4256" s="23"/>
      <c r="L4256" s="23"/>
      <c r="M4256" s="23"/>
      <c r="N4256" s="23"/>
      <c r="O4256" s="23"/>
      <c r="P4256" s="23"/>
      <c r="Q4256" s="23"/>
      <c r="R4256" s="23"/>
      <c r="S4256" s="23"/>
      <c r="T4256" s="23"/>
      <c r="U4256" s="23"/>
      <c r="V4256" s="23"/>
      <c r="W4256" s="23"/>
    </row>
    <row r="4257" spans="1:23" x14ac:dyDescent="0.3">
      <c r="A4257" s="23"/>
      <c r="B4257" s="23"/>
      <c r="C4257" s="23"/>
      <c r="D4257" s="23"/>
      <c r="E4257" s="23"/>
      <c r="F4257" s="23"/>
      <c r="G4257" s="23"/>
      <c r="H4257" s="23"/>
      <c r="I4257" s="23"/>
      <c r="J4257" s="23"/>
      <c r="K4257" s="23"/>
      <c r="L4257" s="23"/>
      <c r="M4257" s="23"/>
      <c r="N4257" s="23"/>
      <c r="O4257" s="23"/>
      <c r="P4257" s="23"/>
      <c r="Q4257" s="23"/>
      <c r="R4257" s="23"/>
      <c r="S4257" s="23"/>
      <c r="T4257" s="23"/>
      <c r="U4257" s="23"/>
      <c r="V4257" s="23"/>
      <c r="W4257" s="23"/>
    </row>
    <row r="4258" spans="1:23" x14ac:dyDescent="0.3">
      <c r="A4258" s="23"/>
      <c r="B4258" s="23"/>
      <c r="C4258" s="23"/>
      <c r="D4258" s="23"/>
      <c r="E4258" s="23"/>
      <c r="F4258" s="23"/>
      <c r="G4258" s="23"/>
      <c r="H4258" s="23"/>
      <c r="I4258" s="23"/>
      <c r="J4258" s="23"/>
      <c r="K4258" s="23"/>
      <c r="L4258" s="23"/>
      <c r="M4258" s="23"/>
      <c r="N4258" s="23"/>
      <c r="O4258" s="23"/>
      <c r="P4258" s="23"/>
      <c r="Q4258" s="23"/>
      <c r="R4258" s="23"/>
      <c r="S4258" s="23"/>
      <c r="T4258" s="23"/>
      <c r="U4258" s="23"/>
      <c r="V4258" s="23"/>
      <c r="W4258" s="23"/>
    </row>
    <row r="4259" spans="1:23" x14ac:dyDescent="0.3">
      <c r="A4259" s="23"/>
      <c r="B4259" s="23"/>
      <c r="C4259" s="23"/>
      <c r="D4259" s="23"/>
      <c r="E4259" s="23"/>
      <c r="F4259" s="23"/>
      <c r="G4259" s="23"/>
      <c r="H4259" s="23"/>
      <c r="I4259" s="23"/>
      <c r="J4259" s="23"/>
      <c r="K4259" s="23"/>
      <c r="L4259" s="23"/>
      <c r="M4259" s="23"/>
      <c r="N4259" s="23"/>
      <c r="O4259" s="23"/>
      <c r="P4259" s="23"/>
      <c r="Q4259" s="23"/>
      <c r="R4259" s="23"/>
      <c r="S4259" s="23"/>
      <c r="T4259" s="23"/>
      <c r="U4259" s="23"/>
      <c r="V4259" s="23"/>
      <c r="W4259" s="23"/>
    </row>
    <row r="4260" spans="1:23" x14ac:dyDescent="0.3">
      <c r="A4260" s="23"/>
      <c r="B4260" s="23"/>
      <c r="C4260" s="23"/>
      <c r="D4260" s="23"/>
      <c r="E4260" s="23"/>
      <c r="F4260" s="23"/>
      <c r="G4260" s="23"/>
      <c r="H4260" s="23"/>
      <c r="I4260" s="23"/>
      <c r="J4260" s="23"/>
      <c r="K4260" s="23"/>
      <c r="L4260" s="23"/>
      <c r="M4260" s="23"/>
      <c r="N4260" s="23"/>
      <c r="O4260" s="23"/>
      <c r="P4260" s="23"/>
      <c r="Q4260" s="23"/>
      <c r="R4260" s="23"/>
      <c r="S4260" s="23"/>
      <c r="T4260" s="23"/>
      <c r="U4260" s="23"/>
      <c r="V4260" s="23"/>
      <c r="W4260" s="23"/>
    </row>
    <row r="4261" spans="1:23" x14ac:dyDescent="0.3">
      <c r="A4261" s="23"/>
      <c r="B4261" s="23"/>
      <c r="C4261" s="23"/>
      <c r="D4261" s="23"/>
      <c r="E4261" s="23"/>
      <c r="F4261" s="23"/>
      <c r="G4261" s="23"/>
      <c r="H4261" s="23"/>
      <c r="I4261" s="23"/>
      <c r="J4261" s="23"/>
      <c r="K4261" s="23"/>
      <c r="L4261" s="23"/>
      <c r="M4261" s="23"/>
      <c r="N4261" s="23"/>
      <c r="O4261" s="23"/>
      <c r="P4261" s="23"/>
      <c r="Q4261" s="23"/>
      <c r="R4261" s="23"/>
      <c r="S4261" s="23"/>
      <c r="T4261" s="23"/>
      <c r="U4261" s="23"/>
      <c r="V4261" s="23"/>
      <c r="W4261" s="23"/>
    </row>
    <row r="4262" spans="1:23" x14ac:dyDescent="0.3">
      <c r="A4262" s="23"/>
      <c r="B4262" s="23"/>
      <c r="C4262" s="23"/>
      <c r="D4262" s="23"/>
      <c r="E4262" s="23"/>
      <c r="F4262" s="23"/>
      <c r="G4262" s="23"/>
      <c r="H4262" s="23"/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23"/>
      <c r="T4262" s="23"/>
      <c r="U4262" s="23"/>
      <c r="V4262" s="23"/>
      <c r="W4262" s="23"/>
    </row>
    <row r="4263" spans="1:23" x14ac:dyDescent="0.3">
      <c r="A4263" s="23"/>
      <c r="B4263" s="23"/>
      <c r="C4263" s="23"/>
      <c r="D4263" s="23"/>
      <c r="E4263" s="23"/>
      <c r="F4263" s="23"/>
      <c r="G4263" s="23"/>
      <c r="H4263" s="23"/>
      <c r="I4263" s="23"/>
      <c r="J4263" s="23"/>
      <c r="K4263" s="23"/>
      <c r="L4263" s="23"/>
      <c r="M4263" s="23"/>
      <c r="N4263" s="23"/>
      <c r="O4263" s="23"/>
      <c r="P4263" s="23"/>
      <c r="Q4263" s="23"/>
      <c r="R4263" s="23"/>
      <c r="S4263" s="23"/>
      <c r="T4263" s="23"/>
      <c r="U4263" s="23"/>
      <c r="V4263" s="23"/>
      <c r="W4263" s="23"/>
    </row>
    <row r="4264" spans="1:23" x14ac:dyDescent="0.3">
      <c r="A4264" s="23"/>
      <c r="B4264" s="23"/>
      <c r="C4264" s="23"/>
      <c r="D4264" s="23"/>
      <c r="E4264" s="23"/>
      <c r="F4264" s="23"/>
      <c r="G4264" s="23"/>
      <c r="H4264" s="23"/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/>
      <c r="V4264" s="23"/>
      <c r="W4264" s="23"/>
    </row>
    <row r="4265" spans="1:23" x14ac:dyDescent="0.3">
      <c r="A4265" s="23"/>
      <c r="B4265" s="23"/>
      <c r="C4265" s="23"/>
      <c r="D4265" s="23"/>
      <c r="E4265" s="23"/>
      <c r="F4265" s="23"/>
      <c r="G4265" s="23"/>
      <c r="H4265" s="23"/>
      <c r="I4265" s="23"/>
      <c r="J4265" s="23"/>
      <c r="K4265" s="23"/>
      <c r="L4265" s="23"/>
      <c r="M4265" s="23"/>
      <c r="N4265" s="23"/>
      <c r="O4265" s="23"/>
      <c r="P4265" s="23"/>
      <c r="Q4265" s="23"/>
      <c r="R4265" s="23"/>
      <c r="S4265" s="23"/>
      <c r="T4265" s="23"/>
      <c r="U4265" s="23"/>
      <c r="V4265" s="23"/>
      <c r="W4265" s="23"/>
    </row>
    <row r="4266" spans="1:23" x14ac:dyDescent="0.3">
      <c r="A4266" s="23"/>
      <c r="B4266" s="23"/>
      <c r="C4266" s="23"/>
      <c r="D4266" s="23"/>
      <c r="E4266" s="23"/>
      <c r="F4266" s="23"/>
      <c r="G4266" s="23"/>
      <c r="H4266" s="23"/>
      <c r="I4266" s="23"/>
      <c r="J4266" s="23"/>
      <c r="K4266" s="23"/>
      <c r="L4266" s="23"/>
      <c r="M4266" s="23"/>
      <c r="N4266" s="23"/>
      <c r="O4266" s="23"/>
      <c r="P4266" s="23"/>
      <c r="Q4266" s="23"/>
      <c r="R4266" s="23"/>
      <c r="S4266" s="23"/>
      <c r="T4266" s="23"/>
      <c r="U4266" s="23"/>
      <c r="V4266" s="23"/>
      <c r="W4266" s="23"/>
    </row>
    <row r="4267" spans="1:23" x14ac:dyDescent="0.3">
      <c r="A4267" s="23"/>
      <c r="B4267" s="23"/>
      <c r="C4267" s="23"/>
      <c r="D4267" s="23"/>
      <c r="E4267" s="23"/>
      <c r="F4267" s="23"/>
      <c r="G4267" s="23"/>
      <c r="H4267" s="23"/>
      <c r="I4267" s="23"/>
      <c r="J4267" s="23"/>
      <c r="K4267" s="23"/>
      <c r="L4267" s="23"/>
      <c r="M4267" s="23"/>
      <c r="N4267" s="23"/>
      <c r="O4267" s="23"/>
      <c r="P4267" s="23"/>
      <c r="Q4267" s="23"/>
      <c r="R4267" s="23"/>
      <c r="S4267" s="23"/>
      <c r="T4267" s="23"/>
      <c r="U4267" s="23"/>
      <c r="V4267" s="23"/>
      <c r="W4267" s="23"/>
    </row>
    <row r="4268" spans="1:23" x14ac:dyDescent="0.3">
      <c r="A4268" s="23"/>
      <c r="B4268" s="23"/>
      <c r="C4268" s="23"/>
      <c r="D4268" s="23"/>
      <c r="E4268" s="23"/>
      <c r="F4268" s="23"/>
      <c r="G4268" s="23"/>
      <c r="H4268" s="23"/>
      <c r="I4268" s="23"/>
      <c r="J4268" s="23"/>
      <c r="K4268" s="23"/>
      <c r="L4268" s="23"/>
      <c r="M4268" s="23"/>
      <c r="N4268" s="23"/>
      <c r="O4268" s="23"/>
      <c r="P4268" s="23"/>
      <c r="Q4268" s="23"/>
      <c r="R4268" s="23"/>
      <c r="S4268" s="23"/>
      <c r="T4268" s="23"/>
      <c r="U4268" s="23"/>
      <c r="V4268" s="23"/>
      <c r="W4268" s="23"/>
    </row>
    <row r="4269" spans="1:23" x14ac:dyDescent="0.3">
      <c r="A4269" s="23"/>
      <c r="B4269" s="23"/>
      <c r="C4269" s="23"/>
      <c r="D4269" s="23"/>
      <c r="E4269" s="23"/>
      <c r="F4269" s="23"/>
      <c r="G4269" s="23"/>
      <c r="H4269" s="23"/>
      <c r="I4269" s="23"/>
      <c r="J4269" s="23"/>
      <c r="K4269" s="23"/>
      <c r="L4269" s="23"/>
      <c r="M4269" s="23"/>
      <c r="N4269" s="23"/>
      <c r="O4269" s="23"/>
      <c r="P4269" s="23"/>
      <c r="Q4269" s="23"/>
      <c r="R4269" s="23"/>
      <c r="S4269" s="23"/>
      <c r="T4269" s="23"/>
      <c r="U4269" s="23"/>
      <c r="V4269" s="23"/>
      <c r="W4269" s="23"/>
    </row>
    <row r="4270" spans="1:23" x14ac:dyDescent="0.3">
      <c r="A4270" s="23"/>
      <c r="B4270" s="23"/>
      <c r="C4270" s="23"/>
      <c r="D4270" s="23"/>
      <c r="E4270" s="23"/>
      <c r="F4270" s="23"/>
      <c r="G4270" s="23"/>
      <c r="H4270" s="23"/>
      <c r="I4270" s="23"/>
      <c r="J4270" s="23"/>
      <c r="K4270" s="23"/>
      <c r="L4270" s="23"/>
      <c r="M4270" s="23"/>
      <c r="N4270" s="23"/>
      <c r="O4270" s="23"/>
      <c r="P4270" s="23"/>
      <c r="Q4270" s="23"/>
      <c r="R4270" s="23"/>
      <c r="S4270" s="23"/>
      <c r="T4270" s="23"/>
      <c r="U4270" s="23"/>
      <c r="V4270" s="23"/>
      <c r="W4270" s="23"/>
    </row>
    <row r="4271" spans="1:23" x14ac:dyDescent="0.3">
      <c r="A4271" s="23"/>
      <c r="B4271" s="23"/>
      <c r="C4271" s="23"/>
      <c r="D4271" s="23"/>
      <c r="E4271" s="23"/>
      <c r="F4271" s="23"/>
      <c r="G4271" s="23"/>
      <c r="H4271" s="23"/>
      <c r="I4271" s="23"/>
      <c r="J4271" s="23"/>
      <c r="K4271" s="23"/>
      <c r="L4271" s="23"/>
      <c r="M4271" s="23"/>
      <c r="N4271" s="23"/>
      <c r="O4271" s="23"/>
      <c r="P4271" s="23"/>
      <c r="Q4271" s="23"/>
      <c r="R4271" s="23"/>
      <c r="S4271" s="23"/>
      <c r="T4271" s="23"/>
      <c r="U4271" s="23"/>
      <c r="V4271" s="23"/>
      <c r="W4271" s="23"/>
    </row>
    <row r="4272" spans="1:23" x14ac:dyDescent="0.3">
      <c r="A4272" s="23"/>
      <c r="B4272" s="23"/>
      <c r="C4272" s="23"/>
      <c r="D4272" s="23"/>
      <c r="E4272" s="23"/>
      <c r="F4272" s="23"/>
      <c r="G4272" s="23"/>
      <c r="H4272" s="23"/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3"/>
    </row>
    <row r="4273" spans="1:23" x14ac:dyDescent="0.3">
      <c r="A4273" s="23"/>
      <c r="B4273" s="23"/>
      <c r="C4273" s="23"/>
      <c r="D4273" s="23"/>
      <c r="E4273" s="23"/>
      <c r="F4273" s="23"/>
      <c r="G4273" s="23"/>
      <c r="H4273" s="23"/>
      <c r="I4273" s="23"/>
      <c r="J4273" s="23"/>
      <c r="K4273" s="23"/>
      <c r="L4273" s="23"/>
      <c r="M4273" s="23"/>
      <c r="N4273" s="23"/>
      <c r="O4273" s="23"/>
      <c r="P4273" s="23"/>
      <c r="Q4273" s="23"/>
      <c r="R4273" s="23"/>
      <c r="S4273" s="23"/>
      <c r="T4273" s="23"/>
      <c r="U4273" s="23"/>
      <c r="V4273" s="23"/>
      <c r="W4273" s="23"/>
    </row>
    <row r="4274" spans="1:23" x14ac:dyDescent="0.3">
      <c r="A4274" s="23"/>
      <c r="B4274" s="23"/>
      <c r="C4274" s="23"/>
      <c r="D4274" s="23"/>
      <c r="E4274" s="23"/>
      <c r="F4274" s="23"/>
      <c r="G4274" s="23"/>
      <c r="H4274" s="23"/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3"/>
    </row>
    <row r="4275" spans="1:23" x14ac:dyDescent="0.3">
      <c r="A4275" s="23"/>
      <c r="B4275" s="23"/>
      <c r="C4275" s="23"/>
      <c r="D4275" s="23"/>
      <c r="E4275" s="23"/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23"/>
      <c r="U4275" s="23"/>
      <c r="V4275" s="23"/>
      <c r="W4275" s="23"/>
    </row>
    <row r="4276" spans="1:23" x14ac:dyDescent="0.3">
      <c r="A4276" s="23"/>
      <c r="B4276" s="23"/>
      <c r="C4276" s="23"/>
      <c r="D4276" s="23"/>
      <c r="E4276" s="23"/>
      <c r="F4276" s="23"/>
      <c r="G4276" s="23"/>
      <c r="H4276" s="23"/>
      <c r="I4276" s="23"/>
      <c r="J4276" s="23"/>
      <c r="K4276" s="23"/>
      <c r="L4276" s="23"/>
      <c r="M4276" s="23"/>
      <c r="N4276" s="23"/>
      <c r="O4276" s="23"/>
      <c r="P4276" s="23"/>
      <c r="Q4276" s="23"/>
      <c r="R4276" s="23"/>
      <c r="S4276" s="23"/>
      <c r="T4276" s="23"/>
      <c r="U4276" s="23"/>
      <c r="V4276" s="23"/>
      <c r="W4276" s="23"/>
    </row>
    <row r="4277" spans="1:23" x14ac:dyDescent="0.3">
      <c r="A4277" s="23"/>
      <c r="B4277" s="23"/>
      <c r="C4277" s="23"/>
      <c r="D4277" s="23"/>
      <c r="E4277" s="23"/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</row>
    <row r="4278" spans="1:23" x14ac:dyDescent="0.3">
      <c r="A4278" s="23"/>
      <c r="B4278" s="23"/>
      <c r="C4278" s="23"/>
      <c r="D4278" s="23"/>
      <c r="E4278" s="23"/>
      <c r="F4278" s="23"/>
      <c r="G4278" s="23"/>
      <c r="H4278" s="23"/>
      <c r="I4278" s="23"/>
      <c r="J4278" s="23"/>
      <c r="K4278" s="23"/>
      <c r="L4278" s="23"/>
      <c r="M4278" s="23"/>
      <c r="N4278" s="23"/>
      <c r="O4278" s="23"/>
      <c r="P4278" s="23"/>
      <c r="Q4278" s="23"/>
      <c r="R4278" s="23"/>
      <c r="S4278" s="23"/>
      <c r="T4278" s="23"/>
      <c r="U4278" s="23"/>
      <c r="V4278" s="23"/>
      <c r="W4278" s="23"/>
    </row>
    <row r="4279" spans="1:23" x14ac:dyDescent="0.3">
      <c r="A4279" s="23"/>
      <c r="B4279" s="23"/>
      <c r="C4279" s="23"/>
      <c r="D4279" s="23"/>
      <c r="E4279" s="23"/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</row>
    <row r="4280" spans="1:23" x14ac:dyDescent="0.3">
      <c r="A4280" s="23"/>
      <c r="B4280" s="23"/>
      <c r="C4280" s="23"/>
      <c r="D4280" s="23"/>
      <c r="E4280" s="23"/>
      <c r="F4280" s="23"/>
      <c r="G4280" s="23"/>
      <c r="H4280" s="23"/>
      <c r="I4280" s="23"/>
      <c r="J4280" s="23"/>
      <c r="K4280" s="23"/>
      <c r="L4280" s="23"/>
      <c r="M4280" s="23"/>
      <c r="N4280" s="23"/>
      <c r="O4280" s="23"/>
      <c r="P4280" s="23"/>
      <c r="Q4280" s="23"/>
      <c r="R4280" s="23"/>
      <c r="S4280" s="23"/>
      <c r="T4280" s="23"/>
      <c r="U4280" s="23"/>
      <c r="V4280" s="23"/>
      <c r="W4280" s="23"/>
    </row>
    <row r="4281" spans="1:23" x14ac:dyDescent="0.3">
      <c r="A4281" s="23"/>
      <c r="B4281" s="23"/>
      <c r="C4281" s="23"/>
      <c r="D4281" s="23"/>
      <c r="E4281" s="23"/>
      <c r="F4281" s="23"/>
      <c r="G4281" s="23"/>
      <c r="H4281" s="23"/>
      <c r="I4281" s="23"/>
      <c r="J4281" s="23"/>
      <c r="K4281" s="23"/>
      <c r="L4281" s="23"/>
      <c r="M4281" s="23"/>
      <c r="N4281" s="23"/>
      <c r="O4281" s="23"/>
      <c r="P4281" s="23"/>
      <c r="Q4281" s="23"/>
      <c r="R4281" s="23"/>
      <c r="S4281" s="23"/>
      <c r="T4281" s="23"/>
      <c r="U4281" s="23"/>
      <c r="V4281" s="23"/>
      <c r="W4281" s="23"/>
    </row>
    <row r="4282" spans="1:23" x14ac:dyDescent="0.3">
      <c r="A4282" s="23"/>
      <c r="B4282" s="23"/>
      <c r="C4282" s="23"/>
      <c r="D4282" s="23"/>
      <c r="E4282" s="23"/>
      <c r="F4282" s="23"/>
      <c r="G4282" s="23"/>
      <c r="H4282" s="23"/>
      <c r="I4282" s="23"/>
      <c r="J4282" s="23"/>
      <c r="K4282" s="23"/>
      <c r="L4282" s="23"/>
      <c r="M4282" s="23"/>
      <c r="N4282" s="23"/>
      <c r="O4282" s="23"/>
      <c r="P4282" s="23"/>
      <c r="Q4282" s="23"/>
      <c r="R4282" s="23"/>
      <c r="S4282" s="23"/>
      <c r="T4282" s="23"/>
      <c r="U4282" s="23"/>
      <c r="V4282" s="23"/>
      <c r="W4282" s="23"/>
    </row>
    <row r="4283" spans="1:23" x14ac:dyDescent="0.3">
      <c r="A4283" s="23"/>
      <c r="B4283" s="23"/>
      <c r="C4283" s="23"/>
      <c r="D4283" s="23"/>
      <c r="E4283" s="23"/>
      <c r="F4283" s="23"/>
      <c r="G4283" s="23"/>
      <c r="H4283" s="23"/>
      <c r="I4283" s="23"/>
      <c r="J4283" s="23"/>
      <c r="K4283" s="23"/>
      <c r="L4283" s="23"/>
      <c r="M4283" s="23"/>
      <c r="N4283" s="23"/>
      <c r="O4283" s="23"/>
      <c r="P4283" s="23"/>
      <c r="Q4283" s="23"/>
      <c r="R4283" s="23"/>
      <c r="S4283" s="23"/>
      <c r="T4283" s="23"/>
      <c r="U4283" s="23"/>
      <c r="V4283" s="23"/>
      <c r="W4283" s="23"/>
    </row>
    <row r="4284" spans="1:23" x14ac:dyDescent="0.3">
      <c r="A4284" s="23"/>
      <c r="B4284" s="23"/>
      <c r="C4284" s="23"/>
      <c r="D4284" s="23"/>
      <c r="E4284" s="23"/>
      <c r="F4284" s="23"/>
      <c r="G4284" s="23"/>
      <c r="H4284" s="23"/>
      <c r="I4284" s="23"/>
      <c r="J4284" s="23"/>
      <c r="K4284" s="23"/>
      <c r="L4284" s="23"/>
      <c r="M4284" s="23"/>
      <c r="N4284" s="23"/>
      <c r="O4284" s="23"/>
      <c r="P4284" s="23"/>
      <c r="Q4284" s="23"/>
      <c r="R4284" s="23"/>
      <c r="S4284" s="23"/>
      <c r="T4284" s="23"/>
      <c r="U4284" s="23"/>
      <c r="V4284" s="23"/>
      <c r="W4284" s="23"/>
    </row>
    <row r="4285" spans="1:23" x14ac:dyDescent="0.3">
      <c r="A4285" s="23"/>
      <c r="B4285" s="23"/>
      <c r="C4285" s="23"/>
      <c r="D4285" s="23"/>
      <c r="E4285" s="23"/>
      <c r="F4285" s="23"/>
      <c r="G4285" s="23"/>
      <c r="H4285" s="23"/>
      <c r="I4285" s="23"/>
      <c r="J4285" s="23"/>
      <c r="K4285" s="23"/>
      <c r="L4285" s="23"/>
      <c r="M4285" s="23"/>
      <c r="N4285" s="23"/>
      <c r="O4285" s="23"/>
      <c r="P4285" s="23"/>
      <c r="Q4285" s="23"/>
      <c r="R4285" s="23"/>
      <c r="S4285" s="23"/>
      <c r="T4285" s="23"/>
      <c r="U4285" s="23"/>
      <c r="V4285" s="23"/>
      <c r="W4285" s="23"/>
    </row>
    <row r="4286" spans="1:23" x14ac:dyDescent="0.3">
      <c r="A4286" s="23"/>
      <c r="B4286" s="23"/>
      <c r="C4286" s="23"/>
      <c r="D4286" s="23"/>
      <c r="E4286" s="23"/>
      <c r="F4286" s="23"/>
      <c r="G4286" s="23"/>
      <c r="H4286" s="23"/>
      <c r="I4286" s="23"/>
      <c r="J4286" s="23"/>
      <c r="K4286" s="23"/>
      <c r="L4286" s="23"/>
      <c r="M4286" s="23"/>
      <c r="N4286" s="23"/>
      <c r="O4286" s="23"/>
      <c r="P4286" s="23"/>
      <c r="Q4286" s="23"/>
      <c r="R4286" s="23"/>
      <c r="S4286" s="23"/>
      <c r="T4286" s="23"/>
      <c r="U4286" s="23"/>
      <c r="V4286" s="23"/>
      <c r="W4286" s="23"/>
    </row>
    <row r="4287" spans="1:23" x14ac:dyDescent="0.3">
      <c r="A4287" s="23"/>
      <c r="B4287" s="23"/>
      <c r="C4287" s="23"/>
      <c r="D4287" s="23"/>
      <c r="E4287" s="23"/>
      <c r="F4287" s="23"/>
      <c r="G4287" s="23"/>
      <c r="H4287" s="23"/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</row>
    <row r="4288" spans="1:23" x14ac:dyDescent="0.3">
      <c r="A4288" s="23"/>
      <c r="B4288" s="23"/>
      <c r="C4288" s="23"/>
      <c r="D4288" s="23"/>
      <c r="E4288" s="23"/>
      <c r="F4288" s="23"/>
      <c r="G4288" s="23"/>
      <c r="H4288" s="23"/>
      <c r="I4288" s="23"/>
      <c r="J4288" s="23"/>
      <c r="K4288" s="23"/>
      <c r="L4288" s="23"/>
      <c r="M4288" s="23"/>
      <c r="N4288" s="23"/>
      <c r="O4288" s="23"/>
      <c r="P4288" s="23"/>
      <c r="Q4288" s="23"/>
      <c r="R4288" s="23"/>
      <c r="S4288" s="23"/>
      <c r="T4288" s="23"/>
      <c r="U4288" s="23"/>
      <c r="V4288" s="23"/>
      <c r="W4288" s="23"/>
    </row>
    <row r="4289" spans="1:23" x14ac:dyDescent="0.3">
      <c r="A4289" s="23"/>
      <c r="B4289" s="23"/>
      <c r="C4289" s="23"/>
      <c r="D4289" s="23"/>
      <c r="E4289" s="23"/>
      <c r="F4289" s="23"/>
      <c r="G4289" s="23"/>
      <c r="H4289" s="23"/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</row>
    <row r="4290" spans="1:23" x14ac:dyDescent="0.3">
      <c r="A4290" s="23"/>
      <c r="B4290" s="23"/>
      <c r="C4290" s="23"/>
      <c r="D4290" s="23"/>
      <c r="E4290" s="23"/>
      <c r="F4290" s="23"/>
      <c r="G4290" s="23"/>
      <c r="H4290" s="23"/>
      <c r="I4290" s="23"/>
      <c r="J4290" s="23"/>
      <c r="K4290" s="23"/>
      <c r="L4290" s="23"/>
      <c r="M4290" s="23"/>
      <c r="N4290" s="23"/>
      <c r="O4290" s="23"/>
      <c r="P4290" s="23"/>
      <c r="Q4290" s="23"/>
      <c r="R4290" s="23"/>
      <c r="S4290" s="23"/>
      <c r="T4290" s="23"/>
      <c r="U4290" s="23"/>
      <c r="V4290" s="23"/>
      <c r="W4290" s="23"/>
    </row>
    <row r="4291" spans="1:23" x14ac:dyDescent="0.3">
      <c r="A4291" s="23"/>
      <c r="B4291" s="23"/>
      <c r="C4291" s="23"/>
      <c r="D4291" s="23"/>
      <c r="E4291" s="23"/>
      <c r="F4291" s="23"/>
      <c r="G4291" s="23"/>
      <c r="H4291" s="23"/>
      <c r="I4291" s="23"/>
      <c r="J4291" s="23"/>
      <c r="K4291" s="23"/>
      <c r="L4291" s="23"/>
      <c r="M4291" s="23"/>
      <c r="N4291" s="23"/>
      <c r="O4291" s="23"/>
      <c r="P4291" s="23"/>
      <c r="Q4291" s="23"/>
      <c r="R4291" s="23"/>
      <c r="S4291" s="23"/>
      <c r="T4291" s="23"/>
      <c r="U4291" s="23"/>
      <c r="V4291" s="23"/>
      <c r="W4291" s="23"/>
    </row>
    <row r="4292" spans="1:23" x14ac:dyDescent="0.3">
      <c r="A4292" s="23"/>
      <c r="B4292" s="23"/>
      <c r="C4292" s="23"/>
      <c r="D4292" s="23"/>
      <c r="E4292" s="23"/>
      <c r="F4292" s="23"/>
      <c r="G4292" s="23"/>
      <c r="H4292" s="23"/>
      <c r="I4292" s="23"/>
      <c r="J4292" s="23"/>
      <c r="K4292" s="23"/>
      <c r="L4292" s="23"/>
      <c r="M4292" s="23"/>
      <c r="N4292" s="23"/>
      <c r="O4292" s="23"/>
      <c r="P4292" s="23"/>
      <c r="Q4292" s="23"/>
      <c r="R4292" s="23"/>
      <c r="S4292" s="23"/>
      <c r="T4292" s="23"/>
      <c r="U4292" s="23"/>
      <c r="V4292" s="23"/>
      <c r="W4292" s="23"/>
    </row>
    <row r="4293" spans="1:23" x14ac:dyDescent="0.3">
      <c r="A4293" s="23"/>
      <c r="B4293" s="23"/>
      <c r="C4293" s="23"/>
      <c r="D4293" s="23"/>
      <c r="E4293" s="23"/>
      <c r="F4293" s="23"/>
      <c r="G4293" s="23"/>
      <c r="H4293" s="23"/>
      <c r="I4293" s="23"/>
      <c r="J4293" s="23"/>
      <c r="K4293" s="23"/>
      <c r="L4293" s="23"/>
      <c r="M4293" s="23"/>
      <c r="N4293" s="23"/>
      <c r="O4293" s="23"/>
      <c r="P4293" s="23"/>
      <c r="Q4293" s="23"/>
      <c r="R4293" s="23"/>
      <c r="S4293" s="23"/>
      <c r="T4293" s="23"/>
      <c r="U4293" s="23"/>
      <c r="V4293" s="23"/>
      <c r="W4293" s="23"/>
    </row>
    <row r="4294" spans="1:23" x14ac:dyDescent="0.3">
      <c r="A4294" s="23"/>
      <c r="B4294" s="23"/>
      <c r="C4294" s="23"/>
      <c r="D4294" s="23"/>
      <c r="E4294" s="23"/>
      <c r="F4294" s="23"/>
      <c r="G4294" s="23"/>
      <c r="H4294" s="23"/>
      <c r="I4294" s="23"/>
      <c r="J4294" s="23"/>
      <c r="K4294" s="23"/>
      <c r="L4294" s="23"/>
      <c r="M4294" s="23"/>
      <c r="N4294" s="23"/>
      <c r="O4294" s="23"/>
      <c r="P4294" s="23"/>
      <c r="Q4294" s="23"/>
      <c r="R4294" s="23"/>
      <c r="S4294" s="23"/>
      <c r="T4294" s="23"/>
      <c r="U4294" s="23"/>
      <c r="V4294" s="23"/>
      <c r="W4294" s="23"/>
    </row>
    <row r="4295" spans="1:23" x14ac:dyDescent="0.3">
      <c r="A4295" s="23"/>
      <c r="B4295" s="23"/>
      <c r="C4295" s="23"/>
      <c r="D4295" s="23"/>
      <c r="E4295" s="23"/>
      <c r="F4295" s="23"/>
      <c r="G4295" s="23"/>
      <c r="H4295" s="23"/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23"/>
      <c r="U4295" s="23"/>
      <c r="V4295" s="23"/>
      <c r="W4295" s="23"/>
    </row>
    <row r="4296" spans="1:23" x14ac:dyDescent="0.3">
      <c r="A4296" s="23"/>
      <c r="B4296" s="23"/>
      <c r="C4296" s="23"/>
      <c r="D4296" s="23"/>
      <c r="E4296" s="23"/>
      <c r="F4296" s="23"/>
      <c r="G4296" s="23"/>
      <c r="H4296" s="23"/>
      <c r="I4296" s="23"/>
      <c r="J4296" s="23"/>
      <c r="K4296" s="23"/>
      <c r="L4296" s="23"/>
      <c r="M4296" s="23"/>
      <c r="N4296" s="23"/>
      <c r="O4296" s="23"/>
      <c r="P4296" s="23"/>
      <c r="Q4296" s="23"/>
      <c r="R4296" s="23"/>
      <c r="S4296" s="23"/>
      <c r="T4296" s="23"/>
      <c r="U4296" s="23"/>
      <c r="V4296" s="23"/>
      <c r="W4296" s="23"/>
    </row>
    <row r="4297" spans="1:23" x14ac:dyDescent="0.3">
      <c r="A4297" s="23"/>
      <c r="B4297" s="23"/>
      <c r="C4297" s="23"/>
      <c r="D4297" s="23"/>
      <c r="E4297" s="23"/>
      <c r="F4297" s="23"/>
      <c r="G4297" s="23"/>
      <c r="H4297" s="23"/>
      <c r="I4297" s="23"/>
      <c r="J4297" s="23"/>
      <c r="K4297" s="23"/>
      <c r="L4297" s="23"/>
      <c r="M4297" s="23"/>
      <c r="N4297" s="23"/>
      <c r="O4297" s="23"/>
      <c r="P4297" s="23"/>
      <c r="Q4297" s="23"/>
      <c r="R4297" s="23"/>
      <c r="S4297" s="23"/>
      <c r="T4297" s="23"/>
      <c r="U4297" s="23"/>
      <c r="V4297" s="23"/>
      <c r="W4297" s="23"/>
    </row>
    <row r="4298" spans="1:23" x14ac:dyDescent="0.3">
      <c r="A4298" s="23"/>
      <c r="B4298" s="23"/>
      <c r="C4298" s="23"/>
      <c r="D4298" s="23"/>
      <c r="E4298" s="23"/>
      <c r="F4298" s="23"/>
      <c r="G4298" s="23"/>
      <c r="H4298" s="23"/>
      <c r="I4298" s="23"/>
      <c r="J4298" s="23"/>
      <c r="K4298" s="23"/>
      <c r="L4298" s="23"/>
      <c r="M4298" s="23"/>
      <c r="N4298" s="23"/>
      <c r="O4298" s="23"/>
      <c r="P4298" s="23"/>
      <c r="Q4298" s="23"/>
      <c r="R4298" s="23"/>
      <c r="S4298" s="23"/>
      <c r="T4298" s="23"/>
      <c r="U4298" s="23"/>
      <c r="V4298" s="23"/>
      <c r="W4298" s="23"/>
    </row>
    <row r="4299" spans="1:23" x14ac:dyDescent="0.3">
      <c r="A4299" s="23"/>
      <c r="B4299" s="23"/>
      <c r="C4299" s="23"/>
      <c r="D4299" s="23"/>
      <c r="E4299" s="23"/>
      <c r="F4299" s="23"/>
      <c r="G4299" s="23"/>
      <c r="H4299" s="23"/>
      <c r="I4299" s="23"/>
      <c r="J4299" s="23"/>
      <c r="K4299" s="23"/>
      <c r="L4299" s="23"/>
      <c r="M4299" s="23"/>
      <c r="N4299" s="23"/>
      <c r="O4299" s="23"/>
      <c r="P4299" s="23"/>
      <c r="Q4299" s="23"/>
      <c r="R4299" s="23"/>
      <c r="S4299" s="23"/>
      <c r="T4299" s="23"/>
      <c r="U4299" s="23"/>
      <c r="V4299" s="23"/>
      <c r="W4299" s="23"/>
    </row>
    <row r="4300" spans="1:23" x14ac:dyDescent="0.3">
      <c r="A4300" s="23"/>
      <c r="B4300" s="23"/>
      <c r="C4300" s="23"/>
      <c r="D4300" s="23"/>
      <c r="E4300" s="23"/>
      <c r="F4300" s="23"/>
      <c r="G4300" s="23"/>
      <c r="H4300" s="23"/>
      <c r="I4300" s="23"/>
      <c r="J4300" s="23"/>
      <c r="K4300" s="23"/>
      <c r="L4300" s="23"/>
      <c r="M4300" s="23"/>
      <c r="N4300" s="23"/>
      <c r="O4300" s="23"/>
      <c r="P4300" s="23"/>
      <c r="Q4300" s="23"/>
      <c r="R4300" s="23"/>
      <c r="S4300" s="23"/>
      <c r="T4300" s="23"/>
      <c r="U4300" s="23"/>
      <c r="V4300" s="23"/>
      <c r="W4300" s="23"/>
    </row>
    <row r="4301" spans="1:23" x14ac:dyDescent="0.3">
      <c r="A4301" s="23"/>
      <c r="B4301" s="23"/>
      <c r="C4301" s="23"/>
      <c r="D4301" s="23"/>
      <c r="E4301" s="23"/>
      <c r="F4301" s="23"/>
      <c r="G4301" s="23"/>
      <c r="H4301" s="23"/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23"/>
      <c r="U4301" s="23"/>
      <c r="V4301" s="23"/>
      <c r="W4301" s="23"/>
    </row>
    <row r="4302" spans="1:23" x14ac:dyDescent="0.3">
      <c r="A4302" s="23"/>
      <c r="B4302" s="23"/>
      <c r="C4302" s="23"/>
      <c r="D4302" s="23"/>
      <c r="E4302" s="23"/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</row>
    <row r="4303" spans="1:23" x14ac:dyDescent="0.3">
      <c r="A4303" s="23"/>
      <c r="B4303" s="23"/>
      <c r="C4303" s="23"/>
      <c r="D4303" s="23"/>
      <c r="E4303" s="23"/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23"/>
      <c r="V4303" s="23"/>
      <c r="W4303" s="23"/>
    </row>
    <row r="4304" spans="1:23" x14ac:dyDescent="0.3">
      <c r="A4304" s="23"/>
      <c r="B4304" s="23"/>
      <c r="C4304" s="23"/>
      <c r="D4304" s="23"/>
      <c r="E4304" s="23"/>
      <c r="F4304" s="23"/>
      <c r="G4304" s="23"/>
      <c r="H4304" s="23"/>
      <c r="I4304" s="23"/>
      <c r="J4304" s="23"/>
      <c r="K4304" s="23"/>
      <c r="L4304" s="23"/>
      <c r="M4304" s="23"/>
      <c r="N4304" s="23"/>
      <c r="O4304" s="23"/>
      <c r="P4304" s="23"/>
      <c r="Q4304" s="23"/>
      <c r="R4304" s="23"/>
      <c r="S4304" s="23"/>
      <c r="T4304" s="23"/>
      <c r="U4304" s="23"/>
      <c r="V4304" s="23"/>
      <c r="W4304" s="23"/>
    </row>
    <row r="4305" spans="1:23" x14ac:dyDescent="0.3">
      <c r="A4305" s="23"/>
      <c r="B4305" s="23"/>
      <c r="C4305" s="23"/>
      <c r="D4305" s="23"/>
      <c r="E4305" s="23"/>
      <c r="F4305" s="23"/>
      <c r="G4305" s="23"/>
      <c r="H4305" s="23"/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  <c r="T4305" s="23"/>
      <c r="U4305" s="23"/>
      <c r="V4305" s="23"/>
      <c r="W4305" s="23"/>
    </row>
    <row r="4306" spans="1:23" x14ac:dyDescent="0.3">
      <c r="A4306" s="23"/>
      <c r="B4306" s="23"/>
      <c r="C4306" s="23"/>
      <c r="D4306" s="23"/>
      <c r="E4306" s="23"/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</row>
    <row r="4307" spans="1:23" x14ac:dyDescent="0.3">
      <c r="A4307" s="23"/>
      <c r="B4307" s="23"/>
      <c r="C4307" s="23"/>
      <c r="D4307" s="23"/>
      <c r="E4307" s="23"/>
      <c r="F4307" s="23"/>
      <c r="G4307" s="23"/>
      <c r="H4307" s="23"/>
      <c r="I4307" s="23"/>
      <c r="J4307" s="23"/>
      <c r="K4307" s="23"/>
      <c r="L4307" s="23"/>
      <c r="M4307" s="23"/>
      <c r="N4307" s="23"/>
      <c r="O4307" s="23"/>
      <c r="P4307" s="23"/>
      <c r="Q4307" s="23"/>
      <c r="R4307" s="23"/>
      <c r="S4307" s="23"/>
      <c r="T4307" s="23"/>
      <c r="U4307" s="23"/>
      <c r="V4307" s="23"/>
      <c r="W4307" s="23"/>
    </row>
    <row r="4308" spans="1:23" x14ac:dyDescent="0.3">
      <c r="A4308" s="23"/>
      <c r="B4308" s="23"/>
      <c r="C4308" s="23"/>
      <c r="D4308" s="23"/>
      <c r="E4308" s="23"/>
      <c r="F4308" s="23"/>
      <c r="G4308" s="23"/>
      <c r="H4308" s="23"/>
      <c r="I4308" s="23"/>
      <c r="J4308" s="23"/>
      <c r="K4308" s="23"/>
      <c r="L4308" s="23"/>
      <c r="M4308" s="23"/>
      <c r="N4308" s="23"/>
      <c r="O4308" s="23"/>
      <c r="P4308" s="23"/>
      <c r="Q4308" s="23"/>
      <c r="R4308" s="23"/>
      <c r="S4308" s="23"/>
      <c r="T4308" s="23"/>
      <c r="U4308" s="23"/>
      <c r="V4308" s="23"/>
      <c r="W4308" s="23"/>
    </row>
    <row r="4309" spans="1:23" x14ac:dyDescent="0.3">
      <c r="A4309" s="23"/>
      <c r="B4309" s="23"/>
      <c r="C4309" s="23"/>
      <c r="D4309" s="23"/>
      <c r="E4309" s="23"/>
      <c r="F4309" s="23"/>
      <c r="G4309" s="23"/>
      <c r="H4309" s="23"/>
      <c r="I4309" s="23"/>
      <c r="J4309" s="23"/>
      <c r="K4309" s="23"/>
      <c r="L4309" s="23"/>
      <c r="M4309" s="23"/>
      <c r="N4309" s="23"/>
      <c r="O4309" s="23"/>
      <c r="P4309" s="23"/>
      <c r="Q4309" s="23"/>
      <c r="R4309" s="23"/>
      <c r="S4309" s="23"/>
      <c r="T4309" s="23"/>
      <c r="U4309" s="23"/>
      <c r="V4309" s="23"/>
      <c r="W4309" s="23"/>
    </row>
    <row r="4310" spans="1:23" x14ac:dyDescent="0.3">
      <c r="A4310" s="23"/>
      <c r="B4310" s="23"/>
      <c r="C4310" s="23"/>
      <c r="D4310" s="23"/>
      <c r="E4310" s="23"/>
      <c r="F4310" s="23"/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  <c r="T4310" s="23"/>
      <c r="U4310" s="23"/>
      <c r="V4310" s="23"/>
      <c r="W4310" s="23"/>
    </row>
    <row r="4311" spans="1:23" x14ac:dyDescent="0.3">
      <c r="A4311" s="23"/>
      <c r="B4311" s="23"/>
      <c r="C4311" s="23"/>
      <c r="D4311" s="23"/>
      <c r="E4311" s="23"/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</row>
    <row r="4312" spans="1:23" x14ac:dyDescent="0.3">
      <c r="A4312" s="23"/>
      <c r="B4312" s="23"/>
      <c r="C4312" s="23"/>
      <c r="D4312" s="23"/>
      <c r="E4312" s="23"/>
      <c r="F4312" s="23"/>
      <c r="G4312" s="23"/>
      <c r="H4312" s="23"/>
      <c r="I4312" s="23"/>
      <c r="J4312" s="23"/>
      <c r="K4312" s="23"/>
      <c r="L4312" s="23"/>
      <c r="M4312" s="23"/>
      <c r="N4312" s="23"/>
      <c r="O4312" s="23"/>
      <c r="P4312" s="23"/>
      <c r="Q4312" s="23"/>
      <c r="R4312" s="23"/>
      <c r="S4312" s="23"/>
      <c r="T4312" s="23"/>
      <c r="U4312" s="23"/>
      <c r="V4312" s="23"/>
      <c r="W4312" s="23"/>
    </row>
    <row r="4313" spans="1:23" x14ac:dyDescent="0.3">
      <c r="A4313" s="23"/>
      <c r="B4313" s="23"/>
      <c r="C4313" s="23"/>
      <c r="D4313" s="23"/>
      <c r="E4313" s="23"/>
      <c r="F4313" s="23"/>
      <c r="G4313" s="23"/>
      <c r="H4313" s="23"/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</row>
    <row r="4314" spans="1:23" x14ac:dyDescent="0.3">
      <c r="A4314" s="23"/>
      <c r="B4314" s="23"/>
      <c r="C4314" s="23"/>
      <c r="D4314" s="23"/>
      <c r="E4314" s="23"/>
      <c r="F4314" s="23"/>
      <c r="G4314" s="23"/>
      <c r="H4314" s="23"/>
      <c r="I4314" s="23"/>
      <c r="J4314" s="23"/>
      <c r="K4314" s="23"/>
      <c r="L4314" s="23"/>
      <c r="M4314" s="23"/>
      <c r="N4314" s="23"/>
      <c r="O4314" s="23"/>
      <c r="P4314" s="23"/>
      <c r="Q4314" s="23"/>
      <c r="R4314" s="23"/>
      <c r="S4314" s="23"/>
      <c r="T4314" s="23"/>
      <c r="U4314" s="23"/>
      <c r="V4314" s="23"/>
      <c r="W4314" s="23"/>
    </row>
    <row r="4315" spans="1:23" x14ac:dyDescent="0.3">
      <c r="A4315" s="23"/>
      <c r="B4315" s="23"/>
      <c r="C4315" s="23"/>
      <c r="D4315" s="23"/>
      <c r="E4315" s="23"/>
      <c r="F4315" s="23"/>
      <c r="G4315" s="23"/>
      <c r="H4315" s="23"/>
      <c r="I4315" s="23"/>
      <c r="J4315" s="23"/>
      <c r="K4315" s="23"/>
      <c r="L4315" s="23"/>
      <c r="M4315" s="23"/>
      <c r="N4315" s="23"/>
      <c r="O4315" s="23"/>
      <c r="P4315" s="23"/>
      <c r="Q4315" s="23"/>
      <c r="R4315" s="23"/>
      <c r="S4315" s="23"/>
      <c r="T4315" s="23"/>
      <c r="U4315" s="23"/>
      <c r="V4315" s="23"/>
      <c r="W4315" s="23"/>
    </row>
    <row r="4316" spans="1:23" x14ac:dyDescent="0.3">
      <c r="A4316" s="23"/>
      <c r="B4316" s="23"/>
      <c r="C4316" s="23"/>
      <c r="D4316" s="23"/>
      <c r="E4316" s="23"/>
      <c r="F4316" s="23"/>
      <c r="G4316" s="23"/>
      <c r="H4316" s="23"/>
      <c r="I4316" s="23"/>
      <c r="J4316" s="23"/>
      <c r="K4316" s="23"/>
      <c r="L4316" s="23"/>
      <c r="M4316" s="23"/>
      <c r="N4316" s="23"/>
      <c r="O4316" s="23"/>
      <c r="P4316" s="23"/>
      <c r="Q4316" s="23"/>
      <c r="R4316" s="23"/>
      <c r="S4316" s="23"/>
      <c r="T4316" s="23"/>
      <c r="U4316" s="23"/>
      <c r="V4316" s="23"/>
      <c r="W4316" s="23"/>
    </row>
    <row r="4317" spans="1:23" x14ac:dyDescent="0.3">
      <c r="A4317" s="23"/>
      <c r="B4317" s="23"/>
      <c r="C4317" s="23"/>
      <c r="D4317" s="23"/>
      <c r="E4317" s="23"/>
      <c r="F4317" s="23"/>
      <c r="G4317" s="23"/>
      <c r="H4317" s="23"/>
      <c r="I4317" s="23"/>
      <c r="J4317" s="23"/>
      <c r="K4317" s="23"/>
      <c r="L4317" s="23"/>
      <c r="M4317" s="23"/>
      <c r="N4317" s="23"/>
      <c r="O4317" s="23"/>
      <c r="P4317" s="23"/>
      <c r="Q4317" s="23"/>
      <c r="R4317" s="23"/>
      <c r="S4317" s="23"/>
      <c r="T4317" s="23"/>
      <c r="U4317" s="23"/>
      <c r="V4317" s="23"/>
      <c r="W4317" s="23"/>
    </row>
    <row r="4318" spans="1:23" x14ac:dyDescent="0.3">
      <c r="A4318" s="23"/>
      <c r="B4318" s="23"/>
      <c r="C4318" s="23"/>
      <c r="D4318" s="23"/>
      <c r="E4318" s="23"/>
      <c r="F4318" s="23"/>
      <c r="G4318" s="23"/>
      <c r="H4318" s="23"/>
      <c r="I4318" s="23"/>
      <c r="J4318" s="23"/>
      <c r="K4318" s="23"/>
      <c r="L4318" s="23"/>
      <c r="M4318" s="23"/>
      <c r="N4318" s="23"/>
      <c r="O4318" s="23"/>
      <c r="P4318" s="23"/>
      <c r="Q4318" s="23"/>
      <c r="R4318" s="23"/>
      <c r="S4318" s="23"/>
      <c r="T4318" s="23"/>
      <c r="U4318" s="23"/>
      <c r="V4318" s="23"/>
      <c r="W4318" s="23"/>
    </row>
    <row r="4319" spans="1:23" x14ac:dyDescent="0.3">
      <c r="A4319" s="23"/>
      <c r="B4319" s="23"/>
      <c r="C4319" s="23"/>
      <c r="D4319" s="23"/>
      <c r="E4319" s="23"/>
      <c r="F4319" s="23"/>
      <c r="G4319" s="23"/>
      <c r="H4319" s="23"/>
      <c r="I4319" s="23"/>
      <c r="J4319" s="23"/>
      <c r="K4319" s="23"/>
      <c r="L4319" s="23"/>
      <c r="M4319" s="23"/>
      <c r="N4319" s="23"/>
      <c r="O4319" s="23"/>
      <c r="P4319" s="23"/>
      <c r="Q4319" s="23"/>
      <c r="R4319" s="23"/>
      <c r="S4319" s="23"/>
      <c r="T4319" s="23"/>
      <c r="U4319" s="23"/>
      <c r="V4319" s="23"/>
      <c r="W4319" s="23"/>
    </row>
    <row r="4320" spans="1:23" x14ac:dyDescent="0.3">
      <c r="A4320" s="23"/>
      <c r="B4320" s="23"/>
      <c r="C4320" s="23"/>
      <c r="D4320" s="23"/>
      <c r="E4320" s="23"/>
      <c r="F4320" s="23"/>
      <c r="G4320" s="23"/>
      <c r="H4320" s="23"/>
      <c r="I4320" s="23"/>
      <c r="J4320" s="23"/>
      <c r="K4320" s="23"/>
      <c r="L4320" s="23"/>
      <c r="M4320" s="23"/>
      <c r="N4320" s="23"/>
      <c r="O4320" s="23"/>
      <c r="P4320" s="23"/>
      <c r="Q4320" s="23"/>
      <c r="R4320" s="23"/>
      <c r="S4320" s="23"/>
      <c r="T4320" s="23"/>
      <c r="U4320" s="23"/>
      <c r="V4320" s="23"/>
      <c r="W4320" s="23"/>
    </row>
    <row r="4321" spans="1:23" x14ac:dyDescent="0.3">
      <c r="A4321" s="23"/>
      <c r="B4321" s="23"/>
      <c r="C4321" s="23"/>
      <c r="D4321" s="23"/>
      <c r="E4321" s="23"/>
      <c r="F4321" s="23"/>
      <c r="G4321" s="23"/>
      <c r="H4321" s="23"/>
      <c r="I4321" s="23"/>
      <c r="J4321" s="23"/>
      <c r="K4321" s="23"/>
      <c r="L4321" s="23"/>
      <c r="M4321" s="23"/>
      <c r="N4321" s="23"/>
      <c r="O4321" s="23"/>
      <c r="P4321" s="23"/>
      <c r="Q4321" s="23"/>
      <c r="R4321" s="23"/>
      <c r="S4321" s="23"/>
      <c r="T4321" s="23"/>
      <c r="U4321" s="23"/>
      <c r="V4321" s="23"/>
      <c r="W4321" s="23"/>
    </row>
    <row r="4322" spans="1:23" x14ac:dyDescent="0.3">
      <c r="A4322" s="23"/>
      <c r="B4322" s="23"/>
      <c r="C4322" s="23"/>
      <c r="D4322" s="23"/>
      <c r="E4322" s="23"/>
      <c r="F4322" s="23"/>
      <c r="G4322" s="23"/>
      <c r="H4322" s="23"/>
      <c r="I4322" s="23"/>
      <c r="J4322" s="23"/>
      <c r="K4322" s="23"/>
      <c r="L4322" s="23"/>
      <c r="M4322" s="23"/>
      <c r="N4322" s="23"/>
      <c r="O4322" s="23"/>
      <c r="P4322" s="23"/>
      <c r="Q4322" s="23"/>
      <c r="R4322" s="23"/>
      <c r="S4322" s="23"/>
      <c r="T4322" s="23"/>
      <c r="U4322" s="23"/>
      <c r="V4322" s="23"/>
      <c r="W4322" s="23"/>
    </row>
    <row r="4323" spans="1:23" x14ac:dyDescent="0.3">
      <c r="A4323" s="23"/>
      <c r="B4323" s="23"/>
      <c r="C4323" s="23"/>
      <c r="D4323" s="23"/>
      <c r="E4323" s="23"/>
      <c r="F4323" s="23"/>
      <c r="G4323" s="23"/>
      <c r="H4323" s="23"/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/>
      <c r="U4323" s="23"/>
      <c r="V4323" s="23"/>
      <c r="W4323" s="23"/>
    </row>
    <row r="4324" spans="1:23" x14ac:dyDescent="0.3">
      <c r="A4324" s="23"/>
      <c r="B4324" s="23"/>
      <c r="C4324" s="23"/>
      <c r="D4324" s="23"/>
      <c r="E4324" s="23"/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23"/>
      <c r="V4324" s="23"/>
      <c r="W4324" s="23"/>
    </row>
    <row r="4325" spans="1:23" x14ac:dyDescent="0.3">
      <c r="A4325" s="23"/>
      <c r="B4325" s="23"/>
      <c r="C4325" s="23"/>
      <c r="D4325" s="23"/>
      <c r="E4325" s="23"/>
      <c r="F4325" s="23"/>
      <c r="G4325" s="23"/>
      <c r="H4325" s="23"/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  <c r="T4325" s="23"/>
      <c r="U4325" s="23"/>
      <c r="V4325" s="23"/>
      <c r="W4325" s="23"/>
    </row>
    <row r="4326" spans="1:23" x14ac:dyDescent="0.3">
      <c r="A4326" s="23"/>
      <c r="B4326" s="23"/>
      <c r="C4326" s="23"/>
      <c r="D4326" s="23"/>
      <c r="E4326" s="23"/>
      <c r="F4326" s="23"/>
      <c r="G4326" s="23"/>
      <c r="H4326" s="23"/>
      <c r="I4326" s="23"/>
      <c r="J4326" s="23"/>
      <c r="K4326" s="23"/>
      <c r="L4326" s="23"/>
      <c r="M4326" s="23"/>
      <c r="N4326" s="23"/>
      <c r="O4326" s="23"/>
      <c r="P4326" s="23"/>
      <c r="Q4326" s="23"/>
      <c r="R4326" s="23"/>
      <c r="S4326" s="23"/>
      <c r="T4326" s="23"/>
      <c r="U4326" s="23"/>
      <c r="V4326" s="23"/>
      <c r="W4326" s="23"/>
    </row>
    <row r="4327" spans="1:23" x14ac:dyDescent="0.3">
      <c r="A4327" s="23"/>
      <c r="B4327" s="23"/>
      <c r="C4327" s="23"/>
      <c r="D4327" s="23"/>
      <c r="E4327" s="23"/>
      <c r="F4327" s="23"/>
      <c r="G4327" s="23"/>
      <c r="H4327" s="23"/>
      <c r="I4327" s="23"/>
      <c r="J4327" s="23"/>
      <c r="K4327" s="23"/>
      <c r="L4327" s="23"/>
      <c r="M4327" s="23"/>
      <c r="N4327" s="23"/>
      <c r="O4327" s="23"/>
      <c r="P4327" s="23"/>
      <c r="Q4327" s="23"/>
      <c r="R4327" s="23"/>
      <c r="S4327" s="23"/>
      <c r="T4327" s="23"/>
      <c r="U4327" s="23"/>
      <c r="V4327" s="23"/>
      <c r="W4327" s="23"/>
    </row>
    <row r="4328" spans="1:23" x14ac:dyDescent="0.3">
      <c r="A4328" s="23"/>
      <c r="B4328" s="23"/>
      <c r="C4328" s="23"/>
      <c r="D4328" s="23"/>
      <c r="E4328" s="23"/>
      <c r="F4328" s="23"/>
      <c r="G4328" s="23"/>
      <c r="H4328" s="23"/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3"/>
    </row>
    <row r="4329" spans="1:23" x14ac:dyDescent="0.3">
      <c r="A4329" s="23"/>
      <c r="B4329" s="23"/>
      <c r="C4329" s="23"/>
      <c r="D4329" s="23"/>
      <c r="E4329" s="23"/>
      <c r="F4329" s="23"/>
      <c r="G4329" s="23"/>
      <c r="H4329" s="23"/>
      <c r="I4329" s="23"/>
      <c r="J4329" s="23"/>
      <c r="K4329" s="23"/>
      <c r="L4329" s="23"/>
      <c r="M4329" s="23"/>
      <c r="N4329" s="23"/>
      <c r="O4329" s="23"/>
      <c r="P4329" s="23"/>
      <c r="Q4329" s="23"/>
      <c r="R4329" s="23"/>
      <c r="S4329" s="23"/>
      <c r="T4329" s="23"/>
      <c r="U4329" s="23"/>
      <c r="V4329" s="23"/>
      <c r="W4329" s="23"/>
    </row>
    <row r="4330" spans="1:23" x14ac:dyDescent="0.3">
      <c r="A4330" s="23"/>
      <c r="B4330" s="23"/>
      <c r="C4330" s="23"/>
      <c r="D4330" s="23"/>
      <c r="E4330" s="23"/>
      <c r="F4330" s="23"/>
      <c r="G4330" s="23"/>
      <c r="H4330" s="23"/>
      <c r="I4330" s="23"/>
      <c r="J4330" s="23"/>
      <c r="K4330" s="23"/>
      <c r="L4330" s="23"/>
      <c r="M4330" s="23"/>
      <c r="N4330" s="23"/>
      <c r="O4330" s="23"/>
      <c r="P4330" s="23"/>
      <c r="Q4330" s="23"/>
      <c r="R4330" s="23"/>
      <c r="S4330" s="23"/>
      <c r="T4330" s="23"/>
      <c r="U4330" s="23"/>
      <c r="V4330" s="23"/>
      <c r="W4330" s="23"/>
    </row>
    <row r="4331" spans="1:23" x14ac:dyDescent="0.3">
      <c r="A4331" s="23"/>
      <c r="B4331" s="23"/>
      <c r="C4331" s="23"/>
      <c r="D4331" s="23"/>
      <c r="E4331" s="23"/>
      <c r="F4331" s="23"/>
      <c r="G4331" s="23"/>
      <c r="H4331" s="23"/>
      <c r="I4331" s="23"/>
      <c r="J4331" s="23"/>
      <c r="K4331" s="23"/>
      <c r="L4331" s="23"/>
      <c r="M4331" s="23"/>
      <c r="N4331" s="23"/>
      <c r="O4331" s="23"/>
      <c r="P4331" s="23"/>
      <c r="Q4331" s="23"/>
      <c r="R4331" s="23"/>
      <c r="S4331" s="23"/>
      <c r="T4331" s="23"/>
      <c r="U4331" s="23"/>
      <c r="V4331" s="23"/>
      <c r="W4331" s="23"/>
    </row>
    <row r="4332" spans="1:23" x14ac:dyDescent="0.3">
      <c r="A4332" s="23"/>
      <c r="B4332" s="23"/>
      <c r="C4332" s="23"/>
      <c r="D4332" s="23"/>
      <c r="E4332" s="23"/>
      <c r="F4332" s="23"/>
      <c r="G4332" s="23"/>
      <c r="H4332" s="23"/>
      <c r="I4332" s="23"/>
      <c r="J4332" s="23"/>
      <c r="K4332" s="23"/>
      <c r="L4332" s="23"/>
      <c r="M4332" s="23"/>
      <c r="N4332" s="23"/>
      <c r="O4332" s="23"/>
      <c r="P4332" s="23"/>
      <c r="Q4332" s="23"/>
      <c r="R4332" s="23"/>
      <c r="S4332" s="23"/>
      <c r="T4332" s="23"/>
      <c r="U4332" s="23"/>
      <c r="V4332" s="23"/>
      <c r="W4332" s="23"/>
    </row>
    <row r="4333" spans="1:23" x14ac:dyDescent="0.3">
      <c r="A4333" s="23"/>
      <c r="B4333" s="23"/>
      <c r="C4333" s="23"/>
      <c r="D4333" s="23"/>
      <c r="E4333" s="23"/>
      <c r="F4333" s="23"/>
      <c r="G4333" s="23"/>
      <c r="H4333" s="23"/>
      <c r="I4333" s="23"/>
      <c r="J4333" s="23"/>
      <c r="K4333" s="23"/>
      <c r="L4333" s="23"/>
      <c r="M4333" s="23"/>
      <c r="N4333" s="23"/>
      <c r="O4333" s="23"/>
      <c r="P4333" s="23"/>
      <c r="Q4333" s="23"/>
      <c r="R4333" s="23"/>
      <c r="S4333" s="23"/>
      <c r="T4333" s="23"/>
      <c r="U4333" s="23"/>
      <c r="V4333" s="23"/>
      <c r="W4333" s="23"/>
    </row>
    <row r="4334" spans="1:23" x14ac:dyDescent="0.3">
      <c r="A4334" s="23"/>
      <c r="B4334" s="23"/>
      <c r="C4334" s="23"/>
      <c r="D4334" s="23"/>
      <c r="E4334" s="23"/>
      <c r="F4334" s="23"/>
      <c r="G4334" s="23"/>
      <c r="H4334" s="23"/>
      <c r="I4334" s="23"/>
      <c r="J4334" s="23"/>
      <c r="K4334" s="23"/>
      <c r="L4334" s="23"/>
      <c r="M4334" s="23"/>
      <c r="N4334" s="23"/>
      <c r="O4334" s="23"/>
      <c r="P4334" s="23"/>
      <c r="Q4334" s="23"/>
      <c r="R4334" s="23"/>
      <c r="S4334" s="23"/>
      <c r="T4334" s="23"/>
      <c r="U4334" s="23"/>
      <c r="V4334" s="23"/>
      <c r="W4334" s="23"/>
    </row>
    <row r="4335" spans="1:23" x14ac:dyDescent="0.3">
      <c r="A4335" s="23"/>
      <c r="B4335" s="23"/>
      <c r="C4335" s="23"/>
      <c r="D4335" s="23"/>
      <c r="E4335" s="23"/>
      <c r="F4335" s="23"/>
      <c r="G4335" s="23"/>
      <c r="H4335" s="23"/>
      <c r="I4335" s="23"/>
      <c r="J4335" s="23"/>
      <c r="K4335" s="23"/>
      <c r="L4335" s="23"/>
      <c r="M4335" s="23"/>
      <c r="N4335" s="23"/>
      <c r="O4335" s="23"/>
      <c r="P4335" s="23"/>
      <c r="Q4335" s="23"/>
      <c r="R4335" s="23"/>
      <c r="S4335" s="23"/>
      <c r="T4335" s="23"/>
      <c r="U4335" s="23"/>
      <c r="V4335" s="23"/>
      <c r="W4335" s="23"/>
    </row>
    <row r="4336" spans="1:23" x14ac:dyDescent="0.3">
      <c r="A4336" s="23"/>
      <c r="B4336" s="23"/>
      <c r="C4336" s="23"/>
      <c r="D4336" s="23"/>
      <c r="E4336" s="23"/>
      <c r="F4336" s="23"/>
      <c r="G4336" s="23"/>
      <c r="H4336" s="23"/>
      <c r="I4336" s="23"/>
      <c r="J4336" s="23"/>
      <c r="K4336" s="23"/>
      <c r="L4336" s="23"/>
      <c r="M4336" s="23"/>
      <c r="N4336" s="23"/>
      <c r="O4336" s="23"/>
      <c r="P4336" s="23"/>
      <c r="Q4336" s="23"/>
      <c r="R4336" s="23"/>
      <c r="S4336" s="23"/>
      <c r="T4336" s="23"/>
      <c r="U4336" s="23"/>
      <c r="V4336" s="23"/>
      <c r="W4336" s="23"/>
    </row>
    <row r="4337" spans="1:23" x14ac:dyDescent="0.3">
      <c r="A4337" s="23"/>
      <c r="B4337" s="23"/>
      <c r="C4337" s="23"/>
      <c r="D4337" s="23"/>
      <c r="E4337" s="23"/>
      <c r="F4337" s="23"/>
      <c r="G4337" s="23"/>
      <c r="H4337" s="23"/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</row>
    <row r="4338" spans="1:23" x14ac:dyDescent="0.3">
      <c r="A4338" s="23"/>
      <c r="B4338" s="23"/>
      <c r="C4338" s="23"/>
      <c r="D4338" s="23"/>
      <c r="E4338" s="23"/>
      <c r="F4338" s="23"/>
      <c r="G4338" s="23"/>
      <c r="H4338" s="23"/>
      <c r="I4338" s="23"/>
      <c r="J4338" s="23"/>
      <c r="K4338" s="23"/>
      <c r="L4338" s="23"/>
      <c r="M4338" s="23"/>
      <c r="N4338" s="23"/>
      <c r="O4338" s="23"/>
      <c r="P4338" s="23"/>
      <c r="Q4338" s="23"/>
      <c r="R4338" s="23"/>
      <c r="S4338" s="23"/>
      <c r="T4338" s="23"/>
      <c r="U4338" s="23"/>
      <c r="V4338" s="23"/>
      <c r="W4338" s="23"/>
    </row>
    <row r="4339" spans="1:23" x14ac:dyDescent="0.3">
      <c r="A4339" s="23"/>
      <c r="B4339" s="23"/>
      <c r="C4339" s="23"/>
      <c r="D4339" s="23"/>
      <c r="E4339" s="23"/>
      <c r="F4339" s="23"/>
      <c r="G4339" s="23"/>
      <c r="H4339" s="23"/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/>
      <c r="W4339" s="23"/>
    </row>
    <row r="4340" spans="1:23" x14ac:dyDescent="0.3">
      <c r="A4340" s="23"/>
      <c r="B4340" s="23"/>
      <c r="C4340" s="23"/>
      <c r="D4340" s="23"/>
      <c r="E4340" s="23"/>
      <c r="F4340" s="23"/>
      <c r="G4340" s="23"/>
      <c r="H4340" s="23"/>
      <c r="I4340" s="23"/>
      <c r="J4340" s="23"/>
      <c r="K4340" s="23"/>
      <c r="L4340" s="23"/>
      <c r="M4340" s="23"/>
      <c r="N4340" s="23"/>
      <c r="O4340" s="23"/>
      <c r="P4340" s="23"/>
      <c r="Q4340" s="23"/>
      <c r="R4340" s="23"/>
      <c r="S4340" s="23"/>
      <c r="T4340" s="23"/>
      <c r="U4340" s="23"/>
      <c r="V4340" s="23"/>
      <c r="W4340" s="23"/>
    </row>
    <row r="4341" spans="1:23" x14ac:dyDescent="0.3">
      <c r="A4341" s="23"/>
      <c r="B4341" s="23"/>
      <c r="C4341" s="23"/>
      <c r="D4341" s="23"/>
      <c r="E4341" s="23"/>
      <c r="F4341" s="23"/>
      <c r="G4341" s="23"/>
      <c r="H4341" s="23"/>
      <c r="I4341" s="23"/>
      <c r="J4341" s="23"/>
      <c r="K4341" s="23"/>
      <c r="L4341" s="23"/>
      <c r="M4341" s="23"/>
      <c r="N4341" s="23"/>
      <c r="O4341" s="23"/>
      <c r="P4341" s="23"/>
      <c r="Q4341" s="23"/>
      <c r="R4341" s="23"/>
      <c r="S4341" s="23"/>
      <c r="T4341" s="23"/>
      <c r="U4341" s="23"/>
      <c r="V4341" s="23"/>
      <c r="W4341" s="23"/>
    </row>
    <row r="4342" spans="1:23" x14ac:dyDescent="0.3">
      <c r="A4342" s="23"/>
      <c r="B4342" s="23"/>
      <c r="C4342" s="23"/>
      <c r="D4342" s="23"/>
      <c r="E4342" s="23"/>
      <c r="F4342" s="23"/>
      <c r="G4342" s="23"/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</row>
    <row r="4343" spans="1:23" x14ac:dyDescent="0.3">
      <c r="A4343" s="23"/>
      <c r="B4343" s="23"/>
      <c r="C4343" s="23"/>
      <c r="D4343" s="23"/>
      <c r="E4343" s="23"/>
      <c r="F4343" s="23"/>
      <c r="G4343" s="23"/>
      <c r="H4343" s="23"/>
      <c r="I4343" s="23"/>
      <c r="J4343" s="23"/>
      <c r="K4343" s="23"/>
      <c r="L4343" s="23"/>
      <c r="M4343" s="23"/>
      <c r="N4343" s="23"/>
      <c r="O4343" s="23"/>
      <c r="P4343" s="23"/>
      <c r="Q4343" s="23"/>
      <c r="R4343" s="23"/>
      <c r="S4343" s="23"/>
      <c r="T4343" s="23"/>
      <c r="U4343" s="23"/>
      <c r="V4343" s="23"/>
      <c r="W4343" s="23"/>
    </row>
    <row r="4344" spans="1:23" x14ac:dyDescent="0.3">
      <c r="A4344" s="23"/>
      <c r="B4344" s="23"/>
      <c r="C4344" s="23"/>
      <c r="D4344" s="23"/>
      <c r="E4344" s="23"/>
      <c r="F4344" s="23"/>
      <c r="G4344" s="23"/>
      <c r="H4344" s="23"/>
      <c r="I4344" s="23"/>
      <c r="J4344" s="23"/>
      <c r="K4344" s="23"/>
      <c r="L4344" s="23"/>
      <c r="M4344" s="23"/>
      <c r="N4344" s="23"/>
      <c r="O4344" s="23"/>
      <c r="P4344" s="23"/>
      <c r="Q4344" s="23"/>
      <c r="R4344" s="23"/>
      <c r="S4344" s="23"/>
      <c r="T4344" s="23"/>
      <c r="U4344" s="23"/>
      <c r="V4344" s="23"/>
      <c r="W4344" s="23"/>
    </row>
    <row r="4345" spans="1:23" x14ac:dyDescent="0.3">
      <c r="A4345" s="23"/>
      <c r="B4345" s="23"/>
      <c r="C4345" s="23"/>
      <c r="D4345" s="23"/>
      <c r="E4345" s="23"/>
      <c r="F4345" s="23"/>
      <c r="G4345" s="23"/>
      <c r="H4345" s="23"/>
      <c r="I4345" s="23"/>
      <c r="J4345" s="23"/>
      <c r="K4345" s="23"/>
      <c r="L4345" s="23"/>
      <c r="M4345" s="23"/>
      <c r="N4345" s="23"/>
      <c r="O4345" s="23"/>
      <c r="P4345" s="23"/>
      <c r="Q4345" s="23"/>
      <c r="R4345" s="23"/>
      <c r="S4345" s="23"/>
      <c r="T4345" s="23"/>
      <c r="U4345" s="23"/>
      <c r="V4345" s="23"/>
      <c r="W4345" s="23"/>
    </row>
    <row r="4346" spans="1:23" x14ac:dyDescent="0.3">
      <c r="A4346" s="23"/>
      <c r="B4346" s="23"/>
      <c r="C4346" s="23"/>
      <c r="D4346" s="23"/>
      <c r="E4346" s="23"/>
      <c r="F4346" s="23"/>
      <c r="G4346" s="23"/>
      <c r="H4346" s="23"/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  <c r="T4346" s="23"/>
      <c r="U4346" s="23"/>
      <c r="V4346" s="23"/>
      <c r="W4346" s="23"/>
    </row>
    <row r="4347" spans="1:23" x14ac:dyDescent="0.3">
      <c r="A4347" s="23"/>
      <c r="B4347" s="23"/>
      <c r="C4347" s="23"/>
      <c r="D4347" s="23"/>
      <c r="E4347" s="23"/>
      <c r="F4347" s="23"/>
      <c r="G4347" s="23"/>
      <c r="H4347" s="23"/>
      <c r="I4347" s="23"/>
      <c r="J4347" s="23"/>
      <c r="K4347" s="23"/>
      <c r="L4347" s="23"/>
      <c r="M4347" s="23"/>
      <c r="N4347" s="23"/>
      <c r="O4347" s="23"/>
      <c r="P4347" s="23"/>
      <c r="Q4347" s="23"/>
      <c r="R4347" s="23"/>
      <c r="S4347" s="23"/>
      <c r="T4347" s="23"/>
      <c r="U4347" s="23"/>
      <c r="V4347" s="23"/>
      <c r="W4347" s="23"/>
    </row>
    <row r="4348" spans="1:23" x14ac:dyDescent="0.3">
      <c r="A4348" s="23"/>
      <c r="B4348" s="23"/>
      <c r="C4348" s="23"/>
      <c r="D4348" s="23"/>
      <c r="E4348" s="23"/>
      <c r="F4348" s="23"/>
      <c r="G4348" s="23"/>
      <c r="H4348" s="23"/>
      <c r="I4348" s="23"/>
      <c r="J4348" s="23"/>
      <c r="K4348" s="23"/>
      <c r="L4348" s="23"/>
      <c r="M4348" s="23"/>
      <c r="N4348" s="23"/>
      <c r="O4348" s="23"/>
      <c r="P4348" s="23"/>
      <c r="Q4348" s="23"/>
      <c r="R4348" s="23"/>
      <c r="S4348" s="23"/>
      <c r="T4348" s="23"/>
      <c r="U4348" s="23"/>
      <c r="V4348" s="23"/>
      <c r="W4348" s="23"/>
    </row>
    <row r="4349" spans="1:23" x14ac:dyDescent="0.3">
      <c r="A4349" s="23"/>
      <c r="B4349" s="23"/>
      <c r="C4349" s="23"/>
      <c r="D4349" s="23"/>
      <c r="E4349" s="23"/>
      <c r="F4349" s="23"/>
      <c r="G4349" s="23"/>
      <c r="H4349" s="23"/>
      <c r="I4349" s="23"/>
      <c r="J4349" s="23"/>
      <c r="K4349" s="23"/>
      <c r="L4349" s="23"/>
      <c r="M4349" s="23"/>
      <c r="N4349" s="23"/>
      <c r="O4349" s="23"/>
      <c r="P4349" s="23"/>
      <c r="Q4349" s="23"/>
      <c r="R4349" s="23"/>
      <c r="S4349" s="23"/>
      <c r="T4349" s="23"/>
      <c r="U4349" s="23"/>
      <c r="V4349" s="23"/>
      <c r="W4349" s="23"/>
    </row>
    <row r="4350" spans="1:23" x14ac:dyDescent="0.3">
      <c r="A4350" s="23"/>
      <c r="B4350" s="23"/>
      <c r="C4350" s="23"/>
      <c r="D4350" s="23"/>
      <c r="E4350" s="23"/>
      <c r="F4350" s="23"/>
      <c r="G4350" s="23"/>
      <c r="H4350" s="23"/>
      <c r="I4350" s="23"/>
      <c r="J4350" s="23"/>
      <c r="K4350" s="23"/>
      <c r="L4350" s="23"/>
      <c r="M4350" s="23"/>
      <c r="N4350" s="23"/>
      <c r="O4350" s="23"/>
      <c r="P4350" s="23"/>
      <c r="Q4350" s="23"/>
      <c r="R4350" s="23"/>
      <c r="S4350" s="23"/>
      <c r="T4350" s="23"/>
      <c r="U4350" s="23"/>
      <c r="V4350" s="23"/>
      <c r="W4350" s="23"/>
    </row>
    <row r="4351" spans="1:23" x14ac:dyDescent="0.3">
      <c r="A4351" s="23"/>
      <c r="B4351" s="23"/>
      <c r="C4351" s="23"/>
      <c r="D4351" s="23"/>
      <c r="E4351" s="23"/>
      <c r="F4351" s="23"/>
      <c r="G4351" s="23"/>
      <c r="H4351" s="23"/>
      <c r="I4351" s="23"/>
      <c r="J4351" s="23"/>
      <c r="K4351" s="23"/>
      <c r="L4351" s="23"/>
      <c r="M4351" s="23"/>
      <c r="N4351" s="23"/>
      <c r="O4351" s="23"/>
      <c r="P4351" s="23"/>
      <c r="Q4351" s="23"/>
      <c r="R4351" s="23"/>
      <c r="S4351" s="23"/>
      <c r="T4351" s="23"/>
      <c r="U4351" s="23"/>
      <c r="V4351" s="23"/>
      <c r="W4351" s="23"/>
    </row>
    <row r="4352" spans="1:23" x14ac:dyDescent="0.3">
      <c r="A4352" s="23"/>
      <c r="B4352" s="23"/>
      <c r="C4352" s="23"/>
      <c r="D4352" s="23"/>
      <c r="E4352" s="23"/>
      <c r="F4352" s="23"/>
      <c r="G4352" s="23"/>
      <c r="H4352" s="23"/>
      <c r="I4352" s="23"/>
      <c r="J4352" s="23"/>
      <c r="K4352" s="23"/>
      <c r="L4352" s="23"/>
      <c r="M4352" s="23"/>
      <c r="N4352" s="23"/>
      <c r="O4352" s="23"/>
      <c r="P4352" s="23"/>
      <c r="Q4352" s="23"/>
      <c r="R4352" s="23"/>
      <c r="S4352" s="23"/>
      <c r="T4352" s="23"/>
      <c r="U4352" s="23"/>
      <c r="V4352" s="23"/>
      <c r="W4352" s="23"/>
    </row>
    <row r="4353" spans="1:23" x14ac:dyDescent="0.3">
      <c r="A4353" s="23"/>
      <c r="B4353" s="23"/>
      <c r="C4353" s="23"/>
      <c r="D4353" s="23"/>
      <c r="E4353" s="23"/>
      <c r="F4353" s="23"/>
      <c r="G4353" s="23"/>
      <c r="H4353" s="23"/>
      <c r="I4353" s="23"/>
      <c r="J4353" s="23"/>
      <c r="K4353" s="23"/>
      <c r="L4353" s="23"/>
      <c r="M4353" s="23"/>
      <c r="N4353" s="23"/>
      <c r="O4353" s="23"/>
      <c r="P4353" s="23"/>
      <c r="Q4353" s="23"/>
      <c r="R4353" s="23"/>
      <c r="S4353" s="23"/>
      <c r="T4353" s="23"/>
      <c r="U4353" s="23"/>
      <c r="V4353" s="23"/>
      <c r="W4353" s="23"/>
    </row>
    <row r="4354" spans="1:23" x14ac:dyDescent="0.3">
      <c r="A4354" s="23"/>
      <c r="B4354" s="23"/>
      <c r="C4354" s="23"/>
      <c r="D4354" s="23"/>
      <c r="E4354" s="23"/>
      <c r="F4354" s="23"/>
      <c r="G4354" s="23"/>
      <c r="H4354" s="23"/>
      <c r="I4354" s="23"/>
      <c r="J4354" s="23"/>
      <c r="K4354" s="23"/>
      <c r="L4354" s="23"/>
      <c r="M4354" s="23"/>
      <c r="N4354" s="23"/>
      <c r="O4354" s="23"/>
      <c r="P4354" s="23"/>
      <c r="Q4354" s="23"/>
      <c r="R4354" s="23"/>
      <c r="S4354" s="23"/>
      <c r="T4354" s="23"/>
      <c r="U4354" s="23"/>
      <c r="V4354" s="23"/>
      <c r="W4354" s="23"/>
    </row>
    <row r="4355" spans="1:23" x14ac:dyDescent="0.3">
      <c r="A4355" s="23"/>
      <c r="B4355" s="23"/>
      <c r="C4355" s="23"/>
      <c r="D4355" s="23"/>
      <c r="E4355" s="23"/>
      <c r="F4355" s="23"/>
      <c r="G4355" s="23"/>
      <c r="H4355" s="23"/>
      <c r="I4355" s="23"/>
      <c r="J4355" s="23"/>
      <c r="K4355" s="23"/>
      <c r="L4355" s="23"/>
      <c r="M4355" s="23"/>
      <c r="N4355" s="23"/>
      <c r="O4355" s="23"/>
      <c r="P4355" s="23"/>
      <c r="Q4355" s="23"/>
      <c r="R4355" s="23"/>
      <c r="S4355" s="23"/>
      <c r="T4355" s="23"/>
      <c r="U4355" s="23"/>
      <c r="V4355" s="23"/>
      <c r="W4355" s="23"/>
    </row>
    <row r="4356" spans="1:23" x14ac:dyDescent="0.3">
      <c r="A4356" s="23"/>
      <c r="B4356" s="23"/>
      <c r="C4356" s="23"/>
      <c r="D4356" s="23"/>
      <c r="E4356" s="23"/>
      <c r="F4356" s="23"/>
      <c r="G4356" s="23"/>
      <c r="H4356" s="23"/>
      <c r="I4356" s="23"/>
      <c r="J4356" s="23"/>
      <c r="K4356" s="23"/>
      <c r="L4356" s="23"/>
      <c r="M4356" s="23"/>
      <c r="N4356" s="23"/>
      <c r="O4356" s="23"/>
      <c r="P4356" s="23"/>
      <c r="Q4356" s="23"/>
      <c r="R4356" s="23"/>
      <c r="S4356" s="23"/>
      <c r="T4356" s="23"/>
      <c r="U4356" s="23"/>
      <c r="V4356" s="23"/>
      <c r="W4356" s="23"/>
    </row>
    <row r="4357" spans="1:23" x14ac:dyDescent="0.3">
      <c r="A4357" s="23"/>
      <c r="B4357" s="23"/>
      <c r="C4357" s="23"/>
      <c r="D4357" s="23"/>
      <c r="E4357" s="23"/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23"/>
      <c r="Q4357" s="23"/>
      <c r="R4357" s="23"/>
      <c r="S4357" s="23"/>
      <c r="T4357" s="23"/>
      <c r="U4357" s="23"/>
      <c r="V4357" s="23"/>
      <c r="W4357" s="23"/>
    </row>
    <row r="4358" spans="1:23" x14ac:dyDescent="0.3">
      <c r="A4358" s="23"/>
      <c r="B4358" s="23"/>
      <c r="C4358" s="23"/>
      <c r="D4358" s="23"/>
      <c r="E4358" s="23"/>
      <c r="F4358" s="23"/>
      <c r="G4358" s="23"/>
      <c r="H4358" s="23"/>
      <c r="I4358" s="23"/>
      <c r="J4358" s="23"/>
      <c r="K4358" s="23"/>
      <c r="L4358" s="23"/>
      <c r="M4358" s="23"/>
      <c r="N4358" s="23"/>
      <c r="O4358" s="23"/>
      <c r="P4358" s="23"/>
      <c r="Q4358" s="23"/>
      <c r="R4358" s="23"/>
      <c r="S4358" s="23"/>
      <c r="T4358" s="23"/>
      <c r="U4358" s="23"/>
      <c r="V4358" s="23"/>
      <c r="W4358" s="23"/>
    </row>
    <row r="4359" spans="1:23" x14ac:dyDescent="0.3">
      <c r="A4359" s="23"/>
      <c r="B4359" s="23"/>
      <c r="C4359" s="23"/>
      <c r="D4359" s="23"/>
      <c r="E4359" s="23"/>
      <c r="F4359" s="23"/>
      <c r="G4359" s="23"/>
      <c r="H4359" s="23"/>
      <c r="I4359" s="23"/>
      <c r="J4359" s="23"/>
      <c r="K4359" s="23"/>
      <c r="L4359" s="23"/>
      <c r="M4359" s="23"/>
      <c r="N4359" s="23"/>
      <c r="O4359" s="23"/>
      <c r="P4359" s="23"/>
      <c r="Q4359" s="23"/>
      <c r="R4359" s="23"/>
      <c r="S4359" s="23"/>
      <c r="T4359" s="23"/>
      <c r="U4359" s="23"/>
      <c r="V4359" s="23"/>
      <c r="W4359" s="23"/>
    </row>
    <row r="4360" spans="1:23" x14ac:dyDescent="0.3">
      <c r="A4360" s="23"/>
      <c r="B4360" s="23"/>
      <c r="C4360" s="23"/>
      <c r="D4360" s="23"/>
      <c r="E4360" s="23"/>
      <c r="F4360" s="23"/>
      <c r="G4360" s="23"/>
      <c r="H4360" s="23"/>
      <c r="I4360" s="23"/>
      <c r="J4360" s="23"/>
      <c r="K4360" s="23"/>
      <c r="L4360" s="23"/>
      <c r="M4360" s="23"/>
      <c r="N4360" s="23"/>
      <c r="O4360" s="23"/>
      <c r="P4360" s="23"/>
      <c r="Q4360" s="23"/>
      <c r="R4360" s="23"/>
      <c r="S4360" s="23"/>
      <c r="T4360" s="23"/>
      <c r="U4360" s="23"/>
      <c r="V4360" s="23"/>
      <c r="W4360" s="23"/>
    </row>
    <row r="4361" spans="1:23" x14ac:dyDescent="0.3">
      <c r="A4361" s="23"/>
      <c r="B4361" s="23"/>
      <c r="C4361" s="23"/>
      <c r="D4361" s="23"/>
      <c r="E4361" s="23"/>
      <c r="F4361" s="23"/>
      <c r="G4361" s="23"/>
      <c r="H4361" s="23"/>
      <c r="I4361" s="23"/>
      <c r="J4361" s="23"/>
      <c r="K4361" s="23"/>
      <c r="L4361" s="23"/>
      <c r="M4361" s="23"/>
      <c r="N4361" s="23"/>
      <c r="O4361" s="23"/>
      <c r="P4361" s="23"/>
      <c r="Q4361" s="23"/>
      <c r="R4361" s="23"/>
      <c r="S4361" s="23"/>
      <c r="T4361" s="23"/>
      <c r="U4361" s="23"/>
      <c r="V4361" s="23"/>
      <c r="W4361" s="23"/>
    </row>
    <row r="4362" spans="1:23" x14ac:dyDescent="0.3">
      <c r="A4362" s="23"/>
      <c r="B4362" s="23"/>
      <c r="C4362" s="23"/>
      <c r="D4362" s="23"/>
      <c r="E4362" s="23"/>
      <c r="F4362" s="23"/>
      <c r="G4362" s="23"/>
      <c r="H4362" s="23"/>
      <c r="I4362" s="23"/>
      <c r="J4362" s="23"/>
      <c r="K4362" s="23"/>
      <c r="L4362" s="23"/>
      <c r="M4362" s="23"/>
      <c r="N4362" s="23"/>
      <c r="O4362" s="23"/>
      <c r="P4362" s="23"/>
      <c r="Q4362" s="23"/>
      <c r="R4362" s="23"/>
      <c r="S4362" s="23"/>
      <c r="T4362" s="23"/>
      <c r="U4362" s="23"/>
      <c r="V4362" s="23"/>
      <c r="W4362" s="23"/>
    </row>
    <row r="4363" spans="1:23" x14ac:dyDescent="0.3">
      <c r="A4363" s="23"/>
      <c r="B4363" s="23"/>
      <c r="C4363" s="23"/>
      <c r="D4363" s="23"/>
      <c r="E4363" s="23"/>
      <c r="F4363" s="23"/>
      <c r="G4363" s="23"/>
      <c r="H4363" s="23"/>
      <c r="I4363" s="23"/>
      <c r="J4363" s="23"/>
      <c r="K4363" s="23"/>
      <c r="L4363" s="23"/>
      <c r="M4363" s="23"/>
      <c r="N4363" s="23"/>
      <c r="O4363" s="23"/>
      <c r="P4363" s="23"/>
      <c r="Q4363" s="23"/>
      <c r="R4363" s="23"/>
      <c r="S4363" s="23"/>
      <c r="T4363" s="23"/>
      <c r="U4363" s="23"/>
      <c r="V4363" s="23"/>
      <c r="W4363" s="23"/>
    </row>
    <row r="4364" spans="1:23" x14ac:dyDescent="0.3">
      <c r="A4364" s="23"/>
      <c r="B4364" s="23"/>
      <c r="C4364" s="23"/>
      <c r="D4364" s="23"/>
      <c r="E4364" s="23"/>
      <c r="F4364" s="23"/>
      <c r="G4364" s="23"/>
      <c r="H4364" s="23"/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3"/>
    </row>
    <row r="4365" spans="1:23" x14ac:dyDescent="0.3">
      <c r="A4365" s="23"/>
      <c r="B4365" s="23"/>
      <c r="C4365" s="23"/>
      <c r="D4365" s="23"/>
      <c r="E4365" s="23"/>
      <c r="F4365" s="23"/>
      <c r="G4365" s="23"/>
      <c r="H4365" s="23"/>
      <c r="I4365" s="23"/>
      <c r="J4365" s="23"/>
      <c r="K4365" s="23"/>
      <c r="L4365" s="23"/>
      <c r="M4365" s="23"/>
      <c r="N4365" s="23"/>
      <c r="O4365" s="23"/>
      <c r="P4365" s="23"/>
      <c r="Q4365" s="23"/>
      <c r="R4365" s="23"/>
      <c r="S4365" s="23"/>
      <c r="T4365" s="23"/>
      <c r="U4365" s="23"/>
      <c r="V4365" s="23"/>
      <c r="W4365" s="23"/>
    </row>
    <row r="4366" spans="1:23" x14ac:dyDescent="0.3">
      <c r="A4366" s="23"/>
      <c r="B4366" s="23"/>
      <c r="C4366" s="23"/>
      <c r="D4366" s="23"/>
      <c r="E4366" s="23"/>
      <c r="F4366" s="23"/>
      <c r="G4366" s="23"/>
      <c r="H4366" s="23"/>
      <c r="I4366" s="23"/>
      <c r="J4366" s="23"/>
      <c r="K4366" s="23"/>
      <c r="L4366" s="23"/>
      <c r="M4366" s="23"/>
      <c r="N4366" s="23"/>
      <c r="O4366" s="23"/>
      <c r="P4366" s="23"/>
      <c r="Q4366" s="23"/>
      <c r="R4366" s="23"/>
      <c r="S4366" s="23"/>
      <c r="T4366" s="23"/>
      <c r="U4366" s="23"/>
      <c r="V4366" s="23"/>
      <c r="W4366" s="23"/>
    </row>
    <row r="4367" spans="1:23" x14ac:dyDescent="0.3">
      <c r="A4367" s="23"/>
      <c r="B4367" s="23"/>
      <c r="C4367" s="23"/>
      <c r="D4367" s="23"/>
      <c r="E4367" s="23"/>
      <c r="F4367" s="23"/>
      <c r="G4367" s="23"/>
      <c r="H4367" s="23"/>
      <c r="I4367" s="23"/>
      <c r="J4367" s="23"/>
      <c r="K4367" s="23"/>
      <c r="L4367" s="23"/>
      <c r="M4367" s="23"/>
      <c r="N4367" s="23"/>
      <c r="O4367" s="23"/>
      <c r="P4367" s="23"/>
      <c r="Q4367" s="23"/>
      <c r="R4367" s="23"/>
      <c r="S4367" s="23"/>
      <c r="T4367" s="23"/>
      <c r="U4367" s="23"/>
      <c r="V4367" s="23"/>
      <c r="W4367" s="23"/>
    </row>
    <row r="4368" spans="1:23" x14ac:dyDescent="0.3">
      <c r="A4368" s="23"/>
      <c r="B4368" s="23"/>
      <c r="C4368" s="23"/>
      <c r="D4368" s="23"/>
      <c r="E4368" s="23"/>
      <c r="F4368" s="23"/>
      <c r="G4368" s="23"/>
      <c r="H4368" s="23"/>
      <c r="I4368" s="23"/>
      <c r="J4368" s="23"/>
      <c r="K4368" s="23"/>
      <c r="L4368" s="23"/>
      <c r="M4368" s="23"/>
      <c r="N4368" s="23"/>
      <c r="O4368" s="23"/>
      <c r="P4368" s="23"/>
      <c r="Q4368" s="23"/>
      <c r="R4368" s="23"/>
      <c r="S4368" s="23"/>
      <c r="T4368" s="23"/>
      <c r="U4368" s="23"/>
      <c r="V4368" s="23"/>
      <c r="W4368" s="23"/>
    </row>
    <row r="4369" spans="1:23" x14ac:dyDescent="0.3">
      <c r="A4369" s="23"/>
      <c r="B4369" s="23"/>
      <c r="C4369" s="23"/>
      <c r="D4369" s="23"/>
      <c r="E4369" s="23"/>
      <c r="F4369" s="23"/>
      <c r="G4369" s="23"/>
      <c r="H4369" s="23"/>
      <c r="I4369" s="23"/>
      <c r="J4369" s="23"/>
      <c r="K4369" s="23"/>
      <c r="L4369" s="23"/>
      <c r="M4369" s="23"/>
      <c r="N4369" s="23"/>
      <c r="O4369" s="23"/>
      <c r="P4369" s="23"/>
      <c r="Q4369" s="23"/>
      <c r="R4369" s="23"/>
      <c r="S4369" s="23"/>
      <c r="T4369" s="23"/>
      <c r="U4369" s="23"/>
      <c r="V4369" s="23"/>
      <c r="W4369" s="23"/>
    </row>
    <row r="4370" spans="1:23" x14ac:dyDescent="0.3">
      <c r="A4370" s="23"/>
      <c r="B4370" s="23"/>
      <c r="C4370" s="23"/>
      <c r="D4370" s="23"/>
      <c r="E4370" s="23"/>
      <c r="F4370" s="23"/>
      <c r="G4370" s="23"/>
      <c r="H4370" s="23"/>
      <c r="I4370" s="23"/>
      <c r="J4370" s="23"/>
      <c r="K4370" s="23"/>
      <c r="L4370" s="23"/>
      <c r="M4370" s="23"/>
      <c r="N4370" s="23"/>
      <c r="O4370" s="23"/>
      <c r="P4370" s="23"/>
      <c r="Q4370" s="23"/>
      <c r="R4370" s="23"/>
      <c r="S4370" s="23"/>
      <c r="T4370" s="23"/>
      <c r="U4370" s="23"/>
      <c r="V4370" s="23"/>
      <c r="W4370" s="23"/>
    </row>
    <row r="4371" spans="1:23" x14ac:dyDescent="0.3">
      <c r="A4371" s="23"/>
      <c r="B4371" s="23"/>
      <c r="C4371" s="23"/>
      <c r="D4371" s="23"/>
      <c r="E4371" s="23"/>
      <c r="F4371" s="23"/>
      <c r="G4371" s="23"/>
      <c r="H4371" s="23"/>
      <c r="I4371" s="23"/>
      <c r="J4371" s="23"/>
      <c r="K4371" s="23"/>
      <c r="L4371" s="23"/>
      <c r="M4371" s="23"/>
      <c r="N4371" s="23"/>
      <c r="O4371" s="23"/>
      <c r="P4371" s="23"/>
      <c r="Q4371" s="23"/>
      <c r="R4371" s="23"/>
      <c r="S4371" s="23"/>
      <c r="T4371" s="23"/>
      <c r="U4371" s="23"/>
      <c r="V4371" s="23"/>
      <c r="W4371" s="23"/>
    </row>
    <row r="4372" spans="1:23" x14ac:dyDescent="0.3">
      <c r="A4372" s="23"/>
      <c r="B4372" s="23"/>
      <c r="C4372" s="23"/>
      <c r="D4372" s="23"/>
      <c r="E4372" s="23"/>
      <c r="F4372" s="23"/>
      <c r="G4372" s="23"/>
      <c r="H4372" s="23"/>
      <c r="I4372" s="23"/>
      <c r="J4372" s="23"/>
      <c r="K4372" s="23"/>
      <c r="L4372" s="23"/>
      <c r="M4372" s="23"/>
      <c r="N4372" s="23"/>
      <c r="O4372" s="23"/>
      <c r="P4372" s="23"/>
      <c r="Q4372" s="23"/>
      <c r="R4372" s="23"/>
      <c r="S4372" s="23"/>
      <c r="T4372" s="23"/>
      <c r="U4372" s="23"/>
      <c r="V4372" s="23"/>
      <c r="W4372" s="23"/>
    </row>
    <row r="4373" spans="1:23" x14ac:dyDescent="0.3">
      <c r="A4373" s="23"/>
      <c r="B4373" s="23"/>
      <c r="C4373" s="23"/>
      <c r="D4373" s="23"/>
      <c r="E4373" s="23"/>
      <c r="F4373" s="23"/>
      <c r="G4373" s="23"/>
      <c r="H4373" s="23"/>
      <c r="I4373" s="23"/>
      <c r="J4373" s="23"/>
      <c r="K4373" s="23"/>
      <c r="L4373" s="23"/>
      <c r="M4373" s="23"/>
      <c r="N4373" s="23"/>
      <c r="O4373" s="23"/>
      <c r="P4373" s="23"/>
      <c r="Q4373" s="23"/>
      <c r="R4373" s="23"/>
      <c r="S4373" s="23"/>
      <c r="T4373" s="23"/>
      <c r="U4373" s="23"/>
      <c r="V4373" s="23"/>
      <c r="W4373" s="23"/>
    </row>
    <row r="4374" spans="1:23" x14ac:dyDescent="0.3">
      <c r="A4374" s="23"/>
      <c r="B4374" s="23"/>
      <c r="C4374" s="23"/>
      <c r="D4374" s="23"/>
      <c r="E4374" s="23"/>
      <c r="F4374" s="23"/>
      <c r="G4374" s="23"/>
      <c r="H4374" s="23"/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  <c r="T4374" s="23"/>
      <c r="U4374" s="23"/>
      <c r="V4374" s="23"/>
      <c r="W4374" s="23"/>
    </row>
    <row r="4375" spans="1:23" x14ac:dyDescent="0.3">
      <c r="A4375" s="23"/>
      <c r="B4375" s="23"/>
      <c r="C4375" s="23"/>
      <c r="D4375" s="23"/>
      <c r="E4375" s="23"/>
      <c r="F4375" s="23"/>
      <c r="G4375" s="23"/>
      <c r="H4375" s="23"/>
      <c r="I4375" s="23"/>
      <c r="J4375" s="23"/>
      <c r="K4375" s="23"/>
      <c r="L4375" s="23"/>
      <c r="M4375" s="23"/>
      <c r="N4375" s="23"/>
      <c r="O4375" s="23"/>
      <c r="P4375" s="23"/>
      <c r="Q4375" s="23"/>
      <c r="R4375" s="23"/>
      <c r="S4375" s="23"/>
      <c r="T4375" s="23"/>
      <c r="U4375" s="23"/>
      <c r="V4375" s="23"/>
      <c r="W4375" s="23"/>
    </row>
    <row r="4376" spans="1:23" x14ac:dyDescent="0.3">
      <c r="A4376" s="23"/>
      <c r="B4376" s="23"/>
      <c r="C4376" s="23"/>
      <c r="D4376" s="23"/>
      <c r="E4376" s="23"/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/>
      <c r="V4376" s="23"/>
      <c r="W4376" s="23"/>
    </row>
    <row r="4377" spans="1:23" x14ac:dyDescent="0.3">
      <c r="A4377" s="23"/>
      <c r="B4377" s="23"/>
      <c r="C4377" s="23"/>
      <c r="D4377" s="23"/>
      <c r="E4377" s="23"/>
      <c r="F4377" s="23"/>
      <c r="G4377" s="23"/>
      <c r="H4377" s="23"/>
      <c r="I4377" s="23"/>
      <c r="J4377" s="23"/>
      <c r="K4377" s="23"/>
      <c r="L4377" s="23"/>
      <c r="M4377" s="23"/>
      <c r="N4377" s="23"/>
      <c r="O4377" s="23"/>
      <c r="P4377" s="23"/>
      <c r="Q4377" s="23"/>
      <c r="R4377" s="23"/>
      <c r="S4377" s="23"/>
      <c r="T4377" s="23"/>
      <c r="U4377" s="23"/>
      <c r="V4377" s="23"/>
      <c r="W4377" s="23"/>
    </row>
    <row r="4378" spans="1:23" x14ac:dyDescent="0.3">
      <c r="A4378" s="23"/>
      <c r="B4378" s="23"/>
      <c r="C4378" s="23"/>
      <c r="D4378" s="23"/>
      <c r="E4378" s="23"/>
      <c r="F4378" s="23"/>
      <c r="G4378" s="23"/>
      <c r="H4378" s="23"/>
      <c r="I4378" s="23"/>
      <c r="J4378" s="23"/>
      <c r="K4378" s="23"/>
      <c r="L4378" s="23"/>
      <c r="M4378" s="23"/>
      <c r="N4378" s="23"/>
      <c r="O4378" s="23"/>
      <c r="P4378" s="23"/>
      <c r="Q4378" s="23"/>
      <c r="R4378" s="23"/>
      <c r="S4378" s="23"/>
      <c r="T4378" s="23"/>
      <c r="U4378" s="23"/>
      <c r="V4378" s="23"/>
      <c r="W4378" s="23"/>
    </row>
    <row r="4379" spans="1:23" x14ac:dyDescent="0.3">
      <c r="A4379" s="23"/>
      <c r="B4379" s="23"/>
      <c r="C4379" s="23"/>
      <c r="D4379" s="23"/>
      <c r="E4379" s="23"/>
      <c r="F4379" s="23"/>
      <c r="G4379" s="23"/>
      <c r="H4379" s="23"/>
      <c r="I4379" s="23"/>
      <c r="J4379" s="23"/>
      <c r="K4379" s="23"/>
      <c r="L4379" s="23"/>
      <c r="M4379" s="23"/>
      <c r="N4379" s="23"/>
      <c r="O4379" s="23"/>
      <c r="P4379" s="23"/>
      <c r="Q4379" s="23"/>
      <c r="R4379" s="23"/>
      <c r="S4379" s="23"/>
      <c r="T4379" s="23"/>
      <c r="U4379" s="23"/>
      <c r="V4379" s="23"/>
      <c r="W4379" s="23"/>
    </row>
    <row r="4380" spans="1:23" x14ac:dyDescent="0.3">
      <c r="A4380" s="23"/>
      <c r="B4380" s="23"/>
      <c r="C4380" s="23"/>
      <c r="D4380" s="23"/>
      <c r="E4380" s="23"/>
      <c r="F4380" s="23"/>
      <c r="G4380" s="23"/>
      <c r="H4380" s="23"/>
      <c r="I4380" s="23"/>
      <c r="J4380" s="23"/>
      <c r="K4380" s="23"/>
      <c r="L4380" s="23"/>
      <c r="M4380" s="23"/>
      <c r="N4380" s="23"/>
      <c r="O4380" s="23"/>
      <c r="P4380" s="23"/>
      <c r="Q4380" s="23"/>
      <c r="R4380" s="23"/>
      <c r="S4380" s="23"/>
      <c r="T4380" s="23"/>
      <c r="U4380" s="23"/>
      <c r="V4380" s="23"/>
      <c r="W4380" s="23"/>
    </row>
    <row r="4381" spans="1:23" x14ac:dyDescent="0.3">
      <c r="A4381" s="23"/>
      <c r="B4381" s="23"/>
      <c r="C4381" s="23"/>
      <c r="D4381" s="23"/>
      <c r="E4381" s="23"/>
      <c r="F4381" s="23"/>
      <c r="G4381" s="23"/>
      <c r="H4381" s="23"/>
      <c r="I4381" s="23"/>
      <c r="J4381" s="23"/>
      <c r="K4381" s="23"/>
      <c r="L4381" s="23"/>
      <c r="M4381" s="23"/>
      <c r="N4381" s="23"/>
      <c r="O4381" s="23"/>
      <c r="P4381" s="23"/>
      <c r="Q4381" s="23"/>
      <c r="R4381" s="23"/>
      <c r="S4381" s="23"/>
      <c r="T4381" s="23"/>
      <c r="U4381" s="23"/>
      <c r="V4381" s="23"/>
      <c r="W4381" s="23"/>
    </row>
    <row r="4382" spans="1:23" x14ac:dyDescent="0.3">
      <c r="A4382" s="23"/>
      <c r="B4382" s="23"/>
      <c r="C4382" s="23"/>
      <c r="D4382" s="23"/>
      <c r="E4382" s="23"/>
      <c r="F4382" s="23"/>
      <c r="G4382" s="23"/>
      <c r="H4382" s="23"/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/>
      <c r="U4382" s="23"/>
      <c r="V4382" s="23"/>
      <c r="W4382" s="23"/>
    </row>
    <row r="4383" spans="1:23" x14ac:dyDescent="0.3">
      <c r="A4383" s="23"/>
      <c r="B4383" s="23"/>
      <c r="C4383" s="23"/>
      <c r="D4383" s="23"/>
      <c r="E4383" s="23"/>
      <c r="F4383" s="23"/>
      <c r="G4383" s="23"/>
      <c r="H4383" s="23"/>
      <c r="I4383" s="23"/>
      <c r="J4383" s="23"/>
      <c r="K4383" s="23"/>
      <c r="L4383" s="23"/>
      <c r="M4383" s="23"/>
      <c r="N4383" s="23"/>
      <c r="O4383" s="23"/>
      <c r="P4383" s="23"/>
      <c r="Q4383" s="23"/>
      <c r="R4383" s="23"/>
      <c r="S4383" s="23"/>
      <c r="T4383" s="23"/>
      <c r="U4383" s="23"/>
      <c r="V4383" s="23"/>
      <c r="W4383" s="23"/>
    </row>
    <row r="4384" spans="1:23" x14ac:dyDescent="0.3">
      <c r="A4384" s="23"/>
      <c r="B4384" s="23"/>
      <c r="C4384" s="23"/>
      <c r="D4384" s="23"/>
      <c r="E4384" s="23"/>
      <c r="F4384" s="23"/>
      <c r="G4384" s="23"/>
      <c r="H4384" s="23"/>
      <c r="I4384" s="23"/>
      <c r="J4384" s="23"/>
      <c r="K4384" s="23"/>
      <c r="L4384" s="23"/>
      <c r="M4384" s="23"/>
      <c r="N4384" s="23"/>
      <c r="O4384" s="23"/>
      <c r="P4384" s="23"/>
      <c r="Q4384" s="23"/>
      <c r="R4384" s="23"/>
      <c r="S4384" s="23"/>
      <c r="T4384" s="23"/>
      <c r="U4384" s="23"/>
      <c r="V4384" s="23"/>
      <c r="W4384" s="23"/>
    </row>
    <row r="4385" spans="1:23" x14ac:dyDescent="0.3">
      <c r="A4385" s="23"/>
      <c r="B4385" s="23"/>
      <c r="C4385" s="23"/>
      <c r="D4385" s="23"/>
      <c r="E4385" s="23"/>
      <c r="F4385" s="23"/>
      <c r="G4385" s="23"/>
      <c r="H4385" s="23"/>
      <c r="I4385" s="23"/>
      <c r="J4385" s="23"/>
      <c r="K4385" s="23"/>
      <c r="L4385" s="23"/>
      <c r="M4385" s="23"/>
      <c r="N4385" s="23"/>
      <c r="O4385" s="23"/>
      <c r="P4385" s="23"/>
      <c r="Q4385" s="23"/>
      <c r="R4385" s="23"/>
      <c r="S4385" s="23"/>
      <c r="T4385" s="23"/>
      <c r="U4385" s="23"/>
      <c r="V4385" s="23"/>
      <c r="W4385" s="23"/>
    </row>
    <row r="4386" spans="1:23" x14ac:dyDescent="0.3">
      <c r="A4386" s="23"/>
      <c r="B4386" s="23"/>
      <c r="C4386" s="23"/>
      <c r="D4386" s="23"/>
      <c r="E4386" s="23"/>
      <c r="F4386" s="23"/>
      <c r="G4386" s="23"/>
      <c r="H4386" s="23"/>
      <c r="I4386" s="23"/>
      <c r="J4386" s="23"/>
      <c r="K4386" s="23"/>
      <c r="L4386" s="23"/>
      <c r="M4386" s="23"/>
      <c r="N4386" s="23"/>
      <c r="O4386" s="23"/>
      <c r="P4386" s="23"/>
      <c r="Q4386" s="23"/>
      <c r="R4386" s="23"/>
      <c r="S4386" s="23"/>
      <c r="T4386" s="23"/>
      <c r="U4386" s="23"/>
      <c r="V4386" s="23"/>
      <c r="W4386" s="23"/>
    </row>
    <row r="4387" spans="1:23" x14ac:dyDescent="0.3">
      <c r="A4387" s="23"/>
      <c r="B4387" s="23"/>
      <c r="C4387" s="23"/>
      <c r="D4387" s="23"/>
      <c r="E4387" s="23"/>
      <c r="F4387" s="23"/>
      <c r="G4387" s="23"/>
      <c r="H4387" s="23"/>
      <c r="I4387" s="23"/>
      <c r="J4387" s="23"/>
      <c r="K4387" s="23"/>
      <c r="L4387" s="23"/>
      <c r="M4387" s="23"/>
      <c r="N4387" s="23"/>
      <c r="O4387" s="23"/>
      <c r="P4387" s="23"/>
      <c r="Q4387" s="23"/>
      <c r="R4387" s="23"/>
      <c r="S4387" s="23"/>
      <c r="T4387" s="23"/>
      <c r="U4387" s="23"/>
      <c r="V4387" s="23"/>
      <c r="W4387" s="23"/>
    </row>
    <row r="4388" spans="1:23" x14ac:dyDescent="0.3">
      <c r="A4388" s="23"/>
      <c r="B4388" s="23"/>
      <c r="C4388" s="23"/>
      <c r="D4388" s="23"/>
      <c r="E4388" s="23"/>
      <c r="F4388" s="23"/>
      <c r="G4388" s="23"/>
      <c r="H4388" s="23"/>
      <c r="I4388" s="23"/>
      <c r="J4388" s="23"/>
      <c r="K4388" s="23"/>
      <c r="L4388" s="23"/>
      <c r="M4388" s="23"/>
      <c r="N4388" s="23"/>
      <c r="O4388" s="23"/>
      <c r="P4388" s="23"/>
      <c r="Q4388" s="23"/>
      <c r="R4388" s="23"/>
      <c r="S4388" s="23"/>
      <c r="T4388" s="23"/>
      <c r="U4388" s="23"/>
      <c r="V4388" s="23"/>
      <c r="W4388" s="23"/>
    </row>
    <row r="4389" spans="1:23" x14ac:dyDescent="0.3">
      <c r="A4389" s="23"/>
      <c r="B4389" s="23"/>
      <c r="C4389" s="23"/>
      <c r="D4389" s="23"/>
      <c r="E4389" s="23"/>
      <c r="F4389" s="23"/>
      <c r="G4389" s="23"/>
      <c r="H4389" s="23"/>
      <c r="I4389" s="23"/>
      <c r="J4389" s="23"/>
      <c r="K4389" s="23"/>
      <c r="L4389" s="23"/>
      <c r="M4389" s="23"/>
      <c r="N4389" s="23"/>
      <c r="O4389" s="23"/>
      <c r="P4389" s="23"/>
      <c r="Q4389" s="23"/>
      <c r="R4389" s="23"/>
      <c r="S4389" s="23"/>
      <c r="T4389" s="23"/>
      <c r="U4389" s="23"/>
      <c r="V4389" s="23"/>
      <c r="W4389" s="23"/>
    </row>
    <row r="4390" spans="1:23" x14ac:dyDescent="0.3">
      <c r="A4390" s="23"/>
      <c r="B4390" s="23"/>
      <c r="C4390" s="23"/>
      <c r="D4390" s="23"/>
      <c r="E4390" s="23"/>
      <c r="F4390" s="23"/>
      <c r="G4390" s="23"/>
      <c r="H4390" s="23"/>
      <c r="I4390" s="23"/>
      <c r="J4390" s="23"/>
      <c r="K4390" s="23"/>
      <c r="L4390" s="23"/>
      <c r="M4390" s="23"/>
      <c r="N4390" s="23"/>
      <c r="O4390" s="23"/>
      <c r="P4390" s="23"/>
      <c r="Q4390" s="23"/>
      <c r="R4390" s="23"/>
      <c r="S4390" s="23"/>
      <c r="T4390" s="23"/>
      <c r="U4390" s="23"/>
      <c r="V4390" s="23"/>
      <c r="W4390" s="23"/>
    </row>
    <row r="4391" spans="1:23" x14ac:dyDescent="0.3">
      <c r="A4391" s="23"/>
      <c r="B4391" s="23"/>
      <c r="C4391" s="23"/>
      <c r="D4391" s="23"/>
      <c r="E4391" s="23"/>
      <c r="F4391" s="23"/>
      <c r="G4391" s="23"/>
      <c r="H4391" s="23"/>
      <c r="I4391" s="23"/>
      <c r="J4391" s="23"/>
      <c r="K4391" s="23"/>
      <c r="L4391" s="23"/>
      <c r="M4391" s="23"/>
      <c r="N4391" s="23"/>
      <c r="O4391" s="23"/>
      <c r="P4391" s="23"/>
      <c r="Q4391" s="23"/>
      <c r="R4391" s="23"/>
      <c r="S4391" s="23"/>
      <c r="T4391" s="23"/>
      <c r="U4391" s="23"/>
      <c r="V4391" s="23"/>
      <c r="W4391" s="23"/>
    </row>
    <row r="4392" spans="1:23" x14ac:dyDescent="0.3">
      <c r="A4392" s="23"/>
      <c r="B4392" s="23"/>
      <c r="C4392" s="23"/>
      <c r="D4392" s="23"/>
      <c r="E4392" s="23"/>
      <c r="F4392" s="23"/>
      <c r="G4392" s="23"/>
      <c r="H4392" s="23"/>
      <c r="I4392" s="23"/>
      <c r="J4392" s="23"/>
      <c r="K4392" s="23"/>
      <c r="L4392" s="23"/>
      <c r="M4392" s="23"/>
      <c r="N4392" s="23"/>
      <c r="O4392" s="23"/>
      <c r="P4392" s="23"/>
      <c r="Q4392" s="23"/>
      <c r="R4392" s="23"/>
      <c r="S4392" s="23"/>
      <c r="T4392" s="23"/>
      <c r="U4392" s="23"/>
      <c r="V4392" s="23"/>
      <c r="W4392" s="23"/>
    </row>
    <row r="4393" spans="1:23" x14ac:dyDescent="0.3">
      <c r="A4393" s="23"/>
      <c r="B4393" s="23"/>
      <c r="C4393" s="23"/>
      <c r="D4393" s="23"/>
      <c r="E4393" s="23"/>
      <c r="F4393" s="23"/>
      <c r="G4393" s="23"/>
      <c r="H4393" s="23"/>
      <c r="I4393" s="23"/>
      <c r="J4393" s="23"/>
      <c r="K4393" s="23"/>
      <c r="L4393" s="23"/>
      <c r="M4393" s="23"/>
      <c r="N4393" s="23"/>
      <c r="O4393" s="23"/>
      <c r="P4393" s="23"/>
      <c r="Q4393" s="23"/>
      <c r="R4393" s="23"/>
      <c r="S4393" s="23"/>
      <c r="T4393" s="23"/>
      <c r="U4393" s="23"/>
      <c r="V4393" s="23"/>
      <c r="W4393" s="23"/>
    </row>
    <row r="4394" spans="1:23" x14ac:dyDescent="0.3">
      <c r="A4394" s="23"/>
      <c r="B4394" s="23"/>
      <c r="C4394" s="23"/>
      <c r="D4394" s="23"/>
      <c r="E4394" s="23"/>
      <c r="F4394" s="23"/>
      <c r="G4394" s="23"/>
      <c r="H4394" s="23"/>
      <c r="I4394" s="23"/>
      <c r="J4394" s="23"/>
      <c r="K4394" s="23"/>
      <c r="L4394" s="23"/>
      <c r="M4394" s="23"/>
      <c r="N4394" s="23"/>
      <c r="O4394" s="23"/>
      <c r="P4394" s="23"/>
      <c r="Q4394" s="23"/>
      <c r="R4394" s="23"/>
      <c r="S4394" s="23"/>
      <c r="T4394" s="23"/>
      <c r="U4394" s="23"/>
      <c r="V4394" s="23"/>
      <c r="W4394" s="23"/>
    </row>
    <row r="4395" spans="1:23" x14ac:dyDescent="0.3">
      <c r="A4395" s="23"/>
      <c r="B4395" s="23"/>
      <c r="C4395" s="23"/>
      <c r="D4395" s="23"/>
      <c r="E4395" s="23"/>
      <c r="F4395" s="23"/>
      <c r="G4395" s="23"/>
      <c r="H4395" s="23"/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3"/>
    </row>
    <row r="4396" spans="1:23" x14ac:dyDescent="0.3">
      <c r="A4396" s="23"/>
      <c r="B4396" s="23"/>
      <c r="C4396" s="23"/>
      <c r="D4396" s="23"/>
      <c r="E4396" s="23"/>
      <c r="F4396" s="23"/>
      <c r="G4396" s="23"/>
      <c r="H4396" s="23"/>
      <c r="I4396" s="23"/>
      <c r="J4396" s="23"/>
      <c r="K4396" s="23"/>
      <c r="L4396" s="23"/>
      <c r="M4396" s="23"/>
      <c r="N4396" s="23"/>
      <c r="O4396" s="23"/>
      <c r="P4396" s="23"/>
      <c r="Q4396" s="23"/>
      <c r="R4396" s="23"/>
      <c r="S4396" s="23"/>
      <c r="T4396" s="23"/>
      <c r="U4396" s="23"/>
      <c r="V4396" s="23"/>
      <c r="W4396" s="23"/>
    </row>
    <row r="4397" spans="1:23" x14ac:dyDescent="0.3">
      <c r="A4397" s="23"/>
      <c r="B4397" s="23"/>
      <c r="C4397" s="23"/>
      <c r="D4397" s="23"/>
      <c r="E4397" s="23"/>
      <c r="F4397" s="23"/>
      <c r="G4397" s="23"/>
      <c r="H4397" s="23"/>
      <c r="I4397" s="23"/>
      <c r="J4397" s="23"/>
      <c r="K4397" s="23"/>
      <c r="L4397" s="23"/>
      <c r="M4397" s="23"/>
      <c r="N4397" s="23"/>
      <c r="O4397" s="23"/>
      <c r="P4397" s="23"/>
      <c r="Q4397" s="23"/>
      <c r="R4397" s="23"/>
      <c r="S4397" s="23"/>
      <c r="T4397" s="23"/>
      <c r="U4397" s="23"/>
      <c r="V4397" s="23"/>
      <c r="W4397" s="23"/>
    </row>
    <row r="4398" spans="1:23" x14ac:dyDescent="0.3">
      <c r="A4398" s="23"/>
      <c r="B4398" s="23"/>
      <c r="C4398" s="23"/>
      <c r="D4398" s="23"/>
      <c r="E4398" s="23"/>
      <c r="F4398" s="23"/>
      <c r="G4398" s="23"/>
      <c r="H4398" s="23"/>
      <c r="I4398" s="23"/>
      <c r="J4398" s="23"/>
      <c r="K4398" s="23"/>
      <c r="L4398" s="23"/>
      <c r="M4398" s="23"/>
      <c r="N4398" s="23"/>
      <c r="O4398" s="23"/>
      <c r="P4398" s="23"/>
      <c r="Q4398" s="23"/>
      <c r="R4398" s="23"/>
      <c r="S4398" s="23"/>
      <c r="T4398" s="23"/>
      <c r="U4398" s="23"/>
      <c r="V4398" s="23"/>
      <c r="W4398" s="23"/>
    </row>
    <row r="4399" spans="1:23" x14ac:dyDescent="0.3">
      <c r="A4399" s="23"/>
      <c r="B4399" s="23"/>
      <c r="C4399" s="23"/>
      <c r="D4399" s="23"/>
      <c r="E4399" s="23"/>
      <c r="F4399" s="23"/>
      <c r="G4399" s="23"/>
      <c r="H4399" s="23"/>
      <c r="I4399" s="23"/>
      <c r="J4399" s="23"/>
      <c r="K4399" s="23"/>
      <c r="L4399" s="23"/>
      <c r="M4399" s="23"/>
      <c r="N4399" s="23"/>
      <c r="O4399" s="23"/>
      <c r="P4399" s="23"/>
      <c r="Q4399" s="23"/>
      <c r="R4399" s="23"/>
      <c r="S4399" s="23"/>
      <c r="T4399" s="23"/>
      <c r="U4399" s="23"/>
      <c r="V4399" s="23"/>
      <c r="W4399" s="23"/>
    </row>
    <row r="4400" spans="1:23" x14ac:dyDescent="0.3">
      <c r="A4400" s="23"/>
      <c r="B4400" s="23"/>
      <c r="C4400" s="23"/>
      <c r="D4400" s="23"/>
      <c r="E4400" s="23"/>
      <c r="F4400" s="23"/>
      <c r="G4400" s="23"/>
      <c r="H4400" s="23"/>
      <c r="I4400" s="23"/>
      <c r="J4400" s="23"/>
      <c r="K4400" s="23"/>
      <c r="L4400" s="23"/>
      <c r="M4400" s="23"/>
      <c r="N4400" s="23"/>
      <c r="O4400" s="23"/>
      <c r="P4400" s="23"/>
      <c r="Q4400" s="23"/>
      <c r="R4400" s="23"/>
      <c r="S4400" s="23"/>
      <c r="T4400" s="23"/>
      <c r="U4400" s="23"/>
      <c r="V4400" s="23"/>
      <c r="W4400" s="23"/>
    </row>
    <row r="4401" spans="1:23" x14ac:dyDescent="0.3">
      <c r="A4401" s="23"/>
      <c r="B4401" s="23"/>
      <c r="C4401" s="23"/>
      <c r="D4401" s="23"/>
      <c r="E4401" s="23"/>
      <c r="F4401" s="23"/>
      <c r="G4401" s="23"/>
      <c r="H4401" s="23"/>
      <c r="I4401" s="23"/>
      <c r="J4401" s="23"/>
      <c r="K4401" s="23"/>
      <c r="L4401" s="23"/>
      <c r="M4401" s="23"/>
      <c r="N4401" s="23"/>
      <c r="O4401" s="23"/>
      <c r="P4401" s="23"/>
      <c r="Q4401" s="23"/>
      <c r="R4401" s="23"/>
      <c r="S4401" s="23"/>
      <c r="T4401" s="23"/>
      <c r="U4401" s="23"/>
      <c r="V4401" s="23"/>
      <c r="W4401" s="23"/>
    </row>
    <row r="4402" spans="1:23" x14ac:dyDescent="0.3">
      <c r="A4402" s="23"/>
      <c r="B4402" s="23"/>
      <c r="C4402" s="23"/>
      <c r="D4402" s="23"/>
      <c r="E4402" s="23"/>
      <c r="F4402" s="23"/>
      <c r="G4402" s="23"/>
      <c r="H4402" s="23"/>
      <c r="I4402" s="23"/>
      <c r="J4402" s="23"/>
      <c r="K4402" s="23"/>
      <c r="L4402" s="23"/>
      <c r="M4402" s="23"/>
      <c r="N4402" s="23"/>
      <c r="O4402" s="23"/>
      <c r="P4402" s="23"/>
      <c r="Q4402" s="23"/>
      <c r="R4402" s="23"/>
      <c r="S4402" s="23"/>
      <c r="T4402" s="23"/>
      <c r="U4402" s="23"/>
      <c r="V4402" s="23"/>
      <c r="W4402" s="23"/>
    </row>
    <row r="4403" spans="1:23" x14ac:dyDescent="0.3">
      <c r="A4403" s="23"/>
      <c r="B4403" s="23"/>
      <c r="C4403" s="23"/>
      <c r="D4403" s="23"/>
      <c r="E4403" s="23"/>
      <c r="F4403" s="23"/>
      <c r="G4403" s="23"/>
      <c r="H4403" s="23"/>
      <c r="I4403" s="23"/>
      <c r="J4403" s="23"/>
      <c r="K4403" s="23"/>
      <c r="L4403" s="23"/>
      <c r="M4403" s="23"/>
      <c r="N4403" s="23"/>
      <c r="O4403" s="23"/>
      <c r="P4403" s="23"/>
      <c r="Q4403" s="23"/>
      <c r="R4403" s="23"/>
      <c r="S4403" s="23"/>
      <c r="T4403" s="23"/>
      <c r="U4403" s="23"/>
      <c r="V4403" s="23"/>
      <c r="W4403" s="23"/>
    </row>
    <row r="4404" spans="1:23" x14ac:dyDescent="0.3">
      <c r="A4404" s="23"/>
      <c r="B4404" s="23"/>
      <c r="C4404" s="23"/>
      <c r="D4404" s="23"/>
      <c r="E4404" s="23"/>
      <c r="F4404" s="23"/>
      <c r="G4404" s="23"/>
      <c r="H4404" s="23"/>
      <c r="I4404" s="23"/>
      <c r="J4404" s="23"/>
      <c r="K4404" s="23"/>
      <c r="L4404" s="23"/>
      <c r="M4404" s="23"/>
      <c r="N4404" s="23"/>
      <c r="O4404" s="23"/>
      <c r="P4404" s="23"/>
      <c r="Q4404" s="23"/>
      <c r="R4404" s="23"/>
      <c r="S4404" s="23"/>
      <c r="T4404" s="23"/>
      <c r="U4404" s="23"/>
      <c r="V4404" s="23"/>
      <c r="W4404" s="23"/>
    </row>
    <row r="4405" spans="1:23" x14ac:dyDescent="0.3">
      <c r="A4405" s="23"/>
      <c r="B4405" s="23"/>
      <c r="C4405" s="23"/>
      <c r="D4405" s="23"/>
      <c r="E4405" s="23"/>
      <c r="F4405" s="23"/>
      <c r="G4405" s="23"/>
      <c r="H4405" s="23"/>
      <c r="I4405" s="23"/>
      <c r="J4405" s="23"/>
      <c r="K4405" s="23"/>
      <c r="L4405" s="23"/>
      <c r="M4405" s="23"/>
      <c r="N4405" s="23"/>
      <c r="O4405" s="23"/>
      <c r="P4405" s="23"/>
      <c r="Q4405" s="23"/>
      <c r="R4405" s="23"/>
      <c r="S4405" s="23"/>
      <c r="T4405" s="23"/>
      <c r="U4405" s="23"/>
      <c r="V4405" s="23"/>
      <c r="W4405" s="23"/>
    </row>
    <row r="4406" spans="1:23" x14ac:dyDescent="0.3">
      <c r="A4406" s="23"/>
      <c r="B4406" s="23"/>
      <c r="C4406" s="23"/>
      <c r="D4406" s="23"/>
      <c r="E4406" s="23"/>
      <c r="F4406" s="23"/>
      <c r="G4406" s="23"/>
      <c r="H4406" s="23"/>
      <c r="I4406" s="23"/>
      <c r="J4406" s="23"/>
      <c r="K4406" s="23"/>
      <c r="L4406" s="23"/>
      <c r="M4406" s="23"/>
      <c r="N4406" s="23"/>
      <c r="O4406" s="23"/>
      <c r="P4406" s="23"/>
      <c r="Q4406" s="23"/>
      <c r="R4406" s="23"/>
      <c r="S4406" s="23"/>
      <c r="T4406" s="23"/>
      <c r="U4406" s="23"/>
      <c r="V4406" s="23"/>
      <c r="W4406" s="23"/>
    </row>
    <row r="4407" spans="1:23" x14ac:dyDescent="0.3">
      <c r="A4407" s="23"/>
      <c r="B4407" s="23"/>
      <c r="C4407" s="23"/>
      <c r="D4407" s="23"/>
      <c r="E4407" s="23"/>
      <c r="F4407" s="23"/>
      <c r="G4407" s="23"/>
      <c r="H4407" s="23"/>
      <c r="I4407" s="23"/>
      <c r="J4407" s="23"/>
      <c r="K4407" s="23"/>
      <c r="L4407" s="23"/>
      <c r="M4407" s="23"/>
      <c r="N4407" s="23"/>
      <c r="O4407" s="23"/>
      <c r="P4407" s="23"/>
      <c r="Q4407" s="23"/>
      <c r="R4407" s="23"/>
      <c r="S4407" s="23"/>
      <c r="T4407" s="23"/>
      <c r="U4407" s="23"/>
      <c r="V4407" s="23"/>
      <c r="W4407" s="23"/>
    </row>
    <row r="4408" spans="1:23" x14ac:dyDescent="0.3">
      <c r="A4408" s="23"/>
      <c r="B4408" s="23"/>
      <c r="C4408" s="23"/>
      <c r="D4408" s="23"/>
      <c r="E4408" s="23"/>
      <c r="F4408" s="23"/>
      <c r="G4408" s="23"/>
      <c r="H4408" s="23"/>
      <c r="I4408" s="23"/>
      <c r="J4408" s="23"/>
      <c r="K4408" s="23"/>
      <c r="L4408" s="23"/>
      <c r="M4408" s="23"/>
      <c r="N4408" s="23"/>
      <c r="O4408" s="23"/>
      <c r="P4408" s="23"/>
      <c r="Q4408" s="23"/>
      <c r="R4408" s="23"/>
      <c r="S4408" s="23"/>
      <c r="T4408" s="23"/>
      <c r="U4408" s="23"/>
      <c r="V4408" s="23"/>
      <c r="W4408" s="23"/>
    </row>
    <row r="4409" spans="1:23" x14ac:dyDescent="0.3">
      <c r="A4409" s="23"/>
      <c r="B4409" s="23"/>
      <c r="C4409" s="23"/>
      <c r="D4409" s="23"/>
      <c r="E4409" s="23"/>
      <c r="F4409" s="23"/>
      <c r="G4409" s="23"/>
      <c r="H4409" s="23"/>
      <c r="I4409" s="23"/>
      <c r="J4409" s="23"/>
      <c r="K4409" s="23"/>
      <c r="L4409" s="23"/>
      <c r="M4409" s="23"/>
      <c r="N4409" s="23"/>
      <c r="O4409" s="23"/>
      <c r="P4409" s="23"/>
      <c r="Q4409" s="23"/>
      <c r="R4409" s="23"/>
      <c r="S4409" s="23"/>
      <c r="T4409" s="23"/>
      <c r="U4409" s="23"/>
      <c r="V4409" s="23"/>
      <c r="W4409" s="23"/>
    </row>
    <row r="4410" spans="1:23" x14ac:dyDescent="0.3">
      <c r="A4410" s="23"/>
      <c r="B4410" s="23"/>
      <c r="C4410" s="23"/>
      <c r="D4410" s="23"/>
      <c r="E4410" s="23"/>
      <c r="F4410" s="23"/>
      <c r="G4410" s="23"/>
      <c r="H4410" s="23"/>
      <c r="I4410" s="23"/>
      <c r="J4410" s="23"/>
      <c r="K4410" s="23"/>
      <c r="L4410" s="23"/>
      <c r="M4410" s="23"/>
      <c r="N4410" s="23"/>
      <c r="O4410" s="23"/>
      <c r="P4410" s="23"/>
      <c r="Q4410" s="23"/>
      <c r="R4410" s="23"/>
      <c r="S4410" s="23"/>
      <c r="T4410" s="23"/>
      <c r="U4410" s="23"/>
      <c r="V4410" s="23"/>
      <c r="W4410" s="23"/>
    </row>
    <row r="4411" spans="1:23" x14ac:dyDescent="0.3">
      <c r="A4411" s="23"/>
      <c r="B4411" s="23"/>
      <c r="C4411" s="23"/>
      <c r="D4411" s="23"/>
      <c r="E4411" s="23"/>
      <c r="F4411" s="23"/>
      <c r="G4411" s="23"/>
      <c r="H4411" s="23"/>
      <c r="I4411" s="23"/>
      <c r="J4411" s="23"/>
      <c r="K4411" s="23"/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23"/>
      <c r="W4411" s="23"/>
    </row>
    <row r="4412" spans="1:23" x14ac:dyDescent="0.3">
      <c r="A4412" s="23"/>
      <c r="B4412" s="23"/>
      <c r="C4412" s="23"/>
      <c r="D4412" s="23"/>
      <c r="E4412" s="23"/>
      <c r="F4412" s="23"/>
      <c r="G4412" s="23"/>
      <c r="H4412" s="23"/>
      <c r="I4412" s="23"/>
      <c r="J4412" s="23"/>
      <c r="K4412" s="23"/>
      <c r="L4412" s="23"/>
      <c r="M4412" s="23"/>
      <c r="N4412" s="23"/>
      <c r="O4412" s="23"/>
      <c r="P4412" s="23"/>
      <c r="Q4412" s="23"/>
      <c r="R4412" s="23"/>
      <c r="S4412" s="23"/>
      <c r="T4412" s="23"/>
      <c r="U4412" s="23"/>
      <c r="V4412" s="23"/>
      <c r="W4412" s="23"/>
    </row>
    <row r="4413" spans="1:23" x14ac:dyDescent="0.3">
      <c r="A4413" s="23"/>
      <c r="B4413" s="23"/>
      <c r="C4413" s="23"/>
      <c r="D4413" s="23"/>
      <c r="E4413" s="23"/>
      <c r="F4413" s="23"/>
      <c r="G4413" s="23"/>
      <c r="H4413" s="23"/>
      <c r="I4413" s="23"/>
      <c r="J4413" s="23"/>
      <c r="K4413" s="23"/>
      <c r="L4413" s="23"/>
      <c r="M4413" s="23"/>
      <c r="N4413" s="23"/>
      <c r="O4413" s="23"/>
      <c r="P4413" s="23"/>
      <c r="Q4413" s="23"/>
      <c r="R4413" s="23"/>
      <c r="S4413" s="23"/>
      <c r="T4413" s="23"/>
      <c r="U4413" s="23"/>
      <c r="V4413" s="23"/>
      <c r="W4413" s="23"/>
    </row>
    <row r="4414" spans="1:23" x14ac:dyDescent="0.3">
      <c r="A4414" s="23"/>
      <c r="B4414" s="23"/>
      <c r="C4414" s="23"/>
      <c r="D4414" s="23"/>
      <c r="E4414" s="23"/>
      <c r="F4414" s="23"/>
      <c r="G4414" s="23"/>
      <c r="H4414" s="23"/>
      <c r="I4414" s="23"/>
      <c r="J4414" s="23"/>
      <c r="K4414" s="23"/>
      <c r="L4414" s="23"/>
      <c r="M4414" s="23"/>
      <c r="N4414" s="23"/>
      <c r="O4414" s="23"/>
      <c r="P4414" s="23"/>
      <c r="Q4414" s="23"/>
      <c r="R4414" s="23"/>
      <c r="S4414" s="23"/>
      <c r="T4414" s="23"/>
      <c r="U4414" s="23"/>
      <c r="V4414" s="23"/>
      <c r="W4414" s="23"/>
    </row>
    <row r="4415" spans="1:23" x14ac:dyDescent="0.3">
      <c r="A4415" s="23"/>
      <c r="B4415" s="23"/>
      <c r="C4415" s="23"/>
      <c r="D4415" s="23"/>
      <c r="E4415" s="23"/>
      <c r="F4415" s="23"/>
      <c r="G4415" s="23"/>
      <c r="H4415" s="23"/>
      <c r="I4415" s="23"/>
      <c r="J4415" s="23"/>
      <c r="K4415" s="23"/>
      <c r="L4415" s="23"/>
      <c r="M4415" s="23"/>
      <c r="N4415" s="23"/>
      <c r="O4415" s="23"/>
      <c r="P4415" s="23"/>
      <c r="Q4415" s="23"/>
      <c r="R4415" s="23"/>
      <c r="S4415" s="23"/>
      <c r="T4415" s="23"/>
      <c r="U4415" s="23"/>
      <c r="V4415" s="23"/>
      <c r="W4415" s="23"/>
    </row>
    <row r="4416" spans="1:23" x14ac:dyDescent="0.3">
      <c r="A4416" s="23"/>
      <c r="B4416" s="23"/>
      <c r="C4416" s="23"/>
      <c r="D4416" s="23"/>
      <c r="E4416" s="23"/>
      <c r="F4416" s="23"/>
      <c r="G4416" s="23"/>
      <c r="H4416" s="23"/>
      <c r="I4416" s="23"/>
      <c r="J4416" s="23"/>
      <c r="K4416" s="23"/>
      <c r="L4416" s="23"/>
      <c r="M4416" s="23"/>
      <c r="N4416" s="23"/>
      <c r="O4416" s="23"/>
      <c r="P4416" s="23"/>
      <c r="Q4416" s="23"/>
      <c r="R4416" s="23"/>
      <c r="S4416" s="23"/>
      <c r="T4416" s="23"/>
      <c r="U4416" s="23"/>
      <c r="V4416" s="23"/>
      <c r="W4416" s="23"/>
    </row>
    <row r="4417" spans="1:23" x14ac:dyDescent="0.3">
      <c r="A4417" s="23"/>
      <c r="B4417" s="23"/>
      <c r="C4417" s="23"/>
      <c r="D4417" s="23"/>
      <c r="E4417" s="23"/>
      <c r="F4417" s="23"/>
      <c r="G4417" s="23"/>
      <c r="H4417" s="23"/>
      <c r="I4417" s="23"/>
      <c r="J4417" s="23"/>
      <c r="K4417" s="23"/>
      <c r="L4417" s="23"/>
      <c r="M4417" s="23"/>
      <c r="N4417" s="23"/>
      <c r="O4417" s="23"/>
      <c r="P4417" s="23"/>
      <c r="Q4417" s="23"/>
      <c r="R4417" s="23"/>
      <c r="S4417" s="23"/>
      <c r="T4417" s="23"/>
      <c r="U4417" s="23"/>
      <c r="V4417" s="23"/>
      <c r="W4417" s="23"/>
    </row>
    <row r="4418" spans="1:23" x14ac:dyDescent="0.3">
      <c r="A4418" s="23"/>
      <c r="B4418" s="23"/>
      <c r="C4418" s="23"/>
      <c r="D4418" s="23"/>
      <c r="E4418" s="23"/>
      <c r="F4418" s="23"/>
      <c r="G4418" s="23"/>
      <c r="H4418" s="23"/>
      <c r="I4418" s="23"/>
      <c r="J4418" s="23"/>
      <c r="K4418" s="23"/>
      <c r="L4418" s="23"/>
      <c r="M4418" s="23"/>
      <c r="N4418" s="23"/>
      <c r="O4418" s="23"/>
      <c r="P4418" s="23"/>
      <c r="Q4418" s="23"/>
      <c r="R4418" s="23"/>
      <c r="S4418" s="23"/>
      <c r="T4418" s="23"/>
      <c r="U4418" s="23"/>
      <c r="V4418" s="23"/>
      <c r="W4418" s="23"/>
    </row>
    <row r="4419" spans="1:23" x14ac:dyDescent="0.3">
      <c r="A4419" s="23"/>
      <c r="B4419" s="23"/>
      <c r="C4419" s="23"/>
      <c r="D4419" s="23"/>
      <c r="E4419" s="23"/>
      <c r="F4419" s="23"/>
      <c r="G4419" s="23"/>
      <c r="H4419" s="23"/>
      <c r="I4419" s="23"/>
      <c r="J4419" s="23"/>
      <c r="K4419" s="23"/>
      <c r="L4419" s="23"/>
      <c r="M4419" s="23"/>
      <c r="N4419" s="23"/>
      <c r="O4419" s="23"/>
      <c r="P4419" s="23"/>
      <c r="Q4419" s="23"/>
      <c r="R4419" s="23"/>
      <c r="S4419" s="23"/>
      <c r="T4419" s="23"/>
      <c r="U4419" s="23"/>
      <c r="V4419" s="23"/>
      <c r="W4419" s="23"/>
    </row>
    <row r="4420" spans="1:23" x14ac:dyDescent="0.3">
      <c r="A4420" s="23"/>
      <c r="B4420" s="23"/>
      <c r="C4420" s="23"/>
      <c r="D4420" s="23"/>
      <c r="E4420" s="23"/>
      <c r="F4420" s="23"/>
      <c r="G4420" s="23"/>
      <c r="H4420" s="23"/>
      <c r="I4420" s="23"/>
      <c r="J4420" s="23"/>
      <c r="K4420" s="23"/>
      <c r="L4420" s="23"/>
      <c r="M4420" s="23"/>
      <c r="N4420" s="23"/>
      <c r="O4420" s="23"/>
      <c r="P4420" s="23"/>
      <c r="Q4420" s="23"/>
      <c r="R4420" s="23"/>
      <c r="S4420" s="23"/>
      <c r="T4420" s="23"/>
      <c r="U4420" s="23"/>
      <c r="V4420" s="23"/>
      <c r="W4420" s="23"/>
    </row>
    <row r="4421" spans="1:23" x14ac:dyDescent="0.3">
      <c r="A4421" s="23"/>
      <c r="B4421" s="23"/>
      <c r="C4421" s="23"/>
      <c r="D4421" s="23"/>
      <c r="E4421" s="23"/>
      <c r="F4421" s="23"/>
      <c r="G4421" s="23"/>
      <c r="H4421" s="23"/>
      <c r="I4421" s="23"/>
      <c r="J4421" s="23"/>
      <c r="K4421" s="23"/>
      <c r="L4421" s="23"/>
      <c r="M4421" s="23"/>
      <c r="N4421" s="23"/>
      <c r="O4421" s="23"/>
      <c r="P4421" s="23"/>
      <c r="Q4421" s="23"/>
      <c r="R4421" s="23"/>
      <c r="S4421" s="23"/>
      <c r="T4421" s="23"/>
      <c r="U4421" s="23"/>
      <c r="V4421" s="23"/>
      <c r="W4421" s="23"/>
    </row>
    <row r="4422" spans="1:23" x14ac:dyDescent="0.3">
      <c r="A4422" s="23"/>
      <c r="B4422" s="23"/>
      <c r="C4422" s="23"/>
      <c r="D4422" s="23"/>
      <c r="E4422" s="23"/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</row>
    <row r="4423" spans="1:23" x14ac:dyDescent="0.3">
      <c r="A4423" s="23"/>
      <c r="B4423" s="23"/>
      <c r="C4423" s="23"/>
      <c r="D4423" s="23"/>
      <c r="E4423" s="23"/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</row>
    <row r="4424" spans="1:23" x14ac:dyDescent="0.3">
      <c r="A4424" s="23"/>
      <c r="B4424" s="23"/>
      <c r="C4424" s="23"/>
      <c r="D4424" s="23"/>
      <c r="E4424" s="23"/>
      <c r="F4424" s="23"/>
      <c r="G4424" s="23"/>
      <c r="H4424" s="23"/>
      <c r="I4424" s="23"/>
      <c r="J4424" s="23"/>
      <c r="K4424" s="23"/>
      <c r="L4424" s="23"/>
      <c r="M4424" s="23"/>
      <c r="N4424" s="23"/>
      <c r="O4424" s="23"/>
      <c r="P4424" s="23"/>
      <c r="Q4424" s="23"/>
      <c r="R4424" s="23"/>
      <c r="S4424" s="23"/>
      <c r="T4424" s="23"/>
      <c r="U4424" s="23"/>
      <c r="V4424" s="23"/>
      <c r="W4424" s="23"/>
    </row>
    <row r="4425" spans="1:23" x14ac:dyDescent="0.3">
      <c r="A4425" s="23"/>
      <c r="B4425" s="23"/>
      <c r="C4425" s="23"/>
      <c r="D4425" s="23"/>
      <c r="E4425" s="23"/>
      <c r="F4425" s="23"/>
      <c r="G4425" s="23"/>
      <c r="H4425" s="23"/>
      <c r="I4425" s="23"/>
      <c r="J4425" s="23"/>
      <c r="K4425" s="23"/>
      <c r="L4425" s="23"/>
      <c r="M4425" s="23"/>
      <c r="N4425" s="23"/>
      <c r="O4425" s="23"/>
      <c r="P4425" s="23"/>
      <c r="Q4425" s="23"/>
      <c r="R4425" s="23"/>
      <c r="S4425" s="23"/>
      <c r="T4425" s="23"/>
      <c r="U4425" s="23"/>
      <c r="V4425" s="23"/>
      <c r="W4425" s="23"/>
    </row>
    <row r="4426" spans="1:23" x14ac:dyDescent="0.3">
      <c r="A4426" s="23"/>
      <c r="B4426" s="23"/>
      <c r="C4426" s="23"/>
      <c r="D4426" s="23"/>
      <c r="E4426" s="23"/>
      <c r="F4426" s="23"/>
      <c r="G4426" s="23"/>
      <c r="H4426" s="23"/>
      <c r="I4426" s="23"/>
      <c r="J4426" s="23"/>
      <c r="K4426" s="23"/>
      <c r="L4426" s="23"/>
      <c r="M4426" s="23"/>
      <c r="N4426" s="23"/>
      <c r="O4426" s="23"/>
      <c r="P4426" s="23"/>
      <c r="Q4426" s="23"/>
      <c r="R4426" s="23"/>
      <c r="S4426" s="23"/>
      <c r="T4426" s="23"/>
      <c r="U4426" s="23"/>
      <c r="V4426" s="23"/>
      <c r="W4426" s="23"/>
    </row>
    <row r="4427" spans="1:23" x14ac:dyDescent="0.3">
      <c r="A4427" s="23"/>
      <c r="B4427" s="23"/>
      <c r="C4427" s="23"/>
      <c r="D4427" s="23"/>
      <c r="E4427" s="23"/>
      <c r="F4427" s="23"/>
      <c r="G4427" s="23"/>
      <c r="H4427" s="23"/>
      <c r="I4427" s="23"/>
      <c r="J4427" s="23"/>
      <c r="K4427" s="23"/>
      <c r="L4427" s="23"/>
      <c r="M4427" s="23"/>
      <c r="N4427" s="23"/>
      <c r="O4427" s="23"/>
      <c r="P4427" s="23"/>
      <c r="Q4427" s="23"/>
      <c r="R4427" s="23"/>
      <c r="S4427" s="23"/>
      <c r="T4427" s="23"/>
      <c r="U4427" s="23"/>
      <c r="V4427" s="23"/>
      <c r="W4427" s="23"/>
    </row>
    <row r="4428" spans="1:23" x14ac:dyDescent="0.3">
      <c r="A4428" s="23"/>
      <c r="B4428" s="23"/>
      <c r="C4428" s="23"/>
      <c r="D4428" s="23"/>
      <c r="E4428" s="23"/>
      <c r="F4428" s="23"/>
      <c r="G4428" s="23"/>
      <c r="H4428" s="23"/>
      <c r="I4428" s="23"/>
      <c r="J4428" s="23"/>
      <c r="K4428" s="23"/>
      <c r="L4428" s="23"/>
      <c r="M4428" s="23"/>
      <c r="N4428" s="23"/>
      <c r="O4428" s="23"/>
      <c r="P4428" s="23"/>
      <c r="Q4428" s="23"/>
      <c r="R4428" s="23"/>
      <c r="S4428" s="23"/>
      <c r="T4428" s="23"/>
      <c r="U4428" s="23"/>
      <c r="V4428" s="23"/>
      <c r="W4428" s="23"/>
    </row>
    <row r="4429" spans="1:23" x14ac:dyDescent="0.3">
      <c r="A4429" s="23"/>
      <c r="B4429" s="23"/>
      <c r="C4429" s="23"/>
      <c r="D4429" s="23"/>
      <c r="E4429" s="23"/>
      <c r="F4429" s="23"/>
      <c r="G4429" s="23"/>
      <c r="H4429" s="23"/>
      <c r="I4429" s="23"/>
      <c r="J4429" s="23"/>
      <c r="K4429" s="23"/>
      <c r="L4429" s="23"/>
      <c r="M4429" s="23"/>
      <c r="N4429" s="23"/>
      <c r="O4429" s="23"/>
      <c r="P4429" s="23"/>
      <c r="Q4429" s="23"/>
      <c r="R4429" s="23"/>
      <c r="S4429" s="23"/>
      <c r="T4429" s="23"/>
      <c r="U4429" s="23"/>
      <c r="V4429" s="23"/>
      <c r="W4429" s="23"/>
    </row>
    <row r="4430" spans="1:23" x14ac:dyDescent="0.3">
      <c r="A4430" s="23"/>
      <c r="B4430" s="23"/>
      <c r="C4430" s="23"/>
      <c r="D4430" s="23"/>
      <c r="E4430" s="23"/>
      <c r="F4430" s="23"/>
      <c r="G4430" s="23"/>
      <c r="H4430" s="23"/>
      <c r="I4430" s="23"/>
      <c r="J4430" s="23"/>
      <c r="K4430" s="23"/>
      <c r="L4430" s="23"/>
      <c r="M4430" s="23"/>
      <c r="N4430" s="23"/>
      <c r="O4430" s="23"/>
      <c r="P4430" s="23"/>
      <c r="Q4430" s="23"/>
      <c r="R4430" s="23"/>
      <c r="S4430" s="23"/>
      <c r="T4430" s="23"/>
      <c r="U4430" s="23"/>
      <c r="V4430" s="23"/>
      <c r="W4430" s="23"/>
    </row>
    <row r="4431" spans="1:23" x14ac:dyDescent="0.3">
      <c r="A4431" s="23"/>
      <c r="B4431" s="23"/>
      <c r="C4431" s="23"/>
      <c r="D4431" s="23"/>
      <c r="E4431" s="23"/>
      <c r="F4431" s="23"/>
      <c r="G4431" s="23"/>
      <c r="H4431" s="23"/>
      <c r="I4431" s="23"/>
      <c r="J4431" s="23"/>
      <c r="K4431" s="23"/>
      <c r="L4431" s="23"/>
      <c r="M4431" s="23"/>
      <c r="N4431" s="23"/>
      <c r="O4431" s="23"/>
      <c r="P4431" s="23"/>
      <c r="Q4431" s="23"/>
      <c r="R4431" s="23"/>
      <c r="S4431" s="23"/>
      <c r="T4431" s="23"/>
      <c r="U4431" s="23"/>
      <c r="V4431" s="23"/>
      <c r="W4431" s="23"/>
    </row>
    <row r="4432" spans="1:23" x14ac:dyDescent="0.3">
      <c r="A4432" s="23"/>
      <c r="B4432" s="23"/>
      <c r="C4432" s="23"/>
      <c r="D4432" s="23"/>
      <c r="E4432" s="23"/>
      <c r="F4432" s="23"/>
      <c r="G4432" s="23"/>
      <c r="H4432" s="23"/>
      <c r="I4432" s="23"/>
      <c r="J4432" s="23"/>
      <c r="K4432" s="23"/>
      <c r="L4432" s="23"/>
      <c r="M4432" s="23"/>
      <c r="N4432" s="23"/>
      <c r="O4432" s="23"/>
      <c r="P4432" s="23"/>
      <c r="Q4432" s="23"/>
      <c r="R4432" s="23"/>
      <c r="S4432" s="23"/>
      <c r="T4432" s="23"/>
      <c r="U4432" s="23"/>
      <c r="V4432" s="23"/>
      <c r="W4432" s="23"/>
    </row>
    <row r="4433" spans="1:23" x14ac:dyDescent="0.3">
      <c r="A4433" s="23"/>
      <c r="B4433" s="23"/>
      <c r="C4433" s="23"/>
      <c r="D4433" s="23"/>
      <c r="E4433" s="23"/>
      <c r="F4433" s="23"/>
      <c r="G4433" s="23"/>
      <c r="H4433" s="23"/>
      <c r="I4433" s="23"/>
      <c r="J4433" s="23"/>
      <c r="K4433" s="23"/>
      <c r="L4433" s="23"/>
      <c r="M4433" s="23"/>
      <c r="N4433" s="23"/>
      <c r="O4433" s="23"/>
      <c r="P4433" s="23"/>
      <c r="Q4433" s="23"/>
      <c r="R4433" s="23"/>
      <c r="S4433" s="23"/>
      <c r="T4433" s="23"/>
      <c r="U4433" s="23"/>
      <c r="V4433" s="23"/>
      <c r="W4433" s="23"/>
    </row>
    <row r="4434" spans="1:23" x14ac:dyDescent="0.3">
      <c r="A4434" s="23"/>
      <c r="B4434" s="23"/>
      <c r="C4434" s="23"/>
      <c r="D4434" s="23"/>
      <c r="E4434" s="23"/>
      <c r="F4434" s="23"/>
      <c r="G4434" s="23"/>
      <c r="H4434" s="23"/>
      <c r="I4434" s="23"/>
      <c r="J4434" s="23"/>
      <c r="K4434" s="23"/>
      <c r="L4434" s="23"/>
      <c r="M4434" s="23"/>
      <c r="N4434" s="23"/>
      <c r="O4434" s="23"/>
      <c r="P4434" s="23"/>
      <c r="Q4434" s="23"/>
      <c r="R4434" s="23"/>
      <c r="S4434" s="23"/>
      <c r="T4434" s="23"/>
      <c r="U4434" s="23"/>
      <c r="V4434" s="23"/>
      <c r="W4434" s="23"/>
    </row>
    <row r="4435" spans="1:23" x14ac:dyDescent="0.3">
      <c r="A4435" s="23"/>
      <c r="B4435" s="23"/>
      <c r="C4435" s="23"/>
      <c r="D4435" s="23"/>
      <c r="E4435" s="23"/>
      <c r="F4435" s="23"/>
      <c r="G4435" s="23"/>
      <c r="H4435" s="23"/>
      <c r="I4435" s="23"/>
      <c r="J4435" s="23"/>
      <c r="K4435" s="23"/>
      <c r="L4435" s="23"/>
      <c r="M4435" s="23"/>
      <c r="N4435" s="23"/>
      <c r="O4435" s="23"/>
      <c r="P4435" s="23"/>
      <c r="Q4435" s="23"/>
      <c r="R4435" s="23"/>
      <c r="S4435" s="23"/>
      <c r="T4435" s="23"/>
      <c r="U4435" s="23"/>
      <c r="V4435" s="23"/>
      <c r="W4435" s="23"/>
    </row>
    <row r="4436" spans="1:23" x14ac:dyDescent="0.3">
      <c r="A4436" s="23"/>
      <c r="B4436" s="23"/>
      <c r="C4436" s="23"/>
      <c r="D4436" s="23"/>
      <c r="E4436" s="23"/>
      <c r="F4436" s="23"/>
      <c r="G4436" s="23"/>
      <c r="H4436" s="23"/>
      <c r="I4436" s="23"/>
      <c r="J4436" s="23"/>
      <c r="K4436" s="23"/>
      <c r="L4436" s="23"/>
      <c r="M4436" s="23"/>
      <c r="N4436" s="23"/>
      <c r="O4436" s="23"/>
      <c r="P4436" s="23"/>
      <c r="Q4436" s="23"/>
      <c r="R4436" s="23"/>
      <c r="S4436" s="23"/>
      <c r="T4436" s="23"/>
      <c r="U4436" s="23"/>
      <c r="V4436" s="23"/>
      <c r="W4436" s="23"/>
    </row>
    <row r="4437" spans="1:23" x14ac:dyDescent="0.3">
      <c r="A4437" s="23"/>
      <c r="B4437" s="23"/>
      <c r="C4437" s="23"/>
      <c r="D4437" s="23"/>
      <c r="E4437" s="23"/>
      <c r="F4437" s="23"/>
      <c r="G4437" s="23"/>
      <c r="H4437" s="23"/>
      <c r="I4437" s="23"/>
      <c r="J4437" s="23"/>
      <c r="K4437" s="23"/>
      <c r="L4437" s="23"/>
      <c r="M4437" s="23"/>
      <c r="N4437" s="23"/>
      <c r="O4437" s="23"/>
      <c r="P4437" s="23"/>
      <c r="Q4437" s="23"/>
      <c r="R4437" s="23"/>
      <c r="S4437" s="23"/>
      <c r="T4437" s="23"/>
      <c r="U4437" s="23"/>
      <c r="V4437" s="23"/>
      <c r="W4437" s="23"/>
    </row>
    <row r="4438" spans="1:23" x14ac:dyDescent="0.3">
      <c r="A4438" s="23"/>
      <c r="B4438" s="23"/>
      <c r="C4438" s="23"/>
      <c r="D4438" s="23"/>
      <c r="E4438" s="23"/>
      <c r="F4438" s="23"/>
      <c r="G4438" s="23"/>
      <c r="H4438" s="23"/>
      <c r="I4438" s="23"/>
      <c r="J4438" s="23"/>
      <c r="K4438" s="23"/>
      <c r="L4438" s="23"/>
      <c r="M4438" s="23"/>
      <c r="N4438" s="23"/>
      <c r="O4438" s="23"/>
      <c r="P4438" s="23"/>
      <c r="Q4438" s="23"/>
      <c r="R4438" s="23"/>
      <c r="S4438" s="23"/>
      <c r="T4438" s="23"/>
      <c r="U4438" s="23"/>
      <c r="V4438" s="23"/>
      <c r="W4438" s="23"/>
    </row>
    <row r="4439" spans="1:23" x14ac:dyDescent="0.3">
      <c r="A4439" s="23"/>
      <c r="B4439" s="23"/>
      <c r="C4439" s="23"/>
      <c r="D4439" s="23"/>
      <c r="E4439" s="23"/>
      <c r="F4439" s="23"/>
      <c r="G4439" s="23"/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</row>
    <row r="4440" spans="1:23" x14ac:dyDescent="0.3">
      <c r="A4440" s="23"/>
      <c r="B4440" s="23"/>
      <c r="C4440" s="23"/>
      <c r="D4440" s="23"/>
      <c r="E4440" s="23"/>
      <c r="F4440" s="23"/>
      <c r="G4440" s="23"/>
      <c r="H4440" s="23"/>
      <c r="I4440" s="23"/>
      <c r="J4440" s="23"/>
      <c r="K4440" s="23"/>
      <c r="L4440" s="23"/>
      <c r="M4440" s="23"/>
      <c r="N4440" s="23"/>
      <c r="O4440" s="23"/>
      <c r="P4440" s="23"/>
      <c r="Q4440" s="23"/>
      <c r="R4440" s="23"/>
      <c r="S4440" s="23"/>
      <c r="T4440" s="23"/>
      <c r="U4440" s="23"/>
      <c r="V4440" s="23"/>
      <c r="W4440" s="23"/>
    </row>
    <row r="4441" spans="1:23" x14ac:dyDescent="0.3">
      <c r="A4441" s="23"/>
      <c r="B4441" s="23"/>
      <c r="C4441" s="23"/>
      <c r="D4441" s="23"/>
      <c r="E4441" s="23"/>
      <c r="F4441" s="23"/>
      <c r="G4441" s="23"/>
      <c r="H4441" s="23"/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</row>
    <row r="4442" spans="1:23" x14ac:dyDescent="0.3">
      <c r="A4442" s="23"/>
      <c r="B4442" s="23"/>
      <c r="C4442" s="23"/>
      <c r="D4442" s="23"/>
      <c r="E4442" s="23"/>
      <c r="F4442" s="23"/>
      <c r="G4442" s="23"/>
      <c r="H4442" s="23"/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3"/>
    </row>
    <row r="4443" spans="1:23" x14ac:dyDescent="0.3">
      <c r="A4443" s="23"/>
      <c r="B4443" s="23"/>
      <c r="C4443" s="23"/>
      <c r="D4443" s="23"/>
      <c r="E4443" s="23"/>
      <c r="F4443" s="23"/>
      <c r="G4443" s="23"/>
      <c r="H4443" s="23"/>
      <c r="I4443" s="23"/>
      <c r="J4443" s="23"/>
      <c r="K4443" s="23"/>
      <c r="L4443" s="23"/>
      <c r="M4443" s="23"/>
      <c r="N4443" s="23"/>
      <c r="O4443" s="23"/>
      <c r="P4443" s="23"/>
      <c r="Q4443" s="23"/>
      <c r="R4443" s="23"/>
      <c r="S4443" s="23"/>
      <c r="T4443" s="23"/>
      <c r="U4443" s="23"/>
      <c r="V4443" s="23"/>
      <c r="W4443" s="23"/>
    </row>
    <row r="4444" spans="1:23" x14ac:dyDescent="0.3">
      <c r="A4444" s="23"/>
      <c r="B4444" s="23"/>
      <c r="C4444" s="23"/>
      <c r="D4444" s="23"/>
      <c r="E4444" s="23"/>
      <c r="F4444" s="23"/>
      <c r="G4444" s="23"/>
      <c r="H4444" s="23"/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3"/>
    </row>
    <row r="4445" spans="1:23" x14ac:dyDescent="0.3">
      <c r="A4445" s="23"/>
      <c r="B4445" s="23"/>
      <c r="C4445" s="23"/>
      <c r="D4445" s="23"/>
      <c r="E4445" s="23"/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</row>
    <row r="4446" spans="1:23" x14ac:dyDescent="0.3">
      <c r="A4446" s="23"/>
      <c r="B4446" s="23"/>
      <c r="C4446" s="23"/>
      <c r="D4446" s="23"/>
      <c r="E4446" s="23"/>
      <c r="F4446" s="23"/>
      <c r="G4446" s="23"/>
      <c r="H4446" s="23"/>
      <c r="I4446" s="23"/>
      <c r="J4446" s="23"/>
      <c r="K4446" s="23"/>
      <c r="L4446" s="23"/>
      <c r="M4446" s="23"/>
      <c r="N4446" s="23"/>
      <c r="O4446" s="23"/>
      <c r="P4446" s="23"/>
      <c r="Q4446" s="23"/>
      <c r="R4446" s="23"/>
      <c r="S4446" s="23"/>
      <c r="T4446" s="23"/>
      <c r="U4446" s="23"/>
      <c r="V4446" s="23"/>
      <c r="W4446" s="23"/>
    </row>
    <row r="4447" spans="1:23" x14ac:dyDescent="0.3">
      <c r="A4447" s="23"/>
      <c r="B4447" s="23"/>
      <c r="C4447" s="23"/>
      <c r="D4447" s="23"/>
      <c r="E4447" s="23"/>
      <c r="F4447" s="23"/>
      <c r="G4447" s="23"/>
      <c r="H4447" s="23"/>
      <c r="I4447" s="23"/>
      <c r="J4447" s="23"/>
      <c r="K4447" s="23"/>
      <c r="L4447" s="23"/>
      <c r="M4447" s="23"/>
      <c r="N4447" s="23"/>
      <c r="O4447" s="23"/>
      <c r="P4447" s="23"/>
      <c r="Q4447" s="23"/>
      <c r="R4447" s="23"/>
      <c r="S4447" s="23"/>
      <c r="T4447" s="23"/>
      <c r="U4447" s="23"/>
      <c r="V4447" s="23"/>
      <c r="W4447" s="23"/>
    </row>
    <row r="4448" spans="1:23" x14ac:dyDescent="0.3">
      <c r="A4448" s="23"/>
      <c r="B4448" s="23"/>
      <c r="C4448" s="23"/>
      <c r="D4448" s="23"/>
      <c r="E4448" s="23"/>
      <c r="F4448" s="23"/>
      <c r="G4448" s="23"/>
      <c r="H4448" s="23"/>
      <c r="I4448" s="23"/>
      <c r="J4448" s="23"/>
      <c r="K4448" s="23"/>
      <c r="L4448" s="23"/>
      <c r="M4448" s="23"/>
      <c r="N4448" s="23"/>
      <c r="O4448" s="23"/>
      <c r="P4448" s="23"/>
      <c r="Q4448" s="23"/>
      <c r="R4448" s="23"/>
      <c r="S4448" s="23"/>
      <c r="T4448" s="23"/>
      <c r="U4448" s="23"/>
      <c r="V4448" s="23"/>
      <c r="W4448" s="23"/>
    </row>
    <row r="4449" spans="1:23" x14ac:dyDescent="0.3">
      <c r="A4449" s="23"/>
      <c r="B4449" s="23"/>
      <c r="C4449" s="23"/>
      <c r="D4449" s="23"/>
      <c r="E4449" s="23"/>
      <c r="F4449" s="23"/>
      <c r="G4449" s="23"/>
      <c r="H4449" s="23"/>
      <c r="I4449" s="23"/>
      <c r="J4449" s="23"/>
      <c r="K4449" s="23"/>
      <c r="L4449" s="23"/>
      <c r="M4449" s="23"/>
      <c r="N4449" s="23"/>
      <c r="O4449" s="23"/>
      <c r="P4449" s="23"/>
      <c r="Q4449" s="23"/>
      <c r="R4449" s="23"/>
      <c r="S4449" s="23"/>
      <c r="T4449" s="23"/>
      <c r="U4449" s="23"/>
      <c r="V4449" s="23"/>
      <c r="W4449" s="23"/>
    </row>
    <row r="4450" spans="1:23" x14ac:dyDescent="0.3">
      <c r="A4450" s="23"/>
      <c r="B4450" s="23"/>
      <c r="C4450" s="23"/>
      <c r="D4450" s="23"/>
      <c r="E4450" s="23"/>
      <c r="F4450" s="23"/>
      <c r="G4450" s="23"/>
      <c r="H4450" s="23"/>
      <c r="I4450" s="23"/>
      <c r="J4450" s="23"/>
      <c r="K4450" s="23"/>
      <c r="L4450" s="23"/>
      <c r="M4450" s="23"/>
      <c r="N4450" s="23"/>
      <c r="O4450" s="23"/>
      <c r="P4450" s="23"/>
      <c r="Q4450" s="23"/>
      <c r="R4450" s="23"/>
      <c r="S4450" s="23"/>
      <c r="T4450" s="23"/>
      <c r="U4450" s="23"/>
      <c r="V4450" s="23"/>
      <c r="W4450" s="23"/>
    </row>
    <row r="4451" spans="1:23" x14ac:dyDescent="0.3">
      <c r="A4451" s="23"/>
      <c r="B4451" s="23"/>
      <c r="C4451" s="23"/>
      <c r="D4451" s="23"/>
      <c r="E4451" s="23"/>
      <c r="F4451" s="23"/>
      <c r="G4451" s="23"/>
      <c r="H4451" s="23"/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  <c r="T4451" s="23"/>
      <c r="U4451" s="23"/>
      <c r="V4451" s="23"/>
      <c r="W4451" s="23"/>
    </row>
    <row r="4452" spans="1:23" x14ac:dyDescent="0.3">
      <c r="A4452" s="23"/>
      <c r="B4452" s="23"/>
      <c r="C4452" s="23"/>
      <c r="D4452" s="23"/>
      <c r="E4452" s="23"/>
      <c r="F4452" s="23"/>
      <c r="G4452" s="23"/>
      <c r="H4452" s="23"/>
      <c r="I4452" s="23"/>
      <c r="J4452" s="23"/>
      <c r="K4452" s="23"/>
      <c r="L4452" s="23"/>
      <c r="M4452" s="23"/>
      <c r="N4452" s="23"/>
      <c r="O4452" s="23"/>
      <c r="P4452" s="23"/>
      <c r="Q4452" s="23"/>
      <c r="R4452" s="23"/>
      <c r="S4452" s="23"/>
      <c r="T4452" s="23"/>
      <c r="U4452" s="23"/>
      <c r="V4452" s="23"/>
      <c r="W4452" s="23"/>
    </row>
    <row r="4453" spans="1:23" x14ac:dyDescent="0.3">
      <c r="A4453" s="23"/>
      <c r="B4453" s="23"/>
      <c r="C4453" s="23"/>
      <c r="D4453" s="23"/>
      <c r="E4453" s="23"/>
      <c r="F4453" s="23"/>
      <c r="G4453" s="23"/>
      <c r="H4453" s="23"/>
      <c r="I4453" s="23"/>
      <c r="J4453" s="23"/>
      <c r="K4453" s="23"/>
      <c r="L4453" s="23"/>
      <c r="M4453" s="23"/>
      <c r="N4453" s="23"/>
      <c r="O4453" s="23"/>
      <c r="P4453" s="23"/>
      <c r="Q4453" s="23"/>
      <c r="R4453" s="23"/>
      <c r="S4453" s="23"/>
      <c r="T4453" s="23"/>
      <c r="U4453" s="23"/>
      <c r="V4453" s="23"/>
      <c r="W4453" s="23"/>
    </row>
    <row r="4454" spans="1:23" x14ac:dyDescent="0.3">
      <c r="A4454" s="23"/>
      <c r="B4454" s="23"/>
      <c r="C4454" s="23"/>
      <c r="D4454" s="23"/>
      <c r="E4454" s="23"/>
      <c r="F4454" s="23"/>
      <c r="G4454" s="23"/>
      <c r="H4454" s="23"/>
      <c r="I4454" s="23"/>
      <c r="J4454" s="23"/>
      <c r="K4454" s="23"/>
      <c r="L4454" s="23"/>
      <c r="M4454" s="23"/>
      <c r="N4454" s="23"/>
      <c r="O4454" s="23"/>
      <c r="P4454" s="23"/>
      <c r="Q4454" s="23"/>
      <c r="R4454" s="23"/>
      <c r="S4454" s="23"/>
      <c r="T4454" s="23"/>
      <c r="U4454" s="23"/>
      <c r="V4454" s="23"/>
      <c r="W4454" s="23"/>
    </row>
    <row r="4455" spans="1:23" x14ac:dyDescent="0.3">
      <c r="A4455" s="23"/>
      <c r="B4455" s="23"/>
      <c r="C4455" s="23"/>
      <c r="D4455" s="23"/>
      <c r="E4455" s="23"/>
      <c r="F4455" s="23"/>
      <c r="G4455" s="23"/>
      <c r="H4455" s="23"/>
      <c r="I4455" s="23"/>
      <c r="J4455" s="23"/>
      <c r="K4455" s="23"/>
      <c r="L4455" s="23"/>
      <c r="M4455" s="23"/>
      <c r="N4455" s="23"/>
      <c r="O4455" s="23"/>
      <c r="P4455" s="23"/>
      <c r="Q4455" s="23"/>
      <c r="R4455" s="23"/>
      <c r="S4455" s="23"/>
      <c r="T4455" s="23"/>
      <c r="U4455" s="23"/>
      <c r="V4455" s="23"/>
      <c r="W4455" s="23"/>
    </row>
    <row r="4456" spans="1:23" x14ac:dyDescent="0.3">
      <c r="A4456" s="23"/>
      <c r="B4456" s="23"/>
      <c r="C4456" s="23"/>
      <c r="D4456" s="23"/>
      <c r="E4456" s="23"/>
      <c r="F4456" s="23"/>
      <c r="G4456" s="23"/>
      <c r="H4456" s="23"/>
      <c r="I4456" s="23"/>
      <c r="J4456" s="23"/>
      <c r="K4456" s="23"/>
      <c r="L4456" s="23"/>
      <c r="M4456" s="23"/>
      <c r="N4456" s="23"/>
      <c r="O4456" s="23"/>
      <c r="P4456" s="23"/>
      <c r="Q4456" s="23"/>
      <c r="R4456" s="23"/>
      <c r="S4456" s="23"/>
      <c r="T4456" s="23"/>
      <c r="U4456" s="23"/>
      <c r="V4456" s="23"/>
      <c r="W4456" s="23"/>
    </row>
    <row r="4457" spans="1:23" x14ac:dyDescent="0.3">
      <c r="A4457" s="23"/>
      <c r="B4457" s="23"/>
      <c r="C4457" s="23"/>
      <c r="D4457" s="23"/>
      <c r="E4457" s="23"/>
      <c r="F4457" s="23"/>
      <c r="G4457" s="23"/>
      <c r="H4457" s="23"/>
      <c r="I4457" s="23"/>
      <c r="J4457" s="23"/>
      <c r="K4457" s="23"/>
      <c r="L4457" s="23"/>
      <c r="M4457" s="23"/>
      <c r="N4457" s="23"/>
      <c r="O4457" s="23"/>
      <c r="P4457" s="23"/>
      <c r="Q4457" s="23"/>
      <c r="R4457" s="23"/>
      <c r="S4457" s="23"/>
      <c r="T4457" s="23"/>
      <c r="U4457" s="23"/>
      <c r="V4457" s="23"/>
      <c r="W4457" s="23"/>
    </row>
    <row r="4458" spans="1:23" x14ac:dyDescent="0.3">
      <c r="A4458" s="23"/>
      <c r="B4458" s="23"/>
      <c r="C4458" s="23"/>
      <c r="D4458" s="23"/>
      <c r="E4458" s="23"/>
      <c r="F4458" s="23"/>
      <c r="G4458" s="23"/>
      <c r="H4458" s="23"/>
      <c r="I4458" s="23"/>
      <c r="J4458" s="23"/>
      <c r="K4458" s="23"/>
      <c r="L4458" s="23"/>
      <c r="M4458" s="23"/>
      <c r="N4458" s="23"/>
      <c r="O4458" s="23"/>
      <c r="P4458" s="23"/>
      <c r="Q4458" s="23"/>
      <c r="R4458" s="23"/>
      <c r="S4458" s="23"/>
      <c r="T4458" s="23"/>
      <c r="U4458" s="23"/>
      <c r="V4458" s="23"/>
      <c r="W4458" s="23"/>
    </row>
    <row r="4459" spans="1:23" x14ac:dyDescent="0.3">
      <c r="A4459" s="23"/>
      <c r="B4459" s="23"/>
      <c r="C4459" s="23"/>
      <c r="D4459" s="23"/>
      <c r="E4459" s="23"/>
      <c r="F4459" s="23"/>
      <c r="G4459" s="23"/>
      <c r="H4459" s="23"/>
      <c r="I4459" s="23"/>
      <c r="J4459" s="23"/>
      <c r="K4459" s="23"/>
      <c r="L4459" s="23"/>
      <c r="M4459" s="23"/>
      <c r="N4459" s="23"/>
      <c r="O4459" s="23"/>
      <c r="P4459" s="23"/>
      <c r="Q4459" s="23"/>
      <c r="R4459" s="23"/>
      <c r="S4459" s="23"/>
      <c r="T4459" s="23"/>
      <c r="U4459" s="23"/>
      <c r="V4459" s="23"/>
      <c r="W4459" s="23"/>
    </row>
    <row r="4460" spans="1:23" x14ac:dyDescent="0.3">
      <c r="A4460" s="23"/>
      <c r="B4460" s="23"/>
      <c r="C4460" s="23"/>
      <c r="D4460" s="23"/>
      <c r="E4460" s="23"/>
      <c r="F4460" s="23"/>
      <c r="G4460" s="23"/>
      <c r="H4460" s="23"/>
      <c r="I4460" s="23"/>
      <c r="J4460" s="23"/>
      <c r="K4460" s="23"/>
      <c r="L4460" s="23"/>
      <c r="M4460" s="23"/>
      <c r="N4460" s="23"/>
      <c r="O4460" s="23"/>
      <c r="P4460" s="23"/>
      <c r="Q4460" s="23"/>
      <c r="R4460" s="23"/>
      <c r="S4460" s="23"/>
      <c r="T4460" s="23"/>
      <c r="U4460" s="23"/>
      <c r="V4460" s="23"/>
      <c r="W4460" s="23"/>
    </row>
    <row r="4461" spans="1:23" x14ac:dyDescent="0.3">
      <c r="A4461" s="23"/>
      <c r="B4461" s="23"/>
      <c r="C4461" s="23"/>
      <c r="D4461" s="23"/>
      <c r="E4461" s="23"/>
      <c r="F4461" s="23"/>
      <c r="G4461" s="23"/>
      <c r="H4461" s="23"/>
      <c r="I4461" s="23"/>
      <c r="J4461" s="23"/>
      <c r="K4461" s="23"/>
      <c r="L4461" s="23"/>
      <c r="M4461" s="23"/>
      <c r="N4461" s="23"/>
      <c r="O4461" s="23"/>
      <c r="P4461" s="23"/>
      <c r="Q4461" s="23"/>
      <c r="R4461" s="23"/>
      <c r="S4461" s="23"/>
      <c r="T4461" s="23"/>
      <c r="U4461" s="23"/>
      <c r="V4461" s="23"/>
      <c r="W4461" s="23"/>
    </row>
    <row r="4462" spans="1:23" x14ac:dyDescent="0.3">
      <c r="A4462" s="23"/>
      <c r="B4462" s="23"/>
      <c r="C4462" s="23"/>
      <c r="D4462" s="23"/>
      <c r="E4462" s="23"/>
      <c r="F4462" s="23"/>
      <c r="G4462" s="23"/>
      <c r="H4462" s="23"/>
      <c r="I4462" s="23"/>
      <c r="J4462" s="23"/>
      <c r="K4462" s="23"/>
      <c r="L4462" s="23"/>
      <c r="M4462" s="23"/>
      <c r="N4462" s="23"/>
      <c r="O4462" s="23"/>
      <c r="P4462" s="23"/>
      <c r="Q4462" s="23"/>
      <c r="R4462" s="23"/>
      <c r="S4462" s="23"/>
      <c r="T4462" s="23"/>
      <c r="U4462" s="23"/>
      <c r="V4462" s="23"/>
      <c r="W4462" s="23"/>
    </row>
    <row r="4463" spans="1:23" x14ac:dyDescent="0.3">
      <c r="A4463" s="23"/>
      <c r="B4463" s="23"/>
      <c r="C4463" s="23"/>
      <c r="D4463" s="23"/>
      <c r="E4463" s="23"/>
      <c r="F4463" s="23"/>
      <c r="G4463" s="23"/>
      <c r="H4463" s="23"/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  <c r="T4463" s="23"/>
      <c r="U4463" s="23"/>
      <c r="V4463" s="23"/>
      <c r="W4463" s="23"/>
    </row>
    <row r="4464" spans="1:23" x14ac:dyDescent="0.3">
      <c r="A4464" s="23"/>
      <c r="B4464" s="23"/>
      <c r="C4464" s="23"/>
      <c r="D4464" s="23"/>
      <c r="E4464" s="23"/>
      <c r="F4464" s="23"/>
      <c r="G4464" s="23"/>
      <c r="H4464" s="23"/>
      <c r="I4464" s="23"/>
      <c r="J4464" s="23"/>
      <c r="K4464" s="23"/>
      <c r="L4464" s="23"/>
      <c r="M4464" s="23"/>
      <c r="N4464" s="23"/>
      <c r="O4464" s="23"/>
      <c r="P4464" s="23"/>
      <c r="Q4464" s="23"/>
      <c r="R4464" s="23"/>
      <c r="S4464" s="23"/>
      <c r="T4464" s="23"/>
      <c r="U4464" s="23"/>
      <c r="V4464" s="23"/>
      <c r="W4464" s="23"/>
    </row>
    <row r="4465" spans="1:23" x14ac:dyDescent="0.3">
      <c r="A4465" s="23"/>
      <c r="B4465" s="23"/>
      <c r="C4465" s="23"/>
      <c r="D4465" s="23"/>
      <c r="E4465" s="23"/>
      <c r="F4465" s="23"/>
      <c r="G4465" s="23"/>
      <c r="H4465" s="23"/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  <c r="T4465" s="23"/>
      <c r="U4465" s="23"/>
      <c r="V4465" s="23"/>
      <c r="W4465" s="23"/>
    </row>
    <row r="4466" spans="1:23" x14ac:dyDescent="0.3">
      <c r="A4466" s="23"/>
      <c r="B4466" s="23"/>
      <c r="C4466" s="23"/>
      <c r="D4466" s="23"/>
      <c r="E4466" s="23"/>
      <c r="F4466" s="23"/>
      <c r="G4466" s="23"/>
      <c r="H4466" s="23"/>
      <c r="I4466" s="23"/>
      <c r="J4466" s="23"/>
      <c r="K4466" s="23"/>
      <c r="L4466" s="23"/>
      <c r="M4466" s="23"/>
      <c r="N4466" s="23"/>
      <c r="O4466" s="23"/>
      <c r="P4466" s="23"/>
      <c r="Q4466" s="23"/>
      <c r="R4466" s="23"/>
      <c r="S4466" s="23"/>
      <c r="T4466" s="23"/>
      <c r="U4466" s="23"/>
      <c r="V4466" s="23"/>
      <c r="W4466" s="23"/>
    </row>
    <row r="4467" spans="1:23" x14ac:dyDescent="0.3">
      <c r="A4467" s="23"/>
      <c r="B4467" s="23"/>
      <c r="C4467" s="23"/>
      <c r="D4467" s="23"/>
      <c r="E4467" s="23"/>
      <c r="F4467" s="23"/>
      <c r="G4467" s="23"/>
      <c r="H4467" s="23"/>
      <c r="I4467" s="23"/>
      <c r="J4467" s="23"/>
      <c r="K4467" s="23"/>
      <c r="L4467" s="23"/>
      <c r="M4467" s="23"/>
      <c r="N4467" s="23"/>
      <c r="O4467" s="23"/>
      <c r="P4467" s="23"/>
      <c r="Q4467" s="23"/>
      <c r="R4467" s="23"/>
      <c r="S4467" s="23"/>
      <c r="T4467" s="23"/>
      <c r="U4467" s="23"/>
      <c r="V4467" s="23"/>
      <c r="W4467" s="23"/>
    </row>
    <row r="4468" spans="1:23" x14ac:dyDescent="0.3">
      <c r="A4468" s="23"/>
      <c r="B4468" s="23"/>
      <c r="C4468" s="23"/>
      <c r="D4468" s="23"/>
      <c r="E4468" s="23"/>
      <c r="F4468" s="23"/>
      <c r="G4468" s="23"/>
      <c r="H4468" s="23"/>
      <c r="I4468" s="23"/>
      <c r="J4468" s="23"/>
      <c r="K4468" s="23"/>
      <c r="L4468" s="23"/>
      <c r="M4468" s="23"/>
      <c r="N4468" s="23"/>
      <c r="O4468" s="23"/>
      <c r="P4468" s="23"/>
      <c r="Q4468" s="23"/>
      <c r="R4468" s="23"/>
      <c r="S4468" s="23"/>
      <c r="T4468" s="23"/>
      <c r="U4468" s="23"/>
      <c r="V4468" s="23"/>
      <c r="W4468" s="23"/>
    </row>
    <row r="4469" spans="1:23" x14ac:dyDescent="0.3">
      <c r="A4469" s="23"/>
      <c r="B4469" s="23"/>
      <c r="C4469" s="23"/>
      <c r="D4469" s="23"/>
      <c r="E4469" s="23"/>
      <c r="F4469" s="23"/>
      <c r="G4469" s="23"/>
      <c r="H4469" s="23"/>
      <c r="I4469" s="23"/>
      <c r="J4469" s="23"/>
      <c r="K4469" s="23"/>
      <c r="L4469" s="23"/>
      <c r="M4469" s="23"/>
      <c r="N4469" s="23"/>
      <c r="O4469" s="23"/>
      <c r="P4469" s="23"/>
      <c r="Q4469" s="23"/>
      <c r="R4469" s="23"/>
      <c r="S4469" s="23"/>
      <c r="T4469" s="23"/>
      <c r="U4469" s="23"/>
      <c r="V4469" s="23"/>
      <c r="W4469" s="23"/>
    </row>
    <row r="4470" spans="1:23" x14ac:dyDescent="0.3">
      <c r="A4470" s="23"/>
      <c r="B4470" s="23"/>
      <c r="C4470" s="23"/>
      <c r="D4470" s="23"/>
      <c r="E4470" s="23"/>
      <c r="F4470" s="23"/>
      <c r="G4470" s="23"/>
      <c r="H4470" s="23"/>
      <c r="I4470" s="23"/>
      <c r="J4470" s="23"/>
      <c r="K4470" s="23"/>
      <c r="L4470" s="23"/>
      <c r="M4470" s="23"/>
      <c r="N4470" s="23"/>
      <c r="O4470" s="23"/>
      <c r="P4470" s="23"/>
      <c r="Q4470" s="23"/>
      <c r="R4470" s="23"/>
      <c r="S4470" s="23"/>
      <c r="T4470" s="23"/>
      <c r="U4470" s="23"/>
      <c r="V4470" s="23"/>
      <c r="W4470" s="23"/>
    </row>
    <row r="4471" spans="1:23" x14ac:dyDescent="0.3">
      <c r="A4471" s="23"/>
      <c r="B4471" s="23"/>
      <c r="C4471" s="23"/>
      <c r="D4471" s="23"/>
      <c r="E4471" s="23"/>
      <c r="F4471" s="23"/>
      <c r="G4471" s="23"/>
      <c r="H4471" s="23"/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3"/>
    </row>
    <row r="4472" spans="1:23" x14ac:dyDescent="0.3">
      <c r="A4472" s="23"/>
      <c r="B4472" s="23"/>
      <c r="C4472" s="23"/>
      <c r="D4472" s="23"/>
      <c r="E4472" s="23"/>
      <c r="F4472" s="23"/>
      <c r="G4472" s="23"/>
      <c r="H4472" s="23"/>
      <c r="I4472" s="23"/>
      <c r="J4472" s="23"/>
      <c r="K4472" s="23"/>
      <c r="L4472" s="23"/>
      <c r="M4472" s="23"/>
      <c r="N4472" s="23"/>
      <c r="O4472" s="23"/>
      <c r="P4472" s="23"/>
      <c r="Q4472" s="23"/>
      <c r="R4472" s="23"/>
      <c r="S4472" s="23"/>
      <c r="T4472" s="23"/>
      <c r="U4472" s="23"/>
      <c r="V4472" s="23"/>
      <c r="W4472" s="23"/>
    </row>
    <row r="4473" spans="1:23" x14ac:dyDescent="0.3">
      <c r="A4473" s="23"/>
      <c r="B4473" s="23"/>
      <c r="C4473" s="23"/>
      <c r="D4473" s="23"/>
      <c r="E4473" s="23"/>
      <c r="F4473" s="23"/>
      <c r="G4473" s="23"/>
      <c r="H4473" s="23"/>
      <c r="I4473" s="23"/>
      <c r="J4473" s="23"/>
      <c r="K4473" s="23"/>
      <c r="L4473" s="23"/>
      <c r="M4473" s="23"/>
      <c r="N4473" s="23"/>
      <c r="O4473" s="23"/>
      <c r="P4473" s="23"/>
      <c r="Q4473" s="23"/>
      <c r="R4473" s="23"/>
      <c r="S4473" s="23"/>
      <c r="T4473" s="23"/>
      <c r="U4473" s="23"/>
      <c r="V4473" s="23"/>
      <c r="W4473" s="23"/>
    </row>
    <row r="4474" spans="1:23" x14ac:dyDescent="0.3">
      <c r="A4474" s="23"/>
      <c r="B4474" s="23"/>
      <c r="C4474" s="23"/>
      <c r="D4474" s="23"/>
      <c r="E4474" s="23"/>
      <c r="F4474" s="23"/>
      <c r="G4474" s="23"/>
      <c r="H4474" s="23"/>
      <c r="I4474" s="23"/>
      <c r="J4474" s="23"/>
      <c r="K4474" s="23"/>
      <c r="L4474" s="23"/>
      <c r="M4474" s="23"/>
      <c r="N4474" s="23"/>
      <c r="O4474" s="23"/>
      <c r="P4474" s="23"/>
      <c r="Q4474" s="23"/>
      <c r="R4474" s="23"/>
      <c r="S4474" s="23"/>
      <c r="T4474" s="23"/>
      <c r="U4474" s="23"/>
      <c r="V4474" s="23"/>
      <c r="W4474" s="23"/>
    </row>
    <row r="4475" spans="1:23" x14ac:dyDescent="0.3">
      <c r="A4475" s="23"/>
      <c r="B4475" s="23"/>
      <c r="C4475" s="23"/>
      <c r="D4475" s="23"/>
      <c r="E4475" s="23"/>
      <c r="F4475" s="23"/>
      <c r="G4475" s="23"/>
      <c r="H4475" s="23"/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/>
      <c r="V4475" s="23"/>
      <c r="W4475" s="23"/>
    </row>
    <row r="4476" spans="1:23" x14ac:dyDescent="0.3">
      <c r="A4476" s="23"/>
      <c r="B4476" s="23"/>
      <c r="C4476" s="23"/>
      <c r="D4476" s="23"/>
      <c r="E4476" s="23"/>
      <c r="F4476" s="23"/>
      <c r="G4476" s="23"/>
      <c r="H4476" s="23"/>
      <c r="I4476" s="23"/>
      <c r="J4476" s="23"/>
      <c r="K4476" s="23"/>
      <c r="L4476" s="23"/>
      <c r="M4476" s="23"/>
      <c r="N4476" s="23"/>
      <c r="O4476" s="23"/>
      <c r="P4476" s="23"/>
      <c r="Q4476" s="23"/>
      <c r="R4476" s="23"/>
      <c r="S4476" s="23"/>
      <c r="T4476" s="23"/>
      <c r="U4476" s="23"/>
      <c r="V4476" s="23"/>
      <c r="W4476" s="23"/>
    </row>
    <row r="4477" spans="1:23" x14ac:dyDescent="0.3">
      <c r="A4477" s="23"/>
      <c r="B4477" s="23"/>
      <c r="C4477" s="23"/>
      <c r="D4477" s="23"/>
      <c r="E4477" s="23"/>
      <c r="F4477" s="23"/>
      <c r="G4477" s="23"/>
      <c r="H4477" s="23"/>
      <c r="I4477" s="23"/>
      <c r="J4477" s="23"/>
      <c r="K4477" s="23"/>
      <c r="L4477" s="23"/>
      <c r="M4477" s="23"/>
      <c r="N4477" s="23"/>
      <c r="O4477" s="23"/>
      <c r="P4477" s="23"/>
      <c r="Q4477" s="23"/>
      <c r="R4477" s="23"/>
      <c r="S4477" s="23"/>
      <c r="T4477" s="23"/>
      <c r="U4477" s="23"/>
      <c r="V4477" s="23"/>
      <c r="W4477" s="23"/>
    </row>
    <row r="4478" spans="1:23" x14ac:dyDescent="0.3">
      <c r="A4478" s="23"/>
      <c r="B4478" s="23"/>
      <c r="C4478" s="23"/>
      <c r="D4478" s="23"/>
      <c r="E4478" s="23"/>
      <c r="F4478" s="23"/>
      <c r="G4478" s="23"/>
      <c r="H4478" s="23"/>
      <c r="I4478" s="23"/>
      <c r="J4478" s="23"/>
      <c r="K4478" s="23"/>
      <c r="L4478" s="23"/>
      <c r="M4478" s="23"/>
      <c r="N4478" s="23"/>
      <c r="O4478" s="23"/>
      <c r="P4478" s="23"/>
      <c r="Q4478" s="23"/>
      <c r="R4478" s="23"/>
      <c r="S4478" s="23"/>
      <c r="T4478" s="23"/>
      <c r="U4478" s="23"/>
      <c r="V4478" s="23"/>
      <c r="W4478" s="23"/>
    </row>
    <row r="4479" spans="1:23" x14ac:dyDescent="0.3">
      <c r="A4479" s="23"/>
      <c r="B4479" s="23"/>
      <c r="C4479" s="23"/>
      <c r="D4479" s="23"/>
      <c r="E4479" s="23"/>
      <c r="F4479" s="23"/>
      <c r="G4479" s="23"/>
      <c r="H4479" s="23"/>
      <c r="I4479" s="23"/>
      <c r="J4479" s="23"/>
      <c r="K4479" s="23"/>
      <c r="L4479" s="23"/>
      <c r="M4479" s="23"/>
      <c r="N4479" s="23"/>
      <c r="O4479" s="23"/>
      <c r="P4479" s="23"/>
      <c r="Q4479" s="23"/>
      <c r="R4479" s="23"/>
      <c r="S4479" s="23"/>
      <c r="T4479" s="23"/>
      <c r="U4479" s="23"/>
      <c r="V4479" s="23"/>
      <c r="W4479" s="23"/>
    </row>
    <row r="4480" spans="1:23" x14ac:dyDescent="0.3">
      <c r="A4480" s="23"/>
      <c r="B4480" s="23"/>
      <c r="C4480" s="23"/>
      <c r="D4480" s="23"/>
      <c r="E4480" s="23"/>
      <c r="F4480" s="23"/>
      <c r="G4480" s="23"/>
      <c r="H4480" s="23"/>
      <c r="I4480" s="23"/>
      <c r="J4480" s="23"/>
      <c r="K4480" s="23"/>
      <c r="L4480" s="23"/>
      <c r="M4480" s="23"/>
      <c r="N4480" s="23"/>
      <c r="O4480" s="23"/>
      <c r="P4480" s="23"/>
      <c r="Q4480" s="23"/>
      <c r="R4480" s="23"/>
      <c r="S4480" s="23"/>
      <c r="T4480" s="23"/>
      <c r="U4480" s="23"/>
      <c r="V4480" s="23"/>
      <c r="W4480" s="23"/>
    </row>
    <row r="4481" spans="1:23" x14ac:dyDescent="0.3">
      <c r="A4481" s="23"/>
      <c r="B4481" s="23"/>
      <c r="C4481" s="23"/>
      <c r="D4481" s="23"/>
      <c r="E4481" s="23"/>
      <c r="F4481" s="23"/>
      <c r="G4481" s="23"/>
      <c r="H4481" s="23"/>
      <c r="I4481" s="23"/>
      <c r="J4481" s="23"/>
      <c r="K4481" s="23"/>
      <c r="L4481" s="23"/>
      <c r="M4481" s="23"/>
      <c r="N4481" s="23"/>
      <c r="O4481" s="23"/>
      <c r="P4481" s="23"/>
      <c r="Q4481" s="23"/>
      <c r="R4481" s="23"/>
      <c r="S4481" s="23"/>
      <c r="T4481" s="23"/>
      <c r="U4481" s="23"/>
      <c r="V4481" s="23"/>
      <c r="W4481" s="23"/>
    </row>
    <row r="4482" spans="1:23" x14ac:dyDescent="0.3">
      <c r="A4482" s="23"/>
      <c r="B4482" s="23"/>
      <c r="C4482" s="23"/>
      <c r="D4482" s="23"/>
      <c r="E4482" s="23"/>
      <c r="F4482" s="23"/>
      <c r="G4482" s="23"/>
      <c r="H4482" s="23"/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3"/>
    </row>
    <row r="4483" spans="1:23" x14ac:dyDescent="0.3">
      <c r="A4483" s="23"/>
      <c r="B4483" s="23"/>
      <c r="C4483" s="23"/>
      <c r="D4483" s="23"/>
      <c r="E4483" s="23"/>
      <c r="F4483" s="23"/>
      <c r="G4483" s="23"/>
      <c r="H4483" s="23"/>
      <c r="I4483" s="23"/>
      <c r="J4483" s="23"/>
      <c r="K4483" s="23"/>
      <c r="L4483" s="23"/>
      <c r="M4483" s="23"/>
      <c r="N4483" s="23"/>
      <c r="O4483" s="23"/>
      <c r="P4483" s="23"/>
      <c r="Q4483" s="23"/>
      <c r="R4483" s="23"/>
      <c r="S4483" s="23"/>
      <c r="T4483" s="23"/>
      <c r="U4483" s="23"/>
      <c r="V4483" s="23"/>
      <c r="W4483" s="23"/>
    </row>
    <row r="4484" spans="1:23" x14ac:dyDescent="0.3">
      <c r="A4484" s="23"/>
      <c r="B4484" s="23"/>
      <c r="C4484" s="23"/>
      <c r="D4484" s="23"/>
      <c r="E4484" s="23"/>
      <c r="F4484" s="23"/>
      <c r="G4484" s="23"/>
      <c r="H4484" s="23"/>
      <c r="I4484" s="23"/>
      <c r="J4484" s="23"/>
      <c r="K4484" s="23"/>
      <c r="L4484" s="23"/>
      <c r="M4484" s="23"/>
      <c r="N4484" s="23"/>
      <c r="O4484" s="23"/>
      <c r="P4484" s="23"/>
      <c r="Q4484" s="23"/>
      <c r="R4484" s="23"/>
      <c r="S4484" s="23"/>
      <c r="T4484" s="23"/>
      <c r="U4484" s="23"/>
      <c r="V4484" s="23"/>
      <c r="W4484" s="23"/>
    </row>
    <row r="4485" spans="1:23" x14ac:dyDescent="0.3">
      <c r="A4485" s="23"/>
      <c r="B4485" s="23"/>
      <c r="C4485" s="23"/>
      <c r="D4485" s="23"/>
      <c r="E4485" s="23"/>
      <c r="F4485" s="23"/>
      <c r="G4485" s="23"/>
      <c r="H4485" s="23"/>
      <c r="I4485" s="23"/>
      <c r="J4485" s="23"/>
      <c r="K4485" s="23"/>
      <c r="L4485" s="23"/>
      <c r="M4485" s="23"/>
      <c r="N4485" s="23"/>
      <c r="O4485" s="23"/>
      <c r="P4485" s="23"/>
      <c r="Q4485" s="23"/>
      <c r="R4485" s="23"/>
      <c r="S4485" s="23"/>
      <c r="T4485" s="23"/>
      <c r="U4485" s="23"/>
      <c r="V4485" s="23"/>
      <c r="W4485" s="23"/>
    </row>
    <row r="4486" spans="1:23" x14ac:dyDescent="0.3">
      <c r="A4486" s="23"/>
      <c r="B4486" s="23"/>
      <c r="C4486" s="23"/>
      <c r="D4486" s="23"/>
      <c r="E4486" s="23"/>
      <c r="F4486" s="23"/>
      <c r="G4486" s="23"/>
      <c r="H4486" s="23"/>
      <c r="I4486" s="23"/>
      <c r="J4486" s="23"/>
      <c r="K4486" s="23"/>
      <c r="L4486" s="23"/>
      <c r="M4486" s="23"/>
      <c r="N4486" s="23"/>
      <c r="O4486" s="23"/>
      <c r="P4486" s="23"/>
      <c r="Q4486" s="23"/>
      <c r="R4486" s="23"/>
      <c r="S4486" s="23"/>
      <c r="T4486" s="23"/>
      <c r="U4486" s="23"/>
      <c r="V4486" s="23"/>
      <c r="W4486" s="23"/>
    </row>
    <row r="4487" spans="1:23" x14ac:dyDescent="0.3">
      <c r="A4487" s="23"/>
      <c r="B4487" s="23"/>
      <c r="C4487" s="23"/>
      <c r="D4487" s="23"/>
      <c r="E4487" s="23"/>
      <c r="F4487" s="23"/>
      <c r="G4487" s="23"/>
      <c r="H4487" s="23"/>
      <c r="I4487" s="23"/>
      <c r="J4487" s="23"/>
      <c r="K4487" s="23"/>
      <c r="L4487" s="23"/>
      <c r="M4487" s="23"/>
      <c r="N4487" s="23"/>
      <c r="O4487" s="23"/>
      <c r="P4487" s="23"/>
      <c r="Q4487" s="23"/>
      <c r="R4487" s="23"/>
      <c r="S4487" s="23"/>
      <c r="T4487" s="23"/>
      <c r="U4487" s="23"/>
      <c r="V4487" s="23"/>
      <c r="W4487" s="23"/>
    </row>
    <row r="4488" spans="1:23" x14ac:dyDescent="0.3">
      <c r="A4488" s="23"/>
      <c r="B4488" s="23"/>
      <c r="C4488" s="23"/>
      <c r="D4488" s="23"/>
      <c r="E4488" s="23"/>
      <c r="F4488" s="23"/>
      <c r="G4488" s="23"/>
      <c r="H4488" s="23"/>
      <c r="I4488" s="23"/>
      <c r="J4488" s="23"/>
      <c r="K4488" s="23"/>
      <c r="L4488" s="23"/>
      <c r="M4488" s="23"/>
      <c r="N4488" s="23"/>
      <c r="O4488" s="23"/>
      <c r="P4488" s="23"/>
      <c r="Q4488" s="23"/>
      <c r="R4488" s="23"/>
      <c r="S4488" s="23"/>
      <c r="T4488" s="23"/>
      <c r="U4488" s="23"/>
      <c r="V4488" s="23"/>
      <c r="W4488" s="23"/>
    </row>
    <row r="4489" spans="1:23" x14ac:dyDescent="0.3">
      <c r="A4489" s="23"/>
      <c r="B4489" s="23"/>
      <c r="C4489" s="23"/>
      <c r="D4489" s="23"/>
      <c r="E4489" s="23"/>
      <c r="F4489" s="23"/>
      <c r="G4489" s="23"/>
      <c r="H4489" s="23"/>
      <c r="I4489" s="23"/>
      <c r="J4489" s="23"/>
      <c r="K4489" s="23"/>
      <c r="L4489" s="23"/>
      <c r="M4489" s="23"/>
      <c r="N4489" s="23"/>
      <c r="O4489" s="23"/>
      <c r="P4489" s="23"/>
      <c r="Q4489" s="23"/>
      <c r="R4489" s="23"/>
      <c r="S4489" s="23"/>
      <c r="T4489" s="23"/>
      <c r="U4489" s="23"/>
      <c r="V4489" s="23"/>
      <c r="W4489" s="23"/>
    </row>
    <row r="4490" spans="1:23" x14ac:dyDescent="0.3">
      <c r="A4490" s="23"/>
      <c r="B4490" s="23"/>
      <c r="C4490" s="23"/>
      <c r="D4490" s="23"/>
      <c r="E4490" s="23"/>
      <c r="F4490" s="23"/>
      <c r="G4490" s="23"/>
      <c r="H4490" s="23"/>
      <c r="I4490" s="23"/>
      <c r="J4490" s="23"/>
      <c r="K4490" s="23"/>
      <c r="L4490" s="23"/>
      <c r="M4490" s="23"/>
      <c r="N4490" s="23"/>
      <c r="O4490" s="23"/>
      <c r="P4490" s="23"/>
      <c r="Q4490" s="23"/>
      <c r="R4490" s="23"/>
      <c r="S4490" s="23"/>
      <c r="T4490" s="23"/>
      <c r="U4490" s="23"/>
      <c r="V4490" s="23"/>
      <c r="W4490" s="23"/>
    </row>
    <row r="4491" spans="1:23" x14ac:dyDescent="0.3">
      <c r="A4491" s="23"/>
      <c r="B4491" s="23"/>
      <c r="C4491" s="23"/>
      <c r="D4491" s="23"/>
      <c r="E4491" s="23"/>
      <c r="F4491" s="23"/>
      <c r="G4491" s="23"/>
      <c r="H4491" s="23"/>
      <c r="I4491" s="23"/>
      <c r="J4491" s="23"/>
      <c r="K4491" s="23"/>
      <c r="L4491" s="23"/>
      <c r="M4491" s="23"/>
      <c r="N4491" s="23"/>
      <c r="O4491" s="23"/>
      <c r="P4491" s="23"/>
      <c r="Q4491" s="23"/>
      <c r="R4491" s="23"/>
      <c r="S4491" s="23"/>
      <c r="T4491" s="23"/>
      <c r="U4491" s="23"/>
      <c r="V4491" s="23"/>
      <c r="W4491" s="23"/>
    </row>
    <row r="4492" spans="1:23" x14ac:dyDescent="0.3">
      <c r="A4492" s="23"/>
      <c r="B4492" s="23"/>
      <c r="C4492" s="23"/>
      <c r="D4492" s="23"/>
      <c r="E4492" s="23"/>
      <c r="F4492" s="23"/>
      <c r="G4492" s="23"/>
      <c r="H4492" s="23"/>
      <c r="I4492" s="23"/>
      <c r="J4492" s="23"/>
      <c r="K4492" s="23"/>
      <c r="L4492" s="23"/>
      <c r="M4492" s="23"/>
      <c r="N4492" s="23"/>
      <c r="O4492" s="23"/>
      <c r="P4492" s="23"/>
      <c r="Q4492" s="23"/>
      <c r="R4492" s="23"/>
      <c r="S4492" s="23"/>
      <c r="T4492" s="23"/>
      <c r="U4492" s="23"/>
      <c r="V4492" s="23"/>
      <c r="W4492" s="23"/>
    </row>
    <row r="4493" spans="1:23" x14ac:dyDescent="0.3">
      <c r="A4493" s="23"/>
      <c r="B4493" s="23"/>
      <c r="C4493" s="23"/>
      <c r="D4493" s="23"/>
      <c r="E4493" s="23"/>
      <c r="F4493" s="23"/>
      <c r="G4493" s="23"/>
      <c r="H4493" s="23"/>
      <c r="I4493" s="23"/>
      <c r="J4493" s="23"/>
      <c r="K4493" s="23"/>
      <c r="L4493" s="23"/>
      <c r="M4493" s="23"/>
      <c r="N4493" s="23"/>
      <c r="O4493" s="23"/>
      <c r="P4493" s="23"/>
      <c r="Q4493" s="23"/>
      <c r="R4493" s="23"/>
      <c r="S4493" s="23"/>
      <c r="T4493" s="23"/>
      <c r="U4493" s="23"/>
      <c r="V4493" s="23"/>
      <c r="W4493" s="23"/>
    </row>
    <row r="4494" spans="1:23" x14ac:dyDescent="0.3">
      <c r="A4494" s="23"/>
      <c r="B4494" s="23"/>
      <c r="C4494" s="23"/>
      <c r="D4494" s="23"/>
      <c r="E4494" s="23"/>
      <c r="F4494" s="23"/>
      <c r="G4494" s="23"/>
      <c r="H4494" s="23"/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3"/>
    </row>
    <row r="4495" spans="1:23" x14ac:dyDescent="0.3">
      <c r="A4495" s="23"/>
      <c r="B4495" s="23"/>
      <c r="C4495" s="23"/>
      <c r="D4495" s="23"/>
      <c r="E4495" s="23"/>
      <c r="F4495" s="23"/>
      <c r="G4495" s="23"/>
      <c r="H4495" s="23"/>
      <c r="I4495" s="23"/>
      <c r="J4495" s="23"/>
      <c r="K4495" s="23"/>
      <c r="L4495" s="23"/>
      <c r="M4495" s="23"/>
      <c r="N4495" s="23"/>
      <c r="O4495" s="23"/>
      <c r="P4495" s="23"/>
      <c r="Q4495" s="23"/>
      <c r="R4495" s="23"/>
      <c r="S4495" s="23"/>
      <c r="T4495" s="23"/>
      <c r="U4495" s="23"/>
      <c r="V4495" s="23"/>
      <c r="W4495" s="23"/>
    </row>
    <row r="4496" spans="1:23" x14ac:dyDescent="0.3">
      <c r="A4496" s="23"/>
      <c r="B4496" s="23"/>
      <c r="C4496" s="23"/>
      <c r="D4496" s="23"/>
      <c r="E4496" s="23"/>
      <c r="F4496" s="23"/>
      <c r="G4496" s="23"/>
      <c r="H4496" s="23"/>
      <c r="I4496" s="23"/>
      <c r="J4496" s="23"/>
      <c r="K4496" s="23"/>
      <c r="L4496" s="23"/>
      <c r="M4496" s="23"/>
      <c r="N4496" s="23"/>
      <c r="O4496" s="23"/>
      <c r="P4496" s="23"/>
      <c r="Q4496" s="23"/>
      <c r="R4496" s="23"/>
      <c r="S4496" s="23"/>
      <c r="T4496" s="23"/>
      <c r="U4496" s="23"/>
      <c r="V4496" s="23"/>
      <c r="W4496" s="23"/>
    </row>
    <row r="4497" spans="1:23" x14ac:dyDescent="0.3">
      <c r="A4497" s="23"/>
      <c r="B4497" s="23"/>
      <c r="C4497" s="23"/>
      <c r="D4497" s="23"/>
      <c r="E4497" s="23"/>
      <c r="F4497" s="23"/>
      <c r="G4497" s="23"/>
      <c r="H4497" s="23"/>
      <c r="I4497" s="23"/>
      <c r="J4497" s="23"/>
      <c r="K4497" s="23"/>
      <c r="L4497" s="23"/>
      <c r="M4497" s="23"/>
      <c r="N4497" s="23"/>
      <c r="O4497" s="23"/>
      <c r="P4497" s="23"/>
      <c r="Q4497" s="23"/>
      <c r="R4497" s="23"/>
      <c r="S4497" s="23"/>
      <c r="T4497" s="23"/>
      <c r="U4497" s="23"/>
      <c r="V4497" s="23"/>
      <c r="W4497" s="23"/>
    </row>
    <row r="4498" spans="1:23" x14ac:dyDescent="0.3">
      <c r="A4498" s="23"/>
      <c r="B4498" s="23"/>
      <c r="C4498" s="23"/>
      <c r="D4498" s="23"/>
      <c r="E4498" s="23"/>
      <c r="F4498" s="23"/>
      <c r="G4498" s="23"/>
      <c r="H4498" s="23"/>
      <c r="I4498" s="23"/>
      <c r="J4498" s="23"/>
      <c r="K4498" s="23"/>
      <c r="L4498" s="23"/>
      <c r="M4498" s="23"/>
      <c r="N4498" s="23"/>
      <c r="O4498" s="23"/>
      <c r="P4498" s="23"/>
      <c r="Q4498" s="23"/>
      <c r="R4498" s="23"/>
      <c r="S4498" s="23"/>
      <c r="T4498" s="23"/>
      <c r="U4498" s="23"/>
      <c r="V4498" s="23"/>
      <c r="W4498" s="23"/>
    </row>
    <row r="4499" spans="1:23" x14ac:dyDescent="0.3">
      <c r="A4499" s="23"/>
      <c r="B4499" s="23"/>
      <c r="C4499" s="23"/>
      <c r="D4499" s="23"/>
      <c r="E4499" s="23"/>
      <c r="F4499" s="23"/>
      <c r="G4499" s="23"/>
      <c r="H4499" s="23"/>
      <c r="I4499" s="23"/>
      <c r="J4499" s="23"/>
      <c r="K4499" s="23"/>
      <c r="L4499" s="23"/>
      <c r="M4499" s="23"/>
      <c r="N4499" s="23"/>
      <c r="O4499" s="23"/>
      <c r="P4499" s="23"/>
      <c r="Q4499" s="23"/>
      <c r="R4499" s="23"/>
      <c r="S4499" s="23"/>
      <c r="T4499" s="23"/>
      <c r="U4499" s="23"/>
      <c r="V4499" s="23"/>
      <c r="W4499" s="23"/>
    </row>
    <row r="4500" spans="1:23" x14ac:dyDescent="0.3">
      <c r="A4500" s="23"/>
      <c r="B4500" s="23"/>
      <c r="C4500" s="23"/>
      <c r="D4500" s="23"/>
      <c r="E4500" s="23"/>
      <c r="F4500" s="23"/>
      <c r="G4500" s="23"/>
      <c r="H4500" s="23"/>
      <c r="I4500" s="23"/>
      <c r="J4500" s="23"/>
      <c r="K4500" s="23"/>
      <c r="L4500" s="23"/>
      <c r="M4500" s="23"/>
      <c r="N4500" s="23"/>
      <c r="O4500" s="23"/>
      <c r="P4500" s="23"/>
      <c r="Q4500" s="23"/>
      <c r="R4500" s="23"/>
      <c r="S4500" s="23"/>
      <c r="T4500" s="23"/>
      <c r="U4500" s="23"/>
      <c r="V4500" s="23"/>
      <c r="W4500" s="23"/>
    </row>
    <row r="4501" spans="1:23" x14ac:dyDescent="0.3">
      <c r="A4501" s="23"/>
      <c r="B4501" s="23"/>
      <c r="C4501" s="23"/>
      <c r="D4501" s="23"/>
      <c r="E4501" s="23"/>
      <c r="F4501" s="23"/>
      <c r="G4501" s="23"/>
      <c r="H4501" s="23"/>
      <c r="I4501" s="23"/>
      <c r="J4501" s="23"/>
      <c r="K4501" s="23"/>
      <c r="L4501" s="23"/>
      <c r="M4501" s="23"/>
      <c r="N4501" s="23"/>
      <c r="O4501" s="23"/>
      <c r="P4501" s="23"/>
      <c r="Q4501" s="23"/>
      <c r="R4501" s="23"/>
      <c r="S4501" s="23"/>
      <c r="T4501" s="23"/>
      <c r="U4501" s="23"/>
      <c r="V4501" s="23"/>
      <c r="W4501" s="23"/>
    </row>
    <row r="4502" spans="1:23" x14ac:dyDescent="0.3">
      <c r="A4502" s="23"/>
      <c r="B4502" s="23"/>
      <c r="C4502" s="23"/>
      <c r="D4502" s="23"/>
      <c r="E4502" s="23"/>
      <c r="F4502" s="23"/>
      <c r="G4502" s="23"/>
      <c r="H4502" s="23"/>
      <c r="I4502" s="23"/>
      <c r="J4502" s="23"/>
      <c r="K4502" s="23"/>
      <c r="L4502" s="23"/>
      <c r="M4502" s="23"/>
      <c r="N4502" s="23"/>
      <c r="O4502" s="23"/>
      <c r="P4502" s="23"/>
      <c r="Q4502" s="23"/>
      <c r="R4502" s="23"/>
      <c r="S4502" s="23"/>
      <c r="T4502" s="23"/>
      <c r="U4502" s="23"/>
      <c r="V4502" s="23"/>
      <c r="W4502" s="23"/>
    </row>
    <row r="4503" spans="1:23" x14ac:dyDescent="0.3">
      <c r="A4503" s="23"/>
      <c r="B4503" s="23"/>
      <c r="C4503" s="23"/>
      <c r="D4503" s="23"/>
      <c r="E4503" s="23"/>
      <c r="F4503" s="23"/>
      <c r="G4503" s="23"/>
      <c r="H4503" s="23"/>
      <c r="I4503" s="23"/>
      <c r="J4503" s="23"/>
      <c r="K4503" s="23"/>
      <c r="L4503" s="23"/>
      <c r="M4503" s="23"/>
      <c r="N4503" s="23"/>
      <c r="O4503" s="23"/>
      <c r="P4503" s="23"/>
      <c r="Q4503" s="23"/>
      <c r="R4503" s="23"/>
      <c r="S4503" s="23"/>
      <c r="T4503" s="23"/>
      <c r="U4503" s="23"/>
      <c r="V4503" s="23"/>
      <c r="W4503" s="23"/>
    </row>
    <row r="4504" spans="1:23" x14ac:dyDescent="0.3">
      <c r="A4504" s="23"/>
      <c r="B4504" s="23"/>
      <c r="C4504" s="23"/>
      <c r="D4504" s="23"/>
      <c r="E4504" s="23"/>
      <c r="F4504" s="23"/>
      <c r="G4504" s="23"/>
      <c r="H4504" s="23"/>
      <c r="I4504" s="23"/>
      <c r="J4504" s="23"/>
      <c r="K4504" s="23"/>
      <c r="L4504" s="23"/>
      <c r="M4504" s="23"/>
      <c r="N4504" s="23"/>
      <c r="O4504" s="23"/>
      <c r="P4504" s="23"/>
      <c r="Q4504" s="23"/>
      <c r="R4504" s="23"/>
      <c r="S4504" s="23"/>
      <c r="T4504" s="23"/>
      <c r="U4504" s="23"/>
      <c r="V4504" s="23"/>
      <c r="W4504" s="23"/>
    </row>
    <row r="4505" spans="1:23" x14ac:dyDescent="0.3">
      <c r="A4505" s="23"/>
      <c r="B4505" s="23"/>
      <c r="C4505" s="23"/>
      <c r="D4505" s="23"/>
      <c r="E4505" s="23"/>
      <c r="F4505" s="23"/>
      <c r="G4505" s="23"/>
      <c r="H4505" s="23"/>
      <c r="I4505" s="23"/>
      <c r="J4505" s="23"/>
      <c r="K4505" s="23"/>
      <c r="L4505" s="23"/>
      <c r="M4505" s="23"/>
      <c r="N4505" s="23"/>
      <c r="O4505" s="23"/>
      <c r="P4505" s="23"/>
      <c r="Q4505" s="23"/>
      <c r="R4505" s="23"/>
      <c r="S4505" s="23"/>
      <c r="T4505" s="23"/>
      <c r="U4505" s="23"/>
      <c r="V4505" s="23"/>
      <c r="W4505" s="23"/>
    </row>
    <row r="4506" spans="1:23" x14ac:dyDescent="0.3">
      <c r="A4506" s="23"/>
      <c r="B4506" s="23"/>
      <c r="C4506" s="23"/>
      <c r="D4506" s="23"/>
      <c r="E4506" s="23"/>
      <c r="F4506" s="23"/>
      <c r="G4506" s="23"/>
      <c r="H4506" s="23"/>
      <c r="I4506" s="23"/>
      <c r="J4506" s="23"/>
      <c r="K4506" s="23"/>
      <c r="L4506" s="23"/>
      <c r="M4506" s="23"/>
      <c r="N4506" s="23"/>
      <c r="O4506" s="23"/>
      <c r="P4506" s="23"/>
      <c r="Q4506" s="23"/>
      <c r="R4506" s="23"/>
      <c r="S4506" s="23"/>
      <c r="T4506" s="23"/>
      <c r="U4506" s="23"/>
      <c r="V4506" s="23"/>
      <c r="W4506" s="23"/>
    </row>
    <row r="4507" spans="1:23" x14ac:dyDescent="0.3">
      <c r="A4507" s="23"/>
      <c r="B4507" s="23"/>
      <c r="C4507" s="23"/>
      <c r="D4507" s="23"/>
      <c r="E4507" s="23"/>
      <c r="F4507" s="23"/>
      <c r="G4507" s="23"/>
      <c r="H4507" s="23"/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</row>
    <row r="4508" spans="1:23" x14ac:dyDescent="0.3">
      <c r="A4508" s="23"/>
      <c r="B4508" s="23"/>
      <c r="C4508" s="23"/>
      <c r="D4508" s="23"/>
      <c r="E4508" s="23"/>
      <c r="F4508" s="23"/>
      <c r="G4508" s="23"/>
      <c r="H4508" s="23"/>
      <c r="I4508" s="23"/>
      <c r="J4508" s="23"/>
      <c r="K4508" s="23"/>
      <c r="L4508" s="23"/>
      <c r="M4508" s="23"/>
      <c r="N4508" s="23"/>
      <c r="O4508" s="23"/>
      <c r="P4508" s="23"/>
      <c r="Q4508" s="23"/>
      <c r="R4508" s="23"/>
      <c r="S4508" s="23"/>
      <c r="T4508" s="23"/>
      <c r="U4508" s="23"/>
      <c r="V4508" s="23"/>
      <c r="W4508" s="23"/>
    </row>
    <row r="4509" spans="1:23" x14ac:dyDescent="0.3">
      <c r="A4509" s="23"/>
      <c r="B4509" s="23"/>
      <c r="C4509" s="23"/>
      <c r="D4509" s="23"/>
      <c r="E4509" s="23"/>
      <c r="F4509" s="23"/>
      <c r="G4509" s="23"/>
      <c r="H4509" s="23"/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  <c r="T4509" s="23"/>
      <c r="U4509" s="23"/>
      <c r="V4509" s="23"/>
      <c r="W4509" s="23"/>
    </row>
    <row r="4510" spans="1:23" x14ac:dyDescent="0.3">
      <c r="A4510" s="23"/>
      <c r="B4510" s="23"/>
      <c r="C4510" s="23"/>
      <c r="D4510" s="23"/>
      <c r="E4510" s="23"/>
      <c r="F4510" s="23"/>
      <c r="G4510" s="23"/>
      <c r="H4510" s="23"/>
      <c r="I4510" s="23"/>
      <c r="J4510" s="23"/>
      <c r="K4510" s="23"/>
      <c r="L4510" s="23"/>
      <c r="M4510" s="23"/>
      <c r="N4510" s="23"/>
      <c r="O4510" s="23"/>
      <c r="P4510" s="23"/>
      <c r="Q4510" s="23"/>
      <c r="R4510" s="23"/>
      <c r="S4510" s="23"/>
      <c r="T4510" s="23"/>
      <c r="U4510" s="23"/>
      <c r="V4510" s="23"/>
      <c r="W4510" s="23"/>
    </row>
    <row r="4511" spans="1:23" x14ac:dyDescent="0.3">
      <c r="A4511" s="23"/>
      <c r="B4511" s="23"/>
      <c r="C4511" s="23"/>
      <c r="D4511" s="23"/>
      <c r="E4511" s="23"/>
      <c r="F4511" s="23"/>
      <c r="G4511" s="23"/>
      <c r="H4511" s="23"/>
      <c r="I4511" s="23"/>
      <c r="J4511" s="23"/>
      <c r="K4511" s="23"/>
      <c r="L4511" s="23"/>
      <c r="M4511" s="23"/>
      <c r="N4511" s="23"/>
      <c r="O4511" s="23"/>
      <c r="P4511" s="23"/>
      <c r="Q4511" s="23"/>
      <c r="R4511" s="23"/>
      <c r="S4511" s="23"/>
      <c r="T4511" s="23"/>
      <c r="U4511" s="23"/>
      <c r="V4511" s="23"/>
      <c r="W4511" s="23"/>
    </row>
    <row r="4512" spans="1:23" x14ac:dyDescent="0.3">
      <c r="A4512" s="23"/>
      <c r="B4512" s="23"/>
      <c r="C4512" s="23"/>
      <c r="D4512" s="23"/>
      <c r="E4512" s="23"/>
      <c r="F4512" s="23"/>
      <c r="G4512" s="23"/>
      <c r="H4512" s="23"/>
      <c r="I4512" s="23"/>
      <c r="J4512" s="23"/>
      <c r="K4512" s="23"/>
      <c r="L4512" s="23"/>
      <c r="M4512" s="23"/>
      <c r="N4512" s="23"/>
      <c r="O4512" s="23"/>
      <c r="P4512" s="23"/>
      <c r="Q4512" s="23"/>
      <c r="R4512" s="23"/>
      <c r="S4512" s="23"/>
      <c r="T4512" s="23"/>
      <c r="U4512" s="23"/>
      <c r="V4512" s="23"/>
      <c r="W4512" s="23"/>
    </row>
    <row r="4513" spans="1:23" x14ac:dyDescent="0.3">
      <c r="A4513" s="23"/>
      <c r="B4513" s="23"/>
      <c r="C4513" s="23"/>
      <c r="D4513" s="23"/>
      <c r="E4513" s="23"/>
      <c r="F4513" s="23"/>
      <c r="G4513" s="23"/>
      <c r="H4513" s="23"/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  <c r="T4513" s="23"/>
      <c r="U4513" s="23"/>
      <c r="V4513" s="23"/>
      <c r="W4513" s="23"/>
    </row>
    <row r="4514" spans="1:23" x14ac:dyDescent="0.3">
      <c r="A4514" s="23"/>
      <c r="B4514" s="23"/>
      <c r="C4514" s="23"/>
      <c r="D4514" s="23"/>
      <c r="E4514" s="23"/>
      <c r="F4514" s="23"/>
      <c r="G4514" s="23"/>
      <c r="H4514" s="23"/>
      <c r="I4514" s="23"/>
      <c r="J4514" s="23"/>
      <c r="K4514" s="23"/>
      <c r="L4514" s="23"/>
      <c r="M4514" s="23"/>
      <c r="N4514" s="23"/>
      <c r="O4514" s="23"/>
      <c r="P4514" s="23"/>
      <c r="Q4514" s="23"/>
      <c r="R4514" s="23"/>
      <c r="S4514" s="23"/>
      <c r="T4514" s="23"/>
      <c r="U4514" s="23"/>
      <c r="V4514" s="23"/>
      <c r="W4514" s="23"/>
    </row>
    <row r="4515" spans="1:23" x14ac:dyDescent="0.3">
      <c r="A4515" s="23"/>
      <c r="B4515" s="23"/>
      <c r="C4515" s="23"/>
      <c r="D4515" s="23"/>
      <c r="E4515" s="23"/>
      <c r="F4515" s="23"/>
      <c r="G4515" s="23"/>
      <c r="H4515" s="23"/>
      <c r="I4515" s="23"/>
      <c r="J4515" s="23"/>
      <c r="K4515" s="23"/>
      <c r="L4515" s="23"/>
      <c r="M4515" s="23"/>
      <c r="N4515" s="23"/>
      <c r="O4515" s="23"/>
      <c r="P4515" s="23"/>
      <c r="Q4515" s="23"/>
      <c r="R4515" s="23"/>
      <c r="S4515" s="23"/>
      <c r="T4515" s="23"/>
      <c r="U4515" s="23"/>
      <c r="V4515" s="23"/>
      <c r="W4515" s="23"/>
    </row>
    <row r="4516" spans="1:23" x14ac:dyDescent="0.3">
      <c r="A4516" s="23"/>
      <c r="B4516" s="23"/>
      <c r="C4516" s="23"/>
      <c r="D4516" s="23"/>
      <c r="E4516" s="23"/>
      <c r="F4516" s="23"/>
      <c r="G4516" s="23"/>
      <c r="H4516" s="23"/>
      <c r="I4516" s="23"/>
      <c r="J4516" s="23"/>
      <c r="K4516" s="23"/>
      <c r="L4516" s="23"/>
      <c r="M4516" s="23"/>
      <c r="N4516" s="23"/>
      <c r="O4516" s="23"/>
      <c r="P4516" s="23"/>
      <c r="Q4516" s="23"/>
      <c r="R4516" s="23"/>
      <c r="S4516" s="23"/>
      <c r="T4516" s="23"/>
      <c r="U4516" s="23"/>
      <c r="V4516" s="23"/>
      <c r="W4516" s="23"/>
    </row>
    <row r="4517" spans="1:23" x14ac:dyDescent="0.3">
      <c r="A4517" s="23"/>
      <c r="B4517" s="23"/>
      <c r="C4517" s="23"/>
      <c r="D4517" s="23"/>
      <c r="E4517" s="23"/>
      <c r="F4517" s="23"/>
      <c r="G4517" s="23"/>
      <c r="H4517" s="23"/>
      <c r="I4517" s="23"/>
      <c r="J4517" s="23"/>
      <c r="K4517" s="23"/>
      <c r="L4517" s="23"/>
      <c r="M4517" s="23"/>
      <c r="N4517" s="23"/>
      <c r="O4517" s="23"/>
      <c r="P4517" s="23"/>
      <c r="Q4517" s="23"/>
      <c r="R4517" s="23"/>
      <c r="S4517" s="23"/>
      <c r="T4517" s="23"/>
      <c r="U4517" s="23"/>
      <c r="V4517" s="23"/>
      <c r="W4517" s="23"/>
    </row>
    <row r="4518" spans="1:23" x14ac:dyDescent="0.3">
      <c r="A4518" s="23"/>
      <c r="B4518" s="23"/>
      <c r="C4518" s="23"/>
      <c r="D4518" s="23"/>
      <c r="E4518" s="23"/>
      <c r="F4518" s="23"/>
      <c r="G4518" s="23"/>
      <c r="H4518" s="23"/>
      <c r="I4518" s="23"/>
      <c r="J4518" s="23"/>
      <c r="K4518" s="23"/>
      <c r="L4518" s="23"/>
      <c r="M4518" s="23"/>
      <c r="N4518" s="23"/>
      <c r="O4518" s="23"/>
      <c r="P4518" s="23"/>
      <c r="Q4518" s="23"/>
      <c r="R4518" s="23"/>
      <c r="S4518" s="23"/>
      <c r="T4518" s="23"/>
      <c r="U4518" s="23"/>
      <c r="V4518" s="23"/>
      <c r="W4518" s="23"/>
    </row>
    <row r="4519" spans="1:23" x14ac:dyDescent="0.3">
      <c r="A4519" s="23"/>
      <c r="B4519" s="23"/>
      <c r="C4519" s="23"/>
      <c r="D4519" s="23"/>
      <c r="E4519" s="23"/>
      <c r="F4519" s="23"/>
      <c r="G4519" s="23"/>
      <c r="H4519" s="23"/>
      <c r="I4519" s="23"/>
      <c r="J4519" s="23"/>
      <c r="K4519" s="23"/>
      <c r="L4519" s="23"/>
      <c r="M4519" s="23"/>
      <c r="N4519" s="23"/>
      <c r="O4519" s="23"/>
      <c r="P4519" s="23"/>
      <c r="Q4519" s="23"/>
      <c r="R4519" s="23"/>
      <c r="S4519" s="23"/>
      <c r="T4519" s="23"/>
      <c r="U4519" s="23"/>
      <c r="V4519" s="23"/>
      <c r="W4519" s="23"/>
    </row>
    <row r="4520" spans="1:23" x14ac:dyDescent="0.3">
      <c r="A4520" s="23"/>
      <c r="B4520" s="23"/>
      <c r="C4520" s="23"/>
      <c r="D4520" s="23"/>
      <c r="E4520" s="23"/>
      <c r="F4520" s="23"/>
      <c r="G4520" s="23"/>
      <c r="H4520" s="23"/>
      <c r="I4520" s="23"/>
      <c r="J4520" s="23"/>
      <c r="K4520" s="23"/>
      <c r="L4520" s="23"/>
      <c r="M4520" s="23"/>
      <c r="N4520" s="23"/>
      <c r="O4520" s="23"/>
      <c r="P4520" s="23"/>
      <c r="Q4520" s="23"/>
      <c r="R4520" s="23"/>
      <c r="S4520" s="23"/>
      <c r="T4520" s="23"/>
      <c r="U4520" s="23"/>
      <c r="V4520" s="23"/>
      <c r="W4520" s="23"/>
    </row>
    <row r="4521" spans="1:23" x14ac:dyDescent="0.3">
      <c r="A4521" s="23"/>
      <c r="B4521" s="23"/>
      <c r="C4521" s="23"/>
      <c r="D4521" s="23"/>
      <c r="E4521" s="23"/>
      <c r="F4521" s="23"/>
      <c r="G4521" s="23"/>
      <c r="H4521" s="23"/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  <c r="T4521" s="23"/>
      <c r="U4521" s="23"/>
      <c r="V4521" s="23"/>
      <c r="W4521" s="23"/>
    </row>
    <row r="4522" spans="1:23" x14ac:dyDescent="0.3">
      <c r="A4522" s="23"/>
      <c r="B4522" s="23"/>
      <c r="C4522" s="23"/>
      <c r="D4522" s="23"/>
      <c r="E4522" s="23"/>
      <c r="F4522" s="23"/>
      <c r="G4522" s="23"/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3"/>
    </row>
    <row r="4523" spans="1:23" x14ac:dyDescent="0.3">
      <c r="A4523" s="23"/>
      <c r="B4523" s="23"/>
      <c r="C4523" s="23"/>
      <c r="D4523" s="23"/>
      <c r="E4523" s="23"/>
      <c r="F4523" s="23"/>
      <c r="G4523" s="23"/>
      <c r="H4523" s="23"/>
      <c r="I4523" s="23"/>
      <c r="J4523" s="23"/>
      <c r="K4523" s="23"/>
      <c r="L4523" s="23"/>
      <c r="M4523" s="23"/>
      <c r="N4523" s="23"/>
      <c r="O4523" s="23"/>
      <c r="P4523" s="23"/>
      <c r="Q4523" s="23"/>
      <c r="R4523" s="23"/>
      <c r="S4523" s="23"/>
      <c r="T4523" s="23"/>
      <c r="U4523" s="23"/>
      <c r="V4523" s="23"/>
      <c r="W4523" s="23"/>
    </row>
    <row r="4524" spans="1:23" x14ac:dyDescent="0.3">
      <c r="A4524" s="23"/>
      <c r="B4524" s="23"/>
      <c r="C4524" s="23"/>
      <c r="D4524" s="23"/>
      <c r="E4524" s="23"/>
      <c r="F4524" s="23"/>
      <c r="G4524" s="23"/>
      <c r="H4524" s="23"/>
      <c r="I4524" s="23"/>
      <c r="J4524" s="23"/>
      <c r="K4524" s="23"/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/>
      <c r="W4524" s="23"/>
    </row>
    <row r="4525" spans="1:23" x14ac:dyDescent="0.3">
      <c r="A4525" s="23"/>
      <c r="B4525" s="23"/>
      <c r="C4525" s="23"/>
      <c r="D4525" s="23"/>
      <c r="E4525" s="23"/>
      <c r="F4525" s="23"/>
      <c r="G4525" s="23"/>
      <c r="H4525" s="23"/>
      <c r="I4525" s="23"/>
      <c r="J4525" s="23"/>
      <c r="K4525" s="23"/>
      <c r="L4525" s="23"/>
      <c r="M4525" s="23"/>
      <c r="N4525" s="23"/>
      <c r="O4525" s="23"/>
      <c r="P4525" s="23"/>
      <c r="Q4525" s="23"/>
      <c r="R4525" s="23"/>
      <c r="S4525" s="23"/>
      <c r="T4525" s="23"/>
      <c r="U4525" s="23"/>
      <c r="V4525" s="23"/>
      <c r="W4525" s="23"/>
    </row>
    <row r="4526" spans="1:23" x14ac:dyDescent="0.3">
      <c r="A4526" s="23"/>
      <c r="B4526" s="23"/>
      <c r="C4526" s="23"/>
      <c r="D4526" s="23"/>
      <c r="E4526" s="23"/>
      <c r="F4526" s="23"/>
      <c r="G4526" s="23"/>
      <c r="H4526" s="23"/>
      <c r="I4526" s="23"/>
      <c r="J4526" s="23"/>
      <c r="K4526" s="23"/>
      <c r="L4526" s="23"/>
      <c r="M4526" s="23"/>
      <c r="N4526" s="23"/>
      <c r="O4526" s="23"/>
      <c r="P4526" s="23"/>
      <c r="Q4526" s="23"/>
      <c r="R4526" s="23"/>
      <c r="S4526" s="23"/>
      <c r="T4526" s="23"/>
      <c r="U4526" s="23"/>
      <c r="V4526" s="23"/>
      <c r="W4526" s="23"/>
    </row>
    <row r="4527" spans="1:23" x14ac:dyDescent="0.3">
      <c r="A4527" s="23"/>
      <c r="B4527" s="23"/>
      <c r="C4527" s="23"/>
      <c r="D4527" s="23"/>
      <c r="E4527" s="23"/>
      <c r="F4527" s="23"/>
      <c r="G4527" s="23"/>
      <c r="H4527" s="23"/>
      <c r="I4527" s="23"/>
      <c r="J4527" s="23"/>
      <c r="K4527" s="23"/>
      <c r="L4527" s="23"/>
      <c r="M4527" s="23"/>
      <c r="N4527" s="23"/>
      <c r="O4527" s="23"/>
      <c r="P4527" s="23"/>
      <c r="Q4527" s="23"/>
      <c r="R4527" s="23"/>
      <c r="S4527" s="23"/>
      <c r="T4527" s="23"/>
      <c r="U4527" s="23"/>
      <c r="V4527" s="23"/>
      <c r="W4527" s="23"/>
    </row>
    <row r="4528" spans="1:23" x14ac:dyDescent="0.3">
      <c r="A4528" s="23"/>
      <c r="B4528" s="23"/>
      <c r="C4528" s="23"/>
      <c r="D4528" s="23"/>
      <c r="E4528" s="23"/>
      <c r="F4528" s="23"/>
      <c r="G4528" s="23"/>
      <c r="H4528" s="23"/>
      <c r="I4528" s="23"/>
      <c r="J4528" s="23"/>
      <c r="K4528" s="23"/>
      <c r="L4528" s="23"/>
      <c r="M4528" s="23"/>
      <c r="N4528" s="23"/>
      <c r="O4528" s="23"/>
      <c r="P4528" s="23"/>
      <c r="Q4528" s="23"/>
      <c r="R4528" s="23"/>
      <c r="S4528" s="23"/>
      <c r="T4528" s="23"/>
      <c r="U4528" s="23"/>
      <c r="V4528" s="23"/>
      <c r="W4528" s="23"/>
    </row>
    <row r="4529" spans="1:23" x14ac:dyDescent="0.3">
      <c r="A4529" s="23"/>
      <c r="B4529" s="23"/>
      <c r="C4529" s="23"/>
      <c r="D4529" s="23"/>
      <c r="E4529" s="23"/>
      <c r="F4529" s="23"/>
      <c r="G4529" s="23"/>
      <c r="H4529" s="23"/>
      <c r="I4529" s="23"/>
      <c r="J4529" s="23"/>
      <c r="K4529" s="23"/>
      <c r="L4529" s="23"/>
      <c r="M4529" s="23"/>
      <c r="N4529" s="23"/>
      <c r="O4529" s="23"/>
      <c r="P4529" s="23"/>
      <c r="Q4529" s="23"/>
      <c r="R4529" s="23"/>
      <c r="S4529" s="23"/>
      <c r="T4529" s="23"/>
      <c r="U4529" s="23"/>
      <c r="V4529" s="23"/>
      <c r="W4529" s="23"/>
    </row>
    <row r="4530" spans="1:23" x14ac:dyDescent="0.3">
      <c r="A4530" s="23"/>
      <c r="B4530" s="23"/>
      <c r="C4530" s="23"/>
      <c r="D4530" s="23"/>
      <c r="E4530" s="23"/>
      <c r="F4530" s="23"/>
      <c r="G4530" s="23"/>
      <c r="H4530" s="23"/>
      <c r="I4530" s="23"/>
      <c r="J4530" s="23"/>
      <c r="K4530" s="23"/>
      <c r="L4530" s="23"/>
      <c r="M4530" s="23"/>
      <c r="N4530" s="23"/>
      <c r="O4530" s="23"/>
      <c r="P4530" s="23"/>
      <c r="Q4530" s="23"/>
      <c r="R4530" s="23"/>
      <c r="S4530" s="23"/>
      <c r="T4530" s="23"/>
      <c r="U4530" s="23"/>
      <c r="V4530" s="23"/>
      <c r="W4530" s="23"/>
    </row>
    <row r="4531" spans="1:23" x14ac:dyDescent="0.3">
      <c r="A4531" s="23"/>
      <c r="B4531" s="23"/>
      <c r="C4531" s="23"/>
      <c r="D4531" s="23"/>
      <c r="E4531" s="23"/>
      <c r="F4531" s="23"/>
      <c r="G4531" s="23"/>
      <c r="H4531" s="23"/>
      <c r="I4531" s="23"/>
      <c r="J4531" s="23"/>
      <c r="K4531" s="23"/>
      <c r="L4531" s="23"/>
      <c r="M4531" s="23"/>
      <c r="N4531" s="23"/>
      <c r="O4531" s="23"/>
      <c r="P4531" s="23"/>
      <c r="Q4531" s="23"/>
      <c r="R4531" s="23"/>
      <c r="S4531" s="23"/>
      <c r="T4531" s="23"/>
      <c r="U4531" s="23"/>
      <c r="V4531" s="23"/>
      <c r="W4531" s="23"/>
    </row>
    <row r="4532" spans="1:23" x14ac:dyDescent="0.3">
      <c r="A4532" s="23"/>
      <c r="B4532" s="23"/>
      <c r="C4532" s="23"/>
      <c r="D4532" s="23"/>
      <c r="E4532" s="23"/>
      <c r="F4532" s="23"/>
      <c r="G4532" s="23"/>
      <c r="H4532" s="23"/>
      <c r="I4532" s="23"/>
      <c r="J4532" s="23"/>
      <c r="K4532" s="23"/>
      <c r="L4532" s="23"/>
      <c r="M4532" s="23"/>
      <c r="N4532" s="23"/>
      <c r="O4532" s="23"/>
      <c r="P4532" s="23"/>
      <c r="Q4532" s="23"/>
      <c r="R4532" s="23"/>
      <c r="S4532" s="23"/>
      <c r="T4532" s="23"/>
      <c r="U4532" s="23"/>
      <c r="V4532" s="23"/>
      <c r="W4532" s="23"/>
    </row>
    <row r="4533" spans="1:23" x14ac:dyDescent="0.3">
      <c r="A4533" s="23"/>
      <c r="B4533" s="23"/>
      <c r="C4533" s="23"/>
      <c r="D4533" s="23"/>
      <c r="E4533" s="23"/>
      <c r="F4533" s="23"/>
      <c r="G4533" s="23"/>
      <c r="H4533" s="23"/>
      <c r="I4533" s="23"/>
      <c r="J4533" s="23"/>
      <c r="K4533" s="23"/>
      <c r="L4533" s="23"/>
      <c r="M4533" s="23"/>
      <c r="N4533" s="23"/>
      <c r="O4533" s="23"/>
      <c r="P4533" s="23"/>
      <c r="Q4533" s="23"/>
      <c r="R4533" s="23"/>
      <c r="S4533" s="23"/>
      <c r="T4533" s="23"/>
      <c r="U4533" s="23"/>
      <c r="V4533" s="23"/>
      <c r="W4533" s="23"/>
    </row>
    <row r="4534" spans="1:23" x14ac:dyDescent="0.3">
      <c r="A4534" s="23"/>
      <c r="B4534" s="23"/>
      <c r="C4534" s="23"/>
      <c r="D4534" s="23"/>
      <c r="E4534" s="23"/>
      <c r="F4534" s="23"/>
      <c r="G4534" s="23"/>
      <c r="H4534" s="23"/>
      <c r="I4534" s="23"/>
      <c r="J4534" s="23"/>
      <c r="K4534" s="23"/>
      <c r="L4534" s="23"/>
      <c r="M4534" s="23"/>
      <c r="N4534" s="23"/>
      <c r="O4534" s="23"/>
      <c r="P4534" s="23"/>
      <c r="Q4534" s="23"/>
      <c r="R4534" s="23"/>
      <c r="S4534" s="23"/>
      <c r="T4534" s="23"/>
      <c r="U4534" s="23"/>
      <c r="V4534" s="23"/>
      <c r="W4534" s="23"/>
    </row>
    <row r="4535" spans="1:23" x14ac:dyDescent="0.3">
      <c r="A4535" s="23"/>
      <c r="B4535" s="23"/>
      <c r="C4535" s="23"/>
      <c r="D4535" s="23"/>
      <c r="E4535" s="23"/>
      <c r="F4535" s="23"/>
      <c r="G4535" s="23"/>
      <c r="H4535" s="23"/>
      <c r="I4535" s="23"/>
      <c r="J4535" s="23"/>
      <c r="K4535" s="23"/>
      <c r="L4535" s="23"/>
      <c r="M4535" s="23"/>
      <c r="N4535" s="23"/>
      <c r="O4535" s="23"/>
      <c r="P4535" s="23"/>
      <c r="Q4535" s="23"/>
      <c r="R4535" s="23"/>
      <c r="S4535" s="23"/>
      <c r="T4535" s="23"/>
      <c r="U4535" s="23"/>
      <c r="V4535" s="23"/>
      <c r="W4535" s="23"/>
    </row>
    <row r="4536" spans="1:23" x14ac:dyDescent="0.3">
      <c r="A4536" s="23"/>
      <c r="B4536" s="23"/>
      <c r="C4536" s="23"/>
      <c r="D4536" s="23"/>
      <c r="E4536" s="23"/>
      <c r="F4536" s="23"/>
      <c r="G4536" s="23"/>
      <c r="H4536" s="23"/>
      <c r="I4536" s="23"/>
      <c r="J4536" s="23"/>
      <c r="K4536" s="23"/>
      <c r="L4536" s="23"/>
      <c r="M4536" s="23"/>
      <c r="N4536" s="23"/>
      <c r="O4536" s="23"/>
      <c r="P4536" s="23"/>
      <c r="Q4536" s="23"/>
      <c r="R4536" s="23"/>
      <c r="S4536" s="23"/>
      <c r="T4536" s="23"/>
      <c r="U4536" s="23"/>
      <c r="V4536" s="23"/>
      <c r="W4536" s="23"/>
    </row>
    <row r="4537" spans="1:23" x14ac:dyDescent="0.3">
      <c r="A4537" s="23"/>
      <c r="B4537" s="23"/>
      <c r="C4537" s="23"/>
      <c r="D4537" s="23"/>
      <c r="E4537" s="23"/>
      <c r="F4537" s="23"/>
      <c r="G4537" s="23"/>
      <c r="H4537" s="23"/>
      <c r="I4537" s="23"/>
      <c r="J4537" s="23"/>
      <c r="K4537" s="23"/>
      <c r="L4537" s="23"/>
      <c r="M4537" s="23"/>
      <c r="N4537" s="23"/>
      <c r="O4537" s="23"/>
      <c r="P4537" s="23"/>
      <c r="Q4537" s="23"/>
      <c r="R4537" s="23"/>
      <c r="S4537" s="23"/>
      <c r="T4537" s="23"/>
      <c r="U4537" s="23"/>
      <c r="V4537" s="23"/>
      <c r="W4537" s="23"/>
    </row>
    <row r="4538" spans="1:23" x14ac:dyDescent="0.3">
      <c r="A4538" s="23"/>
      <c r="B4538" s="23"/>
      <c r="C4538" s="23"/>
      <c r="D4538" s="23"/>
      <c r="E4538" s="23"/>
      <c r="F4538" s="23"/>
      <c r="G4538" s="23"/>
      <c r="H4538" s="23"/>
      <c r="I4538" s="23"/>
      <c r="J4538" s="23"/>
      <c r="K4538" s="23"/>
      <c r="L4538" s="23"/>
      <c r="M4538" s="23"/>
      <c r="N4538" s="23"/>
      <c r="O4538" s="23"/>
      <c r="P4538" s="23"/>
      <c r="Q4538" s="23"/>
      <c r="R4538" s="23"/>
      <c r="S4538" s="23"/>
      <c r="T4538" s="23"/>
      <c r="U4538" s="23"/>
      <c r="V4538" s="23"/>
      <c r="W4538" s="23"/>
    </row>
    <row r="4539" spans="1:23" x14ac:dyDescent="0.3">
      <c r="A4539" s="23"/>
      <c r="B4539" s="23"/>
      <c r="C4539" s="23"/>
      <c r="D4539" s="23"/>
      <c r="E4539" s="23"/>
      <c r="F4539" s="23"/>
      <c r="G4539" s="23"/>
      <c r="H4539" s="23"/>
      <c r="I4539" s="23"/>
      <c r="J4539" s="23"/>
      <c r="K4539" s="23"/>
      <c r="L4539" s="23"/>
      <c r="M4539" s="23"/>
      <c r="N4539" s="23"/>
      <c r="O4539" s="23"/>
      <c r="P4539" s="23"/>
      <c r="Q4539" s="23"/>
      <c r="R4539" s="23"/>
      <c r="S4539" s="23"/>
      <c r="T4539" s="23"/>
      <c r="U4539" s="23"/>
      <c r="V4539" s="23"/>
      <c r="W4539" s="23"/>
    </row>
    <row r="4540" spans="1:23" x14ac:dyDescent="0.3">
      <c r="A4540" s="23"/>
      <c r="B4540" s="23"/>
      <c r="C4540" s="23"/>
      <c r="D4540" s="23"/>
      <c r="E4540" s="23"/>
      <c r="F4540" s="23"/>
      <c r="G4540" s="23"/>
      <c r="H4540" s="23"/>
      <c r="I4540" s="23"/>
      <c r="J4540" s="23"/>
      <c r="K4540" s="23"/>
      <c r="L4540" s="23"/>
      <c r="M4540" s="23"/>
      <c r="N4540" s="23"/>
      <c r="O4540" s="23"/>
      <c r="P4540" s="23"/>
      <c r="Q4540" s="23"/>
      <c r="R4540" s="23"/>
      <c r="S4540" s="23"/>
      <c r="T4540" s="23"/>
      <c r="U4540" s="23"/>
      <c r="V4540" s="23"/>
      <c r="W4540" s="23"/>
    </row>
    <row r="4541" spans="1:23" x14ac:dyDescent="0.3">
      <c r="A4541" s="23"/>
      <c r="B4541" s="23"/>
      <c r="C4541" s="23"/>
      <c r="D4541" s="23"/>
      <c r="E4541" s="23"/>
      <c r="F4541" s="23"/>
      <c r="G4541" s="23"/>
      <c r="H4541" s="23"/>
      <c r="I4541" s="23"/>
      <c r="J4541" s="23"/>
      <c r="K4541" s="23"/>
      <c r="L4541" s="23"/>
      <c r="M4541" s="23"/>
      <c r="N4541" s="23"/>
      <c r="O4541" s="23"/>
      <c r="P4541" s="23"/>
      <c r="Q4541" s="23"/>
      <c r="R4541" s="23"/>
      <c r="S4541" s="23"/>
      <c r="T4541" s="23"/>
      <c r="U4541" s="23"/>
      <c r="V4541" s="23"/>
      <c r="W4541" s="23"/>
    </row>
    <row r="4542" spans="1:23" x14ac:dyDescent="0.3">
      <c r="A4542" s="23"/>
      <c r="B4542" s="23"/>
      <c r="C4542" s="23"/>
      <c r="D4542" s="23"/>
      <c r="E4542" s="23"/>
      <c r="F4542" s="23"/>
      <c r="G4542" s="23"/>
      <c r="H4542" s="23"/>
      <c r="I4542" s="23"/>
      <c r="J4542" s="23"/>
      <c r="K4542" s="23"/>
      <c r="L4542" s="23"/>
      <c r="M4542" s="23"/>
      <c r="N4542" s="23"/>
      <c r="O4542" s="23"/>
      <c r="P4542" s="23"/>
      <c r="Q4542" s="23"/>
      <c r="R4542" s="23"/>
      <c r="S4542" s="23"/>
      <c r="T4542" s="23"/>
      <c r="U4542" s="23"/>
      <c r="V4542" s="23"/>
      <c r="W4542" s="23"/>
    </row>
    <row r="4543" spans="1:23" x14ac:dyDescent="0.3">
      <c r="A4543" s="23"/>
      <c r="B4543" s="23"/>
      <c r="C4543" s="23"/>
      <c r="D4543" s="23"/>
      <c r="E4543" s="23"/>
      <c r="F4543" s="23"/>
      <c r="G4543" s="23"/>
      <c r="H4543" s="23"/>
      <c r="I4543" s="23"/>
      <c r="J4543" s="23"/>
      <c r="K4543" s="23"/>
      <c r="L4543" s="23"/>
      <c r="M4543" s="23"/>
      <c r="N4543" s="23"/>
      <c r="O4543" s="23"/>
      <c r="P4543" s="23"/>
      <c r="Q4543" s="23"/>
      <c r="R4543" s="23"/>
      <c r="S4543" s="23"/>
      <c r="T4543" s="23"/>
      <c r="U4543" s="23"/>
      <c r="V4543" s="23"/>
      <c r="W4543" s="23"/>
    </row>
    <row r="4544" spans="1:23" x14ac:dyDescent="0.3">
      <c r="A4544" s="23"/>
      <c r="B4544" s="23"/>
      <c r="C4544" s="23"/>
      <c r="D4544" s="23"/>
      <c r="E4544" s="23"/>
      <c r="F4544" s="23"/>
      <c r="G4544" s="23"/>
      <c r="H4544" s="23"/>
      <c r="I4544" s="23"/>
      <c r="J4544" s="23"/>
      <c r="K4544" s="23"/>
      <c r="L4544" s="23"/>
      <c r="M4544" s="23"/>
      <c r="N4544" s="23"/>
      <c r="O4544" s="23"/>
      <c r="P4544" s="23"/>
      <c r="Q4544" s="23"/>
      <c r="R4544" s="23"/>
      <c r="S4544" s="23"/>
      <c r="T4544" s="23"/>
      <c r="U4544" s="23"/>
      <c r="V4544" s="23"/>
      <c r="W4544" s="23"/>
    </row>
    <row r="4545" spans="1:23" x14ac:dyDescent="0.3">
      <c r="A4545" s="23"/>
      <c r="B4545" s="23"/>
      <c r="C4545" s="23"/>
      <c r="D4545" s="23"/>
      <c r="E4545" s="23"/>
      <c r="F4545" s="23"/>
      <c r="G4545" s="23"/>
      <c r="H4545" s="23"/>
      <c r="I4545" s="23"/>
      <c r="J4545" s="23"/>
      <c r="K4545" s="23"/>
      <c r="L4545" s="23"/>
      <c r="M4545" s="23"/>
      <c r="N4545" s="23"/>
      <c r="O4545" s="23"/>
      <c r="P4545" s="23"/>
      <c r="Q4545" s="23"/>
      <c r="R4545" s="23"/>
      <c r="S4545" s="23"/>
      <c r="T4545" s="23"/>
      <c r="U4545" s="23"/>
      <c r="V4545" s="23"/>
      <c r="W4545" s="23"/>
    </row>
    <row r="4546" spans="1:23" x14ac:dyDescent="0.3">
      <c r="A4546" s="23"/>
      <c r="B4546" s="23"/>
      <c r="C4546" s="23"/>
      <c r="D4546" s="23"/>
      <c r="E4546" s="23"/>
      <c r="F4546" s="23"/>
      <c r="G4546" s="23"/>
      <c r="H4546" s="23"/>
      <c r="I4546" s="23"/>
      <c r="J4546" s="23"/>
      <c r="K4546" s="23"/>
      <c r="L4546" s="23"/>
      <c r="M4546" s="23"/>
      <c r="N4546" s="23"/>
      <c r="O4546" s="23"/>
      <c r="P4546" s="23"/>
      <c r="Q4546" s="23"/>
      <c r="R4546" s="23"/>
      <c r="S4546" s="23"/>
      <c r="T4546" s="23"/>
      <c r="U4546" s="23"/>
      <c r="V4546" s="23"/>
      <c r="W4546" s="23"/>
    </row>
    <row r="4547" spans="1:23" x14ac:dyDescent="0.3">
      <c r="A4547" s="23"/>
      <c r="B4547" s="23"/>
      <c r="C4547" s="23"/>
      <c r="D4547" s="23"/>
      <c r="E4547" s="23"/>
      <c r="F4547" s="23"/>
      <c r="G4547" s="23"/>
      <c r="H4547" s="23"/>
      <c r="I4547" s="23"/>
      <c r="J4547" s="23"/>
      <c r="K4547" s="23"/>
      <c r="L4547" s="23"/>
      <c r="M4547" s="23"/>
      <c r="N4547" s="23"/>
      <c r="O4547" s="23"/>
      <c r="P4547" s="23"/>
      <c r="Q4547" s="23"/>
      <c r="R4547" s="23"/>
      <c r="S4547" s="23"/>
      <c r="T4547" s="23"/>
      <c r="U4547" s="23"/>
      <c r="V4547" s="23"/>
      <c r="W4547" s="23"/>
    </row>
    <row r="4548" spans="1:23" x14ac:dyDescent="0.3">
      <c r="A4548" s="23"/>
      <c r="B4548" s="23"/>
      <c r="C4548" s="23"/>
      <c r="D4548" s="23"/>
      <c r="E4548" s="23"/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23"/>
      <c r="S4548" s="23"/>
      <c r="T4548" s="23"/>
      <c r="U4548" s="23"/>
      <c r="V4548" s="23"/>
      <c r="W4548" s="23"/>
    </row>
    <row r="4549" spans="1:23" x14ac:dyDescent="0.3">
      <c r="A4549" s="23"/>
      <c r="B4549" s="23"/>
      <c r="C4549" s="23"/>
      <c r="D4549" s="23"/>
      <c r="E4549" s="23"/>
      <c r="F4549" s="23"/>
      <c r="G4549" s="23"/>
      <c r="H4549" s="23"/>
      <c r="I4549" s="23"/>
      <c r="J4549" s="23"/>
      <c r="K4549" s="23"/>
      <c r="L4549" s="23"/>
      <c r="M4549" s="23"/>
      <c r="N4549" s="23"/>
      <c r="O4549" s="23"/>
      <c r="P4549" s="23"/>
      <c r="Q4549" s="23"/>
      <c r="R4549" s="23"/>
      <c r="S4549" s="23"/>
      <c r="T4549" s="23"/>
      <c r="U4549" s="23"/>
      <c r="V4549" s="23"/>
      <c r="W4549" s="23"/>
    </row>
    <row r="4550" spans="1:23" x14ac:dyDescent="0.3">
      <c r="A4550" s="23"/>
      <c r="B4550" s="23"/>
      <c r="C4550" s="23"/>
      <c r="D4550" s="23"/>
      <c r="E4550" s="23"/>
      <c r="F4550" s="23"/>
      <c r="G4550" s="23"/>
      <c r="H4550" s="23"/>
      <c r="I4550" s="23"/>
      <c r="J4550" s="23"/>
      <c r="K4550" s="23"/>
      <c r="L4550" s="23"/>
      <c r="M4550" s="23"/>
      <c r="N4550" s="23"/>
      <c r="O4550" s="23"/>
      <c r="P4550" s="23"/>
      <c r="Q4550" s="23"/>
      <c r="R4550" s="23"/>
      <c r="S4550" s="23"/>
      <c r="T4550" s="23"/>
      <c r="U4550" s="23"/>
      <c r="V4550" s="23"/>
      <c r="W4550" s="23"/>
    </row>
    <row r="4551" spans="1:23" x14ac:dyDescent="0.3">
      <c r="A4551" s="23"/>
      <c r="B4551" s="23"/>
      <c r="C4551" s="23"/>
      <c r="D4551" s="23"/>
      <c r="E4551" s="23"/>
      <c r="F4551" s="23"/>
      <c r="G4551" s="23"/>
      <c r="H4551" s="23"/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3"/>
    </row>
    <row r="4552" spans="1:23" x14ac:dyDescent="0.3">
      <c r="A4552" s="23"/>
      <c r="B4552" s="23"/>
      <c r="C4552" s="23"/>
      <c r="D4552" s="23"/>
      <c r="E4552" s="23"/>
      <c r="F4552" s="23"/>
      <c r="G4552" s="23"/>
      <c r="H4552" s="23"/>
      <c r="I4552" s="23"/>
      <c r="J4552" s="23"/>
      <c r="K4552" s="23"/>
      <c r="L4552" s="23"/>
      <c r="M4552" s="23"/>
      <c r="N4552" s="23"/>
      <c r="O4552" s="23"/>
      <c r="P4552" s="23"/>
      <c r="Q4552" s="23"/>
      <c r="R4552" s="23"/>
      <c r="S4552" s="23"/>
      <c r="T4552" s="23"/>
      <c r="U4552" s="23"/>
      <c r="V4552" s="23"/>
      <c r="W4552" s="23"/>
    </row>
    <row r="4553" spans="1:23" x14ac:dyDescent="0.3">
      <c r="A4553" s="23"/>
      <c r="B4553" s="23"/>
      <c r="C4553" s="23"/>
      <c r="D4553" s="23"/>
      <c r="E4553" s="23"/>
      <c r="F4553" s="23"/>
      <c r="G4553" s="23"/>
      <c r="H4553" s="23"/>
      <c r="I4553" s="23"/>
      <c r="J4553" s="23"/>
      <c r="K4553" s="23"/>
      <c r="L4553" s="23"/>
      <c r="M4553" s="23"/>
      <c r="N4553" s="23"/>
      <c r="O4553" s="23"/>
      <c r="P4553" s="23"/>
      <c r="Q4553" s="23"/>
      <c r="R4553" s="23"/>
      <c r="S4553" s="23"/>
      <c r="T4553" s="23"/>
      <c r="U4553" s="23"/>
      <c r="V4553" s="23"/>
      <c r="W4553" s="23"/>
    </row>
    <row r="4554" spans="1:23" x14ac:dyDescent="0.3">
      <c r="A4554" s="23"/>
      <c r="B4554" s="23"/>
      <c r="C4554" s="23"/>
      <c r="D4554" s="23"/>
      <c r="E4554" s="23"/>
      <c r="F4554" s="23"/>
      <c r="G4554" s="23"/>
      <c r="H4554" s="23"/>
      <c r="I4554" s="23"/>
      <c r="J4554" s="23"/>
      <c r="K4554" s="23"/>
      <c r="L4554" s="23"/>
      <c r="M4554" s="23"/>
      <c r="N4554" s="23"/>
      <c r="O4554" s="23"/>
      <c r="P4554" s="23"/>
      <c r="Q4554" s="23"/>
      <c r="R4554" s="23"/>
      <c r="S4554" s="23"/>
      <c r="T4554" s="23"/>
      <c r="U4554" s="23"/>
      <c r="V4554" s="23"/>
      <c r="W4554" s="23"/>
    </row>
    <row r="4555" spans="1:23" x14ac:dyDescent="0.3">
      <c r="A4555" s="23"/>
      <c r="B4555" s="23"/>
      <c r="C4555" s="23"/>
      <c r="D4555" s="23"/>
      <c r="E4555" s="23"/>
      <c r="F4555" s="23"/>
      <c r="G4555" s="23"/>
      <c r="H4555" s="23"/>
      <c r="I4555" s="23"/>
      <c r="J4555" s="23"/>
      <c r="K4555" s="23"/>
      <c r="L4555" s="23"/>
      <c r="M4555" s="23"/>
      <c r="N4555" s="23"/>
      <c r="O4555" s="23"/>
      <c r="P4555" s="23"/>
      <c r="Q4555" s="23"/>
      <c r="R4555" s="23"/>
      <c r="S4555" s="23"/>
      <c r="T4555" s="23"/>
      <c r="U4555" s="23"/>
      <c r="V4555" s="23"/>
      <c r="W4555" s="23"/>
    </row>
    <row r="4556" spans="1:23" x14ac:dyDescent="0.3">
      <c r="A4556" s="23"/>
      <c r="B4556" s="23"/>
      <c r="C4556" s="23"/>
      <c r="D4556" s="23"/>
      <c r="E4556" s="23"/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</row>
    <row r="4557" spans="1:23" x14ac:dyDescent="0.3">
      <c r="A4557" s="23"/>
      <c r="B4557" s="23"/>
      <c r="C4557" s="23"/>
      <c r="D4557" s="23"/>
      <c r="E4557" s="23"/>
      <c r="F4557" s="23"/>
      <c r="G4557" s="23"/>
      <c r="H4557" s="23"/>
      <c r="I4557" s="23"/>
      <c r="J4557" s="23"/>
      <c r="K4557" s="23"/>
      <c r="L4557" s="23"/>
      <c r="M4557" s="23"/>
      <c r="N4557" s="23"/>
      <c r="O4557" s="23"/>
      <c r="P4557" s="23"/>
      <c r="Q4557" s="23"/>
      <c r="R4557" s="23"/>
      <c r="S4557" s="23"/>
      <c r="T4557" s="23"/>
      <c r="U4557" s="23"/>
      <c r="V4557" s="23"/>
      <c r="W4557" s="23"/>
    </row>
    <row r="4558" spans="1:23" x14ac:dyDescent="0.3">
      <c r="A4558" s="23"/>
      <c r="B4558" s="23"/>
      <c r="C4558" s="23"/>
      <c r="D4558" s="23"/>
      <c r="E4558" s="23"/>
      <c r="F4558" s="23"/>
      <c r="G4558" s="23"/>
      <c r="H4558" s="23"/>
      <c r="I4558" s="23"/>
      <c r="J4558" s="23"/>
      <c r="K4558" s="23"/>
      <c r="L4558" s="23"/>
      <c r="M4558" s="23"/>
      <c r="N4558" s="23"/>
      <c r="O4558" s="23"/>
      <c r="P4558" s="23"/>
      <c r="Q4558" s="23"/>
      <c r="R4558" s="23"/>
      <c r="S4558" s="23"/>
      <c r="T4558" s="23"/>
      <c r="U4558" s="23"/>
      <c r="V4558" s="23"/>
      <c r="W4558" s="23"/>
    </row>
    <row r="4559" spans="1:23" x14ac:dyDescent="0.3">
      <c r="A4559" s="23"/>
      <c r="B4559" s="23"/>
      <c r="C4559" s="23"/>
      <c r="D4559" s="23"/>
      <c r="E4559" s="23"/>
      <c r="F4559" s="23"/>
      <c r="G4559" s="23"/>
      <c r="H4559" s="23"/>
      <c r="I4559" s="23"/>
      <c r="J4559" s="23"/>
      <c r="K4559" s="23"/>
      <c r="L4559" s="23"/>
      <c r="M4559" s="23"/>
      <c r="N4559" s="23"/>
      <c r="O4559" s="23"/>
      <c r="P4559" s="23"/>
      <c r="Q4559" s="23"/>
      <c r="R4559" s="23"/>
      <c r="S4559" s="23"/>
      <c r="T4559" s="23"/>
      <c r="U4559" s="23"/>
      <c r="V4559" s="23"/>
      <c r="W4559" s="23"/>
    </row>
    <row r="4560" spans="1:23" x14ac:dyDescent="0.3">
      <c r="A4560" s="23"/>
      <c r="B4560" s="23"/>
      <c r="C4560" s="23"/>
      <c r="D4560" s="23"/>
      <c r="E4560" s="23"/>
      <c r="F4560" s="23"/>
      <c r="G4560" s="23"/>
      <c r="H4560" s="23"/>
      <c r="I4560" s="23"/>
      <c r="J4560" s="23"/>
      <c r="K4560" s="23"/>
      <c r="L4560" s="23"/>
      <c r="M4560" s="23"/>
      <c r="N4560" s="23"/>
      <c r="O4560" s="23"/>
      <c r="P4560" s="23"/>
      <c r="Q4560" s="23"/>
      <c r="R4560" s="23"/>
      <c r="S4560" s="23"/>
      <c r="T4560" s="23"/>
      <c r="U4560" s="23"/>
      <c r="V4560" s="23"/>
      <c r="W4560" s="23"/>
    </row>
    <row r="4561" spans="1:23" x14ac:dyDescent="0.3">
      <c r="A4561" s="23"/>
      <c r="B4561" s="23"/>
      <c r="C4561" s="23"/>
      <c r="D4561" s="23"/>
      <c r="E4561" s="23"/>
      <c r="F4561" s="23"/>
      <c r="G4561" s="23"/>
      <c r="H4561" s="23"/>
      <c r="I4561" s="23"/>
      <c r="J4561" s="23"/>
      <c r="K4561" s="23"/>
      <c r="L4561" s="23"/>
      <c r="M4561" s="23"/>
      <c r="N4561" s="23"/>
      <c r="O4561" s="23"/>
      <c r="P4561" s="23"/>
      <c r="Q4561" s="23"/>
      <c r="R4561" s="23"/>
      <c r="S4561" s="23"/>
      <c r="T4561" s="23"/>
      <c r="U4561" s="23"/>
      <c r="V4561" s="23"/>
      <c r="W4561" s="23"/>
    </row>
    <row r="4562" spans="1:23" x14ac:dyDescent="0.3">
      <c r="A4562" s="23"/>
      <c r="B4562" s="23"/>
      <c r="C4562" s="23"/>
      <c r="D4562" s="23"/>
      <c r="E4562" s="23"/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</row>
    <row r="4563" spans="1:23" x14ac:dyDescent="0.3">
      <c r="A4563" s="23"/>
      <c r="B4563" s="23"/>
      <c r="C4563" s="23"/>
      <c r="D4563" s="23"/>
      <c r="E4563" s="23"/>
      <c r="F4563" s="23"/>
      <c r="G4563" s="23"/>
      <c r="H4563" s="23"/>
      <c r="I4563" s="23"/>
      <c r="J4563" s="23"/>
      <c r="K4563" s="23"/>
      <c r="L4563" s="23"/>
      <c r="M4563" s="23"/>
      <c r="N4563" s="23"/>
      <c r="O4563" s="23"/>
      <c r="P4563" s="23"/>
      <c r="Q4563" s="23"/>
      <c r="R4563" s="23"/>
      <c r="S4563" s="23"/>
      <c r="T4563" s="23"/>
      <c r="U4563" s="23"/>
      <c r="V4563" s="23"/>
      <c r="W4563" s="23"/>
    </row>
    <row r="4564" spans="1:23" x14ac:dyDescent="0.3">
      <c r="A4564" s="23"/>
      <c r="B4564" s="23"/>
      <c r="C4564" s="23"/>
      <c r="D4564" s="23"/>
      <c r="E4564" s="23"/>
      <c r="F4564" s="23"/>
      <c r="G4564" s="23"/>
      <c r="H4564" s="23"/>
      <c r="I4564" s="23"/>
      <c r="J4564" s="23"/>
      <c r="K4564" s="23"/>
      <c r="L4564" s="23"/>
      <c r="M4564" s="23"/>
      <c r="N4564" s="23"/>
      <c r="O4564" s="23"/>
      <c r="P4564" s="23"/>
      <c r="Q4564" s="23"/>
      <c r="R4564" s="23"/>
      <c r="S4564" s="23"/>
      <c r="T4564" s="23"/>
      <c r="U4564" s="23"/>
      <c r="V4564" s="23"/>
      <c r="W4564" s="23"/>
    </row>
    <row r="4565" spans="1:23" x14ac:dyDescent="0.3">
      <c r="A4565" s="23"/>
      <c r="B4565" s="23"/>
      <c r="C4565" s="23"/>
      <c r="D4565" s="23"/>
      <c r="E4565" s="23"/>
      <c r="F4565" s="23"/>
      <c r="G4565" s="23"/>
      <c r="H4565" s="23"/>
      <c r="I4565" s="23"/>
      <c r="J4565" s="23"/>
      <c r="K4565" s="23"/>
      <c r="L4565" s="23"/>
      <c r="M4565" s="23"/>
      <c r="N4565" s="23"/>
      <c r="O4565" s="23"/>
      <c r="P4565" s="23"/>
      <c r="Q4565" s="23"/>
      <c r="R4565" s="23"/>
      <c r="S4565" s="23"/>
      <c r="T4565" s="23"/>
      <c r="U4565" s="23"/>
      <c r="V4565" s="23"/>
      <c r="W4565" s="23"/>
    </row>
    <row r="4566" spans="1:23" x14ac:dyDescent="0.3">
      <c r="A4566" s="23"/>
      <c r="B4566" s="23"/>
      <c r="C4566" s="23"/>
      <c r="D4566" s="23"/>
      <c r="E4566" s="23"/>
      <c r="F4566" s="23"/>
      <c r="G4566" s="23"/>
      <c r="H4566" s="23"/>
      <c r="I4566" s="23"/>
      <c r="J4566" s="23"/>
      <c r="K4566" s="23"/>
      <c r="L4566" s="23"/>
      <c r="M4566" s="23"/>
      <c r="N4566" s="23"/>
      <c r="O4566" s="23"/>
      <c r="P4566" s="23"/>
      <c r="Q4566" s="23"/>
      <c r="R4566" s="23"/>
      <c r="S4566" s="23"/>
      <c r="T4566" s="23"/>
      <c r="U4566" s="23"/>
      <c r="V4566" s="23"/>
      <c r="W4566" s="23"/>
    </row>
    <row r="4567" spans="1:23" x14ac:dyDescent="0.3">
      <c r="A4567" s="23"/>
      <c r="B4567" s="23"/>
      <c r="C4567" s="23"/>
      <c r="D4567" s="23"/>
      <c r="E4567" s="23"/>
      <c r="F4567" s="23"/>
      <c r="G4567" s="23"/>
      <c r="H4567" s="23"/>
      <c r="I4567" s="23"/>
      <c r="J4567" s="23"/>
      <c r="K4567" s="23"/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</row>
    <row r="4568" spans="1:23" x14ac:dyDescent="0.3">
      <c r="A4568" s="23"/>
      <c r="B4568" s="23"/>
      <c r="C4568" s="23"/>
      <c r="D4568" s="23"/>
      <c r="E4568" s="23"/>
      <c r="F4568" s="23"/>
      <c r="G4568" s="23"/>
      <c r="H4568" s="23"/>
      <c r="I4568" s="23"/>
      <c r="J4568" s="23"/>
      <c r="K4568" s="23"/>
      <c r="L4568" s="23"/>
      <c r="M4568" s="23"/>
      <c r="N4568" s="23"/>
      <c r="O4568" s="23"/>
      <c r="P4568" s="23"/>
      <c r="Q4568" s="23"/>
      <c r="R4568" s="23"/>
      <c r="S4568" s="23"/>
      <c r="T4568" s="23"/>
      <c r="U4568" s="23"/>
      <c r="V4568" s="23"/>
      <c r="W4568" s="23"/>
    </row>
    <row r="4569" spans="1:23" x14ac:dyDescent="0.3">
      <c r="A4569" s="23"/>
      <c r="B4569" s="23"/>
      <c r="C4569" s="23"/>
      <c r="D4569" s="23"/>
      <c r="E4569" s="23"/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</row>
    <row r="4570" spans="1:23" x14ac:dyDescent="0.3">
      <c r="A4570" s="23"/>
      <c r="B4570" s="23"/>
      <c r="C4570" s="23"/>
      <c r="D4570" s="23"/>
      <c r="E4570" s="23"/>
      <c r="F4570" s="23"/>
      <c r="G4570" s="23"/>
      <c r="H4570" s="23"/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/>
      <c r="V4570" s="23"/>
      <c r="W4570" s="23"/>
    </row>
    <row r="4571" spans="1:23" x14ac:dyDescent="0.3">
      <c r="A4571" s="23"/>
      <c r="B4571" s="23"/>
      <c r="C4571" s="23"/>
      <c r="D4571" s="23"/>
      <c r="E4571" s="23"/>
      <c r="F4571" s="23"/>
      <c r="G4571" s="23"/>
      <c r="H4571" s="23"/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</row>
    <row r="4572" spans="1:23" x14ac:dyDescent="0.3">
      <c r="A4572" s="23"/>
      <c r="B4572" s="23"/>
      <c r="C4572" s="23"/>
      <c r="D4572" s="23"/>
      <c r="E4572" s="23"/>
      <c r="F4572" s="23"/>
      <c r="G4572" s="23"/>
      <c r="H4572" s="23"/>
      <c r="I4572" s="23"/>
      <c r="J4572" s="23"/>
      <c r="K4572" s="23"/>
      <c r="L4572" s="23"/>
      <c r="M4572" s="23"/>
      <c r="N4572" s="23"/>
      <c r="O4572" s="23"/>
      <c r="P4572" s="23"/>
      <c r="Q4572" s="23"/>
      <c r="R4572" s="23"/>
      <c r="S4572" s="23"/>
      <c r="T4572" s="23"/>
      <c r="U4572" s="23"/>
      <c r="V4572" s="23"/>
      <c r="W4572" s="23"/>
    </row>
    <row r="4573" spans="1:23" x14ac:dyDescent="0.3">
      <c r="A4573" s="23"/>
      <c r="B4573" s="23"/>
      <c r="C4573" s="23"/>
      <c r="D4573" s="23"/>
      <c r="E4573" s="23"/>
      <c r="F4573" s="23"/>
      <c r="G4573" s="23"/>
      <c r="H4573" s="23"/>
      <c r="I4573" s="23"/>
      <c r="J4573" s="23"/>
      <c r="K4573" s="23"/>
      <c r="L4573" s="23"/>
      <c r="M4573" s="23"/>
      <c r="N4573" s="23"/>
      <c r="O4573" s="23"/>
      <c r="P4573" s="23"/>
      <c r="Q4573" s="23"/>
      <c r="R4573" s="23"/>
      <c r="S4573" s="23"/>
      <c r="T4573" s="23"/>
      <c r="U4573" s="23"/>
      <c r="V4573" s="23"/>
      <c r="W4573" s="23"/>
    </row>
    <row r="4574" spans="1:23" x14ac:dyDescent="0.3">
      <c r="A4574" s="23"/>
      <c r="B4574" s="23"/>
      <c r="C4574" s="23"/>
      <c r="D4574" s="23"/>
      <c r="E4574" s="23"/>
      <c r="F4574" s="23"/>
      <c r="G4574" s="23"/>
      <c r="H4574" s="23"/>
      <c r="I4574" s="23"/>
      <c r="J4574" s="23"/>
      <c r="K4574" s="23"/>
      <c r="L4574" s="23"/>
      <c r="M4574" s="23"/>
      <c r="N4574" s="23"/>
      <c r="O4574" s="23"/>
      <c r="P4574" s="23"/>
      <c r="Q4574" s="23"/>
      <c r="R4574" s="23"/>
      <c r="S4574" s="23"/>
      <c r="T4574" s="23"/>
      <c r="U4574" s="23"/>
      <c r="V4574" s="23"/>
      <c r="W4574" s="23"/>
    </row>
    <row r="4575" spans="1:23" x14ac:dyDescent="0.3">
      <c r="A4575" s="23"/>
      <c r="B4575" s="23"/>
      <c r="C4575" s="23"/>
      <c r="D4575" s="23"/>
      <c r="E4575" s="23"/>
      <c r="F4575" s="23"/>
      <c r="G4575" s="23"/>
      <c r="H4575" s="23"/>
      <c r="I4575" s="23"/>
      <c r="J4575" s="23"/>
      <c r="K4575" s="23"/>
      <c r="L4575" s="23"/>
      <c r="M4575" s="23"/>
      <c r="N4575" s="23"/>
      <c r="O4575" s="23"/>
      <c r="P4575" s="23"/>
      <c r="Q4575" s="23"/>
      <c r="R4575" s="23"/>
      <c r="S4575" s="23"/>
      <c r="T4575" s="23"/>
      <c r="U4575" s="23"/>
      <c r="V4575" s="23"/>
      <c r="W4575" s="23"/>
    </row>
    <row r="4576" spans="1:23" x14ac:dyDescent="0.3">
      <c r="A4576" s="23"/>
      <c r="B4576" s="23"/>
      <c r="C4576" s="23"/>
      <c r="D4576" s="23"/>
      <c r="E4576" s="23"/>
      <c r="F4576" s="23"/>
      <c r="G4576" s="23"/>
      <c r="H4576" s="23"/>
      <c r="I4576" s="23"/>
      <c r="J4576" s="23"/>
      <c r="K4576" s="23"/>
      <c r="L4576" s="23"/>
      <c r="M4576" s="23"/>
      <c r="N4576" s="23"/>
      <c r="O4576" s="23"/>
      <c r="P4576" s="23"/>
      <c r="Q4576" s="23"/>
      <c r="R4576" s="23"/>
      <c r="S4576" s="23"/>
      <c r="T4576" s="23"/>
      <c r="U4576" s="23"/>
      <c r="V4576" s="23"/>
      <c r="W4576" s="23"/>
    </row>
    <row r="4577" spans="1:23" x14ac:dyDescent="0.3">
      <c r="A4577" s="23"/>
      <c r="B4577" s="23"/>
      <c r="C4577" s="23"/>
      <c r="D4577" s="23"/>
      <c r="E4577" s="23"/>
      <c r="F4577" s="23"/>
      <c r="G4577" s="23"/>
      <c r="H4577" s="23"/>
      <c r="I4577" s="23"/>
      <c r="J4577" s="23"/>
      <c r="K4577" s="23"/>
      <c r="L4577" s="23"/>
      <c r="M4577" s="23"/>
      <c r="N4577" s="23"/>
      <c r="O4577" s="23"/>
      <c r="P4577" s="23"/>
      <c r="Q4577" s="23"/>
      <c r="R4577" s="23"/>
      <c r="S4577" s="23"/>
      <c r="T4577" s="23"/>
      <c r="U4577" s="23"/>
      <c r="V4577" s="23"/>
      <c r="W4577" s="23"/>
    </row>
    <row r="4578" spans="1:23" x14ac:dyDescent="0.3">
      <c r="A4578" s="23"/>
      <c r="B4578" s="23"/>
      <c r="C4578" s="23"/>
      <c r="D4578" s="23"/>
      <c r="E4578" s="23"/>
      <c r="F4578" s="23"/>
      <c r="G4578" s="23"/>
      <c r="H4578" s="23"/>
      <c r="I4578" s="23"/>
      <c r="J4578" s="23"/>
      <c r="K4578" s="23"/>
      <c r="L4578" s="23"/>
      <c r="M4578" s="23"/>
      <c r="N4578" s="23"/>
      <c r="O4578" s="23"/>
      <c r="P4578" s="23"/>
      <c r="Q4578" s="23"/>
      <c r="R4578" s="23"/>
      <c r="S4578" s="23"/>
      <c r="T4578" s="23"/>
      <c r="U4578" s="23"/>
      <c r="V4578" s="23"/>
      <c r="W4578" s="23"/>
    </row>
    <row r="4579" spans="1:23" x14ac:dyDescent="0.3">
      <c r="A4579" s="23"/>
      <c r="B4579" s="23"/>
      <c r="C4579" s="23"/>
      <c r="D4579" s="23"/>
      <c r="E4579" s="23"/>
      <c r="F4579" s="23"/>
      <c r="G4579" s="23"/>
      <c r="H4579" s="23"/>
      <c r="I4579" s="23"/>
      <c r="J4579" s="23"/>
      <c r="K4579" s="23"/>
      <c r="L4579" s="23"/>
      <c r="M4579" s="23"/>
      <c r="N4579" s="23"/>
      <c r="O4579" s="23"/>
      <c r="P4579" s="23"/>
      <c r="Q4579" s="23"/>
      <c r="R4579" s="23"/>
      <c r="S4579" s="23"/>
      <c r="T4579" s="23"/>
      <c r="U4579" s="23"/>
      <c r="V4579" s="23"/>
      <c r="W4579" s="23"/>
    </row>
    <row r="4580" spans="1:23" x14ac:dyDescent="0.3">
      <c r="A4580" s="23"/>
      <c r="B4580" s="23"/>
      <c r="C4580" s="23"/>
      <c r="D4580" s="23"/>
      <c r="E4580" s="23"/>
      <c r="F4580" s="23"/>
      <c r="G4580" s="23"/>
      <c r="H4580" s="23"/>
      <c r="I4580" s="23"/>
      <c r="J4580" s="23"/>
      <c r="K4580" s="23"/>
      <c r="L4580" s="23"/>
      <c r="M4580" s="23"/>
      <c r="N4580" s="23"/>
      <c r="O4580" s="23"/>
      <c r="P4580" s="23"/>
      <c r="Q4580" s="23"/>
      <c r="R4580" s="23"/>
      <c r="S4580" s="23"/>
      <c r="T4580" s="23"/>
      <c r="U4580" s="23"/>
      <c r="V4580" s="23"/>
      <c r="W4580" s="23"/>
    </row>
    <row r="4581" spans="1:23" x14ac:dyDescent="0.3">
      <c r="A4581" s="23"/>
      <c r="B4581" s="23"/>
      <c r="C4581" s="23"/>
      <c r="D4581" s="23"/>
      <c r="E4581" s="23"/>
      <c r="F4581" s="23"/>
      <c r="G4581" s="23"/>
      <c r="H4581" s="23"/>
      <c r="I4581" s="23"/>
      <c r="J4581" s="23"/>
      <c r="K4581" s="23"/>
      <c r="L4581" s="23"/>
      <c r="M4581" s="23"/>
      <c r="N4581" s="23"/>
      <c r="O4581" s="23"/>
      <c r="P4581" s="23"/>
      <c r="Q4581" s="23"/>
      <c r="R4581" s="23"/>
      <c r="S4581" s="23"/>
      <c r="T4581" s="23"/>
      <c r="U4581" s="23"/>
      <c r="V4581" s="23"/>
      <c r="W4581" s="23"/>
    </row>
    <row r="4582" spans="1:23" x14ac:dyDescent="0.3">
      <c r="A4582" s="23"/>
      <c r="B4582" s="23"/>
      <c r="C4582" s="23"/>
      <c r="D4582" s="23"/>
      <c r="E4582" s="23"/>
      <c r="F4582" s="23"/>
      <c r="G4582" s="23"/>
      <c r="H4582" s="23"/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</row>
    <row r="4583" spans="1:23" x14ac:dyDescent="0.3">
      <c r="A4583" s="23"/>
      <c r="B4583" s="23"/>
      <c r="C4583" s="23"/>
      <c r="D4583" s="23"/>
      <c r="E4583" s="23"/>
      <c r="F4583" s="23"/>
      <c r="G4583" s="23"/>
      <c r="H4583" s="23"/>
      <c r="I4583" s="23"/>
      <c r="J4583" s="23"/>
      <c r="K4583" s="23"/>
      <c r="L4583" s="23"/>
      <c r="M4583" s="23"/>
      <c r="N4583" s="23"/>
      <c r="O4583" s="23"/>
      <c r="P4583" s="23"/>
      <c r="Q4583" s="23"/>
      <c r="R4583" s="23"/>
      <c r="S4583" s="23"/>
      <c r="T4583" s="23"/>
      <c r="U4583" s="23"/>
      <c r="V4583" s="23"/>
      <c r="W4583" s="23"/>
    </row>
    <row r="4584" spans="1:23" x14ac:dyDescent="0.3">
      <c r="A4584" s="23"/>
      <c r="B4584" s="23"/>
      <c r="C4584" s="23"/>
      <c r="D4584" s="23"/>
      <c r="E4584" s="23"/>
      <c r="F4584" s="23"/>
      <c r="G4584" s="23"/>
      <c r="H4584" s="23"/>
      <c r="I4584" s="23"/>
      <c r="J4584" s="23"/>
      <c r="K4584" s="23"/>
      <c r="L4584" s="23"/>
      <c r="M4584" s="23"/>
      <c r="N4584" s="23"/>
      <c r="O4584" s="23"/>
      <c r="P4584" s="23"/>
      <c r="Q4584" s="23"/>
      <c r="R4584" s="23"/>
      <c r="S4584" s="23"/>
      <c r="T4584" s="23"/>
      <c r="U4584" s="23"/>
      <c r="V4584" s="23"/>
      <c r="W4584" s="23"/>
    </row>
    <row r="4585" spans="1:23" x14ac:dyDescent="0.3">
      <c r="A4585" s="23"/>
      <c r="B4585" s="23"/>
      <c r="C4585" s="23"/>
      <c r="D4585" s="23"/>
      <c r="E4585" s="23"/>
      <c r="F4585" s="23"/>
      <c r="G4585" s="23"/>
      <c r="H4585" s="23"/>
      <c r="I4585" s="23"/>
      <c r="J4585" s="23"/>
      <c r="K4585" s="23"/>
      <c r="L4585" s="23"/>
      <c r="M4585" s="23"/>
      <c r="N4585" s="23"/>
      <c r="O4585" s="23"/>
      <c r="P4585" s="23"/>
      <c r="Q4585" s="23"/>
      <c r="R4585" s="23"/>
      <c r="S4585" s="23"/>
      <c r="T4585" s="23"/>
      <c r="U4585" s="23"/>
      <c r="V4585" s="23"/>
      <c r="W4585" s="23"/>
    </row>
    <row r="4586" spans="1:23" x14ac:dyDescent="0.3">
      <c r="A4586" s="23"/>
      <c r="B4586" s="23"/>
      <c r="C4586" s="23"/>
      <c r="D4586" s="23"/>
      <c r="E4586" s="23"/>
      <c r="F4586" s="23"/>
      <c r="G4586" s="23"/>
      <c r="H4586" s="23"/>
      <c r="I4586" s="23"/>
      <c r="J4586" s="23"/>
      <c r="K4586" s="23"/>
      <c r="L4586" s="23"/>
      <c r="M4586" s="23"/>
      <c r="N4586" s="23"/>
      <c r="O4586" s="23"/>
      <c r="P4586" s="23"/>
      <c r="Q4586" s="23"/>
      <c r="R4586" s="23"/>
      <c r="S4586" s="23"/>
      <c r="T4586" s="23"/>
      <c r="U4586" s="23"/>
      <c r="V4586" s="23"/>
      <c r="W4586" s="23"/>
    </row>
    <row r="4587" spans="1:23" x14ac:dyDescent="0.3">
      <c r="A4587" s="23"/>
      <c r="B4587" s="23"/>
      <c r="C4587" s="23"/>
      <c r="D4587" s="23"/>
      <c r="E4587" s="23"/>
      <c r="F4587" s="23"/>
      <c r="G4587" s="23"/>
      <c r="H4587" s="23"/>
      <c r="I4587" s="23"/>
      <c r="J4587" s="23"/>
      <c r="K4587" s="23"/>
      <c r="L4587" s="23"/>
      <c r="M4587" s="23"/>
      <c r="N4587" s="23"/>
      <c r="O4587" s="23"/>
      <c r="P4587" s="23"/>
      <c r="Q4587" s="23"/>
      <c r="R4587" s="23"/>
      <c r="S4587" s="23"/>
      <c r="T4587" s="23"/>
      <c r="U4587" s="23"/>
      <c r="V4587" s="23"/>
      <c r="W4587" s="23"/>
    </row>
    <row r="4588" spans="1:23" x14ac:dyDescent="0.3">
      <c r="A4588" s="23"/>
      <c r="B4588" s="23"/>
      <c r="C4588" s="23"/>
      <c r="D4588" s="23"/>
      <c r="E4588" s="23"/>
      <c r="F4588" s="23"/>
      <c r="G4588" s="23"/>
      <c r="H4588" s="23"/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</row>
    <row r="4589" spans="1:23" x14ac:dyDescent="0.3">
      <c r="A4589" s="23"/>
      <c r="B4589" s="23"/>
      <c r="C4589" s="23"/>
      <c r="D4589" s="23"/>
      <c r="E4589" s="23"/>
      <c r="F4589" s="23"/>
      <c r="G4589" s="23"/>
      <c r="H4589" s="23"/>
      <c r="I4589" s="23"/>
      <c r="J4589" s="23"/>
      <c r="K4589" s="23"/>
      <c r="L4589" s="23"/>
      <c r="M4589" s="23"/>
      <c r="N4589" s="23"/>
      <c r="O4589" s="23"/>
      <c r="P4589" s="23"/>
      <c r="Q4589" s="23"/>
      <c r="R4589" s="23"/>
      <c r="S4589" s="23"/>
      <c r="T4589" s="23"/>
      <c r="U4589" s="23"/>
      <c r="V4589" s="23"/>
      <c r="W4589" s="23"/>
    </row>
    <row r="4590" spans="1:23" x14ac:dyDescent="0.3">
      <c r="A4590" s="23"/>
      <c r="B4590" s="23"/>
      <c r="C4590" s="23"/>
      <c r="D4590" s="23"/>
      <c r="E4590" s="23"/>
      <c r="F4590" s="23"/>
      <c r="G4590" s="23"/>
      <c r="H4590" s="23"/>
      <c r="I4590" s="23"/>
      <c r="J4590" s="23"/>
      <c r="K4590" s="23"/>
      <c r="L4590" s="23"/>
      <c r="M4590" s="23"/>
      <c r="N4590" s="23"/>
      <c r="O4590" s="23"/>
      <c r="P4590" s="23"/>
      <c r="Q4590" s="23"/>
      <c r="R4590" s="23"/>
      <c r="S4590" s="23"/>
      <c r="T4590" s="23"/>
      <c r="U4590" s="23"/>
      <c r="V4590" s="23"/>
      <c r="W4590" s="23"/>
    </row>
    <row r="4591" spans="1:23" x14ac:dyDescent="0.3">
      <c r="A4591" s="23"/>
      <c r="B4591" s="23"/>
      <c r="C4591" s="23"/>
      <c r="D4591" s="23"/>
      <c r="E4591" s="23"/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23"/>
      <c r="Q4591" s="23"/>
      <c r="R4591" s="23"/>
      <c r="S4591" s="23"/>
      <c r="T4591" s="23"/>
      <c r="U4591" s="23"/>
      <c r="V4591" s="23"/>
      <c r="W4591" s="23"/>
    </row>
    <row r="4592" spans="1:23" x14ac:dyDescent="0.3">
      <c r="A4592" s="23"/>
      <c r="B4592" s="23"/>
      <c r="C4592" s="23"/>
      <c r="D4592" s="23"/>
      <c r="E4592" s="23"/>
      <c r="F4592" s="23"/>
      <c r="G4592" s="23"/>
      <c r="H4592" s="23"/>
      <c r="I4592" s="23"/>
      <c r="J4592" s="23"/>
      <c r="K4592" s="23"/>
      <c r="L4592" s="23"/>
      <c r="M4592" s="23"/>
      <c r="N4592" s="23"/>
      <c r="O4592" s="23"/>
      <c r="P4592" s="23"/>
      <c r="Q4592" s="23"/>
      <c r="R4592" s="23"/>
      <c r="S4592" s="23"/>
      <c r="T4592" s="23"/>
      <c r="U4592" s="23"/>
      <c r="V4592" s="23"/>
      <c r="W4592" s="23"/>
    </row>
    <row r="4593" spans="1:23" x14ac:dyDescent="0.3">
      <c r="A4593" s="23"/>
      <c r="B4593" s="23"/>
      <c r="C4593" s="23"/>
      <c r="D4593" s="23"/>
      <c r="E4593" s="23"/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</row>
    <row r="4594" spans="1:23" x14ac:dyDescent="0.3">
      <c r="A4594" s="23"/>
      <c r="B4594" s="23"/>
      <c r="C4594" s="23"/>
      <c r="D4594" s="23"/>
      <c r="E4594" s="23"/>
      <c r="F4594" s="23"/>
      <c r="G4594" s="23"/>
      <c r="H4594" s="23"/>
      <c r="I4594" s="23"/>
      <c r="J4594" s="23"/>
      <c r="K4594" s="23"/>
      <c r="L4594" s="23"/>
      <c r="M4594" s="23"/>
      <c r="N4594" s="23"/>
      <c r="O4594" s="23"/>
      <c r="P4594" s="23"/>
      <c r="Q4594" s="23"/>
      <c r="R4594" s="23"/>
      <c r="S4594" s="23"/>
      <c r="T4594" s="23"/>
      <c r="U4594" s="23"/>
      <c r="V4594" s="23"/>
      <c r="W4594" s="23"/>
    </row>
    <row r="4595" spans="1:23" x14ac:dyDescent="0.3">
      <c r="A4595" s="23"/>
      <c r="B4595" s="23"/>
      <c r="C4595" s="23"/>
      <c r="D4595" s="23"/>
      <c r="E4595" s="23"/>
      <c r="F4595" s="23"/>
      <c r="G4595" s="23"/>
      <c r="H4595" s="23"/>
      <c r="I4595" s="23"/>
      <c r="J4595" s="23"/>
      <c r="K4595" s="23"/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</row>
    <row r="4596" spans="1:23" x14ac:dyDescent="0.3">
      <c r="A4596" s="23"/>
      <c r="B4596" s="23"/>
      <c r="C4596" s="23"/>
      <c r="D4596" s="23"/>
      <c r="E4596" s="23"/>
      <c r="F4596" s="23"/>
      <c r="G4596" s="23"/>
      <c r="H4596" s="23"/>
      <c r="I4596" s="23"/>
      <c r="J4596" s="23"/>
      <c r="K4596" s="23"/>
      <c r="L4596" s="23"/>
      <c r="M4596" s="23"/>
      <c r="N4596" s="23"/>
      <c r="O4596" s="23"/>
      <c r="P4596" s="23"/>
      <c r="Q4596" s="23"/>
      <c r="R4596" s="23"/>
      <c r="S4596" s="23"/>
      <c r="T4596" s="23"/>
      <c r="U4596" s="23"/>
      <c r="V4596" s="23"/>
      <c r="W4596" s="23"/>
    </row>
    <row r="4597" spans="1:23" x14ac:dyDescent="0.3">
      <c r="A4597" s="23"/>
      <c r="B4597" s="23"/>
      <c r="C4597" s="23"/>
      <c r="D4597" s="23"/>
      <c r="E4597" s="23"/>
      <c r="F4597" s="23"/>
      <c r="G4597" s="23"/>
      <c r="H4597" s="23"/>
      <c r="I4597" s="23"/>
      <c r="J4597" s="23"/>
      <c r="K4597" s="23"/>
      <c r="L4597" s="23"/>
      <c r="M4597" s="23"/>
      <c r="N4597" s="23"/>
      <c r="O4597" s="23"/>
      <c r="P4597" s="23"/>
      <c r="Q4597" s="23"/>
      <c r="R4597" s="23"/>
      <c r="S4597" s="23"/>
      <c r="T4597" s="23"/>
      <c r="U4597" s="23"/>
      <c r="V4597" s="23"/>
      <c r="W4597" s="23"/>
    </row>
    <row r="4598" spans="1:23" x14ac:dyDescent="0.3">
      <c r="A4598" s="23"/>
      <c r="B4598" s="23"/>
      <c r="C4598" s="23"/>
      <c r="D4598" s="23"/>
      <c r="E4598" s="23"/>
      <c r="F4598" s="23"/>
      <c r="G4598" s="23"/>
      <c r="H4598" s="23"/>
      <c r="I4598" s="23"/>
      <c r="J4598" s="23"/>
      <c r="K4598" s="23"/>
      <c r="L4598" s="23"/>
      <c r="M4598" s="23"/>
      <c r="N4598" s="23"/>
      <c r="O4598" s="23"/>
      <c r="P4598" s="23"/>
      <c r="Q4598" s="23"/>
      <c r="R4598" s="23"/>
      <c r="S4598" s="23"/>
      <c r="T4598" s="23"/>
      <c r="U4598" s="23"/>
      <c r="V4598" s="23"/>
      <c r="W4598" s="23"/>
    </row>
    <row r="4599" spans="1:23" x14ac:dyDescent="0.3">
      <c r="A4599" s="23"/>
      <c r="B4599" s="23"/>
      <c r="C4599" s="23"/>
      <c r="D4599" s="23"/>
      <c r="E4599" s="23"/>
      <c r="F4599" s="23"/>
      <c r="G4599" s="23"/>
      <c r="H4599" s="23"/>
      <c r="I4599" s="23"/>
      <c r="J4599" s="23"/>
      <c r="K4599" s="23"/>
      <c r="L4599" s="23"/>
      <c r="M4599" s="23"/>
      <c r="N4599" s="23"/>
      <c r="O4599" s="23"/>
      <c r="P4599" s="23"/>
      <c r="Q4599" s="23"/>
      <c r="R4599" s="23"/>
      <c r="S4599" s="23"/>
      <c r="T4599" s="23"/>
      <c r="U4599" s="23"/>
      <c r="V4599" s="23"/>
      <c r="W4599" s="23"/>
    </row>
    <row r="4600" spans="1:23" x14ac:dyDescent="0.3">
      <c r="A4600" s="23"/>
      <c r="B4600" s="23"/>
      <c r="C4600" s="23"/>
      <c r="D4600" s="23"/>
      <c r="E4600" s="23"/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</row>
    <row r="4601" spans="1:23" x14ac:dyDescent="0.3">
      <c r="A4601" s="23"/>
      <c r="B4601" s="23"/>
      <c r="C4601" s="23"/>
      <c r="D4601" s="23"/>
      <c r="E4601" s="23"/>
      <c r="F4601" s="23"/>
      <c r="G4601" s="23"/>
      <c r="H4601" s="23"/>
      <c r="I4601" s="23"/>
      <c r="J4601" s="23"/>
      <c r="K4601" s="23"/>
      <c r="L4601" s="23"/>
      <c r="M4601" s="23"/>
      <c r="N4601" s="23"/>
      <c r="O4601" s="23"/>
      <c r="P4601" s="23"/>
      <c r="Q4601" s="23"/>
      <c r="R4601" s="23"/>
      <c r="S4601" s="23"/>
      <c r="T4601" s="23"/>
      <c r="U4601" s="23"/>
      <c r="V4601" s="23"/>
      <c r="W4601" s="23"/>
    </row>
    <row r="4602" spans="1:23" x14ac:dyDescent="0.3">
      <c r="A4602" s="23"/>
      <c r="B4602" s="23"/>
      <c r="C4602" s="23"/>
      <c r="D4602" s="23"/>
      <c r="E4602" s="23"/>
      <c r="F4602" s="23"/>
      <c r="G4602" s="23"/>
      <c r="H4602" s="23"/>
      <c r="I4602" s="23"/>
      <c r="J4602" s="23"/>
      <c r="K4602" s="23"/>
      <c r="L4602" s="23"/>
      <c r="M4602" s="23"/>
      <c r="N4602" s="23"/>
      <c r="O4602" s="23"/>
      <c r="P4602" s="23"/>
      <c r="Q4602" s="23"/>
      <c r="R4602" s="23"/>
      <c r="S4602" s="23"/>
      <c r="T4602" s="23"/>
      <c r="U4602" s="23"/>
      <c r="V4602" s="23"/>
      <c r="W4602" s="23"/>
    </row>
    <row r="4603" spans="1:23" x14ac:dyDescent="0.3">
      <c r="A4603" s="23"/>
      <c r="B4603" s="23"/>
      <c r="C4603" s="23"/>
      <c r="D4603" s="23"/>
      <c r="E4603" s="23"/>
      <c r="F4603" s="23"/>
      <c r="G4603" s="23"/>
      <c r="H4603" s="23"/>
      <c r="I4603" s="23"/>
      <c r="J4603" s="23"/>
      <c r="K4603" s="23"/>
      <c r="L4603" s="23"/>
      <c r="M4603" s="23"/>
      <c r="N4603" s="23"/>
      <c r="O4603" s="23"/>
      <c r="P4603" s="23"/>
      <c r="Q4603" s="23"/>
      <c r="R4603" s="23"/>
      <c r="S4603" s="23"/>
      <c r="T4603" s="23"/>
      <c r="U4603" s="23"/>
      <c r="V4603" s="23"/>
      <c r="W4603" s="23"/>
    </row>
    <row r="4604" spans="1:23" x14ac:dyDescent="0.3">
      <c r="A4604" s="23"/>
      <c r="B4604" s="23"/>
      <c r="C4604" s="23"/>
      <c r="D4604" s="23"/>
      <c r="E4604" s="23"/>
      <c r="F4604" s="23"/>
      <c r="G4604" s="23"/>
      <c r="H4604" s="23"/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  <c r="T4604" s="23"/>
      <c r="U4604" s="23"/>
      <c r="V4604" s="23"/>
      <c r="W4604" s="23"/>
    </row>
    <row r="4605" spans="1:23" x14ac:dyDescent="0.3">
      <c r="A4605" s="23"/>
      <c r="B4605" s="23"/>
      <c r="C4605" s="23"/>
      <c r="D4605" s="23"/>
      <c r="E4605" s="23"/>
      <c r="F4605" s="23"/>
      <c r="G4605" s="23"/>
      <c r="H4605" s="23"/>
      <c r="I4605" s="23"/>
      <c r="J4605" s="23"/>
      <c r="K4605" s="23"/>
      <c r="L4605" s="23"/>
      <c r="M4605" s="23"/>
      <c r="N4605" s="23"/>
      <c r="O4605" s="23"/>
      <c r="P4605" s="23"/>
      <c r="Q4605" s="23"/>
      <c r="R4605" s="23"/>
      <c r="S4605" s="23"/>
      <c r="T4605" s="23"/>
      <c r="U4605" s="23"/>
      <c r="V4605" s="23"/>
      <c r="W4605" s="23"/>
    </row>
    <row r="4606" spans="1:23" x14ac:dyDescent="0.3">
      <c r="A4606" s="23"/>
      <c r="B4606" s="23"/>
      <c r="C4606" s="23"/>
      <c r="D4606" s="23"/>
      <c r="E4606" s="23"/>
      <c r="F4606" s="23"/>
      <c r="G4606" s="23"/>
      <c r="H4606" s="23"/>
      <c r="I4606" s="23"/>
      <c r="J4606" s="23"/>
      <c r="K4606" s="23"/>
      <c r="L4606" s="23"/>
      <c r="M4606" s="23"/>
      <c r="N4606" s="23"/>
      <c r="O4606" s="23"/>
      <c r="P4606" s="23"/>
      <c r="Q4606" s="23"/>
      <c r="R4606" s="23"/>
      <c r="S4606" s="23"/>
      <c r="T4606" s="23"/>
      <c r="U4606" s="23"/>
      <c r="V4606" s="23"/>
      <c r="W4606" s="23"/>
    </row>
    <row r="4607" spans="1:23" x14ac:dyDescent="0.3">
      <c r="A4607" s="23"/>
      <c r="B4607" s="23"/>
      <c r="C4607" s="23"/>
      <c r="D4607" s="23"/>
      <c r="E4607" s="23"/>
      <c r="F4607" s="23"/>
      <c r="G4607" s="23"/>
      <c r="H4607" s="23"/>
      <c r="I4607" s="23"/>
      <c r="J4607" s="23"/>
      <c r="K4607" s="23"/>
      <c r="L4607" s="23"/>
      <c r="M4607" s="23"/>
      <c r="N4607" s="23"/>
      <c r="O4607" s="23"/>
      <c r="P4607" s="23"/>
      <c r="Q4607" s="23"/>
      <c r="R4607" s="23"/>
      <c r="S4607" s="23"/>
      <c r="T4607" s="23"/>
      <c r="U4607" s="23"/>
      <c r="V4607" s="23"/>
      <c r="W4607" s="23"/>
    </row>
    <row r="4608" spans="1:23" x14ac:dyDescent="0.3">
      <c r="A4608" s="23"/>
      <c r="B4608" s="23"/>
      <c r="C4608" s="23"/>
      <c r="D4608" s="23"/>
      <c r="E4608" s="23"/>
      <c r="F4608" s="23"/>
      <c r="G4608" s="23"/>
      <c r="H4608" s="23"/>
      <c r="I4608" s="23"/>
      <c r="J4608" s="23"/>
      <c r="K4608" s="23"/>
      <c r="L4608" s="23"/>
      <c r="M4608" s="23"/>
      <c r="N4608" s="23"/>
      <c r="O4608" s="23"/>
      <c r="P4608" s="23"/>
      <c r="Q4608" s="23"/>
      <c r="R4608" s="23"/>
      <c r="S4608" s="23"/>
      <c r="T4608" s="23"/>
      <c r="U4608" s="23"/>
      <c r="V4608" s="23"/>
      <c r="W4608" s="23"/>
    </row>
    <row r="4609" spans="1:23" x14ac:dyDescent="0.3">
      <c r="A4609" s="23"/>
      <c r="B4609" s="23"/>
      <c r="C4609" s="23"/>
      <c r="D4609" s="23"/>
      <c r="E4609" s="23"/>
      <c r="F4609" s="23"/>
      <c r="G4609" s="23"/>
      <c r="H4609" s="23"/>
      <c r="I4609" s="23"/>
      <c r="J4609" s="23"/>
      <c r="K4609" s="23"/>
      <c r="L4609" s="23"/>
      <c r="M4609" s="23"/>
      <c r="N4609" s="23"/>
      <c r="O4609" s="23"/>
      <c r="P4609" s="23"/>
      <c r="Q4609" s="23"/>
      <c r="R4609" s="23"/>
      <c r="S4609" s="23"/>
      <c r="T4609" s="23"/>
      <c r="U4609" s="23"/>
      <c r="V4609" s="23"/>
      <c r="W4609" s="23"/>
    </row>
    <row r="4610" spans="1:23" x14ac:dyDescent="0.3">
      <c r="A4610" s="23"/>
      <c r="B4610" s="23"/>
      <c r="C4610" s="23"/>
      <c r="D4610" s="23"/>
      <c r="E4610" s="23"/>
      <c r="F4610" s="23"/>
      <c r="G4610" s="23"/>
      <c r="H4610" s="23"/>
      <c r="I4610" s="23"/>
      <c r="J4610" s="23"/>
      <c r="K4610" s="23"/>
      <c r="L4610" s="23"/>
      <c r="M4610" s="23"/>
      <c r="N4610" s="23"/>
      <c r="O4610" s="23"/>
      <c r="P4610" s="23"/>
      <c r="Q4610" s="23"/>
      <c r="R4610" s="23"/>
      <c r="S4610" s="23"/>
      <c r="T4610" s="23"/>
      <c r="U4610" s="23"/>
      <c r="V4610" s="23"/>
      <c r="W4610" s="23"/>
    </row>
    <row r="4611" spans="1:23" x14ac:dyDescent="0.3">
      <c r="A4611" s="23"/>
      <c r="B4611" s="23"/>
      <c r="C4611" s="23"/>
      <c r="D4611" s="23"/>
      <c r="E4611" s="23"/>
      <c r="F4611" s="23"/>
      <c r="G4611" s="23"/>
      <c r="H4611" s="23"/>
      <c r="I4611" s="23"/>
      <c r="J4611" s="23"/>
      <c r="K4611" s="23"/>
      <c r="L4611" s="23"/>
      <c r="M4611" s="23"/>
      <c r="N4611" s="23"/>
      <c r="O4611" s="23"/>
      <c r="P4611" s="23"/>
      <c r="Q4611" s="23"/>
      <c r="R4611" s="23"/>
      <c r="S4611" s="23"/>
      <c r="T4611" s="23"/>
      <c r="U4611" s="23"/>
      <c r="V4611" s="23"/>
      <c r="W4611" s="23"/>
    </row>
    <row r="4612" spans="1:23" x14ac:dyDescent="0.3">
      <c r="A4612" s="23"/>
      <c r="B4612" s="23"/>
      <c r="C4612" s="23"/>
      <c r="D4612" s="23"/>
      <c r="E4612" s="23"/>
      <c r="F4612" s="23"/>
      <c r="G4612" s="23"/>
      <c r="H4612" s="23"/>
      <c r="I4612" s="23"/>
      <c r="J4612" s="23"/>
      <c r="K4612" s="23"/>
      <c r="L4612" s="23"/>
      <c r="M4612" s="23"/>
      <c r="N4612" s="23"/>
      <c r="O4612" s="23"/>
      <c r="P4612" s="23"/>
      <c r="Q4612" s="23"/>
      <c r="R4612" s="23"/>
      <c r="S4612" s="23"/>
      <c r="T4612" s="23"/>
      <c r="U4612" s="23"/>
      <c r="V4612" s="23"/>
      <c r="W4612" s="23"/>
    </row>
    <row r="4613" spans="1:23" x14ac:dyDescent="0.3">
      <c r="A4613" s="23"/>
      <c r="B4613" s="23"/>
      <c r="C4613" s="23"/>
      <c r="D4613" s="23"/>
      <c r="E4613" s="23"/>
      <c r="F4613" s="23"/>
      <c r="G4613" s="23"/>
      <c r="H4613" s="23"/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3"/>
    </row>
    <row r="4614" spans="1:23" x14ac:dyDescent="0.3">
      <c r="A4614" s="23"/>
      <c r="B4614" s="23"/>
      <c r="C4614" s="23"/>
      <c r="D4614" s="23"/>
      <c r="E4614" s="23"/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/>
      <c r="V4614" s="23"/>
      <c r="W4614" s="23"/>
    </row>
    <row r="4615" spans="1:23" x14ac:dyDescent="0.3">
      <c r="A4615" s="23"/>
      <c r="B4615" s="23"/>
      <c r="C4615" s="23"/>
      <c r="D4615" s="23"/>
      <c r="E4615" s="23"/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  <c r="T4615" s="23"/>
      <c r="U4615" s="23"/>
      <c r="V4615" s="23"/>
      <c r="W4615" s="23"/>
    </row>
    <row r="4616" spans="1:23" x14ac:dyDescent="0.3">
      <c r="A4616" s="23"/>
      <c r="B4616" s="23"/>
      <c r="C4616" s="23"/>
      <c r="D4616" s="23"/>
      <c r="E4616" s="23"/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</row>
    <row r="4617" spans="1:23" x14ac:dyDescent="0.3">
      <c r="A4617" s="23"/>
      <c r="B4617" s="23"/>
      <c r="C4617" s="23"/>
      <c r="D4617" s="23"/>
      <c r="E4617" s="23"/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  <c r="T4617" s="23"/>
      <c r="U4617" s="23"/>
      <c r="V4617" s="23"/>
      <c r="W4617" s="23"/>
    </row>
    <row r="4618" spans="1:23" x14ac:dyDescent="0.3">
      <c r="A4618" s="23"/>
      <c r="B4618" s="23"/>
      <c r="C4618" s="23"/>
      <c r="D4618" s="23"/>
      <c r="E4618" s="23"/>
      <c r="F4618" s="23"/>
      <c r="G4618" s="23"/>
      <c r="H4618" s="23"/>
      <c r="I4618" s="23"/>
      <c r="J4618" s="23"/>
      <c r="K4618" s="23"/>
      <c r="L4618" s="23"/>
      <c r="M4618" s="23"/>
      <c r="N4618" s="23"/>
      <c r="O4618" s="23"/>
      <c r="P4618" s="23"/>
      <c r="Q4618" s="23"/>
      <c r="R4618" s="23"/>
      <c r="S4618" s="23"/>
      <c r="T4618" s="23"/>
      <c r="U4618" s="23"/>
      <c r="V4618" s="23"/>
      <c r="W4618" s="23"/>
    </row>
    <row r="4619" spans="1:23" x14ac:dyDescent="0.3">
      <c r="A4619" s="23"/>
      <c r="B4619" s="23"/>
      <c r="C4619" s="23"/>
      <c r="D4619" s="23"/>
      <c r="E4619" s="23"/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</row>
    <row r="4620" spans="1:23" x14ac:dyDescent="0.3">
      <c r="A4620" s="23"/>
      <c r="B4620" s="23"/>
      <c r="C4620" s="23"/>
      <c r="D4620" s="23"/>
      <c r="E4620" s="23"/>
      <c r="F4620" s="23"/>
      <c r="G4620" s="23"/>
      <c r="H4620" s="23"/>
      <c r="I4620" s="23"/>
      <c r="J4620" s="23"/>
      <c r="K4620" s="23"/>
      <c r="L4620" s="23"/>
      <c r="M4620" s="23"/>
      <c r="N4620" s="23"/>
      <c r="O4620" s="23"/>
      <c r="P4620" s="23"/>
      <c r="Q4620" s="23"/>
      <c r="R4620" s="23"/>
      <c r="S4620" s="23"/>
      <c r="T4620" s="23"/>
      <c r="U4620" s="23"/>
      <c r="V4620" s="23"/>
      <c r="W4620" s="23"/>
    </row>
    <row r="4621" spans="1:23" x14ac:dyDescent="0.3">
      <c r="A4621" s="23"/>
      <c r="B4621" s="23"/>
      <c r="C4621" s="23"/>
      <c r="D4621" s="23"/>
      <c r="E4621" s="23"/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</row>
    <row r="4622" spans="1:23" x14ac:dyDescent="0.3">
      <c r="A4622" s="23"/>
      <c r="B4622" s="23"/>
      <c r="C4622" s="23"/>
      <c r="D4622" s="23"/>
      <c r="E4622" s="23"/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</row>
    <row r="4623" spans="1:23" x14ac:dyDescent="0.3">
      <c r="A4623" s="23"/>
      <c r="B4623" s="23"/>
      <c r="C4623" s="23"/>
      <c r="D4623" s="23"/>
      <c r="E4623" s="23"/>
      <c r="F4623" s="23"/>
      <c r="G4623" s="23"/>
      <c r="H4623" s="23"/>
      <c r="I4623" s="23"/>
      <c r="J4623" s="23"/>
      <c r="K4623" s="23"/>
      <c r="L4623" s="23"/>
      <c r="M4623" s="23"/>
      <c r="N4623" s="23"/>
      <c r="O4623" s="23"/>
      <c r="P4623" s="23"/>
      <c r="Q4623" s="23"/>
      <c r="R4623" s="23"/>
      <c r="S4623" s="23"/>
      <c r="T4623" s="23"/>
      <c r="U4623" s="23"/>
      <c r="V4623" s="23"/>
      <c r="W4623" s="23"/>
    </row>
    <row r="4624" spans="1:23" x14ac:dyDescent="0.3">
      <c r="A4624" s="23"/>
      <c r="B4624" s="23"/>
      <c r="C4624" s="23"/>
      <c r="D4624" s="23"/>
      <c r="E4624" s="23"/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</row>
    <row r="4625" spans="1:23" x14ac:dyDescent="0.3">
      <c r="A4625" s="23"/>
      <c r="B4625" s="23"/>
      <c r="C4625" s="23"/>
      <c r="D4625" s="23"/>
      <c r="E4625" s="23"/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</row>
    <row r="4626" spans="1:23" x14ac:dyDescent="0.3">
      <c r="A4626" s="23"/>
      <c r="B4626" s="23"/>
      <c r="C4626" s="23"/>
      <c r="D4626" s="23"/>
      <c r="E4626" s="23"/>
      <c r="F4626" s="23"/>
      <c r="G4626" s="23"/>
      <c r="H4626" s="23"/>
      <c r="I4626" s="23"/>
      <c r="J4626" s="23"/>
      <c r="K4626" s="23"/>
      <c r="L4626" s="23"/>
      <c r="M4626" s="23"/>
      <c r="N4626" s="23"/>
      <c r="O4626" s="23"/>
      <c r="P4626" s="23"/>
      <c r="Q4626" s="23"/>
      <c r="R4626" s="23"/>
      <c r="S4626" s="23"/>
      <c r="T4626" s="23"/>
      <c r="U4626" s="23"/>
      <c r="V4626" s="23"/>
      <c r="W4626" s="23"/>
    </row>
    <row r="4627" spans="1:23" x14ac:dyDescent="0.3">
      <c r="A4627" s="23"/>
      <c r="B4627" s="23"/>
      <c r="C4627" s="23"/>
      <c r="D4627" s="23"/>
      <c r="E4627" s="23"/>
      <c r="F4627" s="23"/>
      <c r="G4627" s="23"/>
      <c r="H4627" s="23"/>
      <c r="I4627" s="23"/>
      <c r="J4627" s="23"/>
      <c r="K4627" s="23"/>
      <c r="L4627" s="23"/>
      <c r="M4627" s="23"/>
      <c r="N4627" s="23"/>
      <c r="O4627" s="23"/>
      <c r="P4627" s="23"/>
      <c r="Q4627" s="23"/>
      <c r="R4627" s="23"/>
      <c r="S4627" s="23"/>
      <c r="T4627" s="23"/>
      <c r="U4627" s="23"/>
      <c r="V4627" s="23"/>
      <c r="W4627" s="23"/>
    </row>
    <row r="4628" spans="1:23" x14ac:dyDescent="0.3">
      <c r="A4628" s="23"/>
      <c r="B4628" s="23"/>
      <c r="C4628" s="23"/>
      <c r="D4628" s="23"/>
      <c r="E4628" s="23"/>
      <c r="F4628" s="23"/>
      <c r="G4628" s="23"/>
      <c r="H4628" s="23"/>
      <c r="I4628" s="23"/>
      <c r="J4628" s="23"/>
      <c r="K4628" s="23"/>
      <c r="L4628" s="23"/>
      <c r="M4628" s="23"/>
      <c r="N4628" s="23"/>
      <c r="O4628" s="23"/>
      <c r="P4628" s="23"/>
      <c r="Q4628" s="23"/>
      <c r="R4628" s="23"/>
      <c r="S4628" s="23"/>
      <c r="T4628" s="23"/>
      <c r="U4628" s="23"/>
      <c r="V4628" s="23"/>
      <c r="W4628" s="23"/>
    </row>
    <row r="4629" spans="1:23" x14ac:dyDescent="0.3">
      <c r="A4629" s="23"/>
      <c r="B4629" s="23"/>
      <c r="C4629" s="23"/>
      <c r="D4629" s="23"/>
      <c r="E4629" s="23"/>
      <c r="F4629" s="23"/>
      <c r="G4629" s="23"/>
      <c r="H4629" s="23"/>
      <c r="I4629" s="23"/>
      <c r="J4629" s="23"/>
      <c r="K4629" s="23"/>
      <c r="L4629" s="23"/>
      <c r="M4629" s="23"/>
      <c r="N4629" s="23"/>
      <c r="O4629" s="23"/>
      <c r="P4629" s="23"/>
      <c r="Q4629" s="23"/>
      <c r="R4629" s="23"/>
      <c r="S4629" s="23"/>
      <c r="T4629" s="23"/>
      <c r="U4629" s="23"/>
      <c r="V4629" s="23"/>
      <c r="W4629" s="23"/>
    </row>
    <row r="4630" spans="1:23" x14ac:dyDescent="0.3">
      <c r="A4630" s="23"/>
      <c r="B4630" s="23"/>
      <c r="C4630" s="23"/>
      <c r="D4630" s="23"/>
      <c r="E4630" s="23"/>
      <c r="F4630" s="23"/>
      <c r="G4630" s="23"/>
      <c r="H4630" s="23"/>
      <c r="I4630" s="23"/>
      <c r="J4630" s="23"/>
      <c r="K4630" s="23"/>
      <c r="L4630" s="23"/>
      <c r="M4630" s="23"/>
      <c r="N4630" s="23"/>
      <c r="O4630" s="23"/>
      <c r="P4630" s="23"/>
      <c r="Q4630" s="23"/>
      <c r="R4630" s="23"/>
      <c r="S4630" s="23"/>
      <c r="T4630" s="23"/>
      <c r="U4630" s="23"/>
      <c r="V4630" s="23"/>
      <c r="W4630" s="23"/>
    </row>
    <row r="4631" spans="1:23" x14ac:dyDescent="0.3">
      <c r="A4631" s="23"/>
      <c r="B4631" s="23"/>
      <c r="C4631" s="23"/>
      <c r="D4631" s="23"/>
      <c r="E4631" s="23"/>
      <c r="F4631" s="23"/>
      <c r="G4631" s="23"/>
      <c r="H4631" s="23"/>
      <c r="I4631" s="23"/>
      <c r="J4631" s="23"/>
      <c r="K4631" s="23"/>
      <c r="L4631" s="23"/>
      <c r="M4631" s="23"/>
      <c r="N4631" s="23"/>
      <c r="O4631" s="23"/>
      <c r="P4631" s="23"/>
      <c r="Q4631" s="23"/>
      <c r="R4631" s="23"/>
      <c r="S4631" s="23"/>
      <c r="T4631" s="23"/>
      <c r="U4631" s="23"/>
      <c r="V4631" s="23"/>
      <c r="W4631" s="23"/>
    </row>
    <row r="4632" spans="1:23" x14ac:dyDescent="0.3">
      <c r="A4632" s="23"/>
      <c r="B4632" s="23"/>
      <c r="C4632" s="23"/>
      <c r="D4632" s="23"/>
      <c r="E4632" s="23"/>
      <c r="F4632" s="23"/>
      <c r="G4632" s="23"/>
      <c r="H4632" s="23"/>
      <c r="I4632" s="23"/>
      <c r="J4632" s="23"/>
      <c r="K4632" s="23"/>
      <c r="L4632" s="23"/>
      <c r="M4632" s="23"/>
      <c r="N4632" s="23"/>
      <c r="O4632" s="23"/>
      <c r="P4632" s="23"/>
      <c r="Q4632" s="23"/>
      <c r="R4632" s="23"/>
      <c r="S4632" s="23"/>
      <c r="T4632" s="23"/>
      <c r="U4632" s="23"/>
      <c r="V4632" s="23"/>
      <c r="W4632" s="23"/>
    </row>
    <row r="4633" spans="1:23" x14ac:dyDescent="0.3">
      <c r="A4633" s="23"/>
      <c r="B4633" s="23"/>
      <c r="C4633" s="23"/>
      <c r="D4633" s="23"/>
      <c r="E4633" s="23"/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</row>
    <row r="4634" spans="1:23" x14ac:dyDescent="0.3">
      <c r="A4634" s="23"/>
      <c r="B4634" s="23"/>
      <c r="C4634" s="23"/>
      <c r="D4634" s="23"/>
      <c r="E4634" s="23"/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</row>
    <row r="4635" spans="1:23" x14ac:dyDescent="0.3">
      <c r="A4635" s="23"/>
      <c r="B4635" s="23"/>
      <c r="C4635" s="23"/>
      <c r="D4635" s="23"/>
      <c r="E4635" s="23"/>
      <c r="F4635" s="23"/>
      <c r="G4635" s="23"/>
      <c r="H4635" s="23"/>
      <c r="I4635" s="23"/>
      <c r="J4635" s="23"/>
      <c r="K4635" s="23"/>
      <c r="L4635" s="23"/>
      <c r="M4635" s="23"/>
      <c r="N4635" s="23"/>
      <c r="O4635" s="23"/>
      <c r="P4635" s="23"/>
      <c r="Q4635" s="23"/>
      <c r="R4635" s="23"/>
      <c r="S4635" s="23"/>
      <c r="T4635" s="23"/>
      <c r="U4635" s="23"/>
      <c r="V4635" s="23"/>
      <c r="W4635" s="23"/>
    </row>
    <row r="4636" spans="1:23" x14ac:dyDescent="0.3">
      <c r="A4636" s="23"/>
      <c r="B4636" s="23"/>
      <c r="C4636" s="23"/>
      <c r="D4636" s="23"/>
      <c r="E4636" s="23"/>
      <c r="F4636" s="23"/>
      <c r="G4636" s="23"/>
      <c r="H4636" s="23"/>
      <c r="I4636" s="23"/>
      <c r="J4636" s="23"/>
      <c r="K4636" s="23"/>
      <c r="L4636" s="23"/>
      <c r="M4636" s="23"/>
      <c r="N4636" s="23"/>
      <c r="O4636" s="23"/>
      <c r="P4636" s="23"/>
      <c r="Q4636" s="23"/>
      <c r="R4636" s="23"/>
      <c r="S4636" s="23"/>
      <c r="T4636" s="23"/>
      <c r="U4636" s="23"/>
      <c r="V4636" s="23"/>
      <c r="W4636" s="23"/>
    </row>
    <row r="4637" spans="1:23" x14ac:dyDescent="0.3">
      <c r="A4637" s="23"/>
      <c r="B4637" s="23"/>
      <c r="C4637" s="23"/>
      <c r="D4637" s="23"/>
      <c r="E4637" s="23"/>
      <c r="F4637" s="23"/>
      <c r="G4637" s="23"/>
      <c r="H4637" s="23"/>
      <c r="I4637" s="23"/>
      <c r="J4637" s="23"/>
      <c r="K4637" s="23"/>
      <c r="L4637" s="23"/>
      <c r="M4637" s="23"/>
      <c r="N4637" s="23"/>
      <c r="O4637" s="23"/>
      <c r="P4637" s="23"/>
      <c r="Q4637" s="23"/>
      <c r="R4637" s="23"/>
      <c r="S4637" s="23"/>
      <c r="T4637" s="23"/>
      <c r="U4637" s="23"/>
      <c r="V4637" s="23"/>
      <c r="W4637" s="23"/>
    </row>
    <row r="4638" spans="1:23" x14ac:dyDescent="0.3">
      <c r="A4638" s="23"/>
      <c r="B4638" s="23"/>
      <c r="C4638" s="23"/>
      <c r="D4638" s="23"/>
      <c r="E4638" s="23"/>
      <c r="F4638" s="23"/>
      <c r="G4638" s="23"/>
      <c r="H4638" s="23"/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</row>
    <row r="4639" spans="1:23" x14ac:dyDescent="0.3">
      <c r="A4639" s="23"/>
      <c r="B4639" s="23"/>
      <c r="C4639" s="23"/>
      <c r="D4639" s="23"/>
      <c r="E4639" s="23"/>
      <c r="F4639" s="23"/>
      <c r="G4639" s="23"/>
      <c r="H4639" s="23"/>
      <c r="I4639" s="23"/>
      <c r="J4639" s="23"/>
      <c r="K4639" s="23"/>
      <c r="L4639" s="23"/>
      <c r="M4639" s="23"/>
      <c r="N4639" s="23"/>
      <c r="O4639" s="23"/>
      <c r="P4639" s="23"/>
      <c r="Q4639" s="23"/>
      <c r="R4639" s="23"/>
      <c r="S4639" s="23"/>
      <c r="T4639" s="23"/>
      <c r="U4639" s="23"/>
      <c r="V4639" s="23"/>
      <c r="W4639" s="23"/>
    </row>
    <row r="4640" spans="1:23" x14ac:dyDescent="0.3">
      <c r="A4640" s="23"/>
      <c r="B4640" s="23"/>
      <c r="C4640" s="23"/>
      <c r="D4640" s="23"/>
      <c r="E4640" s="23"/>
      <c r="F4640" s="23"/>
      <c r="G4640" s="23"/>
      <c r="H4640" s="23"/>
      <c r="I4640" s="23"/>
      <c r="J4640" s="23"/>
      <c r="K4640" s="23"/>
      <c r="L4640" s="23"/>
      <c r="M4640" s="23"/>
      <c r="N4640" s="23"/>
      <c r="O4640" s="23"/>
      <c r="P4640" s="23"/>
      <c r="Q4640" s="23"/>
      <c r="R4640" s="23"/>
      <c r="S4640" s="23"/>
      <c r="T4640" s="23"/>
      <c r="U4640" s="23"/>
      <c r="V4640" s="23"/>
      <c r="W4640" s="23"/>
    </row>
    <row r="4641" spans="1:23" x14ac:dyDescent="0.3">
      <c r="A4641" s="23"/>
      <c r="B4641" s="23"/>
      <c r="C4641" s="23"/>
      <c r="D4641" s="23"/>
      <c r="E4641" s="23"/>
      <c r="F4641" s="23"/>
      <c r="G4641" s="23"/>
      <c r="H4641" s="23"/>
      <c r="I4641" s="23"/>
      <c r="J4641" s="23"/>
      <c r="K4641" s="23"/>
      <c r="L4641" s="23"/>
      <c r="M4641" s="23"/>
      <c r="N4641" s="23"/>
      <c r="O4641" s="23"/>
      <c r="P4641" s="23"/>
      <c r="Q4641" s="23"/>
      <c r="R4641" s="23"/>
      <c r="S4641" s="23"/>
      <c r="T4641" s="23"/>
      <c r="U4641" s="23"/>
      <c r="V4641" s="23"/>
      <c r="W4641" s="23"/>
    </row>
    <row r="4642" spans="1:23" x14ac:dyDescent="0.3">
      <c r="A4642" s="23"/>
      <c r="B4642" s="23"/>
      <c r="C4642" s="23"/>
      <c r="D4642" s="23"/>
      <c r="E4642" s="23"/>
      <c r="F4642" s="23"/>
      <c r="G4642" s="23"/>
      <c r="H4642" s="23"/>
      <c r="I4642" s="23"/>
      <c r="J4642" s="23"/>
      <c r="K4642" s="23"/>
      <c r="L4642" s="23"/>
      <c r="M4642" s="23"/>
      <c r="N4642" s="23"/>
      <c r="O4642" s="23"/>
      <c r="P4642" s="23"/>
      <c r="Q4642" s="23"/>
      <c r="R4642" s="23"/>
      <c r="S4642" s="23"/>
      <c r="T4642" s="23"/>
      <c r="U4642" s="23"/>
      <c r="V4642" s="23"/>
      <c r="W4642" s="23"/>
    </row>
    <row r="4643" spans="1:23" x14ac:dyDescent="0.3">
      <c r="A4643" s="23"/>
      <c r="B4643" s="23"/>
      <c r="C4643" s="23"/>
      <c r="D4643" s="23"/>
      <c r="E4643" s="23"/>
      <c r="F4643" s="23"/>
      <c r="G4643" s="23"/>
      <c r="H4643" s="23"/>
      <c r="I4643" s="23"/>
      <c r="J4643" s="23"/>
      <c r="K4643" s="23"/>
      <c r="L4643" s="23"/>
      <c r="M4643" s="23"/>
      <c r="N4643" s="23"/>
      <c r="O4643" s="23"/>
      <c r="P4643" s="23"/>
      <c r="Q4643" s="23"/>
      <c r="R4643" s="23"/>
      <c r="S4643" s="23"/>
      <c r="T4643" s="23"/>
      <c r="U4643" s="23"/>
      <c r="V4643" s="23"/>
      <c r="W4643" s="23"/>
    </row>
    <row r="4644" spans="1:23" x14ac:dyDescent="0.3">
      <c r="A4644" s="23"/>
      <c r="B4644" s="23"/>
      <c r="C4644" s="23"/>
      <c r="D4644" s="23"/>
      <c r="E4644" s="23"/>
      <c r="F4644" s="23"/>
      <c r="G4644" s="23"/>
      <c r="H4644" s="23"/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  <c r="T4644" s="23"/>
      <c r="U4644" s="23"/>
      <c r="V4644" s="23"/>
      <c r="W4644" s="23"/>
    </row>
    <row r="4645" spans="1:23" x14ac:dyDescent="0.3">
      <c r="A4645" s="23"/>
      <c r="B4645" s="23"/>
      <c r="C4645" s="23"/>
      <c r="D4645" s="23"/>
      <c r="E4645" s="23"/>
      <c r="F4645" s="23"/>
      <c r="G4645" s="23"/>
      <c r="H4645" s="23"/>
      <c r="I4645" s="23"/>
      <c r="J4645" s="23"/>
      <c r="K4645" s="23"/>
      <c r="L4645" s="23"/>
      <c r="M4645" s="23"/>
      <c r="N4645" s="23"/>
      <c r="O4645" s="23"/>
      <c r="P4645" s="23"/>
      <c r="Q4645" s="23"/>
      <c r="R4645" s="23"/>
      <c r="S4645" s="23"/>
      <c r="T4645" s="23"/>
      <c r="U4645" s="23"/>
      <c r="V4645" s="23"/>
      <c r="W4645" s="23"/>
    </row>
    <row r="4646" spans="1:23" x14ac:dyDescent="0.3">
      <c r="A4646" s="23"/>
      <c r="B4646" s="23"/>
      <c r="C4646" s="23"/>
      <c r="D4646" s="23"/>
      <c r="E4646" s="23"/>
      <c r="F4646" s="23"/>
      <c r="G4646" s="23"/>
      <c r="H4646" s="23"/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/>
      <c r="U4646" s="23"/>
      <c r="V4646" s="23"/>
      <c r="W4646" s="23"/>
    </row>
    <row r="4647" spans="1:23" x14ac:dyDescent="0.3">
      <c r="A4647" s="23"/>
      <c r="B4647" s="23"/>
      <c r="C4647" s="23"/>
      <c r="D4647" s="23"/>
      <c r="E4647" s="23"/>
      <c r="F4647" s="23"/>
      <c r="G4647" s="23"/>
      <c r="H4647" s="23"/>
      <c r="I4647" s="23"/>
      <c r="J4647" s="23"/>
      <c r="K4647" s="23"/>
      <c r="L4647" s="23"/>
      <c r="M4647" s="23"/>
      <c r="N4647" s="23"/>
      <c r="O4647" s="23"/>
      <c r="P4647" s="23"/>
      <c r="Q4647" s="23"/>
      <c r="R4647" s="23"/>
      <c r="S4647" s="23"/>
      <c r="T4647" s="23"/>
      <c r="U4647" s="23"/>
      <c r="V4647" s="23"/>
      <c r="W4647" s="23"/>
    </row>
    <row r="4648" spans="1:23" x14ac:dyDescent="0.3">
      <c r="A4648" s="23"/>
      <c r="B4648" s="23"/>
      <c r="C4648" s="23"/>
      <c r="D4648" s="23"/>
      <c r="E4648" s="23"/>
      <c r="F4648" s="23"/>
      <c r="G4648" s="23"/>
      <c r="H4648" s="23"/>
      <c r="I4648" s="23"/>
      <c r="J4648" s="23"/>
      <c r="K4648" s="23"/>
      <c r="L4648" s="23"/>
      <c r="M4648" s="23"/>
      <c r="N4648" s="23"/>
      <c r="O4648" s="23"/>
      <c r="P4648" s="23"/>
      <c r="Q4648" s="23"/>
      <c r="R4648" s="23"/>
      <c r="S4648" s="23"/>
      <c r="T4648" s="23"/>
      <c r="U4648" s="23"/>
      <c r="V4648" s="23"/>
      <c r="W4648" s="23"/>
    </row>
    <row r="4649" spans="1:23" x14ac:dyDescent="0.3">
      <c r="A4649" s="23"/>
      <c r="B4649" s="23"/>
      <c r="C4649" s="23"/>
      <c r="D4649" s="23"/>
      <c r="E4649" s="23"/>
      <c r="F4649" s="23"/>
      <c r="G4649" s="23"/>
      <c r="H4649" s="23"/>
      <c r="I4649" s="23"/>
      <c r="J4649" s="23"/>
      <c r="K4649" s="23"/>
      <c r="L4649" s="23"/>
      <c r="M4649" s="23"/>
      <c r="N4649" s="23"/>
      <c r="O4649" s="23"/>
      <c r="P4649" s="23"/>
      <c r="Q4649" s="23"/>
      <c r="R4649" s="23"/>
      <c r="S4649" s="23"/>
      <c r="T4649" s="23"/>
      <c r="U4649" s="23"/>
      <c r="V4649" s="23"/>
      <c r="W4649" s="23"/>
    </row>
    <row r="4650" spans="1:23" x14ac:dyDescent="0.3">
      <c r="A4650" s="23"/>
      <c r="B4650" s="23"/>
      <c r="C4650" s="23"/>
      <c r="D4650" s="23"/>
      <c r="E4650" s="23"/>
      <c r="F4650" s="23"/>
      <c r="G4650" s="23"/>
      <c r="H4650" s="23"/>
      <c r="I4650" s="23"/>
      <c r="J4650" s="23"/>
      <c r="K4650" s="23"/>
      <c r="L4650" s="23"/>
      <c r="M4650" s="23"/>
      <c r="N4650" s="23"/>
      <c r="O4650" s="23"/>
      <c r="P4650" s="23"/>
      <c r="Q4650" s="23"/>
      <c r="R4650" s="23"/>
      <c r="S4650" s="23"/>
      <c r="T4650" s="23"/>
      <c r="U4650" s="23"/>
      <c r="V4650" s="23"/>
      <c r="W4650" s="23"/>
    </row>
    <row r="4651" spans="1:23" x14ac:dyDescent="0.3">
      <c r="A4651" s="23"/>
      <c r="B4651" s="23"/>
      <c r="C4651" s="23"/>
      <c r="D4651" s="23"/>
      <c r="E4651" s="23"/>
      <c r="F4651" s="23"/>
      <c r="G4651" s="23"/>
      <c r="H4651" s="23"/>
      <c r="I4651" s="23"/>
      <c r="J4651" s="23"/>
      <c r="K4651" s="23"/>
      <c r="L4651" s="23"/>
      <c r="M4651" s="23"/>
      <c r="N4651" s="23"/>
      <c r="O4651" s="23"/>
      <c r="P4651" s="23"/>
      <c r="Q4651" s="23"/>
      <c r="R4651" s="23"/>
      <c r="S4651" s="23"/>
      <c r="T4651" s="23"/>
      <c r="U4651" s="23"/>
      <c r="V4651" s="23"/>
      <c r="W4651" s="23"/>
    </row>
    <row r="4652" spans="1:23" x14ac:dyDescent="0.3">
      <c r="A4652" s="23"/>
      <c r="B4652" s="23"/>
      <c r="C4652" s="23"/>
      <c r="D4652" s="23"/>
      <c r="E4652" s="23"/>
      <c r="F4652" s="23"/>
      <c r="G4652" s="23"/>
      <c r="H4652" s="23"/>
      <c r="I4652" s="23"/>
      <c r="J4652" s="23"/>
      <c r="K4652" s="23"/>
      <c r="L4652" s="23"/>
      <c r="M4652" s="23"/>
      <c r="N4652" s="23"/>
      <c r="O4652" s="23"/>
      <c r="P4652" s="23"/>
      <c r="Q4652" s="23"/>
      <c r="R4652" s="23"/>
      <c r="S4652" s="23"/>
      <c r="T4652" s="23"/>
      <c r="U4652" s="23"/>
      <c r="V4652" s="23"/>
      <c r="W4652" s="23"/>
    </row>
    <row r="4653" spans="1:23" x14ac:dyDescent="0.3">
      <c r="A4653" s="23"/>
      <c r="B4653" s="23"/>
      <c r="C4653" s="23"/>
      <c r="D4653" s="23"/>
      <c r="E4653" s="23"/>
      <c r="F4653" s="23"/>
      <c r="G4653" s="23"/>
      <c r="H4653" s="23"/>
      <c r="I4653" s="23"/>
      <c r="J4653" s="23"/>
      <c r="K4653" s="23"/>
      <c r="L4653" s="23"/>
      <c r="M4653" s="23"/>
      <c r="N4653" s="23"/>
      <c r="O4653" s="23"/>
      <c r="P4653" s="23"/>
      <c r="Q4653" s="23"/>
      <c r="R4653" s="23"/>
      <c r="S4653" s="23"/>
      <c r="T4653" s="23"/>
      <c r="U4653" s="23"/>
      <c r="V4653" s="23"/>
      <c r="W4653" s="23"/>
    </row>
    <row r="4654" spans="1:23" x14ac:dyDescent="0.3">
      <c r="A4654" s="23"/>
      <c r="B4654" s="23"/>
      <c r="C4654" s="23"/>
      <c r="D4654" s="23"/>
      <c r="E4654" s="23"/>
      <c r="F4654" s="23"/>
      <c r="G4654" s="23"/>
      <c r="H4654" s="23"/>
      <c r="I4654" s="23"/>
      <c r="J4654" s="23"/>
      <c r="K4654" s="23"/>
      <c r="L4654" s="23"/>
      <c r="M4654" s="23"/>
      <c r="N4654" s="23"/>
      <c r="O4654" s="23"/>
      <c r="P4654" s="23"/>
      <c r="Q4654" s="23"/>
      <c r="R4654" s="23"/>
      <c r="S4654" s="23"/>
      <c r="T4654" s="23"/>
      <c r="U4654" s="23"/>
      <c r="V4654" s="23"/>
      <c r="W4654" s="23"/>
    </row>
    <row r="4655" spans="1:23" x14ac:dyDescent="0.3">
      <c r="A4655" s="23"/>
      <c r="B4655" s="23"/>
      <c r="C4655" s="23"/>
      <c r="D4655" s="23"/>
      <c r="E4655" s="23"/>
      <c r="F4655" s="23"/>
      <c r="G4655" s="23"/>
      <c r="H4655" s="23"/>
      <c r="I4655" s="23"/>
      <c r="J4655" s="23"/>
      <c r="K4655" s="23"/>
      <c r="L4655" s="23"/>
      <c r="M4655" s="23"/>
      <c r="N4655" s="23"/>
      <c r="O4655" s="23"/>
      <c r="P4655" s="23"/>
      <c r="Q4655" s="23"/>
      <c r="R4655" s="23"/>
      <c r="S4655" s="23"/>
      <c r="T4655" s="23"/>
      <c r="U4655" s="23"/>
      <c r="V4655" s="23"/>
      <c r="W4655" s="23"/>
    </row>
    <row r="4656" spans="1:23" x14ac:dyDescent="0.3">
      <c r="A4656" s="23"/>
      <c r="B4656" s="23"/>
      <c r="C4656" s="23"/>
      <c r="D4656" s="23"/>
      <c r="E4656" s="23"/>
      <c r="F4656" s="23"/>
      <c r="G4656" s="23"/>
      <c r="H4656" s="23"/>
      <c r="I4656" s="23"/>
      <c r="J4656" s="23"/>
      <c r="K4656" s="23"/>
      <c r="L4656" s="23"/>
      <c r="M4656" s="23"/>
      <c r="N4656" s="23"/>
      <c r="O4656" s="23"/>
      <c r="P4656" s="23"/>
      <c r="Q4656" s="23"/>
      <c r="R4656" s="23"/>
      <c r="S4656" s="23"/>
      <c r="T4656" s="23"/>
      <c r="U4656" s="23"/>
      <c r="V4656" s="23"/>
      <c r="W4656" s="23"/>
    </row>
    <row r="4657" spans="1:23" x14ac:dyDescent="0.3">
      <c r="A4657" s="23"/>
      <c r="B4657" s="23"/>
      <c r="C4657" s="23"/>
      <c r="D4657" s="23"/>
      <c r="E4657" s="23"/>
      <c r="F4657" s="23"/>
      <c r="G4657" s="23"/>
      <c r="H4657" s="23"/>
      <c r="I4657" s="23"/>
      <c r="J4657" s="23"/>
      <c r="K4657" s="23"/>
      <c r="L4657" s="23"/>
      <c r="M4657" s="23"/>
      <c r="N4657" s="23"/>
      <c r="O4657" s="23"/>
      <c r="P4657" s="23"/>
      <c r="Q4657" s="23"/>
      <c r="R4657" s="23"/>
      <c r="S4657" s="23"/>
      <c r="T4657" s="23"/>
      <c r="U4657" s="23"/>
      <c r="V4657" s="23"/>
      <c r="W4657" s="23"/>
    </row>
    <row r="4658" spans="1:23" x14ac:dyDescent="0.3">
      <c r="A4658" s="23"/>
      <c r="B4658" s="23"/>
      <c r="C4658" s="23"/>
      <c r="D4658" s="23"/>
      <c r="E4658" s="23"/>
      <c r="F4658" s="23"/>
      <c r="G4658" s="23"/>
      <c r="H4658" s="23"/>
      <c r="I4658" s="23"/>
      <c r="J4658" s="23"/>
      <c r="K4658" s="23"/>
      <c r="L4658" s="23"/>
      <c r="M4658" s="23"/>
      <c r="N4658" s="23"/>
      <c r="O4658" s="23"/>
      <c r="P4658" s="23"/>
      <c r="Q4658" s="23"/>
      <c r="R4658" s="23"/>
      <c r="S4658" s="23"/>
      <c r="T4658" s="23"/>
      <c r="U4658" s="23"/>
      <c r="V4658" s="23"/>
      <c r="W4658" s="23"/>
    </row>
    <row r="4659" spans="1:23" x14ac:dyDescent="0.3">
      <c r="A4659" s="23"/>
      <c r="B4659" s="23"/>
      <c r="C4659" s="23"/>
      <c r="D4659" s="23"/>
      <c r="E4659" s="23"/>
      <c r="F4659" s="23"/>
      <c r="G4659" s="23"/>
      <c r="H4659" s="23"/>
      <c r="I4659" s="23"/>
      <c r="J4659" s="23"/>
      <c r="K4659" s="23"/>
      <c r="L4659" s="23"/>
      <c r="M4659" s="23"/>
      <c r="N4659" s="23"/>
      <c r="O4659" s="23"/>
      <c r="P4659" s="23"/>
      <c r="Q4659" s="23"/>
      <c r="R4659" s="23"/>
      <c r="S4659" s="23"/>
      <c r="T4659" s="23"/>
      <c r="U4659" s="23"/>
      <c r="V4659" s="23"/>
      <c r="W4659" s="23"/>
    </row>
    <row r="4660" spans="1:23" x14ac:dyDescent="0.3">
      <c r="A4660" s="23"/>
      <c r="B4660" s="23"/>
      <c r="C4660" s="23"/>
      <c r="D4660" s="23"/>
      <c r="E4660" s="23"/>
      <c r="F4660" s="23"/>
      <c r="G4660" s="23"/>
      <c r="H4660" s="23"/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</row>
    <row r="4661" spans="1:23" x14ac:dyDescent="0.3">
      <c r="A4661" s="23"/>
      <c r="B4661" s="23"/>
      <c r="C4661" s="23"/>
      <c r="D4661" s="23"/>
      <c r="E4661" s="23"/>
      <c r="F4661" s="23"/>
      <c r="G4661" s="23"/>
      <c r="H4661" s="23"/>
      <c r="I4661" s="23"/>
      <c r="J4661" s="23"/>
      <c r="K4661" s="23"/>
      <c r="L4661" s="23"/>
      <c r="M4661" s="23"/>
      <c r="N4661" s="23"/>
      <c r="O4661" s="23"/>
      <c r="P4661" s="23"/>
      <c r="Q4661" s="23"/>
      <c r="R4661" s="23"/>
      <c r="S4661" s="23"/>
      <c r="T4661" s="23"/>
      <c r="U4661" s="23"/>
      <c r="V4661" s="23"/>
      <c r="W4661" s="23"/>
    </row>
    <row r="4662" spans="1:23" x14ac:dyDescent="0.3">
      <c r="A4662" s="23"/>
      <c r="B4662" s="23"/>
      <c r="C4662" s="23"/>
      <c r="D4662" s="23"/>
      <c r="E4662" s="23"/>
      <c r="F4662" s="23"/>
      <c r="G4662" s="23"/>
      <c r="H4662" s="23"/>
      <c r="I4662" s="23"/>
      <c r="J4662" s="23"/>
      <c r="K4662" s="23"/>
      <c r="L4662" s="23"/>
      <c r="M4662" s="23"/>
      <c r="N4662" s="23"/>
      <c r="O4662" s="23"/>
      <c r="P4662" s="23"/>
      <c r="Q4662" s="23"/>
      <c r="R4662" s="23"/>
      <c r="S4662" s="23"/>
      <c r="T4662" s="23"/>
      <c r="U4662" s="23"/>
      <c r="V4662" s="23"/>
      <c r="W4662" s="23"/>
    </row>
    <row r="4663" spans="1:23" x14ac:dyDescent="0.3">
      <c r="A4663" s="23"/>
      <c r="B4663" s="23"/>
      <c r="C4663" s="23"/>
      <c r="D4663" s="23"/>
      <c r="E4663" s="23"/>
      <c r="F4663" s="23"/>
      <c r="G4663" s="23"/>
      <c r="H4663" s="23"/>
      <c r="I4663" s="23"/>
      <c r="J4663" s="23"/>
      <c r="K4663" s="23"/>
      <c r="L4663" s="23"/>
      <c r="M4663" s="23"/>
      <c r="N4663" s="23"/>
      <c r="O4663" s="23"/>
      <c r="P4663" s="23"/>
      <c r="Q4663" s="23"/>
      <c r="R4663" s="23"/>
      <c r="S4663" s="23"/>
      <c r="T4663" s="23"/>
      <c r="U4663" s="23"/>
      <c r="V4663" s="23"/>
      <c r="W4663" s="23"/>
    </row>
    <row r="4664" spans="1:23" x14ac:dyDescent="0.3">
      <c r="A4664" s="23"/>
      <c r="B4664" s="23"/>
      <c r="C4664" s="23"/>
      <c r="D4664" s="23"/>
      <c r="E4664" s="23"/>
      <c r="F4664" s="23"/>
      <c r="G4664" s="23"/>
      <c r="H4664" s="23"/>
      <c r="I4664" s="23"/>
      <c r="J4664" s="23"/>
      <c r="K4664" s="23"/>
      <c r="L4664" s="23"/>
      <c r="M4664" s="23"/>
      <c r="N4664" s="23"/>
      <c r="O4664" s="23"/>
      <c r="P4664" s="23"/>
      <c r="Q4664" s="23"/>
      <c r="R4664" s="23"/>
      <c r="S4664" s="23"/>
      <c r="T4664" s="23"/>
      <c r="U4664" s="23"/>
      <c r="V4664" s="23"/>
      <c r="W4664" s="23"/>
    </row>
    <row r="4665" spans="1:23" x14ac:dyDescent="0.3">
      <c r="A4665" s="23"/>
      <c r="B4665" s="23"/>
      <c r="C4665" s="23"/>
      <c r="D4665" s="23"/>
      <c r="E4665" s="23"/>
      <c r="F4665" s="23"/>
      <c r="G4665" s="23"/>
      <c r="H4665" s="23"/>
      <c r="I4665" s="23"/>
      <c r="J4665" s="23"/>
      <c r="K4665" s="23"/>
      <c r="L4665" s="23"/>
      <c r="M4665" s="23"/>
      <c r="N4665" s="23"/>
      <c r="O4665" s="23"/>
      <c r="P4665" s="23"/>
      <c r="Q4665" s="23"/>
      <c r="R4665" s="23"/>
      <c r="S4665" s="23"/>
      <c r="T4665" s="23"/>
      <c r="U4665" s="23"/>
      <c r="V4665" s="23"/>
      <c r="W4665" s="23"/>
    </row>
    <row r="4666" spans="1:23" x14ac:dyDescent="0.3">
      <c r="A4666" s="23"/>
      <c r="B4666" s="23"/>
      <c r="C4666" s="23"/>
      <c r="D4666" s="23"/>
      <c r="E4666" s="23"/>
      <c r="F4666" s="23"/>
      <c r="G4666" s="23"/>
      <c r="H4666" s="23"/>
      <c r="I4666" s="23"/>
      <c r="J4666" s="23"/>
      <c r="K4666" s="23"/>
      <c r="L4666" s="23"/>
      <c r="M4666" s="23"/>
      <c r="N4666" s="23"/>
      <c r="O4666" s="23"/>
      <c r="P4666" s="23"/>
      <c r="Q4666" s="23"/>
      <c r="R4666" s="23"/>
      <c r="S4666" s="23"/>
      <c r="T4666" s="23"/>
      <c r="U4666" s="23"/>
      <c r="V4666" s="23"/>
      <c r="W4666" s="23"/>
    </row>
    <row r="4667" spans="1:23" x14ac:dyDescent="0.3">
      <c r="A4667" s="23"/>
      <c r="B4667" s="23"/>
      <c r="C4667" s="23"/>
      <c r="D4667" s="23"/>
      <c r="E4667" s="23"/>
      <c r="F4667" s="23"/>
      <c r="G4667" s="23"/>
      <c r="H4667" s="23"/>
      <c r="I4667" s="23"/>
      <c r="J4667" s="23"/>
      <c r="K4667" s="23"/>
      <c r="L4667" s="23"/>
      <c r="M4667" s="23"/>
      <c r="N4667" s="23"/>
      <c r="O4667" s="23"/>
      <c r="P4667" s="23"/>
      <c r="Q4667" s="23"/>
      <c r="R4667" s="23"/>
      <c r="S4667" s="23"/>
      <c r="T4667" s="23"/>
      <c r="U4667" s="23"/>
      <c r="V4667" s="23"/>
      <c r="W4667" s="23"/>
    </row>
    <row r="4668" spans="1:23" x14ac:dyDescent="0.3">
      <c r="A4668" s="23"/>
      <c r="B4668" s="23"/>
      <c r="C4668" s="23"/>
      <c r="D4668" s="23"/>
      <c r="E4668" s="23"/>
      <c r="F4668" s="23"/>
      <c r="G4668" s="23"/>
      <c r="H4668" s="23"/>
      <c r="I4668" s="23"/>
      <c r="J4668" s="23"/>
      <c r="K4668" s="23"/>
      <c r="L4668" s="23"/>
      <c r="M4668" s="23"/>
      <c r="N4668" s="23"/>
      <c r="O4668" s="23"/>
      <c r="P4668" s="23"/>
      <c r="Q4668" s="23"/>
      <c r="R4668" s="23"/>
      <c r="S4668" s="23"/>
      <c r="T4668" s="23"/>
      <c r="U4668" s="23"/>
      <c r="V4668" s="23"/>
      <c r="W4668" s="23"/>
    </row>
    <row r="4669" spans="1:23" x14ac:dyDescent="0.3">
      <c r="A4669" s="23"/>
      <c r="B4669" s="23"/>
      <c r="C4669" s="23"/>
      <c r="D4669" s="23"/>
      <c r="E4669" s="23"/>
      <c r="F4669" s="23"/>
      <c r="G4669" s="23"/>
      <c r="H4669" s="23"/>
      <c r="I4669" s="23"/>
      <c r="J4669" s="23"/>
      <c r="K4669" s="23"/>
      <c r="L4669" s="23"/>
      <c r="M4669" s="23"/>
      <c r="N4669" s="23"/>
      <c r="O4669" s="23"/>
      <c r="P4669" s="23"/>
      <c r="Q4669" s="23"/>
      <c r="R4669" s="23"/>
      <c r="S4669" s="23"/>
      <c r="T4669" s="23"/>
      <c r="U4669" s="23"/>
      <c r="V4669" s="23"/>
      <c r="W4669" s="23"/>
    </row>
    <row r="4670" spans="1:23" x14ac:dyDescent="0.3">
      <c r="A4670" s="23"/>
      <c r="B4670" s="23"/>
      <c r="C4670" s="23"/>
      <c r="D4670" s="23"/>
      <c r="E4670" s="23"/>
      <c r="F4670" s="23"/>
      <c r="G4670" s="23"/>
      <c r="H4670" s="23"/>
      <c r="I4670" s="23"/>
      <c r="J4670" s="23"/>
      <c r="K4670" s="23"/>
      <c r="L4670" s="23"/>
      <c r="M4670" s="23"/>
      <c r="N4670" s="23"/>
      <c r="O4670" s="23"/>
      <c r="P4670" s="23"/>
      <c r="Q4670" s="23"/>
      <c r="R4670" s="23"/>
      <c r="S4670" s="23"/>
      <c r="T4670" s="23"/>
      <c r="U4670" s="23"/>
      <c r="V4670" s="23"/>
      <c r="W4670" s="23"/>
    </row>
    <row r="4671" spans="1:23" x14ac:dyDescent="0.3">
      <c r="A4671" s="23"/>
      <c r="B4671" s="23"/>
      <c r="C4671" s="23"/>
      <c r="D4671" s="23"/>
      <c r="E4671" s="23"/>
      <c r="F4671" s="23"/>
      <c r="G4671" s="23"/>
      <c r="H4671" s="23"/>
      <c r="I4671" s="23"/>
      <c r="J4671" s="23"/>
      <c r="K4671" s="23"/>
      <c r="L4671" s="23"/>
      <c r="M4671" s="23"/>
      <c r="N4671" s="23"/>
      <c r="O4671" s="23"/>
      <c r="P4671" s="23"/>
      <c r="Q4671" s="23"/>
      <c r="R4671" s="23"/>
      <c r="S4671" s="23"/>
      <c r="T4671" s="23"/>
      <c r="U4671" s="23"/>
      <c r="V4671" s="23"/>
      <c r="W4671" s="23"/>
    </row>
    <row r="4672" spans="1:23" x14ac:dyDescent="0.3">
      <c r="A4672" s="23"/>
      <c r="B4672" s="23"/>
      <c r="C4672" s="23"/>
      <c r="D4672" s="23"/>
      <c r="E4672" s="23"/>
      <c r="F4672" s="23"/>
      <c r="G4672" s="23"/>
      <c r="H4672" s="23"/>
      <c r="I4672" s="23"/>
      <c r="J4672" s="23"/>
      <c r="K4672" s="23"/>
      <c r="L4672" s="23"/>
      <c r="M4672" s="23"/>
      <c r="N4672" s="23"/>
      <c r="O4672" s="23"/>
      <c r="P4672" s="23"/>
      <c r="Q4672" s="23"/>
      <c r="R4672" s="23"/>
      <c r="S4672" s="23"/>
      <c r="T4672" s="23"/>
      <c r="U4672" s="23"/>
      <c r="V4672" s="23"/>
      <c r="W4672" s="23"/>
    </row>
    <row r="4673" spans="1:23" x14ac:dyDescent="0.3">
      <c r="A4673" s="23"/>
      <c r="B4673" s="23"/>
      <c r="C4673" s="23"/>
      <c r="D4673" s="23"/>
      <c r="E4673" s="23"/>
      <c r="F4673" s="23"/>
      <c r="G4673" s="23"/>
      <c r="H4673" s="23"/>
      <c r="I4673" s="23"/>
      <c r="J4673" s="23"/>
      <c r="K4673" s="23"/>
      <c r="L4673" s="23"/>
      <c r="M4673" s="23"/>
      <c r="N4673" s="23"/>
      <c r="O4673" s="23"/>
      <c r="P4673" s="23"/>
      <c r="Q4673" s="23"/>
      <c r="R4673" s="23"/>
      <c r="S4673" s="23"/>
      <c r="T4673" s="23"/>
      <c r="U4673" s="23"/>
      <c r="V4673" s="23"/>
      <c r="W4673" s="23"/>
    </row>
    <row r="4674" spans="1:23" x14ac:dyDescent="0.3">
      <c r="A4674" s="23"/>
      <c r="B4674" s="23"/>
      <c r="C4674" s="23"/>
      <c r="D4674" s="23"/>
      <c r="E4674" s="23"/>
      <c r="F4674" s="23"/>
      <c r="G4674" s="23"/>
      <c r="H4674" s="23"/>
      <c r="I4674" s="23"/>
      <c r="J4674" s="23"/>
      <c r="K4674" s="23"/>
      <c r="L4674" s="23"/>
      <c r="M4674" s="23"/>
      <c r="N4674" s="23"/>
      <c r="O4674" s="23"/>
      <c r="P4674" s="23"/>
      <c r="Q4674" s="23"/>
      <c r="R4674" s="23"/>
      <c r="S4674" s="23"/>
      <c r="T4674" s="23"/>
      <c r="U4674" s="23"/>
      <c r="V4674" s="23"/>
      <c r="W4674" s="23"/>
    </row>
    <row r="4675" spans="1:23" x14ac:dyDescent="0.3">
      <c r="A4675" s="23"/>
      <c r="B4675" s="23"/>
      <c r="C4675" s="23"/>
      <c r="D4675" s="23"/>
      <c r="E4675" s="23"/>
      <c r="F4675" s="23"/>
      <c r="G4675" s="23"/>
      <c r="H4675" s="23"/>
      <c r="I4675" s="23"/>
      <c r="J4675" s="23"/>
      <c r="K4675" s="23"/>
      <c r="L4675" s="23"/>
      <c r="M4675" s="23"/>
      <c r="N4675" s="23"/>
      <c r="O4675" s="23"/>
      <c r="P4675" s="23"/>
      <c r="Q4675" s="23"/>
      <c r="R4675" s="23"/>
      <c r="S4675" s="23"/>
      <c r="T4675" s="23"/>
      <c r="U4675" s="23"/>
      <c r="V4675" s="23"/>
      <c r="W4675" s="23"/>
    </row>
    <row r="4676" spans="1:23" x14ac:dyDescent="0.3">
      <c r="A4676" s="23"/>
      <c r="B4676" s="23"/>
      <c r="C4676" s="23"/>
      <c r="D4676" s="23"/>
      <c r="E4676" s="23"/>
      <c r="F4676" s="23"/>
      <c r="G4676" s="23"/>
      <c r="H4676" s="23"/>
      <c r="I4676" s="23"/>
      <c r="J4676" s="23"/>
      <c r="K4676" s="23"/>
      <c r="L4676" s="23"/>
      <c r="M4676" s="23"/>
      <c r="N4676" s="23"/>
      <c r="O4676" s="23"/>
      <c r="P4676" s="23"/>
      <c r="Q4676" s="23"/>
      <c r="R4676" s="23"/>
      <c r="S4676" s="23"/>
      <c r="T4676" s="23"/>
      <c r="U4676" s="23"/>
      <c r="V4676" s="23"/>
      <c r="W4676" s="23"/>
    </row>
    <row r="4677" spans="1:23" x14ac:dyDescent="0.3">
      <c r="A4677" s="23"/>
      <c r="B4677" s="23"/>
      <c r="C4677" s="23"/>
      <c r="D4677" s="23"/>
      <c r="E4677" s="23"/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</row>
    <row r="4678" spans="1:23" x14ac:dyDescent="0.3">
      <c r="A4678" s="23"/>
      <c r="B4678" s="23"/>
      <c r="C4678" s="23"/>
      <c r="D4678" s="23"/>
      <c r="E4678" s="23"/>
      <c r="F4678" s="23"/>
      <c r="G4678" s="23"/>
      <c r="H4678" s="23"/>
      <c r="I4678" s="23"/>
      <c r="J4678" s="23"/>
      <c r="K4678" s="23"/>
      <c r="L4678" s="23"/>
      <c r="M4678" s="23"/>
      <c r="N4678" s="23"/>
      <c r="O4678" s="23"/>
      <c r="P4678" s="23"/>
      <c r="Q4678" s="23"/>
      <c r="R4678" s="23"/>
      <c r="S4678" s="23"/>
      <c r="T4678" s="23"/>
      <c r="U4678" s="23"/>
      <c r="V4678" s="23"/>
      <c r="W4678" s="23"/>
    </row>
    <row r="4679" spans="1:23" x14ac:dyDescent="0.3">
      <c r="A4679" s="23"/>
      <c r="B4679" s="23"/>
      <c r="C4679" s="23"/>
      <c r="D4679" s="23"/>
      <c r="E4679" s="23"/>
      <c r="F4679" s="23"/>
      <c r="G4679" s="23"/>
      <c r="H4679" s="23"/>
      <c r="I4679" s="23"/>
      <c r="J4679" s="23"/>
      <c r="K4679" s="23"/>
      <c r="L4679" s="23"/>
      <c r="M4679" s="23"/>
      <c r="N4679" s="23"/>
      <c r="O4679" s="23"/>
      <c r="P4679" s="23"/>
      <c r="Q4679" s="23"/>
      <c r="R4679" s="23"/>
      <c r="S4679" s="23"/>
      <c r="T4679" s="23"/>
      <c r="U4679" s="23"/>
      <c r="V4679" s="23"/>
      <c r="W4679" s="23"/>
    </row>
    <row r="4680" spans="1:23" x14ac:dyDescent="0.3">
      <c r="A4680" s="23"/>
      <c r="B4680" s="23"/>
      <c r="C4680" s="23"/>
      <c r="D4680" s="23"/>
      <c r="E4680" s="23"/>
      <c r="F4680" s="23"/>
      <c r="G4680" s="23"/>
      <c r="H4680" s="23"/>
      <c r="I4680" s="23"/>
      <c r="J4680" s="23"/>
      <c r="K4680" s="23"/>
      <c r="L4680" s="23"/>
      <c r="M4680" s="23"/>
      <c r="N4680" s="23"/>
      <c r="O4680" s="23"/>
      <c r="P4680" s="23"/>
      <c r="Q4680" s="23"/>
      <c r="R4680" s="23"/>
      <c r="S4680" s="23"/>
      <c r="T4680" s="23"/>
      <c r="U4680" s="23"/>
      <c r="V4680" s="23"/>
      <c r="W4680" s="23"/>
    </row>
    <row r="4681" spans="1:23" x14ac:dyDescent="0.3">
      <c r="A4681" s="23"/>
      <c r="B4681" s="23"/>
      <c r="C4681" s="23"/>
      <c r="D4681" s="23"/>
      <c r="E4681" s="23"/>
      <c r="F4681" s="23"/>
      <c r="G4681" s="23"/>
      <c r="H4681" s="23"/>
      <c r="I4681" s="23"/>
      <c r="J4681" s="23"/>
      <c r="K4681" s="23"/>
      <c r="L4681" s="23"/>
      <c r="M4681" s="23"/>
      <c r="N4681" s="23"/>
      <c r="O4681" s="23"/>
      <c r="P4681" s="23"/>
      <c r="Q4681" s="23"/>
      <c r="R4681" s="23"/>
      <c r="S4681" s="23"/>
      <c r="T4681" s="23"/>
      <c r="U4681" s="23"/>
      <c r="V4681" s="23"/>
      <c r="W4681" s="23"/>
    </row>
    <row r="4682" spans="1:23" x14ac:dyDescent="0.3">
      <c r="A4682" s="23"/>
      <c r="B4682" s="23"/>
      <c r="C4682" s="23"/>
      <c r="D4682" s="23"/>
      <c r="E4682" s="23"/>
      <c r="F4682" s="23"/>
      <c r="G4682" s="23"/>
      <c r="H4682" s="23"/>
      <c r="I4682" s="23"/>
      <c r="J4682" s="23"/>
      <c r="K4682" s="23"/>
      <c r="L4682" s="23"/>
      <c r="M4682" s="23"/>
      <c r="N4682" s="23"/>
      <c r="O4682" s="23"/>
      <c r="P4682" s="23"/>
      <c r="Q4682" s="23"/>
      <c r="R4682" s="23"/>
      <c r="S4682" s="23"/>
      <c r="T4682" s="23"/>
      <c r="U4682" s="23"/>
      <c r="V4682" s="23"/>
      <c r="W4682" s="23"/>
    </row>
    <row r="4683" spans="1:23" x14ac:dyDescent="0.3">
      <c r="A4683" s="23"/>
      <c r="B4683" s="23"/>
      <c r="C4683" s="23"/>
      <c r="D4683" s="23"/>
      <c r="E4683" s="23"/>
      <c r="F4683" s="23"/>
      <c r="G4683" s="23"/>
      <c r="H4683" s="23"/>
      <c r="I4683" s="23"/>
      <c r="J4683" s="23"/>
      <c r="K4683" s="23"/>
      <c r="L4683" s="23"/>
      <c r="M4683" s="23"/>
      <c r="N4683" s="23"/>
      <c r="O4683" s="23"/>
      <c r="P4683" s="23"/>
      <c r="Q4683" s="23"/>
      <c r="R4683" s="23"/>
      <c r="S4683" s="23"/>
      <c r="T4683" s="23"/>
      <c r="U4683" s="23"/>
      <c r="V4683" s="23"/>
      <c r="W4683" s="23"/>
    </row>
    <row r="4684" spans="1:23" x14ac:dyDescent="0.3">
      <c r="A4684" s="23"/>
      <c r="B4684" s="23"/>
      <c r="C4684" s="23"/>
      <c r="D4684" s="23"/>
      <c r="E4684" s="23"/>
      <c r="F4684" s="23"/>
      <c r="G4684" s="23"/>
      <c r="H4684" s="23"/>
      <c r="I4684" s="23"/>
      <c r="J4684" s="23"/>
      <c r="K4684" s="23"/>
      <c r="L4684" s="23"/>
      <c r="M4684" s="23"/>
      <c r="N4684" s="23"/>
      <c r="O4684" s="23"/>
      <c r="P4684" s="23"/>
      <c r="Q4684" s="23"/>
      <c r="R4684" s="23"/>
      <c r="S4684" s="23"/>
      <c r="T4684" s="23"/>
      <c r="U4684" s="23"/>
      <c r="V4684" s="23"/>
      <c r="W4684" s="23"/>
    </row>
    <row r="4685" spans="1:23" x14ac:dyDescent="0.3">
      <c r="A4685" s="23"/>
      <c r="B4685" s="23"/>
      <c r="C4685" s="23"/>
      <c r="D4685" s="23"/>
      <c r="E4685" s="23"/>
      <c r="F4685" s="23"/>
      <c r="G4685" s="23"/>
      <c r="H4685" s="23"/>
      <c r="I4685" s="23"/>
      <c r="J4685" s="23"/>
      <c r="K4685" s="23"/>
      <c r="L4685" s="23"/>
      <c r="M4685" s="23"/>
      <c r="N4685" s="23"/>
      <c r="O4685" s="23"/>
      <c r="P4685" s="23"/>
      <c r="Q4685" s="23"/>
      <c r="R4685" s="23"/>
      <c r="S4685" s="23"/>
      <c r="T4685" s="23"/>
      <c r="U4685" s="23"/>
      <c r="V4685" s="23"/>
      <c r="W4685" s="23"/>
    </row>
    <row r="4686" spans="1:23" x14ac:dyDescent="0.3">
      <c r="A4686" s="23"/>
      <c r="B4686" s="23"/>
      <c r="C4686" s="23"/>
      <c r="D4686" s="23"/>
      <c r="E4686" s="23"/>
      <c r="F4686" s="23"/>
      <c r="G4686" s="23"/>
      <c r="H4686" s="23"/>
      <c r="I4686" s="23"/>
      <c r="J4686" s="23"/>
      <c r="K4686" s="23"/>
      <c r="L4686" s="23"/>
      <c r="M4686" s="23"/>
      <c r="N4686" s="23"/>
      <c r="O4686" s="23"/>
      <c r="P4686" s="23"/>
      <c r="Q4686" s="23"/>
      <c r="R4686" s="23"/>
      <c r="S4686" s="23"/>
      <c r="T4686" s="23"/>
      <c r="U4686" s="23"/>
      <c r="V4686" s="23"/>
      <c r="W4686" s="23"/>
    </row>
    <row r="4687" spans="1:23" x14ac:dyDescent="0.3">
      <c r="A4687" s="23"/>
      <c r="B4687" s="23"/>
      <c r="C4687" s="23"/>
      <c r="D4687" s="23"/>
      <c r="E4687" s="23"/>
      <c r="F4687" s="23"/>
      <c r="G4687" s="23"/>
      <c r="H4687" s="23"/>
      <c r="I4687" s="23"/>
      <c r="J4687" s="23"/>
      <c r="K4687" s="23"/>
      <c r="L4687" s="23"/>
      <c r="M4687" s="23"/>
      <c r="N4687" s="23"/>
      <c r="O4687" s="23"/>
      <c r="P4687" s="23"/>
      <c r="Q4687" s="23"/>
      <c r="R4687" s="23"/>
      <c r="S4687" s="23"/>
      <c r="T4687" s="23"/>
      <c r="U4687" s="23"/>
      <c r="V4687" s="23"/>
      <c r="W4687" s="23"/>
    </row>
    <row r="4688" spans="1:23" x14ac:dyDescent="0.3">
      <c r="A4688" s="23"/>
      <c r="B4688" s="23"/>
      <c r="C4688" s="23"/>
      <c r="D4688" s="23"/>
      <c r="E4688" s="23"/>
      <c r="F4688" s="23"/>
      <c r="G4688" s="23"/>
      <c r="H4688" s="23"/>
      <c r="I4688" s="23"/>
      <c r="J4688" s="23"/>
      <c r="K4688" s="23"/>
      <c r="L4688" s="23"/>
      <c r="M4688" s="23"/>
      <c r="N4688" s="23"/>
      <c r="O4688" s="23"/>
      <c r="P4688" s="23"/>
      <c r="Q4688" s="23"/>
      <c r="R4688" s="23"/>
      <c r="S4688" s="23"/>
      <c r="T4688" s="23"/>
      <c r="U4688" s="23"/>
      <c r="V4688" s="23"/>
      <c r="W4688" s="23"/>
    </row>
    <row r="4689" spans="1:23" x14ac:dyDescent="0.3">
      <c r="A4689" s="23"/>
      <c r="B4689" s="23"/>
      <c r="C4689" s="23"/>
      <c r="D4689" s="23"/>
      <c r="E4689" s="23"/>
      <c r="F4689" s="23"/>
      <c r="G4689" s="23"/>
      <c r="H4689" s="23"/>
      <c r="I4689" s="23"/>
      <c r="J4689" s="23"/>
      <c r="K4689" s="23"/>
      <c r="L4689" s="23"/>
      <c r="M4689" s="23"/>
      <c r="N4689" s="23"/>
      <c r="O4689" s="23"/>
      <c r="P4689" s="23"/>
      <c r="Q4689" s="23"/>
      <c r="R4689" s="23"/>
      <c r="S4689" s="23"/>
      <c r="T4689" s="23"/>
      <c r="U4689" s="23"/>
      <c r="V4689" s="23"/>
      <c r="W4689" s="23"/>
    </row>
    <row r="4690" spans="1:23" x14ac:dyDescent="0.3">
      <c r="A4690" s="23"/>
      <c r="B4690" s="23"/>
      <c r="C4690" s="23"/>
      <c r="D4690" s="23"/>
      <c r="E4690" s="23"/>
      <c r="F4690" s="23"/>
      <c r="G4690" s="23"/>
      <c r="H4690" s="23"/>
      <c r="I4690" s="23"/>
      <c r="J4690" s="23"/>
      <c r="K4690" s="23"/>
      <c r="L4690" s="23"/>
      <c r="M4690" s="23"/>
      <c r="N4690" s="23"/>
      <c r="O4690" s="23"/>
      <c r="P4690" s="23"/>
      <c r="Q4690" s="23"/>
      <c r="R4690" s="23"/>
      <c r="S4690" s="23"/>
      <c r="T4690" s="23"/>
      <c r="U4690" s="23"/>
      <c r="V4690" s="23"/>
      <c r="W4690" s="23"/>
    </row>
    <row r="4691" spans="1:23" x14ac:dyDescent="0.3">
      <c r="A4691" s="23"/>
      <c r="B4691" s="23"/>
      <c r="C4691" s="23"/>
      <c r="D4691" s="23"/>
      <c r="E4691" s="23"/>
      <c r="F4691" s="23"/>
      <c r="G4691" s="23"/>
      <c r="H4691" s="23"/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23"/>
      <c r="T4691" s="23"/>
      <c r="U4691" s="23"/>
      <c r="V4691" s="23"/>
      <c r="W4691" s="23"/>
    </row>
    <row r="4692" spans="1:23" x14ac:dyDescent="0.3">
      <c r="A4692" s="23"/>
      <c r="B4692" s="23"/>
      <c r="C4692" s="23"/>
      <c r="D4692" s="23"/>
      <c r="E4692" s="23"/>
      <c r="F4692" s="23"/>
      <c r="G4692" s="23"/>
      <c r="H4692" s="23"/>
      <c r="I4692" s="23"/>
      <c r="J4692" s="23"/>
      <c r="K4692" s="23"/>
      <c r="L4692" s="23"/>
      <c r="M4692" s="23"/>
      <c r="N4692" s="23"/>
      <c r="O4692" s="23"/>
      <c r="P4692" s="23"/>
      <c r="Q4692" s="23"/>
      <c r="R4692" s="23"/>
      <c r="S4692" s="23"/>
      <c r="T4692" s="23"/>
      <c r="U4692" s="23"/>
      <c r="V4692" s="23"/>
      <c r="W4692" s="23"/>
    </row>
    <row r="4693" spans="1:23" x14ac:dyDescent="0.3">
      <c r="A4693" s="23"/>
      <c r="B4693" s="23"/>
      <c r="C4693" s="23"/>
      <c r="D4693" s="23"/>
      <c r="E4693" s="23"/>
      <c r="F4693" s="23"/>
      <c r="G4693" s="23"/>
      <c r="H4693" s="23"/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3"/>
    </row>
    <row r="4694" spans="1:23" x14ac:dyDescent="0.3">
      <c r="A4694" s="23"/>
      <c r="B4694" s="23"/>
      <c r="C4694" s="23"/>
      <c r="D4694" s="23"/>
      <c r="E4694" s="23"/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</row>
    <row r="4695" spans="1:23" x14ac:dyDescent="0.3">
      <c r="A4695" s="23"/>
      <c r="B4695" s="23"/>
      <c r="C4695" s="23"/>
      <c r="D4695" s="23"/>
      <c r="E4695" s="23"/>
      <c r="F4695" s="23"/>
      <c r="G4695" s="23"/>
      <c r="H4695" s="23"/>
      <c r="I4695" s="23"/>
      <c r="J4695" s="23"/>
      <c r="K4695" s="23"/>
      <c r="L4695" s="23"/>
      <c r="M4695" s="23"/>
      <c r="N4695" s="23"/>
      <c r="O4695" s="23"/>
      <c r="P4695" s="23"/>
      <c r="Q4695" s="23"/>
      <c r="R4695" s="23"/>
      <c r="S4695" s="23"/>
      <c r="T4695" s="23"/>
      <c r="U4695" s="23"/>
      <c r="V4695" s="23"/>
      <c r="W4695" s="23"/>
    </row>
    <row r="4696" spans="1:23" x14ac:dyDescent="0.3">
      <c r="A4696" s="23"/>
      <c r="B4696" s="23"/>
      <c r="C4696" s="23"/>
      <c r="D4696" s="23"/>
      <c r="E4696" s="23"/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</row>
    <row r="4697" spans="1:23" x14ac:dyDescent="0.3">
      <c r="A4697" s="23"/>
      <c r="B4697" s="23"/>
      <c r="C4697" s="23"/>
      <c r="D4697" s="23"/>
      <c r="E4697" s="23"/>
      <c r="F4697" s="23"/>
      <c r="G4697" s="23"/>
      <c r="H4697" s="23"/>
      <c r="I4697" s="23"/>
      <c r="J4697" s="23"/>
      <c r="K4697" s="23"/>
      <c r="L4697" s="23"/>
      <c r="M4697" s="23"/>
      <c r="N4697" s="23"/>
      <c r="O4697" s="23"/>
      <c r="P4697" s="23"/>
      <c r="Q4697" s="23"/>
      <c r="R4697" s="23"/>
      <c r="S4697" s="23"/>
      <c r="T4697" s="23"/>
      <c r="U4697" s="23"/>
      <c r="V4697" s="23"/>
      <c r="W4697" s="23"/>
    </row>
    <row r="4698" spans="1:23" x14ac:dyDescent="0.3">
      <c r="A4698" s="23"/>
      <c r="B4698" s="23"/>
      <c r="C4698" s="23"/>
      <c r="D4698" s="23"/>
      <c r="E4698" s="23"/>
      <c r="F4698" s="23"/>
      <c r="G4698" s="23"/>
      <c r="H4698" s="23"/>
      <c r="I4698" s="23"/>
      <c r="J4698" s="23"/>
      <c r="K4698" s="23"/>
      <c r="L4698" s="23"/>
      <c r="M4698" s="23"/>
      <c r="N4698" s="23"/>
      <c r="O4698" s="23"/>
      <c r="P4698" s="23"/>
      <c r="Q4698" s="23"/>
      <c r="R4698" s="23"/>
      <c r="S4698" s="23"/>
      <c r="T4698" s="23"/>
      <c r="U4698" s="23"/>
      <c r="V4698" s="23"/>
      <c r="W4698" s="23"/>
    </row>
    <row r="4699" spans="1:23" x14ac:dyDescent="0.3">
      <c r="A4699" s="23"/>
      <c r="B4699" s="23"/>
      <c r="C4699" s="23"/>
      <c r="D4699" s="23"/>
      <c r="E4699" s="23"/>
      <c r="F4699" s="23"/>
      <c r="G4699" s="23"/>
      <c r="H4699" s="23"/>
      <c r="I4699" s="23"/>
      <c r="J4699" s="23"/>
      <c r="K4699" s="23"/>
      <c r="L4699" s="23"/>
      <c r="M4699" s="23"/>
      <c r="N4699" s="23"/>
      <c r="O4699" s="23"/>
      <c r="P4699" s="23"/>
      <c r="Q4699" s="23"/>
      <c r="R4699" s="23"/>
      <c r="S4699" s="23"/>
      <c r="T4699" s="23"/>
      <c r="U4699" s="23"/>
      <c r="V4699" s="23"/>
      <c r="W4699" s="23"/>
    </row>
    <row r="4700" spans="1:23" x14ac:dyDescent="0.3">
      <c r="A4700" s="23"/>
      <c r="B4700" s="23"/>
      <c r="C4700" s="23"/>
      <c r="D4700" s="23"/>
      <c r="E4700" s="23"/>
      <c r="F4700" s="23"/>
      <c r="G4700" s="23"/>
      <c r="H4700" s="23"/>
      <c r="I4700" s="23"/>
      <c r="J4700" s="23"/>
      <c r="K4700" s="23"/>
      <c r="L4700" s="23"/>
      <c r="M4700" s="23"/>
      <c r="N4700" s="23"/>
      <c r="O4700" s="23"/>
      <c r="P4700" s="23"/>
      <c r="Q4700" s="23"/>
      <c r="R4700" s="23"/>
      <c r="S4700" s="23"/>
      <c r="T4700" s="23"/>
      <c r="U4700" s="23"/>
      <c r="V4700" s="23"/>
      <c r="W4700" s="23"/>
    </row>
    <row r="4701" spans="1:23" x14ac:dyDescent="0.3">
      <c r="A4701" s="23"/>
      <c r="B4701" s="23"/>
      <c r="C4701" s="23"/>
      <c r="D4701" s="23"/>
      <c r="E4701" s="23"/>
      <c r="F4701" s="23"/>
      <c r="G4701" s="23"/>
      <c r="H4701" s="23"/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  <c r="T4701" s="23"/>
      <c r="U4701" s="23"/>
      <c r="V4701" s="23"/>
      <c r="W4701" s="23"/>
    </row>
    <row r="4702" spans="1:23" x14ac:dyDescent="0.3">
      <c r="A4702" s="23"/>
      <c r="B4702" s="23"/>
      <c r="C4702" s="23"/>
      <c r="D4702" s="23"/>
      <c r="E4702" s="23"/>
      <c r="F4702" s="23"/>
      <c r="G4702" s="23"/>
      <c r="H4702" s="23"/>
      <c r="I4702" s="23"/>
      <c r="J4702" s="23"/>
      <c r="K4702" s="23"/>
      <c r="L4702" s="23"/>
      <c r="M4702" s="23"/>
      <c r="N4702" s="23"/>
      <c r="O4702" s="23"/>
      <c r="P4702" s="23"/>
      <c r="Q4702" s="23"/>
      <c r="R4702" s="23"/>
      <c r="S4702" s="23"/>
      <c r="T4702" s="23"/>
      <c r="U4702" s="23"/>
      <c r="V4702" s="23"/>
      <c r="W4702" s="23"/>
    </row>
    <row r="4703" spans="1:23" x14ac:dyDescent="0.3">
      <c r="A4703" s="23"/>
      <c r="B4703" s="23"/>
      <c r="C4703" s="23"/>
      <c r="D4703" s="23"/>
      <c r="E4703" s="23"/>
      <c r="F4703" s="23"/>
      <c r="G4703" s="23"/>
      <c r="H4703" s="23"/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  <c r="T4703" s="23"/>
      <c r="U4703" s="23"/>
      <c r="V4703" s="23"/>
      <c r="W4703" s="23"/>
    </row>
    <row r="4704" spans="1:23" x14ac:dyDescent="0.3">
      <c r="A4704" s="23"/>
      <c r="B4704" s="23"/>
      <c r="C4704" s="23"/>
      <c r="D4704" s="23"/>
      <c r="E4704" s="23"/>
      <c r="F4704" s="23"/>
      <c r="G4704" s="23"/>
      <c r="H4704" s="23"/>
      <c r="I4704" s="23"/>
      <c r="J4704" s="23"/>
      <c r="K4704" s="23"/>
      <c r="L4704" s="23"/>
      <c r="M4704" s="23"/>
      <c r="N4704" s="23"/>
      <c r="O4704" s="23"/>
      <c r="P4704" s="23"/>
      <c r="Q4704" s="23"/>
      <c r="R4704" s="23"/>
      <c r="S4704" s="23"/>
      <c r="T4704" s="23"/>
      <c r="U4704" s="23"/>
      <c r="V4704" s="23"/>
      <c r="W4704" s="23"/>
    </row>
    <row r="4705" spans="1:23" x14ac:dyDescent="0.3">
      <c r="A4705" s="23"/>
      <c r="B4705" s="23"/>
      <c r="C4705" s="23"/>
      <c r="D4705" s="23"/>
      <c r="E4705" s="23"/>
      <c r="F4705" s="23"/>
      <c r="G4705" s="23"/>
      <c r="H4705" s="23"/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/>
      <c r="U4705" s="23"/>
      <c r="V4705" s="23"/>
      <c r="W4705" s="23"/>
    </row>
    <row r="4706" spans="1:23" x14ac:dyDescent="0.3">
      <c r="A4706" s="23"/>
      <c r="B4706" s="23"/>
      <c r="C4706" s="23"/>
      <c r="D4706" s="23"/>
      <c r="E4706" s="23"/>
      <c r="F4706" s="23"/>
      <c r="G4706" s="23"/>
      <c r="H4706" s="23"/>
      <c r="I4706" s="23"/>
      <c r="J4706" s="23"/>
      <c r="K4706" s="23"/>
      <c r="L4706" s="23"/>
      <c r="M4706" s="23"/>
      <c r="N4706" s="23"/>
      <c r="O4706" s="23"/>
      <c r="P4706" s="23"/>
      <c r="Q4706" s="23"/>
      <c r="R4706" s="23"/>
      <c r="S4706" s="23"/>
      <c r="T4706" s="23"/>
      <c r="U4706" s="23"/>
      <c r="V4706" s="23"/>
      <c r="W4706" s="23"/>
    </row>
    <row r="4707" spans="1:23" x14ac:dyDescent="0.3">
      <c r="A4707" s="23"/>
      <c r="B4707" s="23"/>
      <c r="C4707" s="23"/>
      <c r="D4707" s="23"/>
      <c r="E4707" s="23"/>
      <c r="F4707" s="23"/>
      <c r="G4707" s="23"/>
      <c r="H4707" s="23"/>
      <c r="I4707" s="23"/>
      <c r="J4707" s="23"/>
      <c r="K4707" s="23"/>
      <c r="L4707" s="23"/>
      <c r="M4707" s="23"/>
      <c r="N4707" s="23"/>
      <c r="O4707" s="23"/>
      <c r="P4707" s="23"/>
      <c r="Q4707" s="23"/>
      <c r="R4707" s="23"/>
      <c r="S4707" s="23"/>
      <c r="T4707" s="23"/>
      <c r="U4707" s="23"/>
      <c r="V4707" s="23"/>
      <c r="W4707" s="23"/>
    </row>
    <row r="4708" spans="1:23" x14ac:dyDescent="0.3">
      <c r="A4708" s="23"/>
      <c r="B4708" s="23"/>
      <c r="C4708" s="23"/>
      <c r="D4708" s="23"/>
      <c r="E4708" s="23"/>
      <c r="F4708" s="23"/>
      <c r="G4708" s="23"/>
      <c r="H4708" s="23"/>
      <c r="I4708" s="23"/>
      <c r="J4708" s="23"/>
      <c r="K4708" s="23"/>
      <c r="L4708" s="23"/>
      <c r="M4708" s="23"/>
      <c r="N4708" s="23"/>
      <c r="O4708" s="23"/>
      <c r="P4708" s="23"/>
      <c r="Q4708" s="23"/>
      <c r="R4708" s="23"/>
      <c r="S4708" s="23"/>
      <c r="T4708" s="23"/>
      <c r="U4708" s="23"/>
      <c r="V4708" s="23"/>
      <c r="W4708" s="23"/>
    </row>
    <row r="4709" spans="1:23" x14ac:dyDescent="0.3">
      <c r="A4709" s="23"/>
      <c r="B4709" s="23"/>
      <c r="C4709" s="23"/>
      <c r="D4709" s="23"/>
      <c r="E4709" s="23"/>
      <c r="F4709" s="23"/>
      <c r="G4709" s="23"/>
      <c r="H4709" s="23"/>
      <c r="I4709" s="23"/>
      <c r="J4709" s="23"/>
      <c r="K4709" s="23"/>
      <c r="L4709" s="23"/>
      <c r="M4709" s="23"/>
      <c r="N4709" s="23"/>
      <c r="O4709" s="23"/>
      <c r="P4709" s="23"/>
      <c r="Q4709" s="23"/>
      <c r="R4709" s="23"/>
      <c r="S4709" s="23"/>
      <c r="T4709" s="23"/>
      <c r="U4709" s="23"/>
      <c r="V4709" s="23"/>
      <c r="W4709" s="23"/>
    </row>
    <row r="4710" spans="1:23" x14ac:dyDescent="0.3">
      <c r="A4710" s="23"/>
      <c r="B4710" s="23"/>
      <c r="C4710" s="23"/>
      <c r="D4710" s="23"/>
      <c r="E4710" s="23"/>
      <c r="F4710" s="23"/>
      <c r="G4710" s="23"/>
      <c r="H4710" s="23"/>
      <c r="I4710" s="23"/>
      <c r="J4710" s="23"/>
      <c r="K4710" s="23"/>
      <c r="L4710" s="23"/>
      <c r="M4710" s="23"/>
      <c r="N4710" s="23"/>
      <c r="O4710" s="23"/>
      <c r="P4710" s="23"/>
      <c r="Q4710" s="23"/>
      <c r="R4710" s="23"/>
      <c r="S4710" s="23"/>
      <c r="T4710" s="23"/>
      <c r="U4710" s="23"/>
      <c r="V4710" s="23"/>
      <c r="W4710" s="23"/>
    </row>
    <row r="4711" spans="1:23" x14ac:dyDescent="0.3">
      <c r="A4711" s="23"/>
      <c r="B4711" s="23"/>
      <c r="C4711" s="23"/>
      <c r="D4711" s="23"/>
      <c r="E4711" s="23"/>
      <c r="F4711" s="23"/>
      <c r="G4711" s="23"/>
      <c r="H4711" s="23"/>
      <c r="I4711" s="23"/>
      <c r="J4711" s="23"/>
      <c r="K4711" s="23"/>
      <c r="L4711" s="23"/>
      <c r="M4711" s="23"/>
      <c r="N4711" s="23"/>
      <c r="O4711" s="23"/>
      <c r="P4711" s="23"/>
      <c r="Q4711" s="23"/>
      <c r="R4711" s="23"/>
      <c r="S4711" s="23"/>
      <c r="T4711" s="23"/>
      <c r="U4711" s="23"/>
      <c r="V4711" s="23"/>
      <c r="W4711" s="23"/>
    </row>
    <row r="4712" spans="1:23" x14ac:dyDescent="0.3">
      <c r="A4712" s="23"/>
      <c r="B4712" s="23"/>
      <c r="C4712" s="23"/>
      <c r="D4712" s="23"/>
      <c r="E4712" s="23"/>
      <c r="F4712" s="23"/>
      <c r="G4712" s="23"/>
      <c r="H4712" s="23"/>
      <c r="I4712" s="23"/>
      <c r="J4712" s="23"/>
      <c r="K4712" s="23"/>
      <c r="L4712" s="23"/>
      <c r="M4712" s="23"/>
      <c r="N4712" s="23"/>
      <c r="O4712" s="23"/>
      <c r="P4712" s="23"/>
      <c r="Q4712" s="23"/>
      <c r="R4712" s="23"/>
      <c r="S4712" s="23"/>
      <c r="T4712" s="23"/>
      <c r="U4712" s="23"/>
      <c r="V4712" s="23"/>
      <c r="W4712" s="23"/>
    </row>
    <row r="4713" spans="1:23" x14ac:dyDescent="0.3">
      <c r="A4713" s="23"/>
      <c r="B4713" s="23"/>
      <c r="C4713" s="23"/>
      <c r="D4713" s="23"/>
      <c r="E4713" s="23"/>
      <c r="F4713" s="23"/>
      <c r="G4713" s="23"/>
      <c r="H4713" s="23"/>
      <c r="I4713" s="23"/>
      <c r="J4713" s="23"/>
      <c r="K4713" s="23"/>
      <c r="L4713" s="23"/>
      <c r="M4713" s="23"/>
      <c r="N4713" s="23"/>
      <c r="O4713" s="23"/>
      <c r="P4713" s="23"/>
      <c r="Q4713" s="23"/>
      <c r="R4713" s="23"/>
      <c r="S4713" s="23"/>
      <c r="T4713" s="23"/>
      <c r="U4713" s="23"/>
      <c r="V4713" s="23"/>
      <c r="W4713" s="23"/>
    </row>
    <row r="4714" spans="1:23" x14ac:dyDescent="0.3">
      <c r="A4714" s="23"/>
      <c r="B4714" s="23"/>
      <c r="C4714" s="23"/>
      <c r="D4714" s="23"/>
      <c r="E4714" s="23"/>
      <c r="F4714" s="23"/>
      <c r="G4714" s="23"/>
      <c r="H4714" s="23"/>
      <c r="I4714" s="23"/>
      <c r="J4714" s="23"/>
      <c r="K4714" s="23"/>
      <c r="L4714" s="23"/>
      <c r="M4714" s="23"/>
      <c r="N4714" s="23"/>
      <c r="O4714" s="23"/>
      <c r="P4714" s="23"/>
      <c r="Q4714" s="23"/>
      <c r="R4714" s="23"/>
      <c r="S4714" s="23"/>
      <c r="T4714" s="23"/>
      <c r="U4714" s="23"/>
      <c r="V4714" s="23"/>
      <c r="W4714" s="23"/>
    </row>
    <row r="4715" spans="1:23" x14ac:dyDescent="0.3">
      <c r="A4715" s="23"/>
      <c r="B4715" s="23"/>
      <c r="C4715" s="23"/>
      <c r="D4715" s="23"/>
      <c r="E4715" s="23"/>
      <c r="F4715" s="23"/>
      <c r="G4715" s="23"/>
      <c r="H4715" s="23"/>
      <c r="I4715" s="23"/>
      <c r="J4715" s="23"/>
      <c r="K4715" s="23"/>
      <c r="L4715" s="23"/>
      <c r="M4715" s="23"/>
      <c r="N4715" s="23"/>
      <c r="O4715" s="23"/>
      <c r="P4715" s="23"/>
      <c r="Q4715" s="23"/>
      <c r="R4715" s="23"/>
      <c r="S4715" s="23"/>
      <c r="T4715" s="23"/>
      <c r="U4715" s="23"/>
      <c r="V4715" s="23"/>
      <c r="W4715" s="23"/>
    </row>
    <row r="4716" spans="1:23" x14ac:dyDescent="0.3">
      <c r="A4716" s="23"/>
      <c r="B4716" s="23"/>
      <c r="C4716" s="23"/>
      <c r="D4716" s="23"/>
      <c r="E4716" s="23"/>
      <c r="F4716" s="23"/>
      <c r="G4716" s="23"/>
      <c r="H4716" s="23"/>
      <c r="I4716" s="23"/>
      <c r="J4716" s="23"/>
      <c r="K4716" s="23"/>
      <c r="L4716" s="23"/>
      <c r="M4716" s="23"/>
      <c r="N4716" s="23"/>
      <c r="O4716" s="23"/>
      <c r="P4716" s="23"/>
      <c r="Q4716" s="23"/>
      <c r="R4716" s="23"/>
      <c r="S4716" s="23"/>
      <c r="T4716" s="23"/>
      <c r="U4716" s="23"/>
      <c r="V4716" s="23"/>
      <c r="W4716" s="23"/>
    </row>
    <row r="4717" spans="1:23" x14ac:dyDescent="0.3">
      <c r="A4717" s="23"/>
      <c r="B4717" s="23"/>
      <c r="C4717" s="23"/>
      <c r="D4717" s="23"/>
      <c r="E4717" s="23"/>
      <c r="F4717" s="23"/>
      <c r="G4717" s="23"/>
      <c r="H4717" s="23"/>
      <c r="I4717" s="23"/>
      <c r="J4717" s="23"/>
      <c r="K4717" s="23"/>
      <c r="L4717" s="23"/>
      <c r="M4717" s="23"/>
      <c r="N4717" s="23"/>
      <c r="O4717" s="23"/>
      <c r="P4717" s="23"/>
      <c r="Q4717" s="23"/>
      <c r="R4717" s="23"/>
      <c r="S4717" s="23"/>
      <c r="T4717" s="23"/>
      <c r="U4717" s="23"/>
      <c r="V4717" s="23"/>
      <c r="W4717" s="23"/>
    </row>
    <row r="4718" spans="1:23" x14ac:dyDescent="0.3">
      <c r="A4718" s="23"/>
      <c r="B4718" s="23"/>
      <c r="C4718" s="23"/>
      <c r="D4718" s="23"/>
      <c r="E4718" s="23"/>
      <c r="F4718" s="23"/>
      <c r="G4718" s="23"/>
      <c r="H4718" s="23"/>
      <c r="I4718" s="23"/>
      <c r="J4718" s="23"/>
      <c r="K4718" s="23"/>
      <c r="L4718" s="23"/>
      <c r="M4718" s="23"/>
      <c r="N4718" s="23"/>
      <c r="O4718" s="23"/>
      <c r="P4718" s="23"/>
      <c r="Q4718" s="23"/>
      <c r="R4718" s="23"/>
      <c r="S4718" s="23"/>
      <c r="T4718" s="23"/>
      <c r="U4718" s="23"/>
      <c r="V4718" s="23"/>
      <c r="W4718" s="23"/>
    </row>
    <row r="4719" spans="1:23" x14ac:dyDescent="0.3">
      <c r="A4719" s="23"/>
      <c r="B4719" s="23"/>
      <c r="C4719" s="23"/>
      <c r="D4719" s="23"/>
      <c r="E4719" s="23"/>
      <c r="F4719" s="23"/>
      <c r="G4719" s="23"/>
      <c r="H4719" s="23"/>
      <c r="I4719" s="23"/>
      <c r="J4719" s="23"/>
      <c r="K4719" s="23"/>
      <c r="L4719" s="23"/>
      <c r="M4719" s="23"/>
      <c r="N4719" s="23"/>
      <c r="O4719" s="23"/>
      <c r="P4719" s="23"/>
      <c r="Q4719" s="23"/>
      <c r="R4719" s="23"/>
      <c r="S4719" s="23"/>
      <c r="T4719" s="23"/>
      <c r="U4719" s="23"/>
      <c r="V4719" s="23"/>
      <c r="W4719" s="23"/>
    </row>
    <row r="4720" spans="1:23" x14ac:dyDescent="0.3">
      <c r="A4720" s="23"/>
      <c r="B4720" s="23"/>
      <c r="C4720" s="23"/>
      <c r="D4720" s="23"/>
      <c r="E4720" s="23"/>
      <c r="F4720" s="23"/>
      <c r="G4720" s="23"/>
      <c r="H4720" s="23"/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3"/>
    </row>
    <row r="4721" spans="1:23" x14ac:dyDescent="0.3">
      <c r="A4721" s="23"/>
      <c r="B4721" s="23"/>
      <c r="C4721" s="23"/>
      <c r="D4721" s="23"/>
      <c r="E4721" s="23"/>
      <c r="F4721" s="23"/>
      <c r="G4721" s="23"/>
      <c r="H4721" s="23"/>
      <c r="I4721" s="23"/>
      <c r="J4721" s="23"/>
      <c r="K4721" s="23"/>
      <c r="L4721" s="23"/>
      <c r="M4721" s="23"/>
      <c r="N4721" s="23"/>
      <c r="O4721" s="23"/>
      <c r="P4721" s="23"/>
      <c r="Q4721" s="23"/>
      <c r="R4721" s="23"/>
      <c r="S4721" s="23"/>
      <c r="T4721" s="23"/>
      <c r="U4721" s="23"/>
      <c r="V4721" s="23"/>
      <c r="W4721" s="23"/>
    </row>
    <row r="4722" spans="1:23" x14ac:dyDescent="0.3">
      <c r="A4722" s="23"/>
      <c r="B4722" s="23"/>
      <c r="C4722" s="23"/>
      <c r="D4722" s="23"/>
      <c r="E4722" s="23"/>
      <c r="F4722" s="23"/>
      <c r="G4722" s="23"/>
      <c r="H4722" s="23"/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/>
      <c r="W4722" s="23"/>
    </row>
    <row r="4723" spans="1:23" x14ac:dyDescent="0.3">
      <c r="A4723" s="23"/>
      <c r="B4723" s="23"/>
      <c r="C4723" s="23"/>
      <c r="D4723" s="23"/>
      <c r="E4723" s="23"/>
      <c r="F4723" s="23"/>
      <c r="G4723" s="23"/>
      <c r="H4723" s="23"/>
      <c r="I4723" s="23"/>
      <c r="J4723" s="23"/>
      <c r="K4723" s="23"/>
      <c r="L4723" s="23"/>
      <c r="M4723" s="23"/>
      <c r="N4723" s="23"/>
      <c r="O4723" s="23"/>
      <c r="P4723" s="23"/>
      <c r="Q4723" s="23"/>
      <c r="R4723" s="23"/>
      <c r="S4723" s="23"/>
      <c r="T4723" s="23"/>
      <c r="U4723" s="23"/>
      <c r="V4723" s="23"/>
      <c r="W4723" s="23"/>
    </row>
    <row r="4724" spans="1:23" x14ac:dyDescent="0.3">
      <c r="A4724" s="23"/>
      <c r="B4724" s="23"/>
      <c r="C4724" s="23"/>
      <c r="D4724" s="23"/>
      <c r="E4724" s="23"/>
      <c r="F4724" s="23"/>
      <c r="G4724" s="23"/>
      <c r="H4724" s="23"/>
      <c r="I4724" s="23"/>
      <c r="J4724" s="23"/>
      <c r="K4724" s="23"/>
      <c r="L4724" s="23"/>
      <c r="M4724" s="23"/>
      <c r="N4724" s="23"/>
      <c r="O4724" s="23"/>
      <c r="P4724" s="23"/>
      <c r="Q4724" s="23"/>
      <c r="R4724" s="23"/>
      <c r="S4724" s="23"/>
      <c r="T4724" s="23"/>
      <c r="U4724" s="23"/>
      <c r="V4724" s="23"/>
      <c r="W4724" s="23"/>
    </row>
    <row r="4725" spans="1:23" x14ac:dyDescent="0.3">
      <c r="A4725" s="23"/>
      <c r="B4725" s="23"/>
      <c r="C4725" s="23"/>
      <c r="D4725" s="23"/>
      <c r="E4725" s="23"/>
      <c r="F4725" s="23"/>
      <c r="G4725" s="23"/>
      <c r="H4725" s="23"/>
      <c r="I4725" s="23"/>
      <c r="J4725" s="23"/>
      <c r="K4725" s="23"/>
      <c r="L4725" s="23"/>
      <c r="M4725" s="23"/>
      <c r="N4725" s="23"/>
      <c r="O4725" s="23"/>
      <c r="P4725" s="23"/>
      <c r="Q4725" s="23"/>
      <c r="R4725" s="23"/>
      <c r="S4725" s="23"/>
      <c r="T4725" s="23"/>
      <c r="U4725" s="23"/>
      <c r="V4725" s="23"/>
      <c r="W4725" s="23"/>
    </row>
    <row r="4726" spans="1:23" x14ac:dyDescent="0.3">
      <c r="A4726" s="23"/>
      <c r="B4726" s="23"/>
      <c r="C4726" s="23"/>
      <c r="D4726" s="23"/>
      <c r="E4726" s="23"/>
      <c r="F4726" s="23"/>
      <c r="G4726" s="23"/>
      <c r="H4726" s="23"/>
      <c r="I4726" s="23"/>
      <c r="J4726" s="23"/>
      <c r="K4726" s="23"/>
      <c r="L4726" s="23"/>
      <c r="M4726" s="23"/>
      <c r="N4726" s="23"/>
      <c r="O4726" s="23"/>
      <c r="P4726" s="23"/>
      <c r="Q4726" s="23"/>
      <c r="R4726" s="23"/>
      <c r="S4726" s="23"/>
      <c r="T4726" s="23"/>
      <c r="U4726" s="23"/>
      <c r="V4726" s="23"/>
      <c r="W4726" s="23"/>
    </row>
    <row r="4727" spans="1:23" x14ac:dyDescent="0.3">
      <c r="A4727" s="23"/>
      <c r="B4727" s="23"/>
      <c r="C4727" s="23"/>
      <c r="D4727" s="23"/>
      <c r="E4727" s="23"/>
      <c r="F4727" s="23"/>
      <c r="G4727" s="23"/>
      <c r="H4727" s="23"/>
      <c r="I4727" s="23"/>
      <c r="J4727" s="23"/>
      <c r="K4727" s="23"/>
      <c r="L4727" s="23"/>
      <c r="M4727" s="23"/>
      <c r="N4727" s="23"/>
      <c r="O4727" s="23"/>
      <c r="P4727" s="23"/>
      <c r="Q4727" s="23"/>
      <c r="R4727" s="23"/>
      <c r="S4727" s="23"/>
      <c r="T4727" s="23"/>
      <c r="U4727" s="23"/>
      <c r="V4727" s="23"/>
      <c r="W4727" s="23"/>
    </row>
    <row r="4728" spans="1:23" x14ac:dyDescent="0.3">
      <c r="A4728" s="23"/>
      <c r="B4728" s="23"/>
      <c r="C4728" s="23"/>
      <c r="D4728" s="23"/>
      <c r="E4728" s="23"/>
      <c r="F4728" s="23"/>
      <c r="G4728" s="23"/>
      <c r="H4728" s="23"/>
      <c r="I4728" s="23"/>
      <c r="J4728" s="23"/>
      <c r="K4728" s="23"/>
      <c r="L4728" s="23"/>
      <c r="M4728" s="23"/>
      <c r="N4728" s="23"/>
      <c r="O4728" s="23"/>
      <c r="P4728" s="23"/>
      <c r="Q4728" s="23"/>
      <c r="R4728" s="23"/>
      <c r="S4728" s="23"/>
      <c r="T4728" s="23"/>
      <c r="U4728" s="23"/>
      <c r="V4728" s="23"/>
      <c r="W4728" s="23"/>
    </row>
    <row r="4729" spans="1:23" x14ac:dyDescent="0.3">
      <c r="A4729" s="23"/>
      <c r="B4729" s="23"/>
      <c r="C4729" s="23"/>
      <c r="D4729" s="23"/>
      <c r="E4729" s="23"/>
      <c r="F4729" s="23"/>
      <c r="G4729" s="23"/>
      <c r="H4729" s="23"/>
      <c r="I4729" s="23"/>
      <c r="J4729" s="23"/>
      <c r="K4729" s="23"/>
      <c r="L4729" s="23"/>
      <c r="M4729" s="23"/>
      <c r="N4729" s="23"/>
      <c r="O4729" s="23"/>
      <c r="P4729" s="23"/>
      <c r="Q4729" s="23"/>
      <c r="R4729" s="23"/>
      <c r="S4729" s="23"/>
      <c r="T4729" s="23"/>
      <c r="U4729" s="23"/>
      <c r="V4729" s="23"/>
      <c r="W4729" s="23"/>
    </row>
    <row r="4730" spans="1:23" x14ac:dyDescent="0.3">
      <c r="A4730" s="23"/>
      <c r="B4730" s="23"/>
      <c r="C4730" s="23"/>
      <c r="D4730" s="23"/>
      <c r="E4730" s="23"/>
      <c r="F4730" s="23"/>
      <c r="G4730" s="23"/>
      <c r="H4730" s="23"/>
      <c r="I4730" s="23"/>
      <c r="J4730" s="23"/>
      <c r="K4730" s="23"/>
      <c r="L4730" s="23"/>
      <c r="M4730" s="23"/>
      <c r="N4730" s="23"/>
      <c r="O4730" s="23"/>
      <c r="P4730" s="23"/>
      <c r="Q4730" s="23"/>
      <c r="R4730" s="23"/>
      <c r="S4730" s="23"/>
      <c r="T4730" s="23"/>
      <c r="U4730" s="23"/>
      <c r="V4730" s="23"/>
      <c r="W4730" s="23"/>
    </row>
    <row r="4731" spans="1:23" x14ac:dyDescent="0.3">
      <c r="A4731" s="23"/>
      <c r="B4731" s="23"/>
      <c r="C4731" s="23"/>
      <c r="D4731" s="23"/>
      <c r="E4731" s="23"/>
      <c r="F4731" s="23"/>
      <c r="G4731" s="23"/>
      <c r="H4731" s="23"/>
      <c r="I4731" s="23"/>
      <c r="J4731" s="23"/>
      <c r="K4731" s="23"/>
      <c r="L4731" s="23"/>
      <c r="M4731" s="23"/>
      <c r="N4731" s="23"/>
      <c r="O4731" s="23"/>
      <c r="P4731" s="23"/>
      <c r="Q4731" s="23"/>
      <c r="R4731" s="23"/>
      <c r="S4731" s="23"/>
      <c r="T4731" s="23"/>
      <c r="U4731" s="23"/>
      <c r="V4731" s="23"/>
      <c r="W4731" s="23"/>
    </row>
    <row r="4732" spans="1:23" x14ac:dyDescent="0.3">
      <c r="A4732" s="23"/>
      <c r="B4732" s="23"/>
      <c r="C4732" s="23"/>
      <c r="D4732" s="23"/>
      <c r="E4732" s="23"/>
      <c r="F4732" s="23"/>
      <c r="G4732" s="23"/>
      <c r="H4732" s="23"/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  <c r="T4732" s="23"/>
      <c r="U4732" s="23"/>
      <c r="V4732" s="23"/>
      <c r="W4732" s="23"/>
    </row>
    <row r="4733" spans="1:23" x14ac:dyDescent="0.3">
      <c r="A4733" s="23"/>
      <c r="B4733" s="23"/>
      <c r="C4733" s="23"/>
      <c r="D4733" s="23"/>
      <c r="E4733" s="23"/>
      <c r="F4733" s="23"/>
      <c r="G4733" s="23"/>
      <c r="H4733" s="23"/>
      <c r="I4733" s="23"/>
      <c r="J4733" s="23"/>
      <c r="K4733" s="23"/>
      <c r="L4733" s="23"/>
      <c r="M4733" s="23"/>
      <c r="N4733" s="23"/>
      <c r="O4733" s="23"/>
      <c r="P4733" s="23"/>
      <c r="Q4733" s="23"/>
      <c r="R4733" s="23"/>
      <c r="S4733" s="23"/>
      <c r="T4733" s="23"/>
      <c r="U4733" s="23"/>
      <c r="V4733" s="23"/>
      <c r="W4733" s="23"/>
    </row>
    <row r="4734" spans="1:23" x14ac:dyDescent="0.3">
      <c r="A4734" s="23"/>
      <c r="B4734" s="23"/>
      <c r="C4734" s="23"/>
      <c r="D4734" s="23"/>
      <c r="E4734" s="23"/>
      <c r="F4734" s="23"/>
      <c r="G4734" s="23"/>
      <c r="H4734" s="23"/>
      <c r="I4734" s="23"/>
      <c r="J4734" s="23"/>
      <c r="K4734" s="23"/>
      <c r="L4734" s="23"/>
      <c r="M4734" s="23"/>
      <c r="N4734" s="23"/>
      <c r="O4734" s="23"/>
      <c r="P4734" s="23"/>
      <c r="Q4734" s="23"/>
      <c r="R4734" s="23"/>
      <c r="S4734" s="23"/>
      <c r="T4734" s="23"/>
      <c r="U4734" s="23"/>
      <c r="V4734" s="23"/>
      <c r="W4734" s="23"/>
    </row>
    <row r="4735" spans="1:23" x14ac:dyDescent="0.3">
      <c r="A4735" s="23"/>
      <c r="B4735" s="23"/>
      <c r="C4735" s="23"/>
      <c r="D4735" s="23"/>
      <c r="E4735" s="23"/>
      <c r="F4735" s="23"/>
      <c r="G4735" s="23"/>
      <c r="H4735" s="23"/>
      <c r="I4735" s="23"/>
      <c r="J4735" s="23"/>
      <c r="K4735" s="23"/>
      <c r="L4735" s="23"/>
      <c r="M4735" s="23"/>
      <c r="N4735" s="23"/>
      <c r="O4735" s="23"/>
      <c r="P4735" s="23"/>
      <c r="Q4735" s="23"/>
      <c r="R4735" s="23"/>
      <c r="S4735" s="23"/>
      <c r="T4735" s="23"/>
      <c r="U4735" s="23"/>
      <c r="V4735" s="23"/>
      <c r="W4735" s="23"/>
    </row>
    <row r="4736" spans="1:23" x14ac:dyDescent="0.3">
      <c r="A4736" s="23"/>
      <c r="B4736" s="23"/>
      <c r="C4736" s="23"/>
      <c r="D4736" s="23"/>
      <c r="E4736" s="23"/>
      <c r="F4736" s="23"/>
      <c r="G4736" s="23"/>
      <c r="H4736" s="23"/>
      <c r="I4736" s="23"/>
      <c r="J4736" s="23"/>
      <c r="K4736" s="23"/>
      <c r="L4736" s="23"/>
      <c r="M4736" s="23"/>
      <c r="N4736" s="23"/>
      <c r="O4736" s="23"/>
      <c r="P4736" s="23"/>
      <c r="Q4736" s="23"/>
      <c r="R4736" s="23"/>
      <c r="S4736" s="23"/>
      <c r="T4736" s="23"/>
      <c r="U4736" s="23"/>
      <c r="V4736" s="23"/>
      <c r="W4736" s="23"/>
    </row>
    <row r="4737" spans="1:23" x14ac:dyDescent="0.3">
      <c r="A4737" s="23"/>
      <c r="B4737" s="23"/>
      <c r="C4737" s="23"/>
      <c r="D4737" s="23"/>
      <c r="E4737" s="23"/>
      <c r="F4737" s="23"/>
      <c r="G4737" s="23"/>
      <c r="H4737" s="23"/>
      <c r="I4737" s="23"/>
      <c r="J4737" s="23"/>
      <c r="K4737" s="23"/>
      <c r="L4737" s="23"/>
      <c r="M4737" s="23"/>
      <c r="N4737" s="23"/>
      <c r="O4737" s="23"/>
      <c r="P4737" s="23"/>
      <c r="Q4737" s="23"/>
      <c r="R4737" s="23"/>
      <c r="S4737" s="23"/>
      <c r="T4737" s="23"/>
      <c r="U4737" s="23"/>
      <c r="V4737" s="23"/>
      <c r="W4737" s="23"/>
    </row>
    <row r="4738" spans="1:23" x14ac:dyDescent="0.3">
      <c r="A4738" s="23"/>
      <c r="B4738" s="23"/>
      <c r="C4738" s="23"/>
      <c r="D4738" s="23"/>
      <c r="E4738" s="23"/>
      <c r="F4738" s="23"/>
      <c r="G4738" s="23"/>
      <c r="H4738" s="23"/>
      <c r="I4738" s="23"/>
      <c r="J4738" s="23"/>
      <c r="K4738" s="23"/>
      <c r="L4738" s="23"/>
      <c r="M4738" s="23"/>
      <c r="N4738" s="23"/>
      <c r="O4738" s="23"/>
      <c r="P4738" s="23"/>
      <c r="Q4738" s="23"/>
      <c r="R4738" s="23"/>
      <c r="S4738" s="23"/>
      <c r="T4738" s="23"/>
      <c r="U4738" s="23"/>
      <c r="V4738" s="23"/>
      <c r="W4738" s="23"/>
    </row>
    <row r="4739" spans="1:23" x14ac:dyDescent="0.3">
      <c r="A4739" s="23"/>
      <c r="B4739" s="23"/>
      <c r="C4739" s="23"/>
      <c r="D4739" s="23"/>
      <c r="E4739" s="23"/>
      <c r="F4739" s="23"/>
      <c r="G4739" s="23"/>
      <c r="H4739" s="23"/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  <c r="T4739" s="23"/>
      <c r="U4739" s="23"/>
      <c r="V4739" s="23"/>
      <c r="W4739" s="23"/>
    </row>
    <row r="4740" spans="1:23" x14ac:dyDescent="0.3">
      <c r="A4740" s="23"/>
      <c r="B4740" s="23"/>
      <c r="C4740" s="23"/>
      <c r="D4740" s="23"/>
      <c r="E4740" s="23"/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</row>
    <row r="4741" spans="1:23" x14ac:dyDescent="0.3">
      <c r="A4741" s="23"/>
      <c r="B4741" s="23"/>
      <c r="C4741" s="23"/>
      <c r="D4741" s="23"/>
      <c r="E4741" s="23"/>
      <c r="F4741" s="23"/>
      <c r="G4741" s="23"/>
      <c r="H4741" s="23"/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  <c r="T4741" s="23"/>
      <c r="U4741" s="23"/>
      <c r="V4741" s="23"/>
      <c r="W4741" s="23"/>
    </row>
    <row r="4742" spans="1:23" x14ac:dyDescent="0.3">
      <c r="A4742" s="23"/>
      <c r="B4742" s="23"/>
      <c r="C4742" s="23"/>
      <c r="D4742" s="23"/>
      <c r="E4742" s="23"/>
      <c r="F4742" s="23"/>
      <c r="G4742" s="23"/>
      <c r="H4742" s="23"/>
      <c r="I4742" s="23"/>
      <c r="J4742" s="23"/>
      <c r="K4742" s="23"/>
      <c r="L4742" s="23"/>
      <c r="M4742" s="23"/>
      <c r="N4742" s="23"/>
      <c r="O4742" s="23"/>
      <c r="P4742" s="23"/>
      <c r="Q4742" s="23"/>
      <c r="R4742" s="23"/>
      <c r="S4742" s="23"/>
      <c r="T4742" s="23"/>
      <c r="U4742" s="23"/>
      <c r="V4742" s="23"/>
      <c r="W4742" s="23"/>
    </row>
    <row r="4743" spans="1:23" x14ac:dyDescent="0.3">
      <c r="A4743" s="23"/>
      <c r="B4743" s="23"/>
      <c r="C4743" s="23"/>
      <c r="D4743" s="23"/>
      <c r="E4743" s="23"/>
      <c r="F4743" s="23"/>
      <c r="G4743" s="23"/>
      <c r="H4743" s="23"/>
      <c r="I4743" s="23"/>
      <c r="J4743" s="23"/>
      <c r="K4743" s="23"/>
      <c r="L4743" s="23"/>
      <c r="M4743" s="23"/>
      <c r="N4743" s="23"/>
      <c r="O4743" s="23"/>
      <c r="P4743" s="23"/>
      <c r="Q4743" s="23"/>
      <c r="R4743" s="23"/>
      <c r="S4743" s="23"/>
      <c r="T4743" s="23"/>
      <c r="U4743" s="23"/>
      <c r="V4743" s="23"/>
      <c r="W4743" s="23"/>
    </row>
    <row r="4744" spans="1:23" x14ac:dyDescent="0.3">
      <c r="A4744" s="23"/>
      <c r="B4744" s="23"/>
      <c r="C4744" s="23"/>
      <c r="D4744" s="23"/>
      <c r="E4744" s="23"/>
      <c r="F4744" s="23"/>
      <c r="G4744" s="23"/>
      <c r="H4744" s="23"/>
      <c r="I4744" s="23"/>
      <c r="J4744" s="23"/>
      <c r="K4744" s="23"/>
      <c r="L4744" s="23"/>
      <c r="M4744" s="23"/>
      <c r="N4744" s="23"/>
      <c r="O4744" s="23"/>
      <c r="P4744" s="23"/>
      <c r="Q4744" s="23"/>
      <c r="R4744" s="23"/>
      <c r="S4744" s="23"/>
      <c r="T4744" s="23"/>
      <c r="U4744" s="23"/>
      <c r="V4744" s="23"/>
      <c r="W4744" s="23"/>
    </row>
    <row r="4745" spans="1:23" x14ac:dyDescent="0.3">
      <c r="A4745" s="23"/>
      <c r="B4745" s="23"/>
      <c r="C4745" s="23"/>
      <c r="D4745" s="23"/>
      <c r="E4745" s="23"/>
      <c r="F4745" s="23"/>
      <c r="G4745" s="23"/>
      <c r="H4745" s="23"/>
      <c r="I4745" s="23"/>
      <c r="J4745" s="23"/>
      <c r="K4745" s="23"/>
      <c r="L4745" s="23"/>
      <c r="M4745" s="23"/>
      <c r="N4745" s="23"/>
      <c r="O4745" s="23"/>
      <c r="P4745" s="23"/>
      <c r="Q4745" s="23"/>
      <c r="R4745" s="23"/>
      <c r="S4745" s="23"/>
      <c r="T4745" s="23"/>
      <c r="U4745" s="23"/>
      <c r="V4745" s="23"/>
      <c r="W4745" s="23"/>
    </row>
    <row r="4746" spans="1:23" x14ac:dyDescent="0.3">
      <c r="A4746" s="23"/>
      <c r="B4746" s="23"/>
      <c r="C4746" s="23"/>
      <c r="D4746" s="23"/>
      <c r="E4746" s="23"/>
      <c r="F4746" s="23"/>
      <c r="G4746" s="23"/>
      <c r="H4746" s="23"/>
      <c r="I4746" s="23"/>
      <c r="J4746" s="23"/>
      <c r="K4746" s="23"/>
      <c r="L4746" s="23"/>
      <c r="M4746" s="23"/>
      <c r="N4746" s="23"/>
      <c r="O4746" s="23"/>
      <c r="P4746" s="23"/>
      <c r="Q4746" s="23"/>
      <c r="R4746" s="23"/>
      <c r="S4746" s="23"/>
      <c r="T4746" s="23"/>
      <c r="U4746" s="23"/>
      <c r="V4746" s="23"/>
      <c r="W4746" s="23"/>
    </row>
    <row r="4747" spans="1:23" x14ac:dyDescent="0.3">
      <c r="A4747" s="23"/>
      <c r="B4747" s="23"/>
      <c r="C4747" s="23"/>
      <c r="D4747" s="23"/>
      <c r="E4747" s="23"/>
      <c r="F4747" s="23"/>
      <c r="G4747" s="23"/>
      <c r="H4747" s="23"/>
      <c r="I4747" s="23"/>
      <c r="J4747" s="23"/>
      <c r="K4747" s="23"/>
      <c r="L4747" s="23"/>
      <c r="M4747" s="23"/>
      <c r="N4747" s="23"/>
      <c r="O4747" s="23"/>
      <c r="P4747" s="23"/>
      <c r="Q4747" s="23"/>
      <c r="R4747" s="23"/>
      <c r="S4747" s="23"/>
      <c r="T4747" s="23"/>
      <c r="U4747" s="23"/>
      <c r="V4747" s="23"/>
      <c r="W4747" s="23"/>
    </row>
    <row r="4748" spans="1:23" x14ac:dyDescent="0.3">
      <c r="A4748" s="23"/>
      <c r="B4748" s="23"/>
      <c r="C4748" s="23"/>
      <c r="D4748" s="23"/>
      <c r="E4748" s="23"/>
      <c r="F4748" s="23"/>
      <c r="G4748" s="23"/>
      <c r="H4748" s="23"/>
      <c r="I4748" s="23"/>
      <c r="J4748" s="23"/>
      <c r="K4748" s="23"/>
      <c r="L4748" s="23"/>
      <c r="M4748" s="23"/>
      <c r="N4748" s="23"/>
      <c r="O4748" s="23"/>
      <c r="P4748" s="23"/>
      <c r="Q4748" s="23"/>
      <c r="R4748" s="23"/>
      <c r="S4748" s="23"/>
      <c r="T4748" s="23"/>
      <c r="U4748" s="23"/>
      <c r="V4748" s="23"/>
      <c r="W4748" s="23"/>
    </row>
    <row r="4749" spans="1:23" x14ac:dyDescent="0.3">
      <c r="A4749" s="23"/>
      <c r="B4749" s="23"/>
      <c r="C4749" s="23"/>
      <c r="D4749" s="23"/>
      <c r="E4749" s="23"/>
      <c r="F4749" s="23"/>
      <c r="G4749" s="23"/>
      <c r="H4749" s="23"/>
      <c r="I4749" s="23"/>
      <c r="J4749" s="23"/>
      <c r="K4749" s="23"/>
      <c r="L4749" s="23"/>
      <c r="M4749" s="23"/>
      <c r="N4749" s="23"/>
      <c r="O4749" s="23"/>
      <c r="P4749" s="23"/>
      <c r="Q4749" s="23"/>
      <c r="R4749" s="23"/>
      <c r="S4749" s="23"/>
      <c r="T4749" s="23"/>
      <c r="U4749" s="23"/>
      <c r="V4749" s="23"/>
      <c r="W4749" s="23"/>
    </row>
    <row r="4750" spans="1:23" x14ac:dyDescent="0.3">
      <c r="A4750" s="23"/>
      <c r="B4750" s="23"/>
      <c r="C4750" s="23"/>
      <c r="D4750" s="23"/>
      <c r="E4750" s="23"/>
      <c r="F4750" s="23"/>
      <c r="G4750" s="23"/>
      <c r="H4750" s="23"/>
      <c r="I4750" s="23"/>
      <c r="J4750" s="23"/>
      <c r="K4750" s="23"/>
      <c r="L4750" s="23"/>
      <c r="M4750" s="23"/>
      <c r="N4750" s="23"/>
      <c r="O4750" s="23"/>
      <c r="P4750" s="23"/>
      <c r="Q4750" s="23"/>
      <c r="R4750" s="23"/>
      <c r="S4750" s="23"/>
      <c r="T4750" s="23"/>
      <c r="U4750" s="23"/>
      <c r="V4750" s="23"/>
      <c r="W4750" s="23"/>
    </row>
    <row r="4751" spans="1:23" x14ac:dyDescent="0.3">
      <c r="A4751" s="23"/>
      <c r="B4751" s="23"/>
      <c r="C4751" s="23"/>
      <c r="D4751" s="23"/>
      <c r="E4751" s="23"/>
      <c r="F4751" s="23"/>
      <c r="G4751" s="23"/>
      <c r="H4751" s="23"/>
      <c r="I4751" s="23"/>
      <c r="J4751" s="23"/>
      <c r="K4751" s="23"/>
      <c r="L4751" s="23"/>
      <c r="M4751" s="23"/>
      <c r="N4751" s="23"/>
      <c r="O4751" s="23"/>
      <c r="P4751" s="23"/>
      <c r="Q4751" s="23"/>
      <c r="R4751" s="23"/>
      <c r="S4751" s="23"/>
      <c r="T4751" s="23"/>
      <c r="U4751" s="23"/>
      <c r="V4751" s="23"/>
      <c r="W4751" s="23"/>
    </row>
    <row r="4752" spans="1:23" x14ac:dyDescent="0.3">
      <c r="A4752" s="23"/>
      <c r="B4752" s="23"/>
      <c r="C4752" s="23"/>
      <c r="D4752" s="23"/>
      <c r="E4752" s="23"/>
      <c r="F4752" s="23"/>
      <c r="G4752" s="23"/>
      <c r="H4752" s="23"/>
      <c r="I4752" s="23"/>
      <c r="J4752" s="23"/>
      <c r="K4752" s="23"/>
      <c r="L4752" s="23"/>
      <c r="M4752" s="23"/>
      <c r="N4752" s="23"/>
      <c r="O4752" s="23"/>
      <c r="P4752" s="23"/>
      <c r="Q4752" s="23"/>
      <c r="R4752" s="23"/>
      <c r="S4752" s="23"/>
      <c r="T4752" s="23"/>
      <c r="U4752" s="23"/>
      <c r="V4752" s="23"/>
      <c r="W4752" s="23"/>
    </row>
    <row r="4753" spans="1:23" x14ac:dyDescent="0.3">
      <c r="A4753" s="23"/>
      <c r="B4753" s="23"/>
      <c r="C4753" s="23"/>
      <c r="D4753" s="23"/>
      <c r="E4753" s="23"/>
      <c r="F4753" s="23"/>
      <c r="G4753" s="23"/>
      <c r="H4753" s="23"/>
      <c r="I4753" s="23"/>
      <c r="J4753" s="23"/>
      <c r="K4753" s="23"/>
      <c r="L4753" s="23"/>
      <c r="M4753" s="23"/>
      <c r="N4753" s="23"/>
      <c r="O4753" s="23"/>
      <c r="P4753" s="23"/>
      <c r="Q4753" s="23"/>
      <c r="R4753" s="23"/>
      <c r="S4753" s="23"/>
      <c r="T4753" s="23"/>
      <c r="U4753" s="23"/>
      <c r="V4753" s="23"/>
      <c r="W4753" s="23"/>
    </row>
    <row r="4754" spans="1:23" x14ac:dyDescent="0.3">
      <c r="A4754" s="23"/>
      <c r="B4754" s="23"/>
      <c r="C4754" s="23"/>
      <c r="D4754" s="23"/>
      <c r="E4754" s="23"/>
      <c r="F4754" s="23"/>
      <c r="G4754" s="23"/>
      <c r="H4754" s="23"/>
      <c r="I4754" s="23"/>
      <c r="J4754" s="23"/>
      <c r="K4754" s="23"/>
      <c r="L4754" s="23"/>
      <c r="M4754" s="23"/>
      <c r="N4754" s="23"/>
      <c r="O4754" s="23"/>
      <c r="P4754" s="23"/>
      <c r="Q4754" s="23"/>
      <c r="R4754" s="23"/>
      <c r="S4754" s="23"/>
      <c r="T4754" s="23"/>
      <c r="U4754" s="23"/>
      <c r="V4754" s="23"/>
      <c r="W4754" s="23"/>
    </row>
    <row r="4755" spans="1:23" x14ac:dyDescent="0.3">
      <c r="A4755" s="23"/>
      <c r="B4755" s="23"/>
      <c r="C4755" s="23"/>
      <c r="D4755" s="23"/>
      <c r="E4755" s="23"/>
      <c r="F4755" s="23"/>
      <c r="G4755" s="23"/>
      <c r="H4755" s="23"/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</row>
    <row r="4756" spans="1:23" x14ac:dyDescent="0.3">
      <c r="A4756" s="23"/>
      <c r="B4756" s="23"/>
      <c r="C4756" s="23"/>
      <c r="D4756" s="23"/>
      <c r="E4756" s="23"/>
      <c r="F4756" s="23"/>
      <c r="G4756" s="23"/>
      <c r="H4756" s="23"/>
      <c r="I4756" s="23"/>
      <c r="J4756" s="23"/>
      <c r="K4756" s="23"/>
      <c r="L4756" s="23"/>
      <c r="M4756" s="23"/>
      <c r="N4756" s="23"/>
      <c r="O4756" s="23"/>
      <c r="P4756" s="23"/>
      <c r="Q4756" s="23"/>
      <c r="R4756" s="23"/>
      <c r="S4756" s="23"/>
      <c r="T4756" s="23"/>
      <c r="U4756" s="23"/>
      <c r="V4756" s="23"/>
      <c r="W4756" s="23"/>
    </row>
    <row r="4757" spans="1:23" x14ac:dyDescent="0.3">
      <c r="A4757" s="23"/>
      <c r="B4757" s="23"/>
      <c r="C4757" s="23"/>
      <c r="D4757" s="23"/>
      <c r="E4757" s="23"/>
      <c r="F4757" s="23"/>
      <c r="G4757" s="23"/>
      <c r="H4757" s="23"/>
      <c r="I4757" s="23"/>
      <c r="J4757" s="23"/>
      <c r="K4757" s="23"/>
      <c r="L4757" s="23"/>
      <c r="M4757" s="23"/>
      <c r="N4757" s="23"/>
      <c r="O4757" s="23"/>
      <c r="P4757" s="23"/>
      <c r="Q4757" s="23"/>
      <c r="R4757" s="23"/>
      <c r="S4757" s="23"/>
      <c r="T4757" s="23"/>
      <c r="U4757" s="23"/>
      <c r="V4757" s="23"/>
      <c r="W4757" s="23"/>
    </row>
    <row r="4758" spans="1:23" x14ac:dyDescent="0.3">
      <c r="A4758" s="23"/>
      <c r="B4758" s="23"/>
      <c r="C4758" s="23"/>
      <c r="D4758" s="23"/>
      <c r="E4758" s="23"/>
      <c r="F4758" s="23"/>
      <c r="G4758" s="23"/>
      <c r="H4758" s="23"/>
      <c r="I4758" s="23"/>
      <c r="J4758" s="23"/>
      <c r="K4758" s="23"/>
      <c r="L4758" s="23"/>
      <c r="M4758" s="23"/>
      <c r="N4758" s="23"/>
      <c r="O4758" s="23"/>
      <c r="P4758" s="23"/>
      <c r="Q4758" s="23"/>
      <c r="R4758" s="23"/>
      <c r="S4758" s="23"/>
      <c r="T4758" s="23"/>
      <c r="U4758" s="23"/>
      <c r="V4758" s="23"/>
      <c r="W4758" s="23"/>
    </row>
    <row r="4759" spans="1:23" x14ac:dyDescent="0.3">
      <c r="A4759" s="23"/>
      <c r="B4759" s="23"/>
      <c r="C4759" s="23"/>
      <c r="D4759" s="23"/>
      <c r="E4759" s="23"/>
      <c r="F4759" s="23"/>
      <c r="G4759" s="23"/>
      <c r="H4759" s="23"/>
      <c r="I4759" s="23"/>
      <c r="J4759" s="23"/>
      <c r="K4759" s="23"/>
      <c r="L4759" s="23"/>
      <c r="M4759" s="23"/>
      <c r="N4759" s="23"/>
      <c r="O4759" s="23"/>
      <c r="P4759" s="23"/>
      <c r="Q4759" s="23"/>
      <c r="R4759" s="23"/>
      <c r="S4759" s="23"/>
      <c r="T4759" s="23"/>
      <c r="U4759" s="23"/>
      <c r="V4759" s="23"/>
      <c r="W4759" s="23"/>
    </row>
    <row r="4760" spans="1:23" x14ac:dyDescent="0.3">
      <c r="A4760" s="23"/>
      <c r="B4760" s="23"/>
      <c r="C4760" s="23"/>
      <c r="D4760" s="23"/>
      <c r="E4760" s="23"/>
      <c r="F4760" s="23"/>
      <c r="G4760" s="23"/>
      <c r="H4760" s="23"/>
      <c r="I4760" s="23"/>
      <c r="J4760" s="23"/>
      <c r="K4760" s="23"/>
      <c r="L4760" s="23"/>
      <c r="M4760" s="23"/>
      <c r="N4760" s="23"/>
      <c r="O4760" s="23"/>
      <c r="P4760" s="23"/>
      <c r="Q4760" s="23"/>
      <c r="R4760" s="23"/>
      <c r="S4760" s="23"/>
      <c r="T4760" s="23"/>
      <c r="U4760" s="23"/>
      <c r="V4760" s="23"/>
      <c r="W4760" s="23"/>
    </row>
    <row r="4761" spans="1:23" x14ac:dyDescent="0.3">
      <c r="A4761" s="23"/>
      <c r="B4761" s="23"/>
      <c r="C4761" s="23"/>
      <c r="D4761" s="23"/>
      <c r="E4761" s="23"/>
      <c r="F4761" s="23"/>
      <c r="G4761" s="23"/>
      <c r="H4761" s="23"/>
      <c r="I4761" s="23"/>
      <c r="J4761" s="23"/>
      <c r="K4761" s="23"/>
      <c r="L4761" s="23"/>
      <c r="M4761" s="23"/>
      <c r="N4761" s="23"/>
      <c r="O4761" s="23"/>
      <c r="P4761" s="23"/>
      <c r="Q4761" s="23"/>
      <c r="R4761" s="23"/>
      <c r="S4761" s="23"/>
      <c r="T4761" s="23"/>
      <c r="U4761" s="23"/>
      <c r="V4761" s="23"/>
      <c r="W4761" s="23"/>
    </row>
    <row r="4762" spans="1:23" x14ac:dyDescent="0.3">
      <c r="A4762" s="23"/>
      <c r="B4762" s="23"/>
      <c r="C4762" s="23"/>
      <c r="D4762" s="23"/>
      <c r="E4762" s="23"/>
      <c r="F4762" s="23"/>
      <c r="G4762" s="23"/>
      <c r="H4762" s="23"/>
      <c r="I4762" s="23"/>
      <c r="J4762" s="23"/>
      <c r="K4762" s="23"/>
      <c r="L4762" s="23"/>
      <c r="M4762" s="23"/>
      <c r="N4762" s="23"/>
      <c r="O4762" s="23"/>
      <c r="P4762" s="23"/>
      <c r="Q4762" s="23"/>
      <c r="R4762" s="23"/>
      <c r="S4762" s="23"/>
      <c r="T4762" s="23"/>
      <c r="U4762" s="23"/>
      <c r="V4762" s="23"/>
      <c r="W4762" s="23"/>
    </row>
    <row r="4763" spans="1:23" x14ac:dyDescent="0.3">
      <c r="A4763" s="23"/>
      <c r="B4763" s="23"/>
      <c r="C4763" s="23"/>
      <c r="D4763" s="23"/>
      <c r="E4763" s="23"/>
      <c r="F4763" s="23"/>
      <c r="G4763" s="23"/>
      <c r="H4763" s="23"/>
      <c r="I4763" s="23"/>
      <c r="J4763" s="23"/>
      <c r="K4763" s="23"/>
      <c r="L4763" s="23"/>
      <c r="M4763" s="23"/>
      <c r="N4763" s="23"/>
      <c r="O4763" s="23"/>
      <c r="P4763" s="23"/>
      <c r="Q4763" s="23"/>
      <c r="R4763" s="23"/>
      <c r="S4763" s="23"/>
      <c r="T4763" s="23"/>
      <c r="U4763" s="23"/>
      <c r="V4763" s="23"/>
      <c r="W4763" s="23"/>
    </row>
    <row r="4764" spans="1:23" x14ac:dyDescent="0.3">
      <c r="A4764" s="23"/>
      <c r="B4764" s="23"/>
      <c r="C4764" s="23"/>
      <c r="D4764" s="23"/>
      <c r="E4764" s="23"/>
      <c r="F4764" s="23"/>
      <c r="G4764" s="23"/>
      <c r="H4764" s="23"/>
      <c r="I4764" s="23"/>
      <c r="J4764" s="23"/>
      <c r="K4764" s="23"/>
      <c r="L4764" s="23"/>
      <c r="M4764" s="23"/>
      <c r="N4764" s="23"/>
      <c r="O4764" s="23"/>
      <c r="P4764" s="23"/>
      <c r="Q4764" s="23"/>
      <c r="R4764" s="23"/>
      <c r="S4764" s="23"/>
      <c r="T4764" s="23"/>
      <c r="U4764" s="23"/>
      <c r="V4764" s="23"/>
      <c r="W4764" s="23"/>
    </row>
    <row r="4765" spans="1:23" x14ac:dyDescent="0.3">
      <c r="A4765" s="23"/>
      <c r="B4765" s="23"/>
      <c r="C4765" s="23"/>
      <c r="D4765" s="23"/>
      <c r="E4765" s="23"/>
      <c r="F4765" s="23"/>
      <c r="G4765" s="23"/>
      <c r="H4765" s="23"/>
      <c r="I4765" s="23"/>
      <c r="J4765" s="23"/>
      <c r="K4765" s="23"/>
      <c r="L4765" s="23"/>
      <c r="M4765" s="23"/>
      <c r="N4765" s="23"/>
      <c r="O4765" s="23"/>
      <c r="P4765" s="23"/>
      <c r="Q4765" s="23"/>
      <c r="R4765" s="23"/>
      <c r="S4765" s="23"/>
      <c r="T4765" s="23"/>
      <c r="U4765" s="23"/>
      <c r="V4765" s="23"/>
      <c r="W4765" s="23"/>
    </row>
    <row r="4766" spans="1:23" x14ac:dyDescent="0.3">
      <c r="A4766" s="23"/>
      <c r="B4766" s="23"/>
      <c r="C4766" s="23"/>
      <c r="D4766" s="23"/>
      <c r="E4766" s="23"/>
      <c r="F4766" s="23"/>
      <c r="G4766" s="23"/>
      <c r="H4766" s="23"/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  <c r="T4766" s="23"/>
      <c r="U4766" s="23"/>
      <c r="V4766" s="23"/>
      <c r="W4766" s="23"/>
    </row>
    <row r="4767" spans="1:23" x14ac:dyDescent="0.3">
      <c r="A4767" s="23"/>
      <c r="B4767" s="23"/>
      <c r="C4767" s="23"/>
      <c r="D4767" s="23"/>
      <c r="E4767" s="23"/>
      <c r="F4767" s="23"/>
      <c r="G4767" s="23"/>
      <c r="H4767" s="23"/>
      <c r="I4767" s="23"/>
      <c r="J4767" s="23"/>
      <c r="K4767" s="23"/>
      <c r="L4767" s="23"/>
      <c r="M4767" s="23"/>
      <c r="N4767" s="23"/>
      <c r="O4767" s="23"/>
      <c r="P4767" s="23"/>
      <c r="Q4767" s="23"/>
      <c r="R4767" s="23"/>
      <c r="S4767" s="23"/>
      <c r="T4767" s="23"/>
      <c r="U4767" s="23"/>
      <c r="V4767" s="23"/>
      <c r="W4767" s="23"/>
    </row>
    <row r="4768" spans="1:23" x14ac:dyDescent="0.3">
      <c r="A4768" s="23"/>
      <c r="B4768" s="23"/>
      <c r="C4768" s="23"/>
      <c r="D4768" s="23"/>
      <c r="E4768" s="23"/>
      <c r="F4768" s="23"/>
      <c r="G4768" s="23"/>
      <c r="H4768" s="23"/>
      <c r="I4768" s="23"/>
      <c r="J4768" s="23"/>
      <c r="K4768" s="23"/>
      <c r="L4768" s="23"/>
      <c r="M4768" s="23"/>
      <c r="N4768" s="23"/>
      <c r="O4768" s="23"/>
      <c r="P4768" s="23"/>
      <c r="Q4768" s="23"/>
      <c r="R4768" s="23"/>
      <c r="S4768" s="23"/>
      <c r="T4768" s="23"/>
      <c r="U4768" s="23"/>
      <c r="V4768" s="23"/>
      <c r="W4768" s="23"/>
    </row>
    <row r="4769" spans="1:23" x14ac:dyDescent="0.3">
      <c r="A4769" s="23"/>
      <c r="B4769" s="23"/>
      <c r="C4769" s="23"/>
      <c r="D4769" s="23"/>
      <c r="E4769" s="23"/>
      <c r="F4769" s="23"/>
      <c r="G4769" s="23"/>
      <c r="H4769" s="23"/>
      <c r="I4769" s="23"/>
      <c r="J4769" s="23"/>
      <c r="K4769" s="23"/>
      <c r="L4769" s="23"/>
      <c r="M4769" s="23"/>
      <c r="N4769" s="23"/>
      <c r="O4769" s="23"/>
      <c r="P4769" s="23"/>
      <c r="Q4769" s="23"/>
      <c r="R4769" s="23"/>
      <c r="S4769" s="23"/>
      <c r="T4769" s="23"/>
      <c r="U4769" s="23"/>
      <c r="V4769" s="23"/>
      <c r="W4769" s="23"/>
    </row>
    <row r="4770" spans="1:23" x14ac:dyDescent="0.3">
      <c r="A4770" s="23"/>
      <c r="B4770" s="23"/>
      <c r="C4770" s="23"/>
      <c r="D4770" s="23"/>
      <c r="E4770" s="23"/>
      <c r="F4770" s="23"/>
      <c r="G4770" s="23"/>
      <c r="H4770" s="23"/>
      <c r="I4770" s="23"/>
      <c r="J4770" s="23"/>
      <c r="K4770" s="23"/>
      <c r="L4770" s="23"/>
      <c r="M4770" s="23"/>
      <c r="N4770" s="23"/>
      <c r="O4770" s="23"/>
      <c r="P4770" s="23"/>
      <c r="Q4770" s="23"/>
      <c r="R4770" s="23"/>
      <c r="S4770" s="23"/>
      <c r="T4770" s="23"/>
      <c r="U4770" s="23"/>
      <c r="V4770" s="23"/>
      <c r="W4770" s="23"/>
    </row>
    <row r="4771" spans="1:23" x14ac:dyDescent="0.3">
      <c r="A4771" s="23"/>
      <c r="B4771" s="23"/>
      <c r="C4771" s="23"/>
      <c r="D4771" s="23"/>
      <c r="E4771" s="23"/>
      <c r="F4771" s="23"/>
      <c r="G4771" s="23"/>
      <c r="H4771" s="23"/>
      <c r="I4771" s="23"/>
      <c r="J4771" s="23"/>
      <c r="K4771" s="23"/>
      <c r="L4771" s="23"/>
      <c r="M4771" s="23"/>
      <c r="N4771" s="23"/>
      <c r="O4771" s="23"/>
      <c r="P4771" s="23"/>
      <c r="Q4771" s="23"/>
      <c r="R4771" s="23"/>
      <c r="S4771" s="23"/>
      <c r="T4771" s="23"/>
      <c r="U4771" s="23"/>
      <c r="V4771" s="23"/>
      <c r="W4771" s="23"/>
    </row>
    <row r="4772" spans="1:23" x14ac:dyDescent="0.3">
      <c r="A4772" s="23"/>
      <c r="B4772" s="23"/>
      <c r="C4772" s="23"/>
      <c r="D4772" s="23"/>
      <c r="E4772" s="23"/>
      <c r="F4772" s="23"/>
      <c r="G4772" s="23"/>
      <c r="H4772" s="23"/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  <c r="T4772" s="23"/>
      <c r="U4772" s="23"/>
      <c r="V4772" s="23"/>
      <c r="W4772" s="23"/>
    </row>
    <row r="4773" spans="1:23" x14ac:dyDescent="0.3">
      <c r="A4773" s="23"/>
      <c r="B4773" s="23"/>
      <c r="C4773" s="23"/>
      <c r="D4773" s="23"/>
      <c r="E4773" s="23"/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</row>
    <row r="4774" spans="1:23" x14ac:dyDescent="0.3">
      <c r="A4774" s="23"/>
      <c r="B4774" s="23"/>
      <c r="C4774" s="23"/>
      <c r="D4774" s="23"/>
      <c r="E4774" s="23"/>
      <c r="F4774" s="23"/>
      <c r="G4774" s="23"/>
      <c r="H4774" s="23"/>
      <c r="I4774" s="23"/>
      <c r="J4774" s="23"/>
      <c r="K4774" s="23"/>
      <c r="L4774" s="23"/>
      <c r="M4774" s="23"/>
      <c r="N4774" s="23"/>
      <c r="O4774" s="23"/>
      <c r="P4774" s="23"/>
      <c r="Q4774" s="23"/>
      <c r="R4774" s="23"/>
      <c r="S4774" s="23"/>
      <c r="T4774" s="23"/>
      <c r="U4774" s="23"/>
      <c r="V4774" s="23"/>
      <c r="W4774" s="23"/>
    </row>
    <row r="4775" spans="1:23" x14ac:dyDescent="0.3">
      <c r="A4775" s="23"/>
      <c r="B4775" s="23"/>
      <c r="C4775" s="23"/>
      <c r="D4775" s="23"/>
      <c r="E4775" s="23"/>
      <c r="F4775" s="23"/>
      <c r="G4775" s="23"/>
      <c r="H4775" s="23"/>
      <c r="I4775" s="23"/>
      <c r="J4775" s="23"/>
      <c r="K4775" s="23"/>
      <c r="L4775" s="23"/>
      <c r="M4775" s="23"/>
      <c r="N4775" s="23"/>
      <c r="O4775" s="23"/>
      <c r="P4775" s="23"/>
      <c r="Q4775" s="23"/>
      <c r="R4775" s="23"/>
      <c r="S4775" s="23"/>
      <c r="T4775" s="23"/>
      <c r="U4775" s="23"/>
      <c r="V4775" s="23"/>
      <c r="W4775" s="23"/>
    </row>
    <row r="4776" spans="1:23" x14ac:dyDescent="0.3">
      <c r="A4776" s="23"/>
      <c r="B4776" s="23"/>
      <c r="C4776" s="23"/>
      <c r="D4776" s="23"/>
      <c r="E4776" s="23"/>
      <c r="F4776" s="23"/>
      <c r="G4776" s="23"/>
      <c r="H4776" s="23"/>
      <c r="I4776" s="23"/>
      <c r="J4776" s="23"/>
      <c r="K4776" s="23"/>
      <c r="L4776" s="23"/>
      <c r="M4776" s="23"/>
      <c r="N4776" s="23"/>
      <c r="O4776" s="23"/>
      <c r="P4776" s="23"/>
      <c r="Q4776" s="23"/>
      <c r="R4776" s="23"/>
      <c r="S4776" s="23"/>
      <c r="T4776" s="23"/>
      <c r="U4776" s="23"/>
      <c r="V4776" s="23"/>
      <c r="W4776" s="23"/>
    </row>
    <row r="4777" spans="1:23" x14ac:dyDescent="0.3">
      <c r="A4777" s="23"/>
      <c r="B4777" s="23"/>
      <c r="C4777" s="23"/>
      <c r="D4777" s="23"/>
      <c r="E4777" s="23"/>
      <c r="F4777" s="23"/>
      <c r="G4777" s="23"/>
      <c r="H4777" s="23"/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</row>
    <row r="4778" spans="1:23" x14ac:dyDescent="0.3">
      <c r="A4778" s="23"/>
      <c r="B4778" s="23"/>
      <c r="C4778" s="23"/>
      <c r="D4778" s="23"/>
      <c r="E4778" s="23"/>
      <c r="F4778" s="23"/>
      <c r="G4778" s="23"/>
      <c r="H4778" s="23"/>
      <c r="I4778" s="23"/>
      <c r="J4778" s="23"/>
      <c r="K4778" s="23"/>
      <c r="L4778" s="23"/>
      <c r="M4778" s="23"/>
      <c r="N4778" s="23"/>
      <c r="O4778" s="23"/>
      <c r="P4778" s="23"/>
      <c r="Q4778" s="23"/>
      <c r="R4778" s="23"/>
      <c r="S4778" s="23"/>
      <c r="T4778" s="23"/>
      <c r="U4778" s="23"/>
      <c r="V4778" s="23"/>
      <c r="W4778" s="23"/>
    </row>
    <row r="4779" spans="1:23" x14ac:dyDescent="0.3">
      <c r="A4779" s="23"/>
      <c r="B4779" s="23"/>
      <c r="C4779" s="23"/>
      <c r="D4779" s="23"/>
      <c r="E4779" s="23"/>
      <c r="F4779" s="23"/>
      <c r="G4779" s="23"/>
      <c r="H4779" s="23"/>
      <c r="I4779" s="23"/>
      <c r="J4779" s="23"/>
      <c r="K4779" s="23"/>
      <c r="L4779" s="23"/>
      <c r="M4779" s="23"/>
      <c r="N4779" s="23"/>
      <c r="O4779" s="23"/>
      <c r="P4779" s="23"/>
      <c r="Q4779" s="23"/>
      <c r="R4779" s="23"/>
      <c r="S4779" s="23"/>
      <c r="T4779" s="23"/>
      <c r="U4779" s="23"/>
      <c r="V4779" s="23"/>
      <c r="W4779" s="23"/>
    </row>
    <row r="4780" spans="1:23" x14ac:dyDescent="0.3">
      <c r="A4780" s="23"/>
      <c r="B4780" s="23"/>
      <c r="C4780" s="23"/>
      <c r="D4780" s="23"/>
      <c r="E4780" s="23"/>
      <c r="F4780" s="23"/>
      <c r="G4780" s="23"/>
      <c r="H4780" s="23"/>
      <c r="I4780" s="23"/>
      <c r="J4780" s="23"/>
      <c r="K4780" s="23"/>
      <c r="L4780" s="23"/>
      <c r="M4780" s="23"/>
      <c r="N4780" s="23"/>
      <c r="O4780" s="23"/>
      <c r="P4780" s="23"/>
      <c r="Q4780" s="23"/>
      <c r="R4780" s="23"/>
      <c r="S4780" s="23"/>
      <c r="T4780" s="23"/>
      <c r="U4780" s="23"/>
      <c r="V4780" s="23"/>
      <c r="W4780" s="23"/>
    </row>
    <row r="4781" spans="1:23" x14ac:dyDescent="0.3">
      <c r="A4781" s="23"/>
      <c r="B4781" s="23"/>
      <c r="C4781" s="23"/>
      <c r="D4781" s="23"/>
      <c r="E4781" s="23"/>
      <c r="F4781" s="23"/>
      <c r="G4781" s="23"/>
      <c r="H4781" s="23"/>
      <c r="I4781" s="23"/>
      <c r="J4781" s="23"/>
      <c r="K4781" s="23"/>
      <c r="L4781" s="23"/>
      <c r="M4781" s="23"/>
      <c r="N4781" s="23"/>
      <c r="O4781" s="23"/>
      <c r="P4781" s="23"/>
      <c r="Q4781" s="23"/>
      <c r="R4781" s="23"/>
      <c r="S4781" s="23"/>
      <c r="T4781" s="23"/>
      <c r="U4781" s="23"/>
      <c r="V4781" s="23"/>
      <c r="W4781" s="23"/>
    </row>
    <row r="4782" spans="1:23" x14ac:dyDescent="0.3">
      <c r="A4782" s="23"/>
      <c r="B4782" s="23"/>
      <c r="C4782" s="23"/>
      <c r="D4782" s="23"/>
      <c r="E4782" s="23"/>
      <c r="F4782" s="23"/>
      <c r="G4782" s="23"/>
      <c r="H4782" s="23"/>
      <c r="I4782" s="23"/>
      <c r="J4782" s="23"/>
      <c r="K4782" s="23"/>
      <c r="L4782" s="23"/>
      <c r="M4782" s="23"/>
      <c r="N4782" s="23"/>
      <c r="O4782" s="23"/>
      <c r="P4782" s="23"/>
      <c r="Q4782" s="23"/>
      <c r="R4782" s="23"/>
      <c r="S4782" s="23"/>
      <c r="T4782" s="23"/>
      <c r="U4782" s="23"/>
      <c r="V4782" s="23"/>
      <c r="W4782" s="23"/>
    </row>
    <row r="4783" spans="1:23" x14ac:dyDescent="0.3">
      <c r="A4783" s="23"/>
      <c r="B4783" s="23"/>
      <c r="C4783" s="23"/>
      <c r="D4783" s="23"/>
      <c r="E4783" s="23"/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</row>
    <row r="4784" spans="1:23" x14ac:dyDescent="0.3">
      <c r="A4784" s="23"/>
      <c r="B4784" s="23"/>
      <c r="C4784" s="23"/>
      <c r="D4784" s="23"/>
      <c r="E4784" s="23"/>
      <c r="F4784" s="23"/>
      <c r="G4784" s="23"/>
      <c r="H4784" s="23"/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  <c r="T4784" s="23"/>
      <c r="U4784" s="23"/>
      <c r="V4784" s="23"/>
      <c r="W4784" s="23"/>
    </row>
    <row r="4785" spans="1:23" x14ac:dyDescent="0.3">
      <c r="A4785" s="23"/>
      <c r="B4785" s="23"/>
      <c r="C4785" s="23"/>
      <c r="D4785" s="23"/>
      <c r="E4785" s="23"/>
      <c r="F4785" s="23"/>
      <c r="G4785" s="23"/>
      <c r="H4785" s="23"/>
      <c r="I4785" s="23"/>
      <c r="J4785" s="23"/>
      <c r="K4785" s="23"/>
      <c r="L4785" s="23"/>
      <c r="M4785" s="23"/>
      <c r="N4785" s="23"/>
      <c r="O4785" s="23"/>
      <c r="P4785" s="23"/>
      <c r="Q4785" s="23"/>
      <c r="R4785" s="23"/>
      <c r="S4785" s="23"/>
      <c r="T4785" s="23"/>
      <c r="U4785" s="23"/>
      <c r="V4785" s="23"/>
      <c r="W4785" s="23"/>
    </row>
    <row r="4786" spans="1:23" x14ac:dyDescent="0.3">
      <c r="A4786" s="23"/>
      <c r="B4786" s="23"/>
      <c r="C4786" s="23"/>
      <c r="D4786" s="23"/>
      <c r="E4786" s="23"/>
      <c r="F4786" s="23"/>
      <c r="G4786" s="23"/>
      <c r="H4786" s="23"/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</row>
    <row r="4787" spans="1:23" x14ac:dyDescent="0.3">
      <c r="A4787" s="23"/>
      <c r="B4787" s="23"/>
      <c r="C4787" s="23"/>
      <c r="D4787" s="23"/>
      <c r="E4787" s="23"/>
      <c r="F4787" s="23"/>
      <c r="G4787" s="23"/>
      <c r="H4787" s="23"/>
      <c r="I4787" s="23"/>
      <c r="J4787" s="23"/>
      <c r="K4787" s="23"/>
      <c r="L4787" s="23"/>
      <c r="M4787" s="23"/>
      <c r="N4787" s="23"/>
      <c r="O4787" s="23"/>
      <c r="P4787" s="23"/>
      <c r="Q4787" s="23"/>
      <c r="R4787" s="23"/>
      <c r="S4787" s="23"/>
      <c r="T4787" s="23"/>
      <c r="U4787" s="23"/>
      <c r="V4787" s="23"/>
      <c r="W4787" s="23"/>
    </row>
    <row r="4788" spans="1:23" x14ac:dyDescent="0.3">
      <c r="A4788" s="23"/>
      <c r="B4788" s="23"/>
      <c r="C4788" s="23"/>
      <c r="D4788" s="23"/>
      <c r="E4788" s="23"/>
      <c r="F4788" s="23"/>
      <c r="G4788" s="23"/>
      <c r="H4788" s="23"/>
      <c r="I4788" s="23"/>
      <c r="J4788" s="23"/>
      <c r="K4788" s="23"/>
      <c r="L4788" s="23"/>
      <c r="M4788" s="23"/>
      <c r="N4788" s="23"/>
      <c r="O4788" s="23"/>
      <c r="P4788" s="23"/>
      <c r="Q4788" s="23"/>
      <c r="R4788" s="23"/>
      <c r="S4788" s="23"/>
      <c r="T4788" s="23"/>
      <c r="U4788" s="23"/>
      <c r="V4788" s="23"/>
      <c r="W4788" s="23"/>
    </row>
    <row r="4789" spans="1:23" x14ac:dyDescent="0.3">
      <c r="A4789" s="23"/>
      <c r="B4789" s="23"/>
      <c r="C4789" s="23"/>
      <c r="D4789" s="23"/>
      <c r="E4789" s="23"/>
      <c r="F4789" s="23"/>
      <c r="G4789" s="23"/>
      <c r="H4789" s="23"/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  <c r="T4789" s="23"/>
      <c r="U4789" s="23"/>
      <c r="V4789" s="23"/>
      <c r="W4789" s="23"/>
    </row>
    <row r="4790" spans="1:23" x14ac:dyDescent="0.3">
      <c r="A4790" s="23"/>
      <c r="B4790" s="23"/>
      <c r="C4790" s="23"/>
      <c r="D4790" s="23"/>
      <c r="E4790" s="23"/>
      <c r="F4790" s="23"/>
      <c r="G4790" s="23"/>
      <c r="H4790" s="23"/>
      <c r="I4790" s="23"/>
      <c r="J4790" s="23"/>
      <c r="K4790" s="23"/>
      <c r="L4790" s="23"/>
      <c r="M4790" s="23"/>
      <c r="N4790" s="23"/>
      <c r="O4790" s="23"/>
      <c r="P4790" s="23"/>
      <c r="Q4790" s="23"/>
      <c r="R4790" s="23"/>
      <c r="S4790" s="23"/>
      <c r="T4790" s="23"/>
      <c r="U4790" s="23"/>
      <c r="V4790" s="23"/>
      <c r="W4790" s="23"/>
    </row>
    <row r="4791" spans="1:23" x14ac:dyDescent="0.3">
      <c r="A4791" s="23"/>
      <c r="B4791" s="23"/>
      <c r="C4791" s="23"/>
      <c r="D4791" s="23"/>
      <c r="E4791" s="23"/>
      <c r="F4791" s="23"/>
      <c r="G4791" s="23"/>
      <c r="H4791" s="23"/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23"/>
      <c r="T4791" s="23"/>
      <c r="U4791" s="23"/>
      <c r="V4791" s="23"/>
      <c r="W4791" s="23"/>
    </row>
    <row r="4792" spans="1:23" x14ac:dyDescent="0.3">
      <c r="A4792" s="23"/>
      <c r="B4792" s="23"/>
      <c r="C4792" s="23"/>
      <c r="D4792" s="23"/>
      <c r="E4792" s="23"/>
      <c r="F4792" s="23"/>
      <c r="G4792" s="23"/>
      <c r="H4792" s="23"/>
      <c r="I4792" s="23"/>
      <c r="J4792" s="23"/>
      <c r="K4792" s="23"/>
      <c r="L4792" s="23"/>
      <c r="M4792" s="23"/>
      <c r="N4792" s="23"/>
      <c r="O4792" s="23"/>
      <c r="P4792" s="23"/>
      <c r="Q4792" s="23"/>
      <c r="R4792" s="23"/>
      <c r="S4792" s="23"/>
      <c r="T4792" s="23"/>
      <c r="U4792" s="23"/>
      <c r="V4792" s="23"/>
      <c r="W4792" s="23"/>
    </row>
    <row r="4793" spans="1:23" x14ac:dyDescent="0.3">
      <c r="A4793" s="23"/>
      <c r="B4793" s="23"/>
      <c r="C4793" s="23"/>
      <c r="D4793" s="23"/>
      <c r="E4793" s="23"/>
      <c r="F4793" s="23"/>
      <c r="G4793" s="23"/>
      <c r="H4793" s="23"/>
      <c r="I4793" s="23"/>
      <c r="J4793" s="23"/>
      <c r="K4793" s="23"/>
      <c r="L4793" s="23"/>
      <c r="M4793" s="23"/>
      <c r="N4793" s="23"/>
      <c r="O4793" s="23"/>
      <c r="P4793" s="23"/>
      <c r="Q4793" s="23"/>
      <c r="R4793" s="23"/>
      <c r="S4793" s="23"/>
      <c r="T4793" s="23"/>
      <c r="U4793" s="23"/>
      <c r="V4793" s="23"/>
      <c r="W4793" s="23"/>
    </row>
    <row r="4794" spans="1:23" x14ac:dyDescent="0.3">
      <c r="A4794" s="23"/>
      <c r="B4794" s="23"/>
      <c r="C4794" s="23"/>
      <c r="D4794" s="23"/>
      <c r="E4794" s="23"/>
      <c r="F4794" s="23"/>
      <c r="G4794" s="23"/>
      <c r="H4794" s="23"/>
      <c r="I4794" s="23"/>
      <c r="J4794" s="23"/>
      <c r="K4794" s="23"/>
      <c r="L4794" s="23"/>
      <c r="M4794" s="23"/>
      <c r="N4794" s="23"/>
      <c r="O4794" s="23"/>
      <c r="P4794" s="23"/>
      <c r="Q4794" s="23"/>
      <c r="R4794" s="23"/>
      <c r="S4794" s="23"/>
      <c r="T4794" s="23"/>
      <c r="U4794" s="23"/>
      <c r="V4794" s="23"/>
      <c r="W4794" s="23"/>
    </row>
    <row r="4795" spans="1:23" x14ac:dyDescent="0.3">
      <c r="A4795" s="23"/>
      <c r="B4795" s="23"/>
      <c r="C4795" s="23"/>
      <c r="D4795" s="23"/>
      <c r="E4795" s="23"/>
      <c r="F4795" s="23"/>
      <c r="G4795" s="23"/>
      <c r="H4795" s="23"/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  <c r="T4795" s="23"/>
      <c r="U4795" s="23"/>
      <c r="V4795" s="23"/>
      <c r="W4795" s="23"/>
    </row>
    <row r="4796" spans="1:23" x14ac:dyDescent="0.3">
      <c r="A4796" s="23"/>
      <c r="B4796" s="23"/>
      <c r="C4796" s="23"/>
      <c r="D4796" s="23"/>
      <c r="E4796" s="23"/>
      <c r="F4796" s="23"/>
      <c r="G4796" s="23"/>
      <c r="H4796" s="23"/>
      <c r="I4796" s="23"/>
      <c r="J4796" s="23"/>
      <c r="K4796" s="23"/>
      <c r="L4796" s="23"/>
      <c r="M4796" s="23"/>
      <c r="N4796" s="23"/>
      <c r="O4796" s="23"/>
      <c r="P4796" s="23"/>
      <c r="Q4796" s="23"/>
      <c r="R4796" s="23"/>
      <c r="S4796" s="23"/>
      <c r="T4796" s="23"/>
      <c r="U4796" s="23"/>
      <c r="V4796" s="23"/>
      <c r="W4796" s="23"/>
    </row>
    <row r="4797" spans="1:23" x14ac:dyDescent="0.3">
      <c r="A4797" s="23"/>
      <c r="B4797" s="23"/>
      <c r="C4797" s="23"/>
      <c r="D4797" s="23"/>
      <c r="E4797" s="23"/>
      <c r="F4797" s="23"/>
      <c r="G4797" s="23"/>
      <c r="H4797" s="23"/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  <c r="T4797" s="23"/>
      <c r="U4797" s="23"/>
      <c r="V4797" s="23"/>
      <c r="W4797" s="23"/>
    </row>
    <row r="4798" spans="1:23" x14ac:dyDescent="0.3">
      <c r="A4798" s="23"/>
      <c r="B4798" s="23"/>
      <c r="C4798" s="23"/>
      <c r="D4798" s="23"/>
      <c r="E4798" s="23"/>
      <c r="F4798" s="23"/>
      <c r="G4798" s="23"/>
      <c r="H4798" s="23"/>
      <c r="I4798" s="23"/>
      <c r="J4798" s="23"/>
      <c r="K4798" s="23"/>
      <c r="L4798" s="23"/>
      <c r="M4798" s="23"/>
      <c r="N4798" s="23"/>
      <c r="O4798" s="23"/>
      <c r="P4798" s="23"/>
      <c r="Q4798" s="23"/>
      <c r="R4798" s="23"/>
      <c r="S4798" s="23"/>
      <c r="T4798" s="23"/>
      <c r="U4798" s="23"/>
      <c r="V4798" s="23"/>
      <c r="W4798" s="23"/>
    </row>
    <row r="4799" spans="1:23" x14ac:dyDescent="0.3">
      <c r="A4799" s="23"/>
      <c r="B4799" s="23"/>
      <c r="C4799" s="23"/>
      <c r="D4799" s="23"/>
      <c r="E4799" s="23"/>
      <c r="F4799" s="23"/>
      <c r="G4799" s="23"/>
      <c r="H4799" s="23"/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  <c r="T4799" s="23"/>
      <c r="U4799" s="23"/>
      <c r="V4799" s="23"/>
      <c r="W4799" s="23"/>
    </row>
    <row r="4800" spans="1:23" x14ac:dyDescent="0.3">
      <c r="A4800" s="23"/>
      <c r="B4800" s="23"/>
      <c r="C4800" s="23"/>
      <c r="D4800" s="23"/>
      <c r="E4800" s="23"/>
      <c r="F4800" s="23"/>
      <c r="G4800" s="23"/>
      <c r="H4800" s="23"/>
      <c r="I4800" s="23"/>
      <c r="J4800" s="23"/>
      <c r="K4800" s="23"/>
      <c r="L4800" s="23"/>
      <c r="M4800" s="23"/>
      <c r="N4800" s="23"/>
      <c r="O4800" s="23"/>
      <c r="P4800" s="23"/>
      <c r="Q4800" s="23"/>
      <c r="R4800" s="23"/>
      <c r="S4800" s="23"/>
      <c r="T4800" s="23"/>
      <c r="U4800" s="23"/>
      <c r="V4800" s="23"/>
      <c r="W4800" s="23"/>
    </row>
    <row r="4801" spans="1:23" x14ac:dyDescent="0.3">
      <c r="A4801" s="23"/>
      <c r="B4801" s="23"/>
      <c r="C4801" s="23"/>
      <c r="D4801" s="23"/>
      <c r="E4801" s="23"/>
      <c r="F4801" s="23"/>
      <c r="G4801" s="23"/>
      <c r="H4801" s="23"/>
      <c r="I4801" s="23"/>
      <c r="J4801" s="23"/>
      <c r="K4801" s="23"/>
      <c r="L4801" s="23"/>
      <c r="M4801" s="23"/>
      <c r="N4801" s="23"/>
      <c r="O4801" s="23"/>
      <c r="P4801" s="23"/>
      <c r="Q4801" s="23"/>
      <c r="R4801" s="23"/>
      <c r="S4801" s="23"/>
      <c r="T4801" s="23"/>
      <c r="U4801" s="23"/>
      <c r="V4801" s="23"/>
      <c r="W4801" s="23"/>
    </row>
    <row r="4802" spans="1:23" x14ac:dyDescent="0.3">
      <c r="A4802" s="23"/>
      <c r="B4802" s="23"/>
      <c r="C4802" s="23"/>
      <c r="D4802" s="23"/>
      <c r="E4802" s="23"/>
      <c r="F4802" s="23"/>
      <c r="G4802" s="23"/>
      <c r="H4802" s="23"/>
      <c r="I4802" s="23"/>
      <c r="J4802" s="23"/>
      <c r="K4802" s="23"/>
      <c r="L4802" s="23"/>
      <c r="M4802" s="23"/>
      <c r="N4802" s="23"/>
      <c r="O4802" s="23"/>
      <c r="P4802" s="23"/>
      <c r="Q4802" s="23"/>
      <c r="R4802" s="23"/>
      <c r="S4802" s="23"/>
      <c r="T4802" s="23"/>
      <c r="U4802" s="23"/>
      <c r="V4802" s="23"/>
      <c r="W4802" s="23"/>
    </row>
    <row r="4803" spans="1:23" x14ac:dyDescent="0.3">
      <c r="A4803" s="23"/>
      <c r="B4803" s="23"/>
      <c r="C4803" s="23"/>
      <c r="D4803" s="23"/>
      <c r="E4803" s="23"/>
      <c r="F4803" s="23"/>
      <c r="G4803" s="23"/>
      <c r="H4803" s="23"/>
      <c r="I4803" s="23"/>
      <c r="J4803" s="23"/>
      <c r="K4803" s="23"/>
      <c r="L4803" s="23"/>
      <c r="M4803" s="23"/>
      <c r="N4803" s="23"/>
      <c r="O4803" s="23"/>
      <c r="P4803" s="23"/>
      <c r="Q4803" s="23"/>
      <c r="R4803" s="23"/>
      <c r="S4803" s="23"/>
      <c r="T4803" s="23"/>
      <c r="U4803" s="23"/>
      <c r="V4803" s="23"/>
      <c r="W4803" s="23"/>
    </row>
    <row r="4804" spans="1:23" x14ac:dyDescent="0.3">
      <c r="A4804" s="23"/>
      <c r="B4804" s="23"/>
      <c r="C4804" s="23"/>
      <c r="D4804" s="23"/>
      <c r="E4804" s="23"/>
      <c r="F4804" s="23"/>
      <c r="G4804" s="23"/>
      <c r="H4804" s="23"/>
      <c r="I4804" s="23"/>
      <c r="J4804" s="23"/>
      <c r="K4804" s="23"/>
      <c r="L4804" s="23"/>
      <c r="M4804" s="23"/>
      <c r="N4804" s="23"/>
      <c r="O4804" s="23"/>
      <c r="P4804" s="23"/>
      <c r="Q4804" s="23"/>
      <c r="R4804" s="23"/>
      <c r="S4804" s="23"/>
      <c r="T4804" s="23"/>
      <c r="U4804" s="23"/>
      <c r="V4804" s="23"/>
      <c r="W4804" s="23"/>
    </row>
    <row r="4805" spans="1:23" x14ac:dyDescent="0.3">
      <c r="A4805" s="23"/>
      <c r="B4805" s="23"/>
      <c r="C4805" s="23"/>
      <c r="D4805" s="23"/>
      <c r="E4805" s="23"/>
      <c r="F4805" s="23"/>
      <c r="G4805" s="23"/>
      <c r="H4805" s="23"/>
      <c r="I4805" s="23"/>
      <c r="J4805" s="23"/>
      <c r="K4805" s="23"/>
      <c r="L4805" s="23"/>
      <c r="M4805" s="23"/>
      <c r="N4805" s="23"/>
      <c r="O4805" s="23"/>
      <c r="P4805" s="23"/>
      <c r="Q4805" s="23"/>
      <c r="R4805" s="23"/>
      <c r="S4805" s="23"/>
      <c r="T4805" s="23"/>
      <c r="U4805" s="23"/>
      <c r="V4805" s="23"/>
      <c r="W4805" s="23"/>
    </row>
    <row r="4806" spans="1:23" x14ac:dyDescent="0.3">
      <c r="A4806" s="23"/>
      <c r="B4806" s="23"/>
      <c r="C4806" s="23"/>
      <c r="D4806" s="23"/>
      <c r="E4806" s="23"/>
      <c r="F4806" s="23"/>
      <c r="G4806" s="23"/>
      <c r="H4806" s="23"/>
      <c r="I4806" s="23"/>
      <c r="J4806" s="23"/>
      <c r="K4806" s="23"/>
      <c r="L4806" s="23"/>
      <c r="M4806" s="23"/>
      <c r="N4806" s="23"/>
      <c r="O4806" s="23"/>
      <c r="P4806" s="23"/>
      <c r="Q4806" s="23"/>
      <c r="R4806" s="23"/>
      <c r="S4806" s="23"/>
      <c r="T4806" s="23"/>
      <c r="U4806" s="23"/>
      <c r="V4806" s="23"/>
      <c r="W4806" s="23"/>
    </row>
    <row r="4807" spans="1:23" x14ac:dyDescent="0.3">
      <c r="A4807" s="23"/>
      <c r="B4807" s="23"/>
      <c r="C4807" s="23"/>
      <c r="D4807" s="23"/>
      <c r="E4807" s="23"/>
      <c r="F4807" s="23"/>
      <c r="G4807" s="23"/>
      <c r="H4807" s="23"/>
      <c r="I4807" s="23"/>
      <c r="J4807" s="23"/>
      <c r="K4807" s="23"/>
      <c r="L4807" s="23"/>
      <c r="M4807" s="23"/>
      <c r="N4807" s="23"/>
      <c r="O4807" s="23"/>
      <c r="P4807" s="23"/>
      <c r="Q4807" s="23"/>
      <c r="R4807" s="23"/>
      <c r="S4807" s="23"/>
      <c r="T4807" s="23"/>
      <c r="U4807" s="23"/>
      <c r="V4807" s="23"/>
      <c r="W4807" s="23"/>
    </row>
    <row r="4808" spans="1:23" x14ac:dyDescent="0.3">
      <c r="A4808" s="23"/>
      <c r="B4808" s="23"/>
      <c r="C4808" s="23"/>
      <c r="D4808" s="23"/>
      <c r="E4808" s="23"/>
      <c r="F4808" s="23"/>
      <c r="G4808" s="23"/>
      <c r="H4808" s="23"/>
      <c r="I4808" s="23"/>
      <c r="J4808" s="23"/>
      <c r="K4808" s="23"/>
      <c r="L4808" s="23"/>
      <c r="M4808" s="23"/>
      <c r="N4808" s="23"/>
      <c r="O4808" s="23"/>
      <c r="P4808" s="23"/>
      <c r="Q4808" s="23"/>
      <c r="R4808" s="23"/>
      <c r="S4808" s="23"/>
      <c r="T4808" s="23"/>
      <c r="U4808" s="23"/>
      <c r="V4808" s="23"/>
      <c r="W4808" s="23"/>
    </row>
    <row r="4809" spans="1:23" x14ac:dyDescent="0.3">
      <c r="A4809" s="23"/>
      <c r="B4809" s="23"/>
      <c r="C4809" s="23"/>
      <c r="D4809" s="23"/>
      <c r="E4809" s="23"/>
      <c r="F4809" s="23"/>
      <c r="G4809" s="23"/>
      <c r="H4809" s="23"/>
      <c r="I4809" s="23"/>
      <c r="J4809" s="23"/>
      <c r="K4809" s="23"/>
      <c r="L4809" s="23"/>
      <c r="M4809" s="23"/>
      <c r="N4809" s="23"/>
      <c r="O4809" s="23"/>
      <c r="P4809" s="23"/>
      <c r="Q4809" s="23"/>
      <c r="R4809" s="23"/>
      <c r="S4809" s="23"/>
      <c r="T4809" s="23"/>
      <c r="U4809" s="23"/>
      <c r="V4809" s="23"/>
      <c r="W4809" s="23"/>
    </row>
    <row r="4810" spans="1:23" x14ac:dyDescent="0.3">
      <c r="A4810" s="23"/>
      <c r="B4810" s="23"/>
      <c r="C4810" s="23"/>
      <c r="D4810" s="23"/>
      <c r="E4810" s="23"/>
      <c r="F4810" s="23"/>
      <c r="G4810" s="23"/>
      <c r="H4810" s="23"/>
      <c r="I4810" s="23"/>
      <c r="J4810" s="23"/>
      <c r="K4810" s="23"/>
      <c r="L4810" s="23"/>
      <c r="M4810" s="23"/>
      <c r="N4810" s="23"/>
      <c r="O4810" s="23"/>
      <c r="P4810" s="23"/>
      <c r="Q4810" s="23"/>
      <c r="R4810" s="23"/>
      <c r="S4810" s="23"/>
      <c r="T4810" s="23"/>
      <c r="U4810" s="23"/>
      <c r="V4810" s="23"/>
      <c r="W4810" s="23"/>
    </row>
    <row r="4811" spans="1:23" x14ac:dyDescent="0.3">
      <c r="A4811" s="23"/>
      <c r="B4811" s="23"/>
      <c r="C4811" s="23"/>
      <c r="D4811" s="23"/>
      <c r="E4811" s="23"/>
      <c r="F4811" s="23"/>
      <c r="G4811" s="23"/>
      <c r="H4811" s="23"/>
      <c r="I4811" s="23"/>
      <c r="J4811" s="23"/>
      <c r="K4811" s="23"/>
      <c r="L4811" s="23"/>
      <c r="M4811" s="23"/>
      <c r="N4811" s="23"/>
      <c r="O4811" s="23"/>
      <c r="P4811" s="23"/>
      <c r="Q4811" s="23"/>
      <c r="R4811" s="23"/>
      <c r="S4811" s="23"/>
      <c r="T4811" s="23"/>
      <c r="U4811" s="23"/>
      <c r="V4811" s="23"/>
      <c r="W4811" s="23"/>
    </row>
    <row r="4812" spans="1:23" x14ac:dyDescent="0.3">
      <c r="A4812" s="23"/>
      <c r="B4812" s="23"/>
      <c r="C4812" s="23"/>
      <c r="D4812" s="23"/>
      <c r="E4812" s="23"/>
      <c r="F4812" s="23"/>
      <c r="G4812" s="23"/>
      <c r="H4812" s="23"/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  <c r="T4812" s="23"/>
      <c r="U4812" s="23"/>
      <c r="V4812" s="23"/>
      <c r="W4812" s="23"/>
    </row>
    <row r="4813" spans="1:23" x14ac:dyDescent="0.3">
      <c r="A4813" s="23"/>
      <c r="B4813" s="23"/>
      <c r="C4813" s="23"/>
      <c r="D4813" s="23"/>
      <c r="E4813" s="23"/>
      <c r="F4813" s="23"/>
      <c r="G4813" s="23"/>
      <c r="H4813" s="23"/>
      <c r="I4813" s="23"/>
      <c r="J4813" s="23"/>
      <c r="K4813" s="23"/>
      <c r="L4813" s="23"/>
      <c r="M4813" s="23"/>
      <c r="N4813" s="23"/>
      <c r="O4813" s="23"/>
      <c r="P4813" s="23"/>
      <c r="Q4813" s="23"/>
      <c r="R4813" s="23"/>
      <c r="S4813" s="23"/>
      <c r="T4813" s="23"/>
      <c r="U4813" s="23"/>
      <c r="V4813" s="23"/>
      <c r="W4813" s="23"/>
    </row>
    <row r="4814" spans="1:23" x14ac:dyDescent="0.3">
      <c r="A4814" s="23"/>
      <c r="B4814" s="23"/>
      <c r="C4814" s="23"/>
      <c r="D4814" s="23"/>
      <c r="E4814" s="23"/>
      <c r="F4814" s="23"/>
      <c r="G4814" s="23"/>
      <c r="H4814" s="23"/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  <c r="T4814" s="23"/>
      <c r="U4814" s="23"/>
      <c r="V4814" s="23"/>
      <c r="W4814" s="23"/>
    </row>
    <row r="4815" spans="1:23" x14ac:dyDescent="0.3">
      <c r="A4815" s="23"/>
      <c r="B4815" s="23"/>
      <c r="C4815" s="23"/>
      <c r="D4815" s="23"/>
      <c r="E4815" s="23"/>
      <c r="F4815" s="23"/>
      <c r="G4815" s="23"/>
      <c r="H4815" s="23"/>
      <c r="I4815" s="23"/>
      <c r="J4815" s="23"/>
      <c r="K4815" s="23"/>
      <c r="L4815" s="23"/>
      <c r="M4815" s="23"/>
      <c r="N4815" s="23"/>
      <c r="O4815" s="23"/>
      <c r="P4815" s="23"/>
      <c r="Q4815" s="23"/>
      <c r="R4815" s="23"/>
      <c r="S4815" s="23"/>
      <c r="T4815" s="23"/>
      <c r="U4815" s="23"/>
      <c r="V4815" s="23"/>
      <c r="W4815" s="23"/>
    </row>
    <row r="4816" spans="1:23" x14ac:dyDescent="0.3">
      <c r="A4816" s="23"/>
      <c r="B4816" s="23"/>
      <c r="C4816" s="23"/>
      <c r="D4816" s="23"/>
      <c r="E4816" s="23"/>
      <c r="F4816" s="23"/>
      <c r="G4816" s="23"/>
      <c r="H4816" s="23"/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  <c r="T4816" s="23"/>
      <c r="U4816" s="23"/>
      <c r="V4816" s="23"/>
      <c r="W4816" s="23"/>
    </row>
    <row r="4817" spans="1:23" x14ac:dyDescent="0.3">
      <c r="A4817" s="23"/>
      <c r="B4817" s="23"/>
      <c r="C4817" s="23"/>
      <c r="D4817" s="23"/>
      <c r="E4817" s="23"/>
      <c r="F4817" s="23"/>
      <c r="G4817" s="23"/>
      <c r="H4817" s="23"/>
      <c r="I4817" s="23"/>
      <c r="J4817" s="23"/>
      <c r="K4817" s="23"/>
      <c r="L4817" s="23"/>
      <c r="M4817" s="23"/>
      <c r="N4817" s="23"/>
      <c r="O4817" s="23"/>
      <c r="P4817" s="23"/>
      <c r="Q4817" s="23"/>
      <c r="R4817" s="23"/>
      <c r="S4817" s="23"/>
      <c r="T4817" s="23"/>
      <c r="U4817" s="23"/>
      <c r="V4817" s="23"/>
      <c r="W4817" s="23"/>
    </row>
    <row r="4818" spans="1:23" x14ac:dyDescent="0.3">
      <c r="A4818" s="23"/>
      <c r="B4818" s="23"/>
      <c r="C4818" s="23"/>
      <c r="D4818" s="23"/>
      <c r="E4818" s="23"/>
      <c r="F4818" s="23"/>
      <c r="G4818" s="23"/>
      <c r="H4818" s="23"/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</row>
    <row r="4819" spans="1:23" x14ac:dyDescent="0.3">
      <c r="A4819" s="23"/>
      <c r="B4819" s="23"/>
      <c r="C4819" s="23"/>
      <c r="D4819" s="23"/>
      <c r="E4819" s="23"/>
      <c r="F4819" s="23"/>
      <c r="G4819" s="23"/>
      <c r="H4819" s="23"/>
      <c r="I4819" s="23"/>
      <c r="J4819" s="23"/>
      <c r="K4819" s="23"/>
      <c r="L4819" s="23"/>
      <c r="M4819" s="23"/>
      <c r="N4819" s="23"/>
      <c r="O4819" s="23"/>
      <c r="P4819" s="23"/>
      <c r="Q4819" s="23"/>
      <c r="R4819" s="23"/>
      <c r="S4819" s="23"/>
      <c r="T4819" s="23"/>
      <c r="U4819" s="23"/>
      <c r="V4819" s="23"/>
      <c r="W4819" s="23"/>
    </row>
    <row r="4820" spans="1:23" x14ac:dyDescent="0.3">
      <c r="A4820" s="23"/>
      <c r="B4820" s="23"/>
      <c r="C4820" s="23"/>
      <c r="D4820" s="23"/>
      <c r="E4820" s="23"/>
      <c r="F4820" s="23"/>
      <c r="G4820" s="23"/>
      <c r="H4820" s="23"/>
      <c r="I4820" s="23"/>
      <c r="J4820" s="23"/>
      <c r="K4820" s="23"/>
      <c r="L4820" s="23"/>
      <c r="M4820" s="23"/>
      <c r="N4820" s="23"/>
      <c r="O4820" s="23"/>
      <c r="P4820" s="23"/>
      <c r="Q4820" s="23"/>
      <c r="R4820" s="23"/>
      <c r="S4820" s="23"/>
      <c r="T4820" s="23"/>
      <c r="U4820" s="23"/>
      <c r="V4820" s="23"/>
      <c r="W4820" s="23"/>
    </row>
    <row r="4821" spans="1:23" x14ac:dyDescent="0.3">
      <c r="A4821" s="23"/>
      <c r="B4821" s="23"/>
      <c r="C4821" s="23"/>
      <c r="D4821" s="23"/>
      <c r="E4821" s="23"/>
      <c r="F4821" s="23"/>
      <c r="G4821" s="23"/>
      <c r="H4821" s="23"/>
      <c r="I4821" s="23"/>
      <c r="J4821" s="23"/>
      <c r="K4821" s="23"/>
      <c r="L4821" s="23"/>
      <c r="M4821" s="23"/>
      <c r="N4821" s="23"/>
      <c r="O4821" s="23"/>
      <c r="P4821" s="23"/>
      <c r="Q4821" s="23"/>
      <c r="R4821" s="23"/>
      <c r="S4821" s="23"/>
      <c r="T4821" s="23"/>
      <c r="U4821" s="23"/>
      <c r="V4821" s="23"/>
      <c r="W4821" s="23"/>
    </row>
    <row r="4822" spans="1:23" x14ac:dyDescent="0.3">
      <c r="A4822" s="23"/>
      <c r="B4822" s="23"/>
      <c r="C4822" s="23"/>
      <c r="D4822" s="23"/>
      <c r="E4822" s="23"/>
      <c r="F4822" s="23"/>
      <c r="G4822" s="23"/>
      <c r="H4822" s="23"/>
      <c r="I4822" s="23"/>
      <c r="J4822" s="23"/>
      <c r="K4822" s="23"/>
      <c r="L4822" s="23"/>
      <c r="M4822" s="23"/>
      <c r="N4822" s="23"/>
      <c r="O4822" s="23"/>
      <c r="P4822" s="23"/>
      <c r="Q4822" s="23"/>
      <c r="R4822" s="23"/>
      <c r="S4822" s="23"/>
      <c r="T4822" s="23"/>
      <c r="U4822" s="23"/>
      <c r="V4822" s="23"/>
      <c r="W4822" s="23"/>
    </row>
    <row r="4823" spans="1:23" x14ac:dyDescent="0.3">
      <c r="A4823" s="23"/>
      <c r="B4823" s="23"/>
      <c r="C4823" s="23"/>
      <c r="D4823" s="23"/>
      <c r="E4823" s="23"/>
      <c r="F4823" s="23"/>
      <c r="G4823" s="23"/>
      <c r="H4823" s="23"/>
      <c r="I4823" s="23"/>
      <c r="J4823" s="23"/>
      <c r="K4823" s="23"/>
      <c r="L4823" s="23"/>
      <c r="M4823" s="23"/>
      <c r="N4823" s="23"/>
      <c r="O4823" s="23"/>
      <c r="P4823" s="23"/>
      <c r="Q4823" s="23"/>
      <c r="R4823" s="23"/>
      <c r="S4823" s="23"/>
      <c r="T4823" s="23"/>
      <c r="U4823" s="23"/>
      <c r="V4823" s="23"/>
      <c r="W4823" s="23"/>
    </row>
    <row r="4824" spans="1:23" x14ac:dyDescent="0.3">
      <c r="A4824" s="23"/>
      <c r="B4824" s="23"/>
      <c r="C4824" s="23"/>
      <c r="D4824" s="23"/>
      <c r="E4824" s="23"/>
      <c r="F4824" s="23"/>
      <c r="G4824" s="23"/>
      <c r="H4824" s="23"/>
      <c r="I4824" s="23"/>
      <c r="J4824" s="23"/>
      <c r="K4824" s="23"/>
      <c r="L4824" s="23"/>
      <c r="M4824" s="23"/>
      <c r="N4824" s="23"/>
      <c r="O4824" s="23"/>
      <c r="P4824" s="23"/>
      <c r="Q4824" s="23"/>
      <c r="R4824" s="23"/>
      <c r="S4824" s="23"/>
      <c r="T4824" s="23"/>
      <c r="U4824" s="23"/>
      <c r="V4824" s="23"/>
      <c r="W4824" s="23"/>
    </row>
    <row r="4825" spans="1:23" x14ac:dyDescent="0.3">
      <c r="A4825" s="23"/>
      <c r="B4825" s="23"/>
      <c r="C4825" s="23"/>
      <c r="D4825" s="23"/>
      <c r="E4825" s="23"/>
      <c r="F4825" s="23"/>
      <c r="G4825" s="23"/>
      <c r="H4825" s="23"/>
      <c r="I4825" s="23"/>
      <c r="J4825" s="23"/>
      <c r="K4825" s="23"/>
      <c r="L4825" s="23"/>
      <c r="M4825" s="23"/>
      <c r="N4825" s="23"/>
      <c r="O4825" s="23"/>
      <c r="P4825" s="23"/>
      <c r="Q4825" s="23"/>
      <c r="R4825" s="23"/>
      <c r="S4825" s="23"/>
      <c r="T4825" s="23"/>
      <c r="U4825" s="23"/>
      <c r="V4825" s="23"/>
      <c r="W4825" s="23"/>
    </row>
    <row r="4826" spans="1:23" x14ac:dyDescent="0.3">
      <c r="A4826" s="23"/>
      <c r="B4826" s="23"/>
      <c r="C4826" s="23"/>
      <c r="D4826" s="23"/>
      <c r="E4826" s="23"/>
      <c r="F4826" s="23"/>
      <c r="G4826" s="23"/>
      <c r="H4826" s="23"/>
      <c r="I4826" s="23"/>
      <c r="J4826" s="23"/>
      <c r="K4826" s="23"/>
      <c r="L4826" s="23"/>
      <c r="M4826" s="23"/>
      <c r="N4826" s="23"/>
      <c r="O4826" s="23"/>
      <c r="P4826" s="23"/>
      <c r="Q4826" s="23"/>
      <c r="R4826" s="23"/>
      <c r="S4826" s="23"/>
      <c r="T4826" s="23"/>
      <c r="U4826" s="23"/>
      <c r="V4826" s="23"/>
      <c r="W4826" s="23"/>
    </row>
    <row r="4827" spans="1:23" x14ac:dyDescent="0.3">
      <c r="A4827" s="23"/>
      <c r="B4827" s="23"/>
      <c r="C4827" s="23"/>
      <c r="D4827" s="23"/>
      <c r="E4827" s="23"/>
      <c r="F4827" s="23"/>
      <c r="G4827" s="23"/>
      <c r="H4827" s="23"/>
      <c r="I4827" s="23"/>
      <c r="J4827" s="23"/>
      <c r="K4827" s="23"/>
      <c r="L4827" s="23"/>
      <c r="M4827" s="23"/>
      <c r="N4827" s="23"/>
      <c r="O4827" s="23"/>
      <c r="P4827" s="23"/>
      <c r="Q4827" s="23"/>
      <c r="R4827" s="23"/>
      <c r="S4827" s="23"/>
      <c r="T4827" s="23"/>
      <c r="U4827" s="23"/>
      <c r="V4827" s="23"/>
      <c r="W4827" s="23"/>
    </row>
    <row r="4828" spans="1:23" x14ac:dyDescent="0.3">
      <c r="A4828" s="23"/>
      <c r="B4828" s="23"/>
      <c r="C4828" s="23"/>
      <c r="D4828" s="23"/>
      <c r="E4828" s="23"/>
      <c r="F4828" s="23"/>
      <c r="G4828" s="23"/>
      <c r="H4828" s="23"/>
      <c r="I4828" s="23"/>
      <c r="J4828" s="23"/>
      <c r="K4828" s="23"/>
      <c r="L4828" s="23"/>
      <c r="M4828" s="23"/>
      <c r="N4828" s="23"/>
      <c r="O4828" s="23"/>
      <c r="P4828" s="23"/>
      <c r="Q4828" s="23"/>
      <c r="R4828" s="23"/>
      <c r="S4828" s="23"/>
      <c r="T4828" s="23"/>
      <c r="U4828" s="23"/>
      <c r="V4828" s="23"/>
      <c r="W4828" s="23"/>
    </row>
    <row r="4829" spans="1:23" x14ac:dyDescent="0.3">
      <c r="A4829" s="23"/>
      <c r="B4829" s="23"/>
      <c r="C4829" s="23"/>
      <c r="D4829" s="23"/>
      <c r="E4829" s="23"/>
      <c r="F4829" s="23"/>
      <c r="G4829" s="23"/>
      <c r="H4829" s="23"/>
      <c r="I4829" s="23"/>
      <c r="J4829" s="23"/>
      <c r="K4829" s="23"/>
      <c r="L4829" s="23"/>
      <c r="M4829" s="23"/>
      <c r="N4829" s="23"/>
      <c r="O4829" s="23"/>
      <c r="P4829" s="23"/>
      <c r="Q4829" s="23"/>
      <c r="R4829" s="23"/>
      <c r="S4829" s="23"/>
      <c r="T4829" s="23"/>
      <c r="U4829" s="23"/>
      <c r="V4829" s="23"/>
      <c r="W4829" s="23"/>
    </row>
    <row r="4830" spans="1:23" x14ac:dyDescent="0.3">
      <c r="A4830" s="23"/>
      <c r="B4830" s="23"/>
      <c r="C4830" s="23"/>
      <c r="D4830" s="23"/>
      <c r="E4830" s="23"/>
      <c r="F4830" s="23"/>
      <c r="G4830" s="23"/>
      <c r="H4830" s="23"/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  <c r="T4830" s="23"/>
      <c r="U4830" s="23"/>
      <c r="V4830" s="23"/>
      <c r="W4830" s="23"/>
    </row>
    <row r="4831" spans="1:23" x14ac:dyDescent="0.3">
      <c r="A4831" s="23"/>
      <c r="B4831" s="23"/>
      <c r="C4831" s="23"/>
      <c r="D4831" s="23"/>
      <c r="E4831" s="23"/>
      <c r="F4831" s="23"/>
      <c r="G4831" s="23"/>
      <c r="H4831" s="23"/>
      <c r="I4831" s="23"/>
      <c r="J4831" s="23"/>
      <c r="K4831" s="23"/>
      <c r="L4831" s="23"/>
      <c r="M4831" s="23"/>
      <c r="N4831" s="23"/>
      <c r="O4831" s="23"/>
      <c r="P4831" s="23"/>
      <c r="Q4831" s="23"/>
      <c r="R4831" s="23"/>
      <c r="S4831" s="23"/>
      <c r="T4831" s="23"/>
      <c r="U4831" s="23"/>
      <c r="V4831" s="23"/>
      <c r="W4831" s="23"/>
    </row>
    <row r="4832" spans="1:23" x14ac:dyDescent="0.3">
      <c r="A4832" s="23"/>
      <c r="B4832" s="23"/>
      <c r="C4832" s="23"/>
      <c r="D4832" s="23"/>
      <c r="E4832" s="23"/>
      <c r="F4832" s="23"/>
      <c r="G4832" s="23"/>
      <c r="H4832" s="23"/>
      <c r="I4832" s="23"/>
      <c r="J4832" s="23"/>
      <c r="K4832" s="23"/>
      <c r="L4832" s="23"/>
      <c r="M4832" s="23"/>
      <c r="N4832" s="23"/>
      <c r="O4832" s="23"/>
      <c r="P4832" s="23"/>
      <c r="Q4832" s="23"/>
      <c r="R4832" s="23"/>
      <c r="S4832" s="23"/>
      <c r="T4832" s="23"/>
      <c r="U4832" s="23"/>
      <c r="V4832" s="23"/>
      <c r="W4832" s="23"/>
    </row>
    <row r="4833" spans="1:23" x14ac:dyDescent="0.3">
      <c r="A4833" s="23"/>
      <c r="B4833" s="23"/>
      <c r="C4833" s="23"/>
      <c r="D4833" s="23"/>
      <c r="E4833" s="23"/>
      <c r="F4833" s="23"/>
      <c r="G4833" s="23"/>
      <c r="H4833" s="23"/>
      <c r="I4833" s="23"/>
      <c r="J4833" s="23"/>
      <c r="K4833" s="23"/>
      <c r="L4833" s="23"/>
      <c r="M4833" s="23"/>
      <c r="N4833" s="23"/>
      <c r="O4833" s="23"/>
      <c r="P4833" s="23"/>
      <c r="Q4833" s="23"/>
      <c r="R4833" s="23"/>
      <c r="S4833" s="23"/>
      <c r="T4833" s="23"/>
      <c r="U4833" s="23"/>
      <c r="V4833" s="23"/>
      <c r="W4833" s="23"/>
    </row>
    <row r="4834" spans="1:23" x14ac:dyDescent="0.3">
      <c r="A4834" s="23"/>
      <c r="B4834" s="23"/>
      <c r="C4834" s="23"/>
      <c r="D4834" s="23"/>
      <c r="E4834" s="23"/>
      <c r="F4834" s="23"/>
      <c r="G4834" s="23"/>
      <c r="H4834" s="23"/>
      <c r="I4834" s="23"/>
      <c r="J4834" s="23"/>
      <c r="K4834" s="23"/>
      <c r="L4834" s="23"/>
      <c r="M4834" s="23"/>
      <c r="N4834" s="23"/>
      <c r="O4834" s="23"/>
      <c r="P4834" s="23"/>
      <c r="Q4834" s="23"/>
      <c r="R4834" s="23"/>
      <c r="S4834" s="23"/>
      <c r="T4834" s="23"/>
      <c r="U4834" s="23"/>
      <c r="V4834" s="23"/>
      <c r="W4834" s="23"/>
    </row>
    <row r="4835" spans="1:23" x14ac:dyDescent="0.3">
      <c r="A4835" s="23"/>
      <c r="B4835" s="23"/>
      <c r="C4835" s="23"/>
      <c r="D4835" s="23"/>
      <c r="E4835" s="23"/>
      <c r="F4835" s="23"/>
      <c r="G4835" s="23"/>
      <c r="H4835" s="23"/>
      <c r="I4835" s="23"/>
      <c r="J4835" s="23"/>
      <c r="K4835" s="23"/>
      <c r="L4835" s="23"/>
      <c r="M4835" s="23"/>
      <c r="N4835" s="23"/>
      <c r="O4835" s="23"/>
      <c r="P4835" s="23"/>
      <c r="Q4835" s="23"/>
      <c r="R4835" s="23"/>
      <c r="S4835" s="23"/>
      <c r="T4835" s="23"/>
      <c r="U4835" s="23"/>
      <c r="V4835" s="23"/>
      <c r="W4835" s="23"/>
    </row>
    <row r="4836" spans="1:23" x14ac:dyDescent="0.3">
      <c r="A4836" s="23"/>
      <c r="B4836" s="23"/>
      <c r="C4836" s="23"/>
      <c r="D4836" s="23"/>
      <c r="E4836" s="23"/>
      <c r="F4836" s="23"/>
      <c r="G4836" s="23"/>
      <c r="H4836" s="23"/>
      <c r="I4836" s="23"/>
      <c r="J4836" s="23"/>
      <c r="K4836" s="23"/>
      <c r="L4836" s="23"/>
      <c r="M4836" s="23"/>
      <c r="N4836" s="23"/>
      <c r="O4836" s="23"/>
      <c r="P4836" s="23"/>
      <c r="Q4836" s="23"/>
      <c r="R4836" s="23"/>
      <c r="S4836" s="23"/>
      <c r="T4836" s="23"/>
      <c r="U4836" s="23"/>
      <c r="V4836" s="23"/>
      <c r="W4836" s="23"/>
    </row>
    <row r="4837" spans="1:23" x14ac:dyDescent="0.3">
      <c r="A4837" s="23"/>
      <c r="B4837" s="23"/>
      <c r="C4837" s="23"/>
      <c r="D4837" s="23"/>
      <c r="E4837" s="23"/>
      <c r="F4837" s="23"/>
      <c r="G4837" s="23"/>
      <c r="H4837" s="23"/>
      <c r="I4837" s="23"/>
      <c r="J4837" s="23"/>
      <c r="K4837" s="23"/>
      <c r="L4837" s="23"/>
      <c r="M4837" s="23"/>
      <c r="N4837" s="23"/>
      <c r="O4837" s="23"/>
      <c r="P4837" s="23"/>
      <c r="Q4837" s="23"/>
      <c r="R4837" s="23"/>
      <c r="S4837" s="23"/>
      <c r="T4837" s="23"/>
      <c r="U4837" s="23"/>
      <c r="V4837" s="23"/>
      <c r="W4837" s="23"/>
    </row>
    <row r="4838" spans="1:23" x14ac:dyDescent="0.3">
      <c r="A4838" s="23"/>
      <c r="B4838" s="23"/>
      <c r="C4838" s="23"/>
      <c r="D4838" s="23"/>
      <c r="E4838" s="23"/>
      <c r="F4838" s="23"/>
      <c r="G4838" s="23"/>
      <c r="H4838" s="23"/>
      <c r="I4838" s="23"/>
      <c r="J4838" s="23"/>
      <c r="K4838" s="23"/>
      <c r="L4838" s="23"/>
      <c r="M4838" s="23"/>
      <c r="N4838" s="23"/>
      <c r="O4838" s="23"/>
      <c r="P4838" s="23"/>
      <c r="Q4838" s="23"/>
      <c r="R4838" s="23"/>
      <c r="S4838" s="23"/>
      <c r="T4838" s="23"/>
      <c r="U4838" s="23"/>
      <c r="V4838" s="23"/>
      <c r="W4838" s="23"/>
    </row>
    <row r="4839" spans="1:23" x14ac:dyDescent="0.3">
      <c r="A4839" s="23"/>
      <c r="B4839" s="23"/>
      <c r="C4839" s="23"/>
      <c r="D4839" s="23"/>
      <c r="E4839" s="23"/>
      <c r="F4839" s="23"/>
      <c r="G4839" s="23"/>
      <c r="H4839" s="23"/>
      <c r="I4839" s="23"/>
      <c r="J4839" s="23"/>
      <c r="K4839" s="23"/>
      <c r="L4839" s="23"/>
      <c r="M4839" s="23"/>
      <c r="N4839" s="23"/>
      <c r="O4839" s="23"/>
      <c r="P4839" s="23"/>
      <c r="Q4839" s="23"/>
      <c r="R4839" s="23"/>
      <c r="S4839" s="23"/>
      <c r="T4839" s="23"/>
      <c r="U4839" s="23"/>
      <c r="V4839" s="23"/>
      <c r="W4839" s="23"/>
    </row>
    <row r="4840" spans="1:23" x14ac:dyDescent="0.3">
      <c r="A4840" s="23"/>
      <c r="B4840" s="23"/>
      <c r="C4840" s="23"/>
      <c r="D4840" s="23"/>
      <c r="E4840" s="23"/>
      <c r="F4840" s="23"/>
      <c r="G4840" s="23"/>
      <c r="H4840" s="23"/>
      <c r="I4840" s="23"/>
      <c r="J4840" s="23"/>
      <c r="K4840" s="23"/>
      <c r="L4840" s="23"/>
      <c r="M4840" s="23"/>
      <c r="N4840" s="23"/>
      <c r="O4840" s="23"/>
      <c r="P4840" s="23"/>
      <c r="Q4840" s="23"/>
      <c r="R4840" s="23"/>
      <c r="S4840" s="23"/>
      <c r="T4840" s="23"/>
      <c r="U4840" s="23"/>
      <c r="V4840" s="23"/>
      <c r="W4840" s="23"/>
    </row>
    <row r="4841" spans="1:23" x14ac:dyDescent="0.3">
      <c r="A4841" s="23"/>
      <c r="B4841" s="23"/>
      <c r="C4841" s="23"/>
      <c r="D4841" s="23"/>
      <c r="E4841" s="23"/>
      <c r="F4841" s="23"/>
      <c r="G4841" s="23"/>
      <c r="H4841" s="23"/>
      <c r="I4841" s="23"/>
      <c r="J4841" s="23"/>
      <c r="K4841" s="23"/>
      <c r="L4841" s="23"/>
      <c r="M4841" s="23"/>
      <c r="N4841" s="23"/>
      <c r="O4841" s="23"/>
      <c r="P4841" s="23"/>
      <c r="Q4841" s="23"/>
      <c r="R4841" s="23"/>
      <c r="S4841" s="23"/>
      <c r="T4841" s="23"/>
      <c r="U4841" s="23"/>
      <c r="V4841" s="23"/>
      <c r="W4841" s="23"/>
    </row>
    <row r="4842" spans="1:23" x14ac:dyDescent="0.3">
      <c r="A4842" s="23"/>
      <c r="B4842" s="23"/>
      <c r="C4842" s="23"/>
      <c r="D4842" s="23"/>
      <c r="E4842" s="23"/>
      <c r="F4842" s="23"/>
      <c r="G4842" s="23"/>
      <c r="H4842" s="23"/>
      <c r="I4842" s="23"/>
      <c r="J4842" s="23"/>
      <c r="K4842" s="23"/>
      <c r="L4842" s="23"/>
      <c r="M4842" s="23"/>
      <c r="N4842" s="23"/>
      <c r="O4842" s="23"/>
      <c r="P4842" s="23"/>
      <c r="Q4842" s="23"/>
      <c r="R4842" s="23"/>
      <c r="S4842" s="23"/>
      <c r="T4842" s="23"/>
      <c r="U4842" s="23"/>
      <c r="V4842" s="23"/>
      <c r="W4842" s="23"/>
    </row>
    <row r="4843" spans="1:23" x14ac:dyDescent="0.3">
      <c r="A4843" s="23"/>
      <c r="B4843" s="23"/>
      <c r="C4843" s="23"/>
      <c r="D4843" s="23"/>
      <c r="E4843" s="23"/>
      <c r="F4843" s="23"/>
      <c r="G4843" s="23"/>
      <c r="H4843" s="23"/>
      <c r="I4843" s="23"/>
      <c r="J4843" s="23"/>
      <c r="K4843" s="23"/>
      <c r="L4843" s="23"/>
      <c r="M4843" s="23"/>
      <c r="N4843" s="23"/>
      <c r="O4843" s="23"/>
      <c r="P4843" s="23"/>
      <c r="Q4843" s="23"/>
      <c r="R4843" s="23"/>
      <c r="S4843" s="23"/>
      <c r="T4843" s="23"/>
      <c r="U4843" s="23"/>
      <c r="V4843" s="23"/>
      <c r="W4843" s="23"/>
    </row>
    <row r="4844" spans="1:23" x14ac:dyDescent="0.3">
      <c r="A4844" s="23"/>
      <c r="B4844" s="23"/>
      <c r="C4844" s="23"/>
      <c r="D4844" s="23"/>
      <c r="E4844" s="23"/>
      <c r="F4844" s="23"/>
      <c r="G4844" s="23"/>
      <c r="H4844" s="23"/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  <c r="T4844" s="23"/>
      <c r="U4844" s="23"/>
      <c r="V4844" s="23"/>
      <c r="W4844" s="23"/>
    </row>
    <row r="4845" spans="1:23" x14ac:dyDescent="0.3">
      <c r="A4845" s="23"/>
      <c r="B4845" s="23"/>
      <c r="C4845" s="23"/>
      <c r="D4845" s="23"/>
      <c r="E4845" s="23"/>
      <c r="F4845" s="23"/>
      <c r="G4845" s="23"/>
      <c r="H4845" s="23"/>
      <c r="I4845" s="23"/>
      <c r="J4845" s="23"/>
      <c r="K4845" s="23"/>
      <c r="L4845" s="23"/>
      <c r="M4845" s="23"/>
      <c r="N4845" s="23"/>
      <c r="O4845" s="23"/>
      <c r="P4845" s="23"/>
      <c r="Q4845" s="23"/>
      <c r="R4845" s="23"/>
      <c r="S4845" s="23"/>
      <c r="T4845" s="23"/>
      <c r="U4845" s="23"/>
      <c r="V4845" s="23"/>
      <c r="W4845" s="23"/>
    </row>
    <row r="4846" spans="1:23" x14ac:dyDescent="0.3">
      <c r="A4846" s="23"/>
      <c r="B4846" s="23"/>
      <c r="C4846" s="23"/>
      <c r="D4846" s="23"/>
      <c r="E4846" s="23"/>
      <c r="F4846" s="23"/>
      <c r="G4846" s="23"/>
      <c r="H4846" s="23"/>
      <c r="I4846" s="23"/>
      <c r="J4846" s="23"/>
      <c r="K4846" s="23"/>
      <c r="L4846" s="23"/>
      <c r="M4846" s="23"/>
      <c r="N4846" s="23"/>
      <c r="O4846" s="23"/>
      <c r="P4846" s="23"/>
      <c r="Q4846" s="23"/>
      <c r="R4846" s="23"/>
      <c r="S4846" s="23"/>
      <c r="T4846" s="23"/>
      <c r="U4846" s="23"/>
      <c r="V4846" s="23"/>
      <c r="W4846" s="23"/>
    </row>
    <row r="4847" spans="1:23" x14ac:dyDescent="0.3">
      <c r="A4847" s="23"/>
      <c r="B4847" s="23"/>
      <c r="C4847" s="23"/>
      <c r="D4847" s="23"/>
      <c r="E4847" s="23"/>
      <c r="F4847" s="23"/>
      <c r="G4847" s="23"/>
      <c r="H4847" s="23"/>
      <c r="I4847" s="23"/>
      <c r="J4847" s="23"/>
      <c r="K4847" s="23"/>
      <c r="L4847" s="23"/>
      <c r="M4847" s="23"/>
      <c r="N4847" s="23"/>
      <c r="O4847" s="23"/>
      <c r="P4847" s="23"/>
      <c r="Q4847" s="23"/>
      <c r="R4847" s="23"/>
      <c r="S4847" s="23"/>
      <c r="T4847" s="23"/>
      <c r="U4847" s="23"/>
      <c r="V4847" s="23"/>
      <c r="W4847" s="23"/>
    </row>
    <row r="4848" spans="1:23" x14ac:dyDescent="0.3">
      <c r="A4848" s="23"/>
      <c r="B4848" s="23"/>
      <c r="C4848" s="23"/>
      <c r="D4848" s="23"/>
      <c r="E4848" s="23"/>
      <c r="F4848" s="23"/>
      <c r="G4848" s="23"/>
      <c r="H4848" s="23"/>
      <c r="I4848" s="23"/>
      <c r="J4848" s="23"/>
      <c r="K4848" s="23"/>
      <c r="L4848" s="23"/>
      <c r="M4848" s="23"/>
      <c r="N4848" s="23"/>
      <c r="O4848" s="23"/>
      <c r="P4848" s="23"/>
      <c r="Q4848" s="23"/>
      <c r="R4848" s="23"/>
      <c r="S4848" s="23"/>
      <c r="T4848" s="23"/>
      <c r="U4848" s="23"/>
      <c r="V4848" s="23"/>
      <c r="W4848" s="23"/>
    </row>
    <row r="4849" spans="1:23" x14ac:dyDescent="0.3">
      <c r="A4849" s="23"/>
      <c r="B4849" s="23"/>
      <c r="C4849" s="23"/>
      <c r="D4849" s="23"/>
      <c r="E4849" s="23"/>
      <c r="F4849" s="23"/>
      <c r="G4849" s="23"/>
      <c r="H4849" s="23"/>
      <c r="I4849" s="23"/>
      <c r="J4849" s="23"/>
      <c r="K4849" s="23"/>
      <c r="L4849" s="23"/>
      <c r="M4849" s="23"/>
      <c r="N4849" s="23"/>
      <c r="O4849" s="23"/>
      <c r="P4849" s="23"/>
      <c r="Q4849" s="23"/>
      <c r="R4849" s="23"/>
      <c r="S4849" s="23"/>
      <c r="T4849" s="23"/>
      <c r="U4849" s="23"/>
      <c r="V4849" s="23"/>
      <c r="W4849" s="23"/>
    </row>
    <row r="4850" spans="1:23" x14ac:dyDescent="0.3">
      <c r="A4850" s="23"/>
      <c r="B4850" s="23"/>
      <c r="C4850" s="23"/>
      <c r="D4850" s="23"/>
      <c r="E4850" s="23"/>
      <c r="F4850" s="23"/>
      <c r="G4850" s="23"/>
      <c r="H4850" s="23"/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  <c r="T4850" s="23"/>
      <c r="U4850" s="23"/>
      <c r="V4850" s="23"/>
      <c r="W4850" s="23"/>
    </row>
    <row r="4851" spans="1:23" x14ac:dyDescent="0.3">
      <c r="A4851" s="23"/>
      <c r="B4851" s="23"/>
      <c r="C4851" s="23"/>
      <c r="D4851" s="23"/>
      <c r="E4851" s="23"/>
      <c r="F4851" s="23"/>
      <c r="G4851" s="23"/>
      <c r="H4851" s="23"/>
      <c r="I4851" s="23"/>
      <c r="J4851" s="23"/>
      <c r="K4851" s="23"/>
      <c r="L4851" s="23"/>
      <c r="M4851" s="23"/>
      <c r="N4851" s="23"/>
      <c r="O4851" s="23"/>
      <c r="P4851" s="23"/>
      <c r="Q4851" s="23"/>
      <c r="R4851" s="23"/>
      <c r="S4851" s="23"/>
      <c r="T4851" s="23"/>
      <c r="U4851" s="23"/>
      <c r="V4851" s="23"/>
      <c r="W4851" s="23"/>
    </row>
    <row r="4852" spans="1:23" x14ac:dyDescent="0.3">
      <c r="A4852" s="23"/>
      <c r="B4852" s="23"/>
      <c r="C4852" s="23"/>
      <c r="D4852" s="23"/>
      <c r="E4852" s="23"/>
      <c r="F4852" s="23"/>
      <c r="G4852" s="23"/>
      <c r="H4852" s="23"/>
      <c r="I4852" s="23"/>
      <c r="J4852" s="23"/>
      <c r="K4852" s="23"/>
      <c r="L4852" s="23"/>
      <c r="M4852" s="23"/>
      <c r="N4852" s="23"/>
      <c r="O4852" s="23"/>
      <c r="P4852" s="23"/>
      <c r="Q4852" s="23"/>
      <c r="R4852" s="23"/>
      <c r="S4852" s="23"/>
      <c r="T4852" s="23"/>
      <c r="U4852" s="23"/>
      <c r="V4852" s="23"/>
      <c r="W4852" s="23"/>
    </row>
    <row r="4853" spans="1:23" x14ac:dyDescent="0.3">
      <c r="A4853" s="23"/>
      <c r="B4853" s="23"/>
      <c r="C4853" s="23"/>
      <c r="D4853" s="23"/>
      <c r="E4853" s="23"/>
      <c r="F4853" s="23"/>
      <c r="G4853" s="23"/>
      <c r="H4853" s="23"/>
      <c r="I4853" s="23"/>
      <c r="J4853" s="23"/>
      <c r="K4853" s="23"/>
      <c r="L4853" s="23"/>
      <c r="M4853" s="23"/>
      <c r="N4853" s="23"/>
      <c r="O4853" s="23"/>
      <c r="P4853" s="23"/>
      <c r="Q4853" s="23"/>
      <c r="R4853" s="23"/>
      <c r="S4853" s="23"/>
      <c r="T4853" s="23"/>
      <c r="U4853" s="23"/>
      <c r="V4853" s="23"/>
      <c r="W4853" s="23"/>
    </row>
    <row r="4854" spans="1:23" x14ac:dyDescent="0.3">
      <c r="A4854" s="23"/>
      <c r="B4854" s="23"/>
      <c r="C4854" s="23"/>
      <c r="D4854" s="23"/>
      <c r="E4854" s="23"/>
      <c r="F4854" s="23"/>
      <c r="G4854" s="23"/>
      <c r="H4854" s="23"/>
      <c r="I4854" s="23"/>
      <c r="J4854" s="23"/>
      <c r="K4854" s="23"/>
      <c r="L4854" s="23"/>
      <c r="M4854" s="23"/>
      <c r="N4854" s="23"/>
      <c r="O4854" s="23"/>
      <c r="P4854" s="23"/>
      <c r="Q4854" s="23"/>
      <c r="R4854" s="23"/>
      <c r="S4854" s="23"/>
      <c r="T4854" s="23"/>
      <c r="U4854" s="23"/>
      <c r="V4854" s="23"/>
      <c r="W4854" s="23"/>
    </row>
    <row r="4855" spans="1:23" x14ac:dyDescent="0.3">
      <c r="A4855" s="23"/>
      <c r="B4855" s="23"/>
      <c r="C4855" s="23"/>
      <c r="D4855" s="23"/>
      <c r="E4855" s="23"/>
      <c r="F4855" s="23"/>
      <c r="G4855" s="23"/>
      <c r="H4855" s="23"/>
      <c r="I4855" s="23"/>
      <c r="J4855" s="23"/>
      <c r="K4855" s="23"/>
      <c r="L4855" s="23"/>
      <c r="M4855" s="23"/>
      <c r="N4855" s="23"/>
      <c r="O4855" s="23"/>
      <c r="P4855" s="23"/>
      <c r="Q4855" s="23"/>
      <c r="R4855" s="23"/>
      <c r="S4855" s="23"/>
      <c r="T4855" s="23"/>
      <c r="U4855" s="23"/>
      <c r="V4855" s="23"/>
      <c r="W4855" s="23"/>
    </row>
    <row r="4856" spans="1:23" x14ac:dyDescent="0.3">
      <c r="A4856" s="23"/>
      <c r="B4856" s="23"/>
      <c r="C4856" s="23"/>
      <c r="D4856" s="23"/>
      <c r="E4856" s="23"/>
      <c r="F4856" s="23"/>
      <c r="G4856" s="23"/>
      <c r="H4856" s="23"/>
      <c r="I4856" s="23"/>
      <c r="J4856" s="23"/>
      <c r="K4856" s="23"/>
      <c r="L4856" s="23"/>
      <c r="M4856" s="23"/>
      <c r="N4856" s="23"/>
      <c r="O4856" s="23"/>
      <c r="P4856" s="23"/>
      <c r="Q4856" s="23"/>
      <c r="R4856" s="23"/>
      <c r="S4856" s="23"/>
      <c r="T4856" s="23"/>
      <c r="U4856" s="23"/>
      <c r="V4856" s="23"/>
      <c r="W4856" s="23"/>
    </row>
    <row r="4857" spans="1:23" x14ac:dyDescent="0.3">
      <c r="A4857" s="23"/>
      <c r="B4857" s="23"/>
      <c r="C4857" s="23"/>
      <c r="D4857" s="23"/>
      <c r="E4857" s="23"/>
      <c r="F4857" s="23"/>
      <c r="G4857" s="23"/>
      <c r="H4857" s="23"/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  <c r="T4857" s="23"/>
      <c r="U4857" s="23"/>
      <c r="V4857" s="23"/>
      <c r="W4857" s="23"/>
    </row>
    <row r="4858" spans="1:23" x14ac:dyDescent="0.3">
      <c r="A4858" s="23"/>
      <c r="B4858" s="23"/>
      <c r="C4858" s="23"/>
      <c r="D4858" s="23"/>
      <c r="E4858" s="23"/>
      <c r="F4858" s="23"/>
      <c r="G4858" s="23"/>
      <c r="H4858" s="23"/>
      <c r="I4858" s="23"/>
      <c r="J4858" s="23"/>
      <c r="K4858" s="23"/>
      <c r="L4858" s="23"/>
      <c r="M4858" s="23"/>
      <c r="N4858" s="23"/>
      <c r="O4858" s="23"/>
      <c r="P4858" s="23"/>
      <c r="Q4858" s="23"/>
      <c r="R4858" s="23"/>
      <c r="S4858" s="23"/>
      <c r="T4858" s="23"/>
      <c r="U4858" s="23"/>
      <c r="V4858" s="23"/>
      <c r="W4858" s="23"/>
    </row>
    <row r="4859" spans="1:23" x14ac:dyDescent="0.3">
      <c r="A4859" s="23"/>
      <c r="B4859" s="23"/>
      <c r="C4859" s="23"/>
      <c r="D4859" s="23"/>
      <c r="E4859" s="23"/>
      <c r="F4859" s="23"/>
      <c r="G4859" s="23"/>
      <c r="H4859" s="23"/>
      <c r="I4859" s="23"/>
      <c r="J4859" s="23"/>
      <c r="K4859" s="23"/>
      <c r="L4859" s="23"/>
      <c r="M4859" s="23"/>
      <c r="N4859" s="23"/>
      <c r="O4859" s="23"/>
      <c r="P4859" s="23"/>
      <c r="Q4859" s="23"/>
      <c r="R4859" s="23"/>
      <c r="S4859" s="23"/>
      <c r="T4859" s="23"/>
      <c r="U4859" s="23"/>
      <c r="V4859" s="23"/>
      <c r="W4859" s="23"/>
    </row>
    <row r="4860" spans="1:23" x14ac:dyDescent="0.3">
      <c r="A4860" s="23"/>
      <c r="B4860" s="23"/>
      <c r="C4860" s="23"/>
      <c r="D4860" s="23"/>
      <c r="E4860" s="23"/>
      <c r="F4860" s="23"/>
      <c r="G4860" s="23"/>
      <c r="H4860" s="23"/>
      <c r="I4860" s="23"/>
      <c r="J4860" s="23"/>
      <c r="K4860" s="23"/>
      <c r="L4860" s="23"/>
      <c r="M4860" s="23"/>
      <c r="N4860" s="23"/>
      <c r="O4860" s="23"/>
      <c r="P4860" s="23"/>
      <c r="Q4860" s="23"/>
      <c r="R4860" s="23"/>
      <c r="S4860" s="23"/>
      <c r="T4860" s="23"/>
      <c r="U4860" s="23"/>
      <c r="V4860" s="23"/>
      <c r="W4860" s="23"/>
    </row>
    <row r="4861" spans="1:23" x14ac:dyDescent="0.3">
      <c r="A4861" s="23"/>
      <c r="B4861" s="23"/>
      <c r="C4861" s="23"/>
      <c r="D4861" s="23"/>
      <c r="E4861" s="23"/>
      <c r="F4861" s="23"/>
      <c r="G4861" s="23"/>
      <c r="H4861" s="23"/>
      <c r="I4861" s="23"/>
      <c r="J4861" s="23"/>
      <c r="K4861" s="23"/>
      <c r="L4861" s="23"/>
      <c r="M4861" s="23"/>
      <c r="N4861" s="23"/>
      <c r="O4861" s="23"/>
      <c r="P4861" s="23"/>
      <c r="Q4861" s="23"/>
      <c r="R4861" s="23"/>
      <c r="S4861" s="23"/>
      <c r="T4861" s="23"/>
      <c r="U4861" s="23"/>
      <c r="V4861" s="23"/>
      <c r="W4861" s="23"/>
    </row>
    <row r="4862" spans="1:23" x14ac:dyDescent="0.3">
      <c r="A4862" s="23"/>
      <c r="B4862" s="23"/>
      <c r="C4862" s="23"/>
      <c r="D4862" s="23"/>
      <c r="E4862" s="23"/>
      <c r="F4862" s="23"/>
      <c r="G4862" s="23"/>
      <c r="H4862" s="23"/>
      <c r="I4862" s="23"/>
      <c r="J4862" s="23"/>
      <c r="K4862" s="23"/>
      <c r="L4862" s="23"/>
      <c r="M4862" s="23"/>
      <c r="N4862" s="23"/>
      <c r="O4862" s="23"/>
      <c r="P4862" s="23"/>
      <c r="Q4862" s="23"/>
      <c r="R4862" s="23"/>
      <c r="S4862" s="23"/>
      <c r="T4862" s="23"/>
      <c r="U4862" s="23"/>
      <c r="V4862" s="23"/>
      <c r="W4862" s="23"/>
    </row>
    <row r="4863" spans="1:23" x14ac:dyDescent="0.3">
      <c r="A4863" s="23"/>
      <c r="B4863" s="23"/>
      <c r="C4863" s="23"/>
      <c r="D4863" s="23"/>
      <c r="E4863" s="23"/>
      <c r="F4863" s="23"/>
      <c r="G4863" s="23"/>
      <c r="H4863" s="23"/>
      <c r="I4863" s="23"/>
      <c r="J4863" s="23"/>
      <c r="K4863" s="23"/>
      <c r="L4863" s="23"/>
      <c r="M4863" s="23"/>
      <c r="N4863" s="23"/>
      <c r="O4863" s="23"/>
      <c r="P4863" s="23"/>
      <c r="Q4863" s="23"/>
      <c r="R4863" s="23"/>
      <c r="S4863" s="23"/>
      <c r="T4863" s="23"/>
      <c r="U4863" s="23"/>
      <c r="V4863" s="23"/>
      <c r="W4863" s="23"/>
    </row>
    <row r="4864" spans="1:23" x14ac:dyDescent="0.3">
      <c r="A4864" s="23"/>
      <c r="B4864" s="23"/>
      <c r="C4864" s="23"/>
      <c r="D4864" s="23"/>
      <c r="E4864" s="23"/>
      <c r="F4864" s="23"/>
      <c r="G4864" s="23"/>
      <c r="H4864" s="23"/>
      <c r="I4864" s="23"/>
      <c r="J4864" s="23"/>
      <c r="K4864" s="23"/>
      <c r="L4864" s="23"/>
      <c r="M4864" s="23"/>
      <c r="N4864" s="23"/>
      <c r="O4864" s="23"/>
      <c r="P4864" s="23"/>
      <c r="Q4864" s="23"/>
      <c r="R4864" s="23"/>
      <c r="S4864" s="23"/>
      <c r="T4864" s="23"/>
      <c r="U4864" s="23"/>
      <c r="V4864" s="23"/>
      <c r="W4864" s="23"/>
    </row>
    <row r="4865" spans="1:23" x14ac:dyDescent="0.3">
      <c r="A4865" s="23"/>
      <c r="B4865" s="23"/>
      <c r="C4865" s="23"/>
      <c r="D4865" s="23"/>
      <c r="E4865" s="23"/>
      <c r="F4865" s="23"/>
      <c r="G4865" s="23"/>
      <c r="H4865" s="23"/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  <c r="T4865" s="23"/>
      <c r="U4865" s="23"/>
      <c r="V4865" s="23"/>
      <c r="W4865" s="23"/>
    </row>
    <row r="4866" spans="1:23" x14ac:dyDescent="0.3">
      <c r="A4866" s="23"/>
      <c r="B4866" s="23"/>
      <c r="C4866" s="23"/>
      <c r="D4866" s="23"/>
      <c r="E4866" s="23"/>
      <c r="F4866" s="23"/>
      <c r="G4866" s="23"/>
      <c r="H4866" s="23"/>
      <c r="I4866" s="23"/>
      <c r="J4866" s="23"/>
      <c r="K4866" s="23"/>
      <c r="L4866" s="23"/>
      <c r="M4866" s="23"/>
      <c r="N4866" s="23"/>
      <c r="O4866" s="23"/>
      <c r="P4866" s="23"/>
      <c r="Q4866" s="23"/>
      <c r="R4866" s="23"/>
      <c r="S4866" s="23"/>
      <c r="T4866" s="23"/>
      <c r="U4866" s="23"/>
      <c r="V4866" s="23"/>
      <c r="W4866" s="23"/>
    </row>
    <row r="4867" spans="1:23" x14ac:dyDescent="0.3">
      <c r="A4867" s="23"/>
      <c r="B4867" s="23"/>
      <c r="C4867" s="23"/>
      <c r="D4867" s="23"/>
      <c r="E4867" s="23"/>
      <c r="F4867" s="23"/>
      <c r="G4867" s="23"/>
      <c r="H4867" s="23"/>
      <c r="I4867" s="23"/>
      <c r="J4867" s="23"/>
      <c r="K4867" s="23"/>
      <c r="L4867" s="23"/>
      <c r="M4867" s="23"/>
      <c r="N4867" s="23"/>
      <c r="O4867" s="23"/>
      <c r="P4867" s="23"/>
      <c r="Q4867" s="23"/>
      <c r="R4867" s="23"/>
      <c r="S4867" s="23"/>
      <c r="T4867" s="23"/>
      <c r="U4867" s="23"/>
      <c r="V4867" s="23"/>
      <c r="W4867" s="23"/>
    </row>
    <row r="4868" spans="1:23" x14ac:dyDescent="0.3">
      <c r="A4868" s="23"/>
      <c r="B4868" s="23"/>
      <c r="C4868" s="23"/>
      <c r="D4868" s="23"/>
      <c r="E4868" s="23"/>
      <c r="F4868" s="23"/>
      <c r="G4868" s="23"/>
      <c r="H4868" s="23"/>
      <c r="I4868" s="23"/>
      <c r="J4868" s="23"/>
      <c r="K4868" s="23"/>
      <c r="L4868" s="23"/>
      <c r="M4868" s="23"/>
      <c r="N4868" s="23"/>
      <c r="O4868" s="23"/>
      <c r="P4868" s="23"/>
      <c r="Q4868" s="23"/>
      <c r="R4868" s="23"/>
      <c r="S4868" s="23"/>
      <c r="T4868" s="23"/>
      <c r="U4868" s="23"/>
      <c r="V4868" s="23"/>
      <c r="W4868" s="23"/>
    </row>
    <row r="4869" spans="1:23" x14ac:dyDescent="0.3">
      <c r="A4869" s="23"/>
      <c r="B4869" s="23"/>
      <c r="C4869" s="23"/>
      <c r="D4869" s="23"/>
      <c r="E4869" s="23"/>
      <c r="F4869" s="23"/>
      <c r="G4869" s="23"/>
      <c r="H4869" s="23"/>
      <c r="I4869" s="23"/>
      <c r="J4869" s="23"/>
      <c r="K4869" s="23"/>
      <c r="L4869" s="23"/>
      <c r="M4869" s="23"/>
      <c r="N4869" s="23"/>
      <c r="O4869" s="23"/>
      <c r="P4869" s="23"/>
      <c r="Q4869" s="23"/>
      <c r="R4869" s="23"/>
      <c r="S4869" s="23"/>
      <c r="T4869" s="23"/>
      <c r="U4869" s="23"/>
      <c r="V4869" s="23"/>
      <c r="W4869" s="23"/>
    </row>
    <row r="4870" spans="1:23" x14ac:dyDescent="0.3">
      <c r="A4870" s="23"/>
      <c r="B4870" s="23"/>
      <c r="C4870" s="23"/>
      <c r="D4870" s="23"/>
      <c r="E4870" s="23"/>
      <c r="F4870" s="23"/>
      <c r="G4870" s="23"/>
      <c r="H4870" s="23"/>
      <c r="I4870" s="23"/>
      <c r="J4870" s="23"/>
      <c r="K4870" s="23"/>
      <c r="L4870" s="23"/>
      <c r="M4870" s="23"/>
      <c r="N4870" s="23"/>
      <c r="O4870" s="23"/>
      <c r="P4870" s="23"/>
      <c r="Q4870" s="23"/>
      <c r="R4870" s="23"/>
      <c r="S4870" s="23"/>
      <c r="T4870" s="23"/>
      <c r="U4870" s="23"/>
      <c r="V4870" s="23"/>
      <c r="W4870" s="23"/>
    </row>
    <row r="4871" spans="1:23" x14ac:dyDescent="0.3">
      <c r="A4871" s="23"/>
      <c r="B4871" s="23"/>
      <c r="C4871" s="23"/>
      <c r="D4871" s="23"/>
      <c r="E4871" s="23"/>
      <c r="F4871" s="23"/>
      <c r="G4871" s="23"/>
      <c r="H4871" s="23"/>
      <c r="I4871" s="23"/>
      <c r="J4871" s="23"/>
      <c r="K4871" s="23"/>
      <c r="L4871" s="23"/>
      <c r="M4871" s="23"/>
      <c r="N4871" s="23"/>
      <c r="O4871" s="23"/>
      <c r="P4871" s="23"/>
      <c r="Q4871" s="23"/>
      <c r="R4871" s="23"/>
      <c r="S4871" s="23"/>
      <c r="T4871" s="23"/>
      <c r="U4871" s="23"/>
      <c r="V4871" s="23"/>
      <c r="W4871" s="23"/>
    </row>
    <row r="4872" spans="1:23" x14ac:dyDescent="0.3">
      <c r="A4872" s="23"/>
      <c r="B4872" s="23"/>
      <c r="C4872" s="23"/>
      <c r="D4872" s="23"/>
      <c r="E4872" s="23"/>
      <c r="F4872" s="23"/>
      <c r="G4872" s="23"/>
      <c r="H4872" s="23"/>
      <c r="I4872" s="23"/>
      <c r="J4872" s="23"/>
      <c r="K4872" s="23"/>
      <c r="L4872" s="23"/>
      <c r="M4872" s="23"/>
      <c r="N4872" s="23"/>
      <c r="O4872" s="23"/>
      <c r="P4872" s="23"/>
      <c r="Q4872" s="23"/>
      <c r="R4872" s="23"/>
      <c r="S4872" s="23"/>
      <c r="T4872" s="23"/>
      <c r="U4872" s="23"/>
      <c r="V4872" s="23"/>
      <c r="W4872" s="23"/>
    </row>
    <row r="4873" spans="1:23" x14ac:dyDescent="0.3">
      <c r="A4873" s="23"/>
      <c r="B4873" s="23"/>
      <c r="C4873" s="23"/>
      <c r="D4873" s="23"/>
      <c r="E4873" s="23"/>
      <c r="F4873" s="23"/>
      <c r="G4873" s="23"/>
      <c r="H4873" s="23"/>
      <c r="I4873" s="23"/>
      <c r="J4873" s="23"/>
      <c r="K4873" s="23"/>
      <c r="L4873" s="23"/>
      <c r="M4873" s="23"/>
      <c r="N4873" s="23"/>
      <c r="O4873" s="23"/>
      <c r="P4873" s="23"/>
      <c r="Q4873" s="23"/>
      <c r="R4873" s="23"/>
      <c r="S4873" s="23"/>
      <c r="T4873" s="23"/>
      <c r="U4873" s="23"/>
      <c r="V4873" s="23"/>
      <c r="W4873" s="23"/>
    </row>
    <row r="4874" spans="1:23" x14ac:dyDescent="0.3">
      <c r="A4874" s="23"/>
      <c r="B4874" s="23"/>
      <c r="C4874" s="23"/>
      <c r="D4874" s="23"/>
      <c r="E4874" s="23"/>
      <c r="F4874" s="23"/>
      <c r="G4874" s="23"/>
      <c r="H4874" s="23"/>
      <c r="I4874" s="23"/>
      <c r="J4874" s="23"/>
      <c r="K4874" s="23"/>
      <c r="L4874" s="23"/>
      <c r="M4874" s="23"/>
      <c r="N4874" s="23"/>
      <c r="O4874" s="23"/>
      <c r="P4874" s="23"/>
      <c r="Q4874" s="23"/>
      <c r="R4874" s="23"/>
      <c r="S4874" s="23"/>
      <c r="T4874" s="23"/>
      <c r="U4874" s="23"/>
      <c r="V4874" s="23"/>
      <c r="W4874" s="23"/>
    </row>
    <row r="4875" spans="1:23" x14ac:dyDescent="0.3">
      <c r="A4875" s="23"/>
      <c r="B4875" s="23"/>
      <c r="C4875" s="23"/>
      <c r="D4875" s="23"/>
      <c r="E4875" s="23"/>
      <c r="F4875" s="23"/>
      <c r="G4875" s="23"/>
      <c r="H4875" s="23"/>
      <c r="I4875" s="23"/>
      <c r="J4875" s="23"/>
      <c r="K4875" s="23"/>
      <c r="L4875" s="23"/>
      <c r="M4875" s="23"/>
      <c r="N4875" s="23"/>
      <c r="O4875" s="23"/>
      <c r="P4875" s="23"/>
      <c r="Q4875" s="23"/>
      <c r="R4875" s="23"/>
      <c r="S4875" s="23"/>
      <c r="T4875" s="23"/>
      <c r="U4875" s="23"/>
      <c r="V4875" s="23"/>
      <c r="W4875" s="23"/>
    </row>
    <row r="4876" spans="1:23" x14ac:dyDescent="0.3">
      <c r="A4876" s="23"/>
      <c r="B4876" s="23"/>
      <c r="C4876" s="23"/>
      <c r="D4876" s="23"/>
      <c r="E4876" s="23"/>
      <c r="F4876" s="23"/>
      <c r="G4876" s="23"/>
      <c r="H4876" s="23"/>
      <c r="I4876" s="23"/>
      <c r="J4876" s="23"/>
      <c r="K4876" s="23"/>
      <c r="L4876" s="23"/>
      <c r="M4876" s="23"/>
      <c r="N4876" s="23"/>
      <c r="O4876" s="23"/>
      <c r="P4876" s="23"/>
      <c r="Q4876" s="23"/>
      <c r="R4876" s="23"/>
      <c r="S4876" s="23"/>
      <c r="T4876" s="23"/>
      <c r="U4876" s="23"/>
      <c r="V4876" s="23"/>
      <c r="W4876" s="23"/>
    </row>
    <row r="4877" spans="1:23" x14ac:dyDescent="0.3">
      <c r="A4877" s="23"/>
      <c r="B4877" s="23"/>
      <c r="C4877" s="23"/>
      <c r="D4877" s="23"/>
      <c r="E4877" s="23"/>
      <c r="F4877" s="23"/>
      <c r="G4877" s="23"/>
      <c r="H4877" s="23"/>
      <c r="I4877" s="23"/>
      <c r="J4877" s="23"/>
      <c r="K4877" s="23"/>
      <c r="L4877" s="23"/>
      <c r="M4877" s="23"/>
      <c r="N4877" s="23"/>
      <c r="O4877" s="23"/>
      <c r="P4877" s="23"/>
      <c r="Q4877" s="23"/>
      <c r="R4877" s="23"/>
      <c r="S4877" s="23"/>
      <c r="T4877" s="23"/>
      <c r="U4877" s="23"/>
      <c r="V4877" s="23"/>
      <c r="W4877" s="23"/>
    </row>
    <row r="4878" spans="1:23" x14ac:dyDescent="0.3">
      <c r="A4878" s="23"/>
      <c r="B4878" s="23"/>
      <c r="C4878" s="23"/>
      <c r="D4878" s="23"/>
      <c r="E4878" s="23"/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</row>
    <row r="4879" spans="1:23" x14ac:dyDescent="0.3">
      <c r="A4879" s="23"/>
      <c r="B4879" s="23"/>
      <c r="C4879" s="23"/>
      <c r="D4879" s="23"/>
      <c r="E4879" s="23"/>
      <c r="F4879" s="23"/>
      <c r="G4879" s="23"/>
      <c r="H4879" s="23"/>
      <c r="I4879" s="23"/>
      <c r="J4879" s="23"/>
      <c r="K4879" s="23"/>
      <c r="L4879" s="23"/>
      <c r="M4879" s="23"/>
      <c r="N4879" s="23"/>
      <c r="O4879" s="23"/>
      <c r="P4879" s="23"/>
      <c r="Q4879" s="23"/>
      <c r="R4879" s="23"/>
      <c r="S4879" s="23"/>
      <c r="T4879" s="23"/>
      <c r="U4879" s="23"/>
      <c r="V4879" s="23"/>
      <c r="W4879" s="23"/>
    </row>
    <row r="4880" spans="1:23" x14ac:dyDescent="0.3">
      <c r="A4880" s="23"/>
      <c r="B4880" s="23"/>
      <c r="C4880" s="23"/>
      <c r="D4880" s="23"/>
      <c r="E4880" s="23"/>
      <c r="F4880" s="23"/>
      <c r="G4880" s="23"/>
      <c r="H4880" s="23"/>
      <c r="I4880" s="23"/>
      <c r="J4880" s="23"/>
      <c r="K4880" s="23"/>
      <c r="L4880" s="23"/>
      <c r="M4880" s="23"/>
      <c r="N4880" s="23"/>
      <c r="O4880" s="23"/>
      <c r="P4880" s="23"/>
      <c r="Q4880" s="23"/>
      <c r="R4880" s="23"/>
      <c r="S4880" s="23"/>
      <c r="T4880" s="23"/>
      <c r="U4880" s="23"/>
      <c r="V4880" s="23"/>
      <c r="W4880" s="23"/>
    </row>
    <row r="4881" spans="1:23" x14ac:dyDescent="0.3">
      <c r="A4881" s="23"/>
      <c r="B4881" s="23"/>
      <c r="C4881" s="23"/>
      <c r="D4881" s="23"/>
      <c r="E4881" s="23"/>
      <c r="F4881" s="23"/>
      <c r="G4881" s="23"/>
      <c r="H4881" s="23"/>
      <c r="I4881" s="23"/>
      <c r="J4881" s="23"/>
      <c r="K4881" s="23"/>
      <c r="L4881" s="23"/>
      <c r="M4881" s="23"/>
      <c r="N4881" s="23"/>
      <c r="O4881" s="23"/>
      <c r="P4881" s="23"/>
      <c r="Q4881" s="23"/>
      <c r="R4881" s="23"/>
      <c r="S4881" s="23"/>
      <c r="T4881" s="23"/>
      <c r="U4881" s="23"/>
      <c r="V4881" s="23"/>
      <c r="W4881" s="23"/>
    </row>
    <row r="4882" spans="1:23" x14ac:dyDescent="0.3">
      <c r="A4882" s="23"/>
      <c r="B4882" s="23"/>
      <c r="C4882" s="23"/>
      <c r="D4882" s="23"/>
      <c r="E4882" s="23"/>
      <c r="F4882" s="23"/>
      <c r="G4882" s="23"/>
      <c r="H4882" s="23"/>
      <c r="I4882" s="23"/>
      <c r="J4882" s="23"/>
      <c r="K4882" s="23"/>
      <c r="L4882" s="23"/>
      <c r="M4882" s="23"/>
      <c r="N4882" s="23"/>
      <c r="O4882" s="23"/>
      <c r="P4882" s="23"/>
      <c r="Q4882" s="23"/>
      <c r="R4882" s="23"/>
      <c r="S4882" s="23"/>
      <c r="T4882" s="23"/>
      <c r="U4882" s="23"/>
      <c r="V4882" s="23"/>
      <c r="W4882" s="23"/>
    </row>
    <row r="4883" spans="1:23" x14ac:dyDescent="0.3">
      <c r="A4883" s="23"/>
      <c r="B4883" s="23"/>
      <c r="C4883" s="23"/>
      <c r="D4883" s="23"/>
      <c r="E4883" s="23"/>
      <c r="F4883" s="23"/>
      <c r="G4883" s="23"/>
      <c r="H4883" s="23"/>
      <c r="I4883" s="23"/>
      <c r="J4883" s="23"/>
      <c r="K4883" s="23"/>
      <c r="L4883" s="23"/>
      <c r="M4883" s="23"/>
      <c r="N4883" s="23"/>
      <c r="O4883" s="23"/>
      <c r="P4883" s="23"/>
      <c r="Q4883" s="23"/>
      <c r="R4883" s="23"/>
      <c r="S4883" s="23"/>
      <c r="T4883" s="23"/>
      <c r="U4883" s="23"/>
      <c r="V4883" s="23"/>
      <c r="W4883" s="23"/>
    </row>
    <row r="4884" spans="1:23" x14ac:dyDescent="0.3">
      <c r="A4884" s="23"/>
      <c r="B4884" s="23"/>
      <c r="C4884" s="23"/>
      <c r="D4884" s="23"/>
      <c r="E4884" s="23"/>
      <c r="F4884" s="23"/>
      <c r="G4884" s="23"/>
      <c r="H4884" s="23"/>
      <c r="I4884" s="23"/>
      <c r="J4884" s="23"/>
      <c r="K4884" s="23"/>
      <c r="L4884" s="23"/>
      <c r="M4884" s="23"/>
      <c r="N4884" s="23"/>
      <c r="O4884" s="23"/>
      <c r="P4884" s="23"/>
      <c r="Q4884" s="23"/>
      <c r="R4884" s="23"/>
      <c r="S4884" s="23"/>
      <c r="T4884" s="23"/>
      <c r="U4884" s="23"/>
      <c r="V4884" s="23"/>
      <c r="W4884" s="23"/>
    </row>
    <row r="4885" spans="1:23" x14ac:dyDescent="0.3">
      <c r="A4885" s="23"/>
      <c r="B4885" s="23"/>
      <c r="C4885" s="23"/>
      <c r="D4885" s="23"/>
      <c r="E4885" s="23"/>
      <c r="F4885" s="23"/>
      <c r="G4885" s="23"/>
      <c r="H4885" s="23"/>
      <c r="I4885" s="23"/>
      <c r="J4885" s="23"/>
      <c r="K4885" s="23"/>
      <c r="L4885" s="23"/>
      <c r="M4885" s="23"/>
      <c r="N4885" s="23"/>
      <c r="O4885" s="23"/>
      <c r="P4885" s="23"/>
      <c r="Q4885" s="23"/>
      <c r="R4885" s="23"/>
      <c r="S4885" s="23"/>
      <c r="T4885" s="23"/>
      <c r="U4885" s="23"/>
      <c r="V4885" s="23"/>
      <c r="W4885" s="23"/>
    </row>
    <row r="4886" spans="1:23" x14ac:dyDescent="0.3">
      <c r="A4886" s="23"/>
      <c r="B4886" s="23"/>
      <c r="C4886" s="23"/>
      <c r="D4886" s="23"/>
      <c r="E4886" s="23"/>
      <c r="F4886" s="23"/>
      <c r="G4886" s="23"/>
      <c r="H4886" s="23"/>
      <c r="I4886" s="23"/>
      <c r="J4886" s="23"/>
      <c r="K4886" s="23"/>
      <c r="L4886" s="23"/>
      <c r="M4886" s="23"/>
      <c r="N4886" s="23"/>
      <c r="O4886" s="23"/>
      <c r="P4886" s="23"/>
      <c r="Q4886" s="23"/>
      <c r="R4886" s="23"/>
      <c r="S4886" s="23"/>
      <c r="T4886" s="23"/>
      <c r="U4886" s="23"/>
      <c r="V4886" s="23"/>
      <c r="W4886" s="23"/>
    </row>
    <row r="4887" spans="1:23" x14ac:dyDescent="0.3">
      <c r="A4887" s="23"/>
      <c r="B4887" s="23"/>
      <c r="C4887" s="23"/>
      <c r="D4887" s="23"/>
      <c r="E4887" s="23"/>
      <c r="F4887" s="23"/>
      <c r="G4887" s="23"/>
      <c r="H4887" s="23"/>
      <c r="I4887" s="23"/>
      <c r="J4887" s="23"/>
      <c r="K4887" s="23"/>
      <c r="L4887" s="23"/>
      <c r="M4887" s="23"/>
      <c r="N4887" s="23"/>
      <c r="O4887" s="23"/>
      <c r="P4887" s="23"/>
      <c r="Q4887" s="23"/>
      <c r="R4887" s="23"/>
      <c r="S4887" s="23"/>
      <c r="T4887" s="23"/>
      <c r="U4887" s="23"/>
      <c r="V4887" s="23"/>
      <c r="W4887" s="23"/>
    </row>
    <row r="4888" spans="1:23" x14ac:dyDescent="0.3">
      <c r="A4888" s="23"/>
      <c r="B4888" s="23"/>
      <c r="C4888" s="23"/>
      <c r="D4888" s="23"/>
      <c r="E4888" s="23"/>
      <c r="F4888" s="23"/>
      <c r="G4888" s="23"/>
      <c r="H4888" s="23"/>
      <c r="I4888" s="23"/>
      <c r="J4888" s="23"/>
      <c r="K4888" s="23"/>
      <c r="L4888" s="23"/>
      <c r="M4888" s="23"/>
      <c r="N4888" s="23"/>
      <c r="O4888" s="23"/>
      <c r="P4888" s="23"/>
      <c r="Q4888" s="23"/>
      <c r="R4888" s="23"/>
      <c r="S4888" s="23"/>
      <c r="T4888" s="23"/>
      <c r="U4888" s="23"/>
      <c r="V4888" s="23"/>
      <c r="W4888" s="23"/>
    </row>
    <row r="4889" spans="1:23" x14ac:dyDescent="0.3">
      <c r="A4889" s="23"/>
      <c r="B4889" s="23"/>
      <c r="C4889" s="23"/>
      <c r="D4889" s="23"/>
      <c r="E4889" s="23"/>
      <c r="F4889" s="23"/>
      <c r="G4889" s="23"/>
      <c r="H4889" s="23"/>
      <c r="I4889" s="23"/>
      <c r="J4889" s="23"/>
      <c r="K4889" s="23"/>
      <c r="L4889" s="23"/>
      <c r="M4889" s="23"/>
      <c r="N4889" s="23"/>
      <c r="O4889" s="23"/>
      <c r="P4889" s="23"/>
      <c r="Q4889" s="23"/>
      <c r="R4889" s="23"/>
      <c r="S4889" s="23"/>
      <c r="T4889" s="23"/>
      <c r="U4889" s="23"/>
      <c r="V4889" s="23"/>
      <c r="W4889" s="23"/>
    </row>
    <row r="4890" spans="1:23" x14ac:dyDescent="0.3">
      <c r="A4890" s="23"/>
      <c r="B4890" s="23"/>
      <c r="C4890" s="23"/>
      <c r="D4890" s="23"/>
      <c r="E4890" s="23"/>
      <c r="F4890" s="23"/>
      <c r="G4890" s="23"/>
      <c r="H4890" s="23"/>
      <c r="I4890" s="23"/>
      <c r="J4890" s="23"/>
      <c r="K4890" s="23"/>
      <c r="L4890" s="23"/>
      <c r="M4890" s="23"/>
      <c r="N4890" s="23"/>
      <c r="O4890" s="23"/>
      <c r="P4890" s="23"/>
      <c r="Q4890" s="23"/>
      <c r="R4890" s="23"/>
      <c r="S4890" s="23"/>
      <c r="T4890" s="23"/>
      <c r="U4890" s="23"/>
      <c r="V4890" s="23"/>
      <c r="W4890" s="23"/>
    </row>
    <row r="4891" spans="1:23" x14ac:dyDescent="0.3">
      <c r="A4891" s="23"/>
      <c r="B4891" s="23"/>
      <c r="C4891" s="23"/>
      <c r="D4891" s="23"/>
      <c r="E4891" s="23"/>
      <c r="F4891" s="23"/>
      <c r="G4891" s="23"/>
      <c r="H4891" s="23"/>
      <c r="I4891" s="23"/>
      <c r="J4891" s="23"/>
      <c r="K4891" s="23"/>
      <c r="L4891" s="23"/>
      <c r="M4891" s="23"/>
      <c r="N4891" s="23"/>
      <c r="O4891" s="23"/>
      <c r="P4891" s="23"/>
      <c r="Q4891" s="23"/>
      <c r="R4891" s="23"/>
      <c r="S4891" s="23"/>
      <c r="T4891" s="23"/>
      <c r="U4891" s="23"/>
      <c r="V4891" s="23"/>
      <c r="W4891" s="23"/>
    </row>
    <row r="4892" spans="1:23" x14ac:dyDescent="0.3">
      <c r="A4892" s="23"/>
      <c r="B4892" s="23"/>
      <c r="C4892" s="23"/>
      <c r="D4892" s="23"/>
      <c r="E4892" s="23"/>
      <c r="F4892" s="23"/>
      <c r="G4892" s="23"/>
      <c r="H4892" s="23"/>
      <c r="I4892" s="23"/>
      <c r="J4892" s="23"/>
      <c r="K4892" s="23"/>
      <c r="L4892" s="23"/>
      <c r="M4892" s="23"/>
      <c r="N4892" s="23"/>
      <c r="O4892" s="23"/>
      <c r="P4892" s="23"/>
      <c r="Q4892" s="23"/>
      <c r="R4892" s="23"/>
      <c r="S4892" s="23"/>
      <c r="T4892" s="23"/>
      <c r="U4892" s="23"/>
      <c r="V4892" s="23"/>
      <c r="W4892" s="23"/>
    </row>
    <row r="4893" spans="1:23" x14ac:dyDescent="0.3">
      <c r="A4893" s="23"/>
      <c r="B4893" s="23"/>
      <c r="C4893" s="23"/>
      <c r="D4893" s="23"/>
      <c r="E4893" s="23"/>
      <c r="F4893" s="23"/>
      <c r="G4893" s="23"/>
      <c r="H4893" s="23"/>
      <c r="I4893" s="23"/>
      <c r="J4893" s="23"/>
      <c r="K4893" s="23"/>
      <c r="L4893" s="23"/>
      <c r="M4893" s="23"/>
      <c r="N4893" s="23"/>
      <c r="O4893" s="23"/>
      <c r="P4893" s="23"/>
      <c r="Q4893" s="23"/>
      <c r="R4893" s="23"/>
      <c r="S4893" s="23"/>
      <c r="T4893" s="23"/>
      <c r="U4893" s="23"/>
      <c r="V4893" s="23"/>
      <c r="W4893" s="23"/>
    </row>
    <row r="4894" spans="1:23" x14ac:dyDescent="0.3">
      <c r="A4894" s="23"/>
      <c r="B4894" s="23"/>
      <c r="C4894" s="23"/>
      <c r="D4894" s="23"/>
      <c r="E4894" s="23"/>
      <c r="F4894" s="23"/>
      <c r="G4894" s="23"/>
      <c r="H4894" s="23"/>
      <c r="I4894" s="23"/>
      <c r="J4894" s="23"/>
      <c r="K4894" s="23"/>
      <c r="L4894" s="23"/>
      <c r="M4894" s="23"/>
      <c r="N4894" s="23"/>
      <c r="O4894" s="23"/>
      <c r="P4894" s="23"/>
      <c r="Q4894" s="23"/>
      <c r="R4894" s="23"/>
      <c r="S4894" s="23"/>
      <c r="T4894" s="23"/>
      <c r="U4894" s="23"/>
      <c r="V4894" s="23"/>
      <c r="W4894" s="23"/>
    </row>
    <row r="4895" spans="1:23" x14ac:dyDescent="0.3">
      <c r="A4895" s="23"/>
      <c r="B4895" s="23"/>
      <c r="C4895" s="23"/>
      <c r="D4895" s="23"/>
      <c r="E4895" s="23"/>
      <c r="F4895" s="23"/>
      <c r="G4895" s="23"/>
      <c r="H4895" s="23"/>
      <c r="I4895" s="23"/>
      <c r="J4895" s="23"/>
      <c r="K4895" s="23"/>
      <c r="L4895" s="23"/>
      <c r="M4895" s="23"/>
      <c r="N4895" s="23"/>
      <c r="O4895" s="23"/>
      <c r="P4895" s="23"/>
      <c r="Q4895" s="23"/>
      <c r="R4895" s="23"/>
      <c r="S4895" s="23"/>
      <c r="T4895" s="23"/>
      <c r="U4895" s="23"/>
      <c r="V4895" s="23"/>
      <c r="W4895" s="23"/>
    </row>
    <row r="4896" spans="1:23" x14ac:dyDescent="0.3">
      <c r="A4896" s="23"/>
      <c r="B4896" s="23"/>
      <c r="C4896" s="23"/>
      <c r="D4896" s="23"/>
      <c r="E4896" s="23"/>
      <c r="F4896" s="23"/>
      <c r="G4896" s="23"/>
      <c r="H4896" s="23"/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  <c r="T4896" s="23"/>
      <c r="U4896" s="23"/>
      <c r="V4896" s="23"/>
      <c r="W4896" s="23"/>
    </row>
    <row r="4897" spans="1:23" x14ac:dyDescent="0.3">
      <c r="A4897" s="23"/>
      <c r="B4897" s="23"/>
      <c r="C4897" s="23"/>
      <c r="D4897" s="23"/>
      <c r="E4897" s="23"/>
      <c r="F4897" s="23"/>
      <c r="G4897" s="23"/>
      <c r="H4897" s="23"/>
      <c r="I4897" s="23"/>
      <c r="J4897" s="23"/>
      <c r="K4897" s="23"/>
      <c r="L4897" s="23"/>
      <c r="M4897" s="23"/>
      <c r="N4897" s="23"/>
      <c r="O4897" s="23"/>
      <c r="P4897" s="23"/>
      <c r="Q4897" s="23"/>
      <c r="R4897" s="23"/>
      <c r="S4897" s="23"/>
      <c r="T4897" s="23"/>
      <c r="U4897" s="23"/>
      <c r="V4897" s="23"/>
      <c r="W4897" s="23"/>
    </row>
    <row r="4898" spans="1:23" x14ac:dyDescent="0.3">
      <c r="A4898" s="23"/>
      <c r="B4898" s="23"/>
      <c r="C4898" s="23"/>
      <c r="D4898" s="23"/>
      <c r="E4898" s="23"/>
      <c r="F4898" s="23"/>
      <c r="G4898" s="23"/>
      <c r="H4898" s="23"/>
      <c r="I4898" s="23"/>
      <c r="J4898" s="23"/>
      <c r="K4898" s="23"/>
      <c r="L4898" s="23"/>
      <c r="M4898" s="23"/>
      <c r="N4898" s="23"/>
      <c r="O4898" s="23"/>
      <c r="P4898" s="23"/>
      <c r="Q4898" s="23"/>
      <c r="R4898" s="23"/>
      <c r="S4898" s="23"/>
      <c r="T4898" s="23"/>
      <c r="U4898" s="23"/>
      <c r="V4898" s="23"/>
      <c r="W4898" s="23"/>
    </row>
    <row r="4899" spans="1:23" x14ac:dyDescent="0.3">
      <c r="A4899" s="23"/>
      <c r="B4899" s="23"/>
      <c r="C4899" s="23"/>
      <c r="D4899" s="23"/>
      <c r="E4899" s="23"/>
      <c r="F4899" s="23"/>
      <c r="G4899" s="23"/>
      <c r="H4899" s="23"/>
      <c r="I4899" s="23"/>
      <c r="J4899" s="23"/>
      <c r="K4899" s="23"/>
      <c r="L4899" s="23"/>
      <c r="M4899" s="23"/>
      <c r="N4899" s="23"/>
      <c r="O4899" s="23"/>
      <c r="P4899" s="23"/>
      <c r="Q4899" s="23"/>
      <c r="R4899" s="23"/>
      <c r="S4899" s="23"/>
      <c r="T4899" s="23"/>
      <c r="U4899" s="23"/>
      <c r="V4899" s="23"/>
      <c r="W4899" s="23"/>
    </row>
    <row r="4900" spans="1:23" x14ac:dyDescent="0.3">
      <c r="A4900" s="23"/>
      <c r="B4900" s="23"/>
      <c r="C4900" s="23"/>
      <c r="D4900" s="23"/>
      <c r="E4900" s="23"/>
      <c r="F4900" s="23"/>
      <c r="G4900" s="23"/>
      <c r="H4900" s="23"/>
      <c r="I4900" s="23"/>
      <c r="J4900" s="23"/>
      <c r="K4900" s="23"/>
      <c r="L4900" s="23"/>
      <c r="M4900" s="23"/>
      <c r="N4900" s="23"/>
      <c r="O4900" s="23"/>
      <c r="P4900" s="23"/>
      <c r="Q4900" s="23"/>
      <c r="R4900" s="23"/>
      <c r="S4900" s="23"/>
      <c r="T4900" s="23"/>
      <c r="U4900" s="23"/>
      <c r="V4900" s="23"/>
      <c r="W4900" s="23"/>
    </row>
    <row r="4901" spans="1:23" x14ac:dyDescent="0.3">
      <c r="A4901" s="23"/>
      <c r="B4901" s="23"/>
      <c r="C4901" s="23"/>
      <c r="D4901" s="23"/>
      <c r="E4901" s="23"/>
      <c r="F4901" s="23"/>
      <c r="G4901" s="23"/>
      <c r="H4901" s="23"/>
      <c r="I4901" s="23"/>
      <c r="J4901" s="23"/>
      <c r="K4901" s="23"/>
      <c r="L4901" s="23"/>
      <c r="M4901" s="23"/>
      <c r="N4901" s="23"/>
      <c r="O4901" s="23"/>
      <c r="P4901" s="23"/>
      <c r="Q4901" s="23"/>
      <c r="R4901" s="23"/>
      <c r="S4901" s="23"/>
      <c r="T4901" s="23"/>
      <c r="U4901" s="23"/>
      <c r="V4901" s="23"/>
      <c r="W4901" s="23"/>
    </row>
    <row r="4902" spans="1:23" x14ac:dyDescent="0.3">
      <c r="A4902" s="23"/>
      <c r="B4902" s="23"/>
      <c r="C4902" s="23"/>
      <c r="D4902" s="23"/>
      <c r="E4902" s="23"/>
      <c r="F4902" s="23"/>
      <c r="G4902" s="23"/>
      <c r="H4902" s="23"/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</row>
    <row r="4903" spans="1:23" x14ac:dyDescent="0.3">
      <c r="A4903" s="23"/>
      <c r="B4903" s="23"/>
      <c r="C4903" s="23"/>
      <c r="D4903" s="23"/>
      <c r="E4903" s="23"/>
      <c r="F4903" s="23"/>
      <c r="G4903" s="23"/>
      <c r="H4903" s="23"/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  <c r="T4903" s="23"/>
      <c r="U4903" s="23"/>
      <c r="V4903" s="23"/>
      <c r="W4903" s="23"/>
    </row>
    <row r="4904" spans="1:23" x14ac:dyDescent="0.3">
      <c r="A4904" s="23"/>
      <c r="B4904" s="23"/>
      <c r="C4904" s="23"/>
      <c r="D4904" s="23"/>
      <c r="E4904" s="23"/>
      <c r="F4904" s="23"/>
      <c r="G4904" s="23"/>
      <c r="H4904" s="23"/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</row>
    <row r="4905" spans="1:23" x14ac:dyDescent="0.3">
      <c r="A4905" s="23"/>
      <c r="B4905" s="23"/>
      <c r="C4905" s="23"/>
      <c r="D4905" s="23"/>
      <c r="E4905" s="23"/>
      <c r="F4905" s="23"/>
      <c r="G4905" s="23"/>
      <c r="H4905" s="23"/>
      <c r="I4905" s="23"/>
      <c r="J4905" s="23"/>
      <c r="K4905" s="23"/>
      <c r="L4905" s="23"/>
      <c r="M4905" s="23"/>
      <c r="N4905" s="23"/>
      <c r="O4905" s="23"/>
      <c r="P4905" s="23"/>
      <c r="Q4905" s="23"/>
      <c r="R4905" s="23"/>
      <c r="S4905" s="23"/>
      <c r="T4905" s="23"/>
      <c r="U4905" s="23"/>
      <c r="V4905" s="23"/>
      <c r="W4905" s="23"/>
    </row>
    <row r="4906" spans="1:23" x14ac:dyDescent="0.3">
      <c r="A4906" s="23"/>
      <c r="B4906" s="23"/>
      <c r="C4906" s="23"/>
      <c r="D4906" s="23"/>
      <c r="E4906" s="23"/>
      <c r="F4906" s="23"/>
      <c r="G4906" s="23"/>
      <c r="H4906" s="23"/>
      <c r="I4906" s="23"/>
      <c r="J4906" s="23"/>
      <c r="K4906" s="23"/>
      <c r="L4906" s="23"/>
      <c r="M4906" s="23"/>
      <c r="N4906" s="23"/>
      <c r="O4906" s="23"/>
      <c r="P4906" s="23"/>
      <c r="Q4906" s="23"/>
      <c r="R4906" s="23"/>
      <c r="S4906" s="23"/>
      <c r="T4906" s="23"/>
      <c r="U4906" s="23"/>
      <c r="V4906" s="23"/>
      <c r="W4906" s="23"/>
    </row>
    <row r="4907" spans="1:23" x14ac:dyDescent="0.3">
      <c r="A4907" s="23"/>
      <c r="B4907" s="23"/>
      <c r="C4907" s="23"/>
      <c r="D4907" s="23"/>
      <c r="E4907" s="23"/>
      <c r="F4907" s="23"/>
      <c r="G4907" s="23"/>
      <c r="H4907" s="23"/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  <c r="T4907" s="23"/>
      <c r="U4907" s="23"/>
      <c r="V4907" s="23"/>
      <c r="W4907" s="23"/>
    </row>
    <row r="4908" spans="1:23" x14ac:dyDescent="0.3">
      <c r="A4908" s="23"/>
      <c r="B4908" s="23"/>
      <c r="C4908" s="23"/>
      <c r="D4908" s="23"/>
      <c r="E4908" s="23"/>
      <c r="F4908" s="23"/>
      <c r="G4908" s="23"/>
      <c r="H4908" s="23"/>
      <c r="I4908" s="23"/>
      <c r="J4908" s="23"/>
      <c r="K4908" s="23"/>
      <c r="L4908" s="23"/>
      <c r="M4908" s="23"/>
      <c r="N4908" s="23"/>
      <c r="O4908" s="23"/>
      <c r="P4908" s="23"/>
      <c r="Q4908" s="23"/>
      <c r="R4908" s="23"/>
      <c r="S4908" s="23"/>
      <c r="T4908" s="23"/>
      <c r="U4908" s="23"/>
      <c r="V4908" s="23"/>
      <c r="W4908" s="23"/>
    </row>
    <row r="4909" spans="1:23" x14ac:dyDescent="0.3">
      <c r="A4909" s="23"/>
      <c r="B4909" s="23"/>
      <c r="C4909" s="23"/>
      <c r="D4909" s="23"/>
      <c r="E4909" s="23"/>
      <c r="F4909" s="23"/>
      <c r="G4909" s="23"/>
      <c r="H4909" s="23"/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  <c r="T4909" s="23"/>
      <c r="U4909" s="23"/>
      <c r="V4909" s="23"/>
      <c r="W4909" s="23"/>
    </row>
    <row r="4910" spans="1:23" x14ac:dyDescent="0.3">
      <c r="A4910" s="23"/>
      <c r="B4910" s="23"/>
      <c r="C4910" s="23"/>
      <c r="D4910" s="23"/>
      <c r="E4910" s="23"/>
      <c r="F4910" s="23"/>
      <c r="G4910" s="23"/>
      <c r="H4910" s="23"/>
      <c r="I4910" s="23"/>
      <c r="J4910" s="23"/>
      <c r="K4910" s="23"/>
      <c r="L4910" s="23"/>
      <c r="M4910" s="23"/>
      <c r="N4910" s="23"/>
      <c r="O4910" s="23"/>
      <c r="P4910" s="23"/>
      <c r="Q4910" s="23"/>
      <c r="R4910" s="23"/>
      <c r="S4910" s="23"/>
      <c r="T4910" s="23"/>
      <c r="U4910" s="23"/>
      <c r="V4910" s="23"/>
      <c r="W4910" s="23"/>
    </row>
    <row r="4911" spans="1:23" x14ac:dyDescent="0.3">
      <c r="A4911" s="23"/>
      <c r="B4911" s="23"/>
      <c r="C4911" s="23"/>
      <c r="D4911" s="23"/>
      <c r="E4911" s="23"/>
      <c r="F4911" s="23"/>
      <c r="G4911" s="23"/>
      <c r="H4911" s="23"/>
      <c r="I4911" s="23"/>
      <c r="J4911" s="23"/>
      <c r="K4911" s="23"/>
      <c r="L4911" s="23"/>
      <c r="M4911" s="23"/>
      <c r="N4911" s="23"/>
      <c r="O4911" s="23"/>
      <c r="P4911" s="23"/>
      <c r="Q4911" s="23"/>
      <c r="R4911" s="23"/>
      <c r="S4911" s="23"/>
      <c r="T4911" s="23"/>
      <c r="U4911" s="23"/>
      <c r="V4911" s="23"/>
      <c r="W4911" s="23"/>
    </row>
    <row r="4912" spans="1:23" x14ac:dyDescent="0.3">
      <c r="A4912" s="23"/>
      <c r="B4912" s="23"/>
      <c r="C4912" s="23"/>
      <c r="D4912" s="23"/>
      <c r="E4912" s="23"/>
      <c r="F4912" s="23"/>
      <c r="G4912" s="23"/>
      <c r="H4912" s="23"/>
      <c r="I4912" s="23"/>
      <c r="J4912" s="23"/>
      <c r="K4912" s="23"/>
      <c r="L4912" s="23"/>
      <c r="M4912" s="23"/>
      <c r="N4912" s="23"/>
      <c r="O4912" s="23"/>
      <c r="P4912" s="23"/>
      <c r="Q4912" s="23"/>
      <c r="R4912" s="23"/>
      <c r="S4912" s="23"/>
      <c r="T4912" s="23"/>
      <c r="U4912" s="23"/>
      <c r="V4912" s="23"/>
      <c r="W4912" s="23"/>
    </row>
  </sheetData>
  <sheetProtection algorithmName="SHA-512" hashValue="lhFLWukP128g+m87CIYDkymJhTcrkVQYdoA2wDxOWppdKaqI6qqlgPF3omvttrk3VQOm8GdgOQZLPEFsUw0hfQ==" saltValue="2zELNi2ml2kT3gb1gSS4tw==" spinCount="100000" sheet="1" objects="1" scenarios="1"/>
  <dataValidations count="6">
    <dataValidation type="decimal" allowBlank="1" showInputMessage="1" showErrorMessage="1" sqref="D74" xr:uid="{00000000-0002-0000-0100-000002000000}">
      <formula1>IF(F56=0,(MIN(B4:B43)),10^-9)</formula1>
      <formula2>IF(F56=0,(MAX(B4:B43)),D62)</formula2>
    </dataValidation>
    <dataValidation type="decimal" allowBlank="1" showInputMessage="1" showErrorMessage="1" sqref="D71" xr:uid="{00000000-0002-0000-0100-000003000000}">
      <formula1>IF(F56=0,(MIN(A4:A43)),-10^9)</formula1>
      <formula2>IF(F56=0,(MAX(A4:A43)),10^9)</formula2>
    </dataValidation>
    <dataValidation type="decimal" allowBlank="1" showInputMessage="1" showErrorMessage="1" sqref="D170" xr:uid="{00000000-0002-0000-0100-000000000000}">
      <formula1>IF(F155=0,MIN(A103:A142),-10^9)</formula1>
      <formula2>IF(F155=0,MAX(A103:A142),10^9)</formula2>
    </dataValidation>
    <dataValidation type="decimal" allowBlank="1" showInputMessage="1" showErrorMessage="1" sqref="D173" xr:uid="{00000000-0002-0000-0100-000001000000}">
      <formula1>IF(F155=0,MIN(B103:B142),10^-9)</formula1>
      <formula2>IF(F155=0,MAX(B103:B142),10^9)</formula2>
    </dataValidation>
    <dataValidation type="decimal" allowBlank="1" showInputMessage="1" showErrorMessage="1" sqref="B48 B23" xr:uid="{F0D79CE0-5C1F-48C0-A714-B3201928C98E}">
      <formula1>(B21)</formula1>
      <formula2>(D21)</formula2>
    </dataValidation>
    <dataValidation type="decimal" allowBlank="1" showInputMessage="1" showErrorMessage="1" sqref="B24 B49" xr:uid="{6C85C489-2C7D-4BF2-97AA-2AA0616588B1}">
      <formula1>1</formula1>
      <formula2>99</formula2>
    </dataValidation>
  </dataValidations>
  <pageMargins left="0.7" right="0.7" top="0.78740157499999996" bottom="0.78740157499999996" header="0.3" footer="0.3"/>
  <pageSetup paperSize="9" scale="95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3512"/>
  <sheetViews>
    <sheetView workbookViewId="0">
      <selection activeCell="B49" sqref="B49"/>
    </sheetView>
  </sheetViews>
  <sheetFormatPr baseColWidth="10" defaultRowHeight="14.4" x14ac:dyDescent="0.3"/>
  <cols>
    <col min="1" max="1" width="28.5546875" style="1" customWidth="1"/>
    <col min="2" max="2" width="13.44140625" style="1" customWidth="1"/>
    <col min="3" max="3" width="16.5546875" style="1" customWidth="1"/>
    <col min="4" max="4" width="17.77734375" style="1" customWidth="1"/>
    <col min="5" max="5" width="22.5546875" style="1" customWidth="1"/>
    <col min="6" max="6" width="28.44140625" style="1" customWidth="1"/>
    <col min="7" max="7" width="32.109375" style="1" customWidth="1"/>
    <col min="8" max="8" width="23.6640625" style="1" customWidth="1"/>
    <col min="9" max="9" width="13.77734375" style="1" customWidth="1"/>
    <col min="10" max="10" width="18.77734375" style="1" customWidth="1"/>
    <col min="11" max="11" width="31.33203125" style="1" customWidth="1"/>
    <col min="12" max="12" width="22.33203125" style="1" customWidth="1"/>
    <col min="13" max="13" width="30.77734375" style="1" customWidth="1"/>
    <col min="14" max="14" width="18.21875" style="1" customWidth="1"/>
    <col min="15" max="16" width="11.5546875" style="1"/>
    <col min="17" max="17" width="17.21875" style="1" customWidth="1"/>
    <col min="18" max="18" width="17" style="1" customWidth="1"/>
    <col min="19" max="20" width="15.5546875" style="1" customWidth="1"/>
    <col min="21" max="21" width="16.5546875" style="1" customWidth="1"/>
    <col min="22" max="22" width="11.5546875" style="1"/>
    <col min="23" max="23" width="13.6640625" style="1" customWidth="1"/>
    <col min="24" max="24" width="14.44140625" style="1" customWidth="1"/>
    <col min="25" max="25" width="13.109375" style="1" customWidth="1"/>
    <col min="26" max="16384" width="11.5546875" style="1"/>
  </cols>
  <sheetData>
    <row r="1" spans="1:25" x14ac:dyDescent="0.3">
      <c r="A1" s="9"/>
      <c r="B1" s="9"/>
      <c r="C1" s="9"/>
      <c r="D1" s="9"/>
      <c r="E1" s="9"/>
      <c r="F1" s="9"/>
      <c r="G1" s="4"/>
      <c r="H1" s="72"/>
      <c r="I1" s="72"/>
      <c r="J1" s="72"/>
      <c r="K1" s="72"/>
      <c r="L1" s="72"/>
      <c r="M1" s="72"/>
      <c r="N1" s="72"/>
      <c r="O1" s="72"/>
      <c r="P1" s="72"/>
      <c r="Q1" s="73"/>
      <c r="R1" s="23"/>
      <c r="S1" s="23"/>
      <c r="T1" s="23"/>
      <c r="U1" s="23"/>
      <c r="V1" s="23"/>
      <c r="W1" s="23"/>
    </row>
    <row r="2" spans="1:25" x14ac:dyDescent="0.3">
      <c r="A2" s="9"/>
      <c r="B2" s="9"/>
      <c r="C2" s="9"/>
      <c r="D2" s="9"/>
      <c r="E2" s="9"/>
      <c r="F2" s="9"/>
      <c r="G2" s="4"/>
      <c r="H2" s="72"/>
      <c r="I2" s="72"/>
      <c r="J2" s="72"/>
      <c r="K2" s="72"/>
      <c r="L2" s="72"/>
      <c r="M2" s="72"/>
      <c r="N2" s="72"/>
      <c r="O2" s="72"/>
      <c r="P2" s="72"/>
      <c r="Q2" s="72"/>
      <c r="R2" s="23"/>
      <c r="S2" s="23"/>
      <c r="T2" s="23"/>
      <c r="U2" s="23"/>
      <c r="V2" s="23"/>
      <c r="W2" s="23"/>
    </row>
    <row r="3" spans="1:25" x14ac:dyDescent="0.3">
      <c r="A3" s="8"/>
      <c r="B3" s="9"/>
      <c r="C3" s="9"/>
      <c r="D3" s="9"/>
      <c r="E3" s="9"/>
      <c r="F3" s="9"/>
      <c r="G3" s="4"/>
      <c r="H3" s="72"/>
      <c r="I3" s="72"/>
      <c r="J3" s="72"/>
      <c r="K3" s="72"/>
      <c r="L3" s="72"/>
      <c r="M3" s="72"/>
      <c r="N3" s="72"/>
      <c r="O3" s="72"/>
      <c r="P3" s="72"/>
      <c r="Q3" s="72"/>
      <c r="R3" s="23"/>
      <c r="S3" s="23"/>
      <c r="T3" s="23"/>
      <c r="U3" s="23"/>
      <c r="V3" s="23"/>
      <c r="W3" s="23"/>
    </row>
    <row r="4" spans="1:25" x14ac:dyDescent="0.3">
      <c r="A4" s="9"/>
      <c r="B4" s="9"/>
      <c r="C4" s="9"/>
      <c r="D4" s="9"/>
      <c r="E4" s="9"/>
      <c r="F4" s="9"/>
      <c r="G4" s="4"/>
      <c r="H4" s="72"/>
      <c r="I4" s="72"/>
      <c r="J4" s="72"/>
      <c r="K4" s="72"/>
      <c r="L4" s="72"/>
      <c r="M4" s="72"/>
      <c r="N4" s="72"/>
      <c r="O4" s="72"/>
      <c r="P4" s="72"/>
      <c r="Q4" s="72"/>
      <c r="R4" s="23"/>
      <c r="S4" s="23"/>
      <c r="T4" s="23"/>
      <c r="U4" s="23"/>
      <c r="V4" s="23"/>
      <c r="W4" s="23"/>
    </row>
    <row r="5" spans="1:25" x14ac:dyDescent="0.3">
      <c r="A5" s="8"/>
      <c r="B5" s="8"/>
      <c r="C5" s="8"/>
      <c r="D5" s="27"/>
      <c r="E5" s="8"/>
      <c r="F5" s="8"/>
      <c r="G5" s="74"/>
      <c r="H5" s="75"/>
      <c r="I5" s="76"/>
      <c r="J5" s="75"/>
      <c r="K5" s="77"/>
      <c r="L5" s="75"/>
      <c r="M5" s="77"/>
      <c r="N5" s="77"/>
      <c r="O5" s="76"/>
      <c r="P5" s="75"/>
      <c r="Q5" s="54"/>
      <c r="R5" s="68"/>
      <c r="S5" s="68"/>
      <c r="T5" s="68"/>
      <c r="U5" s="68"/>
      <c r="V5" s="69"/>
      <c r="W5" s="69"/>
      <c r="X5" s="70"/>
      <c r="Y5" s="70"/>
    </row>
    <row r="6" spans="1:25" x14ac:dyDescent="0.3">
      <c r="A6" s="8"/>
      <c r="B6" s="8"/>
      <c r="C6" s="8"/>
      <c r="D6" s="8"/>
      <c r="E6" s="8"/>
      <c r="F6" s="8"/>
      <c r="G6" s="74"/>
      <c r="H6" s="75"/>
      <c r="I6" s="76"/>
      <c r="J6" s="75"/>
      <c r="K6" s="77"/>
      <c r="L6" s="75"/>
      <c r="M6" s="77"/>
      <c r="N6" s="77"/>
      <c r="O6" s="54"/>
      <c r="P6" s="54"/>
      <c r="Q6" s="54"/>
      <c r="R6" s="68"/>
      <c r="S6" s="18"/>
      <c r="T6" s="18"/>
      <c r="U6" s="68"/>
      <c r="V6" s="69"/>
      <c r="W6" s="69"/>
      <c r="X6" s="71"/>
    </row>
    <row r="7" spans="1:25" x14ac:dyDescent="0.3">
      <c r="A7" s="8"/>
      <c r="B7" s="8"/>
      <c r="C7" s="8"/>
      <c r="D7" s="8"/>
      <c r="E7" s="8"/>
      <c r="F7" s="8"/>
      <c r="G7" s="74"/>
      <c r="H7" s="75"/>
      <c r="I7" s="76"/>
      <c r="J7" s="75"/>
      <c r="K7" s="77"/>
      <c r="L7" s="75"/>
      <c r="M7" s="77"/>
      <c r="N7" s="77"/>
      <c r="O7" s="54"/>
      <c r="P7" s="54"/>
      <c r="Q7" s="78"/>
      <c r="R7" s="68"/>
      <c r="S7" s="18"/>
      <c r="T7" s="18"/>
      <c r="U7" s="68"/>
      <c r="V7" s="69"/>
      <c r="W7" s="69"/>
      <c r="X7" s="71"/>
    </row>
    <row r="8" spans="1:25" x14ac:dyDescent="0.3">
      <c r="A8" s="8"/>
      <c r="B8" s="8"/>
      <c r="C8" s="8"/>
      <c r="D8" s="8"/>
      <c r="E8" s="8"/>
      <c r="F8" s="8"/>
      <c r="G8" s="74"/>
      <c r="H8" s="75"/>
      <c r="I8" s="76"/>
      <c r="J8" s="75"/>
      <c r="K8" s="77"/>
      <c r="L8" s="75"/>
      <c r="M8" s="77"/>
      <c r="N8" s="77"/>
      <c r="O8" s="54"/>
      <c r="P8" s="54"/>
      <c r="Q8" s="54"/>
      <c r="R8" s="68"/>
      <c r="S8" s="18"/>
      <c r="T8" s="18"/>
      <c r="U8" s="68"/>
      <c r="V8" s="69"/>
      <c r="W8" s="69"/>
      <c r="X8" s="71"/>
    </row>
    <row r="9" spans="1:25" x14ac:dyDescent="0.3">
      <c r="A9" s="8"/>
      <c r="B9" s="8"/>
      <c r="C9" s="8"/>
      <c r="D9" s="8"/>
      <c r="E9" s="8"/>
      <c r="F9" s="8"/>
      <c r="G9" s="74"/>
      <c r="H9" s="75"/>
      <c r="I9" s="76"/>
      <c r="J9" s="75"/>
      <c r="K9" s="77"/>
      <c r="L9" s="75"/>
      <c r="M9" s="77"/>
      <c r="N9" s="77"/>
      <c r="O9" s="54"/>
      <c r="P9" s="54"/>
      <c r="Q9" s="54"/>
      <c r="R9" s="68"/>
      <c r="S9" s="18"/>
      <c r="T9" s="18"/>
      <c r="U9" s="68"/>
      <c r="V9" s="69"/>
      <c r="W9" s="69"/>
      <c r="X9" s="71"/>
    </row>
    <row r="10" spans="1:25" x14ac:dyDescent="0.3">
      <c r="A10" s="8"/>
      <c r="B10" s="8"/>
      <c r="C10" s="8"/>
      <c r="D10" s="8"/>
      <c r="E10" s="8"/>
      <c r="F10" s="8"/>
      <c r="G10" s="74"/>
      <c r="H10" s="75"/>
      <c r="I10" s="76"/>
      <c r="J10" s="75"/>
      <c r="K10" s="77"/>
      <c r="L10" s="75"/>
      <c r="M10" s="77"/>
      <c r="N10" s="77"/>
      <c r="O10" s="54"/>
      <c r="P10" s="54"/>
      <c r="Q10" s="54"/>
      <c r="R10" s="68"/>
      <c r="S10" s="18"/>
      <c r="T10" s="18"/>
      <c r="U10" s="68"/>
      <c r="V10" s="69"/>
      <c r="W10" s="69"/>
      <c r="X10" s="71"/>
    </row>
    <row r="11" spans="1:25" x14ac:dyDescent="0.3">
      <c r="A11" s="8"/>
      <c r="B11" s="8"/>
      <c r="C11" s="8"/>
      <c r="D11" s="8"/>
      <c r="E11" s="8"/>
      <c r="F11" s="8"/>
      <c r="G11" s="74"/>
      <c r="H11" s="75"/>
      <c r="I11" s="76"/>
      <c r="J11" s="75"/>
      <c r="K11" s="77"/>
      <c r="L11" s="75"/>
      <c r="M11" s="77"/>
      <c r="N11" s="77"/>
      <c r="O11" s="54"/>
      <c r="P11" s="54"/>
      <c r="Q11" s="54"/>
      <c r="R11" s="68"/>
      <c r="S11" s="18"/>
      <c r="T11" s="18"/>
      <c r="U11" s="68"/>
      <c r="V11" s="69"/>
      <c r="W11" s="69"/>
      <c r="X11" s="71"/>
    </row>
    <row r="12" spans="1:25" x14ac:dyDescent="0.3">
      <c r="A12" s="8"/>
      <c r="B12" s="8"/>
      <c r="C12" s="8"/>
      <c r="D12" s="8"/>
      <c r="E12" s="8"/>
      <c r="F12" s="8"/>
      <c r="G12" s="74"/>
      <c r="H12" s="75"/>
      <c r="I12" s="76"/>
      <c r="J12" s="75"/>
      <c r="K12" s="77"/>
      <c r="L12" s="75"/>
      <c r="M12" s="77"/>
      <c r="N12" s="77"/>
      <c r="O12" s="54"/>
      <c r="P12" s="54"/>
      <c r="Q12" s="54"/>
      <c r="R12" s="68"/>
      <c r="S12" s="18"/>
      <c r="T12" s="18"/>
      <c r="U12" s="68"/>
      <c r="V12" s="69"/>
      <c r="W12" s="69"/>
      <c r="X12" s="71"/>
    </row>
    <row r="13" spans="1:25" x14ac:dyDescent="0.3">
      <c r="A13" s="8"/>
      <c r="B13" s="8"/>
      <c r="C13" s="8"/>
      <c r="D13" s="8"/>
      <c r="E13" s="8"/>
      <c r="F13" s="8"/>
      <c r="G13" s="74"/>
      <c r="H13" s="75"/>
      <c r="I13" s="76"/>
      <c r="J13" s="75"/>
      <c r="K13" s="77"/>
      <c r="L13" s="75"/>
      <c r="M13" s="77"/>
      <c r="N13" s="77"/>
      <c r="O13" s="54"/>
      <c r="P13" s="54"/>
      <c r="Q13" s="54"/>
      <c r="R13" s="68"/>
      <c r="S13" s="18"/>
      <c r="T13" s="18"/>
      <c r="U13" s="68"/>
      <c r="V13" s="69"/>
      <c r="W13" s="69"/>
      <c r="X13" s="71"/>
    </row>
    <row r="14" spans="1:25" x14ac:dyDescent="0.3">
      <c r="A14" s="8"/>
      <c r="B14" s="8"/>
      <c r="C14" s="8"/>
      <c r="D14" s="8"/>
      <c r="E14" s="8"/>
      <c r="F14" s="8"/>
      <c r="G14" s="74"/>
      <c r="H14" s="75"/>
      <c r="I14" s="76"/>
      <c r="J14" s="75"/>
      <c r="K14" s="77"/>
      <c r="L14" s="75"/>
      <c r="M14" s="77"/>
      <c r="N14" s="77"/>
      <c r="O14" s="54"/>
      <c r="P14" s="54"/>
      <c r="Q14" s="54"/>
      <c r="R14" s="68"/>
      <c r="S14" s="18"/>
      <c r="T14" s="18"/>
      <c r="U14" s="68"/>
      <c r="V14" s="69"/>
      <c r="W14" s="69"/>
      <c r="X14" s="71"/>
    </row>
    <row r="15" spans="1:25" x14ac:dyDescent="0.3">
      <c r="A15" s="8"/>
      <c r="B15" s="8"/>
      <c r="C15" s="8"/>
      <c r="D15" s="8"/>
      <c r="E15" s="8"/>
      <c r="F15" s="8"/>
      <c r="G15" s="74"/>
      <c r="H15" s="75"/>
      <c r="I15" s="76"/>
      <c r="J15" s="75"/>
      <c r="K15" s="77"/>
      <c r="L15" s="75"/>
      <c r="M15" s="77"/>
      <c r="N15" s="77"/>
      <c r="O15" s="54"/>
      <c r="P15" s="54"/>
      <c r="Q15" s="54"/>
      <c r="R15" s="68"/>
      <c r="S15" s="18"/>
      <c r="T15" s="18"/>
      <c r="U15" s="68"/>
      <c r="V15" s="69"/>
      <c r="W15" s="69"/>
      <c r="X15" s="71"/>
    </row>
    <row r="16" spans="1:25" x14ac:dyDescent="0.3">
      <c r="A16" s="8"/>
      <c r="B16" s="8"/>
      <c r="C16" s="8"/>
      <c r="D16" s="8"/>
      <c r="E16" s="8"/>
      <c r="F16" s="8"/>
      <c r="G16" s="74"/>
      <c r="H16" s="75"/>
      <c r="I16" s="76"/>
      <c r="J16" s="75"/>
      <c r="K16" s="77"/>
      <c r="L16" s="75"/>
      <c r="M16" s="77"/>
      <c r="N16" s="77"/>
      <c r="O16" s="54"/>
      <c r="P16" s="54"/>
      <c r="Q16" s="54"/>
      <c r="R16" s="68"/>
      <c r="S16" s="18"/>
      <c r="T16" s="18"/>
      <c r="U16" s="68"/>
      <c r="V16" s="69"/>
      <c r="W16" s="69"/>
      <c r="X16" s="71"/>
    </row>
    <row r="17" spans="1:24" x14ac:dyDescent="0.3">
      <c r="A17" s="8"/>
      <c r="B17" s="8"/>
      <c r="C17" s="8"/>
      <c r="D17" s="8"/>
      <c r="E17" s="8"/>
      <c r="F17" s="8"/>
      <c r="G17" s="74"/>
      <c r="H17" s="75"/>
      <c r="I17" s="76"/>
      <c r="J17" s="75"/>
      <c r="K17" s="77"/>
      <c r="L17" s="75"/>
      <c r="M17" s="77"/>
      <c r="N17" s="77"/>
      <c r="O17" s="54"/>
      <c r="P17" s="54"/>
      <c r="Q17" s="54"/>
      <c r="R17" s="68"/>
      <c r="S17" s="18"/>
      <c r="T17" s="18"/>
      <c r="U17" s="68"/>
      <c r="V17" s="69"/>
      <c r="W17" s="69"/>
      <c r="X17" s="71"/>
    </row>
    <row r="18" spans="1:24" x14ac:dyDescent="0.3">
      <c r="A18" s="8"/>
      <c r="B18" s="8"/>
      <c r="C18" s="8"/>
      <c r="D18" s="8"/>
      <c r="E18" s="8"/>
      <c r="F18" s="8"/>
      <c r="G18" s="74"/>
      <c r="H18" s="75"/>
      <c r="I18" s="76"/>
      <c r="J18" s="75"/>
      <c r="K18" s="77"/>
      <c r="L18" s="75"/>
      <c r="M18" s="77"/>
      <c r="N18" s="77"/>
      <c r="O18" s="54"/>
      <c r="P18" s="54"/>
      <c r="Q18" s="54"/>
      <c r="R18" s="68"/>
      <c r="S18" s="18"/>
      <c r="T18" s="18"/>
      <c r="U18" s="68"/>
      <c r="V18" s="69"/>
      <c r="W18" s="69"/>
      <c r="X18" s="71"/>
    </row>
    <row r="19" spans="1:24" ht="15" thickBot="1" x14ac:dyDescent="0.35">
      <c r="A19" s="8"/>
      <c r="B19" s="8"/>
      <c r="C19" s="8"/>
      <c r="D19" s="8"/>
      <c r="E19" s="8"/>
      <c r="F19" s="8"/>
      <c r="G19" s="74"/>
      <c r="H19" s="75"/>
      <c r="I19" s="76"/>
      <c r="J19" s="75"/>
      <c r="K19" s="77"/>
      <c r="L19" s="75"/>
      <c r="M19" s="77"/>
      <c r="N19" s="77"/>
      <c r="O19" s="54"/>
      <c r="P19" s="54"/>
      <c r="Q19" s="54"/>
      <c r="R19" s="68"/>
      <c r="S19" s="18"/>
      <c r="T19" s="18"/>
      <c r="U19" s="68"/>
      <c r="V19" s="69"/>
      <c r="W19" s="69"/>
      <c r="X19" s="71"/>
    </row>
    <row r="20" spans="1:24" ht="15" thickBot="1" x14ac:dyDescent="0.35">
      <c r="A20" s="28" t="s">
        <v>106</v>
      </c>
      <c r="B20" s="29">
        <f>EINGABEN!$J$18</f>
        <v>9</v>
      </c>
      <c r="C20" s="29">
        <f>EINGABEN!$J$17</f>
        <v>10</v>
      </c>
      <c r="D20" s="29">
        <f>EINGABEN!$J$19</f>
        <v>11</v>
      </c>
      <c r="E20" s="8"/>
      <c r="F20" s="8"/>
      <c r="G20" s="74"/>
      <c r="H20" s="75"/>
      <c r="I20" s="76"/>
      <c r="J20" s="75"/>
      <c r="K20" s="77"/>
      <c r="L20" s="75"/>
      <c r="M20" s="77"/>
      <c r="N20" s="77"/>
      <c r="O20" s="54"/>
      <c r="P20" s="54"/>
      <c r="Q20" s="54"/>
      <c r="R20" s="18"/>
      <c r="S20" s="18"/>
      <c r="T20" s="18"/>
      <c r="U20" s="68"/>
      <c r="V20" s="69"/>
      <c r="W20" s="69"/>
      <c r="X20" s="71"/>
    </row>
    <row r="21" spans="1:24" ht="15" thickBot="1" x14ac:dyDescent="0.35">
      <c r="A21" s="31" t="s">
        <v>107</v>
      </c>
      <c r="B21" s="32">
        <f>(ROUND($D$81,2))</f>
        <v>8.41</v>
      </c>
      <c r="C21" s="32">
        <f>ROUND($B$92,2)</f>
        <v>10.38</v>
      </c>
      <c r="D21" s="32">
        <f>(ROUND($D$101,2))</f>
        <v>14.78</v>
      </c>
      <c r="E21" s="8"/>
      <c r="F21" s="8"/>
      <c r="G21" s="74"/>
      <c r="H21" s="75"/>
      <c r="I21" s="76"/>
      <c r="J21" s="75"/>
      <c r="K21" s="77"/>
      <c r="L21" s="75"/>
      <c r="M21" s="77"/>
      <c r="N21" s="77"/>
      <c r="O21" s="54"/>
      <c r="P21" s="54"/>
      <c r="Q21" s="54"/>
      <c r="R21" s="18"/>
      <c r="S21" s="18"/>
      <c r="T21" s="18"/>
      <c r="U21" s="68"/>
      <c r="V21" s="69"/>
      <c r="W21" s="69"/>
      <c r="X21" s="71"/>
    </row>
    <row r="22" spans="1:24" ht="15" thickBot="1" x14ac:dyDescent="0.35">
      <c r="A22" s="33" t="s">
        <v>102</v>
      </c>
      <c r="B22" s="11"/>
      <c r="C22" s="11"/>
      <c r="D22" s="11"/>
      <c r="E22" s="8"/>
      <c r="F22" s="8"/>
      <c r="G22" s="74"/>
      <c r="H22" s="75"/>
      <c r="I22" s="76"/>
      <c r="J22" s="75"/>
      <c r="K22" s="77"/>
      <c r="L22" s="75"/>
      <c r="M22" s="77"/>
      <c r="N22" s="77"/>
      <c r="O22" s="54"/>
      <c r="P22" s="54"/>
      <c r="Q22" s="54"/>
      <c r="R22" s="18"/>
      <c r="S22" s="18"/>
      <c r="T22" s="18"/>
      <c r="U22" s="68"/>
      <c r="V22" s="69"/>
      <c r="W22" s="69"/>
      <c r="X22" s="71"/>
    </row>
    <row r="23" spans="1:24" ht="15" thickBot="1" x14ac:dyDescent="0.35">
      <c r="A23" s="28" t="s">
        <v>123</v>
      </c>
      <c r="B23" s="17">
        <v>10.41</v>
      </c>
      <c r="C23" s="28" t="s">
        <v>104</v>
      </c>
      <c r="D23" s="32">
        <f>ROUND((((EXP((-B86*(EXP(B87*B23)))))*100)),2)</f>
        <v>50.97</v>
      </c>
      <c r="E23" s="8"/>
      <c r="F23" s="8"/>
      <c r="G23" s="74"/>
      <c r="H23" s="75"/>
      <c r="I23" s="76"/>
      <c r="J23" s="75"/>
      <c r="K23" s="77"/>
      <c r="L23" s="75"/>
      <c r="M23" s="77"/>
      <c r="N23" s="77"/>
      <c r="O23" s="54"/>
      <c r="P23" s="54"/>
      <c r="Q23" s="54"/>
      <c r="R23" s="54"/>
      <c r="S23" s="54"/>
      <c r="T23" s="54"/>
      <c r="U23" s="68"/>
      <c r="V23" s="69"/>
      <c r="W23" s="69"/>
      <c r="X23" s="71"/>
    </row>
    <row r="24" spans="1:24" ht="15" thickBot="1" x14ac:dyDescent="0.35">
      <c r="A24" s="28" t="s">
        <v>121</v>
      </c>
      <c r="B24" s="17">
        <v>99</v>
      </c>
      <c r="C24" s="28" t="s">
        <v>103</v>
      </c>
      <c r="D24" s="32">
        <f>ROUND((LN((LN((B24/100)))/-B86))/B87,2)</f>
        <v>14.78</v>
      </c>
      <c r="E24" s="8"/>
      <c r="F24" s="8"/>
      <c r="G24" s="74"/>
      <c r="H24" s="75"/>
      <c r="I24" s="76"/>
      <c r="J24" s="75"/>
      <c r="K24" s="77"/>
      <c r="L24" s="75"/>
      <c r="M24" s="77"/>
      <c r="N24" s="77"/>
      <c r="O24" s="54"/>
      <c r="P24" s="54"/>
      <c r="Q24" s="54"/>
      <c r="R24" s="54"/>
      <c r="S24" s="54"/>
      <c r="T24" s="54"/>
      <c r="U24" s="68"/>
      <c r="V24" s="69"/>
      <c r="W24" s="69"/>
      <c r="X24" s="71"/>
    </row>
    <row r="25" spans="1:24" x14ac:dyDescent="0.3">
      <c r="A25" s="4"/>
      <c r="B25" s="4"/>
      <c r="C25" s="4"/>
      <c r="D25" s="4"/>
      <c r="E25" s="8"/>
      <c r="F25" s="8"/>
      <c r="G25" s="74"/>
      <c r="H25" s="75"/>
      <c r="I25" s="76"/>
      <c r="J25" s="75"/>
      <c r="K25" s="77"/>
      <c r="L25" s="75"/>
      <c r="M25" s="77"/>
      <c r="N25" s="77"/>
      <c r="O25" s="54"/>
      <c r="P25" s="54"/>
      <c r="Q25" s="54"/>
      <c r="R25" s="54"/>
      <c r="S25" s="54"/>
      <c r="T25" s="18"/>
      <c r="U25" s="68"/>
      <c r="V25" s="69"/>
      <c r="W25" s="69"/>
      <c r="X25" s="71"/>
    </row>
    <row r="26" spans="1:24" x14ac:dyDescent="0.3">
      <c r="A26" s="4"/>
      <c r="B26" s="4"/>
      <c r="C26" s="4"/>
      <c r="D26" s="4"/>
      <c r="E26" s="8"/>
      <c r="F26" s="8"/>
      <c r="G26" s="74"/>
      <c r="H26" s="75"/>
      <c r="I26" s="76"/>
      <c r="J26" s="75"/>
      <c r="K26" s="77"/>
      <c r="L26" s="75"/>
      <c r="M26" s="77"/>
      <c r="N26" s="77"/>
      <c r="O26" s="54"/>
      <c r="P26" s="54"/>
      <c r="Q26" s="54"/>
      <c r="R26" s="54"/>
      <c r="S26" s="54"/>
      <c r="T26" s="18"/>
      <c r="U26" s="68"/>
      <c r="V26" s="69"/>
      <c r="W26" s="69"/>
      <c r="X26" s="71"/>
    </row>
    <row r="27" spans="1:24" x14ac:dyDescent="0.3">
      <c r="A27" s="8"/>
      <c r="B27" s="8"/>
      <c r="C27" s="8"/>
      <c r="D27" s="8"/>
      <c r="E27" s="8"/>
      <c r="F27" s="8"/>
      <c r="G27" s="74"/>
      <c r="H27" s="75"/>
      <c r="I27" s="76"/>
      <c r="J27" s="75"/>
      <c r="K27" s="77"/>
      <c r="L27" s="75"/>
      <c r="M27" s="77"/>
      <c r="N27" s="77"/>
      <c r="O27" s="54"/>
      <c r="P27" s="54"/>
      <c r="Q27" s="54"/>
      <c r="R27" s="54"/>
      <c r="S27" s="54"/>
      <c r="T27" s="18"/>
      <c r="U27" s="68"/>
      <c r="V27" s="69"/>
      <c r="W27" s="69"/>
      <c r="X27" s="71"/>
    </row>
    <row r="28" spans="1:24" x14ac:dyDescent="0.3">
      <c r="A28" s="8"/>
      <c r="B28" s="8"/>
      <c r="C28" s="8"/>
      <c r="D28" s="8"/>
      <c r="E28" s="8"/>
      <c r="F28" s="8"/>
      <c r="G28" s="74"/>
      <c r="H28" s="75"/>
      <c r="I28" s="76"/>
      <c r="J28" s="75"/>
      <c r="K28" s="77"/>
      <c r="L28" s="75"/>
      <c r="M28" s="77"/>
      <c r="N28" s="77"/>
      <c r="O28" s="54"/>
      <c r="P28" s="54"/>
      <c r="Q28" s="54"/>
      <c r="R28" s="54"/>
      <c r="S28" s="54"/>
      <c r="T28" s="18"/>
      <c r="U28" s="68"/>
      <c r="V28" s="69"/>
      <c r="W28" s="69"/>
      <c r="X28" s="71"/>
    </row>
    <row r="29" spans="1:24" x14ac:dyDescent="0.3">
      <c r="A29" s="8"/>
      <c r="B29" s="8"/>
      <c r="C29" s="8"/>
      <c r="D29" s="8"/>
      <c r="E29" s="8"/>
      <c r="F29" s="8"/>
      <c r="G29" s="74"/>
      <c r="H29" s="75"/>
      <c r="I29" s="76"/>
      <c r="J29" s="75"/>
      <c r="K29" s="77"/>
      <c r="L29" s="75"/>
      <c r="M29" s="77"/>
      <c r="N29" s="77"/>
      <c r="O29" s="54"/>
      <c r="P29" s="54"/>
      <c r="Q29" s="54"/>
      <c r="R29" s="54"/>
      <c r="S29" s="54"/>
      <c r="T29" s="18"/>
      <c r="U29" s="68"/>
      <c r="V29" s="69"/>
      <c r="W29" s="69"/>
      <c r="X29" s="71"/>
    </row>
    <row r="30" spans="1:24" x14ac:dyDescent="0.3">
      <c r="A30" s="8"/>
      <c r="B30" s="8"/>
      <c r="C30" s="8"/>
      <c r="D30" s="8"/>
      <c r="E30" s="8"/>
      <c r="F30" s="8"/>
      <c r="G30" s="74"/>
      <c r="H30" s="75"/>
      <c r="I30" s="76"/>
      <c r="J30" s="75"/>
      <c r="K30" s="77"/>
      <c r="L30" s="75"/>
      <c r="M30" s="77"/>
      <c r="N30" s="77"/>
      <c r="O30" s="54"/>
      <c r="P30" s="54"/>
      <c r="Q30" s="54"/>
      <c r="R30" s="54"/>
      <c r="S30" s="54"/>
      <c r="T30" s="18"/>
      <c r="U30" s="68"/>
      <c r="V30" s="69"/>
      <c r="W30" s="69"/>
      <c r="X30" s="71"/>
    </row>
    <row r="31" spans="1:24" x14ac:dyDescent="0.3">
      <c r="A31" s="8"/>
      <c r="B31" s="8"/>
      <c r="C31" s="8"/>
      <c r="D31" s="8"/>
      <c r="E31" s="8"/>
      <c r="F31" s="8"/>
      <c r="G31" s="74"/>
      <c r="H31" s="75"/>
      <c r="I31" s="76"/>
      <c r="J31" s="75"/>
      <c r="K31" s="77"/>
      <c r="L31" s="75"/>
      <c r="M31" s="77"/>
      <c r="N31" s="77"/>
      <c r="O31" s="54"/>
      <c r="P31" s="54"/>
      <c r="Q31" s="54"/>
      <c r="R31" s="54"/>
      <c r="S31" s="54"/>
      <c r="T31" s="18"/>
      <c r="U31" s="68"/>
      <c r="V31" s="69"/>
      <c r="W31" s="69"/>
      <c r="X31" s="71"/>
    </row>
    <row r="32" spans="1:24" x14ac:dyDescent="0.3">
      <c r="A32" s="8"/>
      <c r="B32" s="8"/>
      <c r="C32" s="8"/>
      <c r="D32" s="8"/>
      <c r="E32" s="8"/>
      <c r="F32" s="8"/>
      <c r="G32" s="74"/>
      <c r="H32" s="75"/>
      <c r="I32" s="76"/>
      <c r="J32" s="75"/>
      <c r="K32" s="77"/>
      <c r="L32" s="75"/>
      <c r="M32" s="77"/>
      <c r="N32" s="77"/>
      <c r="O32" s="54"/>
      <c r="P32" s="54"/>
      <c r="Q32" s="54"/>
      <c r="R32" s="54"/>
      <c r="S32" s="54"/>
      <c r="T32" s="18"/>
      <c r="U32" s="68"/>
      <c r="V32" s="69"/>
      <c r="W32" s="69"/>
      <c r="X32" s="71"/>
    </row>
    <row r="33" spans="1:43" x14ac:dyDescent="0.3">
      <c r="A33" s="8"/>
      <c r="B33" s="8"/>
      <c r="C33" s="8"/>
      <c r="D33" s="8"/>
      <c r="E33" s="8"/>
      <c r="F33" s="8"/>
      <c r="G33" s="74"/>
      <c r="H33" s="75"/>
      <c r="I33" s="76"/>
      <c r="J33" s="75"/>
      <c r="K33" s="77"/>
      <c r="L33" s="75"/>
      <c r="M33" s="77"/>
      <c r="N33" s="77"/>
      <c r="O33" s="54"/>
      <c r="P33" s="54"/>
      <c r="Q33" s="54"/>
      <c r="R33" s="54"/>
      <c r="S33" s="54"/>
      <c r="T33" s="18"/>
      <c r="U33" s="68"/>
      <c r="V33" s="69"/>
      <c r="W33" s="69"/>
      <c r="X33" s="71"/>
    </row>
    <row r="34" spans="1:43" x14ac:dyDescent="0.3">
      <c r="A34" s="8"/>
      <c r="B34" s="8"/>
      <c r="C34" s="8"/>
      <c r="D34" s="8"/>
      <c r="E34" s="8"/>
      <c r="F34" s="8"/>
      <c r="G34" s="74"/>
      <c r="H34" s="75"/>
      <c r="I34" s="76"/>
      <c r="J34" s="75"/>
      <c r="K34" s="77"/>
      <c r="L34" s="75"/>
      <c r="M34" s="77"/>
      <c r="N34" s="77"/>
      <c r="O34" s="54"/>
      <c r="P34" s="54"/>
      <c r="Q34" s="54"/>
      <c r="R34" s="54"/>
      <c r="S34" s="54"/>
      <c r="T34" s="18"/>
      <c r="U34" s="68"/>
      <c r="V34" s="69"/>
      <c r="W34" s="69"/>
      <c r="X34" s="71"/>
    </row>
    <row r="35" spans="1:43" x14ac:dyDescent="0.3">
      <c r="A35" s="8"/>
      <c r="B35" s="8"/>
      <c r="C35" s="8"/>
      <c r="D35" s="8"/>
      <c r="E35" s="8"/>
      <c r="F35" s="8"/>
      <c r="G35" s="74"/>
      <c r="H35" s="75"/>
      <c r="I35" s="76"/>
      <c r="J35" s="75"/>
      <c r="K35" s="77"/>
      <c r="L35" s="75"/>
      <c r="M35" s="77"/>
      <c r="N35" s="77"/>
      <c r="O35" s="54"/>
      <c r="P35" s="54"/>
      <c r="Q35" s="54"/>
      <c r="R35" s="54"/>
      <c r="S35" s="54"/>
      <c r="T35" s="18"/>
      <c r="U35" s="68"/>
      <c r="V35" s="69"/>
      <c r="W35" s="69"/>
      <c r="X35" s="71"/>
    </row>
    <row r="36" spans="1:43" x14ac:dyDescent="0.3">
      <c r="A36" s="8"/>
      <c r="B36" s="8"/>
      <c r="C36" s="8"/>
      <c r="D36" s="8"/>
      <c r="E36" s="8"/>
      <c r="F36" s="8"/>
      <c r="G36" s="74"/>
      <c r="H36" s="75"/>
      <c r="I36" s="76"/>
      <c r="J36" s="75"/>
      <c r="K36" s="77"/>
      <c r="L36" s="75"/>
      <c r="M36" s="77"/>
      <c r="N36" s="77"/>
      <c r="O36" s="54"/>
      <c r="P36" s="54"/>
      <c r="Q36" s="54"/>
      <c r="R36" s="54"/>
      <c r="S36" s="54"/>
      <c r="T36" s="18"/>
      <c r="U36" s="68"/>
      <c r="V36" s="69"/>
      <c r="W36" s="69"/>
      <c r="X36" s="71"/>
    </row>
    <row r="37" spans="1:43" x14ac:dyDescent="0.3">
      <c r="A37" s="8"/>
      <c r="B37" s="8"/>
      <c r="C37" s="8"/>
      <c r="D37" s="8"/>
      <c r="E37" s="8"/>
      <c r="F37" s="8"/>
      <c r="G37" s="74"/>
      <c r="H37" s="75"/>
      <c r="I37" s="76"/>
      <c r="J37" s="75"/>
      <c r="K37" s="77"/>
      <c r="L37" s="75"/>
      <c r="M37" s="77"/>
      <c r="N37" s="77"/>
      <c r="O37" s="54"/>
      <c r="P37" s="54"/>
      <c r="Q37" s="54"/>
      <c r="R37" s="54"/>
      <c r="S37" s="54"/>
      <c r="T37" s="18"/>
      <c r="U37" s="68"/>
      <c r="V37" s="69"/>
      <c r="W37" s="69"/>
      <c r="X37" s="71"/>
    </row>
    <row r="38" spans="1:43" x14ac:dyDescent="0.3">
      <c r="A38" s="8"/>
      <c r="B38" s="8"/>
      <c r="C38" s="8"/>
      <c r="D38" s="8"/>
      <c r="E38" s="8"/>
      <c r="F38" s="8"/>
      <c r="G38" s="74"/>
      <c r="H38" s="75"/>
      <c r="I38" s="76"/>
      <c r="J38" s="75"/>
      <c r="K38" s="77"/>
      <c r="L38" s="75"/>
      <c r="M38" s="77"/>
      <c r="N38" s="77"/>
      <c r="O38" s="54"/>
      <c r="P38" s="54"/>
      <c r="Q38" s="54"/>
      <c r="R38" s="54"/>
      <c r="S38" s="54"/>
      <c r="T38" s="18"/>
      <c r="U38" s="68"/>
      <c r="V38" s="69"/>
      <c r="W38" s="69"/>
      <c r="X38" s="71"/>
    </row>
    <row r="39" spans="1:43" x14ac:dyDescent="0.3">
      <c r="A39" s="8"/>
      <c r="B39" s="8"/>
      <c r="C39" s="8"/>
      <c r="D39" s="8"/>
      <c r="E39" s="8"/>
      <c r="F39" s="8"/>
      <c r="G39" s="74"/>
      <c r="H39" s="75"/>
      <c r="I39" s="76"/>
      <c r="J39" s="75"/>
      <c r="K39" s="77"/>
      <c r="L39" s="75"/>
      <c r="M39" s="77"/>
      <c r="N39" s="77"/>
      <c r="O39" s="54"/>
      <c r="P39" s="54"/>
      <c r="Q39" s="54"/>
      <c r="R39" s="54"/>
      <c r="S39" s="54"/>
      <c r="T39" s="18"/>
      <c r="U39" s="68"/>
      <c r="V39" s="69"/>
      <c r="W39" s="69"/>
      <c r="X39" s="71"/>
    </row>
    <row r="40" spans="1:43" x14ac:dyDescent="0.3">
      <c r="A40" s="8"/>
      <c r="B40" s="8"/>
      <c r="C40" s="8"/>
      <c r="D40" s="8"/>
      <c r="E40" s="8"/>
      <c r="F40" s="8"/>
      <c r="G40" s="74"/>
      <c r="H40" s="75"/>
      <c r="I40" s="76"/>
      <c r="J40" s="75"/>
      <c r="K40" s="77"/>
      <c r="L40" s="75"/>
      <c r="M40" s="77"/>
      <c r="N40" s="77"/>
      <c r="O40" s="54"/>
      <c r="P40" s="54"/>
      <c r="Q40" s="54"/>
      <c r="R40" s="54"/>
      <c r="S40" s="54"/>
      <c r="T40" s="18"/>
      <c r="U40" s="68"/>
      <c r="V40" s="69"/>
      <c r="W40" s="69"/>
      <c r="X40" s="71"/>
    </row>
    <row r="41" spans="1:43" x14ac:dyDescent="0.3">
      <c r="A41" s="8"/>
      <c r="B41" s="8"/>
      <c r="C41" s="8"/>
      <c r="D41" s="8"/>
      <c r="E41" s="8"/>
      <c r="F41" s="8"/>
      <c r="G41" s="74"/>
      <c r="H41" s="75"/>
      <c r="I41" s="76"/>
      <c r="J41" s="75"/>
      <c r="K41" s="77"/>
      <c r="L41" s="75"/>
      <c r="M41" s="77"/>
      <c r="N41" s="77"/>
      <c r="O41" s="54"/>
      <c r="P41" s="54"/>
      <c r="Q41" s="54"/>
      <c r="R41" s="54"/>
      <c r="S41" s="54"/>
      <c r="T41" s="18"/>
      <c r="U41" s="68"/>
      <c r="V41" s="69"/>
      <c r="W41" s="69"/>
      <c r="X41" s="71"/>
    </row>
    <row r="42" spans="1:43" x14ac:dyDescent="0.3">
      <c r="A42" s="8"/>
      <c r="B42" s="8"/>
      <c r="C42" s="8"/>
      <c r="D42" s="8"/>
      <c r="E42" s="8"/>
      <c r="F42" s="8"/>
      <c r="G42" s="74"/>
      <c r="H42" s="75"/>
      <c r="I42" s="76"/>
      <c r="J42" s="75"/>
      <c r="K42" s="77"/>
      <c r="L42" s="75"/>
      <c r="M42" s="77"/>
      <c r="N42" s="77"/>
      <c r="O42" s="54"/>
      <c r="P42" s="54"/>
      <c r="Q42" s="54"/>
      <c r="R42" s="54"/>
      <c r="S42" s="54"/>
      <c r="T42" s="18"/>
      <c r="U42" s="68"/>
      <c r="V42" s="69"/>
      <c r="W42" s="69"/>
      <c r="X42" s="71"/>
    </row>
    <row r="43" spans="1:43" x14ac:dyDescent="0.3">
      <c r="A43" s="8"/>
      <c r="B43" s="8"/>
      <c r="C43" s="8"/>
      <c r="D43" s="8"/>
      <c r="E43" s="8"/>
      <c r="F43" s="8"/>
      <c r="G43" s="74"/>
      <c r="H43" s="75"/>
      <c r="I43" s="76"/>
      <c r="J43" s="75"/>
      <c r="K43" s="77"/>
      <c r="L43" s="75"/>
      <c r="M43" s="77"/>
      <c r="N43" s="77"/>
      <c r="O43" s="54"/>
      <c r="P43" s="54"/>
      <c r="Q43" s="54"/>
      <c r="R43" s="54"/>
      <c r="S43" s="54"/>
      <c r="T43" s="18"/>
      <c r="U43" s="68"/>
      <c r="V43" s="69"/>
      <c r="W43" s="69"/>
      <c r="X43" s="71"/>
    </row>
    <row r="44" spans="1:43" ht="15" thickBot="1" x14ac:dyDescent="0.35">
      <c r="A44" s="8"/>
      <c r="B44" s="8"/>
      <c r="C44" s="8"/>
      <c r="D44" s="8"/>
      <c r="E44" s="8"/>
      <c r="F44" s="8"/>
      <c r="G44" s="74"/>
      <c r="H44" s="75"/>
      <c r="I44" s="76"/>
      <c r="J44" s="75"/>
      <c r="K44" s="77"/>
      <c r="L44" s="75"/>
      <c r="M44" s="77"/>
      <c r="N44" s="77"/>
      <c r="O44" s="54"/>
      <c r="P44" s="54"/>
      <c r="Q44" s="54"/>
      <c r="R44" s="54"/>
      <c r="S44" s="54"/>
      <c r="T44" s="18"/>
      <c r="U44" s="68"/>
      <c r="V44" s="69"/>
      <c r="W44" s="69"/>
      <c r="X44" s="71"/>
    </row>
    <row r="45" spans="1:43" ht="15" thickBot="1" x14ac:dyDescent="0.35">
      <c r="A45" s="28" t="s">
        <v>106</v>
      </c>
      <c r="B45" s="29">
        <f>EINGABEN!$J$18</f>
        <v>9</v>
      </c>
      <c r="C45" s="29">
        <f>EINGABEN!$J$17</f>
        <v>10</v>
      </c>
      <c r="D45" s="29">
        <f>EINGABEN!$J$19</f>
        <v>11</v>
      </c>
      <c r="E45" s="8"/>
      <c r="F45" s="8"/>
      <c r="G45" s="74"/>
      <c r="H45" s="75"/>
      <c r="I45" s="76"/>
      <c r="J45" s="75"/>
      <c r="K45" s="77"/>
      <c r="L45" s="75"/>
      <c r="M45" s="77"/>
      <c r="N45" s="77"/>
      <c r="O45" s="54"/>
      <c r="P45" s="54"/>
      <c r="Q45" s="54"/>
      <c r="R45" s="54"/>
      <c r="S45" s="54"/>
      <c r="T45" s="18"/>
      <c r="U45" s="68"/>
      <c r="V45" s="69"/>
      <c r="W45" s="69"/>
      <c r="X45" s="71"/>
    </row>
    <row r="46" spans="1:43" ht="15" thickBot="1" x14ac:dyDescent="0.35">
      <c r="A46" s="31" t="s">
        <v>113</v>
      </c>
      <c r="B46" s="32">
        <f>ROUND($D$126,2)*-1</f>
        <v>5.22</v>
      </c>
      <c r="C46" s="32">
        <f>ROUND($B$117*-1,2)</f>
        <v>9.6199999999999992</v>
      </c>
      <c r="D46" s="32">
        <f>ROUND($D$106,2)*-1</f>
        <v>11.59</v>
      </c>
      <c r="E46" s="8"/>
      <c r="F46" s="8"/>
      <c r="G46" s="74"/>
      <c r="H46" s="76"/>
      <c r="I46" s="76"/>
      <c r="J46" s="75"/>
      <c r="K46" s="77"/>
      <c r="L46" s="75"/>
      <c r="M46" s="79"/>
      <c r="N46" s="77"/>
      <c r="O46" s="72"/>
      <c r="P46" s="72"/>
      <c r="Q46" s="72"/>
      <c r="R46" s="72"/>
      <c r="S46" s="72"/>
      <c r="T46" s="23"/>
      <c r="U46" s="23"/>
      <c r="V46" s="23"/>
      <c r="W46" s="23"/>
    </row>
    <row r="47" spans="1:43" ht="15" thickBot="1" x14ac:dyDescent="0.35">
      <c r="A47" s="28" t="s">
        <v>102</v>
      </c>
      <c r="B47" s="11"/>
      <c r="C47" s="11"/>
      <c r="D47" s="11"/>
      <c r="E47" s="8"/>
      <c r="F47" s="8"/>
      <c r="G47" s="74"/>
      <c r="H47" s="76"/>
      <c r="I47" s="76"/>
      <c r="J47" s="75"/>
      <c r="K47" s="77"/>
      <c r="L47" s="75"/>
      <c r="M47" s="77"/>
      <c r="N47" s="77"/>
      <c r="O47" s="72"/>
      <c r="P47" s="72"/>
      <c r="Q47" s="72"/>
      <c r="R47" s="72"/>
      <c r="S47" s="72"/>
      <c r="T47" s="23"/>
      <c r="U47" s="23"/>
      <c r="V47" s="23"/>
      <c r="W47" s="23"/>
    </row>
    <row r="48" spans="1:43" ht="15" thickBot="1" x14ac:dyDescent="0.35">
      <c r="A48" s="28" t="s">
        <v>122</v>
      </c>
      <c r="B48" s="17">
        <v>7.22</v>
      </c>
      <c r="C48" s="28" t="s">
        <v>104</v>
      </c>
      <c r="D48" s="32">
        <f>ROUND((EXP((-B111*(EXP(B112*-B48)))))*100,2)</f>
        <v>93.34</v>
      </c>
      <c r="E48" s="8"/>
      <c r="F48" s="8"/>
      <c r="G48" s="74"/>
      <c r="H48" s="76"/>
      <c r="I48" s="76"/>
      <c r="J48" s="76"/>
      <c r="K48" s="76"/>
      <c r="L48" s="76"/>
      <c r="M48" s="76"/>
      <c r="N48" s="76"/>
      <c r="O48" s="72"/>
      <c r="P48" s="72"/>
      <c r="Q48" s="72"/>
      <c r="R48" s="72"/>
      <c r="S48" s="72"/>
      <c r="T48" s="72"/>
      <c r="U48" s="72"/>
      <c r="V48" s="72"/>
      <c r="W48" s="72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 ht="15" thickBot="1" x14ac:dyDescent="0.35">
      <c r="A49" s="28" t="s">
        <v>121</v>
      </c>
      <c r="B49" s="17">
        <v>1</v>
      </c>
      <c r="C49" s="28" t="s">
        <v>103</v>
      </c>
      <c r="D49" s="32">
        <f>ROUND(((LN((LN((B49/100)))/-B111))/B112)*-1,2)</f>
        <v>11.59</v>
      </c>
      <c r="E49" s="8"/>
      <c r="F49" s="8"/>
      <c r="G49" s="74"/>
      <c r="H49" s="76"/>
      <c r="I49" s="76"/>
      <c r="J49" s="76"/>
      <c r="K49" s="76"/>
      <c r="L49" s="76"/>
      <c r="M49" s="76"/>
      <c r="N49" s="76"/>
      <c r="O49" s="72"/>
      <c r="P49" s="72"/>
      <c r="Q49" s="72"/>
      <c r="R49" s="72"/>
      <c r="S49" s="72"/>
      <c r="T49" s="72"/>
      <c r="U49" s="72"/>
      <c r="V49" s="72"/>
      <c r="W49" s="72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 x14ac:dyDescent="0.3">
      <c r="A50" s="44"/>
      <c r="B50" s="44"/>
      <c r="C50" s="80"/>
      <c r="D50" s="8"/>
      <c r="E50" s="80"/>
      <c r="F50" s="11"/>
      <c r="G50" s="74"/>
      <c r="H50" s="76"/>
      <c r="I50" s="76"/>
      <c r="J50" s="76"/>
      <c r="K50" s="76"/>
      <c r="L50" s="76"/>
      <c r="M50" s="76"/>
      <c r="N50" s="76"/>
      <c r="O50" s="72"/>
      <c r="P50" s="72"/>
      <c r="Q50" s="72"/>
      <c r="R50" s="72"/>
      <c r="S50" s="72"/>
      <c r="T50" s="72"/>
      <c r="U50" s="72"/>
      <c r="V50" s="72"/>
      <c r="W50" s="72"/>
      <c r="X50" s="4"/>
    </row>
    <row r="51" spans="1:43" x14ac:dyDescent="0.3">
      <c r="A51" s="44"/>
      <c r="B51" s="44"/>
      <c r="C51" s="80"/>
      <c r="D51" s="8"/>
      <c r="E51" s="11"/>
      <c r="F51" s="11"/>
      <c r="G51" s="74"/>
      <c r="H51" s="76"/>
      <c r="I51" s="76"/>
      <c r="J51" s="76"/>
      <c r="K51" s="76"/>
      <c r="L51" s="76"/>
      <c r="M51" s="76"/>
      <c r="N51" s="76"/>
      <c r="O51" s="72"/>
      <c r="P51" s="72"/>
      <c r="Q51" s="72"/>
      <c r="R51" s="72"/>
      <c r="S51" s="72"/>
      <c r="T51" s="72"/>
      <c r="U51" s="72"/>
      <c r="V51" s="72"/>
      <c r="W51" s="72"/>
      <c r="X51" s="4"/>
    </row>
    <row r="52" spans="1:43" x14ac:dyDescent="0.3">
      <c r="A52" s="44"/>
      <c r="B52" s="44"/>
      <c r="C52" s="80"/>
      <c r="D52" s="8"/>
      <c r="E52" s="11"/>
      <c r="F52" s="11"/>
      <c r="G52" s="74"/>
      <c r="H52" s="76"/>
      <c r="I52" s="76"/>
      <c r="J52" s="76"/>
      <c r="K52" s="76"/>
      <c r="L52" s="76"/>
      <c r="M52" s="76"/>
      <c r="N52" s="76"/>
      <c r="O52" s="72"/>
      <c r="P52" s="72"/>
      <c r="Q52" s="72"/>
      <c r="R52" s="72"/>
      <c r="S52" s="72"/>
      <c r="T52" s="72"/>
      <c r="U52" s="72"/>
      <c r="V52" s="72"/>
      <c r="W52" s="72"/>
      <c r="X52" s="4"/>
    </row>
    <row r="53" spans="1:43" x14ac:dyDescent="0.3">
      <c r="A53" s="44"/>
      <c r="B53" s="44"/>
      <c r="C53" s="8"/>
      <c r="D53" s="8"/>
      <c r="E53" s="8"/>
      <c r="F53" s="8"/>
      <c r="G53" s="74"/>
      <c r="H53" s="76"/>
      <c r="I53" s="76"/>
      <c r="J53" s="76"/>
      <c r="K53" s="76"/>
      <c r="L53" s="76"/>
      <c r="M53" s="76"/>
      <c r="N53" s="76"/>
      <c r="O53" s="72"/>
      <c r="P53" s="72"/>
      <c r="Q53" s="72"/>
      <c r="R53" s="72"/>
      <c r="S53" s="72"/>
      <c r="T53" s="72"/>
      <c r="U53" s="72"/>
      <c r="V53" s="72"/>
      <c r="W53" s="72"/>
      <c r="X53" s="4"/>
    </row>
    <row r="54" spans="1:43" x14ac:dyDescent="0.3">
      <c r="A54" s="44"/>
      <c r="B54" s="44"/>
      <c r="C54" s="8"/>
      <c r="D54" s="8"/>
      <c r="E54" s="8"/>
      <c r="F54" s="8"/>
      <c r="G54" s="74"/>
      <c r="H54" s="76"/>
      <c r="I54" s="76"/>
      <c r="J54" s="76"/>
      <c r="K54" s="76"/>
      <c r="L54" s="76"/>
      <c r="M54" s="81"/>
      <c r="N54" s="76"/>
      <c r="O54" s="72"/>
      <c r="P54" s="72"/>
      <c r="Q54" s="72"/>
      <c r="R54" s="72"/>
      <c r="S54" s="72"/>
      <c r="T54" s="72"/>
      <c r="U54" s="72"/>
      <c r="V54" s="72"/>
      <c r="W54" s="72"/>
      <c r="X54" s="4"/>
    </row>
    <row r="55" spans="1:43" x14ac:dyDescent="0.3">
      <c r="A55" s="8"/>
      <c r="B55" s="8"/>
      <c r="C55" s="8"/>
      <c r="D55" s="8"/>
      <c r="E55" s="8"/>
      <c r="F55" s="8"/>
      <c r="G55" s="74"/>
      <c r="H55" s="76"/>
      <c r="I55" s="76"/>
      <c r="J55" s="76"/>
      <c r="K55" s="76"/>
      <c r="L55" s="76"/>
      <c r="M55" s="76"/>
      <c r="N55" s="76"/>
      <c r="O55" s="72"/>
      <c r="P55" s="72"/>
      <c r="Q55" s="72"/>
      <c r="R55" s="72"/>
      <c r="S55" s="72"/>
      <c r="T55" s="72"/>
      <c r="U55" s="72"/>
      <c r="V55" s="72"/>
      <c r="W55" s="72"/>
      <c r="X55" s="4"/>
    </row>
    <row r="56" spans="1:43" x14ac:dyDescent="0.3">
      <c r="A56" s="15"/>
      <c r="B56" s="8"/>
      <c r="C56" s="5"/>
      <c r="D56" s="8"/>
      <c r="E56" s="82"/>
      <c r="F56" s="7"/>
      <c r="G56" s="74"/>
      <c r="H56" s="76"/>
      <c r="I56" s="76"/>
      <c r="J56" s="76"/>
      <c r="K56" s="76"/>
      <c r="L56" s="76"/>
      <c r="M56" s="76"/>
      <c r="N56" s="76"/>
      <c r="O56" s="72"/>
      <c r="P56" s="72"/>
      <c r="Q56" s="72"/>
      <c r="R56" s="72"/>
      <c r="S56" s="72"/>
      <c r="T56" s="72"/>
      <c r="U56" s="72"/>
      <c r="V56" s="72"/>
      <c r="W56" s="72"/>
      <c r="X56" s="4"/>
    </row>
    <row r="57" spans="1:43" x14ac:dyDescent="0.3">
      <c r="A57" s="8"/>
      <c r="B57" s="8"/>
      <c r="C57" s="8"/>
      <c r="D57" s="8"/>
      <c r="E57" s="8"/>
      <c r="F57" s="83"/>
      <c r="G57" s="74"/>
      <c r="H57" s="76"/>
      <c r="I57" s="76"/>
      <c r="J57" s="76"/>
      <c r="K57" s="76"/>
      <c r="L57" s="76"/>
      <c r="M57" s="76"/>
      <c r="N57" s="76"/>
      <c r="O57" s="72"/>
      <c r="P57" s="72"/>
      <c r="Q57" s="72"/>
      <c r="R57" s="72"/>
      <c r="S57" s="72"/>
      <c r="T57" s="72"/>
      <c r="U57" s="72"/>
      <c r="V57" s="72"/>
      <c r="W57" s="72"/>
      <c r="X57" s="4"/>
    </row>
    <row r="58" spans="1:43" x14ac:dyDescent="0.3">
      <c r="A58" s="8"/>
      <c r="B58" s="8"/>
      <c r="C58" s="5"/>
      <c r="D58" s="8"/>
      <c r="E58" s="82"/>
      <c r="F58" s="7"/>
      <c r="G58" s="74"/>
      <c r="H58" s="76"/>
      <c r="I58" s="76"/>
      <c r="J58" s="76"/>
      <c r="K58" s="76"/>
      <c r="L58" s="76"/>
      <c r="M58" s="76"/>
      <c r="N58" s="76"/>
      <c r="O58" s="72"/>
      <c r="P58" s="72"/>
      <c r="Q58" s="72"/>
      <c r="R58" s="72"/>
      <c r="S58" s="72"/>
      <c r="T58" s="72"/>
      <c r="U58" s="72"/>
      <c r="V58" s="72"/>
      <c r="W58" s="72"/>
      <c r="X58" s="4"/>
    </row>
    <row r="59" spans="1:43" x14ac:dyDescent="0.3">
      <c r="A59" s="8"/>
      <c r="B59" s="8"/>
      <c r="C59" s="8"/>
      <c r="D59" s="8"/>
      <c r="E59" s="8"/>
      <c r="F59" s="83"/>
      <c r="G59" s="74"/>
      <c r="H59" s="76"/>
      <c r="I59" s="76"/>
      <c r="J59" s="76"/>
      <c r="K59" s="76"/>
      <c r="L59" s="76"/>
      <c r="M59" s="76"/>
      <c r="N59" s="76"/>
      <c r="O59" s="72"/>
      <c r="P59" s="72"/>
      <c r="Q59" s="72"/>
      <c r="R59" s="72"/>
      <c r="S59" s="72"/>
      <c r="T59" s="72"/>
      <c r="U59" s="72"/>
      <c r="V59" s="72"/>
      <c r="W59" s="72"/>
      <c r="X59" s="4"/>
    </row>
    <row r="60" spans="1:43" x14ac:dyDescent="0.3">
      <c r="A60" s="8"/>
      <c r="B60" s="8"/>
      <c r="C60" s="37"/>
      <c r="D60" s="38"/>
      <c r="E60" s="38"/>
      <c r="F60" s="38"/>
      <c r="G60" s="74"/>
      <c r="H60" s="76"/>
      <c r="I60" s="76"/>
      <c r="J60" s="76"/>
      <c r="K60" s="76"/>
      <c r="L60" s="76"/>
      <c r="M60" s="76"/>
      <c r="N60" s="76"/>
      <c r="O60" s="72"/>
      <c r="P60" s="72"/>
      <c r="Q60" s="72"/>
      <c r="R60" s="72"/>
      <c r="S60" s="72"/>
      <c r="T60" s="72"/>
      <c r="U60" s="72"/>
      <c r="V60" s="72"/>
      <c r="W60" s="72"/>
      <c r="X60" s="4"/>
    </row>
    <row r="61" spans="1:43" x14ac:dyDescent="0.3">
      <c r="A61" s="8"/>
      <c r="B61" s="8"/>
      <c r="C61" s="8"/>
      <c r="D61" s="8"/>
      <c r="E61" s="8"/>
      <c r="F61" s="8"/>
      <c r="G61" s="74"/>
      <c r="H61" s="76"/>
      <c r="I61" s="76"/>
      <c r="J61" s="76"/>
      <c r="K61" s="76"/>
      <c r="L61" s="76"/>
      <c r="M61" s="76"/>
      <c r="N61" s="76"/>
      <c r="O61" s="72"/>
      <c r="P61" s="72"/>
      <c r="Q61" s="72"/>
      <c r="R61" s="72"/>
      <c r="S61" s="72"/>
      <c r="T61" s="72"/>
      <c r="U61" s="72"/>
      <c r="V61" s="72"/>
      <c r="W61" s="72"/>
      <c r="X61" s="4"/>
    </row>
    <row r="62" spans="1:43" x14ac:dyDescent="0.3">
      <c r="A62" s="8"/>
      <c r="B62" s="8"/>
      <c r="C62" s="5"/>
      <c r="D62" s="7"/>
      <c r="E62" s="7"/>
      <c r="F62" s="7"/>
      <c r="G62" s="74"/>
      <c r="H62" s="76"/>
      <c r="I62" s="76"/>
      <c r="J62" s="76"/>
      <c r="K62" s="76"/>
      <c r="L62" s="76"/>
      <c r="M62" s="76"/>
      <c r="N62" s="76"/>
      <c r="O62" s="72"/>
      <c r="P62" s="72"/>
      <c r="Q62" s="72"/>
      <c r="R62" s="72"/>
      <c r="S62" s="72"/>
      <c r="T62" s="72"/>
      <c r="U62" s="72"/>
      <c r="V62" s="72"/>
      <c r="W62" s="72"/>
      <c r="X62" s="4"/>
    </row>
    <row r="63" spans="1:43" x14ac:dyDescent="0.3">
      <c r="A63" s="8"/>
      <c r="B63" s="8"/>
      <c r="C63" s="8"/>
      <c r="D63" s="8"/>
      <c r="E63" s="8"/>
      <c r="F63" s="8"/>
      <c r="G63" s="74"/>
      <c r="H63" s="76"/>
      <c r="I63" s="76"/>
      <c r="J63" s="76"/>
      <c r="K63" s="76"/>
      <c r="L63" s="76"/>
      <c r="M63" s="76"/>
      <c r="N63" s="76"/>
      <c r="O63" s="72"/>
      <c r="P63" s="72"/>
      <c r="Q63" s="72"/>
      <c r="R63" s="72"/>
      <c r="S63" s="72"/>
      <c r="T63" s="72"/>
      <c r="U63" s="72"/>
      <c r="V63" s="72"/>
      <c r="W63" s="72"/>
      <c r="X63" s="4"/>
    </row>
    <row r="64" spans="1:43" x14ac:dyDescent="0.3">
      <c r="A64" s="8"/>
      <c r="B64" s="8"/>
      <c r="C64" s="37"/>
      <c r="D64" s="38"/>
      <c r="E64" s="84"/>
      <c r="F64" s="40"/>
      <c r="G64" s="74"/>
      <c r="H64" s="76"/>
      <c r="I64" s="76"/>
      <c r="J64" s="76"/>
      <c r="K64" s="76"/>
      <c r="L64" s="76"/>
      <c r="M64" s="76"/>
      <c r="N64" s="76"/>
      <c r="O64" s="72"/>
      <c r="P64" s="72"/>
      <c r="Q64" s="72"/>
      <c r="R64" s="72"/>
      <c r="S64" s="72"/>
      <c r="T64" s="72"/>
      <c r="U64" s="72"/>
      <c r="V64" s="72"/>
      <c r="W64" s="72"/>
      <c r="X64" s="4"/>
    </row>
    <row r="65" spans="1:24" x14ac:dyDescent="0.3">
      <c r="A65" s="8"/>
      <c r="B65" s="8"/>
      <c r="C65" s="8"/>
      <c r="D65" s="8"/>
      <c r="E65" s="45"/>
      <c r="F65" s="45"/>
      <c r="G65" s="74"/>
      <c r="H65" s="76"/>
      <c r="I65" s="76"/>
      <c r="J65" s="76"/>
      <c r="K65" s="76"/>
      <c r="L65" s="76"/>
      <c r="M65" s="76"/>
      <c r="N65" s="76"/>
      <c r="O65" s="72"/>
      <c r="P65" s="72"/>
      <c r="Q65" s="72"/>
      <c r="R65" s="72"/>
      <c r="S65" s="72"/>
      <c r="T65" s="72"/>
      <c r="U65" s="72"/>
      <c r="V65" s="72"/>
      <c r="W65" s="72"/>
      <c r="X65" s="4"/>
    </row>
    <row r="66" spans="1:24" x14ac:dyDescent="0.3">
      <c r="A66" s="8"/>
      <c r="B66" s="8"/>
      <c r="C66" s="84"/>
      <c r="D66" s="45"/>
      <c r="E66" s="84"/>
      <c r="F66" s="40"/>
      <c r="G66" s="74"/>
      <c r="H66" s="76"/>
      <c r="I66" s="76"/>
      <c r="J66" s="76"/>
      <c r="K66" s="76"/>
      <c r="L66" s="76"/>
      <c r="M66" s="76"/>
      <c r="N66" s="76"/>
      <c r="O66" s="72"/>
      <c r="P66" s="72"/>
      <c r="Q66" s="72"/>
      <c r="R66" s="72"/>
      <c r="S66" s="72"/>
      <c r="T66" s="72"/>
      <c r="U66" s="72"/>
      <c r="V66" s="72"/>
      <c r="W66" s="72"/>
      <c r="X66" s="4"/>
    </row>
    <row r="67" spans="1:24" x14ac:dyDescent="0.3">
      <c r="A67" s="8"/>
      <c r="B67" s="8"/>
      <c r="C67" s="45"/>
      <c r="D67" s="45"/>
      <c r="E67" s="45"/>
      <c r="F67" s="45"/>
      <c r="G67" s="74"/>
      <c r="H67" s="76"/>
      <c r="I67" s="76"/>
      <c r="J67" s="76"/>
      <c r="K67" s="76"/>
      <c r="L67" s="76"/>
      <c r="M67" s="76"/>
      <c r="N67" s="76"/>
      <c r="O67" s="72"/>
      <c r="P67" s="72"/>
      <c r="Q67" s="72"/>
      <c r="R67" s="72"/>
      <c r="S67" s="72"/>
      <c r="T67" s="72"/>
      <c r="U67" s="72"/>
      <c r="V67" s="72"/>
      <c r="W67" s="72"/>
      <c r="X67" s="4"/>
    </row>
    <row r="68" spans="1:24" x14ac:dyDescent="0.3">
      <c r="A68" s="8"/>
      <c r="B68" s="8"/>
      <c r="C68" s="84"/>
      <c r="D68" s="40"/>
      <c r="E68" s="45"/>
      <c r="F68" s="45"/>
      <c r="G68" s="74"/>
      <c r="H68" s="76"/>
      <c r="I68" s="76"/>
      <c r="J68" s="76"/>
      <c r="K68" s="76"/>
      <c r="L68" s="76"/>
      <c r="M68" s="76"/>
      <c r="N68" s="76"/>
      <c r="O68" s="72"/>
      <c r="P68" s="72"/>
      <c r="Q68" s="72"/>
      <c r="R68" s="72"/>
      <c r="S68" s="72"/>
      <c r="T68" s="72"/>
      <c r="U68" s="72"/>
      <c r="V68" s="72"/>
      <c r="W68" s="72"/>
      <c r="X68" s="4"/>
    </row>
    <row r="69" spans="1:24" x14ac:dyDescent="0.3">
      <c r="A69" s="8"/>
      <c r="B69" s="8"/>
      <c r="C69" s="45"/>
      <c r="D69" s="45"/>
      <c r="E69" s="45"/>
      <c r="F69" s="45"/>
      <c r="G69" s="74"/>
      <c r="H69" s="76"/>
      <c r="I69" s="76"/>
      <c r="J69" s="76"/>
      <c r="K69" s="76"/>
      <c r="L69" s="76"/>
      <c r="M69" s="76"/>
      <c r="N69" s="76"/>
      <c r="O69" s="72"/>
      <c r="P69" s="72"/>
      <c r="Q69" s="72"/>
      <c r="R69" s="72"/>
      <c r="S69" s="72"/>
      <c r="T69" s="72"/>
      <c r="U69" s="72"/>
      <c r="V69" s="72"/>
      <c r="W69" s="72"/>
      <c r="X69" s="4"/>
    </row>
    <row r="70" spans="1:24" x14ac:dyDescent="0.3">
      <c r="A70" s="8"/>
      <c r="B70" s="8"/>
      <c r="C70" s="8"/>
      <c r="D70" s="8"/>
      <c r="E70" s="45"/>
      <c r="F70" s="45"/>
      <c r="G70" s="74"/>
      <c r="H70" s="76"/>
      <c r="I70" s="76"/>
      <c r="J70" s="76"/>
      <c r="K70" s="76"/>
      <c r="L70" s="76"/>
      <c r="M70" s="76"/>
      <c r="N70" s="76"/>
      <c r="O70" s="72"/>
      <c r="P70" s="72"/>
      <c r="Q70" s="72"/>
      <c r="R70" s="72"/>
      <c r="S70" s="72"/>
      <c r="T70" s="72"/>
      <c r="U70" s="72"/>
      <c r="V70" s="72"/>
      <c r="W70" s="72"/>
      <c r="X70" s="4"/>
    </row>
    <row r="71" spans="1:24" x14ac:dyDescent="0.3">
      <c r="A71" s="8"/>
      <c r="B71" s="8"/>
      <c r="C71" s="46"/>
      <c r="D71" s="7"/>
      <c r="E71" s="7"/>
      <c r="F71" s="7"/>
      <c r="G71" s="74"/>
      <c r="H71" s="76"/>
      <c r="I71" s="76"/>
      <c r="J71" s="76"/>
      <c r="K71" s="76"/>
      <c r="L71" s="76"/>
      <c r="M71" s="76"/>
      <c r="N71" s="76"/>
      <c r="O71" s="72"/>
      <c r="P71" s="72"/>
      <c r="Q71" s="72"/>
      <c r="R71" s="72"/>
      <c r="S71" s="72"/>
      <c r="T71" s="72"/>
      <c r="U71" s="72"/>
      <c r="V71" s="72"/>
      <c r="W71" s="72"/>
      <c r="X71" s="4"/>
    </row>
    <row r="72" spans="1:24" x14ac:dyDescent="0.3">
      <c r="A72" s="8"/>
      <c r="B72" s="8"/>
      <c r="C72" s="8"/>
      <c r="D72" s="8"/>
      <c r="E72" s="8"/>
      <c r="F72" s="48"/>
      <c r="G72" s="74"/>
      <c r="H72" s="76"/>
      <c r="I72" s="76"/>
      <c r="J72" s="76"/>
      <c r="K72" s="76"/>
      <c r="L72" s="76"/>
      <c r="M72" s="76"/>
      <c r="N72" s="76"/>
      <c r="O72" s="72"/>
      <c r="P72" s="72"/>
      <c r="Q72" s="72"/>
      <c r="R72" s="72"/>
      <c r="S72" s="72"/>
      <c r="T72" s="72"/>
      <c r="U72" s="72"/>
      <c r="V72" s="72"/>
      <c r="W72" s="72"/>
      <c r="X72" s="4"/>
    </row>
    <row r="73" spans="1:24" ht="21" x14ac:dyDescent="0.4">
      <c r="A73" s="8"/>
      <c r="B73" s="85"/>
      <c r="C73" s="46"/>
      <c r="D73" s="47"/>
      <c r="E73" s="47"/>
      <c r="F73" s="47"/>
      <c r="G73" s="74"/>
      <c r="H73" s="76"/>
      <c r="I73" s="76"/>
      <c r="J73" s="76"/>
      <c r="K73" s="76"/>
      <c r="L73" s="76"/>
      <c r="M73" s="76"/>
      <c r="N73" s="76"/>
      <c r="O73" s="72"/>
      <c r="P73" s="72"/>
      <c r="Q73" s="72"/>
      <c r="R73" s="72"/>
      <c r="S73" s="72"/>
      <c r="T73" s="72"/>
      <c r="U73" s="72"/>
      <c r="V73" s="72"/>
      <c r="W73" s="72"/>
      <c r="X73" s="4"/>
    </row>
    <row r="74" spans="1:24" x14ac:dyDescent="0.3">
      <c r="A74" s="8"/>
      <c r="B74" s="66"/>
      <c r="C74" s="86"/>
      <c r="D74" s="48"/>
      <c r="E74" s="48"/>
      <c r="F74" s="48"/>
      <c r="G74" s="74"/>
      <c r="H74" s="76"/>
      <c r="I74" s="76"/>
      <c r="J74" s="76"/>
      <c r="K74" s="76"/>
      <c r="L74" s="76"/>
      <c r="M74" s="76"/>
      <c r="N74" s="76"/>
      <c r="O74" s="72"/>
      <c r="P74" s="72"/>
      <c r="Q74" s="72"/>
      <c r="R74" s="72"/>
      <c r="S74" s="72"/>
      <c r="T74" s="72"/>
      <c r="U74" s="72"/>
      <c r="V74" s="72"/>
      <c r="W74" s="72"/>
      <c r="X74" s="4"/>
    </row>
    <row r="75" spans="1:24" x14ac:dyDescent="0.3">
      <c r="A75" s="8"/>
      <c r="B75" s="8"/>
      <c r="C75" s="48"/>
      <c r="D75" s="8"/>
      <c r="E75" s="8"/>
      <c r="F75" s="8"/>
      <c r="G75" s="74"/>
      <c r="H75" s="76"/>
      <c r="I75" s="76"/>
      <c r="J75" s="76"/>
      <c r="K75" s="76"/>
      <c r="L75" s="76"/>
      <c r="M75" s="76"/>
      <c r="N75" s="76"/>
      <c r="O75" s="72"/>
      <c r="P75" s="72"/>
      <c r="Q75" s="72"/>
      <c r="R75" s="72"/>
      <c r="S75" s="72"/>
      <c r="T75" s="72"/>
      <c r="U75" s="72"/>
      <c r="V75" s="72"/>
      <c r="W75" s="72"/>
      <c r="X75" s="4"/>
    </row>
    <row r="76" spans="1:24" ht="21" x14ac:dyDescent="0.4">
      <c r="A76" s="8"/>
      <c r="B76" s="85"/>
      <c r="C76" s="46"/>
      <c r="D76" s="87"/>
      <c r="E76" s="46"/>
      <c r="F76" s="47"/>
      <c r="G76" s="74"/>
      <c r="H76" s="76"/>
      <c r="I76" s="76"/>
      <c r="J76" s="76"/>
      <c r="K76" s="76"/>
      <c r="L76" s="76"/>
      <c r="M76" s="76"/>
      <c r="N76" s="76"/>
      <c r="O76" s="72"/>
      <c r="P76" s="72"/>
      <c r="Q76" s="72"/>
      <c r="R76" s="72"/>
      <c r="S76" s="72"/>
      <c r="T76" s="72"/>
      <c r="U76" s="72"/>
      <c r="V76" s="72"/>
      <c r="W76" s="72"/>
      <c r="X76" s="4"/>
    </row>
    <row r="77" spans="1:24" x14ac:dyDescent="0.3">
      <c r="A77" s="51"/>
      <c r="B77" s="51"/>
      <c r="C77" s="88"/>
      <c r="D77" s="51"/>
      <c r="E77" s="61"/>
      <c r="F77" s="61"/>
      <c r="G77" s="53"/>
      <c r="H77" s="53"/>
      <c r="I77" s="53"/>
      <c r="J77" s="76"/>
      <c r="K77" s="76"/>
      <c r="L77" s="76"/>
      <c r="M77" s="76"/>
      <c r="N77" s="76"/>
      <c r="O77" s="72"/>
      <c r="P77" s="72"/>
      <c r="Q77" s="72"/>
      <c r="R77" s="72"/>
      <c r="S77" s="72"/>
      <c r="T77" s="72"/>
      <c r="U77" s="72"/>
      <c r="V77" s="72"/>
      <c r="W77" s="72"/>
      <c r="X77" s="4"/>
    </row>
    <row r="78" spans="1:24" x14ac:dyDescent="0.3">
      <c r="A78" s="51"/>
      <c r="B78" s="51"/>
      <c r="C78" s="88"/>
      <c r="D78" s="51"/>
      <c r="E78" s="51"/>
      <c r="F78" s="61"/>
      <c r="G78" s="53"/>
      <c r="H78" s="53"/>
      <c r="I78" s="53"/>
      <c r="J78" s="76"/>
      <c r="K78" s="76"/>
      <c r="L78" s="76"/>
      <c r="M78" s="76"/>
      <c r="N78" s="76"/>
      <c r="O78" s="72"/>
      <c r="P78" s="72"/>
      <c r="Q78" s="72"/>
      <c r="R78" s="72"/>
      <c r="S78" s="72"/>
      <c r="T78" s="72"/>
      <c r="U78" s="72"/>
      <c r="V78" s="72"/>
      <c r="W78" s="72"/>
      <c r="X78" s="4"/>
    </row>
    <row r="79" spans="1:24" x14ac:dyDescent="0.3">
      <c r="A79" s="51"/>
      <c r="B79" s="51"/>
      <c r="C79" s="51"/>
      <c r="D79" s="51"/>
      <c r="E79" s="51"/>
      <c r="F79" s="51"/>
      <c r="G79" s="53"/>
      <c r="H79" s="53"/>
      <c r="I79" s="53"/>
      <c r="J79" s="76"/>
      <c r="K79" s="76"/>
      <c r="L79" s="76"/>
      <c r="M79" s="76"/>
      <c r="N79" s="76"/>
      <c r="O79" s="72"/>
      <c r="P79" s="72"/>
      <c r="Q79" s="72"/>
      <c r="R79" s="72"/>
      <c r="S79" s="72"/>
      <c r="T79" s="72"/>
      <c r="U79" s="72"/>
      <c r="V79" s="72"/>
      <c r="W79" s="72"/>
      <c r="X79" s="4"/>
    </row>
    <row r="80" spans="1:24" x14ac:dyDescent="0.3">
      <c r="A80" s="89"/>
      <c r="B80" s="53"/>
      <c r="C80" s="53"/>
      <c r="D80" s="53" t="s">
        <v>61</v>
      </c>
      <c r="E80" s="53" t="s">
        <v>62</v>
      </c>
      <c r="F80" s="14" t="s">
        <v>63</v>
      </c>
      <c r="G80" s="53" t="s">
        <v>115</v>
      </c>
      <c r="H80" s="53"/>
      <c r="I80" s="53"/>
      <c r="J80" s="76"/>
      <c r="K80" s="76"/>
      <c r="L80" s="76"/>
      <c r="M80" s="76"/>
      <c r="N80" s="76"/>
      <c r="O80" s="72"/>
      <c r="P80" s="72"/>
      <c r="Q80" s="72"/>
      <c r="R80" s="72"/>
      <c r="S80" s="72"/>
      <c r="T80" s="72"/>
      <c r="U80" s="72"/>
      <c r="V80" s="72"/>
      <c r="W80" s="72"/>
      <c r="X80" s="4"/>
    </row>
    <row r="81" spans="1:24" x14ac:dyDescent="0.3">
      <c r="A81" s="89" t="s">
        <v>51</v>
      </c>
      <c r="B81" s="53"/>
      <c r="C81" s="56"/>
      <c r="D81" s="53">
        <f>(B90)</f>
        <v>8.4131929247244699</v>
      </c>
      <c r="E81" s="53">
        <f>(EXP((-B86*(EXP(B87*D81)))))*100</f>
        <v>0.999999999999996</v>
      </c>
      <c r="F81" s="53">
        <f>(-B86*B87*(EXP((D81*B87+(-B86*EXP(B87*D81))))))</f>
        <v>4.4321217059092026E-2</v>
      </c>
      <c r="G81" s="53">
        <f>F81/B93</f>
        <v>0.12518150433532749</v>
      </c>
      <c r="H81" s="53"/>
      <c r="I81" s="53"/>
      <c r="J81" s="76"/>
      <c r="K81" s="76"/>
      <c r="L81" s="76"/>
      <c r="M81" s="76"/>
      <c r="N81" s="76"/>
      <c r="O81" s="72"/>
      <c r="P81" s="72"/>
      <c r="Q81" s="72"/>
      <c r="R81" s="72"/>
      <c r="S81" s="72"/>
      <c r="T81" s="72"/>
      <c r="U81" s="72"/>
      <c r="V81" s="72"/>
      <c r="W81" s="72"/>
      <c r="X81" s="4"/>
    </row>
    <row r="82" spans="1:24" x14ac:dyDescent="0.3">
      <c r="A82" s="89" t="s">
        <v>52</v>
      </c>
      <c r="B82" s="53">
        <f>EINGABEN!$J$17</f>
        <v>10</v>
      </c>
      <c r="C82" s="56"/>
      <c r="D82" s="53">
        <f t="shared" ref="D82:D100" si="0">(D81+1*$D$102)</f>
        <v>8.7315211885224304</v>
      </c>
      <c r="E82" s="53">
        <f>(EXP((-B86*(EXP(B87*D82)))))*100</f>
        <v>3.371058965392606</v>
      </c>
      <c r="F82" s="53">
        <f>(-B86*B87*(EXP((D82*B87+(-B86*EXP(B87*D82))))))</f>
        <v>0.10998279981082525</v>
      </c>
      <c r="G82" s="53">
        <f>F82/B93</f>
        <v>0.31063705477613807</v>
      </c>
      <c r="H82" s="53"/>
      <c r="I82" s="53"/>
      <c r="J82" s="76"/>
      <c r="K82" s="76"/>
      <c r="L82" s="76"/>
      <c r="M82" s="76"/>
      <c r="N82" s="76"/>
      <c r="O82" s="72"/>
      <c r="P82" s="72"/>
      <c r="Q82" s="72"/>
      <c r="R82" s="72"/>
      <c r="S82" s="72"/>
      <c r="T82" s="72"/>
      <c r="U82" s="72"/>
      <c r="V82" s="72"/>
      <c r="W82" s="72"/>
      <c r="X82" s="4"/>
    </row>
    <row r="83" spans="1:24" x14ac:dyDescent="0.3">
      <c r="A83" s="89" t="s">
        <v>53</v>
      </c>
      <c r="B83" s="53">
        <f>EINGABEN!$J$18</f>
        <v>9</v>
      </c>
      <c r="C83" s="56"/>
      <c r="D83" s="53">
        <f t="shared" si="0"/>
        <v>9.049849452320391</v>
      </c>
      <c r="E83" s="53">
        <f>(EXP((-B86*(EXP(B87*D83)))))*100</f>
        <v>8.2463931971786835</v>
      </c>
      <c r="F83" s="53">
        <f>(-B86*B87*(EXP((D83*B87+(-B86*EXP(B87*D83))))))</f>
        <v>0.19804742734451505</v>
      </c>
      <c r="G83" s="53">
        <f>F83/B93</f>
        <v>0.55936809793994768</v>
      </c>
      <c r="H83" s="53"/>
      <c r="I83" s="53"/>
      <c r="J83" s="76"/>
      <c r="K83" s="76"/>
      <c r="L83" s="76"/>
      <c r="M83" s="76"/>
      <c r="N83" s="76"/>
      <c r="O83" s="72"/>
      <c r="P83" s="72"/>
      <c r="Q83" s="72"/>
      <c r="R83" s="72"/>
      <c r="S83" s="72"/>
      <c r="T83" s="72"/>
      <c r="U83" s="72"/>
      <c r="V83" s="72"/>
      <c r="W83" s="72"/>
      <c r="X83" s="4"/>
    </row>
    <row r="84" spans="1:24" x14ac:dyDescent="0.3">
      <c r="A84" s="89" t="s">
        <v>54</v>
      </c>
      <c r="B84" s="53">
        <f>EINGABEN!$J$19</f>
        <v>11</v>
      </c>
      <c r="C84" s="56"/>
      <c r="D84" s="53">
        <f t="shared" si="0"/>
        <v>9.3681777161183515</v>
      </c>
      <c r="E84" s="53">
        <f>(EXP((-B86*(EXP(B87*D84)))))*100</f>
        <v>15.931025195503834</v>
      </c>
      <c r="F84" s="53">
        <f>(-B86*B87*(EXP((D84*B87+(-B86*EXP(B87*D84))))))</f>
        <v>0.2816408430545122</v>
      </c>
      <c r="G84" s="53">
        <f>F84/B93</f>
        <v>0.79547058396044812</v>
      </c>
      <c r="H84" s="53"/>
      <c r="I84" s="53"/>
      <c r="J84" s="76"/>
      <c r="K84" s="76"/>
      <c r="L84" s="76"/>
      <c r="M84" s="76"/>
      <c r="N84" s="76"/>
      <c r="O84" s="72"/>
      <c r="P84" s="72"/>
      <c r="Q84" s="72"/>
      <c r="R84" s="72"/>
      <c r="S84" s="72"/>
      <c r="T84" s="72"/>
      <c r="U84" s="72"/>
      <c r="V84" s="72"/>
      <c r="W84" s="72"/>
      <c r="X84" s="4"/>
    </row>
    <row r="85" spans="1:24" x14ac:dyDescent="0.3">
      <c r="A85" s="89"/>
      <c r="B85" s="53"/>
      <c r="C85" s="56"/>
      <c r="D85" s="53">
        <f t="shared" si="0"/>
        <v>9.686505979916312</v>
      </c>
      <c r="E85" s="53">
        <f>(EXP((-B86*(EXP(B87*D85)))))*100</f>
        <v>25.867721883377577</v>
      </c>
      <c r="F85" s="53">
        <f>(-B86*B87*(EXP((D85*B87+(-B86*EXP(B87*D85))))))</f>
        <v>0.33663311723154832</v>
      </c>
      <c r="G85" s="53">
        <f>F85/B93</f>
        <v>0.95079158065428737</v>
      </c>
      <c r="H85" s="53"/>
      <c r="I85" s="53"/>
      <c r="J85" s="76"/>
      <c r="K85" s="76"/>
      <c r="L85" s="76"/>
      <c r="M85" s="76"/>
      <c r="N85" s="76"/>
      <c r="O85" s="72"/>
      <c r="P85" s="72"/>
      <c r="Q85" s="72"/>
      <c r="R85" s="72"/>
      <c r="S85" s="72"/>
      <c r="T85" s="72"/>
      <c r="U85" s="72"/>
      <c r="V85" s="72"/>
      <c r="W85" s="72"/>
      <c r="X85" s="4"/>
    </row>
    <row r="86" spans="1:24" x14ac:dyDescent="0.3">
      <c r="A86" s="89" t="s">
        <v>55</v>
      </c>
      <c r="B86" s="53">
        <f>(EXP(B82*-B87))</f>
        <v>15126.901590680727</v>
      </c>
      <c r="C86" s="56"/>
      <c r="D86" s="53">
        <f t="shared" si="0"/>
        <v>10.004834243714273</v>
      </c>
      <c r="E86" s="53">
        <f>(EXP((-B86*(EXP(B87*D86)))))*100</f>
        <v>36.959102623361119</v>
      </c>
      <c r="F86" s="53">
        <f>(-B86*B87*(EXP((D86*B87+(-B86*EXP(B87*D86))))))</f>
        <v>0.35405180932242486</v>
      </c>
      <c r="G86" s="53">
        <f>F86/B93</f>
        <v>0.99998919353984073</v>
      </c>
      <c r="H86" s="53"/>
      <c r="I86" s="53"/>
      <c r="J86" s="76"/>
      <c r="K86" s="76"/>
      <c r="L86" s="76"/>
      <c r="M86" s="76"/>
      <c r="N86" s="76"/>
      <c r="O86" s="72"/>
      <c r="P86" s="72"/>
      <c r="Q86" s="72"/>
      <c r="R86" s="72"/>
      <c r="S86" s="72"/>
      <c r="T86" s="72"/>
      <c r="U86" s="72"/>
      <c r="V86" s="72"/>
      <c r="W86" s="72"/>
      <c r="X86" s="4"/>
    </row>
    <row r="87" spans="1:24" x14ac:dyDescent="0.3">
      <c r="A87" s="89" t="s">
        <v>56</v>
      </c>
      <c r="B87" s="53">
        <f>-(0.962423/B88)</f>
        <v>-0.96242300000000003</v>
      </c>
      <c r="C87" s="56"/>
      <c r="D87" s="53">
        <f t="shared" si="0"/>
        <v>10.323162507512233</v>
      </c>
      <c r="E87" s="53">
        <f>(EXP((-B86*(EXP(B87*D87)))))*100</f>
        <v>48.060962324576828</v>
      </c>
      <c r="F87" s="53">
        <f>(-B86*B87*(EXP((D87*B87+(-B86*EXP(B87*D87))))))</f>
        <v>0.33891017457481459</v>
      </c>
      <c r="G87" s="53">
        <f>F87/B93</f>
        <v>0.95722293526505609</v>
      </c>
      <c r="H87" s="53"/>
      <c r="I87" s="53"/>
      <c r="J87" s="76"/>
      <c r="K87" s="76"/>
      <c r="L87" s="76"/>
      <c r="M87" s="76"/>
      <c r="N87" s="76"/>
      <c r="O87" s="72"/>
      <c r="P87" s="72"/>
      <c r="Q87" s="72"/>
      <c r="R87" s="72"/>
      <c r="S87" s="72"/>
      <c r="T87" s="72"/>
      <c r="U87" s="72"/>
      <c r="V87" s="72"/>
      <c r="W87" s="72"/>
      <c r="X87" s="4"/>
    </row>
    <row r="88" spans="1:24" x14ac:dyDescent="0.3">
      <c r="A88" s="89" t="s">
        <v>57</v>
      </c>
      <c r="B88" s="53">
        <f>(ABS(B82-B83))</f>
        <v>1</v>
      </c>
      <c r="C88" s="56"/>
      <c r="D88" s="53">
        <f t="shared" si="0"/>
        <v>10.641490771310194</v>
      </c>
      <c r="E88" s="53">
        <f>(EXP((-B86*(EXP(B87*D88)))))*100</f>
        <v>58.312555926441576</v>
      </c>
      <c r="F88" s="53">
        <f>(-B86*B87*(EXP((D88*B87+(-B86*EXP(B87*D88))))))</f>
        <v>0.30269201670696805</v>
      </c>
      <c r="G88" s="53">
        <f>F88/B93</f>
        <v>0.85492783176853926</v>
      </c>
      <c r="H88" s="53"/>
      <c r="I88" s="53"/>
      <c r="J88" s="76"/>
      <c r="K88" s="76"/>
      <c r="L88" s="76"/>
      <c r="M88" s="76"/>
      <c r="N88" s="76"/>
      <c r="O88" s="72"/>
      <c r="P88" s="72"/>
      <c r="Q88" s="72"/>
      <c r="R88" s="72"/>
      <c r="S88" s="72"/>
      <c r="T88" s="72"/>
      <c r="U88" s="72"/>
      <c r="V88" s="72"/>
      <c r="W88" s="72"/>
      <c r="X88" s="4"/>
    </row>
    <row r="89" spans="1:24" x14ac:dyDescent="0.3">
      <c r="A89" s="89"/>
      <c r="B89" s="53"/>
      <c r="C89" s="56"/>
      <c r="D89" s="53">
        <f t="shared" si="0"/>
        <v>10.959819035108154</v>
      </c>
      <c r="E89" s="53">
        <f>(EXP((-B86*(EXP(B87*D89)))))*100</f>
        <v>67.231611968525002</v>
      </c>
      <c r="F89" s="53">
        <f>(-B86*B87*(EXP((D89*B87+(-B86*EXP(B87*D89))))))</f>
        <v>0.25689707411790663</v>
      </c>
      <c r="G89" s="53">
        <f>F89/B93</f>
        <v>0.72558391513814824</v>
      </c>
      <c r="H89" s="53"/>
      <c r="I89" s="53"/>
      <c r="J89" s="76"/>
      <c r="K89" s="76"/>
      <c r="L89" s="76"/>
      <c r="M89" s="76"/>
      <c r="N89" s="76"/>
      <c r="O89" s="72"/>
      <c r="P89" s="72"/>
      <c r="Q89" s="72"/>
      <c r="R89" s="72"/>
      <c r="S89" s="72"/>
      <c r="T89" s="72"/>
      <c r="U89" s="72"/>
      <c r="V89" s="72"/>
      <c r="W89" s="72"/>
      <c r="X89" s="4"/>
    </row>
    <row r="90" spans="1:24" x14ac:dyDescent="0.3">
      <c r="A90" s="89" t="s">
        <v>58</v>
      </c>
      <c r="B90" s="53">
        <f>(LN(((LN(0.01))/-B86))/(B87))</f>
        <v>8.4131929247244699</v>
      </c>
      <c r="C90" s="56"/>
      <c r="D90" s="53">
        <f t="shared" si="0"/>
        <v>11.278147298906115</v>
      </c>
      <c r="E90" s="53">
        <f>(EXP((-B86*(EXP(B87*D90)))))*100</f>
        <v>74.657590603603722</v>
      </c>
      <c r="F90" s="53">
        <f>(-B86*B87*(EXP((D90*B87+(-B86*EXP(B87*D90))))))</f>
        <v>0.20999373994787604</v>
      </c>
      <c r="G90" s="53">
        <f>F90/B93</f>
        <v>0.59310944084925821</v>
      </c>
      <c r="H90" s="53"/>
      <c r="I90" s="53"/>
      <c r="J90" s="76"/>
      <c r="K90" s="76"/>
      <c r="L90" s="76"/>
      <c r="M90" s="76"/>
      <c r="N90" s="76"/>
      <c r="O90" s="72"/>
      <c r="P90" s="72"/>
      <c r="Q90" s="72"/>
      <c r="R90" s="72"/>
      <c r="S90" s="72"/>
      <c r="T90" s="72"/>
      <c r="U90" s="72"/>
      <c r="V90" s="72"/>
      <c r="W90" s="72"/>
      <c r="X90" s="4"/>
    </row>
    <row r="91" spans="1:24" x14ac:dyDescent="0.3">
      <c r="A91" s="89" t="s">
        <v>59</v>
      </c>
      <c r="B91" s="53">
        <f>(LN(((LN(0.99))/-B86))/(B87))</f>
        <v>14.77975820068367</v>
      </c>
      <c r="C91" s="56"/>
      <c r="D91" s="53">
        <f t="shared" si="0"/>
        <v>11.596475562704075</v>
      </c>
      <c r="E91" s="53">
        <f>(EXP((-B86*(EXP(B87*D91)))))*100</f>
        <v>80.643174200207312</v>
      </c>
      <c r="F91" s="53">
        <f>(-B86*B87*(EXP((D91*B87+(-B86*EXP(B87*D91))))))</f>
        <v>0.16697318699993191</v>
      </c>
      <c r="G91" s="53">
        <f>F91/B93</f>
        <v>0.47160155156496564</v>
      </c>
      <c r="H91" s="53"/>
      <c r="I91" s="53"/>
      <c r="J91" s="76"/>
      <c r="K91" s="76"/>
      <c r="L91" s="76"/>
      <c r="M91" s="76"/>
      <c r="N91" s="76"/>
      <c r="O91" s="72"/>
      <c r="P91" s="72"/>
      <c r="Q91" s="72"/>
      <c r="R91" s="72"/>
      <c r="S91" s="72"/>
      <c r="T91" s="72"/>
      <c r="U91" s="72"/>
      <c r="V91" s="72"/>
      <c r="W91" s="72"/>
      <c r="X91" s="4"/>
    </row>
    <row r="92" spans="1:24" x14ac:dyDescent="0.3">
      <c r="A92" s="89" t="s">
        <v>60</v>
      </c>
      <c r="B92" s="53">
        <f>(LN(((LN(0.5))/-B86))/(B87))</f>
        <v>10.38082311060902</v>
      </c>
      <c r="C92" s="56"/>
      <c r="D92" s="53">
        <f t="shared" si="0"/>
        <v>11.914803826502036</v>
      </c>
      <c r="E92" s="53">
        <f>(EXP((-B86*(EXP(B87*D92)))))*100</f>
        <v>85.353797543789241</v>
      </c>
      <c r="F92" s="53">
        <f>(-B86*B87*(EXP((D92*B87+(-B86*EXP(B87*D92))))))</f>
        <v>0.13009143844864443</v>
      </c>
      <c r="G92" s="53">
        <f>F92/B93</f>
        <v>0.36743219267728272</v>
      </c>
      <c r="H92" s="53"/>
      <c r="I92" s="53"/>
      <c r="J92" s="76"/>
      <c r="K92" s="76"/>
      <c r="L92" s="76"/>
      <c r="M92" s="76"/>
      <c r="N92" s="76"/>
      <c r="O92" s="72"/>
      <c r="P92" s="72"/>
      <c r="Q92" s="72"/>
      <c r="R92" s="72"/>
      <c r="S92" s="72"/>
      <c r="T92" s="72"/>
      <c r="U92" s="72"/>
      <c r="V92" s="72"/>
      <c r="W92" s="72"/>
      <c r="X92" s="4"/>
    </row>
    <row r="93" spans="1:24" x14ac:dyDescent="0.3">
      <c r="A93" s="89" t="s">
        <v>64</v>
      </c>
      <c r="B93" s="53">
        <f>(-B86*B87*(EXP((B82*B87+(-B86*EXP(B87*B82))))))</f>
        <v>0.35405563541054308</v>
      </c>
      <c r="C93" s="56"/>
      <c r="D93" s="53">
        <f t="shared" si="0"/>
        <v>12.233132090299996</v>
      </c>
      <c r="E93" s="53">
        <f>(EXP((-B86*(EXP(B87*D93)))))*100</f>
        <v>88.996306186010415</v>
      </c>
      <c r="F93" s="53">
        <f>(-B86*B87*(EXP((D93*B87+(-B86*EXP(B87*D93))))))</f>
        <v>9.9849200874884247E-2</v>
      </c>
      <c r="G93" s="53">
        <f>F93/B93</f>
        <v>0.28201556729666144</v>
      </c>
      <c r="H93" s="53"/>
      <c r="I93" s="53"/>
      <c r="J93" s="76"/>
      <c r="K93" s="76"/>
      <c r="L93" s="76"/>
      <c r="M93" s="76"/>
      <c r="N93" s="76"/>
      <c r="O93" s="72"/>
      <c r="P93" s="72"/>
      <c r="Q93" s="72"/>
      <c r="R93" s="72"/>
      <c r="S93" s="72"/>
      <c r="T93" s="72"/>
      <c r="U93" s="72"/>
      <c r="V93" s="72"/>
      <c r="W93" s="72"/>
      <c r="X93" s="4"/>
    </row>
    <row r="94" spans="1:24" x14ac:dyDescent="0.3">
      <c r="A94" s="56"/>
      <c r="B94" s="56"/>
      <c r="C94" s="53"/>
      <c r="D94" s="53">
        <f t="shared" si="0"/>
        <v>12.551460354097957</v>
      </c>
      <c r="E94" s="53">
        <f>(EXP((-B86*(EXP(B87*D94)))))*100</f>
        <v>91.776578694725103</v>
      </c>
      <c r="F94" s="53">
        <f>(-B86*B87*(EXP((D94*B87+(-B86*EXP(B87*D94))))))</f>
        <v>7.5796860958322859E-2</v>
      </c>
      <c r="G94" s="53">
        <f>F94/B93</f>
        <v>0.21408178087727106</v>
      </c>
      <c r="H94" s="53"/>
      <c r="I94" s="53"/>
      <c r="J94" s="76"/>
      <c r="K94" s="76"/>
      <c r="L94" s="76"/>
      <c r="M94" s="76"/>
      <c r="N94" s="76"/>
      <c r="O94" s="72"/>
      <c r="P94" s="72"/>
      <c r="Q94" s="72"/>
      <c r="R94" s="72"/>
      <c r="S94" s="72"/>
      <c r="T94" s="72"/>
      <c r="U94" s="72"/>
      <c r="V94" s="72"/>
      <c r="W94" s="72"/>
      <c r="X94" s="4"/>
    </row>
    <row r="95" spans="1:24" x14ac:dyDescent="0.3">
      <c r="A95" s="89"/>
      <c r="B95" s="53"/>
      <c r="C95" s="53"/>
      <c r="D95" s="53">
        <f t="shared" si="0"/>
        <v>12.869788617895917</v>
      </c>
      <c r="E95" s="53">
        <f>(EXP((-B86*(EXP(B87*D95)))))*100</f>
        <v>93.878533738023933</v>
      </c>
      <c r="F95" s="53">
        <f>(-B86*B87*(EXP((D95*B87+(-B86*EXP(B87*D95))))))</f>
        <v>5.7073223051603943E-2</v>
      </c>
      <c r="G95" s="53">
        <f>F95/B93</f>
        <v>0.16119845963029236</v>
      </c>
      <c r="H95" s="56"/>
      <c r="I95" s="56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4"/>
    </row>
    <row r="96" spans="1:24" x14ac:dyDescent="0.3">
      <c r="A96" s="89"/>
      <c r="B96" s="53"/>
      <c r="C96" s="53"/>
      <c r="D96" s="53">
        <f t="shared" si="0"/>
        <v>13.188116881693878</v>
      </c>
      <c r="E96" s="53">
        <f>(EXP((-B86*(EXP(B87*D96)))))*100</f>
        <v>95.456518408425012</v>
      </c>
      <c r="F96" s="53">
        <f>(-B86*B87*(EXP((D96*B87+(-B86*EXP(B87*D96))))))</f>
        <v>4.2718740114849447E-2</v>
      </c>
      <c r="G96" s="53">
        <f>F96/B93</f>
        <v>0.12065544463178841</v>
      </c>
      <c r="H96" s="56"/>
      <c r="I96" s="56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4"/>
    </row>
    <row r="97" spans="1:24" x14ac:dyDescent="0.3">
      <c r="A97" s="89"/>
      <c r="B97" s="53"/>
      <c r="C97" s="53"/>
      <c r="D97" s="53">
        <f t="shared" si="0"/>
        <v>13.506445145491838</v>
      </c>
      <c r="E97" s="53">
        <f>(EXP((-B86*(EXP(B87*D97)))))*100</f>
        <v>96.635023191758222</v>
      </c>
      <c r="F97" s="53">
        <f>(-B86*B87*(EXP((D97*B87+(-B86*EXP(B87*D97))))))</f>
        <v>3.1834215011926098E-2</v>
      </c>
      <c r="G97" s="53">
        <f>F97/B93</f>
        <v>8.9913030123113066E-2</v>
      </c>
      <c r="H97" s="56"/>
      <c r="I97" s="56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4"/>
    </row>
    <row r="98" spans="1:24" x14ac:dyDescent="0.3">
      <c r="A98" s="89"/>
      <c r="B98" s="53"/>
      <c r="C98" s="53"/>
      <c r="D98" s="53">
        <f t="shared" si="0"/>
        <v>13.824773409289799</v>
      </c>
      <c r="E98" s="53">
        <f>(EXP((-B86*(EXP(B87*D98)))))*100</f>
        <v>97.511827547836319</v>
      </c>
      <c r="F98" s="53">
        <f>(-B86*B87*(EXP((D98*B87+(-B86*EXP(B87*D98))))))</f>
        <v>2.3646323703502177E-2</v>
      </c>
      <c r="G98" s="53">
        <f>F98/B93</f>
        <v>6.6787028191440098E-2</v>
      </c>
      <c r="H98" s="56"/>
      <c r="I98" s="56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4"/>
    </row>
    <row r="99" spans="1:24" x14ac:dyDescent="0.3">
      <c r="A99" s="89"/>
      <c r="B99" s="53"/>
      <c r="C99" s="53"/>
      <c r="D99" s="53">
        <f t="shared" si="0"/>
        <v>14.143101673087759</v>
      </c>
      <c r="E99" s="53">
        <f>(EXP((-B86*(EXP(B87*D99)))))*100</f>
        <v>98.162337484781233</v>
      </c>
      <c r="F99" s="53">
        <f>(-B86*B87*(EXP((D99*B87+(-B86*EXP(B87*D99))))))</f>
        <v>1.7522576734515499E-2</v>
      </c>
      <c r="G99" s="53">
        <f>F99/B93</f>
        <v>4.949102621738332E-2</v>
      </c>
      <c r="H99" s="56"/>
      <c r="I99" s="56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4"/>
    </row>
    <row r="100" spans="1:24" x14ac:dyDescent="0.3">
      <c r="A100" s="53"/>
      <c r="B100" s="53"/>
      <c r="C100" s="53"/>
      <c r="D100" s="53">
        <f t="shared" si="0"/>
        <v>14.46142993688572</v>
      </c>
      <c r="E100" s="53">
        <f>(EXP((-B86*(EXP(B87*D100)))))*100</f>
        <v>98.643960147742177</v>
      </c>
      <c r="F100" s="53">
        <f>(-B86*B87*(EXP((D100*B87+(-B86*EXP(B87*D100))))))</f>
        <v>1.2961949426965571E-2</v>
      </c>
      <c r="G100" s="53">
        <f>F100/B93</f>
        <v>3.6609922652228427E-2</v>
      </c>
      <c r="H100" s="53"/>
      <c r="I100" s="53"/>
      <c r="J100" s="76"/>
      <c r="K100" s="76"/>
      <c r="L100" s="76"/>
      <c r="M100" s="76"/>
      <c r="N100" s="76"/>
      <c r="O100" s="72"/>
      <c r="P100" s="72"/>
      <c r="Q100" s="72"/>
      <c r="R100" s="72"/>
      <c r="S100" s="72"/>
      <c r="T100" s="72"/>
      <c r="U100" s="72"/>
      <c r="V100" s="72"/>
      <c r="W100" s="72"/>
      <c r="X100" s="4"/>
    </row>
    <row r="101" spans="1:24" x14ac:dyDescent="0.3">
      <c r="A101" s="53"/>
      <c r="B101" s="53"/>
      <c r="C101" s="53"/>
      <c r="D101" s="53">
        <f>(B91)</f>
        <v>14.77975820068367</v>
      </c>
      <c r="E101" s="53">
        <f>(EXP((-B86*(EXP(B87*D101)))))*100</f>
        <v>99</v>
      </c>
      <c r="F101" s="53">
        <f>(-B86*B87*(EXP((D101*B87+(-B86*EXP(B87*D101))))))</f>
        <v>9.5759476393030788E-3</v>
      </c>
      <c r="G101" s="53">
        <f>F101/B93</f>
        <v>2.7046448867278576E-2</v>
      </c>
      <c r="H101" s="53"/>
      <c r="I101" s="53"/>
      <c r="J101" s="76"/>
      <c r="K101" s="76"/>
      <c r="L101" s="76"/>
      <c r="M101" s="76"/>
      <c r="N101" s="76"/>
      <c r="O101" s="72"/>
      <c r="P101" s="72"/>
      <c r="Q101" s="72"/>
      <c r="R101" s="72"/>
      <c r="S101" s="72"/>
      <c r="T101" s="72"/>
      <c r="U101" s="72"/>
      <c r="V101" s="72"/>
      <c r="W101" s="72"/>
      <c r="X101" s="4"/>
    </row>
    <row r="102" spans="1:24" x14ac:dyDescent="0.3">
      <c r="A102" s="53"/>
      <c r="B102" s="53"/>
      <c r="C102" s="53"/>
      <c r="D102" s="53">
        <f>(D101-D81)/20</f>
        <v>0.31832826379795998</v>
      </c>
      <c r="E102" s="53"/>
      <c r="F102" s="53"/>
      <c r="G102" s="53"/>
      <c r="H102" s="53"/>
      <c r="I102" s="53"/>
      <c r="J102" s="76"/>
      <c r="K102" s="76"/>
      <c r="L102" s="76"/>
      <c r="M102" s="76"/>
      <c r="N102" s="76"/>
      <c r="O102" s="72"/>
      <c r="P102" s="72"/>
      <c r="Q102" s="72"/>
      <c r="R102" s="72"/>
      <c r="S102" s="72"/>
      <c r="T102" s="72"/>
      <c r="U102" s="72"/>
      <c r="V102" s="72"/>
      <c r="W102" s="72"/>
      <c r="X102" s="4"/>
    </row>
    <row r="103" spans="1:24" x14ac:dyDescent="0.3">
      <c r="A103" s="53"/>
      <c r="B103" s="53"/>
      <c r="C103" s="53"/>
      <c r="D103" s="53"/>
      <c r="E103" s="53"/>
      <c r="F103" s="53"/>
      <c r="G103" s="53"/>
      <c r="H103" s="53"/>
      <c r="I103" s="53"/>
      <c r="J103" s="76"/>
      <c r="K103" s="76"/>
      <c r="L103" s="76"/>
      <c r="M103" s="76"/>
      <c r="N103" s="76"/>
      <c r="O103" s="72"/>
      <c r="P103" s="72"/>
      <c r="Q103" s="72"/>
      <c r="R103" s="72"/>
      <c r="S103" s="72"/>
      <c r="T103" s="72"/>
      <c r="U103" s="72"/>
      <c r="V103" s="72"/>
      <c r="W103" s="72"/>
      <c r="X103" s="4"/>
    </row>
    <row r="104" spans="1:24" x14ac:dyDescent="0.3">
      <c r="A104" s="53"/>
      <c r="B104" s="53"/>
      <c r="C104" s="53"/>
      <c r="D104" s="53"/>
      <c r="E104" s="53"/>
      <c r="F104" s="53"/>
      <c r="G104" s="53"/>
      <c r="H104" s="53"/>
      <c r="I104" s="53"/>
      <c r="J104" s="76"/>
      <c r="K104" s="76"/>
      <c r="L104" s="76"/>
      <c r="M104" s="76"/>
      <c r="N104" s="76"/>
      <c r="O104" s="72"/>
      <c r="P104" s="72"/>
      <c r="Q104" s="72"/>
      <c r="R104" s="72"/>
      <c r="S104" s="72"/>
      <c r="T104" s="72"/>
      <c r="U104" s="72"/>
      <c r="V104" s="72"/>
      <c r="W104" s="72"/>
      <c r="X104" s="4"/>
    </row>
    <row r="105" spans="1:24" x14ac:dyDescent="0.3">
      <c r="A105" s="53"/>
      <c r="B105" s="53"/>
      <c r="C105" s="53"/>
      <c r="D105" s="53" t="s">
        <v>61</v>
      </c>
      <c r="E105" s="56" t="s">
        <v>75</v>
      </c>
      <c r="F105" s="53" t="s">
        <v>62</v>
      </c>
      <c r="G105" s="53" t="s">
        <v>63</v>
      </c>
      <c r="H105" s="53" t="s">
        <v>114</v>
      </c>
      <c r="I105" s="53"/>
      <c r="J105" s="76"/>
      <c r="K105" s="76"/>
      <c r="L105" s="76"/>
      <c r="M105" s="76"/>
      <c r="N105" s="76"/>
      <c r="O105" s="72"/>
      <c r="P105" s="72"/>
      <c r="Q105" s="72"/>
      <c r="R105" s="72"/>
      <c r="S105" s="72"/>
      <c r="T105" s="72"/>
      <c r="U105" s="72"/>
      <c r="V105" s="72"/>
      <c r="W105" s="72"/>
      <c r="X105" s="4"/>
    </row>
    <row r="106" spans="1:24" x14ac:dyDescent="0.3">
      <c r="A106" s="53" t="s">
        <v>51</v>
      </c>
      <c r="B106" s="53"/>
      <c r="C106" s="53"/>
      <c r="D106" s="53">
        <f>(B115)</f>
        <v>-11.58680707527553</v>
      </c>
      <c r="E106" s="53">
        <f>D106*-1</f>
        <v>11.58680707527553</v>
      </c>
      <c r="F106" s="53">
        <f>(EXP((-B111*(EXP(B112*D106)))))*100</f>
        <v>0.99999999999999689</v>
      </c>
      <c r="G106" s="53">
        <f>(-B111*B112*(EXP((D106*B112+(-B111*EXP(B112*D106))))))</f>
        <v>4.4321217059092054E-2</v>
      </c>
      <c r="H106" s="53">
        <f>G106/B118</f>
        <v>0.1251815043353276</v>
      </c>
      <c r="I106" s="53"/>
      <c r="J106" s="76"/>
      <c r="K106" s="76"/>
      <c r="L106" s="76"/>
      <c r="M106" s="76"/>
      <c r="N106" s="76"/>
      <c r="O106" s="72"/>
      <c r="P106" s="72"/>
      <c r="Q106" s="72"/>
      <c r="R106" s="72"/>
      <c r="S106" s="72"/>
      <c r="T106" s="72"/>
      <c r="U106" s="72"/>
      <c r="V106" s="72"/>
      <c r="W106" s="72"/>
      <c r="X106" s="4"/>
    </row>
    <row r="107" spans="1:24" x14ac:dyDescent="0.3">
      <c r="A107" s="53" t="s">
        <v>52</v>
      </c>
      <c r="B107" s="53">
        <f>EINGABEN!$J$17*-1</f>
        <v>-10</v>
      </c>
      <c r="C107" s="53"/>
      <c r="D107" s="53">
        <f t="shared" ref="D107:D125" si="1">(D106+1*$D$102)</f>
        <v>-11.26847881147757</v>
      </c>
      <c r="E107" s="53">
        <f t="shared" ref="E107:E126" si="2">D107*-1</f>
        <v>11.26847881147757</v>
      </c>
      <c r="F107" s="53">
        <f>(EXP((-B111*(EXP(B112*D107)))))*100</f>
        <v>3.3710589653926077</v>
      </c>
      <c r="G107" s="53">
        <f>(-B111*B112*(EXP((D107*B112+(-B111*EXP(B112*D107))))))</f>
        <v>0.10998279981082523</v>
      </c>
      <c r="H107" s="53">
        <f>G107/B118</f>
        <v>0.31063705477613812</v>
      </c>
      <c r="I107" s="53"/>
      <c r="J107" s="76"/>
      <c r="K107" s="76"/>
      <c r="L107" s="76"/>
      <c r="M107" s="76"/>
      <c r="N107" s="76"/>
      <c r="O107" s="72"/>
      <c r="P107" s="72"/>
      <c r="Q107" s="72"/>
      <c r="R107" s="72"/>
      <c r="S107" s="72"/>
      <c r="T107" s="72"/>
      <c r="U107" s="72"/>
      <c r="V107" s="72"/>
      <c r="W107" s="72"/>
      <c r="X107" s="4"/>
    </row>
    <row r="108" spans="1:24" x14ac:dyDescent="0.3">
      <c r="A108" s="53" t="s">
        <v>53</v>
      </c>
      <c r="B108" s="53">
        <f>EINGABEN!$J$18*-1</f>
        <v>-9</v>
      </c>
      <c r="C108" s="53"/>
      <c r="D108" s="53">
        <f t="shared" si="1"/>
        <v>-10.950150547679609</v>
      </c>
      <c r="E108" s="53">
        <f t="shared" si="2"/>
        <v>10.950150547679609</v>
      </c>
      <c r="F108" s="53">
        <f>(EXP((-B111*(EXP(B112*D108)))))*100</f>
        <v>8.2463931971786835</v>
      </c>
      <c r="G108" s="53">
        <f>(-B111*B112*(EXP((D108*B112+(-B111*EXP(B112*D108))))))</f>
        <v>0.198047427344515</v>
      </c>
      <c r="H108" s="53">
        <f>G108/B118</f>
        <v>0.55936809793994768</v>
      </c>
      <c r="I108" s="53"/>
      <c r="J108" s="76"/>
      <c r="K108" s="76"/>
      <c r="L108" s="76"/>
      <c r="M108" s="76"/>
      <c r="N108" s="76"/>
      <c r="O108" s="72"/>
      <c r="P108" s="72"/>
      <c r="Q108" s="72"/>
      <c r="R108" s="72"/>
      <c r="S108" s="72"/>
      <c r="T108" s="72"/>
      <c r="U108" s="72"/>
      <c r="V108" s="72"/>
      <c r="W108" s="72"/>
      <c r="X108" s="4"/>
    </row>
    <row r="109" spans="1:24" x14ac:dyDescent="0.3">
      <c r="A109" s="53" t="s">
        <v>54</v>
      </c>
      <c r="B109" s="53">
        <f>EINGABEN!$J$19*-1</f>
        <v>-11</v>
      </c>
      <c r="C109" s="53"/>
      <c r="D109" s="53">
        <f t="shared" si="1"/>
        <v>-10.631822283881649</v>
      </c>
      <c r="E109" s="53">
        <f t="shared" si="2"/>
        <v>10.631822283881649</v>
      </c>
      <c r="F109" s="53">
        <f>(EXP((-B111*(EXP(B112*D109)))))*100</f>
        <v>15.931025195503839</v>
      </c>
      <c r="G109" s="53">
        <f>(-B111*B112*(EXP((D109*B112+(-B111*EXP(B112*D109))))))</f>
        <v>0.2816408430545122</v>
      </c>
      <c r="H109" s="53">
        <f>G109/B118</f>
        <v>0.79547058396044834</v>
      </c>
      <c r="I109" s="53"/>
      <c r="J109" s="76"/>
      <c r="K109" s="76"/>
      <c r="L109" s="76"/>
      <c r="M109" s="76"/>
      <c r="N109" s="76"/>
      <c r="O109" s="72"/>
      <c r="P109" s="72"/>
      <c r="Q109" s="72"/>
      <c r="R109" s="72"/>
      <c r="S109" s="72"/>
      <c r="T109" s="72"/>
      <c r="U109" s="72"/>
      <c r="V109" s="72"/>
      <c r="W109" s="72"/>
      <c r="X109" s="4"/>
    </row>
    <row r="110" spans="1:24" x14ac:dyDescent="0.3">
      <c r="A110" s="53"/>
      <c r="B110" s="53"/>
      <c r="C110" s="53"/>
      <c r="D110" s="53">
        <f t="shared" si="1"/>
        <v>-10.313494020083688</v>
      </c>
      <c r="E110" s="53">
        <f t="shared" si="2"/>
        <v>10.313494020083688</v>
      </c>
      <c r="F110" s="53">
        <f>(EXP((-B111*(EXP(B112*D110)))))*100</f>
        <v>25.867721883377637</v>
      </c>
      <c r="G110" s="53">
        <f>(-B111*B112*(EXP((D110*B112+(-B111*EXP(B112*D110))))))</f>
        <v>0.33663311723154887</v>
      </c>
      <c r="H110" s="53">
        <f>G110/B118</f>
        <v>0.95079158065428915</v>
      </c>
      <c r="I110" s="53"/>
      <c r="J110" s="76"/>
      <c r="K110" s="76"/>
      <c r="L110" s="76"/>
      <c r="M110" s="76"/>
      <c r="N110" s="76"/>
      <c r="O110" s="72"/>
      <c r="P110" s="72"/>
      <c r="Q110" s="72"/>
      <c r="R110" s="72"/>
      <c r="S110" s="72"/>
      <c r="T110" s="72"/>
      <c r="U110" s="72"/>
      <c r="V110" s="72"/>
      <c r="W110" s="72"/>
      <c r="X110" s="4"/>
    </row>
    <row r="111" spans="1:24" x14ac:dyDescent="0.3">
      <c r="A111" s="53" t="s">
        <v>55</v>
      </c>
      <c r="B111" s="53">
        <f>(EXP(B107*-B112))</f>
        <v>6.6107391127345785E-5</v>
      </c>
      <c r="C111" s="53"/>
      <c r="D111" s="53">
        <f t="shared" si="1"/>
        <v>-9.9951657562857275</v>
      </c>
      <c r="E111" s="53">
        <f t="shared" si="2"/>
        <v>9.9951657562857275</v>
      </c>
      <c r="F111" s="53">
        <f>(EXP((-B111*(EXP(B112*D111)))))*100</f>
        <v>36.959102623361183</v>
      </c>
      <c r="G111" s="53">
        <f>(-B111*B112*(EXP((D111*B112+(-B111*EXP(B112*D111))))))</f>
        <v>0.3540518093224248</v>
      </c>
      <c r="H111" s="53">
        <f>G111/B118</f>
        <v>0.99998919353984095</v>
      </c>
      <c r="I111" s="53"/>
      <c r="J111" s="76"/>
      <c r="K111" s="76"/>
      <c r="L111" s="76"/>
      <c r="M111" s="76"/>
      <c r="N111" s="76"/>
      <c r="O111" s="72"/>
      <c r="P111" s="72"/>
      <c r="Q111" s="72"/>
      <c r="R111" s="72"/>
      <c r="S111" s="72"/>
      <c r="T111" s="72"/>
      <c r="U111" s="72"/>
      <c r="V111" s="72"/>
      <c r="W111" s="72"/>
      <c r="X111" s="4"/>
    </row>
    <row r="112" spans="1:24" x14ac:dyDescent="0.3">
      <c r="A112" s="53" t="s">
        <v>56</v>
      </c>
      <c r="B112" s="53">
        <f>-(0.962423/B113)</f>
        <v>-0.96242300000000003</v>
      </c>
      <c r="C112" s="53"/>
      <c r="D112" s="53">
        <f t="shared" si="1"/>
        <v>-9.6768374924877669</v>
      </c>
      <c r="E112" s="53">
        <f t="shared" si="2"/>
        <v>9.6768374924877669</v>
      </c>
      <c r="F112" s="53">
        <f>(EXP((-B111*(EXP(B112*D112)))))*100</f>
        <v>48.060962324576892</v>
      </c>
      <c r="G112" s="53">
        <f>(-B111*B112*(EXP((D112*B112+(-B111*EXP(B112*D112))))))</f>
        <v>0.33891017457481454</v>
      </c>
      <c r="H112" s="53">
        <f>G112/B118</f>
        <v>0.95722293526505631</v>
      </c>
      <c r="I112" s="53"/>
      <c r="J112" s="76"/>
      <c r="K112" s="76"/>
      <c r="L112" s="76"/>
      <c r="M112" s="76"/>
      <c r="N112" s="76"/>
      <c r="O112" s="72"/>
      <c r="P112" s="72"/>
      <c r="Q112" s="72"/>
      <c r="R112" s="72"/>
      <c r="S112" s="72"/>
      <c r="T112" s="72"/>
      <c r="U112" s="72"/>
      <c r="V112" s="72"/>
      <c r="W112" s="72"/>
      <c r="X112" s="4"/>
    </row>
    <row r="113" spans="1:24" x14ac:dyDescent="0.3">
      <c r="A113" s="53" t="s">
        <v>57</v>
      </c>
      <c r="B113" s="53">
        <f>(ABS(B107-B108))</f>
        <v>1</v>
      </c>
      <c r="C113" s="53"/>
      <c r="D113" s="53">
        <f t="shared" si="1"/>
        <v>-9.3585092286898064</v>
      </c>
      <c r="E113" s="53">
        <f t="shared" si="2"/>
        <v>9.3585092286898064</v>
      </c>
      <c r="F113" s="53">
        <f>(EXP((-B111*(EXP(B112*D113)))))*100</f>
        <v>58.312555926441632</v>
      </c>
      <c r="G113" s="53">
        <f>(-B111*B112*(EXP((D113*B112+(-B111*EXP(B112*D113))))))</f>
        <v>0.30269201670696749</v>
      </c>
      <c r="H113" s="53">
        <f>G113/B118</f>
        <v>0.85492783176853793</v>
      </c>
      <c r="I113" s="53"/>
      <c r="J113" s="76"/>
      <c r="K113" s="76"/>
      <c r="L113" s="76"/>
      <c r="M113" s="76"/>
      <c r="N113" s="76"/>
      <c r="O113" s="72"/>
      <c r="P113" s="72"/>
      <c r="Q113" s="72"/>
      <c r="R113" s="72"/>
      <c r="S113" s="72"/>
      <c r="T113" s="72"/>
      <c r="U113" s="72"/>
      <c r="V113" s="72"/>
      <c r="W113" s="72"/>
      <c r="X113" s="4"/>
    </row>
    <row r="114" spans="1:24" x14ac:dyDescent="0.3">
      <c r="A114" s="53"/>
      <c r="B114" s="53"/>
      <c r="C114" s="53"/>
      <c r="D114" s="53">
        <f t="shared" si="1"/>
        <v>-9.0401809648918459</v>
      </c>
      <c r="E114" s="53">
        <f t="shared" si="2"/>
        <v>9.0401809648918459</v>
      </c>
      <c r="F114" s="53">
        <f>(EXP((-B111*(EXP(B112*D114)))))*100</f>
        <v>67.231611968525044</v>
      </c>
      <c r="G114" s="53">
        <f>(-B111*B112*(EXP((D114*B112+(-B111*EXP(B112*D114))))))</f>
        <v>0.25689707411790613</v>
      </c>
      <c r="H114" s="53">
        <f>G114/B118</f>
        <v>0.72558391513814702</v>
      </c>
      <c r="I114" s="53"/>
      <c r="J114" s="76"/>
      <c r="K114" s="76"/>
      <c r="L114" s="76"/>
      <c r="M114" s="76"/>
      <c r="N114" s="76"/>
      <c r="O114" s="72"/>
      <c r="P114" s="72"/>
      <c r="Q114" s="72"/>
      <c r="R114" s="72"/>
      <c r="S114" s="72"/>
      <c r="T114" s="72"/>
      <c r="U114" s="72"/>
      <c r="V114" s="72"/>
      <c r="W114" s="72"/>
      <c r="X114" s="4"/>
    </row>
    <row r="115" spans="1:24" x14ac:dyDescent="0.3">
      <c r="A115" s="53" t="s">
        <v>58</v>
      </c>
      <c r="B115" s="53">
        <f>(LN(((LN(0.01))/-B111))/(B112))</f>
        <v>-11.58680707527553</v>
      </c>
      <c r="C115" s="53"/>
      <c r="D115" s="53">
        <f t="shared" si="1"/>
        <v>-8.7218527010938853</v>
      </c>
      <c r="E115" s="53">
        <f t="shared" si="2"/>
        <v>8.7218527010938853</v>
      </c>
      <c r="F115" s="53">
        <f>(EXP((-B111*(EXP(B112*D115)))))*100</f>
        <v>74.657590603603779</v>
      </c>
      <c r="G115" s="53">
        <f>(-B111*B112*(EXP((D115*B112+(-B111*EXP(B112*D115))))))</f>
        <v>0.20999373994787601</v>
      </c>
      <c r="H115" s="53">
        <f>G115/B118</f>
        <v>0.59310944084925832</v>
      </c>
      <c r="I115" s="53"/>
      <c r="J115" s="76"/>
      <c r="K115" s="76"/>
      <c r="L115" s="76"/>
      <c r="M115" s="76"/>
      <c r="N115" s="76"/>
      <c r="O115" s="72"/>
      <c r="P115" s="72"/>
      <c r="Q115" s="72"/>
      <c r="R115" s="72"/>
      <c r="S115" s="72"/>
      <c r="T115" s="72"/>
      <c r="U115" s="72"/>
      <c r="V115" s="72"/>
      <c r="W115" s="72"/>
      <c r="X115" s="4"/>
    </row>
    <row r="116" spans="1:24" x14ac:dyDescent="0.3">
      <c r="A116" s="53" t="s">
        <v>59</v>
      </c>
      <c r="B116" s="53">
        <f>(LN(((LN(0.99))/-B111))/(B112))</f>
        <v>-5.220241799316331</v>
      </c>
      <c r="C116" s="53"/>
      <c r="D116" s="53">
        <f t="shared" si="1"/>
        <v>-8.4035244372959248</v>
      </c>
      <c r="E116" s="53">
        <f t="shared" si="2"/>
        <v>8.4035244372959248</v>
      </c>
      <c r="F116" s="53">
        <f>(EXP((-B111*(EXP(B112*D116)))))*100</f>
        <v>80.643174200207341</v>
      </c>
      <c r="G116" s="53">
        <f>(-B111*B112*(EXP((D116*B112+(-B111*EXP(B112*D116))))))</f>
        <v>0.16697318699993158</v>
      </c>
      <c r="H116" s="53">
        <f>G116/B118</f>
        <v>0.47160155156496486</v>
      </c>
      <c r="I116" s="53"/>
      <c r="J116" s="76"/>
      <c r="K116" s="76"/>
      <c r="L116" s="76"/>
      <c r="M116" s="76"/>
      <c r="N116" s="76"/>
      <c r="O116" s="72"/>
      <c r="P116" s="72"/>
      <c r="Q116" s="72"/>
      <c r="R116" s="72"/>
      <c r="S116" s="72"/>
      <c r="T116" s="72"/>
      <c r="U116" s="72"/>
      <c r="V116" s="72"/>
      <c r="W116" s="72"/>
      <c r="X116" s="4"/>
    </row>
    <row r="117" spans="1:24" x14ac:dyDescent="0.3">
      <c r="A117" s="53" t="s">
        <v>60</v>
      </c>
      <c r="B117" s="53">
        <f>(LN(((LN(0.5))/-B111))/(B112))</f>
        <v>-9.6191768893909817</v>
      </c>
      <c r="C117" s="53"/>
      <c r="D117" s="53">
        <f t="shared" si="1"/>
        <v>-8.0851961734979643</v>
      </c>
      <c r="E117" s="53">
        <f t="shared" si="2"/>
        <v>8.0851961734979643</v>
      </c>
      <c r="F117" s="53">
        <f>(EXP((-B111*(EXP(B112*D117)))))*100</f>
        <v>85.353797543789256</v>
      </c>
      <c r="G117" s="53">
        <f>(-B111*B112*(EXP((D117*B112+(-B111*EXP(B112*D117))))))</f>
        <v>0.13009143844864418</v>
      </c>
      <c r="H117" s="53">
        <f>G117/B118</f>
        <v>0.36743219267728217</v>
      </c>
      <c r="I117" s="53"/>
      <c r="J117" s="76"/>
      <c r="K117" s="76"/>
      <c r="L117" s="76"/>
      <c r="M117" s="76"/>
      <c r="N117" s="76"/>
      <c r="O117" s="72"/>
      <c r="P117" s="72"/>
      <c r="Q117" s="72"/>
      <c r="R117" s="72"/>
      <c r="S117" s="72"/>
      <c r="T117" s="72"/>
      <c r="U117" s="72"/>
      <c r="V117" s="72"/>
      <c r="W117" s="72"/>
      <c r="X117" s="4"/>
    </row>
    <row r="118" spans="1:24" x14ac:dyDescent="0.3">
      <c r="A118" s="53" t="s">
        <v>64</v>
      </c>
      <c r="B118" s="53">
        <f>(-B111*B112*(EXP((B107*B112+(-B111*EXP(B112*B107))))))</f>
        <v>0.35405563541054297</v>
      </c>
      <c r="C118" s="53"/>
      <c r="D118" s="53">
        <f t="shared" si="1"/>
        <v>-7.7668679097000046</v>
      </c>
      <c r="E118" s="53">
        <f t="shared" si="2"/>
        <v>7.7668679097000046</v>
      </c>
      <c r="F118" s="53">
        <f>(EXP((-B111*(EXP(B112*D118)))))*100</f>
        <v>88.996306186010415</v>
      </c>
      <c r="G118" s="53">
        <f>(-B111*B112*(EXP((D118*B112+(-B111*EXP(B112*D118))))))</f>
        <v>9.984920087488415E-2</v>
      </c>
      <c r="H118" s="53">
        <f>G118/B118</f>
        <v>0.28201556729666127</v>
      </c>
      <c r="I118" s="53"/>
      <c r="J118" s="76"/>
      <c r="K118" s="76"/>
      <c r="L118" s="76"/>
      <c r="M118" s="76"/>
      <c r="N118" s="76"/>
      <c r="O118" s="72"/>
      <c r="P118" s="72"/>
      <c r="Q118" s="72"/>
      <c r="R118" s="72"/>
      <c r="S118" s="72"/>
      <c r="T118" s="72"/>
      <c r="U118" s="72"/>
      <c r="V118" s="72"/>
      <c r="W118" s="72"/>
      <c r="X118" s="4"/>
    </row>
    <row r="119" spans="1:24" x14ac:dyDescent="0.3">
      <c r="A119" s="53"/>
      <c r="B119" s="53"/>
      <c r="C119" s="53"/>
      <c r="D119" s="53">
        <f t="shared" si="1"/>
        <v>-7.448539645902045</v>
      </c>
      <c r="E119" s="53">
        <f t="shared" si="2"/>
        <v>7.448539645902045</v>
      </c>
      <c r="F119" s="53">
        <f>(EXP((-B111*(EXP(B112*D119)))))*100</f>
        <v>91.776578694725103</v>
      </c>
      <c r="G119" s="53">
        <f>(-B111*B112*(EXP((D119*B112+(-B111*EXP(B112*D119))))))</f>
        <v>7.5796860958322776E-2</v>
      </c>
      <c r="H119" s="53">
        <f>G119/B118</f>
        <v>0.21408178087727089</v>
      </c>
      <c r="I119" s="53"/>
      <c r="J119" s="76"/>
      <c r="K119" s="76"/>
      <c r="L119" s="76"/>
      <c r="M119" s="76"/>
      <c r="N119" s="76"/>
      <c r="O119" s="72"/>
      <c r="P119" s="72"/>
      <c r="Q119" s="72"/>
      <c r="R119" s="72"/>
      <c r="S119" s="72"/>
      <c r="T119" s="72"/>
      <c r="U119" s="72"/>
      <c r="V119" s="72"/>
      <c r="W119" s="72"/>
      <c r="X119" s="4"/>
    </row>
    <row r="120" spans="1:24" x14ac:dyDescent="0.3">
      <c r="A120" s="53"/>
      <c r="B120" s="53"/>
      <c r="C120" s="53"/>
      <c r="D120" s="53">
        <f t="shared" si="1"/>
        <v>-7.1302113821040853</v>
      </c>
      <c r="E120" s="53">
        <f t="shared" si="2"/>
        <v>7.1302113821040853</v>
      </c>
      <c r="F120" s="53">
        <f>(EXP((-B111*(EXP(B112*D120)))))*100</f>
        <v>93.878533738023918</v>
      </c>
      <c r="G120" s="53">
        <f>(-B111*B112*(EXP((D120*B112+(-B111*EXP(B112*D120))))))</f>
        <v>5.7073223051603936E-2</v>
      </c>
      <c r="H120" s="53">
        <f>G120/B118</f>
        <v>0.16119845963029239</v>
      </c>
      <c r="I120" s="53"/>
      <c r="J120" s="76"/>
      <c r="K120" s="76"/>
      <c r="L120" s="76"/>
      <c r="M120" s="76"/>
      <c r="N120" s="76"/>
      <c r="O120" s="72"/>
      <c r="P120" s="72"/>
      <c r="Q120" s="72"/>
      <c r="R120" s="72"/>
      <c r="S120" s="72"/>
      <c r="T120" s="72"/>
      <c r="U120" s="72"/>
      <c r="V120" s="72"/>
      <c r="W120" s="72"/>
      <c r="X120" s="4"/>
    </row>
    <row r="121" spans="1:24" x14ac:dyDescent="0.3">
      <c r="A121" s="53"/>
      <c r="B121" s="53"/>
      <c r="C121" s="53"/>
      <c r="D121" s="53">
        <f t="shared" si="1"/>
        <v>-6.8118831183061257</v>
      </c>
      <c r="E121" s="53">
        <f t="shared" si="2"/>
        <v>6.8118831183061257</v>
      </c>
      <c r="F121" s="53">
        <f>(EXP((-B111*(EXP(B112*D121)))))*100</f>
        <v>95.456518408425012</v>
      </c>
      <c r="G121" s="53">
        <f>(-B111*B112*(EXP((D121*B112+(-B111*EXP(B112*D121))))))</f>
        <v>4.2718740114849482E-2</v>
      </c>
      <c r="H121" s="53">
        <f>G121/B118</f>
        <v>0.12065544463178855</v>
      </c>
      <c r="I121" s="53"/>
      <c r="J121" s="76"/>
      <c r="K121" s="76"/>
      <c r="L121" s="76"/>
      <c r="M121" s="76"/>
      <c r="N121" s="76"/>
      <c r="O121" s="72"/>
      <c r="P121" s="72"/>
      <c r="Q121" s="72"/>
      <c r="R121" s="72"/>
      <c r="S121" s="72"/>
      <c r="T121" s="72"/>
      <c r="U121" s="72"/>
      <c r="V121" s="72"/>
      <c r="W121" s="72"/>
      <c r="X121" s="4"/>
    </row>
    <row r="122" spans="1:24" x14ac:dyDescent="0.3">
      <c r="A122" s="53"/>
      <c r="B122" s="53"/>
      <c r="C122" s="53"/>
      <c r="D122" s="53">
        <f t="shared" si="1"/>
        <v>-6.4935548545081661</v>
      </c>
      <c r="E122" s="53">
        <f t="shared" si="2"/>
        <v>6.4935548545081661</v>
      </c>
      <c r="F122" s="53">
        <f>(EXP((-B111*(EXP(B112*D122)))))*100</f>
        <v>96.635023191758222</v>
      </c>
      <c r="G122" s="53">
        <f>(-B111*B112*(EXP((D122*B112+(-B111*EXP(B112*D122))))))</f>
        <v>3.1834215011926154E-2</v>
      </c>
      <c r="H122" s="53">
        <f>G122/B118</f>
        <v>8.9913030123113261E-2</v>
      </c>
      <c r="I122" s="53"/>
      <c r="J122" s="76"/>
      <c r="K122" s="76"/>
      <c r="L122" s="76"/>
      <c r="M122" s="76"/>
      <c r="N122" s="76"/>
      <c r="O122" s="72"/>
      <c r="P122" s="72"/>
      <c r="Q122" s="72"/>
      <c r="R122" s="72"/>
      <c r="S122" s="72"/>
      <c r="T122" s="72"/>
      <c r="U122" s="72"/>
      <c r="V122" s="72"/>
      <c r="W122" s="72"/>
      <c r="X122" s="4"/>
    </row>
    <row r="123" spans="1:24" x14ac:dyDescent="0.3">
      <c r="A123" s="53"/>
      <c r="B123" s="53"/>
      <c r="C123" s="53"/>
      <c r="D123" s="53">
        <f t="shared" si="1"/>
        <v>-6.1752265907102064</v>
      </c>
      <c r="E123" s="53">
        <f t="shared" si="2"/>
        <v>6.1752265907102064</v>
      </c>
      <c r="F123" s="53">
        <f>(EXP((-B111*(EXP(B112*D123)))))*100</f>
        <v>97.511827547836305</v>
      </c>
      <c r="G123" s="53">
        <f>(-B111*B112*(EXP((D123*B112+(-B111*EXP(B112*D123))))))</f>
        <v>2.3646323703502236E-2</v>
      </c>
      <c r="H123" s="53">
        <f>G123/B118</f>
        <v>6.6787028191440279E-2</v>
      </c>
      <c r="I123" s="53"/>
      <c r="J123" s="76"/>
      <c r="K123" s="76"/>
      <c r="L123" s="76"/>
      <c r="M123" s="76"/>
      <c r="N123" s="76"/>
      <c r="O123" s="72"/>
      <c r="P123" s="72"/>
      <c r="Q123" s="72"/>
      <c r="R123" s="72"/>
      <c r="S123" s="72"/>
      <c r="T123" s="72"/>
      <c r="U123" s="72"/>
      <c r="V123" s="72"/>
      <c r="W123" s="72"/>
      <c r="X123" s="4"/>
    </row>
    <row r="124" spans="1:24" x14ac:dyDescent="0.3">
      <c r="A124" s="53"/>
      <c r="B124" s="53"/>
      <c r="C124" s="53"/>
      <c r="D124" s="53">
        <f t="shared" si="1"/>
        <v>-5.8568983269122468</v>
      </c>
      <c r="E124" s="53">
        <f t="shared" si="2"/>
        <v>5.8568983269122468</v>
      </c>
      <c r="F124" s="53">
        <f>(EXP((-B111*(EXP(B112*D124)))))*100</f>
        <v>98.162337484781233</v>
      </c>
      <c r="G124" s="53">
        <f>(-B111*B112*(EXP((D124*B112+(-B111*EXP(B112*D124))))))</f>
        <v>1.7522576734515578E-2</v>
      </c>
      <c r="H124" s="53">
        <f>G124/B118</f>
        <v>4.9491026217383563E-2</v>
      </c>
      <c r="I124" s="53"/>
      <c r="J124" s="76"/>
      <c r="K124" s="76"/>
      <c r="L124" s="76"/>
      <c r="M124" s="76"/>
      <c r="N124" s="76"/>
      <c r="O124" s="72"/>
      <c r="P124" s="72"/>
      <c r="Q124" s="72"/>
      <c r="R124" s="72"/>
      <c r="S124" s="72"/>
      <c r="T124" s="72"/>
      <c r="U124" s="72"/>
      <c r="V124" s="72"/>
      <c r="W124" s="72"/>
      <c r="X124" s="4"/>
    </row>
    <row r="125" spans="1:24" x14ac:dyDescent="0.3">
      <c r="A125" s="53"/>
      <c r="B125" s="53"/>
      <c r="C125" s="53"/>
      <c r="D125" s="53">
        <f t="shared" si="1"/>
        <v>-5.5385700631142871</v>
      </c>
      <c r="E125" s="53">
        <f t="shared" si="2"/>
        <v>5.5385700631142871</v>
      </c>
      <c r="F125" s="53">
        <f>(EXP((-B111*(EXP(B112*D125)))))*100</f>
        <v>98.643960147742177</v>
      </c>
      <c r="G125" s="53">
        <f>(-B111*B112*(EXP((D125*B112+(-B111*EXP(B112*D125))))))</f>
        <v>1.2961949426965637E-2</v>
      </c>
      <c r="H125" s="53">
        <f>G125/B118</f>
        <v>3.6609922652228628E-2</v>
      </c>
      <c r="I125" s="53"/>
      <c r="J125" s="76"/>
      <c r="K125" s="76"/>
      <c r="L125" s="76"/>
      <c r="M125" s="76"/>
      <c r="N125" s="76"/>
      <c r="O125" s="72"/>
      <c r="P125" s="72"/>
      <c r="Q125" s="72"/>
      <c r="R125" s="72"/>
      <c r="S125" s="72"/>
      <c r="T125" s="72"/>
      <c r="U125" s="72"/>
      <c r="V125" s="72"/>
      <c r="W125" s="72"/>
      <c r="X125" s="4"/>
    </row>
    <row r="126" spans="1:24" x14ac:dyDescent="0.3">
      <c r="A126" s="53"/>
      <c r="B126" s="53"/>
      <c r="C126" s="53"/>
      <c r="D126" s="53">
        <f>(B116)</f>
        <v>-5.220241799316331</v>
      </c>
      <c r="E126" s="53">
        <f t="shared" si="2"/>
        <v>5.220241799316331</v>
      </c>
      <c r="F126" s="53">
        <f>(EXP((-B111*(EXP(B112*D126)))))*100</f>
        <v>99</v>
      </c>
      <c r="G126" s="53">
        <f>(-B111*B112*(EXP((D126*B112+(-B111*EXP(B112*D126))))))</f>
        <v>9.5759476393030857E-3</v>
      </c>
      <c r="H126" s="53">
        <f>G126/B118</f>
        <v>2.7046448867278604E-2</v>
      </c>
      <c r="I126" s="53"/>
      <c r="J126" s="76"/>
      <c r="K126" s="76"/>
      <c r="L126" s="76"/>
      <c r="M126" s="76"/>
      <c r="N126" s="76"/>
      <c r="O126" s="72"/>
      <c r="P126" s="72"/>
      <c r="Q126" s="72"/>
      <c r="R126" s="72"/>
      <c r="S126" s="72"/>
      <c r="T126" s="72"/>
      <c r="U126" s="72"/>
      <c r="V126" s="72"/>
      <c r="W126" s="72"/>
      <c r="X126" s="4"/>
    </row>
    <row r="127" spans="1:24" x14ac:dyDescent="0.3">
      <c r="A127" s="53"/>
      <c r="B127" s="53"/>
      <c r="C127" s="53"/>
      <c r="D127" s="53">
        <f>(D126-D106)/20</f>
        <v>0.31832826379795998</v>
      </c>
      <c r="E127" s="56"/>
      <c r="F127" s="53"/>
      <c r="G127" s="53"/>
      <c r="H127" s="53"/>
      <c r="I127" s="53"/>
      <c r="J127" s="76"/>
      <c r="K127" s="76"/>
      <c r="L127" s="76"/>
      <c r="M127" s="76"/>
      <c r="N127" s="76"/>
      <c r="O127" s="72"/>
      <c r="P127" s="72"/>
      <c r="Q127" s="72"/>
      <c r="R127" s="72"/>
      <c r="S127" s="72"/>
      <c r="T127" s="72"/>
      <c r="U127" s="72"/>
      <c r="V127" s="72"/>
      <c r="W127" s="72"/>
      <c r="X127" s="4"/>
    </row>
    <row r="128" spans="1:24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76"/>
      <c r="K128" s="76"/>
      <c r="L128" s="76"/>
      <c r="M128" s="76"/>
      <c r="N128" s="76"/>
      <c r="O128" s="72"/>
      <c r="P128" s="72"/>
      <c r="Q128" s="72"/>
      <c r="R128" s="72"/>
      <c r="S128" s="72"/>
      <c r="T128" s="72"/>
      <c r="U128" s="72"/>
      <c r="V128" s="72"/>
      <c r="W128" s="72"/>
      <c r="X128" s="4"/>
    </row>
    <row r="129" spans="1:24" x14ac:dyDescent="0.3">
      <c r="A129" s="53"/>
      <c r="B129" s="53"/>
      <c r="C129" s="53"/>
      <c r="D129" s="53"/>
      <c r="E129" s="53"/>
      <c r="F129" s="53"/>
      <c r="G129" s="53"/>
      <c r="H129" s="53"/>
      <c r="I129" s="53"/>
      <c r="J129" s="76"/>
      <c r="K129" s="76"/>
      <c r="L129" s="76"/>
      <c r="M129" s="76"/>
      <c r="N129" s="76"/>
      <c r="O129" s="72"/>
      <c r="P129" s="72"/>
      <c r="Q129" s="72"/>
      <c r="R129" s="72"/>
      <c r="S129" s="72"/>
      <c r="T129" s="72"/>
      <c r="U129" s="72"/>
      <c r="V129" s="72"/>
      <c r="W129" s="72"/>
      <c r="X129" s="4"/>
    </row>
    <row r="130" spans="1:24" x14ac:dyDescent="0.3">
      <c r="A130" s="76"/>
      <c r="B130" s="76"/>
      <c r="C130" s="76"/>
      <c r="D130" s="76"/>
      <c r="E130" s="72"/>
      <c r="F130" s="76"/>
      <c r="G130" s="76"/>
      <c r="H130" s="76"/>
      <c r="I130" s="76"/>
      <c r="J130" s="76"/>
      <c r="K130" s="76"/>
      <c r="L130" s="76"/>
      <c r="M130" s="76"/>
      <c r="N130" s="76"/>
      <c r="O130" s="72"/>
      <c r="P130" s="72"/>
      <c r="Q130" s="72"/>
      <c r="R130" s="72"/>
      <c r="S130" s="72"/>
      <c r="T130" s="72"/>
      <c r="U130" s="72"/>
      <c r="V130" s="72"/>
      <c r="W130" s="72"/>
      <c r="X130" s="4"/>
    </row>
    <row r="131" spans="1:24" x14ac:dyDescent="0.3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2"/>
      <c r="P131" s="72"/>
      <c r="Q131" s="72"/>
      <c r="R131" s="72"/>
      <c r="S131" s="72"/>
      <c r="T131" s="72"/>
      <c r="U131" s="72"/>
      <c r="V131" s="72"/>
      <c r="W131" s="72"/>
      <c r="X131" s="4"/>
    </row>
    <row r="132" spans="1:24" x14ac:dyDescent="0.3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2"/>
      <c r="P132" s="72"/>
      <c r="Q132" s="72"/>
      <c r="R132" s="72"/>
      <c r="S132" s="72"/>
      <c r="T132" s="72"/>
      <c r="U132" s="72"/>
      <c r="V132" s="72"/>
      <c r="W132" s="72"/>
      <c r="X132" s="4"/>
    </row>
    <row r="133" spans="1:24" x14ac:dyDescent="0.3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2"/>
      <c r="P133" s="72"/>
      <c r="Q133" s="72"/>
      <c r="R133" s="72"/>
      <c r="S133" s="72"/>
      <c r="T133" s="72"/>
      <c r="U133" s="72"/>
      <c r="V133" s="72"/>
      <c r="W133" s="72"/>
      <c r="X133" s="4"/>
    </row>
    <row r="134" spans="1:24" x14ac:dyDescent="0.3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2"/>
      <c r="P134" s="72"/>
      <c r="Q134" s="72"/>
      <c r="R134" s="72"/>
      <c r="S134" s="72"/>
      <c r="T134" s="72"/>
      <c r="U134" s="72"/>
      <c r="V134" s="72"/>
      <c r="W134" s="72"/>
      <c r="X134" s="4"/>
    </row>
    <row r="135" spans="1:24" x14ac:dyDescent="0.3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2"/>
      <c r="P135" s="72"/>
      <c r="Q135" s="72"/>
      <c r="R135" s="72"/>
      <c r="S135" s="72"/>
      <c r="T135" s="72"/>
      <c r="U135" s="72"/>
      <c r="V135" s="72"/>
      <c r="W135" s="72"/>
      <c r="X135" s="4"/>
    </row>
    <row r="136" spans="1:24" x14ac:dyDescent="0.3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2"/>
      <c r="P136" s="72"/>
      <c r="Q136" s="72"/>
      <c r="R136" s="72"/>
      <c r="S136" s="72"/>
      <c r="T136" s="72"/>
      <c r="U136" s="72"/>
      <c r="V136" s="72"/>
      <c r="W136" s="72"/>
      <c r="X136" s="4"/>
    </row>
    <row r="137" spans="1:24" x14ac:dyDescent="0.3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2"/>
      <c r="P137" s="72"/>
      <c r="Q137" s="72"/>
      <c r="R137" s="72"/>
      <c r="S137" s="72"/>
      <c r="T137" s="72"/>
      <c r="U137" s="72"/>
      <c r="V137" s="72"/>
      <c r="W137" s="72"/>
      <c r="X137" s="4"/>
    </row>
    <row r="138" spans="1:24" x14ac:dyDescent="0.3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2"/>
      <c r="P138" s="72"/>
      <c r="Q138" s="72"/>
      <c r="R138" s="72"/>
      <c r="S138" s="72"/>
      <c r="T138" s="72"/>
      <c r="U138" s="72"/>
      <c r="V138" s="72"/>
      <c r="W138" s="72"/>
      <c r="X138" s="4"/>
    </row>
    <row r="139" spans="1:24" x14ac:dyDescent="0.3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2"/>
      <c r="P139" s="72"/>
      <c r="Q139" s="72"/>
      <c r="R139" s="72"/>
      <c r="S139" s="72"/>
      <c r="T139" s="72"/>
      <c r="U139" s="72"/>
      <c r="V139" s="72"/>
      <c r="W139" s="72"/>
      <c r="X139" s="4"/>
    </row>
    <row r="140" spans="1:24" x14ac:dyDescent="0.3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2"/>
      <c r="P140" s="72"/>
      <c r="Q140" s="72"/>
      <c r="R140" s="72"/>
      <c r="S140" s="72"/>
      <c r="T140" s="72"/>
      <c r="U140" s="72"/>
      <c r="V140" s="72"/>
      <c r="W140" s="72"/>
      <c r="X140" s="4"/>
    </row>
    <row r="141" spans="1:24" x14ac:dyDescent="0.3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2"/>
      <c r="P141" s="72"/>
      <c r="Q141" s="72"/>
      <c r="R141" s="72"/>
      <c r="S141" s="72"/>
      <c r="T141" s="72"/>
      <c r="U141" s="72"/>
      <c r="V141" s="72"/>
      <c r="W141" s="72"/>
      <c r="X141" s="4"/>
    </row>
    <row r="142" spans="1:24" x14ac:dyDescent="0.3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2"/>
      <c r="P142" s="72"/>
      <c r="Q142" s="72"/>
      <c r="R142" s="72"/>
      <c r="S142" s="72"/>
      <c r="T142" s="72"/>
      <c r="U142" s="72"/>
      <c r="V142" s="72"/>
      <c r="W142" s="72"/>
      <c r="X142" s="4"/>
    </row>
    <row r="143" spans="1:24" x14ac:dyDescent="0.3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2"/>
      <c r="P143" s="72"/>
      <c r="Q143" s="72"/>
      <c r="R143" s="72"/>
      <c r="S143" s="72"/>
      <c r="T143" s="72"/>
      <c r="U143" s="72"/>
      <c r="V143" s="72"/>
      <c r="W143" s="72"/>
      <c r="X143" s="4"/>
    </row>
    <row r="144" spans="1:24" x14ac:dyDescent="0.3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2"/>
      <c r="P144" s="72"/>
      <c r="Q144" s="72"/>
      <c r="R144" s="72"/>
      <c r="S144" s="72"/>
      <c r="T144" s="72"/>
      <c r="U144" s="72"/>
      <c r="V144" s="72"/>
      <c r="W144" s="72"/>
      <c r="X144" s="4"/>
    </row>
    <row r="145" spans="1:24" x14ac:dyDescent="0.3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2"/>
      <c r="P145" s="72"/>
      <c r="Q145" s="72"/>
      <c r="R145" s="72"/>
      <c r="S145" s="72"/>
      <c r="T145" s="72"/>
      <c r="U145" s="72"/>
      <c r="V145" s="72"/>
      <c r="W145" s="72"/>
      <c r="X145" s="4"/>
    </row>
    <row r="146" spans="1:24" x14ac:dyDescent="0.3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2"/>
      <c r="P146" s="72"/>
      <c r="Q146" s="72"/>
      <c r="R146" s="72"/>
      <c r="S146" s="72"/>
      <c r="T146" s="72"/>
      <c r="U146" s="72"/>
      <c r="V146" s="72"/>
      <c r="W146" s="72"/>
      <c r="X146" s="4"/>
    </row>
    <row r="147" spans="1:24" x14ac:dyDescent="0.3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2"/>
      <c r="P147" s="72"/>
      <c r="Q147" s="72"/>
      <c r="R147" s="72"/>
      <c r="S147" s="72"/>
      <c r="T147" s="72"/>
      <c r="U147" s="72"/>
      <c r="V147" s="72"/>
      <c r="W147" s="72"/>
      <c r="X147" s="4"/>
    </row>
    <row r="148" spans="1:24" x14ac:dyDescent="0.3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2"/>
      <c r="P148" s="72"/>
      <c r="Q148" s="72"/>
      <c r="R148" s="72"/>
      <c r="S148" s="72"/>
      <c r="T148" s="72"/>
      <c r="U148" s="72"/>
      <c r="V148" s="72"/>
      <c r="W148" s="72"/>
      <c r="X148" s="4"/>
    </row>
    <row r="149" spans="1:24" x14ac:dyDescent="0.3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2"/>
      <c r="P149" s="72"/>
      <c r="Q149" s="72"/>
      <c r="R149" s="72"/>
      <c r="S149" s="72"/>
      <c r="T149" s="72"/>
      <c r="U149" s="72"/>
      <c r="V149" s="72"/>
      <c r="W149" s="72"/>
      <c r="X149" s="4"/>
    </row>
    <row r="150" spans="1:24" x14ac:dyDescent="0.3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2"/>
      <c r="P150" s="72"/>
      <c r="Q150" s="72"/>
      <c r="R150" s="72"/>
      <c r="S150" s="72"/>
      <c r="T150" s="72"/>
      <c r="U150" s="72"/>
      <c r="V150" s="72"/>
      <c r="W150" s="72"/>
      <c r="X150" s="4"/>
    </row>
    <row r="151" spans="1:24" x14ac:dyDescent="0.3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2"/>
      <c r="P151" s="72"/>
      <c r="Q151" s="72"/>
      <c r="R151" s="72"/>
      <c r="S151" s="72"/>
      <c r="T151" s="72"/>
      <c r="U151" s="72"/>
      <c r="V151" s="72"/>
      <c r="W151" s="72"/>
      <c r="X151" s="4"/>
    </row>
    <row r="152" spans="1:24" x14ac:dyDescent="0.3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2"/>
      <c r="P152" s="72"/>
      <c r="Q152" s="72"/>
      <c r="R152" s="72"/>
      <c r="S152" s="72"/>
      <c r="T152" s="72"/>
      <c r="U152" s="72"/>
      <c r="V152" s="72"/>
      <c r="W152" s="72"/>
      <c r="X152" s="4"/>
    </row>
    <row r="153" spans="1:24" x14ac:dyDescent="0.3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2"/>
      <c r="P153" s="72"/>
      <c r="Q153" s="72"/>
      <c r="R153" s="72"/>
      <c r="S153" s="72"/>
      <c r="T153" s="72"/>
      <c r="U153" s="72"/>
      <c r="V153" s="72"/>
      <c r="W153" s="72"/>
      <c r="X153" s="4"/>
    </row>
    <row r="154" spans="1:24" x14ac:dyDescent="0.3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2"/>
      <c r="P154" s="72"/>
      <c r="Q154" s="72"/>
      <c r="R154" s="72"/>
      <c r="S154" s="72"/>
      <c r="T154" s="72"/>
      <c r="U154" s="72"/>
      <c r="V154" s="72"/>
      <c r="W154" s="72"/>
      <c r="X154" s="4"/>
    </row>
    <row r="155" spans="1:24" x14ac:dyDescent="0.3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2"/>
      <c r="P155" s="72"/>
      <c r="Q155" s="72"/>
      <c r="R155" s="72"/>
      <c r="S155" s="72"/>
      <c r="T155" s="72"/>
      <c r="U155" s="72"/>
      <c r="V155" s="72"/>
      <c r="W155" s="72"/>
      <c r="X155" s="4"/>
    </row>
    <row r="156" spans="1:24" x14ac:dyDescent="0.3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2"/>
      <c r="P156" s="72"/>
      <c r="Q156" s="72"/>
      <c r="R156" s="72"/>
      <c r="S156" s="72"/>
      <c r="T156" s="72"/>
      <c r="U156" s="72"/>
      <c r="V156" s="72"/>
      <c r="W156" s="72"/>
      <c r="X156" s="4"/>
    </row>
    <row r="157" spans="1:24" x14ac:dyDescent="0.3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2"/>
      <c r="P157" s="72"/>
      <c r="Q157" s="72"/>
      <c r="R157" s="72"/>
      <c r="S157" s="72"/>
      <c r="T157" s="72"/>
      <c r="U157" s="72"/>
      <c r="V157" s="72"/>
      <c r="W157" s="72"/>
      <c r="X157" s="4"/>
    </row>
    <row r="158" spans="1:24" x14ac:dyDescent="0.3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2"/>
      <c r="P158" s="72"/>
      <c r="Q158" s="72"/>
      <c r="R158" s="72"/>
      <c r="S158" s="72"/>
      <c r="T158" s="72"/>
      <c r="U158" s="72"/>
      <c r="V158" s="72"/>
      <c r="W158" s="72"/>
      <c r="X158" s="4"/>
    </row>
    <row r="159" spans="1:24" x14ac:dyDescent="0.3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2"/>
      <c r="P159" s="72"/>
      <c r="Q159" s="72"/>
      <c r="R159" s="72"/>
      <c r="S159" s="72"/>
      <c r="T159" s="72"/>
      <c r="U159" s="72"/>
      <c r="V159" s="72"/>
      <c r="W159" s="72"/>
      <c r="X159" s="4"/>
    </row>
    <row r="160" spans="1:24" x14ac:dyDescent="0.3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2"/>
      <c r="P160" s="72"/>
      <c r="Q160" s="72"/>
      <c r="R160" s="72"/>
      <c r="S160" s="72"/>
      <c r="T160" s="72"/>
      <c r="U160" s="72"/>
      <c r="V160" s="72"/>
      <c r="W160" s="72"/>
      <c r="X160" s="4"/>
    </row>
    <row r="161" spans="1:24" x14ac:dyDescent="0.3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2"/>
      <c r="P161" s="72"/>
      <c r="Q161" s="72"/>
      <c r="R161" s="72"/>
      <c r="S161" s="72"/>
      <c r="T161" s="72"/>
      <c r="U161" s="72"/>
      <c r="V161" s="72"/>
      <c r="W161" s="72"/>
      <c r="X161" s="4"/>
    </row>
    <row r="162" spans="1:24" x14ac:dyDescent="0.3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2"/>
      <c r="P162" s="72"/>
      <c r="Q162" s="72"/>
      <c r="R162" s="72"/>
      <c r="S162" s="72"/>
      <c r="T162" s="72"/>
      <c r="U162" s="72"/>
      <c r="V162" s="72"/>
      <c r="W162" s="72"/>
      <c r="X162" s="4"/>
    </row>
    <row r="163" spans="1:24" x14ac:dyDescent="0.3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2"/>
      <c r="P163" s="72"/>
      <c r="Q163" s="72"/>
      <c r="R163" s="72"/>
      <c r="S163" s="72"/>
      <c r="T163" s="72"/>
      <c r="U163" s="72"/>
      <c r="V163" s="72"/>
      <c r="W163" s="72"/>
      <c r="X163" s="4"/>
    </row>
    <row r="164" spans="1:24" x14ac:dyDescent="0.3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2"/>
      <c r="P164" s="72"/>
      <c r="Q164" s="72"/>
      <c r="R164" s="72"/>
      <c r="S164" s="72"/>
      <c r="T164" s="72"/>
      <c r="U164" s="72"/>
      <c r="V164" s="72"/>
      <c r="W164" s="72"/>
      <c r="X164" s="4"/>
    </row>
    <row r="165" spans="1:24" x14ac:dyDescent="0.3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2"/>
      <c r="P165" s="72"/>
      <c r="Q165" s="72"/>
      <c r="R165" s="72"/>
      <c r="S165" s="72"/>
      <c r="T165" s="72"/>
      <c r="U165" s="72"/>
      <c r="V165" s="72"/>
      <c r="W165" s="72"/>
      <c r="X165" s="4"/>
    </row>
    <row r="166" spans="1:24" x14ac:dyDescent="0.3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2"/>
      <c r="P166" s="72"/>
      <c r="Q166" s="72"/>
      <c r="R166" s="72"/>
      <c r="S166" s="72"/>
      <c r="T166" s="72"/>
      <c r="U166" s="72"/>
      <c r="V166" s="72"/>
      <c r="W166" s="72"/>
      <c r="X166" s="4"/>
    </row>
    <row r="167" spans="1:24" x14ac:dyDescent="0.3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2"/>
      <c r="P167" s="72"/>
      <c r="Q167" s="72"/>
      <c r="R167" s="72"/>
      <c r="S167" s="72"/>
      <c r="T167" s="72"/>
      <c r="U167" s="72"/>
      <c r="V167" s="72"/>
      <c r="W167" s="72"/>
      <c r="X167" s="4"/>
    </row>
    <row r="168" spans="1:24" x14ac:dyDescent="0.3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2"/>
      <c r="P168" s="72"/>
      <c r="Q168" s="72"/>
      <c r="R168" s="72"/>
      <c r="S168" s="72"/>
      <c r="T168" s="72"/>
      <c r="U168" s="72"/>
      <c r="V168" s="72"/>
      <c r="W168" s="72"/>
      <c r="X168" s="4"/>
    </row>
    <row r="169" spans="1:24" x14ac:dyDescent="0.3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2"/>
      <c r="P169" s="72"/>
      <c r="Q169" s="72"/>
      <c r="R169" s="72"/>
      <c r="S169" s="72"/>
      <c r="T169" s="72"/>
      <c r="U169" s="72"/>
      <c r="V169" s="72"/>
      <c r="W169" s="72"/>
      <c r="X169" s="4"/>
    </row>
    <row r="170" spans="1:24" x14ac:dyDescent="0.3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2"/>
      <c r="P170" s="72"/>
      <c r="Q170" s="72"/>
      <c r="R170" s="72"/>
      <c r="S170" s="72"/>
      <c r="T170" s="72"/>
      <c r="U170" s="72"/>
      <c r="V170" s="72"/>
      <c r="W170" s="72"/>
      <c r="X170" s="4"/>
    </row>
    <row r="171" spans="1:24" x14ac:dyDescent="0.3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2"/>
      <c r="P171" s="72"/>
      <c r="Q171" s="72"/>
      <c r="R171" s="72"/>
      <c r="S171" s="72"/>
      <c r="T171" s="72"/>
      <c r="U171" s="72"/>
      <c r="V171" s="72"/>
      <c r="W171" s="72"/>
      <c r="X171" s="4"/>
    </row>
    <row r="172" spans="1:24" x14ac:dyDescent="0.3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2"/>
      <c r="P172" s="72"/>
      <c r="Q172" s="72"/>
      <c r="R172" s="72"/>
      <c r="S172" s="72"/>
      <c r="T172" s="72"/>
      <c r="U172" s="72"/>
      <c r="V172" s="72"/>
      <c r="W172" s="72"/>
      <c r="X172" s="4"/>
    </row>
    <row r="173" spans="1:24" x14ac:dyDescent="0.3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2"/>
      <c r="P173" s="72"/>
      <c r="Q173" s="72"/>
      <c r="R173" s="72"/>
      <c r="S173" s="72"/>
      <c r="T173" s="72"/>
      <c r="U173" s="72"/>
      <c r="V173" s="72"/>
      <c r="W173" s="72"/>
      <c r="X173" s="4"/>
    </row>
    <row r="174" spans="1:24" x14ac:dyDescent="0.3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2"/>
      <c r="P174" s="72"/>
      <c r="Q174" s="72"/>
      <c r="R174" s="72"/>
      <c r="S174" s="72"/>
      <c r="T174" s="72"/>
      <c r="U174" s="72"/>
      <c r="V174" s="72"/>
      <c r="W174" s="72"/>
      <c r="X174" s="4"/>
    </row>
    <row r="175" spans="1:24" x14ac:dyDescent="0.3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2"/>
      <c r="P175" s="72"/>
      <c r="Q175" s="72"/>
      <c r="R175" s="72"/>
      <c r="S175" s="72"/>
      <c r="T175" s="72"/>
      <c r="U175" s="72"/>
      <c r="V175" s="72"/>
      <c r="W175" s="72"/>
      <c r="X175" s="4"/>
    </row>
    <row r="176" spans="1:24" x14ac:dyDescent="0.3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2"/>
      <c r="P176" s="72"/>
      <c r="Q176" s="72"/>
      <c r="R176" s="72"/>
      <c r="S176" s="72"/>
      <c r="T176" s="72"/>
      <c r="U176" s="72"/>
      <c r="V176" s="72"/>
      <c r="W176" s="72"/>
      <c r="X176" s="4"/>
    </row>
    <row r="177" spans="1:24" x14ac:dyDescent="0.3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2"/>
      <c r="P177" s="72"/>
      <c r="Q177" s="72"/>
      <c r="R177" s="72"/>
      <c r="S177" s="72"/>
      <c r="T177" s="72"/>
      <c r="U177" s="72"/>
      <c r="V177" s="72"/>
      <c r="W177" s="72"/>
      <c r="X177" s="4"/>
    </row>
    <row r="178" spans="1:24" x14ac:dyDescent="0.3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2"/>
      <c r="P178" s="72"/>
      <c r="Q178" s="72"/>
      <c r="R178" s="72"/>
      <c r="S178" s="72"/>
      <c r="T178" s="72"/>
      <c r="U178" s="72"/>
      <c r="V178" s="72"/>
      <c r="W178" s="72"/>
      <c r="X178" s="4"/>
    </row>
    <row r="179" spans="1:24" x14ac:dyDescent="0.3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2"/>
      <c r="P179" s="72"/>
      <c r="Q179" s="72"/>
      <c r="R179" s="72"/>
      <c r="S179" s="72"/>
      <c r="T179" s="72"/>
      <c r="U179" s="72"/>
      <c r="V179" s="72"/>
      <c r="W179" s="72"/>
      <c r="X179" s="4"/>
    </row>
    <row r="180" spans="1:24" x14ac:dyDescent="0.3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2"/>
      <c r="P180" s="72"/>
      <c r="Q180" s="72"/>
      <c r="R180" s="72"/>
      <c r="S180" s="72"/>
      <c r="T180" s="72"/>
      <c r="U180" s="72"/>
      <c r="V180" s="72"/>
      <c r="W180" s="72"/>
      <c r="X180" s="4"/>
    </row>
    <row r="181" spans="1:24" x14ac:dyDescent="0.3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2"/>
      <c r="P181" s="72"/>
      <c r="Q181" s="72"/>
      <c r="R181" s="72"/>
      <c r="S181" s="72"/>
      <c r="T181" s="72"/>
      <c r="U181" s="72"/>
      <c r="V181" s="72"/>
      <c r="W181" s="72"/>
      <c r="X181" s="4"/>
    </row>
    <row r="182" spans="1:24" x14ac:dyDescent="0.3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2"/>
      <c r="P182" s="72"/>
      <c r="Q182" s="72"/>
      <c r="R182" s="72"/>
      <c r="S182" s="72"/>
      <c r="T182" s="72"/>
      <c r="U182" s="72"/>
      <c r="V182" s="72"/>
      <c r="W182" s="72"/>
      <c r="X182" s="4"/>
    </row>
    <row r="183" spans="1:24" x14ac:dyDescent="0.3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2"/>
      <c r="P183" s="72"/>
      <c r="Q183" s="72"/>
      <c r="R183" s="72"/>
      <c r="S183" s="72"/>
      <c r="T183" s="72"/>
      <c r="U183" s="72"/>
      <c r="V183" s="72"/>
      <c r="W183" s="72"/>
      <c r="X183" s="4"/>
    </row>
    <row r="184" spans="1:24" x14ac:dyDescent="0.3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2"/>
      <c r="P184" s="72"/>
      <c r="Q184" s="72"/>
      <c r="R184" s="72"/>
      <c r="S184" s="72"/>
      <c r="T184" s="72"/>
      <c r="U184" s="72"/>
      <c r="V184" s="72"/>
      <c r="W184" s="72"/>
      <c r="X184" s="4"/>
    </row>
    <row r="185" spans="1:24" x14ac:dyDescent="0.3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2"/>
      <c r="P185" s="72"/>
      <c r="Q185" s="72"/>
      <c r="R185" s="72"/>
      <c r="S185" s="72"/>
      <c r="T185" s="72"/>
      <c r="U185" s="72"/>
      <c r="V185" s="72"/>
      <c r="W185" s="72"/>
      <c r="X185" s="4"/>
    </row>
    <row r="186" spans="1:24" x14ac:dyDescent="0.3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2"/>
      <c r="P186" s="72"/>
      <c r="Q186" s="72"/>
      <c r="R186" s="72"/>
      <c r="S186" s="72"/>
      <c r="T186" s="72"/>
      <c r="U186" s="72"/>
      <c r="V186" s="72"/>
      <c r="W186" s="72"/>
      <c r="X186" s="4"/>
    </row>
    <row r="187" spans="1:24" x14ac:dyDescent="0.3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2"/>
      <c r="P187" s="72"/>
      <c r="Q187" s="72"/>
      <c r="R187" s="72"/>
      <c r="S187" s="72"/>
      <c r="T187" s="72"/>
      <c r="U187" s="72"/>
      <c r="V187" s="72"/>
      <c r="W187" s="72"/>
      <c r="X187" s="4"/>
    </row>
    <row r="188" spans="1:24" x14ac:dyDescent="0.3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2"/>
      <c r="P188" s="72"/>
      <c r="Q188" s="72"/>
      <c r="R188" s="72"/>
      <c r="S188" s="72"/>
      <c r="T188" s="72"/>
      <c r="U188" s="72"/>
      <c r="V188" s="72"/>
      <c r="W188" s="72"/>
      <c r="X188" s="4"/>
    </row>
    <row r="189" spans="1:24" x14ac:dyDescent="0.3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2"/>
      <c r="P189" s="72"/>
      <c r="Q189" s="72"/>
      <c r="R189" s="72"/>
      <c r="S189" s="72"/>
      <c r="T189" s="72"/>
      <c r="U189" s="72"/>
      <c r="V189" s="72"/>
      <c r="W189" s="72"/>
      <c r="X189" s="4"/>
    </row>
    <row r="190" spans="1:24" x14ac:dyDescent="0.3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2"/>
      <c r="P190" s="72"/>
      <c r="Q190" s="72"/>
      <c r="R190" s="72"/>
      <c r="S190" s="72"/>
      <c r="T190" s="72"/>
      <c r="U190" s="72"/>
      <c r="V190" s="72"/>
      <c r="W190" s="72"/>
      <c r="X190" s="4"/>
    </row>
    <row r="191" spans="1:24" x14ac:dyDescent="0.3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2"/>
      <c r="P191" s="72"/>
      <c r="Q191" s="72"/>
      <c r="R191" s="72"/>
      <c r="S191" s="72"/>
      <c r="T191" s="72"/>
      <c r="U191" s="72"/>
      <c r="V191" s="72"/>
      <c r="W191" s="72"/>
      <c r="X191" s="4"/>
    </row>
    <row r="192" spans="1:24" x14ac:dyDescent="0.3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2"/>
      <c r="P192" s="72"/>
      <c r="Q192" s="72"/>
      <c r="R192" s="72"/>
      <c r="S192" s="72"/>
      <c r="T192" s="72"/>
      <c r="U192" s="72"/>
      <c r="V192" s="72"/>
      <c r="W192" s="72"/>
      <c r="X192" s="4"/>
    </row>
    <row r="193" spans="1:24" x14ac:dyDescent="0.3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2"/>
      <c r="P193" s="72"/>
      <c r="Q193" s="72"/>
      <c r="R193" s="72"/>
      <c r="S193" s="72"/>
      <c r="T193" s="72"/>
      <c r="U193" s="72"/>
      <c r="V193" s="72"/>
      <c r="W193" s="72"/>
      <c r="X193" s="4"/>
    </row>
    <row r="194" spans="1:24" x14ac:dyDescent="0.3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2"/>
      <c r="P194" s="72"/>
      <c r="Q194" s="72"/>
      <c r="R194" s="72"/>
      <c r="S194" s="72"/>
      <c r="T194" s="72"/>
      <c r="U194" s="72"/>
      <c r="V194" s="72"/>
      <c r="W194" s="72"/>
      <c r="X194" s="4"/>
    </row>
    <row r="195" spans="1:24" x14ac:dyDescent="0.3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2"/>
      <c r="P195" s="72"/>
      <c r="Q195" s="72"/>
      <c r="R195" s="72"/>
      <c r="S195" s="72"/>
      <c r="T195" s="72"/>
      <c r="U195" s="72"/>
      <c r="V195" s="72"/>
      <c r="W195" s="72"/>
      <c r="X195" s="4"/>
    </row>
    <row r="196" spans="1:24" x14ac:dyDescent="0.3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2"/>
      <c r="P196" s="72"/>
      <c r="Q196" s="72"/>
      <c r="R196" s="72"/>
      <c r="S196" s="72"/>
      <c r="T196" s="72"/>
      <c r="U196" s="72"/>
      <c r="V196" s="72"/>
      <c r="W196" s="72"/>
      <c r="X196" s="4"/>
    </row>
    <row r="197" spans="1:24" x14ac:dyDescent="0.3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2"/>
      <c r="P197" s="72"/>
      <c r="Q197" s="72"/>
      <c r="R197" s="72"/>
      <c r="S197" s="72"/>
      <c r="T197" s="72"/>
      <c r="U197" s="72"/>
      <c r="V197" s="72"/>
      <c r="W197" s="72"/>
      <c r="X197" s="4"/>
    </row>
    <row r="198" spans="1:24" x14ac:dyDescent="0.3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2"/>
      <c r="P198" s="72"/>
      <c r="Q198" s="72"/>
      <c r="R198" s="72"/>
      <c r="S198" s="72"/>
      <c r="T198" s="72"/>
      <c r="U198" s="72"/>
      <c r="V198" s="72"/>
      <c r="W198" s="72"/>
      <c r="X198" s="4"/>
    </row>
    <row r="199" spans="1:24" x14ac:dyDescent="0.3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2"/>
      <c r="P199" s="72"/>
      <c r="Q199" s="72"/>
      <c r="R199" s="72"/>
      <c r="S199" s="72"/>
      <c r="T199" s="72"/>
      <c r="U199" s="72"/>
      <c r="V199" s="72"/>
      <c r="W199" s="72"/>
      <c r="X199" s="4"/>
    </row>
    <row r="200" spans="1:24" x14ac:dyDescent="0.3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2"/>
      <c r="P200" s="72"/>
      <c r="Q200" s="72"/>
      <c r="R200" s="72"/>
      <c r="S200" s="72"/>
      <c r="T200" s="72"/>
      <c r="U200" s="72"/>
      <c r="V200" s="72"/>
      <c r="W200" s="72"/>
      <c r="X200" s="4"/>
    </row>
    <row r="201" spans="1:24" x14ac:dyDescent="0.3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2"/>
      <c r="P201" s="72"/>
      <c r="Q201" s="72"/>
      <c r="R201" s="72"/>
      <c r="S201" s="72"/>
      <c r="T201" s="72"/>
      <c r="U201" s="72"/>
      <c r="V201" s="72"/>
      <c r="W201" s="72"/>
      <c r="X201" s="4"/>
    </row>
    <row r="202" spans="1:24" x14ac:dyDescent="0.3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2"/>
      <c r="P202" s="72"/>
      <c r="Q202" s="72"/>
      <c r="R202" s="72"/>
      <c r="S202" s="72"/>
      <c r="T202" s="72"/>
      <c r="U202" s="72"/>
      <c r="V202" s="72"/>
      <c r="W202" s="72"/>
      <c r="X202" s="4"/>
    </row>
    <row r="203" spans="1:24" x14ac:dyDescent="0.3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2"/>
      <c r="P203" s="72"/>
      <c r="Q203" s="72"/>
      <c r="R203" s="72"/>
      <c r="S203" s="72"/>
      <c r="T203" s="72"/>
      <c r="U203" s="72"/>
      <c r="V203" s="72"/>
      <c r="W203" s="72"/>
      <c r="X203" s="4"/>
    </row>
    <row r="204" spans="1:24" x14ac:dyDescent="0.3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2"/>
      <c r="P204" s="72"/>
      <c r="Q204" s="72"/>
      <c r="R204" s="72"/>
      <c r="S204" s="72"/>
      <c r="T204" s="72"/>
      <c r="U204" s="72"/>
      <c r="V204" s="72"/>
      <c r="W204" s="72"/>
      <c r="X204" s="4"/>
    </row>
    <row r="205" spans="1:24" x14ac:dyDescent="0.3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2"/>
      <c r="P205" s="72"/>
      <c r="Q205" s="72"/>
      <c r="R205" s="72"/>
      <c r="S205" s="72"/>
      <c r="T205" s="72"/>
      <c r="U205" s="72"/>
      <c r="V205" s="72"/>
      <c r="W205" s="72"/>
      <c r="X205" s="4"/>
    </row>
    <row r="206" spans="1:24" x14ac:dyDescent="0.3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2"/>
      <c r="P206" s="72"/>
      <c r="Q206" s="72"/>
      <c r="R206" s="72"/>
      <c r="S206" s="72"/>
      <c r="T206" s="72"/>
      <c r="U206" s="72"/>
      <c r="V206" s="72"/>
      <c r="W206" s="72"/>
      <c r="X206" s="4"/>
    </row>
    <row r="207" spans="1:24" x14ac:dyDescent="0.3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2"/>
      <c r="P207" s="72"/>
      <c r="Q207" s="72"/>
      <c r="R207" s="72"/>
      <c r="S207" s="72"/>
      <c r="T207" s="72"/>
      <c r="U207" s="72"/>
      <c r="V207" s="72"/>
      <c r="W207" s="72"/>
      <c r="X207" s="4"/>
    </row>
    <row r="208" spans="1:24" x14ac:dyDescent="0.3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2"/>
      <c r="P208" s="72"/>
      <c r="Q208" s="72"/>
      <c r="R208" s="72"/>
      <c r="S208" s="72"/>
      <c r="T208" s="72"/>
      <c r="U208" s="72"/>
      <c r="V208" s="72"/>
      <c r="W208" s="72"/>
      <c r="X208" s="4"/>
    </row>
    <row r="209" spans="1:24" x14ac:dyDescent="0.3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2"/>
      <c r="P209" s="72"/>
      <c r="Q209" s="72"/>
      <c r="R209" s="72"/>
      <c r="S209" s="72"/>
      <c r="T209" s="72"/>
      <c r="U209" s="72"/>
      <c r="V209" s="72"/>
      <c r="W209" s="72"/>
      <c r="X209" s="4"/>
    </row>
    <row r="210" spans="1:24" x14ac:dyDescent="0.3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2"/>
      <c r="P210" s="72"/>
      <c r="Q210" s="72"/>
      <c r="R210" s="72"/>
      <c r="S210" s="72"/>
      <c r="T210" s="72"/>
      <c r="U210" s="72"/>
      <c r="V210" s="72"/>
      <c r="W210" s="72"/>
      <c r="X210" s="4"/>
    </row>
    <row r="211" spans="1:24" x14ac:dyDescent="0.3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2"/>
      <c r="P211" s="72"/>
      <c r="Q211" s="72"/>
      <c r="R211" s="72"/>
      <c r="S211" s="72"/>
      <c r="T211" s="72"/>
      <c r="U211" s="72"/>
      <c r="V211" s="72"/>
      <c r="W211" s="72"/>
      <c r="X211" s="4"/>
    </row>
    <row r="212" spans="1:24" x14ac:dyDescent="0.3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2"/>
      <c r="P212" s="72"/>
      <c r="Q212" s="72"/>
      <c r="R212" s="72"/>
      <c r="S212" s="72"/>
      <c r="T212" s="72"/>
      <c r="U212" s="72"/>
      <c r="V212" s="72"/>
      <c r="W212" s="72"/>
      <c r="X212" s="4"/>
    </row>
    <row r="213" spans="1:24" x14ac:dyDescent="0.3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2"/>
      <c r="P213" s="72"/>
      <c r="Q213" s="72"/>
      <c r="R213" s="72"/>
      <c r="S213" s="72"/>
      <c r="T213" s="72"/>
      <c r="U213" s="72"/>
      <c r="V213" s="72"/>
      <c r="W213" s="72"/>
      <c r="X213" s="4"/>
    </row>
    <row r="214" spans="1:24" x14ac:dyDescent="0.3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2"/>
      <c r="P214" s="72"/>
      <c r="Q214" s="72"/>
      <c r="R214" s="72"/>
      <c r="S214" s="72"/>
      <c r="T214" s="72"/>
      <c r="U214" s="72"/>
      <c r="V214" s="72"/>
      <c r="W214" s="72"/>
      <c r="X214" s="4"/>
    </row>
    <row r="215" spans="1:24" x14ac:dyDescent="0.3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2"/>
      <c r="P215" s="72"/>
      <c r="Q215" s="72"/>
      <c r="R215" s="72"/>
      <c r="S215" s="72"/>
      <c r="T215" s="72"/>
      <c r="U215" s="72"/>
      <c r="V215" s="72"/>
      <c r="W215" s="72"/>
      <c r="X215" s="4"/>
    </row>
    <row r="216" spans="1:24" x14ac:dyDescent="0.3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2"/>
      <c r="P216" s="72"/>
      <c r="Q216" s="72"/>
      <c r="R216" s="72"/>
      <c r="S216" s="72"/>
      <c r="T216" s="72"/>
      <c r="U216" s="72"/>
      <c r="V216" s="72"/>
      <c r="W216" s="72"/>
      <c r="X216" s="4"/>
    </row>
    <row r="217" spans="1:24" x14ac:dyDescent="0.3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2"/>
      <c r="P217" s="72"/>
      <c r="Q217" s="72"/>
      <c r="R217" s="72"/>
      <c r="S217" s="72"/>
      <c r="T217" s="72"/>
      <c r="U217" s="72"/>
      <c r="V217" s="72"/>
      <c r="W217" s="72"/>
      <c r="X217" s="4"/>
    </row>
    <row r="218" spans="1:24" x14ac:dyDescent="0.3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2"/>
      <c r="P218" s="72"/>
      <c r="Q218" s="72"/>
      <c r="R218" s="72"/>
      <c r="S218" s="72"/>
      <c r="T218" s="72"/>
      <c r="U218" s="72"/>
      <c r="V218" s="72"/>
      <c r="W218" s="72"/>
      <c r="X218" s="4"/>
    </row>
    <row r="219" spans="1:24" x14ac:dyDescent="0.3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2"/>
      <c r="P219" s="72"/>
      <c r="Q219" s="72"/>
      <c r="R219" s="72"/>
      <c r="S219" s="72"/>
      <c r="T219" s="72"/>
      <c r="U219" s="72"/>
      <c r="V219" s="72"/>
      <c r="W219" s="72"/>
      <c r="X219" s="4"/>
    </row>
    <row r="220" spans="1:24" x14ac:dyDescent="0.3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2"/>
      <c r="P220" s="72"/>
      <c r="Q220" s="72"/>
      <c r="R220" s="72"/>
      <c r="S220" s="72"/>
      <c r="T220" s="72"/>
      <c r="U220" s="72"/>
      <c r="V220" s="72"/>
      <c r="W220" s="72"/>
      <c r="X220" s="4"/>
    </row>
    <row r="221" spans="1:24" x14ac:dyDescent="0.3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2"/>
      <c r="P221" s="72"/>
      <c r="Q221" s="72"/>
      <c r="R221" s="72"/>
      <c r="S221" s="72"/>
      <c r="T221" s="72"/>
      <c r="U221" s="72"/>
      <c r="V221" s="72"/>
      <c r="W221" s="72"/>
      <c r="X221" s="4"/>
    </row>
    <row r="222" spans="1:24" x14ac:dyDescent="0.3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2"/>
      <c r="P222" s="72"/>
      <c r="Q222" s="72"/>
      <c r="R222" s="72"/>
      <c r="S222" s="72"/>
      <c r="T222" s="72"/>
      <c r="U222" s="72"/>
      <c r="V222" s="72"/>
      <c r="W222" s="72"/>
      <c r="X222" s="4"/>
    </row>
    <row r="223" spans="1:24" x14ac:dyDescent="0.3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2"/>
      <c r="P223" s="72"/>
      <c r="Q223" s="72"/>
      <c r="R223" s="72"/>
      <c r="S223" s="72"/>
      <c r="T223" s="72"/>
      <c r="U223" s="72"/>
      <c r="V223" s="72"/>
      <c r="W223" s="72"/>
      <c r="X223" s="4"/>
    </row>
    <row r="224" spans="1:24" x14ac:dyDescent="0.3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2"/>
      <c r="P224" s="72"/>
      <c r="Q224" s="72"/>
      <c r="R224" s="72"/>
      <c r="S224" s="72"/>
      <c r="T224" s="72"/>
      <c r="U224" s="72"/>
      <c r="V224" s="72"/>
      <c r="W224" s="72"/>
      <c r="X224" s="4"/>
    </row>
    <row r="225" spans="1:24" x14ac:dyDescent="0.3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2"/>
      <c r="P225" s="72"/>
      <c r="Q225" s="72"/>
      <c r="R225" s="72"/>
      <c r="S225" s="72"/>
      <c r="T225" s="72"/>
      <c r="U225" s="72"/>
      <c r="V225" s="72"/>
      <c r="W225" s="72"/>
      <c r="X225" s="4"/>
    </row>
    <row r="226" spans="1:24" x14ac:dyDescent="0.3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2"/>
      <c r="P226" s="72"/>
      <c r="Q226" s="72"/>
      <c r="R226" s="72"/>
      <c r="S226" s="72"/>
      <c r="T226" s="72"/>
      <c r="U226" s="72"/>
      <c r="V226" s="72"/>
      <c r="W226" s="72"/>
      <c r="X226" s="4"/>
    </row>
    <row r="227" spans="1:24" x14ac:dyDescent="0.3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2"/>
      <c r="P227" s="72"/>
      <c r="Q227" s="72"/>
      <c r="R227" s="72"/>
      <c r="S227" s="72"/>
      <c r="T227" s="72"/>
      <c r="U227" s="72"/>
      <c r="V227" s="72"/>
      <c r="W227" s="72"/>
      <c r="X227" s="4"/>
    </row>
    <row r="228" spans="1:24" x14ac:dyDescent="0.3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2"/>
      <c r="P228" s="72"/>
      <c r="Q228" s="72"/>
      <c r="R228" s="72"/>
      <c r="S228" s="72"/>
      <c r="T228" s="72"/>
      <c r="U228" s="72"/>
      <c r="V228" s="72"/>
      <c r="W228" s="72"/>
      <c r="X228" s="4"/>
    </row>
    <row r="229" spans="1:24" x14ac:dyDescent="0.3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2"/>
      <c r="P229" s="72"/>
      <c r="Q229" s="72"/>
      <c r="R229" s="72"/>
      <c r="S229" s="72"/>
      <c r="T229" s="72"/>
      <c r="U229" s="72"/>
      <c r="V229" s="72"/>
      <c r="W229" s="72"/>
      <c r="X229" s="4"/>
    </row>
    <row r="230" spans="1:24" x14ac:dyDescent="0.3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2"/>
      <c r="P230" s="72"/>
      <c r="Q230" s="72"/>
      <c r="R230" s="72"/>
      <c r="S230" s="72"/>
      <c r="T230" s="72"/>
      <c r="U230" s="72"/>
      <c r="V230" s="72"/>
      <c r="W230" s="72"/>
      <c r="X230" s="4"/>
    </row>
    <row r="231" spans="1:24" x14ac:dyDescent="0.3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2"/>
      <c r="P231" s="72"/>
      <c r="Q231" s="72"/>
      <c r="R231" s="72"/>
      <c r="S231" s="72"/>
      <c r="T231" s="72"/>
      <c r="U231" s="72"/>
      <c r="V231" s="72"/>
      <c r="W231" s="72"/>
      <c r="X231" s="4"/>
    </row>
    <row r="232" spans="1:24" x14ac:dyDescent="0.3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2"/>
      <c r="P232" s="72"/>
      <c r="Q232" s="72"/>
      <c r="R232" s="72"/>
      <c r="S232" s="72"/>
      <c r="T232" s="72"/>
      <c r="U232" s="72"/>
      <c r="V232" s="72"/>
      <c r="W232" s="72"/>
      <c r="X232" s="4"/>
    </row>
    <row r="233" spans="1:24" x14ac:dyDescent="0.3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2"/>
      <c r="P233" s="72"/>
      <c r="Q233" s="72"/>
      <c r="R233" s="72"/>
      <c r="S233" s="72"/>
      <c r="T233" s="72"/>
      <c r="U233" s="72"/>
      <c r="V233" s="72"/>
      <c r="W233" s="72"/>
      <c r="X233" s="4"/>
    </row>
    <row r="234" spans="1:24" x14ac:dyDescent="0.3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2"/>
      <c r="P234" s="72"/>
      <c r="Q234" s="72"/>
      <c r="R234" s="72"/>
      <c r="S234" s="72"/>
      <c r="T234" s="72"/>
      <c r="U234" s="72"/>
      <c r="V234" s="72"/>
      <c r="W234" s="72"/>
      <c r="X234" s="4"/>
    </row>
    <row r="235" spans="1:24" x14ac:dyDescent="0.3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2"/>
      <c r="P235" s="72"/>
      <c r="Q235" s="72"/>
      <c r="R235" s="72"/>
      <c r="S235" s="72"/>
      <c r="T235" s="72"/>
      <c r="U235" s="72"/>
      <c r="V235" s="72"/>
      <c r="W235" s="72"/>
      <c r="X235" s="4"/>
    </row>
    <row r="236" spans="1:24" x14ac:dyDescent="0.3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2"/>
      <c r="P236" s="72"/>
      <c r="Q236" s="72"/>
      <c r="R236" s="72"/>
      <c r="S236" s="72"/>
      <c r="T236" s="72"/>
      <c r="U236" s="72"/>
      <c r="V236" s="72"/>
      <c r="W236" s="72"/>
      <c r="X236" s="4"/>
    </row>
    <row r="237" spans="1:24" x14ac:dyDescent="0.3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2"/>
      <c r="P237" s="72"/>
      <c r="Q237" s="72"/>
      <c r="R237" s="72"/>
      <c r="S237" s="72"/>
      <c r="T237" s="72"/>
      <c r="U237" s="72"/>
      <c r="V237" s="72"/>
      <c r="W237" s="72"/>
      <c r="X237" s="4"/>
    </row>
    <row r="238" spans="1:24" x14ac:dyDescent="0.3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2"/>
      <c r="P238" s="72"/>
      <c r="Q238" s="72"/>
      <c r="R238" s="72"/>
      <c r="S238" s="72"/>
      <c r="T238" s="72"/>
      <c r="U238" s="72"/>
      <c r="V238" s="72"/>
      <c r="W238" s="72"/>
      <c r="X238" s="4"/>
    </row>
    <row r="239" spans="1:24" x14ac:dyDescent="0.3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2"/>
      <c r="P239" s="72"/>
      <c r="Q239" s="72"/>
      <c r="R239" s="72"/>
      <c r="S239" s="72"/>
      <c r="T239" s="72"/>
      <c r="U239" s="72"/>
      <c r="V239" s="72"/>
      <c r="W239" s="72"/>
      <c r="X239" s="4"/>
    </row>
    <row r="240" spans="1:24" x14ac:dyDescent="0.3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2"/>
      <c r="P240" s="72"/>
      <c r="Q240" s="72"/>
      <c r="R240" s="72"/>
      <c r="S240" s="72"/>
      <c r="T240" s="72"/>
      <c r="U240" s="72"/>
      <c r="V240" s="72"/>
      <c r="W240" s="72"/>
      <c r="X240" s="4"/>
    </row>
    <row r="241" spans="1:24" x14ac:dyDescent="0.3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2"/>
      <c r="P241" s="72"/>
      <c r="Q241" s="72"/>
      <c r="R241" s="72"/>
      <c r="S241" s="72"/>
      <c r="T241" s="72"/>
      <c r="U241" s="72"/>
      <c r="V241" s="72"/>
      <c r="W241" s="72"/>
      <c r="X241" s="4"/>
    </row>
    <row r="242" spans="1:24" x14ac:dyDescent="0.3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2"/>
      <c r="P242" s="72"/>
      <c r="Q242" s="72"/>
      <c r="R242" s="72"/>
      <c r="S242" s="72"/>
      <c r="T242" s="72"/>
      <c r="U242" s="72"/>
      <c r="V242" s="72"/>
      <c r="W242" s="72"/>
      <c r="X242" s="4"/>
    </row>
    <row r="243" spans="1:24" x14ac:dyDescent="0.3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2"/>
      <c r="P243" s="72"/>
      <c r="Q243" s="72"/>
      <c r="R243" s="72"/>
      <c r="S243" s="72"/>
      <c r="T243" s="72"/>
      <c r="U243" s="72"/>
      <c r="V243" s="72"/>
      <c r="W243" s="72"/>
      <c r="X243" s="4"/>
    </row>
    <row r="244" spans="1:24" x14ac:dyDescent="0.3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2"/>
      <c r="P244" s="72"/>
      <c r="Q244" s="72"/>
      <c r="R244" s="72"/>
      <c r="S244" s="72"/>
      <c r="T244" s="72"/>
      <c r="U244" s="72"/>
      <c r="V244" s="72"/>
      <c r="W244" s="72"/>
      <c r="X244" s="4"/>
    </row>
    <row r="245" spans="1:24" x14ac:dyDescent="0.3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2"/>
      <c r="P245" s="72"/>
      <c r="Q245" s="72"/>
      <c r="R245" s="72"/>
      <c r="S245" s="72"/>
      <c r="T245" s="72"/>
      <c r="U245" s="72"/>
      <c r="V245" s="72"/>
      <c r="W245" s="72"/>
      <c r="X245" s="4"/>
    </row>
    <row r="246" spans="1:24" x14ac:dyDescent="0.3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2"/>
      <c r="P246" s="72"/>
      <c r="Q246" s="72"/>
      <c r="R246" s="72"/>
      <c r="S246" s="72"/>
      <c r="T246" s="72"/>
      <c r="U246" s="72"/>
      <c r="V246" s="72"/>
      <c r="W246" s="72"/>
      <c r="X246" s="4"/>
    </row>
    <row r="247" spans="1:24" x14ac:dyDescent="0.3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2"/>
      <c r="P247" s="72"/>
      <c r="Q247" s="72"/>
      <c r="R247" s="72"/>
      <c r="S247" s="72"/>
      <c r="T247" s="72"/>
      <c r="U247" s="72"/>
      <c r="V247" s="72"/>
      <c r="W247" s="72"/>
      <c r="X247" s="4"/>
    </row>
    <row r="248" spans="1:24" x14ac:dyDescent="0.3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2"/>
      <c r="P248" s="72"/>
      <c r="Q248" s="72"/>
      <c r="R248" s="72"/>
      <c r="S248" s="72"/>
      <c r="T248" s="72"/>
      <c r="U248" s="72"/>
      <c r="V248" s="72"/>
      <c r="W248" s="72"/>
      <c r="X248" s="4"/>
    </row>
    <row r="249" spans="1:24" x14ac:dyDescent="0.3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2"/>
      <c r="P249" s="72"/>
      <c r="Q249" s="72"/>
      <c r="R249" s="72"/>
      <c r="S249" s="72"/>
      <c r="T249" s="72"/>
      <c r="U249" s="72"/>
      <c r="V249" s="72"/>
      <c r="W249" s="72"/>
      <c r="X249" s="4"/>
    </row>
    <row r="250" spans="1:24" x14ac:dyDescent="0.3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2"/>
      <c r="P250" s="72"/>
      <c r="Q250" s="72"/>
      <c r="R250" s="72"/>
      <c r="S250" s="72"/>
      <c r="T250" s="72"/>
      <c r="U250" s="72"/>
      <c r="V250" s="72"/>
      <c r="W250" s="72"/>
      <c r="X250" s="4"/>
    </row>
    <row r="251" spans="1:24" x14ac:dyDescent="0.3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2"/>
      <c r="P251" s="72"/>
      <c r="Q251" s="72"/>
      <c r="R251" s="72"/>
      <c r="S251" s="72"/>
      <c r="T251" s="72"/>
      <c r="U251" s="72"/>
      <c r="V251" s="72"/>
      <c r="W251" s="72"/>
      <c r="X251" s="4"/>
    </row>
    <row r="252" spans="1:24" x14ac:dyDescent="0.3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2"/>
      <c r="P252" s="72"/>
      <c r="Q252" s="72"/>
      <c r="R252" s="72"/>
      <c r="S252" s="72"/>
      <c r="T252" s="72"/>
      <c r="U252" s="72"/>
      <c r="V252" s="72"/>
      <c r="W252" s="72"/>
      <c r="X252" s="4"/>
    </row>
    <row r="253" spans="1:24" x14ac:dyDescent="0.3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2"/>
      <c r="P253" s="72"/>
      <c r="Q253" s="72"/>
      <c r="R253" s="72"/>
      <c r="S253" s="72"/>
      <c r="T253" s="72"/>
      <c r="U253" s="72"/>
      <c r="V253" s="72"/>
      <c r="W253" s="72"/>
      <c r="X253" s="4"/>
    </row>
    <row r="254" spans="1:24" x14ac:dyDescent="0.3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2"/>
      <c r="P254" s="72"/>
      <c r="Q254" s="72"/>
      <c r="R254" s="72"/>
      <c r="S254" s="72"/>
      <c r="T254" s="72"/>
      <c r="U254" s="72"/>
      <c r="V254" s="72"/>
      <c r="W254" s="72"/>
      <c r="X254" s="4"/>
    </row>
    <row r="255" spans="1:24" x14ac:dyDescent="0.3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2"/>
      <c r="P255" s="72"/>
      <c r="Q255" s="72"/>
      <c r="R255" s="72"/>
      <c r="S255" s="72"/>
      <c r="T255" s="72"/>
      <c r="U255" s="72"/>
      <c r="V255" s="72"/>
      <c r="W255" s="72"/>
      <c r="X255" s="4"/>
    </row>
    <row r="256" spans="1:24" x14ac:dyDescent="0.3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2"/>
      <c r="P256" s="72"/>
      <c r="Q256" s="72"/>
      <c r="R256" s="72"/>
      <c r="S256" s="72"/>
      <c r="T256" s="72"/>
      <c r="U256" s="72"/>
      <c r="V256" s="72"/>
      <c r="W256" s="72"/>
      <c r="X256" s="4"/>
    </row>
    <row r="257" spans="1:24" x14ac:dyDescent="0.3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2"/>
      <c r="P257" s="72"/>
      <c r="Q257" s="72"/>
      <c r="R257" s="72"/>
      <c r="S257" s="72"/>
      <c r="T257" s="72"/>
      <c r="U257" s="72"/>
      <c r="V257" s="72"/>
      <c r="W257" s="72"/>
      <c r="X257" s="4"/>
    </row>
    <row r="258" spans="1:24" x14ac:dyDescent="0.3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2"/>
      <c r="P258" s="72"/>
      <c r="Q258" s="72"/>
      <c r="R258" s="72"/>
      <c r="S258" s="72"/>
      <c r="T258" s="72"/>
      <c r="U258" s="72"/>
      <c r="V258" s="72"/>
      <c r="W258" s="72"/>
      <c r="X258" s="4"/>
    </row>
    <row r="259" spans="1:24" x14ac:dyDescent="0.3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2"/>
      <c r="P259" s="72"/>
      <c r="Q259" s="72"/>
      <c r="R259" s="72"/>
      <c r="S259" s="72"/>
      <c r="T259" s="72"/>
      <c r="U259" s="72"/>
      <c r="V259" s="72"/>
      <c r="W259" s="72"/>
      <c r="X259" s="4"/>
    </row>
    <row r="260" spans="1:24" x14ac:dyDescent="0.3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2"/>
      <c r="P260" s="72"/>
      <c r="Q260" s="72"/>
      <c r="R260" s="72"/>
      <c r="S260" s="72"/>
      <c r="T260" s="72"/>
      <c r="U260" s="72"/>
      <c r="V260" s="72"/>
      <c r="W260" s="72"/>
      <c r="X260" s="4"/>
    </row>
    <row r="261" spans="1:24" x14ac:dyDescent="0.3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2"/>
      <c r="P261" s="72"/>
      <c r="Q261" s="72"/>
      <c r="R261" s="72"/>
      <c r="S261" s="72"/>
      <c r="T261" s="72"/>
      <c r="U261" s="72"/>
      <c r="V261" s="72"/>
      <c r="W261" s="72"/>
      <c r="X261" s="4"/>
    </row>
    <row r="262" spans="1:24" x14ac:dyDescent="0.3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2"/>
      <c r="P262" s="72"/>
      <c r="Q262" s="72"/>
      <c r="R262" s="72"/>
      <c r="S262" s="72"/>
      <c r="T262" s="72"/>
      <c r="U262" s="72"/>
      <c r="V262" s="72"/>
      <c r="W262" s="72"/>
      <c r="X262" s="4"/>
    </row>
    <row r="263" spans="1:24" x14ac:dyDescent="0.3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2"/>
      <c r="P263" s="72"/>
      <c r="Q263" s="72"/>
      <c r="R263" s="72"/>
      <c r="S263" s="72"/>
      <c r="T263" s="72"/>
      <c r="U263" s="72"/>
      <c r="V263" s="72"/>
      <c r="W263" s="72"/>
      <c r="X263" s="4"/>
    </row>
    <row r="264" spans="1:24" x14ac:dyDescent="0.3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2"/>
      <c r="P264" s="72"/>
      <c r="Q264" s="72"/>
      <c r="R264" s="72"/>
      <c r="S264" s="72"/>
      <c r="T264" s="72"/>
      <c r="U264" s="72"/>
      <c r="V264" s="72"/>
      <c r="W264" s="72"/>
      <c r="X264" s="4"/>
    </row>
    <row r="265" spans="1:24" x14ac:dyDescent="0.3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2"/>
      <c r="P265" s="72"/>
      <c r="Q265" s="72"/>
      <c r="R265" s="72"/>
      <c r="S265" s="72"/>
      <c r="T265" s="72"/>
      <c r="U265" s="72"/>
      <c r="V265" s="72"/>
      <c r="W265" s="72"/>
      <c r="X265" s="4"/>
    </row>
    <row r="266" spans="1:24" x14ac:dyDescent="0.3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2"/>
      <c r="P266" s="72"/>
      <c r="Q266" s="72"/>
      <c r="R266" s="72"/>
      <c r="S266" s="72"/>
      <c r="T266" s="72"/>
      <c r="U266" s="72"/>
      <c r="V266" s="72"/>
      <c r="W266" s="72"/>
      <c r="X266" s="4"/>
    </row>
    <row r="267" spans="1:24" x14ac:dyDescent="0.3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2"/>
      <c r="P267" s="72"/>
      <c r="Q267" s="72"/>
      <c r="R267" s="72"/>
      <c r="S267" s="72"/>
      <c r="T267" s="72"/>
      <c r="U267" s="72"/>
      <c r="V267" s="72"/>
      <c r="W267" s="72"/>
      <c r="X267" s="4"/>
    </row>
    <row r="268" spans="1:24" x14ac:dyDescent="0.3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2"/>
      <c r="P268" s="72"/>
      <c r="Q268" s="72"/>
      <c r="R268" s="72"/>
      <c r="S268" s="72"/>
      <c r="T268" s="72"/>
      <c r="U268" s="72"/>
      <c r="V268" s="72"/>
      <c r="W268" s="72"/>
      <c r="X268" s="4"/>
    </row>
    <row r="269" spans="1:24" x14ac:dyDescent="0.3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2"/>
      <c r="P269" s="72"/>
      <c r="Q269" s="72"/>
      <c r="R269" s="72"/>
      <c r="S269" s="72"/>
      <c r="T269" s="72"/>
      <c r="U269" s="72"/>
      <c r="V269" s="72"/>
      <c r="W269" s="72"/>
      <c r="X269" s="4"/>
    </row>
    <row r="270" spans="1:24" x14ac:dyDescent="0.3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2"/>
      <c r="P270" s="72"/>
      <c r="Q270" s="72"/>
      <c r="R270" s="72"/>
      <c r="S270" s="72"/>
      <c r="T270" s="72"/>
      <c r="U270" s="72"/>
      <c r="V270" s="72"/>
      <c r="W270" s="72"/>
      <c r="X270" s="4"/>
    </row>
    <row r="271" spans="1:24" x14ac:dyDescent="0.3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2"/>
      <c r="P271" s="72"/>
      <c r="Q271" s="72"/>
      <c r="R271" s="72"/>
      <c r="S271" s="72"/>
      <c r="T271" s="72"/>
      <c r="U271" s="72"/>
      <c r="V271" s="72"/>
      <c r="W271" s="72"/>
      <c r="X271" s="4"/>
    </row>
    <row r="272" spans="1:24" x14ac:dyDescent="0.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4"/>
    </row>
    <row r="273" spans="1:24" x14ac:dyDescent="0.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4"/>
    </row>
    <row r="274" spans="1:24" x14ac:dyDescent="0.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4"/>
    </row>
    <row r="275" spans="1:24" x14ac:dyDescent="0.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4"/>
    </row>
    <row r="276" spans="1:24" x14ac:dyDescent="0.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4"/>
    </row>
    <row r="277" spans="1:24" x14ac:dyDescent="0.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4"/>
    </row>
    <row r="278" spans="1:24" x14ac:dyDescent="0.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4"/>
    </row>
    <row r="279" spans="1:24" x14ac:dyDescent="0.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4"/>
    </row>
    <row r="280" spans="1:24" x14ac:dyDescent="0.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4"/>
    </row>
    <row r="281" spans="1:24" x14ac:dyDescent="0.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4"/>
    </row>
    <row r="282" spans="1:24" x14ac:dyDescent="0.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4"/>
    </row>
    <row r="283" spans="1:24" x14ac:dyDescent="0.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4"/>
    </row>
    <row r="284" spans="1:24" x14ac:dyDescent="0.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4"/>
    </row>
    <row r="285" spans="1:24" x14ac:dyDescent="0.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4"/>
    </row>
    <row r="286" spans="1:24" x14ac:dyDescent="0.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4"/>
    </row>
    <row r="287" spans="1:24" x14ac:dyDescent="0.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4"/>
    </row>
    <row r="288" spans="1:24" x14ac:dyDescent="0.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4"/>
    </row>
    <row r="289" spans="1:24" x14ac:dyDescent="0.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4"/>
    </row>
    <row r="290" spans="1:24" x14ac:dyDescent="0.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4"/>
    </row>
    <row r="291" spans="1:24" x14ac:dyDescent="0.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4"/>
    </row>
    <row r="292" spans="1:24" x14ac:dyDescent="0.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4"/>
    </row>
    <row r="293" spans="1:24" x14ac:dyDescent="0.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4"/>
    </row>
    <row r="294" spans="1:24" x14ac:dyDescent="0.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4"/>
    </row>
    <row r="295" spans="1:24" x14ac:dyDescent="0.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4"/>
    </row>
    <row r="296" spans="1:24" x14ac:dyDescent="0.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4"/>
    </row>
    <row r="297" spans="1:24" x14ac:dyDescent="0.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4"/>
    </row>
    <row r="298" spans="1:24" x14ac:dyDescent="0.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4"/>
    </row>
    <row r="299" spans="1:24" x14ac:dyDescent="0.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4"/>
    </row>
    <row r="300" spans="1:24" x14ac:dyDescent="0.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4"/>
    </row>
    <row r="301" spans="1:24" x14ac:dyDescent="0.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4"/>
    </row>
    <row r="302" spans="1:24" x14ac:dyDescent="0.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4"/>
    </row>
    <row r="303" spans="1:24" x14ac:dyDescent="0.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4"/>
    </row>
    <row r="304" spans="1:24" x14ac:dyDescent="0.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4"/>
    </row>
    <row r="305" spans="1:24" x14ac:dyDescent="0.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4"/>
    </row>
    <row r="306" spans="1:24" x14ac:dyDescent="0.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4"/>
    </row>
    <row r="307" spans="1:24" x14ac:dyDescent="0.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4"/>
    </row>
    <row r="308" spans="1:24" x14ac:dyDescent="0.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4"/>
    </row>
    <row r="309" spans="1:24" x14ac:dyDescent="0.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4"/>
    </row>
    <row r="310" spans="1:24" x14ac:dyDescent="0.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4"/>
    </row>
    <row r="311" spans="1:24" x14ac:dyDescent="0.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4"/>
    </row>
    <row r="312" spans="1:24" x14ac:dyDescent="0.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4"/>
    </row>
    <row r="313" spans="1:24" x14ac:dyDescent="0.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4"/>
    </row>
    <row r="314" spans="1:24" x14ac:dyDescent="0.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4"/>
    </row>
    <row r="315" spans="1:24" x14ac:dyDescent="0.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4"/>
    </row>
    <row r="316" spans="1:24" x14ac:dyDescent="0.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4"/>
    </row>
    <row r="317" spans="1:24" x14ac:dyDescent="0.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4"/>
    </row>
    <row r="318" spans="1:24" x14ac:dyDescent="0.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4"/>
    </row>
    <row r="319" spans="1:24" x14ac:dyDescent="0.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4"/>
    </row>
    <row r="320" spans="1:24" x14ac:dyDescent="0.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4"/>
    </row>
    <row r="321" spans="1:24" x14ac:dyDescent="0.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4"/>
    </row>
    <row r="322" spans="1:24" x14ac:dyDescent="0.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4"/>
    </row>
    <row r="323" spans="1:24" x14ac:dyDescent="0.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4"/>
    </row>
    <row r="324" spans="1:24" x14ac:dyDescent="0.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4"/>
    </row>
    <row r="325" spans="1:24" x14ac:dyDescent="0.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4"/>
    </row>
    <row r="326" spans="1:24" x14ac:dyDescent="0.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4"/>
    </row>
    <row r="327" spans="1:24" x14ac:dyDescent="0.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4"/>
    </row>
    <row r="328" spans="1:24" x14ac:dyDescent="0.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4"/>
    </row>
    <row r="329" spans="1:24" x14ac:dyDescent="0.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4"/>
    </row>
    <row r="330" spans="1:24" x14ac:dyDescent="0.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4"/>
    </row>
    <row r="331" spans="1:24" x14ac:dyDescent="0.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4"/>
    </row>
    <row r="332" spans="1:24" x14ac:dyDescent="0.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4"/>
    </row>
    <row r="333" spans="1:24" x14ac:dyDescent="0.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4"/>
    </row>
    <row r="334" spans="1:24" x14ac:dyDescent="0.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4"/>
    </row>
    <row r="335" spans="1:24" x14ac:dyDescent="0.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4"/>
    </row>
    <row r="336" spans="1:24" x14ac:dyDescent="0.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4"/>
    </row>
    <row r="337" spans="1:24" x14ac:dyDescent="0.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4"/>
    </row>
    <row r="338" spans="1:24" x14ac:dyDescent="0.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4"/>
    </row>
    <row r="339" spans="1:24" x14ac:dyDescent="0.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4"/>
    </row>
    <row r="340" spans="1:24" x14ac:dyDescent="0.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4"/>
    </row>
    <row r="341" spans="1:24" x14ac:dyDescent="0.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4"/>
    </row>
    <row r="342" spans="1:24" x14ac:dyDescent="0.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4"/>
    </row>
    <row r="343" spans="1:24" x14ac:dyDescent="0.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4"/>
    </row>
    <row r="344" spans="1:24" x14ac:dyDescent="0.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4"/>
    </row>
    <row r="345" spans="1:24" x14ac:dyDescent="0.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4"/>
    </row>
    <row r="346" spans="1:24" x14ac:dyDescent="0.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4"/>
    </row>
    <row r="347" spans="1:24" x14ac:dyDescent="0.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4"/>
    </row>
    <row r="348" spans="1:24" x14ac:dyDescent="0.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4"/>
    </row>
    <row r="349" spans="1:24" x14ac:dyDescent="0.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4"/>
    </row>
    <row r="350" spans="1:24" x14ac:dyDescent="0.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4"/>
    </row>
    <row r="351" spans="1:24" x14ac:dyDescent="0.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4"/>
    </row>
    <row r="352" spans="1:24" x14ac:dyDescent="0.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4"/>
    </row>
    <row r="353" spans="1:24" x14ac:dyDescent="0.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4"/>
    </row>
    <row r="354" spans="1:24" x14ac:dyDescent="0.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4"/>
    </row>
    <row r="355" spans="1:24" x14ac:dyDescent="0.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4"/>
    </row>
    <row r="356" spans="1:24" x14ac:dyDescent="0.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4"/>
    </row>
    <row r="357" spans="1:24" x14ac:dyDescent="0.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4"/>
    </row>
    <row r="358" spans="1:24" x14ac:dyDescent="0.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4"/>
    </row>
    <row r="359" spans="1:24" x14ac:dyDescent="0.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4"/>
    </row>
    <row r="360" spans="1:24" x14ac:dyDescent="0.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4"/>
    </row>
    <row r="361" spans="1:24" x14ac:dyDescent="0.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4"/>
    </row>
    <row r="362" spans="1:24" x14ac:dyDescent="0.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4"/>
    </row>
    <row r="363" spans="1:24" x14ac:dyDescent="0.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4"/>
    </row>
    <row r="364" spans="1:24" x14ac:dyDescent="0.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4"/>
    </row>
    <row r="365" spans="1:24" x14ac:dyDescent="0.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4"/>
    </row>
    <row r="366" spans="1:24" x14ac:dyDescent="0.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4"/>
    </row>
    <row r="367" spans="1:24" x14ac:dyDescent="0.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4"/>
    </row>
    <row r="368" spans="1:24" x14ac:dyDescent="0.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4"/>
    </row>
    <row r="369" spans="1:24" x14ac:dyDescent="0.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4"/>
    </row>
    <row r="370" spans="1:24" x14ac:dyDescent="0.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4"/>
    </row>
    <row r="371" spans="1:24" x14ac:dyDescent="0.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4"/>
    </row>
    <row r="372" spans="1:24" x14ac:dyDescent="0.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4"/>
    </row>
    <row r="373" spans="1:24" x14ac:dyDescent="0.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4"/>
    </row>
    <row r="374" spans="1:24" x14ac:dyDescent="0.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4"/>
    </row>
    <row r="375" spans="1:24" x14ac:dyDescent="0.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4"/>
    </row>
    <row r="376" spans="1:24" x14ac:dyDescent="0.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4"/>
    </row>
    <row r="377" spans="1:24" x14ac:dyDescent="0.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4"/>
    </row>
    <row r="378" spans="1:24" x14ac:dyDescent="0.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4"/>
    </row>
    <row r="379" spans="1:24" x14ac:dyDescent="0.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4"/>
    </row>
    <row r="380" spans="1:24" x14ac:dyDescent="0.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4"/>
    </row>
    <row r="381" spans="1:24" x14ac:dyDescent="0.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4"/>
    </row>
    <row r="382" spans="1:24" x14ac:dyDescent="0.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4"/>
    </row>
    <row r="383" spans="1:24" x14ac:dyDescent="0.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4"/>
    </row>
    <row r="384" spans="1:24" x14ac:dyDescent="0.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4"/>
    </row>
    <row r="385" spans="1:24" x14ac:dyDescent="0.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4"/>
    </row>
    <row r="386" spans="1:24" x14ac:dyDescent="0.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4"/>
    </row>
    <row r="387" spans="1:24" x14ac:dyDescent="0.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4"/>
    </row>
    <row r="388" spans="1:24" x14ac:dyDescent="0.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4"/>
    </row>
    <row r="389" spans="1:24" x14ac:dyDescent="0.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4"/>
    </row>
    <row r="390" spans="1:24" x14ac:dyDescent="0.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4"/>
    </row>
    <row r="391" spans="1:24" x14ac:dyDescent="0.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4"/>
    </row>
    <row r="392" spans="1:24" x14ac:dyDescent="0.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4"/>
    </row>
    <row r="393" spans="1:24" x14ac:dyDescent="0.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4"/>
    </row>
    <row r="394" spans="1:24" x14ac:dyDescent="0.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4"/>
    </row>
    <row r="395" spans="1:24" x14ac:dyDescent="0.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4"/>
    </row>
    <row r="396" spans="1:24" x14ac:dyDescent="0.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4"/>
    </row>
    <row r="397" spans="1:24" x14ac:dyDescent="0.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4"/>
    </row>
    <row r="398" spans="1:24" x14ac:dyDescent="0.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4"/>
    </row>
    <row r="399" spans="1:24" x14ac:dyDescent="0.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4"/>
    </row>
    <row r="400" spans="1:24" x14ac:dyDescent="0.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4"/>
    </row>
    <row r="401" spans="1:24" x14ac:dyDescent="0.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4"/>
    </row>
    <row r="402" spans="1:24" x14ac:dyDescent="0.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4"/>
    </row>
    <row r="403" spans="1:24" x14ac:dyDescent="0.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4"/>
    </row>
    <row r="404" spans="1:24" x14ac:dyDescent="0.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4"/>
    </row>
    <row r="405" spans="1:24" x14ac:dyDescent="0.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4"/>
    </row>
    <row r="406" spans="1:24" x14ac:dyDescent="0.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4"/>
    </row>
    <row r="407" spans="1:24" x14ac:dyDescent="0.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4"/>
    </row>
    <row r="408" spans="1:24" x14ac:dyDescent="0.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4"/>
    </row>
    <row r="409" spans="1:24" x14ac:dyDescent="0.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4"/>
    </row>
    <row r="410" spans="1:24" x14ac:dyDescent="0.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4"/>
    </row>
    <row r="411" spans="1:24" x14ac:dyDescent="0.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4"/>
    </row>
    <row r="412" spans="1:24" x14ac:dyDescent="0.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4"/>
    </row>
    <row r="413" spans="1:24" x14ac:dyDescent="0.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4"/>
    </row>
    <row r="414" spans="1:24" x14ac:dyDescent="0.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4"/>
    </row>
    <row r="415" spans="1:24" x14ac:dyDescent="0.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4"/>
    </row>
    <row r="416" spans="1:24" x14ac:dyDescent="0.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4"/>
    </row>
    <row r="417" spans="1:24" x14ac:dyDescent="0.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4"/>
    </row>
    <row r="418" spans="1:24" x14ac:dyDescent="0.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4"/>
    </row>
    <row r="419" spans="1:24" x14ac:dyDescent="0.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4"/>
    </row>
    <row r="420" spans="1:24" x14ac:dyDescent="0.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4"/>
    </row>
    <row r="421" spans="1:24" x14ac:dyDescent="0.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4"/>
    </row>
    <row r="422" spans="1:24" x14ac:dyDescent="0.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4"/>
    </row>
    <row r="423" spans="1:24" x14ac:dyDescent="0.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4"/>
    </row>
    <row r="424" spans="1:24" x14ac:dyDescent="0.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4"/>
    </row>
    <row r="425" spans="1:24" x14ac:dyDescent="0.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4"/>
    </row>
    <row r="426" spans="1:24" x14ac:dyDescent="0.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4"/>
    </row>
    <row r="427" spans="1:24" x14ac:dyDescent="0.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4"/>
    </row>
    <row r="428" spans="1:24" x14ac:dyDescent="0.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4"/>
    </row>
    <row r="429" spans="1:24" x14ac:dyDescent="0.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4"/>
    </row>
    <row r="430" spans="1:24" x14ac:dyDescent="0.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4"/>
    </row>
    <row r="431" spans="1:24" x14ac:dyDescent="0.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4"/>
    </row>
    <row r="432" spans="1:24" x14ac:dyDescent="0.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4"/>
    </row>
    <row r="433" spans="1:24" x14ac:dyDescent="0.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4"/>
    </row>
    <row r="434" spans="1:24" x14ac:dyDescent="0.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4"/>
    </row>
    <row r="435" spans="1:24" x14ac:dyDescent="0.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4"/>
    </row>
    <row r="436" spans="1:24" x14ac:dyDescent="0.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4"/>
    </row>
    <row r="437" spans="1:24" x14ac:dyDescent="0.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4"/>
    </row>
    <row r="438" spans="1:24" x14ac:dyDescent="0.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4"/>
    </row>
    <row r="439" spans="1:24" x14ac:dyDescent="0.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4"/>
    </row>
    <row r="440" spans="1:24" x14ac:dyDescent="0.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4"/>
    </row>
    <row r="441" spans="1:24" x14ac:dyDescent="0.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4"/>
    </row>
    <row r="442" spans="1:24" x14ac:dyDescent="0.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4"/>
    </row>
    <row r="443" spans="1:24" x14ac:dyDescent="0.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4"/>
    </row>
    <row r="444" spans="1:24" x14ac:dyDescent="0.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4"/>
    </row>
    <row r="445" spans="1:24" x14ac:dyDescent="0.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4"/>
    </row>
    <row r="446" spans="1:24" x14ac:dyDescent="0.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4"/>
    </row>
    <row r="447" spans="1:24" x14ac:dyDescent="0.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4"/>
    </row>
    <row r="448" spans="1:24" x14ac:dyDescent="0.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4"/>
    </row>
    <row r="449" spans="1:24" x14ac:dyDescent="0.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4"/>
    </row>
    <row r="450" spans="1:24" x14ac:dyDescent="0.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4"/>
    </row>
    <row r="451" spans="1:24" x14ac:dyDescent="0.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4"/>
    </row>
    <row r="452" spans="1:24" x14ac:dyDescent="0.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4"/>
    </row>
    <row r="453" spans="1:24" x14ac:dyDescent="0.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4"/>
    </row>
    <row r="454" spans="1:24" x14ac:dyDescent="0.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4"/>
    </row>
    <row r="455" spans="1:24" x14ac:dyDescent="0.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4"/>
    </row>
    <row r="456" spans="1:24" x14ac:dyDescent="0.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4"/>
    </row>
    <row r="457" spans="1:24" x14ac:dyDescent="0.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4"/>
    </row>
    <row r="458" spans="1:24" x14ac:dyDescent="0.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4"/>
    </row>
    <row r="459" spans="1:24" x14ac:dyDescent="0.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4"/>
    </row>
    <row r="460" spans="1:24" x14ac:dyDescent="0.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4"/>
    </row>
    <row r="461" spans="1:24" x14ac:dyDescent="0.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4"/>
    </row>
    <row r="462" spans="1:24" x14ac:dyDescent="0.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4"/>
    </row>
    <row r="463" spans="1:24" x14ac:dyDescent="0.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4"/>
    </row>
    <row r="464" spans="1:24" x14ac:dyDescent="0.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4"/>
    </row>
    <row r="465" spans="1:24" x14ac:dyDescent="0.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4"/>
    </row>
    <row r="466" spans="1:24" x14ac:dyDescent="0.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4"/>
    </row>
    <row r="467" spans="1:24" x14ac:dyDescent="0.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4"/>
    </row>
    <row r="468" spans="1:24" x14ac:dyDescent="0.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4"/>
    </row>
    <row r="469" spans="1:24" x14ac:dyDescent="0.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4"/>
    </row>
    <row r="470" spans="1:24" x14ac:dyDescent="0.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4"/>
    </row>
    <row r="471" spans="1:24" x14ac:dyDescent="0.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4"/>
    </row>
    <row r="472" spans="1:24" x14ac:dyDescent="0.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4"/>
    </row>
    <row r="473" spans="1:24" x14ac:dyDescent="0.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4"/>
    </row>
    <row r="474" spans="1:24" x14ac:dyDescent="0.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4"/>
    </row>
    <row r="475" spans="1:24" x14ac:dyDescent="0.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4"/>
    </row>
    <row r="476" spans="1:24" x14ac:dyDescent="0.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4"/>
    </row>
    <row r="477" spans="1:24" x14ac:dyDescent="0.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4"/>
    </row>
    <row r="478" spans="1:24" x14ac:dyDescent="0.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4"/>
    </row>
    <row r="479" spans="1:24" x14ac:dyDescent="0.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4"/>
    </row>
    <row r="480" spans="1:24" x14ac:dyDescent="0.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4"/>
    </row>
    <row r="481" spans="1:24" x14ac:dyDescent="0.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4"/>
    </row>
    <row r="482" spans="1:24" x14ac:dyDescent="0.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4"/>
    </row>
    <row r="483" spans="1:24" x14ac:dyDescent="0.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4"/>
    </row>
    <row r="484" spans="1:24" x14ac:dyDescent="0.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4"/>
    </row>
    <row r="485" spans="1:24" x14ac:dyDescent="0.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4"/>
    </row>
    <row r="486" spans="1:24" x14ac:dyDescent="0.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4"/>
    </row>
    <row r="487" spans="1:24" x14ac:dyDescent="0.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4"/>
    </row>
    <row r="488" spans="1:24" x14ac:dyDescent="0.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4"/>
    </row>
    <row r="489" spans="1:24" x14ac:dyDescent="0.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4"/>
    </row>
    <row r="490" spans="1:24" x14ac:dyDescent="0.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4"/>
    </row>
    <row r="491" spans="1:24" x14ac:dyDescent="0.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4"/>
    </row>
    <row r="492" spans="1:24" x14ac:dyDescent="0.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4"/>
    </row>
    <row r="493" spans="1:24" x14ac:dyDescent="0.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4"/>
    </row>
    <row r="494" spans="1:24" x14ac:dyDescent="0.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4"/>
    </row>
    <row r="495" spans="1:24" x14ac:dyDescent="0.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4"/>
    </row>
    <row r="496" spans="1:24" x14ac:dyDescent="0.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4"/>
    </row>
    <row r="497" spans="1:24" x14ac:dyDescent="0.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4"/>
    </row>
    <row r="498" spans="1:24" x14ac:dyDescent="0.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4"/>
    </row>
    <row r="499" spans="1:24" x14ac:dyDescent="0.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4"/>
    </row>
    <row r="500" spans="1:24" x14ac:dyDescent="0.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4"/>
    </row>
    <row r="501" spans="1:24" x14ac:dyDescent="0.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4"/>
    </row>
    <row r="502" spans="1:24" x14ac:dyDescent="0.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4"/>
    </row>
    <row r="503" spans="1:24" x14ac:dyDescent="0.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4"/>
    </row>
    <row r="504" spans="1:24" x14ac:dyDescent="0.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4"/>
    </row>
    <row r="505" spans="1:24" x14ac:dyDescent="0.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4"/>
    </row>
    <row r="506" spans="1:24" x14ac:dyDescent="0.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4"/>
    </row>
    <row r="507" spans="1:24" x14ac:dyDescent="0.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4"/>
    </row>
    <row r="508" spans="1:24" x14ac:dyDescent="0.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4"/>
    </row>
    <row r="509" spans="1:24" x14ac:dyDescent="0.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4"/>
    </row>
    <row r="510" spans="1:24" x14ac:dyDescent="0.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4"/>
    </row>
    <row r="511" spans="1:24" x14ac:dyDescent="0.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4"/>
    </row>
    <row r="512" spans="1:24" x14ac:dyDescent="0.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4"/>
    </row>
    <row r="513" spans="1:24" x14ac:dyDescent="0.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4"/>
    </row>
    <row r="514" spans="1:24" x14ac:dyDescent="0.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4"/>
    </row>
    <row r="515" spans="1:24" x14ac:dyDescent="0.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4"/>
    </row>
    <row r="516" spans="1:24" x14ac:dyDescent="0.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4"/>
    </row>
    <row r="517" spans="1:24" x14ac:dyDescent="0.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4"/>
    </row>
    <row r="518" spans="1:24" x14ac:dyDescent="0.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4"/>
    </row>
    <row r="519" spans="1:24" x14ac:dyDescent="0.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4"/>
    </row>
    <row r="520" spans="1:24" x14ac:dyDescent="0.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4"/>
    </row>
    <row r="521" spans="1:24" x14ac:dyDescent="0.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4"/>
    </row>
    <row r="522" spans="1:24" x14ac:dyDescent="0.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4"/>
    </row>
    <row r="523" spans="1:24" x14ac:dyDescent="0.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4"/>
    </row>
    <row r="524" spans="1:24" x14ac:dyDescent="0.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4"/>
    </row>
    <row r="525" spans="1:24" x14ac:dyDescent="0.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4"/>
    </row>
    <row r="526" spans="1:24" x14ac:dyDescent="0.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4"/>
    </row>
    <row r="527" spans="1:24" x14ac:dyDescent="0.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4"/>
    </row>
    <row r="528" spans="1:24" x14ac:dyDescent="0.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4"/>
    </row>
    <row r="529" spans="1:24" x14ac:dyDescent="0.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4"/>
    </row>
    <row r="530" spans="1:24" x14ac:dyDescent="0.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4"/>
    </row>
    <row r="531" spans="1:24" x14ac:dyDescent="0.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4"/>
    </row>
    <row r="532" spans="1:24" x14ac:dyDescent="0.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4"/>
    </row>
    <row r="533" spans="1:24" x14ac:dyDescent="0.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4"/>
    </row>
    <row r="534" spans="1:24" x14ac:dyDescent="0.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4"/>
    </row>
    <row r="535" spans="1:24" x14ac:dyDescent="0.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4"/>
    </row>
    <row r="536" spans="1:24" x14ac:dyDescent="0.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4"/>
    </row>
    <row r="537" spans="1:24" x14ac:dyDescent="0.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4"/>
    </row>
    <row r="538" spans="1:24" x14ac:dyDescent="0.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4"/>
    </row>
    <row r="539" spans="1:24" x14ac:dyDescent="0.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4"/>
    </row>
    <row r="540" spans="1:24" x14ac:dyDescent="0.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4"/>
    </row>
    <row r="541" spans="1:24" x14ac:dyDescent="0.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4"/>
    </row>
    <row r="542" spans="1:24" x14ac:dyDescent="0.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4"/>
    </row>
    <row r="543" spans="1:24" x14ac:dyDescent="0.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4"/>
    </row>
    <row r="544" spans="1:24" x14ac:dyDescent="0.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4"/>
    </row>
    <row r="545" spans="1:24" x14ac:dyDescent="0.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4"/>
    </row>
    <row r="546" spans="1:24" x14ac:dyDescent="0.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4"/>
    </row>
    <row r="547" spans="1:24" x14ac:dyDescent="0.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4"/>
    </row>
    <row r="548" spans="1:24" x14ac:dyDescent="0.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4"/>
    </row>
    <row r="549" spans="1:24" x14ac:dyDescent="0.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4"/>
    </row>
    <row r="550" spans="1:24" x14ac:dyDescent="0.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4"/>
    </row>
    <row r="551" spans="1:24" x14ac:dyDescent="0.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4"/>
    </row>
    <row r="552" spans="1:24" x14ac:dyDescent="0.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4"/>
    </row>
    <row r="553" spans="1:24" x14ac:dyDescent="0.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4"/>
    </row>
    <row r="554" spans="1:24" x14ac:dyDescent="0.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4"/>
    </row>
    <row r="555" spans="1:24" x14ac:dyDescent="0.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4"/>
    </row>
    <row r="556" spans="1:24" x14ac:dyDescent="0.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4"/>
    </row>
    <row r="557" spans="1:24" x14ac:dyDescent="0.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4"/>
    </row>
    <row r="558" spans="1:24" x14ac:dyDescent="0.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4"/>
    </row>
    <row r="559" spans="1:24" x14ac:dyDescent="0.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4"/>
    </row>
    <row r="560" spans="1:24" x14ac:dyDescent="0.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4"/>
    </row>
    <row r="561" spans="1:24" x14ac:dyDescent="0.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4"/>
    </row>
    <row r="562" spans="1:24" x14ac:dyDescent="0.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4"/>
    </row>
    <row r="563" spans="1:24" x14ac:dyDescent="0.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4"/>
    </row>
    <row r="564" spans="1:24" x14ac:dyDescent="0.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4"/>
    </row>
    <row r="565" spans="1:24" x14ac:dyDescent="0.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4"/>
    </row>
    <row r="566" spans="1:24" x14ac:dyDescent="0.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4"/>
    </row>
    <row r="567" spans="1:24" x14ac:dyDescent="0.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4"/>
    </row>
    <row r="568" spans="1:24" x14ac:dyDescent="0.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4"/>
    </row>
    <row r="569" spans="1:24" x14ac:dyDescent="0.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4"/>
    </row>
    <row r="570" spans="1:24" x14ac:dyDescent="0.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4"/>
    </row>
    <row r="571" spans="1:24" x14ac:dyDescent="0.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4"/>
    </row>
    <row r="572" spans="1:24" x14ac:dyDescent="0.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4"/>
    </row>
    <row r="573" spans="1:24" x14ac:dyDescent="0.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4"/>
    </row>
    <row r="574" spans="1:24" x14ac:dyDescent="0.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4"/>
    </row>
    <row r="575" spans="1:24" x14ac:dyDescent="0.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4"/>
    </row>
    <row r="576" spans="1:24" x14ac:dyDescent="0.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4"/>
    </row>
    <row r="577" spans="1:24" x14ac:dyDescent="0.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4"/>
    </row>
    <row r="578" spans="1:24" x14ac:dyDescent="0.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4"/>
    </row>
    <row r="579" spans="1:24" x14ac:dyDescent="0.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4"/>
    </row>
    <row r="580" spans="1:24" x14ac:dyDescent="0.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4"/>
    </row>
    <row r="581" spans="1:24" x14ac:dyDescent="0.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4"/>
    </row>
    <row r="582" spans="1:24" x14ac:dyDescent="0.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4"/>
    </row>
    <row r="583" spans="1:24" x14ac:dyDescent="0.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4"/>
    </row>
    <row r="584" spans="1:24" x14ac:dyDescent="0.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4"/>
    </row>
    <row r="585" spans="1:24" x14ac:dyDescent="0.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4"/>
    </row>
    <row r="586" spans="1:24" x14ac:dyDescent="0.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4"/>
    </row>
    <row r="587" spans="1:24" x14ac:dyDescent="0.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4"/>
    </row>
    <row r="588" spans="1:24" x14ac:dyDescent="0.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4"/>
    </row>
    <row r="589" spans="1:24" x14ac:dyDescent="0.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4"/>
    </row>
    <row r="590" spans="1:24" x14ac:dyDescent="0.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4"/>
    </row>
    <row r="591" spans="1:24" x14ac:dyDescent="0.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4"/>
    </row>
    <row r="592" spans="1:24" x14ac:dyDescent="0.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4"/>
    </row>
    <row r="593" spans="1:24" x14ac:dyDescent="0.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4"/>
    </row>
    <row r="594" spans="1:24" x14ac:dyDescent="0.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4"/>
    </row>
    <row r="595" spans="1:24" x14ac:dyDescent="0.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4"/>
    </row>
    <row r="596" spans="1:24" x14ac:dyDescent="0.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4"/>
    </row>
    <row r="597" spans="1:24" x14ac:dyDescent="0.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4"/>
    </row>
    <row r="598" spans="1:24" x14ac:dyDescent="0.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4"/>
    </row>
    <row r="599" spans="1:24" x14ac:dyDescent="0.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4"/>
    </row>
    <row r="600" spans="1:24" x14ac:dyDescent="0.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4"/>
    </row>
    <row r="601" spans="1:24" x14ac:dyDescent="0.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4"/>
    </row>
    <row r="602" spans="1:24" x14ac:dyDescent="0.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4"/>
    </row>
    <row r="603" spans="1:24" x14ac:dyDescent="0.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4"/>
    </row>
    <row r="604" spans="1:24" x14ac:dyDescent="0.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4"/>
    </row>
    <row r="605" spans="1:24" x14ac:dyDescent="0.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4"/>
    </row>
    <row r="606" spans="1:24" x14ac:dyDescent="0.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4"/>
    </row>
    <row r="607" spans="1:24" x14ac:dyDescent="0.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4"/>
    </row>
    <row r="608" spans="1:24" x14ac:dyDescent="0.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4"/>
    </row>
    <row r="609" spans="1:24" x14ac:dyDescent="0.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4"/>
    </row>
    <row r="610" spans="1:24" x14ac:dyDescent="0.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4"/>
    </row>
    <row r="611" spans="1:24" x14ac:dyDescent="0.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4"/>
    </row>
    <row r="612" spans="1:24" x14ac:dyDescent="0.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4"/>
    </row>
    <row r="613" spans="1:24" x14ac:dyDescent="0.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4"/>
    </row>
    <row r="614" spans="1:24" x14ac:dyDescent="0.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4"/>
    </row>
    <row r="615" spans="1:24" x14ac:dyDescent="0.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4"/>
    </row>
    <row r="616" spans="1:24" x14ac:dyDescent="0.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4"/>
    </row>
    <row r="617" spans="1:24" x14ac:dyDescent="0.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4"/>
    </row>
    <row r="618" spans="1:24" x14ac:dyDescent="0.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4"/>
    </row>
    <row r="619" spans="1:24" x14ac:dyDescent="0.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4"/>
    </row>
    <row r="620" spans="1:24" x14ac:dyDescent="0.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4"/>
    </row>
    <row r="621" spans="1:24" x14ac:dyDescent="0.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4"/>
    </row>
    <row r="622" spans="1:24" x14ac:dyDescent="0.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4"/>
    </row>
    <row r="623" spans="1:24" x14ac:dyDescent="0.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4"/>
    </row>
    <row r="624" spans="1:24" x14ac:dyDescent="0.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4"/>
    </row>
    <row r="625" spans="1:24" x14ac:dyDescent="0.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4"/>
    </row>
    <row r="626" spans="1:24" x14ac:dyDescent="0.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4"/>
    </row>
    <row r="627" spans="1:24" x14ac:dyDescent="0.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4"/>
    </row>
    <row r="628" spans="1:24" x14ac:dyDescent="0.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4"/>
    </row>
    <row r="629" spans="1:24" x14ac:dyDescent="0.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4"/>
    </row>
    <row r="630" spans="1:24" x14ac:dyDescent="0.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4"/>
    </row>
    <row r="631" spans="1:24" x14ac:dyDescent="0.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4"/>
    </row>
    <row r="632" spans="1:24" x14ac:dyDescent="0.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4"/>
    </row>
    <row r="633" spans="1:24" x14ac:dyDescent="0.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4"/>
    </row>
    <row r="634" spans="1:24" x14ac:dyDescent="0.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4"/>
    </row>
    <row r="635" spans="1:24" x14ac:dyDescent="0.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4"/>
    </row>
    <row r="636" spans="1:24" x14ac:dyDescent="0.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4"/>
    </row>
    <row r="637" spans="1:24" x14ac:dyDescent="0.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4"/>
    </row>
    <row r="638" spans="1:24" x14ac:dyDescent="0.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4"/>
    </row>
    <row r="639" spans="1:24" x14ac:dyDescent="0.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4"/>
    </row>
    <row r="640" spans="1:24" x14ac:dyDescent="0.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4"/>
    </row>
    <row r="641" spans="1:24" x14ac:dyDescent="0.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4"/>
    </row>
    <row r="642" spans="1:24" x14ac:dyDescent="0.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4"/>
    </row>
    <row r="643" spans="1:24" x14ac:dyDescent="0.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4"/>
    </row>
    <row r="644" spans="1:24" x14ac:dyDescent="0.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4"/>
    </row>
    <row r="645" spans="1:24" x14ac:dyDescent="0.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4"/>
    </row>
    <row r="646" spans="1:24" x14ac:dyDescent="0.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4"/>
    </row>
    <row r="647" spans="1:24" x14ac:dyDescent="0.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4"/>
    </row>
    <row r="648" spans="1:24" x14ac:dyDescent="0.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4"/>
    </row>
    <row r="649" spans="1:24" x14ac:dyDescent="0.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4"/>
    </row>
    <row r="650" spans="1:24" x14ac:dyDescent="0.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4"/>
    </row>
    <row r="651" spans="1:24" x14ac:dyDescent="0.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4"/>
    </row>
    <row r="652" spans="1:24" x14ac:dyDescent="0.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4"/>
    </row>
    <row r="653" spans="1:24" x14ac:dyDescent="0.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4"/>
    </row>
    <row r="654" spans="1:24" x14ac:dyDescent="0.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4"/>
    </row>
    <row r="655" spans="1:24" x14ac:dyDescent="0.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4"/>
    </row>
    <row r="656" spans="1:24" x14ac:dyDescent="0.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4"/>
    </row>
    <row r="657" spans="1:24" x14ac:dyDescent="0.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4"/>
    </row>
    <row r="658" spans="1:24" x14ac:dyDescent="0.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4"/>
    </row>
    <row r="659" spans="1:24" x14ac:dyDescent="0.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4"/>
    </row>
    <row r="660" spans="1:24" x14ac:dyDescent="0.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4"/>
    </row>
    <row r="661" spans="1:24" x14ac:dyDescent="0.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4"/>
    </row>
    <row r="662" spans="1:24" x14ac:dyDescent="0.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4"/>
    </row>
    <row r="663" spans="1:24" x14ac:dyDescent="0.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4"/>
    </row>
    <row r="664" spans="1:24" x14ac:dyDescent="0.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4"/>
    </row>
    <row r="665" spans="1:24" x14ac:dyDescent="0.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4"/>
    </row>
    <row r="666" spans="1:24" x14ac:dyDescent="0.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4"/>
    </row>
    <row r="667" spans="1:24" x14ac:dyDescent="0.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4"/>
    </row>
    <row r="668" spans="1:24" x14ac:dyDescent="0.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4"/>
    </row>
    <row r="669" spans="1:24" x14ac:dyDescent="0.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4"/>
    </row>
    <row r="670" spans="1:24" x14ac:dyDescent="0.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4"/>
    </row>
    <row r="671" spans="1:24" x14ac:dyDescent="0.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4"/>
    </row>
    <row r="672" spans="1:24" x14ac:dyDescent="0.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4"/>
    </row>
    <row r="673" spans="1:24" x14ac:dyDescent="0.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4"/>
    </row>
    <row r="674" spans="1:24" x14ac:dyDescent="0.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4"/>
    </row>
    <row r="675" spans="1:24" x14ac:dyDescent="0.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4"/>
    </row>
    <row r="676" spans="1:24" x14ac:dyDescent="0.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4"/>
    </row>
    <row r="677" spans="1:24" x14ac:dyDescent="0.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4"/>
    </row>
    <row r="678" spans="1:24" x14ac:dyDescent="0.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4"/>
    </row>
    <row r="679" spans="1:24" x14ac:dyDescent="0.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4"/>
    </row>
    <row r="680" spans="1:24" x14ac:dyDescent="0.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4"/>
    </row>
    <row r="681" spans="1:24" x14ac:dyDescent="0.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4"/>
    </row>
    <row r="682" spans="1:24" x14ac:dyDescent="0.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4"/>
    </row>
    <row r="683" spans="1:24" x14ac:dyDescent="0.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4"/>
    </row>
    <row r="684" spans="1:24" x14ac:dyDescent="0.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4"/>
    </row>
    <row r="685" spans="1:24" x14ac:dyDescent="0.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4"/>
    </row>
    <row r="686" spans="1:24" x14ac:dyDescent="0.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4"/>
    </row>
    <row r="687" spans="1:24" x14ac:dyDescent="0.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4"/>
    </row>
    <row r="688" spans="1:24" x14ac:dyDescent="0.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4"/>
    </row>
    <row r="689" spans="1:24" x14ac:dyDescent="0.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4"/>
    </row>
    <row r="690" spans="1:24" x14ac:dyDescent="0.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4"/>
    </row>
    <row r="691" spans="1:24" x14ac:dyDescent="0.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4"/>
    </row>
    <row r="692" spans="1:24" x14ac:dyDescent="0.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4"/>
    </row>
    <row r="693" spans="1:24" x14ac:dyDescent="0.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4"/>
    </row>
    <row r="694" spans="1:24" x14ac:dyDescent="0.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4"/>
    </row>
    <row r="695" spans="1:24" x14ac:dyDescent="0.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4"/>
    </row>
    <row r="696" spans="1:24" x14ac:dyDescent="0.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4"/>
    </row>
    <row r="697" spans="1:24" x14ac:dyDescent="0.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4"/>
    </row>
    <row r="698" spans="1:24" x14ac:dyDescent="0.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4"/>
    </row>
    <row r="699" spans="1:24" x14ac:dyDescent="0.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4"/>
    </row>
    <row r="700" spans="1:24" x14ac:dyDescent="0.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4"/>
    </row>
    <row r="701" spans="1:24" x14ac:dyDescent="0.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4"/>
    </row>
    <row r="702" spans="1:24" x14ac:dyDescent="0.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4"/>
    </row>
    <row r="703" spans="1:24" x14ac:dyDescent="0.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4"/>
    </row>
    <row r="704" spans="1:24" x14ac:dyDescent="0.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4"/>
    </row>
    <row r="705" spans="1:24" x14ac:dyDescent="0.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4"/>
    </row>
    <row r="706" spans="1:24" x14ac:dyDescent="0.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4"/>
    </row>
    <row r="707" spans="1:24" x14ac:dyDescent="0.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4"/>
    </row>
    <row r="708" spans="1:24" x14ac:dyDescent="0.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4"/>
    </row>
    <row r="709" spans="1:24" x14ac:dyDescent="0.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4"/>
    </row>
    <row r="710" spans="1:24" x14ac:dyDescent="0.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4"/>
    </row>
    <row r="711" spans="1:24" x14ac:dyDescent="0.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4"/>
    </row>
    <row r="712" spans="1:24" x14ac:dyDescent="0.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4"/>
    </row>
    <row r="713" spans="1:24" x14ac:dyDescent="0.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4"/>
    </row>
    <row r="714" spans="1:24" x14ac:dyDescent="0.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4"/>
    </row>
    <row r="715" spans="1:24" x14ac:dyDescent="0.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4"/>
    </row>
    <row r="716" spans="1:24" x14ac:dyDescent="0.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4"/>
    </row>
    <row r="717" spans="1:24" x14ac:dyDescent="0.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4"/>
    </row>
    <row r="718" spans="1:24" x14ac:dyDescent="0.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4"/>
    </row>
    <row r="719" spans="1:24" x14ac:dyDescent="0.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4"/>
    </row>
    <row r="720" spans="1:24" x14ac:dyDescent="0.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4"/>
    </row>
    <row r="721" spans="1:24" x14ac:dyDescent="0.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4"/>
    </row>
    <row r="722" spans="1:24" x14ac:dyDescent="0.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4"/>
    </row>
    <row r="723" spans="1:24" x14ac:dyDescent="0.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4"/>
    </row>
    <row r="724" spans="1:24" x14ac:dyDescent="0.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4"/>
    </row>
    <row r="725" spans="1:24" x14ac:dyDescent="0.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4"/>
    </row>
    <row r="726" spans="1:24" x14ac:dyDescent="0.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4"/>
    </row>
    <row r="727" spans="1:24" x14ac:dyDescent="0.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4"/>
    </row>
    <row r="728" spans="1:24" x14ac:dyDescent="0.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4"/>
    </row>
    <row r="729" spans="1:24" x14ac:dyDescent="0.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4"/>
    </row>
    <row r="730" spans="1:24" x14ac:dyDescent="0.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4"/>
    </row>
    <row r="731" spans="1:24" x14ac:dyDescent="0.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4"/>
    </row>
    <row r="732" spans="1:24" x14ac:dyDescent="0.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4"/>
    </row>
    <row r="733" spans="1:24" x14ac:dyDescent="0.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4"/>
    </row>
    <row r="734" spans="1:24" x14ac:dyDescent="0.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4"/>
    </row>
    <row r="735" spans="1:24" x14ac:dyDescent="0.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4"/>
    </row>
    <row r="736" spans="1:24" x14ac:dyDescent="0.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4"/>
    </row>
    <row r="737" spans="1:24" x14ac:dyDescent="0.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4"/>
    </row>
    <row r="738" spans="1:24" x14ac:dyDescent="0.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4"/>
    </row>
    <row r="739" spans="1:24" x14ac:dyDescent="0.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4"/>
    </row>
    <row r="740" spans="1:24" x14ac:dyDescent="0.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4"/>
    </row>
    <row r="741" spans="1:24" x14ac:dyDescent="0.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4"/>
    </row>
    <row r="742" spans="1:24" x14ac:dyDescent="0.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4"/>
    </row>
    <row r="743" spans="1:24" x14ac:dyDescent="0.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4"/>
    </row>
    <row r="744" spans="1:24" x14ac:dyDescent="0.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4"/>
    </row>
    <row r="745" spans="1:24" x14ac:dyDescent="0.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4"/>
    </row>
    <row r="746" spans="1:24" x14ac:dyDescent="0.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4"/>
    </row>
    <row r="747" spans="1:24" x14ac:dyDescent="0.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4"/>
    </row>
    <row r="748" spans="1:24" x14ac:dyDescent="0.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4"/>
    </row>
    <row r="749" spans="1:24" x14ac:dyDescent="0.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4"/>
    </row>
    <row r="750" spans="1:24" x14ac:dyDescent="0.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4"/>
    </row>
    <row r="751" spans="1:24" x14ac:dyDescent="0.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4"/>
    </row>
    <row r="752" spans="1:24" x14ac:dyDescent="0.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4"/>
    </row>
    <row r="753" spans="1:24" x14ac:dyDescent="0.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4"/>
    </row>
    <row r="754" spans="1:24" x14ac:dyDescent="0.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4"/>
    </row>
    <row r="755" spans="1:24" x14ac:dyDescent="0.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4"/>
    </row>
    <row r="756" spans="1:24" x14ac:dyDescent="0.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4"/>
    </row>
    <row r="757" spans="1:24" x14ac:dyDescent="0.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4"/>
    </row>
    <row r="758" spans="1:24" x14ac:dyDescent="0.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4"/>
    </row>
    <row r="759" spans="1:24" x14ac:dyDescent="0.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4"/>
    </row>
    <row r="760" spans="1:24" x14ac:dyDescent="0.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4"/>
    </row>
    <row r="761" spans="1:24" x14ac:dyDescent="0.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4"/>
    </row>
    <row r="762" spans="1:24" x14ac:dyDescent="0.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4"/>
    </row>
    <row r="763" spans="1:24" x14ac:dyDescent="0.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4"/>
    </row>
    <row r="764" spans="1:24" x14ac:dyDescent="0.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4"/>
    </row>
    <row r="765" spans="1:24" x14ac:dyDescent="0.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4"/>
    </row>
    <row r="766" spans="1:24" x14ac:dyDescent="0.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4"/>
    </row>
    <row r="767" spans="1:24" x14ac:dyDescent="0.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4"/>
    </row>
    <row r="768" spans="1:24" x14ac:dyDescent="0.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4"/>
    </row>
    <row r="769" spans="1:24" x14ac:dyDescent="0.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4"/>
    </row>
    <row r="770" spans="1:24" x14ac:dyDescent="0.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4"/>
    </row>
    <row r="771" spans="1:24" x14ac:dyDescent="0.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4"/>
    </row>
    <row r="772" spans="1:24" x14ac:dyDescent="0.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4"/>
    </row>
    <row r="773" spans="1:24" x14ac:dyDescent="0.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4"/>
    </row>
    <row r="774" spans="1:24" x14ac:dyDescent="0.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4"/>
    </row>
    <row r="775" spans="1:24" x14ac:dyDescent="0.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4"/>
    </row>
    <row r="776" spans="1:24" x14ac:dyDescent="0.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4"/>
    </row>
    <row r="777" spans="1:24" x14ac:dyDescent="0.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4"/>
    </row>
    <row r="778" spans="1:24" x14ac:dyDescent="0.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4"/>
    </row>
    <row r="779" spans="1:24" x14ac:dyDescent="0.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4"/>
    </row>
    <row r="780" spans="1:24" x14ac:dyDescent="0.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4"/>
    </row>
    <row r="781" spans="1:24" x14ac:dyDescent="0.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4"/>
    </row>
    <row r="782" spans="1:24" x14ac:dyDescent="0.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4"/>
    </row>
    <row r="783" spans="1:24" x14ac:dyDescent="0.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4"/>
    </row>
    <row r="784" spans="1:24" x14ac:dyDescent="0.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4"/>
    </row>
    <row r="785" spans="1:24" x14ac:dyDescent="0.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4"/>
    </row>
    <row r="786" spans="1:24" x14ac:dyDescent="0.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4"/>
    </row>
    <row r="787" spans="1:24" x14ac:dyDescent="0.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4"/>
    </row>
    <row r="788" spans="1:24" x14ac:dyDescent="0.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4"/>
    </row>
    <row r="789" spans="1:24" x14ac:dyDescent="0.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4"/>
    </row>
    <row r="790" spans="1:24" x14ac:dyDescent="0.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4"/>
    </row>
    <row r="791" spans="1:24" x14ac:dyDescent="0.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4"/>
    </row>
    <row r="792" spans="1:24" x14ac:dyDescent="0.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4"/>
    </row>
    <row r="793" spans="1:24" x14ac:dyDescent="0.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4"/>
    </row>
    <row r="794" spans="1:24" x14ac:dyDescent="0.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4"/>
    </row>
    <row r="795" spans="1:24" x14ac:dyDescent="0.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4"/>
    </row>
    <row r="796" spans="1:24" x14ac:dyDescent="0.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4"/>
    </row>
    <row r="797" spans="1:24" x14ac:dyDescent="0.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4"/>
    </row>
    <row r="798" spans="1:24" x14ac:dyDescent="0.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4"/>
    </row>
    <row r="799" spans="1:24" x14ac:dyDescent="0.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4"/>
    </row>
    <row r="800" spans="1:24" x14ac:dyDescent="0.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4"/>
    </row>
    <row r="801" spans="1:24" x14ac:dyDescent="0.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4"/>
    </row>
    <row r="802" spans="1:24" x14ac:dyDescent="0.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4"/>
    </row>
    <row r="803" spans="1:24" x14ac:dyDescent="0.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4"/>
    </row>
    <row r="804" spans="1:24" x14ac:dyDescent="0.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4"/>
    </row>
    <row r="805" spans="1:24" x14ac:dyDescent="0.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4"/>
    </row>
    <row r="806" spans="1:24" x14ac:dyDescent="0.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4"/>
    </row>
    <row r="807" spans="1:24" x14ac:dyDescent="0.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4"/>
    </row>
    <row r="808" spans="1:24" x14ac:dyDescent="0.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4"/>
    </row>
    <row r="809" spans="1:24" x14ac:dyDescent="0.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4"/>
    </row>
    <row r="810" spans="1:24" x14ac:dyDescent="0.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4"/>
    </row>
    <row r="811" spans="1:24" x14ac:dyDescent="0.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4"/>
    </row>
    <row r="812" spans="1:24" x14ac:dyDescent="0.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4"/>
    </row>
    <row r="813" spans="1:24" x14ac:dyDescent="0.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4"/>
    </row>
    <row r="814" spans="1:24" x14ac:dyDescent="0.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4"/>
    </row>
    <row r="815" spans="1:24" x14ac:dyDescent="0.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4"/>
    </row>
    <row r="816" spans="1:24" x14ac:dyDescent="0.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4"/>
    </row>
    <row r="817" spans="1:24" x14ac:dyDescent="0.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4"/>
    </row>
    <row r="818" spans="1:24" x14ac:dyDescent="0.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4"/>
    </row>
    <row r="819" spans="1:24" x14ac:dyDescent="0.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4"/>
    </row>
    <row r="820" spans="1:24" x14ac:dyDescent="0.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4"/>
    </row>
    <row r="821" spans="1:24" x14ac:dyDescent="0.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4"/>
    </row>
    <row r="822" spans="1:24" x14ac:dyDescent="0.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4"/>
    </row>
    <row r="823" spans="1:24" x14ac:dyDescent="0.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4"/>
    </row>
    <row r="824" spans="1:24" x14ac:dyDescent="0.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4"/>
    </row>
    <row r="825" spans="1:24" x14ac:dyDescent="0.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4"/>
    </row>
    <row r="826" spans="1:24" x14ac:dyDescent="0.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4"/>
    </row>
    <row r="827" spans="1:24" x14ac:dyDescent="0.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4"/>
    </row>
    <row r="828" spans="1:24" x14ac:dyDescent="0.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4"/>
    </row>
    <row r="829" spans="1:24" x14ac:dyDescent="0.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4"/>
    </row>
    <row r="830" spans="1:24" x14ac:dyDescent="0.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4"/>
    </row>
    <row r="831" spans="1:24" x14ac:dyDescent="0.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4"/>
    </row>
    <row r="832" spans="1:24" x14ac:dyDescent="0.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4"/>
    </row>
    <row r="833" spans="1:24" x14ac:dyDescent="0.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4"/>
    </row>
    <row r="834" spans="1:24" x14ac:dyDescent="0.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4"/>
    </row>
    <row r="835" spans="1:24" x14ac:dyDescent="0.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4"/>
    </row>
    <row r="836" spans="1:24" x14ac:dyDescent="0.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4"/>
    </row>
    <row r="837" spans="1:24" x14ac:dyDescent="0.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4"/>
    </row>
    <row r="838" spans="1:24" x14ac:dyDescent="0.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4"/>
    </row>
    <row r="839" spans="1:24" x14ac:dyDescent="0.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4"/>
    </row>
    <row r="840" spans="1:24" x14ac:dyDescent="0.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4"/>
    </row>
    <row r="841" spans="1:24" x14ac:dyDescent="0.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4"/>
    </row>
    <row r="842" spans="1:24" x14ac:dyDescent="0.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4"/>
    </row>
    <row r="843" spans="1:24" x14ac:dyDescent="0.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4"/>
    </row>
    <row r="844" spans="1:24" x14ac:dyDescent="0.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4"/>
    </row>
    <row r="845" spans="1:24" x14ac:dyDescent="0.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4"/>
    </row>
    <row r="846" spans="1:24" x14ac:dyDescent="0.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4"/>
    </row>
    <row r="847" spans="1:24" x14ac:dyDescent="0.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4"/>
    </row>
    <row r="848" spans="1:24" x14ac:dyDescent="0.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4"/>
    </row>
    <row r="849" spans="1:24" x14ac:dyDescent="0.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4"/>
    </row>
    <row r="850" spans="1:24" x14ac:dyDescent="0.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4"/>
    </row>
    <row r="851" spans="1:24" x14ac:dyDescent="0.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4"/>
    </row>
    <row r="852" spans="1:24" x14ac:dyDescent="0.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4"/>
    </row>
    <row r="853" spans="1:24" x14ac:dyDescent="0.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4"/>
    </row>
    <row r="854" spans="1:24" x14ac:dyDescent="0.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4"/>
    </row>
    <row r="855" spans="1:24" x14ac:dyDescent="0.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4"/>
    </row>
    <row r="856" spans="1:24" x14ac:dyDescent="0.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4"/>
    </row>
    <row r="857" spans="1:24" x14ac:dyDescent="0.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4"/>
    </row>
    <row r="858" spans="1:24" x14ac:dyDescent="0.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4"/>
    </row>
    <row r="859" spans="1:24" x14ac:dyDescent="0.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4"/>
    </row>
    <row r="860" spans="1:24" x14ac:dyDescent="0.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4"/>
    </row>
    <row r="861" spans="1:24" x14ac:dyDescent="0.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4"/>
    </row>
    <row r="862" spans="1:24" x14ac:dyDescent="0.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4"/>
    </row>
    <row r="863" spans="1:24" x14ac:dyDescent="0.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4"/>
    </row>
    <row r="864" spans="1:24" x14ac:dyDescent="0.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4"/>
    </row>
    <row r="865" spans="1:24" x14ac:dyDescent="0.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4"/>
    </row>
    <row r="866" spans="1:24" x14ac:dyDescent="0.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4"/>
    </row>
    <row r="867" spans="1:24" x14ac:dyDescent="0.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4"/>
    </row>
    <row r="868" spans="1:24" x14ac:dyDescent="0.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4"/>
    </row>
    <row r="869" spans="1:24" x14ac:dyDescent="0.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4"/>
    </row>
    <row r="870" spans="1:24" x14ac:dyDescent="0.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4"/>
    </row>
    <row r="871" spans="1:24" x14ac:dyDescent="0.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4"/>
    </row>
    <row r="872" spans="1:24" x14ac:dyDescent="0.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4"/>
    </row>
    <row r="873" spans="1:24" x14ac:dyDescent="0.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4"/>
    </row>
    <row r="874" spans="1:24" x14ac:dyDescent="0.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4"/>
    </row>
    <row r="875" spans="1:24" x14ac:dyDescent="0.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4"/>
    </row>
    <row r="876" spans="1:24" x14ac:dyDescent="0.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4"/>
    </row>
    <row r="877" spans="1:24" x14ac:dyDescent="0.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4"/>
    </row>
    <row r="878" spans="1:24" x14ac:dyDescent="0.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4"/>
    </row>
    <row r="879" spans="1:24" x14ac:dyDescent="0.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4"/>
    </row>
    <row r="880" spans="1:24" x14ac:dyDescent="0.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4"/>
    </row>
    <row r="881" spans="1:24" x14ac:dyDescent="0.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4"/>
    </row>
    <row r="882" spans="1:24" x14ac:dyDescent="0.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4"/>
    </row>
    <row r="883" spans="1:24" x14ac:dyDescent="0.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4"/>
    </row>
    <row r="884" spans="1:24" x14ac:dyDescent="0.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4"/>
    </row>
    <row r="885" spans="1:24" x14ac:dyDescent="0.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4"/>
    </row>
    <row r="886" spans="1:24" x14ac:dyDescent="0.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4"/>
    </row>
    <row r="887" spans="1:24" x14ac:dyDescent="0.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4"/>
    </row>
    <row r="888" spans="1:24" x14ac:dyDescent="0.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4"/>
    </row>
    <row r="889" spans="1:24" x14ac:dyDescent="0.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4"/>
    </row>
    <row r="890" spans="1:24" x14ac:dyDescent="0.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4"/>
    </row>
    <row r="891" spans="1:24" x14ac:dyDescent="0.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4"/>
    </row>
    <row r="892" spans="1:24" x14ac:dyDescent="0.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4"/>
    </row>
    <row r="893" spans="1:24" x14ac:dyDescent="0.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4"/>
    </row>
    <row r="894" spans="1:24" x14ac:dyDescent="0.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4"/>
    </row>
    <row r="895" spans="1:24" x14ac:dyDescent="0.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4"/>
    </row>
    <row r="896" spans="1:24" x14ac:dyDescent="0.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4"/>
    </row>
    <row r="897" spans="1:24" x14ac:dyDescent="0.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4"/>
    </row>
    <row r="898" spans="1:24" x14ac:dyDescent="0.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4"/>
    </row>
    <row r="899" spans="1:24" x14ac:dyDescent="0.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4"/>
    </row>
    <row r="900" spans="1:24" x14ac:dyDescent="0.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4"/>
    </row>
    <row r="901" spans="1:24" x14ac:dyDescent="0.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4"/>
    </row>
    <row r="902" spans="1:24" x14ac:dyDescent="0.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4"/>
    </row>
    <row r="903" spans="1:24" x14ac:dyDescent="0.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4"/>
    </row>
    <row r="904" spans="1:24" x14ac:dyDescent="0.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4"/>
    </row>
    <row r="905" spans="1:24" x14ac:dyDescent="0.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4"/>
    </row>
    <row r="906" spans="1:24" x14ac:dyDescent="0.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4"/>
    </row>
    <row r="907" spans="1:24" x14ac:dyDescent="0.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4"/>
    </row>
    <row r="908" spans="1:24" x14ac:dyDescent="0.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4"/>
    </row>
    <row r="909" spans="1:24" x14ac:dyDescent="0.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4"/>
    </row>
    <row r="910" spans="1:24" x14ac:dyDescent="0.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4"/>
    </row>
    <row r="911" spans="1:24" x14ac:dyDescent="0.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4"/>
    </row>
    <row r="912" spans="1:24" x14ac:dyDescent="0.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4"/>
    </row>
    <row r="913" spans="1:24" x14ac:dyDescent="0.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4"/>
    </row>
    <row r="914" spans="1:24" x14ac:dyDescent="0.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4"/>
    </row>
    <row r="915" spans="1:24" x14ac:dyDescent="0.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4"/>
    </row>
    <row r="916" spans="1:24" x14ac:dyDescent="0.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4"/>
    </row>
    <row r="917" spans="1:24" x14ac:dyDescent="0.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4"/>
    </row>
    <row r="918" spans="1:24" x14ac:dyDescent="0.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4"/>
    </row>
    <row r="919" spans="1:24" x14ac:dyDescent="0.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4"/>
    </row>
    <row r="920" spans="1:24" x14ac:dyDescent="0.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4"/>
    </row>
    <row r="921" spans="1:24" x14ac:dyDescent="0.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4"/>
    </row>
    <row r="922" spans="1:24" x14ac:dyDescent="0.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4"/>
    </row>
    <row r="923" spans="1:24" x14ac:dyDescent="0.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4"/>
    </row>
    <row r="924" spans="1:24" x14ac:dyDescent="0.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4"/>
    </row>
    <row r="925" spans="1:24" x14ac:dyDescent="0.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4"/>
    </row>
    <row r="926" spans="1:24" x14ac:dyDescent="0.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4"/>
    </row>
    <row r="927" spans="1:24" x14ac:dyDescent="0.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4"/>
    </row>
    <row r="928" spans="1:24" x14ac:dyDescent="0.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4"/>
    </row>
    <row r="929" spans="1:24" x14ac:dyDescent="0.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4"/>
    </row>
    <row r="930" spans="1:24" x14ac:dyDescent="0.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4"/>
    </row>
    <row r="931" spans="1:24" x14ac:dyDescent="0.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4"/>
    </row>
    <row r="932" spans="1:24" x14ac:dyDescent="0.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4"/>
    </row>
    <row r="933" spans="1:24" x14ac:dyDescent="0.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4"/>
    </row>
    <row r="934" spans="1:24" x14ac:dyDescent="0.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4"/>
    </row>
    <row r="935" spans="1:24" x14ac:dyDescent="0.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4"/>
    </row>
    <row r="936" spans="1:24" x14ac:dyDescent="0.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4"/>
    </row>
    <row r="937" spans="1:24" x14ac:dyDescent="0.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4"/>
    </row>
    <row r="938" spans="1:24" x14ac:dyDescent="0.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4"/>
    </row>
    <row r="939" spans="1:24" x14ac:dyDescent="0.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4"/>
    </row>
    <row r="940" spans="1:24" x14ac:dyDescent="0.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4"/>
    </row>
    <row r="941" spans="1:24" x14ac:dyDescent="0.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4"/>
    </row>
    <row r="942" spans="1:24" x14ac:dyDescent="0.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4"/>
    </row>
    <row r="943" spans="1:24" x14ac:dyDescent="0.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4"/>
    </row>
    <row r="944" spans="1:24" x14ac:dyDescent="0.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4"/>
    </row>
    <row r="945" spans="1:24" x14ac:dyDescent="0.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4"/>
    </row>
    <row r="946" spans="1:24" x14ac:dyDescent="0.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4"/>
    </row>
    <row r="947" spans="1:24" x14ac:dyDescent="0.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4"/>
    </row>
    <row r="948" spans="1:24" x14ac:dyDescent="0.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4"/>
    </row>
    <row r="949" spans="1:24" x14ac:dyDescent="0.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4"/>
    </row>
    <row r="950" spans="1:24" x14ac:dyDescent="0.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4"/>
    </row>
    <row r="951" spans="1:24" x14ac:dyDescent="0.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4"/>
    </row>
    <row r="952" spans="1:24" x14ac:dyDescent="0.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4"/>
    </row>
    <row r="953" spans="1:24" x14ac:dyDescent="0.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4"/>
    </row>
    <row r="954" spans="1:24" x14ac:dyDescent="0.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4"/>
    </row>
    <row r="955" spans="1:24" x14ac:dyDescent="0.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4"/>
    </row>
    <row r="956" spans="1:24" x14ac:dyDescent="0.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4"/>
    </row>
    <row r="957" spans="1:24" x14ac:dyDescent="0.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4"/>
    </row>
    <row r="958" spans="1:24" x14ac:dyDescent="0.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4"/>
    </row>
    <row r="959" spans="1:24" x14ac:dyDescent="0.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4"/>
    </row>
    <row r="960" spans="1:24" x14ac:dyDescent="0.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4"/>
    </row>
    <row r="961" spans="1:24" x14ac:dyDescent="0.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4"/>
    </row>
    <row r="962" spans="1:24" x14ac:dyDescent="0.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4"/>
    </row>
    <row r="963" spans="1:24" x14ac:dyDescent="0.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4"/>
    </row>
    <row r="964" spans="1:24" x14ac:dyDescent="0.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4"/>
    </row>
    <row r="965" spans="1:24" x14ac:dyDescent="0.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4"/>
    </row>
    <row r="966" spans="1:24" x14ac:dyDescent="0.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4"/>
    </row>
    <row r="967" spans="1:24" x14ac:dyDescent="0.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4"/>
    </row>
    <row r="968" spans="1:24" x14ac:dyDescent="0.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4"/>
    </row>
    <row r="969" spans="1:24" x14ac:dyDescent="0.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4"/>
    </row>
    <row r="970" spans="1:24" x14ac:dyDescent="0.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4"/>
    </row>
    <row r="971" spans="1:24" x14ac:dyDescent="0.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4"/>
    </row>
    <row r="972" spans="1:24" x14ac:dyDescent="0.3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4"/>
    </row>
    <row r="973" spans="1:24" x14ac:dyDescent="0.3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4"/>
    </row>
    <row r="974" spans="1:24" x14ac:dyDescent="0.3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4"/>
    </row>
    <row r="975" spans="1:24" x14ac:dyDescent="0.3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4"/>
    </row>
    <row r="976" spans="1:24" x14ac:dyDescent="0.3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4"/>
    </row>
    <row r="977" spans="1:24" x14ac:dyDescent="0.3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4"/>
    </row>
    <row r="978" spans="1:24" x14ac:dyDescent="0.3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4"/>
    </row>
    <row r="979" spans="1:24" x14ac:dyDescent="0.3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4"/>
    </row>
    <row r="980" spans="1:24" x14ac:dyDescent="0.3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4"/>
    </row>
    <row r="981" spans="1:24" x14ac:dyDescent="0.3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4"/>
    </row>
    <row r="982" spans="1:24" x14ac:dyDescent="0.3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4"/>
    </row>
    <row r="983" spans="1:24" x14ac:dyDescent="0.3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4"/>
    </row>
    <row r="984" spans="1:24" x14ac:dyDescent="0.3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4"/>
    </row>
    <row r="985" spans="1:24" x14ac:dyDescent="0.3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4"/>
    </row>
    <row r="986" spans="1:24" x14ac:dyDescent="0.3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4"/>
    </row>
    <row r="987" spans="1:24" x14ac:dyDescent="0.3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4"/>
    </row>
    <row r="988" spans="1:24" x14ac:dyDescent="0.3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4"/>
    </row>
    <row r="989" spans="1:24" x14ac:dyDescent="0.3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4"/>
    </row>
    <row r="990" spans="1:24" x14ac:dyDescent="0.3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4"/>
    </row>
    <row r="991" spans="1:24" x14ac:dyDescent="0.3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4"/>
    </row>
    <row r="992" spans="1:24" x14ac:dyDescent="0.3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4"/>
    </row>
    <row r="993" spans="1:24" x14ac:dyDescent="0.3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4"/>
    </row>
    <row r="994" spans="1:24" x14ac:dyDescent="0.3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4"/>
    </row>
    <row r="995" spans="1:24" x14ac:dyDescent="0.3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4"/>
    </row>
    <row r="996" spans="1:24" x14ac:dyDescent="0.3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4"/>
    </row>
    <row r="997" spans="1:24" x14ac:dyDescent="0.3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4"/>
    </row>
    <row r="998" spans="1:24" x14ac:dyDescent="0.3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4"/>
    </row>
    <row r="999" spans="1:24" x14ac:dyDescent="0.3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4"/>
    </row>
    <row r="1000" spans="1:24" x14ac:dyDescent="0.3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4"/>
    </row>
    <row r="1001" spans="1:24" x14ac:dyDescent="0.3">
      <c r="A1001" s="72"/>
      <c r="B1001" s="72"/>
      <c r="C1001" s="72"/>
      <c r="D1001" s="72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4"/>
    </row>
    <row r="1002" spans="1:24" x14ac:dyDescent="0.3">
      <c r="A1002" s="72"/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4"/>
    </row>
    <row r="1003" spans="1:24" x14ac:dyDescent="0.3">
      <c r="A1003" s="72"/>
      <c r="B1003" s="72"/>
      <c r="C1003" s="72"/>
      <c r="D1003" s="72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4"/>
    </row>
    <row r="1004" spans="1:24" x14ac:dyDescent="0.3">
      <c r="A1004" s="72"/>
      <c r="B1004" s="72"/>
      <c r="C1004" s="72"/>
      <c r="D1004" s="72"/>
      <c r="E1004" s="72"/>
      <c r="F1004" s="72"/>
      <c r="G1004" s="72"/>
      <c r="H1004" s="72"/>
      <c r="I1004" s="72"/>
      <c r="J1004" s="72"/>
      <c r="K1004" s="72"/>
      <c r="L1004" s="72"/>
      <c r="M1004" s="72"/>
      <c r="N1004" s="72"/>
      <c r="O1004" s="72"/>
      <c r="P1004" s="72"/>
      <c r="Q1004" s="72"/>
      <c r="R1004" s="72"/>
      <c r="S1004" s="72"/>
      <c r="T1004" s="72"/>
      <c r="U1004" s="72"/>
      <c r="V1004" s="72"/>
      <c r="W1004" s="72"/>
      <c r="X1004" s="4"/>
    </row>
    <row r="1005" spans="1:24" x14ac:dyDescent="0.3">
      <c r="A1005" s="72"/>
      <c r="B1005" s="72"/>
      <c r="C1005" s="72"/>
      <c r="D1005" s="72"/>
      <c r="E1005" s="72"/>
      <c r="F1005" s="72"/>
      <c r="G1005" s="72"/>
      <c r="H1005" s="72"/>
      <c r="I1005" s="72"/>
      <c r="J1005" s="72"/>
      <c r="K1005" s="72"/>
      <c r="L1005" s="72"/>
      <c r="M1005" s="72"/>
      <c r="N1005" s="72"/>
      <c r="O1005" s="72"/>
      <c r="P1005" s="72"/>
      <c r="Q1005" s="72"/>
      <c r="R1005" s="72"/>
      <c r="S1005" s="72"/>
      <c r="T1005" s="72"/>
      <c r="U1005" s="72"/>
      <c r="V1005" s="72"/>
      <c r="W1005" s="72"/>
      <c r="X1005" s="4"/>
    </row>
    <row r="1006" spans="1:24" x14ac:dyDescent="0.3">
      <c r="A1006" s="72"/>
      <c r="B1006" s="72"/>
      <c r="C1006" s="72"/>
      <c r="D1006" s="72"/>
      <c r="E1006" s="72"/>
      <c r="F1006" s="72"/>
      <c r="G1006" s="72"/>
      <c r="H1006" s="72"/>
      <c r="I1006" s="72"/>
      <c r="J1006" s="72"/>
      <c r="K1006" s="72"/>
      <c r="L1006" s="72"/>
      <c r="M1006" s="72"/>
      <c r="N1006" s="72"/>
      <c r="O1006" s="72"/>
      <c r="P1006" s="72"/>
      <c r="Q1006" s="72"/>
      <c r="R1006" s="72"/>
      <c r="S1006" s="72"/>
      <c r="T1006" s="72"/>
      <c r="U1006" s="72"/>
      <c r="V1006" s="72"/>
      <c r="W1006" s="72"/>
      <c r="X1006" s="4"/>
    </row>
    <row r="1007" spans="1:24" x14ac:dyDescent="0.3">
      <c r="A1007" s="72"/>
      <c r="B1007" s="72"/>
      <c r="C1007" s="72"/>
      <c r="D1007" s="72"/>
      <c r="E1007" s="72"/>
      <c r="F1007" s="72"/>
      <c r="G1007" s="72"/>
      <c r="H1007" s="72"/>
      <c r="I1007" s="72"/>
      <c r="J1007" s="72"/>
      <c r="K1007" s="72"/>
      <c r="L1007" s="72"/>
      <c r="M1007" s="72"/>
      <c r="N1007" s="72"/>
      <c r="O1007" s="72"/>
      <c r="P1007" s="72"/>
      <c r="Q1007" s="72"/>
      <c r="R1007" s="72"/>
      <c r="S1007" s="72"/>
      <c r="T1007" s="72"/>
      <c r="U1007" s="72"/>
      <c r="V1007" s="72"/>
      <c r="W1007" s="72"/>
      <c r="X1007" s="4"/>
    </row>
    <row r="1008" spans="1:24" x14ac:dyDescent="0.3">
      <c r="A1008" s="72"/>
      <c r="B1008" s="72"/>
      <c r="C1008" s="72"/>
      <c r="D1008" s="72"/>
      <c r="E1008" s="72"/>
      <c r="F1008" s="72"/>
      <c r="G1008" s="72"/>
      <c r="H1008" s="72"/>
      <c r="I1008" s="72"/>
      <c r="J1008" s="72"/>
      <c r="K1008" s="72"/>
      <c r="L1008" s="72"/>
      <c r="M1008" s="72"/>
      <c r="N1008" s="72"/>
      <c r="O1008" s="72"/>
      <c r="P1008" s="72"/>
      <c r="Q1008" s="72"/>
      <c r="R1008" s="72"/>
      <c r="S1008" s="72"/>
      <c r="T1008" s="72"/>
      <c r="U1008" s="72"/>
      <c r="V1008" s="72"/>
      <c r="W1008" s="72"/>
      <c r="X1008" s="4"/>
    </row>
    <row r="1009" spans="1:24" x14ac:dyDescent="0.3">
      <c r="A1009" s="72"/>
      <c r="B1009" s="72"/>
      <c r="C1009" s="72"/>
      <c r="D1009" s="72"/>
      <c r="E1009" s="72"/>
      <c r="F1009" s="72"/>
      <c r="G1009" s="72"/>
      <c r="H1009" s="72"/>
      <c r="I1009" s="72"/>
      <c r="J1009" s="72"/>
      <c r="K1009" s="72"/>
      <c r="L1009" s="72"/>
      <c r="M1009" s="72"/>
      <c r="N1009" s="72"/>
      <c r="O1009" s="72"/>
      <c r="P1009" s="72"/>
      <c r="Q1009" s="72"/>
      <c r="R1009" s="72"/>
      <c r="S1009" s="72"/>
      <c r="T1009" s="72"/>
      <c r="U1009" s="72"/>
      <c r="V1009" s="72"/>
      <c r="W1009" s="72"/>
      <c r="X1009" s="4"/>
    </row>
    <row r="1010" spans="1:24" x14ac:dyDescent="0.3">
      <c r="A1010" s="72"/>
      <c r="B1010" s="72"/>
      <c r="C1010" s="72"/>
      <c r="D1010" s="72"/>
      <c r="E1010" s="72"/>
      <c r="F1010" s="72"/>
      <c r="G1010" s="72"/>
      <c r="H1010" s="72"/>
      <c r="I1010" s="72"/>
      <c r="J1010" s="72"/>
      <c r="K1010" s="72"/>
      <c r="L1010" s="72"/>
      <c r="M1010" s="72"/>
      <c r="N1010" s="72"/>
      <c r="O1010" s="72"/>
      <c r="P1010" s="72"/>
      <c r="Q1010" s="72"/>
      <c r="R1010" s="72"/>
      <c r="S1010" s="72"/>
      <c r="T1010" s="72"/>
      <c r="U1010" s="72"/>
      <c r="V1010" s="72"/>
      <c r="W1010" s="72"/>
      <c r="X1010" s="4"/>
    </row>
    <row r="1011" spans="1:24" x14ac:dyDescent="0.3">
      <c r="A1011" s="72"/>
      <c r="B1011" s="72"/>
      <c r="C1011" s="72"/>
      <c r="D1011" s="72"/>
      <c r="E1011" s="72"/>
      <c r="F1011" s="72"/>
      <c r="G1011" s="72"/>
      <c r="H1011" s="72"/>
      <c r="I1011" s="72"/>
      <c r="J1011" s="72"/>
      <c r="K1011" s="72"/>
      <c r="L1011" s="72"/>
      <c r="M1011" s="72"/>
      <c r="N1011" s="72"/>
      <c r="O1011" s="72"/>
      <c r="P1011" s="72"/>
      <c r="Q1011" s="72"/>
      <c r="R1011" s="72"/>
      <c r="S1011" s="72"/>
      <c r="T1011" s="72"/>
      <c r="U1011" s="72"/>
      <c r="V1011" s="72"/>
      <c r="W1011" s="72"/>
      <c r="X1011" s="4"/>
    </row>
    <row r="1012" spans="1:24" x14ac:dyDescent="0.3">
      <c r="A1012" s="72"/>
      <c r="B1012" s="72"/>
      <c r="C1012" s="72"/>
      <c r="D1012" s="72"/>
      <c r="E1012" s="72"/>
      <c r="F1012" s="72"/>
      <c r="G1012" s="72"/>
      <c r="H1012" s="72"/>
      <c r="I1012" s="72"/>
      <c r="J1012" s="72"/>
      <c r="K1012" s="72"/>
      <c r="L1012" s="72"/>
      <c r="M1012" s="72"/>
      <c r="N1012" s="72"/>
      <c r="O1012" s="72"/>
      <c r="P1012" s="72"/>
      <c r="Q1012" s="72"/>
      <c r="R1012" s="72"/>
      <c r="S1012" s="72"/>
      <c r="T1012" s="72"/>
      <c r="U1012" s="72"/>
      <c r="V1012" s="72"/>
      <c r="W1012" s="72"/>
      <c r="X1012" s="4"/>
    </row>
    <row r="1013" spans="1:24" x14ac:dyDescent="0.3">
      <c r="A1013" s="72"/>
      <c r="B1013" s="72"/>
      <c r="C1013" s="72"/>
      <c r="D1013" s="72"/>
      <c r="E1013" s="72"/>
      <c r="F1013" s="72"/>
      <c r="G1013" s="72"/>
      <c r="H1013" s="72"/>
      <c r="I1013" s="72"/>
      <c r="J1013" s="72"/>
      <c r="K1013" s="72"/>
      <c r="L1013" s="72"/>
      <c r="M1013" s="72"/>
      <c r="N1013" s="72"/>
      <c r="O1013" s="72"/>
      <c r="P1013" s="72"/>
      <c r="Q1013" s="72"/>
      <c r="R1013" s="72"/>
      <c r="S1013" s="72"/>
      <c r="T1013" s="72"/>
      <c r="U1013" s="72"/>
      <c r="V1013" s="72"/>
      <c r="W1013" s="72"/>
      <c r="X1013" s="4"/>
    </row>
    <row r="1014" spans="1:24" x14ac:dyDescent="0.3">
      <c r="A1014" s="72"/>
      <c r="B1014" s="72"/>
      <c r="C1014" s="72"/>
      <c r="D1014" s="72"/>
      <c r="E1014" s="72"/>
      <c r="F1014" s="72"/>
      <c r="G1014" s="72"/>
      <c r="H1014" s="72"/>
      <c r="I1014" s="72"/>
      <c r="J1014" s="72"/>
      <c r="K1014" s="72"/>
      <c r="L1014" s="72"/>
      <c r="M1014" s="72"/>
      <c r="N1014" s="72"/>
      <c r="O1014" s="72"/>
      <c r="P1014" s="72"/>
      <c r="Q1014" s="72"/>
      <c r="R1014" s="72"/>
      <c r="S1014" s="72"/>
      <c r="T1014" s="72"/>
      <c r="U1014" s="72"/>
      <c r="V1014" s="72"/>
      <c r="W1014" s="72"/>
      <c r="X1014" s="4"/>
    </row>
    <row r="1015" spans="1:24" x14ac:dyDescent="0.3">
      <c r="A1015" s="72"/>
      <c r="B1015" s="72"/>
      <c r="C1015" s="72"/>
      <c r="D1015" s="72"/>
      <c r="E1015" s="72"/>
      <c r="F1015" s="72"/>
      <c r="G1015" s="72"/>
      <c r="H1015" s="72"/>
      <c r="I1015" s="72"/>
      <c r="J1015" s="72"/>
      <c r="K1015" s="72"/>
      <c r="L1015" s="72"/>
      <c r="M1015" s="72"/>
      <c r="N1015" s="72"/>
      <c r="O1015" s="72"/>
      <c r="P1015" s="72"/>
      <c r="Q1015" s="72"/>
      <c r="R1015" s="72"/>
      <c r="S1015" s="72"/>
      <c r="T1015" s="72"/>
      <c r="U1015" s="72"/>
      <c r="V1015" s="72"/>
      <c r="W1015" s="72"/>
      <c r="X1015" s="4"/>
    </row>
    <row r="1016" spans="1:24" x14ac:dyDescent="0.3">
      <c r="A1016" s="72"/>
      <c r="B1016" s="72"/>
      <c r="C1016" s="72"/>
      <c r="D1016" s="72"/>
      <c r="E1016" s="72"/>
      <c r="F1016" s="72"/>
      <c r="G1016" s="72"/>
      <c r="H1016" s="72"/>
      <c r="I1016" s="72"/>
      <c r="J1016" s="72"/>
      <c r="K1016" s="72"/>
      <c r="L1016" s="72"/>
      <c r="M1016" s="72"/>
      <c r="N1016" s="72"/>
      <c r="O1016" s="72"/>
      <c r="P1016" s="72"/>
      <c r="Q1016" s="72"/>
      <c r="R1016" s="72"/>
      <c r="S1016" s="72"/>
      <c r="T1016" s="72"/>
      <c r="U1016" s="72"/>
      <c r="V1016" s="72"/>
      <c r="W1016" s="72"/>
      <c r="X1016" s="4"/>
    </row>
    <row r="1017" spans="1:24" x14ac:dyDescent="0.3">
      <c r="A1017" s="72"/>
      <c r="B1017" s="72"/>
      <c r="C1017" s="72"/>
      <c r="D1017" s="72"/>
      <c r="E1017" s="72"/>
      <c r="F1017" s="72"/>
      <c r="G1017" s="72"/>
      <c r="H1017" s="72"/>
      <c r="I1017" s="72"/>
      <c r="J1017" s="72"/>
      <c r="K1017" s="72"/>
      <c r="L1017" s="72"/>
      <c r="M1017" s="72"/>
      <c r="N1017" s="72"/>
      <c r="O1017" s="72"/>
      <c r="P1017" s="72"/>
      <c r="Q1017" s="72"/>
      <c r="R1017" s="72"/>
      <c r="S1017" s="72"/>
      <c r="T1017" s="72"/>
      <c r="U1017" s="72"/>
      <c r="V1017" s="72"/>
      <c r="W1017" s="72"/>
      <c r="X1017" s="4"/>
    </row>
    <row r="1018" spans="1:24" x14ac:dyDescent="0.3">
      <c r="A1018" s="72"/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72"/>
      <c r="M1018" s="72"/>
      <c r="N1018" s="72"/>
      <c r="O1018" s="72"/>
      <c r="P1018" s="72"/>
      <c r="Q1018" s="72"/>
      <c r="R1018" s="72"/>
      <c r="S1018" s="72"/>
      <c r="T1018" s="72"/>
      <c r="U1018" s="72"/>
      <c r="V1018" s="72"/>
      <c r="W1018" s="72"/>
      <c r="X1018" s="4"/>
    </row>
    <row r="1019" spans="1:24" x14ac:dyDescent="0.3">
      <c r="A1019" s="72"/>
      <c r="B1019" s="72"/>
      <c r="C1019" s="72"/>
      <c r="D1019" s="72"/>
      <c r="E1019" s="72"/>
      <c r="F1019" s="72"/>
      <c r="G1019" s="72"/>
      <c r="H1019" s="72"/>
      <c r="I1019" s="72"/>
      <c r="J1019" s="72"/>
      <c r="K1019" s="72"/>
      <c r="L1019" s="72"/>
      <c r="M1019" s="72"/>
      <c r="N1019" s="72"/>
      <c r="O1019" s="72"/>
      <c r="P1019" s="72"/>
      <c r="Q1019" s="72"/>
      <c r="R1019" s="72"/>
      <c r="S1019" s="72"/>
      <c r="T1019" s="72"/>
      <c r="U1019" s="72"/>
      <c r="V1019" s="72"/>
      <c r="W1019" s="72"/>
      <c r="X1019" s="4"/>
    </row>
    <row r="1020" spans="1:24" x14ac:dyDescent="0.3">
      <c r="A1020" s="72"/>
      <c r="B1020" s="72"/>
      <c r="C1020" s="72"/>
      <c r="D1020" s="72"/>
      <c r="E1020" s="72"/>
      <c r="F1020" s="72"/>
      <c r="G1020" s="72"/>
      <c r="H1020" s="72"/>
      <c r="I1020" s="72"/>
      <c r="J1020" s="72"/>
      <c r="K1020" s="72"/>
      <c r="L1020" s="72"/>
      <c r="M1020" s="72"/>
      <c r="N1020" s="72"/>
      <c r="O1020" s="72"/>
      <c r="P1020" s="72"/>
      <c r="Q1020" s="72"/>
      <c r="R1020" s="72"/>
      <c r="S1020" s="72"/>
      <c r="T1020" s="72"/>
      <c r="U1020" s="72"/>
      <c r="V1020" s="72"/>
      <c r="W1020" s="72"/>
      <c r="X1020" s="4"/>
    </row>
    <row r="1021" spans="1:24" x14ac:dyDescent="0.3">
      <c r="A1021" s="72"/>
      <c r="B1021" s="72"/>
      <c r="C1021" s="72"/>
      <c r="D1021" s="72"/>
      <c r="E1021" s="72"/>
      <c r="F1021" s="72"/>
      <c r="G1021" s="72"/>
      <c r="H1021" s="72"/>
      <c r="I1021" s="72"/>
      <c r="J1021" s="72"/>
      <c r="K1021" s="72"/>
      <c r="L1021" s="72"/>
      <c r="M1021" s="72"/>
      <c r="N1021" s="72"/>
      <c r="O1021" s="72"/>
      <c r="P1021" s="72"/>
      <c r="Q1021" s="72"/>
      <c r="R1021" s="72"/>
      <c r="S1021" s="72"/>
      <c r="T1021" s="72"/>
      <c r="U1021" s="72"/>
      <c r="V1021" s="72"/>
      <c r="W1021" s="72"/>
      <c r="X1021" s="4"/>
    </row>
    <row r="1022" spans="1:24" x14ac:dyDescent="0.3">
      <c r="A1022" s="72"/>
      <c r="B1022" s="72"/>
      <c r="C1022" s="72"/>
      <c r="D1022" s="72"/>
      <c r="E1022" s="72"/>
      <c r="F1022" s="72"/>
      <c r="G1022" s="72"/>
      <c r="H1022" s="72"/>
      <c r="I1022" s="72"/>
      <c r="J1022" s="72"/>
      <c r="K1022" s="72"/>
      <c r="L1022" s="72"/>
      <c r="M1022" s="72"/>
      <c r="N1022" s="72"/>
      <c r="O1022" s="72"/>
      <c r="P1022" s="72"/>
      <c r="Q1022" s="72"/>
      <c r="R1022" s="72"/>
      <c r="S1022" s="72"/>
      <c r="T1022" s="72"/>
      <c r="U1022" s="72"/>
      <c r="V1022" s="72"/>
      <c r="W1022" s="72"/>
      <c r="X1022" s="4"/>
    </row>
    <row r="1023" spans="1:24" x14ac:dyDescent="0.3">
      <c r="A1023" s="72"/>
      <c r="B1023" s="72"/>
      <c r="C1023" s="72"/>
      <c r="D1023" s="72"/>
      <c r="E1023" s="72"/>
      <c r="F1023" s="72"/>
      <c r="G1023" s="72"/>
      <c r="H1023" s="72"/>
      <c r="I1023" s="72"/>
      <c r="J1023" s="72"/>
      <c r="K1023" s="72"/>
      <c r="L1023" s="72"/>
      <c r="M1023" s="72"/>
      <c r="N1023" s="72"/>
      <c r="O1023" s="72"/>
      <c r="P1023" s="72"/>
      <c r="Q1023" s="72"/>
      <c r="R1023" s="72"/>
      <c r="S1023" s="72"/>
      <c r="T1023" s="72"/>
      <c r="U1023" s="72"/>
      <c r="V1023" s="72"/>
      <c r="W1023" s="72"/>
      <c r="X1023" s="4"/>
    </row>
    <row r="1024" spans="1:24" x14ac:dyDescent="0.3">
      <c r="A1024" s="72"/>
      <c r="B1024" s="72"/>
      <c r="C1024" s="72"/>
      <c r="D1024" s="72"/>
      <c r="E1024" s="72"/>
      <c r="F1024" s="72"/>
      <c r="G1024" s="72"/>
      <c r="H1024" s="72"/>
      <c r="I1024" s="72"/>
      <c r="J1024" s="72"/>
      <c r="K1024" s="72"/>
      <c r="L1024" s="72"/>
      <c r="M1024" s="72"/>
      <c r="N1024" s="72"/>
      <c r="O1024" s="72"/>
      <c r="P1024" s="72"/>
      <c r="Q1024" s="72"/>
      <c r="R1024" s="72"/>
      <c r="S1024" s="72"/>
      <c r="T1024" s="72"/>
      <c r="U1024" s="72"/>
      <c r="V1024" s="72"/>
      <c r="W1024" s="72"/>
      <c r="X1024" s="4"/>
    </row>
    <row r="1025" spans="1:24" x14ac:dyDescent="0.3">
      <c r="A1025" s="72"/>
      <c r="B1025" s="72"/>
      <c r="C1025" s="72"/>
      <c r="D1025" s="72"/>
      <c r="E1025" s="72"/>
      <c r="F1025" s="72"/>
      <c r="G1025" s="72"/>
      <c r="H1025" s="72"/>
      <c r="I1025" s="72"/>
      <c r="J1025" s="72"/>
      <c r="K1025" s="72"/>
      <c r="L1025" s="72"/>
      <c r="M1025" s="72"/>
      <c r="N1025" s="72"/>
      <c r="O1025" s="72"/>
      <c r="P1025" s="72"/>
      <c r="Q1025" s="72"/>
      <c r="R1025" s="72"/>
      <c r="S1025" s="72"/>
      <c r="T1025" s="72"/>
      <c r="U1025" s="72"/>
      <c r="V1025" s="72"/>
      <c r="W1025" s="72"/>
      <c r="X1025" s="4"/>
    </row>
    <row r="1026" spans="1:24" x14ac:dyDescent="0.3">
      <c r="A1026" s="72"/>
      <c r="B1026" s="72"/>
      <c r="C1026" s="72"/>
      <c r="D1026" s="72"/>
      <c r="E1026" s="72"/>
      <c r="F1026" s="72"/>
      <c r="G1026" s="72"/>
      <c r="H1026" s="72"/>
      <c r="I1026" s="72"/>
      <c r="J1026" s="72"/>
      <c r="K1026" s="72"/>
      <c r="L1026" s="72"/>
      <c r="M1026" s="72"/>
      <c r="N1026" s="72"/>
      <c r="O1026" s="72"/>
      <c r="P1026" s="72"/>
      <c r="Q1026" s="72"/>
      <c r="R1026" s="72"/>
      <c r="S1026" s="72"/>
      <c r="T1026" s="72"/>
      <c r="U1026" s="72"/>
      <c r="V1026" s="72"/>
      <c r="W1026" s="72"/>
      <c r="X1026" s="4"/>
    </row>
    <row r="1027" spans="1:24" x14ac:dyDescent="0.3">
      <c r="A1027" s="72"/>
      <c r="B1027" s="72"/>
      <c r="C1027" s="72"/>
      <c r="D1027" s="72"/>
      <c r="E1027" s="72"/>
      <c r="F1027" s="72"/>
      <c r="G1027" s="72"/>
      <c r="H1027" s="72"/>
      <c r="I1027" s="72"/>
      <c r="J1027" s="72"/>
      <c r="K1027" s="72"/>
      <c r="L1027" s="72"/>
      <c r="M1027" s="72"/>
      <c r="N1027" s="72"/>
      <c r="O1027" s="72"/>
      <c r="P1027" s="72"/>
      <c r="Q1027" s="72"/>
      <c r="R1027" s="72"/>
      <c r="S1027" s="72"/>
      <c r="T1027" s="72"/>
      <c r="U1027" s="72"/>
      <c r="V1027" s="72"/>
      <c r="W1027" s="72"/>
      <c r="X1027" s="4"/>
    </row>
    <row r="1028" spans="1:24" x14ac:dyDescent="0.3">
      <c r="A1028" s="72"/>
      <c r="B1028" s="72"/>
      <c r="C1028" s="72"/>
      <c r="D1028" s="72"/>
      <c r="E1028" s="72"/>
      <c r="F1028" s="72"/>
      <c r="G1028" s="72"/>
      <c r="H1028" s="72"/>
      <c r="I1028" s="72"/>
      <c r="J1028" s="72"/>
      <c r="K1028" s="72"/>
      <c r="L1028" s="72"/>
      <c r="M1028" s="72"/>
      <c r="N1028" s="72"/>
      <c r="O1028" s="72"/>
      <c r="P1028" s="72"/>
      <c r="Q1028" s="72"/>
      <c r="R1028" s="72"/>
      <c r="S1028" s="72"/>
      <c r="T1028" s="72"/>
      <c r="U1028" s="72"/>
      <c r="V1028" s="72"/>
      <c r="W1028" s="72"/>
      <c r="X1028" s="4"/>
    </row>
    <row r="1029" spans="1:24" x14ac:dyDescent="0.3">
      <c r="A1029" s="72"/>
      <c r="B1029" s="72"/>
      <c r="C1029" s="72"/>
      <c r="D1029" s="72"/>
      <c r="E1029" s="72"/>
      <c r="F1029" s="72"/>
      <c r="G1029" s="72"/>
      <c r="H1029" s="72"/>
      <c r="I1029" s="72"/>
      <c r="J1029" s="72"/>
      <c r="K1029" s="72"/>
      <c r="L1029" s="72"/>
      <c r="M1029" s="72"/>
      <c r="N1029" s="72"/>
      <c r="O1029" s="72"/>
      <c r="P1029" s="72"/>
      <c r="Q1029" s="72"/>
      <c r="R1029" s="72"/>
      <c r="S1029" s="72"/>
      <c r="T1029" s="72"/>
      <c r="U1029" s="72"/>
      <c r="V1029" s="72"/>
      <c r="W1029" s="72"/>
      <c r="X1029" s="4"/>
    </row>
    <row r="1030" spans="1:24" x14ac:dyDescent="0.3">
      <c r="A1030" s="72"/>
      <c r="B1030" s="72"/>
      <c r="C1030" s="72"/>
      <c r="D1030" s="72"/>
      <c r="E1030" s="72"/>
      <c r="F1030" s="72"/>
      <c r="G1030" s="72"/>
      <c r="H1030" s="72"/>
      <c r="I1030" s="72"/>
      <c r="J1030" s="72"/>
      <c r="K1030" s="72"/>
      <c r="L1030" s="72"/>
      <c r="M1030" s="72"/>
      <c r="N1030" s="72"/>
      <c r="O1030" s="72"/>
      <c r="P1030" s="72"/>
      <c r="Q1030" s="72"/>
      <c r="R1030" s="72"/>
      <c r="S1030" s="72"/>
      <c r="T1030" s="72"/>
      <c r="U1030" s="72"/>
      <c r="V1030" s="72"/>
      <c r="W1030" s="72"/>
      <c r="X1030" s="4"/>
    </row>
    <row r="1031" spans="1:24" x14ac:dyDescent="0.3">
      <c r="A1031" s="72"/>
      <c r="B1031" s="72"/>
      <c r="C1031" s="72"/>
      <c r="D1031" s="72"/>
      <c r="E1031" s="72"/>
      <c r="F1031" s="72"/>
      <c r="G1031" s="72"/>
      <c r="H1031" s="72"/>
      <c r="I1031" s="72"/>
      <c r="J1031" s="72"/>
      <c r="K1031" s="72"/>
      <c r="L1031" s="72"/>
      <c r="M1031" s="72"/>
      <c r="N1031" s="72"/>
      <c r="O1031" s="72"/>
      <c r="P1031" s="72"/>
      <c r="Q1031" s="72"/>
      <c r="R1031" s="72"/>
      <c r="S1031" s="72"/>
      <c r="T1031" s="72"/>
      <c r="U1031" s="72"/>
      <c r="V1031" s="72"/>
      <c r="W1031" s="72"/>
      <c r="X1031" s="4"/>
    </row>
    <row r="1032" spans="1:24" x14ac:dyDescent="0.3">
      <c r="A1032" s="72"/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72"/>
      <c r="M1032" s="72"/>
      <c r="N1032" s="72"/>
      <c r="O1032" s="72"/>
      <c r="P1032" s="72"/>
      <c r="Q1032" s="72"/>
      <c r="R1032" s="72"/>
      <c r="S1032" s="72"/>
      <c r="T1032" s="72"/>
      <c r="U1032" s="72"/>
      <c r="V1032" s="72"/>
      <c r="W1032" s="72"/>
      <c r="X1032" s="4"/>
    </row>
    <row r="1033" spans="1:24" x14ac:dyDescent="0.3">
      <c r="A1033" s="72"/>
      <c r="B1033" s="72"/>
      <c r="C1033" s="72"/>
      <c r="D1033" s="72"/>
      <c r="E1033" s="72"/>
      <c r="F1033" s="72"/>
      <c r="G1033" s="72"/>
      <c r="H1033" s="72"/>
      <c r="I1033" s="72"/>
      <c r="J1033" s="72"/>
      <c r="K1033" s="72"/>
      <c r="L1033" s="72"/>
      <c r="M1033" s="72"/>
      <c r="N1033" s="72"/>
      <c r="O1033" s="72"/>
      <c r="P1033" s="72"/>
      <c r="Q1033" s="72"/>
      <c r="R1033" s="72"/>
      <c r="S1033" s="72"/>
      <c r="T1033" s="72"/>
      <c r="U1033" s="72"/>
      <c r="V1033" s="72"/>
      <c r="W1033" s="72"/>
      <c r="X1033" s="4"/>
    </row>
    <row r="1034" spans="1:24" x14ac:dyDescent="0.3">
      <c r="A1034" s="72"/>
      <c r="B1034" s="72"/>
      <c r="C1034" s="72"/>
      <c r="D1034" s="72"/>
      <c r="E1034" s="72"/>
      <c r="F1034" s="72"/>
      <c r="G1034" s="72"/>
      <c r="H1034" s="72"/>
      <c r="I1034" s="72"/>
      <c r="J1034" s="72"/>
      <c r="K1034" s="72"/>
      <c r="L1034" s="72"/>
      <c r="M1034" s="72"/>
      <c r="N1034" s="72"/>
      <c r="O1034" s="72"/>
      <c r="P1034" s="72"/>
      <c r="Q1034" s="72"/>
      <c r="R1034" s="72"/>
      <c r="S1034" s="72"/>
      <c r="T1034" s="72"/>
      <c r="U1034" s="72"/>
      <c r="V1034" s="72"/>
      <c r="W1034" s="72"/>
      <c r="X1034" s="4"/>
    </row>
    <row r="1035" spans="1:24" x14ac:dyDescent="0.3">
      <c r="A1035" s="72"/>
      <c r="B1035" s="72"/>
      <c r="C1035" s="72"/>
      <c r="D1035" s="72"/>
      <c r="E1035" s="72"/>
      <c r="F1035" s="72"/>
      <c r="G1035" s="72"/>
      <c r="H1035" s="72"/>
      <c r="I1035" s="72"/>
      <c r="J1035" s="72"/>
      <c r="K1035" s="72"/>
      <c r="L1035" s="72"/>
      <c r="M1035" s="72"/>
      <c r="N1035" s="72"/>
      <c r="O1035" s="72"/>
      <c r="P1035" s="72"/>
      <c r="Q1035" s="72"/>
      <c r="R1035" s="72"/>
      <c r="S1035" s="72"/>
      <c r="T1035" s="72"/>
      <c r="U1035" s="72"/>
      <c r="V1035" s="72"/>
      <c r="W1035" s="72"/>
      <c r="X1035" s="4"/>
    </row>
    <row r="1036" spans="1:24" x14ac:dyDescent="0.3">
      <c r="A1036" s="72"/>
      <c r="B1036" s="72"/>
      <c r="C1036" s="72"/>
      <c r="D1036" s="72"/>
      <c r="E1036" s="72"/>
      <c r="F1036" s="72"/>
      <c r="G1036" s="72"/>
      <c r="H1036" s="72"/>
      <c r="I1036" s="72"/>
      <c r="J1036" s="72"/>
      <c r="K1036" s="72"/>
      <c r="L1036" s="72"/>
      <c r="M1036" s="72"/>
      <c r="N1036" s="72"/>
      <c r="O1036" s="72"/>
      <c r="P1036" s="72"/>
      <c r="Q1036" s="72"/>
      <c r="R1036" s="72"/>
      <c r="S1036" s="72"/>
      <c r="T1036" s="72"/>
      <c r="U1036" s="72"/>
      <c r="V1036" s="72"/>
      <c r="W1036" s="72"/>
      <c r="X1036" s="4"/>
    </row>
    <row r="1037" spans="1:24" x14ac:dyDescent="0.3">
      <c r="A1037" s="72"/>
      <c r="B1037" s="72"/>
      <c r="C1037" s="72"/>
      <c r="D1037" s="72"/>
      <c r="E1037" s="72"/>
      <c r="F1037" s="72"/>
      <c r="G1037" s="72"/>
      <c r="H1037" s="72"/>
      <c r="I1037" s="72"/>
      <c r="J1037" s="72"/>
      <c r="K1037" s="72"/>
      <c r="L1037" s="72"/>
      <c r="M1037" s="72"/>
      <c r="N1037" s="72"/>
      <c r="O1037" s="72"/>
      <c r="P1037" s="72"/>
      <c r="Q1037" s="72"/>
      <c r="R1037" s="72"/>
      <c r="S1037" s="72"/>
      <c r="T1037" s="72"/>
      <c r="U1037" s="72"/>
      <c r="V1037" s="72"/>
      <c r="W1037" s="72"/>
      <c r="X1037" s="4"/>
    </row>
    <row r="1038" spans="1:24" x14ac:dyDescent="0.3">
      <c r="A1038" s="72"/>
      <c r="B1038" s="72"/>
      <c r="C1038" s="72"/>
      <c r="D1038" s="72"/>
      <c r="E1038" s="72"/>
      <c r="F1038" s="72"/>
      <c r="G1038" s="72"/>
      <c r="H1038" s="72"/>
      <c r="I1038" s="72"/>
      <c r="J1038" s="72"/>
      <c r="K1038" s="72"/>
      <c r="L1038" s="72"/>
      <c r="M1038" s="72"/>
      <c r="N1038" s="72"/>
      <c r="O1038" s="72"/>
      <c r="P1038" s="72"/>
      <c r="Q1038" s="72"/>
      <c r="R1038" s="72"/>
      <c r="S1038" s="72"/>
      <c r="T1038" s="72"/>
      <c r="U1038" s="72"/>
      <c r="V1038" s="72"/>
      <c r="W1038" s="72"/>
      <c r="X1038" s="4"/>
    </row>
    <row r="1039" spans="1:24" x14ac:dyDescent="0.3">
      <c r="A1039" s="72"/>
      <c r="B1039" s="72"/>
      <c r="C1039" s="72"/>
      <c r="D1039" s="72"/>
      <c r="E1039" s="72"/>
      <c r="F1039" s="72"/>
      <c r="G1039" s="72"/>
      <c r="H1039" s="72"/>
      <c r="I1039" s="72"/>
      <c r="J1039" s="72"/>
      <c r="K1039" s="72"/>
      <c r="L1039" s="72"/>
      <c r="M1039" s="72"/>
      <c r="N1039" s="72"/>
      <c r="O1039" s="72"/>
      <c r="P1039" s="72"/>
      <c r="Q1039" s="72"/>
      <c r="R1039" s="72"/>
      <c r="S1039" s="72"/>
      <c r="T1039" s="72"/>
      <c r="U1039" s="72"/>
      <c r="V1039" s="72"/>
      <c r="W1039" s="72"/>
      <c r="X1039" s="4"/>
    </row>
    <row r="1040" spans="1:24" x14ac:dyDescent="0.3">
      <c r="A1040" s="72"/>
      <c r="B1040" s="72"/>
      <c r="C1040" s="72"/>
      <c r="D1040" s="72"/>
      <c r="E1040" s="72"/>
      <c r="F1040" s="72"/>
      <c r="G1040" s="72"/>
      <c r="H1040" s="72"/>
      <c r="I1040" s="72"/>
      <c r="J1040" s="72"/>
      <c r="K1040" s="72"/>
      <c r="L1040" s="72"/>
      <c r="M1040" s="72"/>
      <c r="N1040" s="72"/>
      <c r="O1040" s="72"/>
      <c r="P1040" s="72"/>
      <c r="Q1040" s="72"/>
      <c r="R1040" s="72"/>
      <c r="S1040" s="72"/>
      <c r="T1040" s="72"/>
      <c r="U1040" s="72"/>
      <c r="V1040" s="72"/>
      <c r="W1040" s="72"/>
      <c r="X1040" s="4"/>
    </row>
    <row r="1041" spans="1:24" x14ac:dyDescent="0.3">
      <c r="A1041" s="72"/>
      <c r="B1041" s="72"/>
      <c r="C1041" s="72"/>
      <c r="D1041" s="72"/>
      <c r="E1041" s="72"/>
      <c r="F1041" s="72"/>
      <c r="G1041" s="72"/>
      <c r="H1041" s="72"/>
      <c r="I1041" s="72"/>
      <c r="J1041" s="72"/>
      <c r="K1041" s="72"/>
      <c r="L1041" s="72"/>
      <c r="M1041" s="72"/>
      <c r="N1041" s="72"/>
      <c r="O1041" s="72"/>
      <c r="P1041" s="72"/>
      <c r="Q1041" s="72"/>
      <c r="R1041" s="72"/>
      <c r="S1041" s="72"/>
      <c r="T1041" s="72"/>
      <c r="U1041" s="72"/>
      <c r="V1041" s="72"/>
      <c r="W1041" s="72"/>
      <c r="X1041" s="4"/>
    </row>
    <row r="1042" spans="1:24" x14ac:dyDescent="0.3">
      <c r="A1042" s="72"/>
      <c r="B1042" s="72"/>
      <c r="C1042" s="72"/>
      <c r="D1042" s="72"/>
      <c r="E1042" s="72"/>
      <c r="F1042" s="72"/>
      <c r="G1042" s="72"/>
      <c r="H1042" s="72"/>
      <c r="I1042" s="72"/>
      <c r="J1042" s="72"/>
      <c r="K1042" s="72"/>
      <c r="L1042" s="72"/>
      <c r="M1042" s="72"/>
      <c r="N1042" s="72"/>
      <c r="O1042" s="72"/>
      <c r="P1042" s="72"/>
      <c r="Q1042" s="72"/>
      <c r="R1042" s="72"/>
      <c r="S1042" s="72"/>
      <c r="T1042" s="72"/>
      <c r="U1042" s="72"/>
      <c r="V1042" s="72"/>
      <c r="W1042" s="72"/>
      <c r="X1042" s="4"/>
    </row>
    <row r="1043" spans="1:24" x14ac:dyDescent="0.3">
      <c r="A1043" s="72"/>
      <c r="B1043" s="72"/>
      <c r="C1043" s="72"/>
      <c r="D1043" s="72"/>
      <c r="E1043" s="72"/>
      <c r="F1043" s="72"/>
      <c r="G1043" s="72"/>
      <c r="H1043" s="72"/>
      <c r="I1043" s="72"/>
      <c r="J1043" s="72"/>
      <c r="K1043" s="72"/>
      <c r="L1043" s="72"/>
      <c r="M1043" s="72"/>
      <c r="N1043" s="72"/>
      <c r="O1043" s="72"/>
      <c r="P1043" s="72"/>
      <c r="Q1043" s="72"/>
      <c r="R1043" s="72"/>
      <c r="S1043" s="72"/>
      <c r="T1043" s="72"/>
      <c r="U1043" s="72"/>
      <c r="V1043" s="72"/>
      <c r="W1043" s="72"/>
      <c r="X1043" s="4"/>
    </row>
    <row r="1044" spans="1:24" x14ac:dyDescent="0.3">
      <c r="A1044" s="72"/>
      <c r="B1044" s="72"/>
      <c r="C1044" s="72"/>
      <c r="D1044" s="72"/>
      <c r="E1044" s="72"/>
      <c r="F1044" s="72"/>
      <c r="G1044" s="72"/>
      <c r="H1044" s="72"/>
      <c r="I1044" s="72"/>
      <c r="J1044" s="72"/>
      <c r="K1044" s="72"/>
      <c r="L1044" s="72"/>
      <c r="M1044" s="72"/>
      <c r="N1044" s="72"/>
      <c r="O1044" s="72"/>
      <c r="P1044" s="72"/>
      <c r="Q1044" s="72"/>
      <c r="R1044" s="72"/>
      <c r="S1044" s="72"/>
      <c r="T1044" s="72"/>
      <c r="U1044" s="72"/>
      <c r="V1044" s="72"/>
      <c r="W1044" s="72"/>
      <c r="X1044" s="4"/>
    </row>
    <row r="1045" spans="1:24" x14ac:dyDescent="0.3">
      <c r="A1045" s="72"/>
      <c r="B1045" s="72"/>
      <c r="C1045" s="72"/>
      <c r="D1045" s="72"/>
      <c r="E1045" s="72"/>
      <c r="F1045" s="72"/>
      <c r="G1045" s="72"/>
      <c r="H1045" s="72"/>
      <c r="I1045" s="72"/>
      <c r="J1045" s="72"/>
      <c r="K1045" s="72"/>
      <c r="L1045" s="72"/>
      <c r="M1045" s="72"/>
      <c r="N1045" s="72"/>
      <c r="O1045" s="72"/>
      <c r="P1045" s="72"/>
      <c r="Q1045" s="72"/>
      <c r="R1045" s="72"/>
      <c r="S1045" s="72"/>
      <c r="T1045" s="72"/>
      <c r="U1045" s="72"/>
      <c r="V1045" s="72"/>
      <c r="W1045" s="72"/>
      <c r="X1045" s="4"/>
    </row>
    <row r="1046" spans="1:24" x14ac:dyDescent="0.3">
      <c r="A1046" s="72"/>
      <c r="B1046" s="72"/>
      <c r="C1046" s="72"/>
      <c r="D1046" s="72"/>
      <c r="E1046" s="72"/>
      <c r="F1046" s="72"/>
      <c r="G1046" s="72"/>
      <c r="H1046" s="72"/>
      <c r="I1046" s="72"/>
      <c r="J1046" s="72"/>
      <c r="K1046" s="72"/>
      <c r="L1046" s="72"/>
      <c r="M1046" s="72"/>
      <c r="N1046" s="72"/>
      <c r="O1046" s="72"/>
      <c r="P1046" s="72"/>
      <c r="Q1046" s="72"/>
      <c r="R1046" s="72"/>
      <c r="S1046" s="72"/>
      <c r="T1046" s="72"/>
      <c r="U1046" s="72"/>
      <c r="V1046" s="72"/>
      <c r="W1046" s="72"/>
      <c r="X1046" s="4"/>
    </row>
    <row r="1047" spans="1:24" x14ac:dyDescent="0.3">
      <c r="A1047" s="72"/>
      <c r="B1047" s="72"/>
      <c r="C1047" s="72"/>
      <c r="D1047" s="72"/>
      <c r="E1047" s="72"/>
      <c r="F1047" s="72"/>
      <c r="G1047" s="72"/>
      <c r="H1047" s="72"/>
      <c r="I1047" s="72"/>
      <c r="J1047" s="72"/>
      <c r="K1047" s="72"/>
      <c r="L1047" s="72"/>
      <c r="M1047" s="72"/>
      <c r="N1047" s="72"/>
      <c r="O1047" s="72"/>
      <c r="P1047" s="72"/>
      <c r="Q1047" s="72"/>
      <c r="R1047" s="72"/>
      <c r="S1047" s="72"/>
      <c r="T1047" s="72"/>
      <c r="U1047" s="72"/>
      <c r="V1047" s="72"/>
      <c r="W1047" s="72"/>
      <c r="X1047" s="4"/>
    </row>
    <row r="1048" spans="1:24" x14ac:dyDescent="0.3">
      <c r="A1048" s="72"/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72"/>
      <c r="M1048" s="72"/>
      <c r="N1048" s="72"/>
      <c r="O1048" s="72"/>
      <c r="P1048" s="72"/>
      <c r="Q1048" s="72"/>
      <c r="R1048" s="72"/>
      <c r="S1048" s="72"/>
      <c r="T1048" s="72"/>
      <c r="U1048" s="72"/>
      <c r="V1048" s="72"/>
      <c r="W1048" s="72"/>
      <c r="X1048" s="4"/>
    </row>
    <row r="1049" spans="1:24" x14ac:dyDescent="0.3">
      <c r="A1049" s="72"/>
      <c r="B1049" s="72"/>
      <c r="C1049" s="72"/>
      <c r="D1049" s="72"/>
      <c r="E1049" s="72"/>
      <c r="F1049" s="72"/>
      <c r="G1049" s="72"/>
      <c r="H1049" s="72"/>
      <c r="I1049" s="72"/>
      <c r="J1049" s="72"/>
      <c r="K1049" s="72"/>
      <c r="L1049" s="72"/>
      <c r="M1049" s="72"/>
      <c r="N1049" s="72"/>
      <c r="O1049" s="72"/>
      <c r="P1049" s="72"/>
      <c r="Q1049" s="72"/>
      <c r="R1049" s="72"/>
      <c r="S1049" s="72"/>
      <c r="T1049" s="72"/>
      <c r="U1049" s="72"/>
      <c r="V1049" s="72"/>
      <c r="W1049" s="72"/>
      <c r="X1049" s="4"/>
    </row>
    <row r="1050" spans="1:24" x14ac:dyDescent="0.3">
      <c r="A1050" s="72"/>
      <c r="B1050" s="72"/>
      <c r="C1050" s="72"/>
      <c r="D1050" s="72"/>
      <c r="E1050" s="72"/>
      <c r="F1050" s="72"/>
      <c r="G1050" s="72"/>
      <c r="H1050" s="72"/>
      <c r="I1050" s="72"/>
      <c r="J1050" s="72"/>
      <c r="K1050" s="72"/>
      <c r="L1050" s="72"/>
      <c r="M1050" s="72"/>
      <c r="N1050" s="72"/>
      <c r="O1050" s="72"/>
      <c r="P1050" s="72"/>
      <c r="Q1050" s="72"/>
      <c r="R1050" s="72"/>
      <c r="S1050" s="72"/>
      <c r="T1050" s="72"/>
      <c r="U1050" s="72"/>
      <c r="V1050" s="72"/>
      <c r="W1050" s="72"/>
      <c r="X1050" s="4"/>
    </row>
    <row r="1051" spans="1:24" x14ac:dyDescent="0.3">
      <c r="A1051" s="72"/>
      <c r="B1051" s="72"/>
      <c r="C1051" s="72"/>
      <c r="D1051" s="72"/>
      <c r="E1051" s="72"/>
      <c r="F1051" s="72"/>
      <c r="G1051" s="72"/>
      <c r="H1051" s="72"/>
      <c r="I1051" s="72"/>
      <c r="J1051" s="72"/>
      <c r="K1051" s="72"/>
      <c r="L1051" s="72"/>
      <c r="M1051" s="72"/>
      <c r="N1051" s="72"/>
      <c r="O1051" s="72"/>
      <c r="P1051" s="72"/>
      <c r="Q1051" s="72"/>
      <c r="R1051" s="72"/>
      <c r="S1051" s="72"/>
      <c r="T1051" s="72"/>
      <c r="U1051" s="72"/>
      <c r="V1051" s="72"/>
      <c r="W1051" s="72"/>
      <c r="X1051" s="4"/>
    </row>
    <row r="1052" spans="1:24" x14ac:dyDescent="0.3">
      <c r="A1052" s="72"/>
      <c r="B1052" s="72"/>
      <c r="C1052" s="72"/>
      <c r="D1052" s="72"/>
      <c r="E1052" s="72"/>
      <c r="F1052" s="72"/>
      <c r="G1052" s="72"/>
      <c r="H1052" s="72"/>
      <c r="I1052" s="72"/>
      <c r="J1052" s="72"/>
      <c r="K1052" s="72"/>
      <c r="L1052" s="72"/>
      <c r="M1052" s="72"/>
      <c r="N1052" s="72"/>
      <c r="O1052" s="72"/>
      <c r="P1052" s="72"/>
      <c r="Q1052" s="72"/>
      <c r="R1052" s="72"/>
      <c r="S1052" s="72"/>
      <c r="T1052" s="72"/>
      <c r="U1052" s="72"/>
      <c r="V1052" s="72"/>
      <c r="W1052" s="72"/>
      <c r="X1052" s="4"/>
    </row>
    <row r="1053" spans="1:24" x14ac:dyDescent="0.3">
      <c r="A1053" s="72"/>
      <c r="B1053" s="72"/>
      <c r="C1053" s="72"/>
      <c r="D1053" s="72"/>
      <c r="E1053" s="72"/>
      <c r="F1053" s="72"/>
      <c r="G1053" s="72"/>
      <c r="H1053" s="72"/>
      <c r="I1053" s="72"/>
      <c r="J1053" s="72"/>
      <c r="K1053" s="72"/>
      <c r="L1053" s="72"/>
      <c r="M1053" s="72"/>
      <c r="N1053" s="72"/>
      <c r="O1053" s="72"/>
      <c r="P1053" s="72"/>
      <c r="Q1053" s="72"/>
      <c r="R1053" s="72"/>
      <c r="S1053" s="72"/>
      <c r="T1053" s="72"/>
      <c r="U1053" s="72"/>
      <c r="V1053" s="72"/>
      <c r="W1053" s="72"/>
      <c r="X1053" s="4"/>
    </row>
    <row r="1054" spans="1:24" x14ac:dyDescent="0.3">
      <c r="A1054" s="72"/>
      <c r="B1054" s="72"/>
      <c r="C1054" s="72"/>
      <c r="D1054" s="72"/>
      <c r="E1054" s="72"/>
      <c r="F1054" s="72"/>
      <c r="G1054" s="72"/>
      <c r="H1054" s="72"/>
      <c r="I1054" s="72"/>
      <c r="J1054" s="72"/>
      <c r="K1054" s="72"/>
      <c r="L1054" s="72"/>
      <c r="M1054" s="72"/>
      <c r="N1054" s="72"/>
      <c r="O1054" s="72"/>
      <c r="P1054" s="72"/>
      <c r="Q1054" s="72"/>
      <c r="R1054" s="72"/>
      <c r="S1054" s="72"/>
      <c r="T1054" s="72"/>
      <c r="U1054" s="72"/>
      <c r="V1054" s="72"/>
      <c r="W1054" s="72"/>
      <c r="X1054" s="4"/>
    </row>
    <row r="1055" spans="1:24" x14ac:dyDescent="0.3">
      <c r="A1055" s="72"/>
      <c r="B1055" s="72"/>
      <c r="C1055" s="72"/>
      <c r="D1055" s="72"/>
      <c r="E1055" s="72"/>
      <c r="F1055" s="72"/>
      <c r="G1055" s="72"/>
      <c r="H1055" s="72"/>
      <c r="I1055" s="72"/>
      <c r="J1055" s="72"/>
      <c r="K1055" s="72"/>
      <c r="L1055" s="72"/>
      <c r="M1055" s="72"/>
      <c r="N1055" s="72"/>
      <c r="O1055" s="72"/>
      <c r="P1055" s="72"/>
      <c r="Q1055" s="72"/>
      <c r="R1055" s="72"/>
      <c r="S1055" s="72"/>
      <c r="T1055" s="72"/>
      <c r="U1055" s="72"/>
      <c r="V1055" s="72"/>
      <c r="W1055" s="72"/>
      <c r="X1055" s="4"/>
    </row>
    <row r="1056" spans="1:24" x14ac:dyDescent="0.3">
      <c r="A1056" s="72"/>
      <c r="B1056" s="72"/>
      <c r="C1056" s="72"/>
      <c r="D1056" s="72"/>
      <c r="E1056" s="72"/>
      <c r="F1056" s="72"/>
      <c r="G1056" s="72"/>
      <c r="H1056" s="72"/>
      <c r="I1056" s="72"/>
      <c r="J1056" s="72"/>
      <c r="K1056" s="72"/>
      <c r="L1056" s="72"/>
      <c r="M1056" s="72"/>
      <c r="N1056" s="72"/>
      <c r="O1056" s="72"/>
      <c r="P1056" s="72"/>
      <c r="Q1056" s="72"/>
      <c r="R1056" s="72"/>
      <c r="S1056" s="72"/>
      <c r="T1056" s="72"/>
      <c r="U1056" s="72"/>
      <c r="V1056" s="72"/>
      <c r="W1056" s="72"/>
      <c r="X1056" s="4"/>
    </row>
    <row r="1057" spans="1:24" x14ac:dyDescent="0.3">
      <c r="A1057" s="72"/>
      <c r="B1057" s="72"/>
      <c r="C1057" s="72"/>
      <c r="D1057" s="72"/>
      <c r="E1057" s="72"/>
      <c r="F1057" s="72"/>
      <c r="G1057" s="72"/>
      <c r="H1057" s="72"/>
      <c r="I1057" s="72"/>
      <c r="J1057" s="72"/>
      <c r="K1057" s="72"/>
      <c r="L1057" s="72"/>
      <c r="M1057" s="72"/>
      <c r="N1057" s="72"/>
      <c r="O1057" s="72"/>
      <c r="P1057" s="72"/>
      <c r="Q1057" s="72"/>
      <c r="R1057" s="72"/>
      <c r="S1057" s="72"/>
      <c r="T1057" s="72"/>
      <c r="U1057" s="72"/>
      <c r="V1057" s="72"/>
      <c r="W1057" s="72"/>
      <c r="X1057" s="4"/>
    </row>
    <row r="1058" spans="1:24" x14ac:dyDescent="0.3">
      <c r="A1058" s="72"/>
      <c r="B1058" s="72"/>
      <c r="C1058" s="72"/>
      <c r="D1058" s="72"/>
      <c r="E1058" s="72"/>
      <c r="F1058" s="72"/>
      <c r="G1058" s="72"/>
      <c r="H1058" s="72"/>
      <c r="I1058" s="72"/>
      <c r="J1058" s="72"/>
      <c r="K1058" s="72"/>
      <c r="L1058" s="72"/>
      <c r="M1058" s="72"/>
      <c r="N1058" s="72"/>
      <c r="O1058" s="72"/>
      <c r="P1058" s="72"/>
      <c r="Q1058" s="72"/>
      <c r="R1058" s="72"/>
      <c r="S1058" s="72"/>
      <c r="T1058" s="72"/>
      <c r="U1058" s="72"/>
      <c r="V1058" s="72"/>
      <c r="W1058" s="72"/>
      <c r="X1058" s="4"/>
    </row>
    <row r="1059" spans="1:24" x14ac:dyDescent="0.3">
      <c r="A1059" s="72"/>
      <c r="B1059" s="72"/>
      <c r="C1059" s="72"/>
      <c r="D1059" s="72"/>
      <c r="E1059" s="72"/>
      <c r="F1059" s="72"/>
      <c r="G1059" s="72"/>
      <c r="H1059" s="72"/>
      <c r="I1059" s="72"/>
      <c r="J1059" s="72"/>
      <c r="K1059" s="72"/>
      <c r="L1059" s="72"/>
      <c r="M1059" s="72"/>
      <c r="N1059" s="72"/>
      <c r="O1059" s="72"/>
      <c r="P1059" s="72"/>
      <c r="Q1059" s="72"/>
      <c r="R1059" s="72"/>
      <c r="S1059" s="72"/>
      <c r="T1059" s="72"/>
      <c r="U1059" s="72"/>
      <c r="V1059" s="72"/>
      <c r="W1059" s="72"/>
      <c r="X1059" s="4"/>
    </row>
    <row r="1060" spans="1:24" x14ac:dyDescent="0.3">
      <c r="A1060" s="72"/>
      <c r="B1060" s="72"/>
      <c r="C1060" s="72"/>
      <c r="D1060" s="72"/>
      <c r="E1060" s="72"/>
      <c r="F1060" s="72"/>
      <c r="G1060" s="72"/>
      <c r="H1060" s="72"/>
      <c r="I1060" s="72"/>
      <c r="J1060" s="72"/>
      <c r="K1060" s="72"/>
      <c r="L1060" s="72"/>
      <c r="M1060" s="72"/>
      <c r="N1060" s="72"/>
      <c r="O1060" s="72"/>
      <c r="P1060" s="72"/>
      <c r="Q1060" s="72"/>
      <c r="R1060" s="72"/>
      <c r="S1060" s="72"/>
      <c r="T1060" s="72"/>
      <c r="U1060" s="72"/>
      <c r="V1060" s="72"/>
      <c r="W1060" s="72"/>
      <c r="X1060" s="4"/>
    </row>
    <row r="1061" spans="1:24" x14ac:dyDescent="0.3">
      <c r="A1061" s="72"/>
      <c r="B1061" s="72"/>
      <c r="C1061" s="72"/>
      <c r="D1061" s="72"/>
      <c r="E1061" s="72"/>
      <c r="F1061" s="72"/>
      <c r="G1061" s="72"/>
      <c r="H1061" s="72"/>
      <c r="I1061" s="72"/>
      <c r="J1061" s="72"/>
      <c r="K1061" s="72"/>
      <c r="L1061" s="72"/>
      <c r="M1061" s="72"/>
      <c r="N1061" s="72"/>
      <c r="O1061" s="72"/>
      <c r="P1061" s="72"/>
      <c r="Q1061" s="72"/>
      <c r="R1061" s="72"/>
      <c r="S1061" s="72"/>
      <c r="T1061" s="72"/>
      <c r="U1061" s="72"/>
      <c r="V1061" s="72"/>
      <c r="W1061" s="72"/>
      <c r="X1061" s="4"/>
    </row>
    <row r="1062" spans="1:24" x14ac:dyDescent="0.3">
      <c r="A1062" s="72"/>
      <c r="B1062" s="72"/>
      <c r="C1062" s="72"/>
      <c r="D1062" s="72"/>
      <c r="E1062" s="72"/>
      <c r="F1062" s="72"/>
      <c r="G1062" s="72"/>
      <c r="H1062" s="72"/>
      <c r="I1062" s="72"/>
      <c r="J1062" s="72"/>
      <c r="K1062" s="72"/>
      <c r="L1062" s="72"/>
      <c r="M1062" s="72"/>
      <c r="N1062" s="72"/>
      <c r="O1062" s="72"/>
      <c r="P1062" s="72"/>
      <c r="Q1062" s="72"/>
      <c r="R1062" s="72"/>
      <c r="S1062" s="72"/>
      <c r="T1062" s="72"/>
      <c r="U1062" s="72"/>
      <c r="V1062" s="72"/>
      <c r="W1062" s="72"/>
      <c r="X1062" s="4"/>
    </row>
    <row r="1063" spans="1:24" x14ac:dyDescent="0.3">
      <c r="A1063" s="72"/>
      <c r="B1063" s="72"/>
      <c r="C1063" s="72"/>
      <c r="D1063" s="72"/>
      <c r="E1063" s="72"/>
      <c r="F1063" s="72"/>
      <c r="G1063" s="72"/>
      <c r="H1063" s="72"/>
      <c r="I1063" s="72"/>
      <c r="J1063" s="72"/>
      <c r="K1063" s="72"/>
      <c r="L1063" s="72"/>
      <c r="M1063" s="72"/>
      <c r="N1063" s="72"/>
      <c r="O1063" s="72"/>
      <c r="P1063" s="72"/>
      <c r="Q1063" s="72"/>
      <c r="R1063" s="72"/>
      <c r="S1063" s="72"/>
      <c r="T1063" s="72"/>
      <c r="U1063" s="72"/>
      <c r="V1063" s="72"/>
      <c r="W1063" s="72"/>
      <c r="X1063" s="4"/>
    </row>
    <row r="1064" spans="1:24" x14ac:dyDescent="0.3">
      <c r="A1064" s="72"/>
      <c r="B1064" s="72"/>
      <c r="C1064" s="72"/>
      <c r="D1064" s="72"/>
      <c r="E1064" s="72"/>
      <c r="F1064" s="72"/>
      <c r="G1064" s="72"/>
      <c r="H1064" s="72"/>
      <c r="I1064" s="72"/>
      <c r="J1064" s="72"/>
      <c r="K1064" s="72"/>
      <c r="L1064" s="72"/>
      <c r="M1064" s="72"/>
      <c r="N1064" s="72"/>
      <c r="O1064" s="72"/>
      <c r="P1064" s="72"/>
      <c r="Q1064" s="72"/>
      <c r="R1064" s="72"/>
      <c r="S1064" s="72"/>
      <c r="T1064" s="72"/>
      <c r="U1064" s="72"/>
      <c r="V1064" s="72"/>
      <c r="W1064" s="72"/>
      <c r="X1064" s="4"/>
    </row>
    <row r="1065" spans="1:24" x14ac:dyDescent="0.3">
      <c r="A1065" s="72"/>
      <c r="B1065" s="72"/>
      <c r="C1065" s="72"/>
      <c r="D1065" s="72"/>
      <c r="E1065" s="72"/>
      <c r="F1065" s="72"/>
      <c r="G1065" s="72"/>
      <c r="H1065" s="72"/>
      <c r="I1065" s="72"/>
      <c r="J1065" s="72"/>
      <c r="K1065" s="72"/>
      <c r="L1065" s="72"/>
      <c r="M1065" s="72"/>
      <c r="N1065" s="72"/>
      <c r="O1065" s="72"/>
      <c r="P1065" s="72"/>
      <c r="Q1065" s="72"/>
      <c r="R1065" s="72"/>
      <c r="S1065" s="72"/>
      <c r="T1065" s="72"/>
      <c r="U1065" s="72"/>
      <c r="V1065" s="72"/>
      <c r="W1065" s="72"/>
      <c r="X1065" s="4"/>
    </row>
    <row r="1066" spans="1:24" x14ac:dyDescent="0.3">
      <c r="A1066" s="72"/>
      <c r="B1066" s="72"/>
      <c r="C1066" s="72"/>
      <c r="D1066" s="72"/>
      <c r="E1066" s="72"/>
      <c r="F1066" s="72"/>
      <c r="G1066" s="72"/>
      <c r="H1066" s="72"/>
      <c r="I1066" s="72"/>
      <c r="J1066" s="72"/>
      <c r="K1066" s="72"/>
      <c r="L1066" s="72"/>
      <c r="M1066" s="72"/>
      <c r="N1066" s="72"/>
      <c r="O1066" s="72"/>
      <c r="P1066" s="72"/>
      <c r="Q1066" s="72"/>
      <c r="R1066" s="72"/>
      <c r="S1066" s="72"/>
      <c r="T1066" s="72"/>
      <c r="U1066" s="72"/>
      <c r="V1066" s="72"/>
      <c r="W1066" s="72"/>
      <c r="X1066" s="4"/>
    </row>
    <row r="1067" spans="1:24" x14ac:dyDescent="0.3">
      <c r="A1067" s="72"/>
      <c r="B1067" s="72"/>
      <c r="C1067" s="72"/>
      <c r="D1067" s="72"/>
      <c r="E1067" s="72"/>
      <c r="F1067" s="72"/>
      <c r="G1067" s="72"/>
      <c r="H1067" s="72"/>
      <c r="I1067" s="72"/>
      <c r="J1067" s="72"/>
      <c r="K1067" s="72"/>
      <c r="L1067" s="72"/>
      <c r="M1067" s="72"/>
      <c r="N1067" s="72"/>
      <c r="O1067" s="72"/>
      <c r="P1067" s="72"/>
      <c r="Q1067" s="72"/>
      <c r="R1067" s="72"/>
      <c r="S1067" s="72"/>
      <c r="T1067" s="72"/>
      <c r="U1067" s="72"/>
      <c r="V1067" s="72"/>
      <c r="W1067" s="72"/>
      <c r="X1067" s="4"/>
    </row>
    <row r="1068" spans="1:24" x14ac:dyDescent="0.3">
      <c r="A1068" s="72"/>
      <c r="B1068" s="72"/>
      <c r="C1068" s="72"/>
      <c r="D1068" s="72"/>
      <c r="E1068" s="72"/>
      <c r="F1068" s="72"/>
      <c r="G1068" s="72"/>
      <c r="H1068" s="72"/>
      <c r="I1068" s="72"/>
      <c r="J1068" s="72"/>
      <c r="K1068" s="72"/>
      <c r="L1068" s="72"/>
      <c r="M1068" s="72"/>
      <c r="N1068" s="72"/>
      <c r="O1068" s="72"/>
      <c r="P1068" s="72"/>
      <c r="Q1068" s="72"/>
      <c r="R1068" s="72"/>
      <c r="S1068" s="72"/>
      <c r="T1068" s="72"/>
      <c r="U1068" s="72"/>
      <c r="V1068" s="72"/>
      <c r="W1068" s="72"/>
      <c r="X1068" s="4"/>
    </row>
    <row r="1069" spans="1:24" x14ac:dyDescent="0.3">
      <c r="A1069" s="72"/>
      <c r="B1069" s="72"/>
      <c r="C1069" s="72"/>
      <c r="D1069" s="72"/>
      <c r="E1069" s="72"/>
      <c r="F1069" s="72"/>
      <c r="G1069" s="72"/>
      <c r="H1069" s="72"/>
      <c r="I1069" s="72"/>
      <c r="J1069" s="72"/>
      <c r="K1069" s="72"/>
      <c r="L1069" s="72"/>
      <c r="M1069" s="72"/>
      <c r="N1069" s="72"/>
      <c r="O1069" s="72"/>
      <c r="P1069" s="72"/>
      <c r="Q1069" s="72"/>
      <c r="R1069" s="72"/>
      <c r="S1069" s="72"/>
      <c r="T1069" s="72"/>
      <c r="U1069" s="72"/>
      <c r="V1069" s="72"/>
      <c r="W1069" s="72"/>
      <c r="X1069" s="4"/>
    </row>
    <row r="1070" spans="1:24" x14ac:dyDescent="0.3">
      <c r="A1070" s="72"/>
      <c r="B1070" s="72"/>
      <c r="C1070" s="72"/>
      <c r="D1070" s="72"/>
      <c r="E1070" s="72"/>
      <c r="F1070" s="72"/>
      <c r="G1070" s="72"/>
      <c r="H1070" s="72"/>
      <c r="I1070" s="72"/>
      <c r="J1070" s="72"/>
      <c r="K1070" s="72"/>
      <c r="L1070" s="72"/>
      <c r="M1070" s="72"/>
      <c r="N1070" s="72"/>
      <c r="O1070" s="72"/>
      <c r="P1070" s="72"/>
      <c r="Q1070" s="72"/>
      <c r="R1070" s="72"/>
      <c r="S1070" s="72"/>
      <c r="T1070" s="72"/>
      <c r="U1070" s="72"/>
      <c r="V1070" s="72"/>
      <c r="W1070" s="72"/>
      <c r="X1070" s="4"/>
    </row>
    <row r="1071" spans="1:24" x14ac:dyDescent="0.3">
      <c r="A1071" s="72"/>
      <c r="B1071" s="72"/>
      <c r="C1071" s="72"/>
      <c r="D1071" s="72"/>
      <c r="E1071" s="72"/>
      <c r="F1071" s="72"/>
      <c r="G1071" s="72"/>
      <c r="H1071" s="72"/>
      <c r="I1071" s="72"/>
      <c r="J1071" s="72"/>
      <c r="K1071" s="72"/>
      <c r="L1071" s="72"/>
      <c r="M1071" s="72"/>
      <c r="N1071" s="72"/>
      <c r="O1071" s="72"/>
      <c r="P1071" s="72"/>
      <c r="Q1071" s="72"/>
      <c r="R1071" s="72"/>
      <c r="S1071" s="72"/>
      <c r="T1071" s="72"/>
      <c r="U1071" s="72"/>
      <c r="V1071" s="72"/>
      <c r="W1071" s="72"/>
      <c r="X1071" s="4"/>
    </row>
    <row r="1072" spans="1:24" x14ac:dyDescent="0.3">
      <c r="A1072" s="72"/>
      <c r="B1072" s="72"/>
      <c r="C1072" s="72"/>
      <c r="D1072" s="72"/>
      <c r="E1072" s="72"/>
      <c r="F1072" s="72"/>
      <c r="G1072" s="72"/>
      <c r="H1072" s="72"/>
      <c r="I1072" s="72"/>
      <c r="J1072" s="72"/>
      <c r="K1072" s="72"/>
      <c r="L1072" s="72"/>
      <c r="M1072" s="72"/>
      <c r="N1072" s="72"/>
      <c r="O1072" s="72"/>
      <c r="P1072" s="72"/>
      <c r="Q1072" s="72"/>
      <c r="R1072" s="72"/>
      <c r="S1072" s="72"/>
      <c r="T1072" s="72"/>
      <c r="U1072" s="72"/>
      <c r="V1072" s="72"/>
      <c r="W1072" s="72"/>
      <c r="X1072" s="4"/>
    </row>
    <row r="1073" spans="1:24" x14ac:dyDescent="0.3">
      <c r="A1073" s="72"/>
      <c r="B1073" s="72"/>
      <c r="C1073" s="72"/>
      <c r="D1073" s="72"/>
      <c r="E1073" s="72"/>
      <c r="F1073" s="72"/>
      <c r="G1073" s="72"/>
      <c r="H1073" s="72"/>
      <c r="I1073" s="72"/>
      <c r="J1073" s="72"/>
      <c r="K1073" s="72"/>
      <c r="L1073" s="72"/>
      <c r="M1073" s="72"/>
      <c r="N1073" s="72"/>
      <c r="O1073" s="72"/>
      <c r="P1073" s="72"/>
      <c r="Q1073" s="72"/>
      <c r="R1073" s="72"/>
      <c r="S1073" s="72"/>
      <c r="T1073" s="72"/>
      <c r="U1073" s="72"/>
      <c r="V1073" s="72"/>
      <c r="W1073" s="72"/>
      <c r="X1073" s="4"/>
    </row>
    <row r="1074" spans="1:24" x14ac:dyDescent="0.3">
      <c r="A1074" s="72"/>
      <c r="B1074" s="72"/>
      <c r="C1074" s="72"/>
      <c r="D1074" s="72"/>
      <c r="E1074" s="72"/>
      <c r="F1074" s="72"/>
      <c r="G1074" s="72"/>
      <c r="H1074" s="72"/>
      <c r="I1074" s="72"/>
      <c r="J1074" s="72"/>
      <c r="K1074" s="72"/>
      <c r="L1074" s="72"/>
      <c r="M1074" s="72"/>
      <c r="N1074" s="72"/>
      <c r="O1074" s="72"/>
      <c r="P1074" s="72"/>
      <c r="Q1074" s="72"/>
      <c r="R1074" s="72"/>
      <c r="S1074" s="72"/>
      <c r="T1074" s="72"/>
      <c r="U1074" s="72"/>
      <c r="V1074" s="72"/>
      <c r="W1074" s="72"/>
      <c r="X1074" s="4"/>
    </row>
    <row r="1075" spans="1:24" x14ac:dyDescent="0.3">
      <c r="A1075" s="72"/>
      <c r="B1075" s="72"/>
      <c r="C1075" s="72"/>
      <c r="D1075" s="72"/>
      <c r="E1075" s="72"/>
      <c r="F1075" s="72"/>
      <c r="G1075" s="72"/>
      <c r="H1075" s="72"/>
      <c r="I1075" s="72"/>
      <c r="J1075" s="72"/>
      <c r="K1075" s="72"/>
      <c r="L1075" s="72"/>
      <c r="M1075" s="72"/>
      <c r="N1075" s="72"/>
      <c r="O1075" s="72"/>
      <c r="P1075" s="72"/>
      <c r="Q1075" s="72"/>
      <c r="R1075" s="72"/>
      <c r="S1075" s="72"/>
      <c r="T1075" s="72"/>
      <c r="U1075" s="72"/>
      <c r="V1075" s="72"/>
      <c r="W1075" s="72"/>
      <c r="X1075" s="4"/>
    </row>
    <row r="1076" spans="1:24" x14ac:dyDescent="0.3">
      <c r="A1076" s="72"/>
      <c r="B1076" s="72"/>
      <c r="C1076" s="72"/>
      <c r="D1076" s="72"/>
      <c r="E1076" s="72"/>
      <c r="F1076" s="72"/>
      <c r="G1076" s="72"/>
      <c r="H1076" s="72"/>
      <c r="I1076" s="72"/>
      <c r="J1076" s="72"/>
      <c r="K1076" s="72"/>
      <c r="L1076" s="72"/>
      <c r="M1076" s="72"/>
      <c r="N1076" s="72"/>
      <c r="O1076" s="72"/>
      <c r="P1076" s="72"/>
      <c r="Q1076" s="72"/>
      <c r="R1076" s="72"/>
      <c r="S1076" s="72"/>
      <c r="T1076" s="72"/>
      <c r="U1076" s="72"/>
      <c r="V1076" s="72"/>
      <c r="W1076" s="72"/>
      <c r="X1076" s="4"/>
    </row>
    <row r="1077" spans="1:24" x14ac:dyDescent="0.3">
      <c r="A1077" s="72"/>
      <c r="B1077" s="72"/>
      <c r="C1077" s="72"/>
      <c r="D1077" s="72"/>
      <c r="E1077" s="72"/>
      <c r="F1077" s="72"/>
      <c r="G1077" s="72"/>
      <c r="H1077" s="72"/>
      <c r="I1077" s="72"/>
      <c r="J1077" s="72"/>
      <c r="K1077" s="72"/>
      <c r="L1077" s="72"/>
      <c r="M1077" s="72"/>
      <c r="N1077" s="72"/>
      <c r="O1077" s="72"/>
      <c r="P1077" s="72"/>
      <c r="Q1077" s="72"/>
      <c r="R1077" s="72"/>
      <c r="S1077" s="72"/>
      <c r="T1077" s="72"/>
      <c r="U1077" s="72"/>
      <c r="V1077" s="72"/>
      <c r="W1077" s="72"/>
      <c r="X1077" s="4"/>
    </row>
    <row r="1078" spans="1:24" x14ac:dyDescent="0.3">
      <c r="A1078" s="72"/>
      <c r="B1078" s="72"/>
      <c r="C1078" s="72"/>
      <c r="D1078" s="72"/>
      <c r="E1078" s="72"/>
      <c r="F1078" s="72"/>
      <c r="G1078" s="72"/>
      <c r="H1078" s="72"/>
      <c r="I1078" s="72"/>
      <c r="J1078" s="72"/>
      <c r="K1078" s="72"/>
      <c r="L1078" s="72"/>
      <c r="M1078" s="72"/>
      <c r="N1078" s="72"/>
      <c r="O1078" s="72"/>
      <c r="P1078" s="72"/>
      <c r="Q1078" s="72"/>
      <c r="R1078" s="72"/>
      <c r="S1078" s="72"/>
      <c r="T1078" s="72"/>
      <c r="U1078" s="72"/>
      <c r="V1078" s="72"/>
      <c r="W1078" s="72"/>
      <c r="X1078" s="4"/>
    </row>
    <row r="1079" spans="1:24" x14ac:dyDescent="0.3">
      <c r="A1079" s="72"/>
      <c r="B1079" s="72"/>
      <c r="C1079" s="72"/>
      <c r="D1079" s="72"/>
      <c r="E1079" s="72"/>
      <c r="F1079" s="72"/>
      <c r="G1079" s="72"/>
      <c r="H1079" s="72"/>
      <c r="I1079" s="72"/>
      <c r="J1079" s="72"/>
      <c r="K1079" s="72"/>
      <c r="L1079" s="72"/>
      <c r="M1079" s="72"/>
      <c r="N1079" s="72"/>
      <c r="O1079" s="72"/>
      <c r="P1079" s="72"/>
      <c r="Q1079" s="72"/>
      <c r="R1079" s="72"/>
      <c r="S1079" s="72"/>
      <c r="T1079" s="72"/>
      <c r="U1079" s="72"/>
      <c r="V1079" s="72"/>
      <c r="W1079" s="72"/>
      <c r="X1079" s="4"/>
    </row>
    <row r="1080" spans="1:24" x14ac:dyDescent="0.3">
      <c r="A1080" s="72"/>
      <c r="B1080" s="72"/>
      <c r="C1080" s="72"/>
      <c r="D1080" s="72"/>
      <c r="E1080" s="72"/>
      <c r="F1080" s="72"/>
      <c r="G1080" s="72"/>
      <c r="H1080" s="72"/>
      <c r="I1080" s="72"/>
      <c r="J1080" s="72"/>
      <c r="K1080" s="72"/>
      <c r="L1080" s="72"/>
      <c r="M1080" s="72"/>
      <c r="N1080" s="72"/>
      <c r="O1080" s="72"/>
      <c r="P1080" s="72"/>
      <c r="Q1080" s="72"/>
      <c r="R1080" s="72"/>
      <c r="S1080" s="72"/>
      <c r="T1080" s="72"/>
      <c r="U1080" s="72"/>
      <c r="V1080" s="72"/>
      <c r="W1080" s="72"/>
      <c r="X1080" s="4"/>
    </row>
    <row r="1081" spans="1:24" x14ac:dyDescent="0.3">
      <c r="A1081" s="72"/>
      <c r="B1081" s="72"/>
      <c r="C1081" s="72"/>
      <c r="D1081" s="72"/>
      <c r="E1081" s="72"/>
      <c r="F1081" s="72"/>
      <c r="G1081" s="72"/>
      <c r="H1081" s="72"/>
      <c r="I1081" s="72"/>
      <c r="J1081" s="72"/>
      <c r="K1081" s="72"/>
      <c r="L1081" s="72"/>
      <c r="M1081" s="72"/>
      <c r="N1081" s="72"/>
      <c r="O1081" s="72"/>
      <c r="P1081" s="72"/>
      <c r="Q1081" s="72"/>
      <c r="R1081" s="72"/>
      <c r="S1081" s="72"/>
      <c r="T1081" s="72"/>
      <c r="U1081" s="72"/>
      <c r="V1081" s="72"/>
      <c r="W1081" s="72"/>
      <c r="X1081" s="4"/>
    </row>
    <row r="1082" spans="1:24" x14ac:dyDescent="0.3">
      <c r="A1082" s="72"/>
      <c r="B1082" s="72"/>
      <c r="C1082" s="72"/>
      <c r="D1082" s="72"/>
      <c r="E1082" s="72"/>
      <c r="F1082" s="72"/>
      <c r="G1082" s="72"/>
      <c r="H1082" s="72"/>
      <c r="I1082" s="72"/>
      <c r="J1082" s="72"/>
      <c r="K1082" s="72"/>
      <c r="L1082" s="72"/>
      <c r="M1082" s="72"/>
      <c r="N1082" s="72"/>
      <c r="O1082" s="72"/>
      <c r="P1082" s="72"/>
      <c r="Q1082" s="72"/>
      <c r="R1082" s="72"/>
      <c r="S1082" s="72"/>
      <c r="T1082" s="72"/>
      <c r="U1082" s="72"/>
      <c r="V1082" s="72"/>
      <c r="W1082" s="72"/>
      <c r="X1082" s="4"/>
    </row>
    <row r="1083" spans="1:24" x14ac:dyDescent="0.3">
      <c r="A1083" s="72"/>
      <c r="B1083" s="72"/>
      <c r="C1083" s="72"/>
      <c r="D1083" s="72"/>
      <c r="E1083" s="72"/>
      <c r="F1083" s="72"/>
      <c r="G1083" s="72"/>
      <c r="H1083" s="72"/>
      <c r="I1083" s="72"/>
      <c r="J1083" s="72"/>
      <c r="K1083" s="72"/>
      <c r="L1083" s="72"/>
      <c r="M1083" s="72"/>
      <c r="N1083" s="72"/>
      <c r="O1083" s="72"/>
      <c r="P1083" s="72"/>
      <c r="Q1083" s="72"/>
      <c r="R1083" s="72"/>
      <c r="S1083" s="72"/>
      <c r="T1083" s="72"/>
      <c r="U1083" s="72"/>
      <c r="V1083" s="72"/>
      <c r="W1083" s="72"/>
      <c r="X1083" s="4"/>
    </row>
    <row r="1084" spans="1:24" x14ac:dyDescent="0.3">
      <c r="A1084" s="72"/>
      <c r="B1084" s="72"/>
      <c r="C1084" s="72"/>
      <c r="D1084" s="72"/>
      <c r="E1084" s="72"/>
      <c r="F1084" s="72"/>
      <c r="G1084" s="72"/>
      <c r="H1084" s="72"/>
      <c r="I1084" s="72"/>
      <c r="J1084" s="72"/>
      <c r="K1084" s="72"/>
      <c r="L1084" s="72"/>
      <c r="M1084" s="72"/>
      <c r="N1084" s="72"/>
      <c r="O1084" s="72"/>
      <c r="P1084" s="72"/>
      <c r="Q1084" s="72"/>
      <c r="R1084" s="72"/>
      <c r="S1084" s="72"/>
      <c r="T1084" s="72"/>
      <c r="U1084" s="72"/>
      <c r="V1084" s="72"/>
      <c r="W1084" s="72"/>
      <c r="X1084" s="4"/>
    </row>
    <row r="1085" spans="1:24" x14ac:dyDescent="0.3">
      <c r="A1085" s="72"/>
      <c r="B1085" s="72"/>
      <c r="C1085" s="72"/>
      <c r="D1085" s="72"/>
      <c r="E1085" s="72"/>
      <c r="F1085" s="72"/>
      <c r="G1085" s="72"/>
      <c r="H1085" s="72"/>
      <c r="I1085" s="72"/>
      <c r="J1085" s="72"/>
      <c r="K1085" s="72"/>
      <c r="L1085" s="72"/>
      <c r="M1085" s="72"/>
      <c r="N1085" s="72"/>
      <c r="O1085" s="72"/>
      <c r="P1085" s="72"/>
      <c r="Q1085" s="72"/>
      <c r="R1085" s="72"/>
      <c r="S1085" s="72"/>
      <c r="T1085" s="72"/>
      <c r="U1085" s="72"/>
      <c r="V1085" s="72"/>
      <c r="W1085" s="72"/>
      <c r="X1085" s="4"/>
    </row>
    <row r="1086" spans="1:24" x14ac:dyDescent="0.3">
      <c r="A1086" s="72"/>
      <c r="B1086" s="72"/>
      <c r="C1086" s="72"/>
      <c r="D1086" s="72"/>
      <c r="E1086" s="72"/>
      <c r="F1086" s="72"/>
      <c r="G1086" s="72"/>
      <c r="H1086" s="72"/>
      <c r="I1086" s="72"/>
      <c r="J1086" s="72"/>
      <c r="K1086" s="72"/>
      <c r="L1086" s="72"/>
      <c r="M1086" s="72"/>
      <c r="N1086" s="72"/>
      <c r="O1086" s="72"/>
      <c r="P1086" s="72"/>
      <c r="Q1086" s="72"/>
      <c r="R1086" s="72"/>
      <c r="S1086" s="72"/>
      <c r="T1086" s="72"/>
      <c r="U1086" s="72"/>
      <c r="V1086" s="72"/>
      <c r="W1086" s="72"/>
      <c r="X1086" s="4"/>
    </row>
    <row r="1087" spans="1:24" x14ac:dyDescent="0.3">
      <c r="A1087" s="72"/>
      <c r="B1087" s="72"/>
      <c r="C1087" s="72"/>
      <c r="D1087" s="72"/>
      <c r="E1087" s="72"/>
      <c r="F1087" s="72"/>
      <c r="G1087" s="72"/>
      <c r="H1087" s="72"/>
      <c r="I1087" s="72"/>
      <c r="J1087" s="72"/>
      <c r="K1087" s="72"/>
      <c r="L1087" s="72"/>
      <c r="M1087" s="72"/>
      <c r="N1087" s="72"/>
      <c r="O1087" s="72"/>
      <c r="P1087" s="72"/>
      <c r="Q1087" s="72"/>
      <c r="R1087" s="72"/>
      <c r="S1087" s="72"/>
      <c r="T1087" s="72"/>
      <c r="U1087" s="72"/>
      <c r="V1087" s="72"/>
      <c r="W1087" s="72"/>
      <c r="X1087" s="4"/>
    </row>
    <row r="1088" spans="1:24" x14ac:dyDescent="0.3">
      <c r="A1088" s="72"/>
      <c r="B1088" s="72"/>
      <c r="C1088" s="72"/>
      <c r="D1088" s="72"/>
      <c r="E1088" s="72"/>
      <c r="F1088" s="72"/>
      <c r="G1088" s="72"/>
      <c r="H1088" s="72"/>
      <c r="I1088" s="72"/>
      <c r="J1088" s="72"/>
      <c r="K1088" s="72"/>
      <c r="L1088" s="72"/>
      <c r="M1088" s="72"/>
      <c r="N1088" s="72"/>
      <c r="O1088" s="72"/>
      <c r="P1088" s="72"/>
      <c r="Q1088" s="72"/>
      <c r="R1088" s="72"/>
      <c r="S1088" s="72"/>
      <c r="T1088" s="72"/>
      <c r="U1088" s="72"/>
      <c r="V1088" s="72"/>
      <c r="W1088" s="72"/>
      <c r="X1088" s="4"/>
    </row>
    <row r="1089" spans="1:24" x14ac:dyDescent="0.3">
      <c r="A1089" s="72"/>
      <c r="B1089" s="72"/>
      <c r="C1089" s="72"/>
      <c r="D1089" s="72"/>
      <c r="E1089" s="72"/>
      <c r="F1089" s="72"/>
      <c r="G1089" s="72"/>
      <c r="H1089" s="72"/>
      <c r="I1089" s="72"/>
      <c r="J1089" s="72"/>
      <c r="K1089" s="72"/>
      <c r="L1089" s="72"/>
      <c r="M1089" s="72"/>
      <c r="N1089" s="72"/>
      <c r="O1089" s="72"/>
      <c r="P1089" s="72"/>
      <c r="Q1089" s="72"/>
      <c r="R1089" s="72"/>
      <c r="S1089" s="72"/>
      <c r="T1089" s="72"/>
      <c r="U1089" s="72"/>
      <c r="V1089" s="72"/>
      <c r="W1089" s="72"/>
      <c r="X1089" s="4"/>
    </row>
    <row r="1090" spans="1:24" x14ac:dyDescent="0.3">
      <c r="A1090" s="72"/>
      <c r="B1090" s="72"/>
      <c r="C1090" s="72"/>
      <c r="D1090" s="72"/>
      <c r="E1090" s="72"/>
      <c r="F1090" s="72"/>
      <c r="G1090" s="72"/>
      <c r="H1090" s="72"/>
      <c r="I1090" s="72"/>
      <c r="J1090" s="72"/>
      <c r="K1090" s="72"/>
      <c r="L1090" s="72"/>
      <c r="M1090" s="72"/>
      <c r="N1090" s="72"/>
      <c r="O1090" s="72"/>
      <c r="P1090" s="72"/>
      <c r="Q1090" s="72"/>
      <c r="R1090" s="72"/>
      <c r="S1090" s="72"/>
      <c r="T1090" s="72"/>
      <c r="U1090" s="72"/>
      <c r="V1090" s="72"/>
      <c r="W1090" s="72"/>
      <c r="X1090" s="4"/>
    </row>
    <row r="1091" spans="1:24" x14ac:dyDescent="0.3">
      <c r="A1091" s="72"/>
      <c r="B1091" s="72"/>
      <c r="C1091" s="72"/>
      <c r="D1091" s="72"/>
      <c r="E1091" s="72"/>
      <c r="F1091" s="72"/>
      <c r="G1091" s="72"/>
      <c r="H1091" s="72"/>
      <c r="I1091" s="72"/>
      <c r="J1091" s="72"/>
      <c r="K1091" s="72"/>
      <c r="L1091" s="72"/>
      <c r="M1091" s="72"/>
      <c r="N1091" s="72"/>
      <c r="O1091" s="72"/>
      <c r="P1091" s="72"/>
      <c r="Q1091" s="72"/>
      <c r="R1091" s="72"/>
      <c r="S1091" s="72"/>
      <c r="T1091" s="72"/>
      <c r="U1091" s="72"/>
      <c r="V1091" s="72"/>
      <c r="W1091" s="72"/>
      <c r="X1091" s="4"/>
    </row>
    <row r="1092" spans="1:24" x14ac:dyDescent="0.3">
      <c r="A1092" s="72"/>
      <c r="B1092" s="72"/>
      <c r="C1092" s="72"/>
      <c r="D1092" s="72"/>
      <c r="E1092" s="72"/>
      <c r="F1092" s="72"/>
      <c r="G1092" s="72"/>
      <c r="H1092" s="72"/>
      <c r="I1092" s="72"/>
      <c r="J1092" s="72"/>
      <c r="K1092" s="72"/>
      <c r="L1092" s="72"/>
      <c r="M1092" s="72"/>
      <c r="N1092" s="72"/>
      <c r="O1092" s="72"/>
      <c r="P1092" s="72"/>
      <c r="Q1092" s="72"/>
      <c r="R1092" s="72"/>
      <c r="S1092" s="72"/>
      <c r="T1092" s="72"/>
      <c r="U1092" s="72"/>
      <c r="V1092" s="72"/>
      <c r="W1092" s="72"/>
      <c r="X1092" s="4"/>
    </row>
    <row r="1093" spans="1:24" x14ac:dyDescent="0.3">
      <c r="A1093" s="72"/>
      <c r="B1093" s="72"/>
      <c r="C1093" s="72"/>
      <c r="D1093" s="72"/>
      <c r="E1093" s="72"/>
      <c r="F1093" s="72"/>
      <c r="G1093" s="72"/>
      <c r="H1093" s="72"/>
      <c r="I1093" s="72"/>
      <c r="J1093" s="72"/>
      <c r="K1093" s="72"/>
      <c r="L1093" s="72"/>
      <c r="M1093" s="72"/>
      <c r="N1093" s="72"/>
      <c r="O1093" s="72"/>
      <c r="P1093" s="72"/>
      <c r="Q1093" s="72"/>
      <c r="R1093" s="72"/>
      <c r="S1093" s="72"/>
      <c r="T1093" s="72"/>
      <c r="U1093" s="72"/>
      <c r="V1093" s="72"/>
      <c r="W1093" s="72"/>
      <c r="X1093" s="4"/>
    </row>
    <row r="1094" spans="1:24" x14ac:dyDescent="0.3">
      <c r="A1094" s="72"/>
      <c r="B1094" s="72"/>
      <c r="C1094" s="72"/>
      <c r="D1094" s="72"/>
      <c r="E1094" s="72"/>
      <c r="F1094" s="72"/>
      <c r="G1094" s="72"/>
      <c r="H1094" s="72"/>
      <c r="I1094" s="72"/>
      <c r="J1094" s="72"/>
      <c r="K1094" s="72"/>
      <c r="L1094" s="72"/>
      <c r="M1094" s="72"/>
      <c r="N1094" s="72"/>
      <c r="O1094" s="72"/>
      <c r="P1094" s="72"/>
      <c r="Q1094" s="72"/>
      <c r="R1094" s="72"/>
      <c r="S1094" s="72"/>
      <c r="T1094" s="72"/>
      <c r="U1094" s="72"/>
      <c r="V1094" s="72"/>
      <c r="W1094" s="72"/>
      <c r="X1094" s="4"/>
    </row>
    <row r="1095" spans="1:24" x14ac:dyDescent="0.3">
      <c r="A1095" s="72"/>
      <c r="B1095" s="72"/>
      <c r="C1095" s="72"/>
      <c r="D1095" s="72"/>
      <c r="E1095" s="72"/>
      <c r="F1095" s="72"/>
      <c r="G1095" s="72"/>
      <c r="H1095" s="72"/>
      <c r="I1095" s="72"/>
      <c r="J1095" s="72"/>
      <c r="K1095" s="72"/>
      <c r="L1095" s="72"/>
      <c r="M1095" s="72"/>
      <c r="N1095" s="72"/>
      <c r="O1095" s="72"/>
      <c r="P1095" s="72"/>
      <c r="Q1095" s="72"/>
      <c r="R1095" s="72"/>
      <c r="S1095" s="72"/>
      <c r="T1095" s="72"/>
      <c r="U1095" s="72"/>
      <c r="V1095" s="72"/>
      <c r="W1095" s="72"/>
      <c r="X1095" s="4"/>
    </row>
    <row r="1096" spans="1:24" x14ac:dyDescent="0.3">
      <c r="A1096" s="72"/>
      <c r="B1096" s="72"/>
      <c r="C1096" s="72"/>
      <c r="D1096" s="72"/>
      <c r="E1096" s="72"/>
      <c r="F1096" s="72"/>
      <c r="G1096" s="72"/>
      <c r="H1096" s="72"/>
      <c r="I1096" s="72"/>
      <c r="J1096" s="72"/>
      <c r="K1096" s="72"/>
      <c r="L1096" s="72"/>
      <c r="M1096" s="72"/>
      <c r="N1096" s="72"/>
      <c r="O1096" s="72"/>
      <c r="P1096" s="72"/>
      <c r="Q1096" s="72"/>
      <c r="R1096" s="72"/>
      <c r="S1096" s="72"/>
      <c r="T1096" s="72"/>
      <c r="U1096" s="72"/>
      <c r="V1096" s="72"/>
      <c r="W1096" s="72"/>
      <c r="X1096" s="4"/>
    </row>
    <row r="1097" spans="1:24" x14ac:dyDescent="0.3">
      <c r="A1097" s="72"/>
      <c r="B1097" s="72"/>
      <c r="C1097" s="72"/>
      <c r="D1097" s="72"/>
      <c r="E1097" s="72"/>
      <c r="F1097" s="72"/>
      <c r="G1097" s="72"/>
      <c r="H1097" s="72"/>
      <c r="I1097" s="72"/>
      <c r="J1097" s="72"/>
      <c r="K1097" s="72"/>
      <c r="L1097" s="72"/>
      <c r="M1097" s="72"/>
      <c r="N1097" s="72"/>
      <c r="O1097" s="72"/>
      <c r="P1097" s="72"/>
      <c r="Q1097" s="72"/>
      <c r="R1097" s="72"/>
      <c r="S1097" s="72"/>
      <c r="T1097" s="72"/>
      <c r="U1097" s="72"/>
      <c r="V1097" s="72"/>
      <c r="W1097" s="72"/>
      <c r="X1097" s="4"/>
    </row>
    <row r="1098" spans="1:24" x14ac:dyDescent="0.3">
      <c r="A1098" s="72"/>
      <c r="B1098" s="72"/>
      <c r="C1098" s="72"/>
      <c r="D1098" s="72"/>
      <c r="E1098" s="72"/>
      <c r="F1098" s="72"/>
      <c r="G1098" s="72"/>
      <c r="H1098" s="72"/>
      <c r="I1098" s="72"/>
      <c r="J1098" s="72"/>
      <c r="K1098" s="72"/>
      <c r="L1098" s="72"/>
      <c r="M1098" s="72"/>
      <c r="N1098" s="72"/>
      <c r="O1098" s="72"/>
      <c r="P1098" s="72"/>
      <c r="Q1098" s="72"/>
      <c r="R1098" s="72"/>
      <c r="S1098" s="72"/>
      <c r="T1098" s="72"/>
      <c r="U1098" s="72"/>
      <c r="V1098" s="72"/>
      <c r="W1098" s="72"/>
      <c r="X1098" s="4"/>
    </row>
    <row r="1099" spans="1:24" x14ac:dyDescent="0.3">
      <c r="A1099" s="72"/>
      <c r="B1099" s="72"/>
      <c r="C1099" s="72"/>
      <c r="D1099" s="72"/>
      <c r="E1099" s="72"/>
      <c r="F1099" s="72"/>
      <c r="G1099" s="72"/>
      <c r="H1099" s="72"/>
      <c r="I1099" s="72"/>
      <c r="J1099" s="72"/>
      <c r="K1099" s="72"/>
      <c r="L1099" s="72"/>
      <c r="M1099" s="72"/>
      <c r="N1099" s="72"/>
      <c r="O1099" s="72"/>
      <c r="P1099" s="72"/>
      <c r="Q1099" s="72"/>
      <c r="R1099" s="72"/>
      <c r="S1099" s="72"/>
      <c r="T1099" s="72"/>
      <c r="U1099" s="72"/>
      <c r="V1099" s="72"/>
      <c r="W1099" s="72"/>
      <c r="X1099" s="4"/>
    </row>
    <row r="1100" spans="1:24" x14ac:dyDescent="0.3">
      <c r="A1100" s="72"/>
      <c r="B1100" s="72"/>
      <c r="C1100" s="72"/>
      <c r="D1100" s="72"/>
      <c r="E1100" s="72"/>
      <c r="F1100" s="72"/>
      <c r="G1100" s="72"/>
      <c r="H1100" s="72"/>
      <c r="I1100" s="72"/>
      <c r="J1100" s="72"/>
      <c r="K1100" s="72"/>
      <c r="L1100" s="72"/>
      <c r="M1100" s="72"/>
      <c r="N1100" s="72"/>
      <c r="O1100" s="72"/>
      <c r="P1100" s="72"/>
      <c r="Q1100" s="72"/>
      <c r="R1100" s="72"/>
      <c r="S1100" s="72"/>
      <c r="T1100" s="72"/>
      <c r="U1100" s="72"/>
      <c r="V1100" s="72"/>
      <c r="W1100" s="72"/>
      <c r="X1100" s="4"/>
    </row>
    <row r="1101" spans="1:24" x14ac:dyDescent="0.3">
      <c r="A1101" s="72"/>
      <c r="B1101" s="72"/>
      <c r="C1101" s="72"/>
      <c r="D1101" s="72"/>
      <c r="E1101" s="72"/>
      <c r="F1101" s="72"/>
      <c r="G1101" s="72"/>
      <c r="H1101" s="72"/>
      <c r="I1101" s="72"/>
      <c r="J1101" s="72"/>
      <c r="K1101" s="72"/>
      <c r="L1101" s="72"/>
      <c r="M1101" s="72"/>
      <c r="N1101" s="72"/>
      <c r="O1101" s="72"/>
      <c r="P1101" s="72"/>
      <c r="Q1101" s="72"/>
      <c r="R1101" s="72"/>
      <c r="S1101" s="72"/>
      <c r="T1101" s="72"/>
      <c r="U1101" s="72"/>
      <c r="V1101" s="72"/>
      <c r="W1101" s="72"/>
      <c r="X1101" s="4"/>
    </row>
    <row r="1102" spans="1:24" x14ac:dyDescent="0.3">
      <c r="A1102" s="72"/>
      <c r="B1102" s="72"/>
      <c r="C1102" s="72"/>
      <c r="D1102" s="72"/>
      <c r="E1102" s="72"/>
      <c r="F1102" s="72"/>
      <c r="G1102" s="72"/>
      <c r="H1102" s="72"/>
      <c r="I1102" s="72"/>
      <c r="J1102" s="72"/>
      <c r="K1102" s="72"/>
      <c r="L1102" s="72"/>
      <c r="M1102" s="72"/>
      <c r="N1102" s="72"/>
      <c r="O1102" s="72"/>
      <c r="P1102" s="72"/>
      <c r="Q1102" s="72"/>
      <c r="R1102" s="72"/>
      <c r="S1102" s="72"/>
      <c r="T1102" s="72"/>
      <c r="U1102" s="72"/>
      <c r="V1102" s="72"/>
      <c r="W1102" s="72"/>
      <c r="X1102" s="4"/>
    </row>
    <row r="1103" spans="1:24" x14ac:dyDescent="0.3">
      <c r="A1103" s="72"/>
      <c r="B1103" s="72"/>
      <c r="C1103" s="72"/>
      <c r="D1103" s="72"/>
      <c r="E1103" s="72"/>
      <c r="F1103" s="72"/>
      <c r="G1103" s="72"/>
      <c r="H1103" s="72"/>
      <c r="I1103" s="72"/>
      <c r="J1103" s="72"/>
      <c r="K1103" s="72"/>
      <c r="L1103" s="72"/>
      <c r="M1103" s="72"/>
      <c r="N1103" s="72"/>
      <c r="O1103" s="72"/>
      <c r="P1103" s="72"/>
      <c r="Q1103" s="72"/>
      <c r="R1103" s="72"/>
      <c r="S1103" s="72"/>
      <c r="T1103" s="72"/>
      <c r="U1103" s="72"/>
      <c r="V1103" s="72"/>
      <c r="W1103" s="72"/>
      <c r="X1103" s="4"/>
    </row>
    <row r="1104" spans="1:24" x14ac:dyDescent="0.3">
      <c r="A1104" s="72"/>
      <c r="B1104" s="72"/>
      <c r="C1104" s="72"/>
      <c r="D1104" s="72"/>
      <c r="E1104" s="72"/>
      <c r="F1104" s="72"/>
      <c r="G1104" s="72"/>
      <c r="H1104" s="72"/>
      <c r="I1104" s="72"/>
      <c r="J1104" s="72"/>
      <c r="K1104" s="72"/>
      <c r="L1104" s="72"/>
      <c r="M1104" s="72"/>
      <c r="N1104" s="72"/>
      <c r="O1104" s="72"/>
      <c r="P1104" s="72"/>
      <c r="Q1104" s="72"/>
      <c r="R1104" s="72"/>
      <c r="S1104" s="72"/>
      <c r="T1104" s="72"/>
      <c r="U1104" s="72"/>
      <c r="V1104" s="72"/>
      <c r="W1104" s="72"/>
      <c r="X1104" s="4"/>
    </row>
    <row r="1105" spans="1:24" x14ac:dyDescent="0.3">
      <c r="A1105" s="72"/>
      <c r="B1105" s="72"/>
      <c r="C1105" s="72"/>
      <c r="D1105" s="72"/>
      <c r="E1105" s="72"/>
      <c r="F1105" s="72"/>
      <c r="G1105" s="72"/>
      <c r="H1105" s="72"/>
      <c r="I1105" s="72"/>
      <c r="J1105" s="72"/>
      <c r="K1105" s="72"/>
      <c r="L1105" s="72"/>
      <c r="M1105" s="72"/>
      <c r="N1105" s="72"/>
      <c r="O1105" s="72"/>
      <c r="P1105" s="72"/>
      <c r="Q1105" s="72"/>
      <c r="R1105" s="72"/>
      <c r="S1105" s="72"/>
      <c r="T1105" s="72"/>
      <c r="U1105" s="72"/>
      <c r="V1105" s="72"/>
      <c r="W1105" s="72"/>
      <c r="X1105" s="4"/>
    </row>
    <row r="1106" spans="1:24" x14ac:dyDescent="0.3">
      <c r="A1106" s="72"/>
      <c r="B1106" s="72"/>
      <c r="C1106" s="72"/>
      <c r="D1106" s="72"/>
      <c r="E1106" s="72"/>
      <c r="F1106" s="72"/>
      <c r="G1106" s="72"/>
      <c r="H1106" s="72"/>
      <c r="I1106" s="72"/>
      <c r="J1106" s="72"/>
      <c r="K1106" s="72"/>
      <c r="L1106" s="72"/>
      <c r="M1106" s="72"/>
      <c r="N1106" s="72"/>
      <c r="O1106" s="72"/>
      <c r="P1106" s="72"/>
      <c r="Q1106" s="72"/>
      <c r="R1106" s="72"/>
      <c r="S1106" s="72"/>
      <c r="T1106" s="72"/>
      <c r="U1106" s="72"/>
      <c r="V1106" s="72"/>
      <c r="W1106" s="72"/>
      <c r="X1106" s="4"/>
    </row>
    <row r="1107" spans="1:24" x14ac:dyDescent="0.3">
      <c r="A1107" s="72"/>
      <c r="B1107" s="72"/>
      <c r="C1107" s="72"/>
      <c r="D1107" s="72"/>
      <c r="E1107" s="72"/>
      <c r="F1107" s="72"/>
      <c r="G1107" s="72"/>
      <c r="H1107" s="72"/>
      <c r="I1107" s="72"/>
      <c r="J1107" s="72"/>
      <c r="K1107" s="72"/>
      <c r="L1107" s="72"/>
      <c r="M1107" s="72"/>
      <c r="N1107" s="72"/>
      <c r="O1107" s="72"/>
      <c r="P1107" s="72"/>
      <c r="Q1107" s="72"/>
      <c r="R1107" s="72"/>
      <c r="S1107" s="72"/>
      <c r="T1107" s="72"/>
      <c r="U1107" s="72"/>
      <c r="V1107" s="72"/>
      <c r="W1107" s="72"/>
      <c r="X1107" s="4"/>
    </row>
    <row r="1108" spans="1:24" x14ac:dyDescent="0.3">
      <c r="A1108" s="72"/>
      <c r="B1108" s="72"/>
      <c r="C1108" s="72"/>
      <c r="D1108" s="72"/>
      <c r="E1108" s="72"/>
      <c r="F1108" s="72"/>
      <c r="G1108" s="72"/>
      <c r="H1108" s="72"/>
      <c r="I1108" s="72"/>
      <c r="J1108" s="72"/>
      <c r="K1108" s="72"/>
      <c r="L1108" s="72"/>
      <c r="M1108" s="72"/>
      <c r="N1108" s="72"/>
      <c r="O1108" s="72"/>
      <c r="P1108" s="72"/>
      <c r="Q1108" s="72"/>
      <c r="R1108" s="72"/>
      <c r="S1108" s="72"/>
      <c r="T1108" s="72"/>
      <c r="U1108" s="72"/>
      <c r="V1108" s="72"/>
      <c r="W1108" s="72"/>
      <c r="X1108" s="4"/>
    </row>
    <row r="1109" spans="1:24" x14ac:dyDescent="0.3">
      <c r="A1109" s="72"/>
      <c r="B1109" s="72"/>
      <c r="C1109" s="72"/>
      <c r="D1109" s="72"/>
      <c r="E1109" s="72"/>
      <c r="F1109" s="72"/>
      <c r="G1109" s="72"/>
      <c r="H1109" s="72"/>
      <c r="I1109" s="72"/>
      <c r="J1109" s="72"/>
      <c r="K1109" s="72"/>
      <c r="L1109" s="72"/>
      <c r="M1109" s="72"/>
      <c r="N1109" s="72"/>
      <c r="O1109" s="72"/>
      <c r="P1109" s="72"/>
      <c r="Q1109" s="72"/>
      <c r="R1109" s="72"/>
      <c r="S1109" s="72"/>
      <c r="T1109" s="72"/>
      <c r="U1109" s="72"/>
      <c r="V1109" s="72"/>
      <c r="W1109" s="72"/>
      <c r="X1109" s="4"/>
    </row>
    <row r="1110" spans="1:24" x14ac:dyDescent="0.3">
      <c r="A1110" s="72"/>
      <c r="B1110" s="72"/>
      <c r="C1110" s="72"/>
      <c r="D1110" s="72"/>
      <c r="E1110" s="72"/>
      <c r="F1110" s="72"/>
      <c r="G1110" s="72"/>
      <c r="H1110" s="72"/>
      <c r="I1110" s="72"/>
      <c r="J1110" s="72"/>
      <c r="K1110" s="72"/>
      <c r="L1110" s="72"/>
      <c r="M1110" s="72"/>
      <c r="N1110" s="72"/>
      <c r="O1110" s="72"/>
      <c r="P1110" s="72"/>
      <c r="Q1110" s="72"/>
      <c r="R1110" s="72"/>
      <c r="S1110" s="72"/>
      <c r="T1110" s="72"/>
      <c r="U1110" s="72"/>
      <c r="V1110" s="72"/>
      <c r="W1110" s="72"/>
      <c r="X1110" s="4"/>
    </row>
    <row r="1111" spans="1:24" x14ac:dyDescent="0.3">
      <c r="A1111" s="72"/>
      <c r="B1111" s="72"/>
      <c r="C1111" s="72"/>
      <c r="D1111" s="72"/>
      <c r="E1111" s="72"/>
      <c r="F1111" s="72"/>
      <c r="G1111" s="72"/>
      <c r="H1111" s="72"/>
      <c r="I1111" s="72"/>
      <c r="J1111" s="72"/>
      <c r="K1111" s="72"/>
      <c r="L1111" s="72"/>
      <c r="M1111" s="72"/>
      <c r="N1111" s="72"/>
      <c r="O1111" s="72"/>
      <c r="P1111" s="72"/>
      <c r="Q1111" s="72"/>
      <c r="R1111" s="72"/>
      <c r="S1111" s="72"/>
      <c r="T1111" s="72"/>
      <c r="U1111" s="72"/>
      <c r="V1111" s="72"/>
      <c r="W1111" s="72"/>
      <c r="X1111" s="4"/>
    </row>
    <row r="1112" spans="1:24" x14ac:dyDescent="0.3">
      <c r="A1112" s="72"/>
      <c r="B1112" s="72"/>
      <c r="C1112" s="72"/>
      <c r="D1112" s="72"/>
      <c r="E1112" s="72"/>
      <c r="F1112" s="72"/>
      <c r="G1112" s="72"/>
      <c r="H1112" s="72"/>
      <c r="I1112" s="72"/>
      <c r="J1112" s="72"/>
      <c r="K1112" s="72"/>
      <c r="L1112" s="72"/>
      <c r="M1112" s="72"/>
      <c r="N1112" s="72"/>
      <c r="O1112" s="72"/>
      <c r="P1112" s="72"/>
      <c r="Q1112" s="72"/>
      <c r="R1112" s="72"/>
      <c r="S1112" s="72"/>
      <c r="T1112" s="72"/>
      <c r="U1112" s="72"/>
      <c r="V1112" s="72"/>
      <c r="W1112" s="72"/>
      <c r="X1112" s="4"/>
    </row>
    <row r="1113" spans="1:24" x14ac:dyDescent="0.3">
      <c r="A1113" s="72"/>
      <c r="B1113" s="72"/>
      <c r="C1113" s="72"/>
      <c r="D1113" s="72"/>
      <c r="E1113" s="72"/>
      <c r="F1113" s="72"/>
      <c r="G1113" s="72"/>
      <c r="H1113" s="72"/>
      <c r="I1113" s="72"/>
      <c r="J1113" s="72"/>
      <c r="K1113" s="72"/>
      <c r="L1113" s="72"/>
      <c r="M1113" s="72"/>
      <c r="N1113" s="72"/>
      <c r="O1113" s="72"/>
      <c r="P1113" s="72"/>
      <c r="Q1113" s="72"/>
      <c r="R1113" s="72"/>
      <c r="S1113" s="72"/>
      <c r="T1113" s="72"/>
      <c r="U1113" s="72"/>
      <c r="V1113" s="72"/>
      <c r="W1113" s="72"/>
      <c r="X1113" s="4"/>
    </row>
    <row r="1114" spans="1:24" x14ac:dyDescent="0.3">
      <c r="A1114" s="72"/>
      <c r="B1114" s="72"/>
      <c r="C1114" s="72"/>
      <c r="D1114" s="72"/>
      <c r="E1114" s="72"/>
      <c r="F1114" s="72"/>
      <c r="G1114" s="72"/>
      <c r="H1114" s="72"/>
      <c r="I1114" s="72"/>
      <c r="J1114" s="72"/>
      <c r="K1114" s="72"/>
      <c r="L1114" s="72"/>
      <c r="M1114" s="72"/>
      <c r="N1114" s="72"/>
      <c r="O1114" s="72"/>
      <c r="P1114" s="72"/>
      <c r="Q1114" s="72"/>
      <c r="R1114" s="72"/>
      <c r="S1114" s="72"/>
      <c r="T1114" s="72"/>
      <c r="U1114" s="72"/>
      <c r="V1114" s="72"/>
      <c r="W1114" s="72"/>
      <c r="X1114" s="4"/>
    </row>
    <row r="1115" spans="1:24" x14ac:dyDescent="0.3">
      <c r="A1115" s="72"/>
      <c r="B1115" s="72"/>
      <c r="C1115" s="72"/>
      <c r="D1115" s="72"/>
      <c r="E1115" s="72"/>
      <c r="F1115" s="72"/>
      <c r="G1115" s="72"/>
      <c r="H1115" s="72"/>
      <c r="I1115" s="72"/>
      <c r="J1115" s="72"/>
      <c r="K1115" s="72"/>
      <c r="L1115" s="72"/>
      <c r="M1115" s="72"/>
      <c r="N1115" s="72"/>
      <c r="O1115" s="72"/>
      <c r="P1115" s="72"/>
      <c r="Q1115" s="72"/>
      <c r="R1115" s="72"/>
      <c r="S1115" s="72"/>
      <c r="T1115" s="72"/>
      <c r="U1115" s="72"/>
      <c r="V1115" s="72"/>
      <c r="W1115" s="72"/>
      <c r="X1115" s="4"/>
    </row>
    <row r="1116" spans="1:24" x14ac:dyDescent="0.3">
      <c r="A1116" s="72"/>
      <c r="B1116" s="72"/>
      <c r="C1116" s="72"/>
      <c r="D1116" s="72"/>
      <c r="E1116" s="72"/>
      <c r="F1116" s="72"/>
      <c r="G1116" s="72"/>
      <c r="H1116" s="72"/>
      <c r="I1116" s="72"/>
      <c r="J1116" s="72"/>
      <c r="K1116" s="72"/>
      <c r="L1116" s="72"/>
      <c r="M1116" s="72"/>
      <c r="N1116" s="72"/>
      <c r="O1116" s="72"/>
      <c r="P1116" s="72"/>
      <c r="Q1116" s="72"/>
      <c r="R1116" s="72"/>
      <c r="S1116" s="72"/>
      <c r="T1116" s="72"/>
      <c r="U1116" s="72"/>
      <c r="V1116" s="72"/>
      <c r="W1116" s="72"/>
      <c r="X1116" s="4"/>
    </row>
    <row r="1117" spans="1:24" x14ac:dyDescent="0.3">
      <c r="A1117" s="72"/>
      <c r="B1117" s="72"/>
      <c r="C1117" s="72"/>
      <c r="D1117" s="72"/>
      <c r="E1117" s="72"/>
      <c r="F1117" s="72"/>
      <c r="G1117" s="72"/>
      <c r="H1117" s="72"/>
      <c r="I1117" s="72"/>
      <c r="J1117" s="72"/>
      <c r="K1117" s="72"/>
      <c r="L1117" s="72"/>
      <c r="M1117" s="72"/>
      <c r="N1117" s="72"/>
      <c r="O1117" s="72"/>
      <c r="P1117" s="72"/>
      <c r="Q1117" s="72"/>
      <c r="R1117" s="72"/>
      <c r="S1117" s="72"/>
      <c r="T1117" s="72"/>
      <c r="U1117" s="72"/>
      <c r="V1117" s="72"/>
      <c r="W1117" s="72"/>
      <c r="X1117" s="4"/>
    </row>
    <row r="1118" spans="1:24" x14ac:dyDescent="0.3">
      <c r="A1118" s="72"/>
      <c r="B1118" s="72"/>
      <c r="C1118" s="72"/>
      <c r="D1118" s="72"/>
      <c r="E1118" s="72"/>
      <c r="F1118" s="72"/>
      <c r="G1118" s="72"/>
      <c r="H1118" s="72"/>
      <c r="I1118" s="72"/>
      <c r="J1118" s="72"/>
      <c r="K1118" s="72"/>
      <c r="L1118" s="72"/>
      <c r="M1118" s="72"/>
      <c r="N1118" s="72"/>
      <c r="O1118" s="72"/>
      <c r="P1118" s="72"/>
      <c r="Q1118" s="72"/>
      <c r="R1118" s="72"/>
      <c r="S1118" s="72"/>
      <c r="T1118" s="72"/>
      <c r="U1118" s="72"/>
      <c r="V1118" s="72"/>
      <c r="W1118" s="72"/>
      <c r="X1118" s="4"/>
    </row>
    <row r="1119" spans="1:24" x14ac:dyDescent="0.3">
      <c r="A1119" s="72"/>
      <c r="B1119" s="72"/>
      <c r="C1119" s="72"/>
      <c r="D1119" s="72"/>
      <c r="E1119" s="72"/>
      <c r="F1119" s="72"/>
      <c r="G1119" s="72"/>
      <c r="H1119" s="72"/>
      <c r="I1119" s="72"/>
      <c r="J1119" s="72"/>
      <c r="K1119" s="72"/>
      <c r="L1119" s="72"/>
      <c r="M1119" s="72"/>
      <c r="N1119" s="72"/>
      <c r="O1119" s="72"/>
      <c r="P1119" s="72"/>
      <c r="Q1119" s="72"/>
      <c r="R1119" s="72"/>
      <c r="S1119" s="72"/>
      <c r="T1119" s="72"/>
      <c r="U1119" s="72"/>
      <c r="V1119" s="72"/>
      <c r="W1119" s="72"/>
      <c r="X1119" s="4"/>
    </row>
    <row r="1120" spans="1:24" x14ac:dyDescent="0.3">
      <c r="A1120" s="72"/>
      <c r="B1120" s="72"/>
      <c r="C1120" s="72"/>
      <c r="D1120" s="72"/>
      <c r="E1120" s="72"/>
      <c r="F1120" s="72"/>
      <c r="G1120" s="72"/>
      <c r="H1120" s="72"/>
      <c r="I1120" s="72"/>
      <c r="J1120" s="72"/>
      <c r="K1120" s="72"/>
      <c r="L1120" s="72"/>
      <c r="M1120" s="72"/>
      <c r="N1120" s="72"/>
      <c r="O1120" s="72"/>
      <c r="P1120" s="72"/>
      <c r="Q1120" s="72"/>
      <c r="R1120" s="72"/>
      <c r="S1120" s="72"/>
      <c r="T1120" s="72"/>
      <c r="U1120" s="72"/>
      <c r="V1120" s="72"/>
      <c r="W1120" s="72"/>
      <c r="X1120" s="4"/>
    </row>
    <row r="1121" spans="1:24" x14ac:dyDescent="0.3">
      <c r="A1121" s="72"/>
      <c r="B1121" s="72"/>
      <c r="C1121" s="72"/>
      <c r="D1121" s="72"/>
      <c r="E1121" s="72"/>
      <c r="F1121" s="72"/>
      <c r="G1121" s="72"/>
      <c r="H1121" s="72"/>
      <c r="I1121" s="72"/>
      <c r="J1121" s="72"/>
      <c r="K1121" s="72"/>
      <c r="L1121" s="72"/>
      <c r="M1121" s="72"/>
      <c r="N1121" s="72"/>
      <c r="O1121" s="72"/>
      <c r="P1121" s="72"/>
      <c r="Q1121" s="72"/>
      <c r="R1121" s="72"/>
      <c r="S1121" s="72"/>
      <c r="T1121" s="72"/>
      <c r="U1121" s="72"/>
      <c r="V1121" s="72"/>
      <c r="W1121" s="72"/>
      <c r="X1121" s="4"/>
    </row>
    <row r="1122" spans="1:24" x14ac:dyDescent="0.3">
      <c r="A1122" s="72"/>
      <c r="B1122" s="72"/>
      <c r="C1122" s="72"/>
      <c r="D1122" s="72"/>
      <c r="E1122" s="72"/>
      <c r="F1122" s="72"/>
      <c r="G1122" s="72"/>
      <c r="H1122" s="72"/>
      <c r="I1122" s="72"/>
      <c r="J1122" s="72"/>
      <c r="K1122" s="72"/>
      <c r="L1122" s="72"/>
      <c r="M1122" s="72"/>
      <c r="N1122" s="72"/>
      <c r="O1122" s="72"/>
      <c r="P1122" s="72"/>
      <c r="Q1122" s="72"/>
      <c r="R1122" s="72"/>
      <c r="S1122" s="72"/>
      <c r="T1122" s="72"/>
      <c r="U1122" s="72"/>
      <c r="V1122" s="72"/>
      <c r="W1122" s="72"/>
      <c r="X1122" s="4"/>
    </row>
    <row r="1123" spans="1:24" x14ac:dyDescent="0.3">
      <c r="A1123" s="72"/>
      <c r="B1123" s="72"/>
      <c r="C1123" s="72"/>
      <c r="D1123" s="72"/>
      <c r="E1123" s="72"/>
      <c r="F1123" s="72"/>
      <c r="G1123" s="72"/>
      <c r="H1123" s="72"/>
      <c r="I1123" s="72"/>
      <c r="J1123" s="72"/>
      <c r="K1123" s="72"/>
      <c r="L1123" s="72"/>
      <c r="M1123" s="72"/>
      <c r="N1123" s="72"/>
      <c r="O1123" s="72"/>
      <c r="P1123" s="72"/>
      <c r="Q1123" s="72"/>
      <c r="R1123" s="72"/>
      <c r="S1123" s="72"/>
      <c r="T1123" s="72"/>
      <c r="U1123" s="72"/>
      <c r="V1123" s="72"/>
      <c r="W1123" s="72"/>
      <c r="X1123" s="4"/>
    </row>
    <row r="1124" spans="1:24" x14ac:dyDescent="0.3">
      <c r="A1124" s="72"/>
      <c r="B1124" s="72"/>
      <c r="C1124" s="72"/>
      <c r="D1124" s="72"/>
      <c r="E1124" s="72"/>
      <c r="F1124" s="72"/>
      <c r="G1124" s="72"/>
      <c r="H1124" s="72"/>
      <c r="I1124" s="72"/>
      <c r="J1124" s="72"/>
      <c r="K1124" s="72"/>
      <c r="L1124" s="72"/>
      <c r="M1124" s="72"/>
      <c r="N1124" s="72"/>
      <c r="O1124" s="72"/>
      <c r="P1124" s="72"/>
      <c r="Q1124" s="72"/>
      <c r="R1124" s="72"/>
      <c r="S1124" s="72"/>
      <c r="T1124" s="72"/>
      <c r="U1124" s="72"/>
      <c r="V1124" s="72"/>
      <c r="W1124" s="72"/>
      <c r="X1124" s="4"/>
    </row>
    <row r="1125" spans="1:24" x14ac:dyDescent="0.3">
      <c r="A1125" s="72"/>
      <c r="B1125" s="72"/>
      <c r="C1125" s="72"/>
      <c r="D1125" s="72"/>
      <c r="E1125" s="72"/>
      <c r="F1125" s="72"/>
      <c r="G1125" s="72"/>
      <c r="H1125" s="72"/>
      <c r="I1125" s="72"/>
      <c r="J1125" s="72"/>
      <c r="K1125" s="72"/>
      <c r="L1125" s="72"/>
      <c r="M1125" s="72"/>
      <c r="N1125" s="72"/>
      <c r="O1125" s="72"/>
      <c r="P1125" s="72"/>
      <c r="Q1125" s="72"/>
      <c r="R1125" s="72"/>
      <c r="S1125" s="72"/>
      <c r="T1125" s="72"/>
      <c r="U1125" s="72"/>
      <c r="V1125" s="72"/>
      <c r="W1125" s="72"/>
      <c r="X1125" s="4"/>
    </row>
    <row r="1126" spans="1:24" x14ac:dyDescent="0.3">
      <c r="A1126" s="72"/>
      <c r="B1126" s="72"/>
      <c r="C1126" s="72"/>
      <c r="D1126" s="72"/>
      <c r="E1126" s="72"/>
      <c r="F1126" s="72"/>
      <c r="G1126" s="72"/>
      <c r="H1126" s="72"/>
      <c r="I1126" s="72"/>
      <c r="J1126" s="72"/>
      <c r="K1126" s="72"/>
      <c r="L1126" s="72"/>
      <c r="M1126" s="72"/>
      <c r="N1126" s="72"/>
      <c r="O1126" s="72"/>
      <c r="P1126" s="72"/>
      <c r="Q1126" s="72"/>
      <c r="R1126" s="72"/>
      <c r="S1126" s="72"/>
      <c r="T1126" s="72"/>
      <c r="U1126" s="72"/>
      <c r="V1126" s="72"/>
      <c r="W1126" s="72"/>
      <c r="X1126" s="4"/>
    </row>
    <row r="1127" spans="1:24" x14ac:dyDescent="0.3">
      <c r="A1127" s="72"/>
      <c r="B1127" s="72"/>
      <c r="C1127" s="72"/>
      <c r="D1127" s="72"/>
      <c r="E1127" s="72"/>
      <c r="F1127" s="72"/>
      <c r="G1127" s="72"/>
      <c r="H1127" s="72"/>
      <c r="I1127" s="72"/>
      <c r="J1127" s="72"/>
      <c r="K1127" s="72"/>
      <c r="L1127" s="72"/>
      <c r="M1127" s="72"/>
      <c r="N1127" s="72"/>
      <c r="O1127" s="72"/>
      <c r="P1127" s="72"/>
      <c r="Q1127" s="72"/>
      <c r="R1127" s="72"/>
      <c r="S1127" s="72"/>
      <c r="T1127" s="72"/>
      <c r="U1127" s="72"/>
      <c r="V1127" s="72"/>
      <c r="W1127" s="72"/>
      <c r="X1127" s="4"/>
    </row>
    <row r="1128" spans="1:24" x14ac:dyDescent="0.3">
      <c r="A1128" s="72"/>
      <c r="B1128" s="72"/>
      <c r="C1128" s="72"/>
      <c r="D1128" s="72"/>
      <c r="E1128" s="72"/>
      <c r="F1128" s="72"/>
      <c r="G1128" s="72"/>
      <c r="H1128" s="72"/>
      <c r="I1128" s="72"/>
      <c r="J1128" s="72"/>
      <c r="K1128" s="72"/>
      <c r="L1128" s="72"/>
      <c r="M1128" s="72"/>
      <c r="N1128" s="72"/>
      <c r="O1128" s="72"/>
      <c r="P1128" s="72"/>
      <c r="Q1128" s="72"/>
      <c r="R1128" s="72"/>
      <c r="S1128" s="72"/>
      <c r="T1128" s="72"/>
      <c r="U1128" s="72"/>
      <c r="V1128" s="72"/>
      <c r="W1128" s="72"/>
      <c r="X1128" s="4"/>
    </row>
    <row r="1129" spans="1:24" x14ac:dyDescent="0.3">
      <c r="A1129" s="72"/>
      <c r="B1129" s="72"/>
      <c r="C1129" s="72"/>
      <c r="D1129" s="72"/>
      <c r="E1129" s="72"/>
      <c r="F1129" s="72"/>
      <c r="G1129" s="72"/>
      <c r="H1129" s="72"/>
      <c r="I1129" s="72"/>
      <c r="J1129" s="72"/>
      <c r="K1129" s="72"/>
      <c r="L1129" s="72"/>
      <c r="M1129" s="72"/>
      <c r="N1129" s="72"/>
      <c r="O1129" s="72"/>
      <c r="P1129" s="72"/>
      <c r="Q1129" s="72"/>
      <c r="R1129" s="72"/>
      <c r="S1129" s="72"/>
      <c r="T1129" s="72"/>
      <c r="U1129" s="72"/>
      <c r="V1129" s="72"/>
      <c r="W1129" s="72"/>
      <c r="X1129" s="4"/>
    </row>
    <row r="1130" spans="1:24" x14ac:dyDescent="0.3">
      <c r="A1130" s="72"/>
      <c r="B1130" s="72"/>
      <c r="C1130" s="72"/>
      <c r="D1130" s="72"/>
      <c r="E1130" s="72"/>
      <c r="F1130" s="72"/>
      <c r="G1130" s="72"/>
      <c r="H1130" s="72"/>
      <c r="I1130" s="72"/>
      <c r="J1130" s="72"/>
      <c r="K1130" s="72"/>
      <c r="L1130" s="72"/>
      <c r="M1130" s="72"/>
      <c r="N1130" s="72"/>
      <c r="O1130" s="72"/>
      <c r="P1130" s="72"/>
      <c r="Q1130" s="72"/>
      <c r="R1130" s="72"/>
      <c r="S1130" s="72"/>
      <c r="T1130" s="72"/>
      <c r="U1130" s="72"/>
      <c r="V1130" s="72"/>
      <c r="W1130" s="72"/>
      <c r="X1130" s="4"/>
    </row>
    <row r="1131" spans="1:24" x14ac:dyDescent="0.3">
      <c r="A1131" s="72"/>
      <c r="B1131" s="72"/>
      <c r="C1131" s="72"/>
      <c r="D1131" s="72"/>
      <c r="E1131" s="72"/>
      <c r="F1131" s="72"/>
      <c r="G1131" s="72"/>
      <c r="H1131" s="72"/>
      <c r="I1131" s="72"/>
      <c r="J1131" s="72"/>
      <c r="K1131" s="72"/>
      <c r="L1131" s="72"/>
      <c r="M1131" s="72"/>
      <c r="N1131" s="72"/>
      <c r="O1131" s="72"/>
      <c r="P1131" s="72"/>
      <c r="Q1131" s="72"/>
      <c r="R1131" s="72"/>
      <c r="S1131" s="72"/>
      <c r="T1131" s="72"/>
      <c r="U1131" s="72"/>
      <c r="V1131" s="72"/>
      <c r="W1131" s="72"/>
      <c r="X1131" s="4"/>
    </row>
    <row r="1132" spans="1:24" x14ac:dyDescent="0.3">
      <c r="A1132" s="72"/>
      <c r="B1132" s="72"/>
      <c r="C1132" s="72"/>
      <c r="D1132" s="72"/>
      <c r="E1132" s="72"/>
      <c r="F1132" s="72"/>
      <c r="G1132" s="72"/>
      <c r="H1132" s="72"/>
      <c r="I1132" s="72"/>
      <c r="J1132" s="72"/>
      <c r="K1132" s="72"/>
      <c r="L1132" s="72"/>
      <c r="M1132" s="72"/>
      <c r="N1132" s="72"/>
      <c r="O1132" s="72"/>
      <c r="P1132" s="72"/>
      <c r="Q1132" s="72"/>
      <c r="R1132" s="72"/>
      <c r="S1132" s="72"/>
      <c r="T1132" s="72"/>
      <c r="U1132" s="72"/>
      <c r="V1132" s="72"/>
      <c r="W1132" s="72"/>
      <c r="X1132" s="4"/>
    </row>
    <row r="1133" spans="1:24" x14ac:dyDescent="0.3">
      <c r="A1133" s="72"/>
      <c r="B1133" s="72"/>
      <c r="C1133" s="72"/>
      <c r="D1133" s="72"/>
      <c r="E1133" s="72"/>
      <c r="F1133" s="72"/>
      <c r="G1133" s="72"/>
      <c r="H1133" s="72"/>
      <c r="I1133" s="72"/>
      <c r="J1133" s="72"/>
      <c r="K1133" s="72"/>
      <c r="L1133" s="72"/>
      <c r="M1133" s="72"/>
      <c r="N1133" s="72"/>
      <c r="O1133" s="72"/>
      <c r="P1133" s="72"/>
      <c r="Q1133" s="72"/>
      <c r="R1133" s="72"/>
      <c r="S1133" s="72"/>
      <c r="T1133" s="72"/>
      <c r="U1133" s="72"/>
      <c r="V1133" s="72"/>
      <c r="W1133" s="72"/>
      <c r="X1133" s="4"/>
    </row>
    <row r="1134" spans="1:24" x14ac:dyDescent="0.3">
      <c r="A1134" s="72"/>
      <c r="B1134" s="72"/>
      <c r="C1134" s="72"/>
      <c r="D1134" s="72"/>
      <c r="E1134" s="72"/>
      <c r="F1134" s="72"/>
      <c r="G1134" s="72"/>
      <c r="H1134" s="72"/>
      <c r="I1134" s="72"/>
      <c r="J1134" s="72"/>
      <c r="K1134" s="72"/>
      <c r="L1134" s="72"/>
      <c r="M1134" s="72"/>
      <c r="N1134" s="72"/>
      <c r="O1134" s="72"/>
      <c r="P1134" s="72"/>
      <c r="Q1134" s="72"/>
      <c r="R1134" s="72"/>
      <c r="S1134" s="72"/>
      <c r="T1134" s="72"/>
      <c r="U1134" s="72"/>
      <c r="V1134" s="72"/>
      <c r="W1134" s="72"/>
      <c r="X1134" s="4"/>
    </row>
    <row r="1135" spans="1:24" x14ac:dyDescent="0.3">
      <c r="A1135" s="72"/>
      <c r="B1135" s="72"/>
      <c r="C1135" s="72"/>
      <c r="D1135" s="72"/>
      <c r="E1135" s="72"/>
      <c r="F1135" s="72"/>
      <c r="G1135" s="72"/>
      <c r="H1135" s="72"/>
      <c r="I1135" s="72"/>
      <c r="J1135" s="72"/>
      <c r="K1135" s="72"/>
      <c r="L1135" s="72"/>
      <c r="M1135" s="72"/>
      <c r="N1135" s="72"/>
      <c r="O1135" s="72"/>
      <c r="P1135" s="72"/>
      <c r="Q1135" s="72"/>
      <c r="R1135" s="72"/>
      <c r="S1135" s="72"/>
      <c r="T1135" s="72"/>
      <c r="U1135" s="72"/>
      <c r="V1135" s="72"/>
      <c r="W1135" s="72"/>
      <c r="X1135" s="4"/>
    </row>
    <row r="1136" spans="1:24" x14ac:dyDescent="0.3">
      <c r="A1136" s="72"/>
      <c r="B1136" s="72"/>
      <c r="C1136" s="72"/>
      <c r="D1136" s="72"/>
      <c r="E1136" s="72"/>
      <c r="F1136" s="72"/>
      <c r="G1136" s="72"/>
      <c r="H1136" s="72"/>
      <c r="I1136" s="72"/>
      <c r="J1136" s="72"/>
      <c r="K1136" s="72"/>
      <c r="L1136" s="72"/>
      <c r="M1136" s="72"/>
      <c r="N1136" s="72"/>
      <c r="O1136" s="72"/>
      <c r="P1136" s="72"/>
      <c r="Q1136" s="72"/>
      <c r="R1136" s="72"/>
      <c r="S1136" s="72"/>
      <c r="T1136" s="72"/>
      <c r="U1136" s="72"/>
      <c r="V1136" s="72"/>
      <c r="W1136" s="72"/>
      <c r="X1136" s="4"/>
    </row>
    <row r="1137" spans="1:24" x14ac:dyDescent="0.3">
      <c r="A1137" s="72"/>
      <c r="B1137" s="72"/>
      <c r="C1137" s="72"/>
      <c r="D1137" s="72"/>
      <c r="E1137" s="72"/>
      <c r="F1137" s="72"/>
      <c r="G1137" s="72"/>
      <c r="H1137" s="72"/>
      <c r="I1137" s="72"/>
      <c r="J1137" s="72"/>
      <c r="K1137" s="72"/>
      <c r="L1137" s="72"/>
      <c r="M1137" s="72"/>
      <c r="N1137" s="72"/>
      <c r="O1137" s="72"/>
      <c r="P1137" s="72"/>
      <c r="Q1137" s="72"/>
      <c r="R1137" s="72"/>
      <c r="S1137" s="72"/>
      <c r="T1137" s="72"/>
      <c r="U1137" s="72"/>
      <c r="V1137" s="72"/>
      <c r="W1137" s="72"/>
      <c r="X1137" s="4"/>
    </row>
    <row r="1138" spans="1:24" x14ac:dyDescent="0.3">
      <c r="A1138" s="72"/>
      <c r="B1138" s="72"/>
      <c r="C1138" s="72"/>
      <c r="D1138" s="72"/>
      <c r="E1138" s="72"/>
      <c r="F1138" s="72"/>
      <c r="G1138" s="72"/>
      <c r="H1138" s="72"/>
      <c r="I1138" s="72"/>
      <c r="J1138" s="72"/>
      <c r="K1138" s="72"/>
      <c r="L1138" s="72"/>
      <c r="M1138" s="72"/>
      <c r="N1138" s="72"/>
      <c r="O1138" s="72"/>
      <c r="P1138" s="72"/>
      <c r="Q1138" s="72"/>
      <c r="R1138" s="72"/>
      <c r="S1138" s="72"/>
      <c r="T1138" s="72"/>
      <c r="U1138" s="72"/>
      <c r="V1138" s="72"/>
      <c r="W1138" s="72"/>
      <c r="X1138" s="4"/>
    </row>
    <row r="1139" spans="1:24" x14ac:dyDescent="0.3">
      <c r="A1139" s="72"/>
      <c r="B1139" s="72"/>
      <c r="C1139" s="72"/>
      <c r="D1139" s="72"/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72"/>
      <c r="T1139" s="72"/>
      <c r="U1139" s="72"/>
      <c r="V1139" s="72"/>
      <c r="W1139" s="72"/>
      <c r="X1139" s="4"/>
    </row>
    <row r="1140" spans="1:24" x14ac:dyDescent="0.3">
      <c r="A1140" s="72"/>
      <c r="B1140" s="72"/>
      <c r="C1140" s="72"/>
      <c r="D1140" s="72"/>
      <c r="E1140" s="72"/>
      <c r="F1140" s="72"/>
      <c r="G1140" s="72"/>
      <c r="H1140" s="72"/>
      <c r="I1140" s="72"/>
      <c r="J1140" s="72"/>
      <c r="K1140" s="72"/>
      <c r="L1140" s="72"/>
      <c r="M1140" s="72"/>
      <c r="N1140" s="72"/>
      <c r="O1140" s="72"/>
      <c r="P1140" s="72"/>
      <c r="Q1140" s="72"/>
      <c r="R1140" s="72"/>
      <c r="S1140" s="72"/>
      <c r="T1140" s="72"/>
      <c r="U1140" s="72"/>
      <c r="V1140" s="72"/>
      <c r="W1140" s="72"/>
      <c r="X1140" s="4"/>
    </row>
    <row r="1141" spans="1:24" x14ac:dyDescent="0.3">
      <c r="A1141" s="72"/>
      <c r="B1141" s="72"/>
      <c r="C1141" s="72"/>
      <c r="D1141" s="72"/>
      <c r="E1141" s="72"/>
      <c r="F1141" s="72"/>
      <c r="G1141" s="72"/>
      <c r="H1141" s="72"/>
      <c r="I1141" s="72"/>
      <c r="J1141" s="72"/>
      <c r="K1141" s="72"/>
      <c r="L1141" s="72"/>
      <c r="M1141" s="72"/>
      <c r="N1141" s="72"/>
      <c r="O1141" s="72"/>
      <c r="P1141" s="72"/>
      <c r="Q1141" s="72"/>
      <c r="R1141" s="72"/>
      <c r="S1141" s="72"/>
      <c r="T1141" s="72"/>
      <c r="U1141" s="72"/>
      <c r="V1141" s="72"/>
      <c r="W1141" s="72"/>
      <c r="X1141" s="4"/>
    </row>
    <row r="1142" spans="1:24" x14ac:dyDescent="0.3">
      <c r="A1142" s="72"/>
      <c r="B1142" s="72"/>
      <c r="C1142" s="72"/>
      <c r="D1142" s="72"/>
      <c r="E1142" s="72"/>
      <c r="F1142" s="72"/>
      <c r="G1142" s="72"/>
      <c r="H1142" s="72"/>
      <c r="I1142" s="72"/>
      <c r="J1142" s="72"/>
      <c r="K1142" s="72"/>
      <c r="L1142" s="72"/>
      <c r="M1142" s="72"/>
      <c r="N1142" s="72"/>
      <c r="O1142" s="72"/>
      <c r="P1142" s="72"/>
      <c r="Q1142" s="72"/>
      <c r="R1142" s="72"/>
      <c r="S1142" s="72"/>
      <c r="T1142" s="72"/>
      <c r="U1142" s="72"/>
      <c r="V1142" s="72"/>
      <c r="W1142" s="72"/>
      <c r="X1142" s="4"/>
    </row>
    <row r="1143" spans="1:24" x14ac:dyDescent="0.3">
      <c r="A1143" s="72"/>
      <c r="B1143" s="72"/>
      <c r="C1143" s="72"/>
      <c r="D1143" s="72"/>
      <c r="E1143" s="72"/>
      <c r="F1143" s="72"/>
      <c r="G1143" s="72"/>
      <c r="H1143" s="72"/>
      <c r="I1143" s="72"/>
      <c r="J1143" s="72"/>
      <c r="K1143" s="72"/>
      <c r="L1143" s="72"/>
      <c r="M1143" s="72"/>
      <c r="N1143" s="72"/>
      <c r="O1143" s="72"/>
      <c r="P1143" s="72"/>
      <c r="Q1143" s="72"/>
      <c r="R1143" s="72"/>
      <c r="S1143" s="72"/>
      <c r="T1143" s="72"/>
      <c r="U1143" s="72"/>
      <c r="V1143" s="72"/>
      <c r="W1143" s="72"/>
      <c r="X1143" s="4"/>
    </row>
    <row r="1144" spans="1:24" x14ac:dyDescent="0.3">
      <c r="A1144" s="72"/>
      <c r="B1144" s="72"/>
      <c r="C1144" s="72"/>
      <c r="D1144" s="72"/>
      <c r="E1144" s="72"/>
      <c r="F1144" s="72"/>
      <c r="G1144" s="72"/>
      <c r="H1144" s="72"/>
      <c r="I1144" s="72"/>
      <c r="J1144" s="72"/>
      <c r="K1144" s="72"/>
      <c r="L1144" s="72"/>
      <c r="M1144" s="72"/>
      <c r="N1144" s="72"/>
      <c r="O1144" s="72"/>
      <c r="P1144" s="72"/>
      <c r="Q1144" s="72"/>
      <c r="R1144" s="72"/>
      <c r="S1144" s="72"/>
      <c r="T1144" s="72"/>
      <c r="U1144" s="72"/>
      <c r="V1144" s="72"/>
      <c r="W1144" s="72"/>
      <c r="X1144" s="4"/>
    </row>
    <row r="1145" spans="1:24" x14ac:dyDescent="0.3">
      <c r="A1145" s="72"/>
      <c r="B1145" s="72"/>
      <c r="C1145" s="72"/>
      <c r="D1145" s="72"/>
      <c r="E1145" s="72"/>
      <c r="F1145" s="72"/>
      <c r="G1145" s="72"/>
      <c r="H1145" s="72"/>
      <c r="I1145" s="72"/>
      <c r="J1145" s="72"/>
      <c r="K1145" s="72"/>
      <c r="L1145" s="72"/>
      <c r="M1145" s="72"/>
      <c r="N1145" s="72"/>
      <c r="O1145" s="72"/>
      <c r="P1145" s="72"/>
      <c r="Q1145" s="72"/>
      <c r="R1145" s="72"/>
      <c r="S1145" s="72"/>
      <c r="T1145" s="72"/>
      <c r="U1145" s="72"/>
      <c r="V1145" s="72"/>
      <c r="W1145" s="72"/>
      <c r="X1145" s="4"/>
    </row>
    <row r="1146" spans="1:24" x14ac:dyDescent="0.3">
      <c r="A1146" s="72"/>
      <c r="B1146" s="72"/>
      <c r="C1146" s="72"/>
      <c r="D1146" s="72"/>
      <c r="E1146" s="72"/>
      <c r="F1146" s="72"/>
      <c r="G1146" s="72"/>
      <c r="H1146" s="72"/>
      <c r="I1146" s="72"/>
      <c r="J1146" s="72"/>
      <c r="K1146" s="72"/>
      <c r="L1146" s="72"/>
      <c r="M1146" s="72"/>
      <c r="N1146" s="72"/>
      <c r="O1146" s="72"/>
      <c r="P1146" s="72"/>
      <c r="Q1146" s="72"/>
      <c r="R1146" s="72"/>
      <c r="S1146" s="72"/>
      <c r="T1146" s="72"/>
      <c r="U1146" s="72"/>
      <c r="V1146" s="72"/>
      <c r="W1146" s="72"/>
      <c r="X1146" s="4"/>
    </row>
    <row r="1147" spans="1:24" x14ac:dyDescent="0.3">
      <c r="A1147" s="72"/>
      <c r="B1147" s="72"/>
      <c r="C1147" s="72"/>
      <c r="D1147" s="72"/>
      <c r="E1147" s="72"/>
      <c r="F1147" s="72"/>
      <c r="G1147" s="72"/>
      <c r="H1147" s="72"/>
      <c r="I1147" s="72"/>
      <c r="J1147" s="72"/>
      <c r="K1147" s="72"/>
      <c r="L1147" s="72"/>
      <c r="M1147" s="72"/>
      <c r="N1147" s="72"/>
      <c r="O1147" s="72"/>
      <c r="P1147" s="72"/>
      <c r="Q1147" s="72"/>
      <c r="R1147" s="72"/>
      <c r="S1147" s="72"/>
      <c r="T1147" s="72"/>
      <c r="U1147" s="72"/>
      <c r="V1147" s="72"/>
      <c r="W1147" s="72"/>
      <c r="X1147" s="4"/>
    </row>
    <row r="1148" spans="1:24" x14ac:dyDescent="0.3">
      <c r="A1148" s="72"/>
      <c r="B1148" s="72"/>
      <c r="C1148" s="72"/>
      <c r="D1148" s="72"/>
      <c r="E1148" s="72"/>
      <c r="F1148" s="72"/>
      <c r="G1148" s="72"/>
      <c r="H1148" s="72"/>
      <c r="I1148" s="72"/>
      <c r="J1148" s="72"/>
      <c r="K1148" s="72"/>
      <c r="L1148" s="72"/>
      <c r="M1148" s="72"/>
      <c r="N1148" s="72"/>
      <c r="O1148" s="72"/>
      <c r="P1148" s="72"/>
      <c r="Q1148" s="72"/>
      <c r="R1148" s="72"/>
      <c r="S1148" s="72"/>
      <c r="T1148" s="72"/>
      <c r="U1148" s="72"/>
      <c r="V1148" s="72"/>
      <c r="W1148" s="72"/>
      <c r="X1148" s="4"/>
    </row>
    <row r="1149" spans="1:24" x14ac:dyDescent="0.3">
      <c r="A1149" s="72"/>
      <c r="B1149" s="72"/>
      <c r="C1149" s="72"/>
      <c r="D1149" s="72"/>
      <c r="E1149" s="72"/>
      <c r="F1149" s="72"/>
      <c r="G1149" s="72"/>
      <c r="H1149" s="72"/>
      <c r="I1149" s="72"/>
      <c r="J1149" s="72"/>
      <c r="K1149" s="72"/>
      <c r="L1149" s="72"/>
      <c r="M1149" s="72"/>
      <c r="N1149" s="72"/>
      <c r="O1149" s="72"/>
      <c r="P1149" s="72"/>
      <c r="Q1149" s="72"/>
      <c r="R1149" s="72"/>
      <c r="S1149" s="72"/>
      <c r="T1149" s="72"/>
      <c r="U1149" s="72"/>
      <c r="V1149" s="72"/>
      <c r="W1149" s="72"/>
      <c r="X1149" s="4"/>
    </row>
    <row r="1150" spans="1:24" x14ac:dyDescent="0.3">
      <c r="A1150" s="72"/>
      <c r="B1150" s="72"/>
      <c r="C1150" s="72"/>
      <c r="D1150" s="72"/>
      <c r="E1150" s="72"/>
      <c r="F1150" s="72"/>
      <c r="G1150" s="72"/>
      <c r="H1150" s="72"/>
      <c r="I1150" s="72"/>
      <c r="J1150" s="72"/>
      <c r="K1150" s="72"/>
      <c r="L1150" s="72"/>
      <c r="M1150" s="72"/>
      <c r="N1150" s="72"/>
      <c r="O1150" s="72"/>
      <c r="P1150" s="72"/>
      <c r="Q1150" s="72"/>
      <c r="R1150" s="72"/>
      <c r="S1150" s="72"/>
      <c r="T1150" s="72"/>
      <c r="U1150" s="72"/>
      <c r="V1150" s="72"/>
      <c r="W1150" s="72"/>
      <c r="X1150" s="4"/>
    </row>
    <row r="1151" spans="1:24" x14ac:dyDescent="0.3">
      <c r="A1151" s="72"/>
      <c r="B1151" s="72"/>
      <c r="C1151" s="72"/>
      <c r="D1151" s="72"/>
      <c r="E1151" s="72"/>
      <c r="F1151" s="72"/>
      <c r="G1151" s="72"/>
      <c r="H1151" s="72"/>
      <c r="I1151" s="72"/>
      <c r="J1151" s="72"/>
      <c r="K1151" s="72"/>
      <c r="L1151" s="72"/>
      <c r="M1151" s="72"/>
      <c r="N1151" s="72"/>
      <c r="O1151" s="72"/>
      <c r="P1151" s="72"/>
      <c r="Q1151" s="72"/>
      <c r="R1151" s="72"/>
      <c r="S1151" s="72"/>
      <c r="T1151" s="72"/>
      <c r="U1151" s="72"/>
      <c r="V1151" s="72"/>
      <c r="W1151" s="72"/>
      <c r="X1151" s="4"/>
    </row>
    <row r="1152" spans="1:24" x14ac:dyDescent="0.3">
      <c r="A1152" s="72"/>
      <c r="B1152" s="72"/>
      <c r="C1152" s="72"/>
      <c r="D1152" s="72"/>
      <c r="E1152" s="72"/>
      <c r="F1152" s="72"/>
      <c r="G1152" s="72"/>
      <c r="H1152" s="72"/>
      <c r="I1152" s="72"/>
      <c r="J1152" s="72"/>
      <c r="K1152" s="72"/>
      <c r="L1152" s="72"/>
      <c r="M1152" s="72"/>
      <c r="N1152" s="72"/>
      <c r="O1152" s="72"/>
      <c r="P1152" s="72"/>
      <c r="Q1152" s="72"/>
      <c r="R1152" s="72"/>
      <c r="S1152" s="72"/>
      <c r="T1152" s="72"/>
      <c r="U1152" s="72"/>
      <c r="V1152" s="72"/>
      <c r="W1152" s="72"/>
      <c r="X1152" s="4"/>
    </row>
    <row r="1153" spans="1:24" x14ac:dyDescent="0.3">
      <c r="A1153" s="72"/>
      <c r="B1153" s="72"/>
      <c r="C1153" s="72"/>
      <c r="D1153" s="72"/>
      <c r="E1153" s="72"/>
      <c r="F1153" s="72"/>
      <c r="G1153" s="72"/>
      <c r="H1153" s="72"/>
      <c r="I1153" s="72"/>
      <c r="J1153" s="72"/>
      <c r="K1153" s="72"/>
      <c r="L1153" s="72"/>
      <c r="M1153" s="72"/>
      <c r="N1153" s="72"/>
      <c r="O1153" s="72"/>
      <c r="P1153" s="72"/>
      <c r="Q1153" s="72"/>
      <c r="R1153" s="72"/>
      <c r="S1153" s="72"/>
      <c r="T1153" s="72"/>
      <c r="U1153" s="72"/>
      <c r="V1153" s="72"/>
      <c r="W1153" s="72"/>
      <c r="X1153" s="4"/>
    </row>
    <row r="1154" spans="1:24" x14ac:dyDescent="0.3">
      <c r="A1154" s="72"/>
      <c r="B1154" s="72"/>
      <c r="C1154" s="72"/>
      <c r="D1154" s="72"/>
      <c r="E1154" s="72"/>
      <c r="F1154" s="72"/>
      <c r="G1154" s="72"/>
      <c r="H1154" s="72"/>
      <c r="I1154" s="72"/>
      <c r="J1154" s="72"/>
      <c r="K1154" s="72"/>
      <c r="L1154" s="72"/>
      <c r="M1154" s="72"/>
      <c r="N1154" s="72"/>
      <c r="O1154" s="72"/>
      <c r="P1154" s="72"/>
      <c r="Q1154" s="72"/>
      <c r="R1154" s="72"/>
      <c r="S1154" s="72"/>
      <c r="T1154" s="72"/>
      <c r="U1154" s="72"/>
      <c r="V1154" s="72"/>
      <c r="W1154" s="72"/>
      <c r="X1154" s="4"/>
    </row>
    <row r="1155" spans="1:24" x14ac:dyDescent="0.3">
      <c r="A1155" s="72"/>
      <c r="B1155" s="72"/>
      <c r="C1155" s="72"/>
      <c r="D1155" s="72"/>
      <c r="E1155" s="72"/>
      <c r="F1155" s="72"/>
      <c r="G1155" s="72"/>
      <c r="H1155" s="72"/>
      <c r="I1155" s="72"/>
      <c r="J1155" s="72"/>
      <c r="K1155" s="72"/>
      <c r="L1155" s="72"/>
      <c r="M1155" s="72"/>
      <c r="N1155" s="72"/>
      <c r="O1155" s="72"/>
      <c r="P1155" s="72"/>
      <c r="Q1155" s="72"/>
      <c r="R1155" s="72"/>
      <c r="S1155" s="72"/>
      <c r="T1155" s="72"/>
      <c r="U1155" s="72"/>
      <c r="V1155" s="72"/>
      <c r="W1155" s="72"/>
      <c r="X1155" s="4"/>
    </row>
    <row r="1156" spans="1:24" x14ac:dyDescent="0.3">
      <c r="A1156" s="72"/>
      <c r="B1156" s="72"/>
      <c r="C1156" s="72"/>
      <c r="D1156" s="72"/>
      <c r="E1156" s="72"/>
      <c r="F1156" s="72"/>
      <c r="G1156" s="72"/>
      <c r="H1156" s="72"/>
      <c r="I1156" s="72"/>
      <c r="J1156" s="72"/>
      <c r="K1156" s="72"/>
      <c r="L1156" s="72"/>
      <c r="M1156" s="72"/>
      <c r="N1156" s="72"/>
      <c r="O1156" s="72"/>
      <c r="P1156" s="72"/>
      <c r="Q1156" s="72"/>
      <c r="R1156" s="72"/>
      <c r="S1156" s="72"/>
      <c r="T1156" s="72"/>
      <c r="U1156" s="72"/>
      <c r="V1156" s="72"/>
      <c r="W1156" s="72"/>
      <c r="X1156" s="4"/>
    </row>
    <row r="1157" spans="1:24" x14ac:dyDescent="0.3">
      <c r="A1157" s="72"/>
      <c r="B1157" s="72"/>
      <c r="C1157" s="72"/>
      <c r="D1157" s="72"/>
      <c r="E1157" s="72"/>
      <c r="F1157" s="72"/>
      <c r="G1157" s="72"/>
      <c r="H1157" s="72"/>
      <c r="I1157" s="72"/>
      <c r="J1157" s="72"/>
      <c r="K1157" s="72"/>
      <c r="L1157" s="72"/>
      <c r="M1157" s="72"/>
      <c r="N1157" s="72"/>
      <c r="O1157" s="72"/>
      <c r="P1157" s="72"/>
      <c r="Q1157" s="72"/>
      <c r="R1157" s="72"/>
      <c r="S1157" s="72"/>
      <c r="T1157" s="72"/>
      <c r="U1157" s="72"/>
      <c r="V1157" s="72"/>
      <c r="W1157" s="72"/>
      <c r="X1157" s="4"/>
    </row>
    <row r="1158" spans="1:24" x14ac:dyDescent="0.3">
      <c r="A1158" s="72"/>
      <c r="B1158" s="72"/>
      <c r="C1158" s="72"/>
      <c r="D1158" s="72"/>
      <c r="E1158" s="72"/>
      <c r="F1158" s="72"/>
      <c r="G1158" s="72"/>
      <c r="H1158" s="72"/>
      <c r="I1158" s="72"/>
      <c r="J1158" s="72"/>
      <c r="K1158" s="72"/>
      <c r="L1158" s="72"/>
      <c r="M1158" s="72"/>
      <c r="N1158" s="72"/>
      <c r="O1158" s="72"/>
      <c r="P1158" s="72"/>
      <c r="Q1158" s="72"/>
      <c r="R1158" s="72"/>
      <c r="S1158" s="72"/>
      <c r="T1158" s="72"/>
      <c r="U1158" s="72"/>
      <c r="V1158" s="72"/>
      <c r="W1158" s="72"/>
      <c r="X1158" s="4"/>
    </row>
    <row r="1159" spans="1:24" x14ac:dyDescent="0.3">
      <c r="A1159" s="72"/>
      <c r="B1159" s="72"/>
      <c r="C1159" s="72"/>
      <c r="D1159" s="72"/>
      <c r="E1159" s="72"/>
      <c r="F1159" s="72"/>
      <c r="G1159" s="72"/>
      <c r="H1159" s="72"/>
      <c r="I1159" s="72"/>
      <c r="J1159" s="72"/>
      <c r="K1159" s="72"/>
      <c r="L1159" s="72"/>
      <c r="M1159" s="72"/>
      <c r="N1159" s="72"/>
      <c r="O1159" s="72"/>
      <c r="P1159" s="72"/>
      <c r="Q1159" s="72"/>
      <c r="R1159" s="72"/>
      <c r="S1159" s="72"/>
      <c r="T1159" s="72"/>
      <c r="U1159" s="72"/>
      <c r="V1159" s="72"/>
      <c r="W1159" s="72"/>
      <c r="X1159" s="4"/>
    </row>
    <row r="1160" spans="1:24" x14ac:dyDescent="0.3">
      <c r="A1160" s="72"/>
      <c r="B1160" s="72"/>
      <c r="C1160" s="72"/>
      <c r="D1160" s="72"/>
      <c r="E1160" s="72"/>
      <c r="F1160" s="72"/>
      <c r="G1160" s="72"/>
      <c r="H1160" s="72"/>
      <c r="I1160" s="72"/>
      <c r="J1160" s="72"/>
      <c r="K1160" s="72"/>
      <c r="L1160" s="72"/>
      <c r="M1160" s="72"/>
      <c r="N1160" s="72"/>
      <c r="O1160" s="72"/>
      <c r="P1160" s="72"/>
      <c r="Q1160" s="72"/>
      <c r="R1160" s="72"/>
      <c r="S1160" s="72"/>
      <c r="T1160" s="72"/>
      <c r="U1160" s="72"/>
      <c r="V1160" s="72"/>
      <c r="W1160" s="72"/>
      <c r="X1160" s="4"/>
    </row>
    <row r="1161" spans="1:24" x14ac:dyDescent="0.3">
      <c r="A1161" s="72"/>
      <c r="B1161" s="72"/>
      <c r="C1161" s="72"/>
      <c r="D1161" s="72"/>
      <c r="E1161" s="72"/>
      <c r="F1161" s="72"/>
      <c r="G1161" s="72"/>
      <c r="H1161" s="72"/>
      <c r="I1161" s="72"/>
      <c r="J1161" s="72"/>
      <c r="K1161" s="72"/>
      <c r="L1161" s="72"/>
      <c r="M1161" s="72"/>
      <c r="N1161" s="72"/>
      <c r="O1161" s="72"/>
      <c r="P1161" s="72"/>
      <c r="Q1161" s="72"/>
      <c r="R1161" s="72"/>
      <c r="S1161" s="72"/>
      <c r="T1161" s="72"/>
      <c r="U1161" s="72"/>
      <c r="V1161" s="72"/>
      <c r="W1161" s="72"/>
      <c r="X1161" s="4"/>
    </row>
    <row r="1162" spans="1:24" x14ac:dyDescent="0.3">
      <c r="A1162" s="72"/>
      <c r="B1162" s="72"/>
      <c r="C1162" s="72"/>
      <c r="D1162" s="72"/>
      <c r="E1162" s="72"/>
      <c r="F1162" s="72"/>
      <c r="G1162" s="72"/>
      <c r="H1162" s="72"/>
      <c r="I1162" s="72"/>
      <c r="J1162" s="72"/>
      <c r="K1162" s="72"/>
      <c r="L1162" s="72"/>
      <c r="M1162" s="72"/>
      <c r="N1162" s="72"/>
      <c r="O1162" s="72"/>
      <c r="P1162" s="72"/>
      <c r="Q1162" s="72"/>
      <c r="R1162" s="72"/>
      <c r="S1162" s="72"/>
      <c r="T1162" s="72"/>
      <c r="U1162" s="72"/>
      <c r="V1162" s="72"/>
      <c r="W1162" s="72"/>
      <c r="X1162" s="4"/>
    </row>
    <row r="1163" spans="1:24" x14ac:dyDescent="0.3">
      <c r="A1163" s="72"/>
      <c r="B1163" s="72"/>
      <c r="C1163" s="72"/>
      <c r="D1163" s="72"/>
      <c r="E1163" s="72"/>
      <c r="F1163" s="72"/>
      <c r="G1163" s="72"/>
      <c r="H1163" s="72"/>
      <c r="I1163" s="72"/>
      <c r="J1163" s="72"/>
      <c r="K1163" s="72"/>
      <c r="L1163" s="72"/>
      <c r="M1163" s="72"/>
      <c r="N1163" s="72"/>
      <c r="O1163" s="72"/>
      <c r="P1163" s="72"/>
      <c r="Q1163" s="72"/>
      <c r="R1163" s="72"/>
      <c r="S1163" s="72"/>
      <c r="T1163" s="72"/>
      <c r="U1163" s="72"/>
      <c r="V1163" s="72"/>
      <c r="W1163" s="72"/>
      <c r="X1163" s="4"/>
    </row>
    <row r="1164" spans="1:24" x14ac:dyDescent="0.3">
      <c r="A1164" s="72"/>
      <c r="B1164" s="72"/>
      <c r="C1164" s="72"/>
      <c r="D1164" s="72"/>
      <c r="E1164" s="72"/>
      <c r="F1164" s="72"/>
      <c r="G1164" s="72"/>
      <c r="H1164" s="72"/>
      <c r="I1164" s="72"/>
      <c r="J1164" s="72"/>
      <c r="K1164" s="72"/>
      <c r="L1164" s="72"/>
      <c r="M1164" s="72"/>
      <c r="N1164" s="72"/>
      <c r="O1164" s="72"/>
      <c r="P1164" s="72"/>
      <c r="Q1164" s="72"/>
      <c r="R1164" s="72"/>
      <c r="S1164" s="72"/>
      <c r="T1164" s="72"/>
      <c r="U1164" s="72"/>
      <c r="V1164" s="72"/>
      <c r="W1164" s="72"/>
      <c r="X1164" s="4"/>
    </row>
    <row r="1165" spans="1:24" x14ac:dyDescent="0.3">
      <c r="A1165" s="72"/>
      <c r="B1165" s="72"/>
      <c r="C1165" s="72"/>
      <c r="D1165" s="72"/>
      <c r="E1165" s="72"/>
      <c r="F1165" s="72"/>
      <c r="G1165" s="72"/>
      <c r="H1165" s="72"/>
      <c r="I1165" s="72"/>
      <c r="J1165" s="72"/>
      <c r="K1165" s="72"/>
      <c r="L1165" s="72"/>
      <c r="M1165" s="72"/>
      <c r="N1165" s="72"/>
      <c r="O1165" s="72"/>
      <c r="P1165" s="72"/>
      <c r="Q1165" s="72"/>
      <c r="R1165" s="72"/>
      <c r="S1165" s="72"/>
      <c r="T1165" s="72"/>
      <c r="U1165" s="72"/>
      <c r="V1165" s="72"/>
      <c r="W1165" s="72"/>
      <c r="X1165" s="4"/>
    </row>
    <row r="1166" spans="1:24" x14ac:dyDescent="0.3">
      <c r="A1166" s="23"/>
      <c r="B1166" s="23"/>
      <c r="C1166" s="23"/>
      <c r="D1166" s="23"/>
      <c r="E1166" s="23"/>
      <c r="F1166" s="23"/>
      <c r="G1166" s="23"/>
      <c r="H1166" s="23"/>
      <c r="I1166" s="23"/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</row>
    <row r="1167" spans="1:24" x14ac:dyDescent="0.3">
      <c r="A1167" s="23"/>
      <c r="B1167" s="23"/>
      <c r="C1167" s="23"/>
      <c r="D1167" s="23"/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</row>
    <row r="1168" spans="1:24" x14ac:dyDescent="0.3">
      <c r="A1168" s="23"/>
      <c r="B1168" s="23"/>
      <c r="C1168" s="23"/>
      <c r="D1168" s="23"/>
      <c r="E1168" s="23"/>
      <c r="F1168" s="23"/>
      <c r="G1168" s="23"/>
      <c r="H1168" s="23"/>
      <c r="I1168" s="23"/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</row>
    <row r="1169" spans="1:23" x14ac:dyDescent="0.3">
      <c r="A1169" s="23"/>
      <c r="B1169" s="23"/>
      <c r="C1169" s="23"/>
      <c r="D1169" s="23"/>
      <c r="E1169" s="23"/>
      <c r="F1169" s="23"/>
      <c r="G1169" s="23"/>
      <c r="H1169" s="23"/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</row>
    <row r="1170" spans="1:23" x14ac:dyDescent="0.3">
      <c r="A1170" s="23"/>
      <c r="B1170" s="23"/>
      <c r="C1170" s="23"/>
      <c r="D1170" s="23"/>
      <c r="E1170" s="23"/>
      <c r="F1170" s="23"/>
      <c r="G1170" s="23"/>
      <c r="H1170" s="23"/>
      <c r="I1170" s="23"/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</row>
    <row r="1171" spans="1:23" x14ac:dyDescent="0.3">
      <c r="A1171" s="23"/>
      <c r="B1171" s="23"/>
      <c r="C1171" s="23"/>
      <c r="D1171" s="23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</row>
    <row r="1172" spans="1:23" x14ac:dyDescent="0.3">
      <c r="A1172" s="23"/>
      <c r="B1172" s="23"/>
      <c r="C1172" s="23"/>
      <c r="D1172" s="23"/>
      <c r="E1172" s="23"/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</row>
    <row r="1173" spans="1:23" x14ac:dyDescent="0.3">
      <c r="A1173" s="23"/>
      <c r="B1173" s="23"/>
      <c r="C1173" s="23"/>
      <c r="D1173" s="23"/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</row>
    <row r="1174" spans="1:23" x14ac:dyDescent="0.3">
      <c r="A1174" s="23"/>
      <c r="B1174" s="23"/>
      <c r="C1174" s="23"/>
      <c r="D1174" s="23"/>
      <c r="E1174" s="23"/>
      <c r="F1174" s="23"/>
      <c r="G1174" s="23"/>
      <c r="H1174" s="23"/>
      <c r="I1174" s="23"/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</row>
    <row r="1175" spans="1:23" x14ac:dyDescent="0.3">
      <c r="A1175" s="23"/>
      <c r="B1175" s="23"/>
      <c r="C1175" s="23"/>
      <c r="D1175" s="23"/>
      <c r="E1175" s="23"/>
      <c r="F1175" s="23"/>
      <c r="G1175" s="23"/>
      <c r="H1175" s="23"/>
      <c r="I1175" s="23"/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</row>
    <row r="1176" spans="1:23" x14ac:dyDescent="0.3">
      <c r="A1176" s="23"/>
      <c r="B1176" s="23"/>
      <c r="C1176" s="23"/>
      <c r="D1176" s="23"/>
      <c r="E1176" s="23"/>
      <c r="F1176" s="23"/>
      <c r="G1176" s="23"/>
      <c r="H1176" s="23"/>
      <c r="I1176" s="23"/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</row>
    <row r="1177" spans="1:23" x14ac:dyDescent="0.3">
      <c r="A1177" s="23"/>
      <c r="B1177" s="23"/>
      <c r="C1177" s="23"/>
      <c r="D1177" s="23"/>
      <c r="E1177" s="23"/>
      <c r="F1177" s="23"/>
      <c r="G1177" s="23"/>
      <c r="H1177" s="23"/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</row>
    <row r="1178" spans="1:23" x14ac:dyDescent="0.3">
      <c r="A1178" s="23"/>
      <c r="B1178" s="23"/>
      <c r="C1178" s="23"/>
      <c r="D1178" s="23"/>
      <c r="E1178" s="23"/>
      <c r="F1178" s="23"/>
      <c r="G1178" s="23"/>
      <c r="H1178" s="23"/>
      <c r="I1178" s="23"/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</row>
    <row r="1179" spans="1:23" x14ac:dyDescent="0.3">
      <c r="A1179" s="23"/>
      <c r="B1179" s="23"/>
      <c r="C1179" s="23"/>
      <c r="D1179" s="23"/>
      <c r="E1179" s="23"/>
      <c r="F1179" s="23"/>
      <c r="G1179" s="23"/>
      <c r="H1179" s="23"/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</row>
    <row r="1180" spans="1:23" x14ac:dyDescent="0.3">
      <c r="A1180" s="23"/>
      <c r="B1180" s="23"/>
      <c r="C1180" s="23"/>
      <c r="D1180" s="23"/>
      <c r="E1180" s="23"/>
      <c r="F1180" s="23"/>
      <c r="G1180" s="23"/>
      <c r="H1180" s="23"/>
      <c r="I1180" s="23"/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</row>
    <row r="1181" spans="1:23" x14ac:dyDescent="0.3">
      <c r="A1181" s="23"/>
      <c r="B1181" s="23"/>
      <c r="C1181" s="23"/>
      <c r="D1181" s="23"/>
      <c r="E1181" s="23"/>
      <c r="F1181" s="23"/>
      <c r="G1181" s="23"/>
      <c r="H1181" s="23"/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</row>
    <row r="1182" spans="1:23" x14ac:dyDescent="0.3">
      <c r="A1182" s="23"/>
      <c r="B1182" s="23"/>
      <c r="C1182" s="23"/>
      <c r="D1182" s="23"/>
      <c r="E1182" s="23"/>
      <c r="F1182" s="23"/>
      <c r="G1182" s="23"/>
      <c r="H1182" s="23"/>
      <c r="I1182" s="23"/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</row>
    <row r="1183" spans="1:23" x14ac:dyDescent="0.3">
      <c r="A1183" s="23"/>
      <c r="B1183" s="23"/>
      <c r="C1183" s="23"/>
      <c r="D1183" s="23"/>
      <c r="E1183" s="23"/>
      <c r="F1183" s="23"/>
      <c r="G1183" s="23"/>
      <c r="H1183" s="23"/>
      <c r="I1183" s="23"/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</row>
    <row r="1184" spans="1:23" x14ac:dyDescent="0.3">
      <c r="A1184" s="23"/>
      <c r="B1184" s="23"/>
      <c r="C1184" s="23"/>
      <c r="D1184" s="23"/>
      <c r="E1184" s="23"/>
      <c r="F1184" s="23"/>
      <c r="G1184" s="23"/>
      <c r="H1184" s="23"/>
      <c r="I1184" s="23"/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</row>
    <row r="1185" spans="1:23" x14ac:dyDescent="0.3">
      <c r="A1185" s="23"/>
      <c r="B1185" s="23"/>
      <c r="C1185" s="23"/>
      <c r="D1185" s="23"/>
      <c r="E1185" s="23"/>
      <c r="F1185" s="23"/>
      <c r="G1185" s="23"/>
      <c r="H1185" s="23"/>
      <c r="I1185" s="23"/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</row>
    <row r="1186" spans="1:23" x14ac:dyDescent="0.3">
      <c r="A1186" s="23"/>
      <c r="B1186" s="23"/>
      <c r="C1186" s="23"/>
      <c r="D1186" s="23"/>
      <c r="E1186" s="23"/>
      <c r="F1186" s="23"/>
      <c r="G1186" s="23"/>
      <c r="H1186" s="23"/>
      <c r="I1186" s="23"/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</row>
    <row r="1187" spans="1:23" x14ac:dyDescent="0.3">
      <c r="A1187" s="23"/>
      <c r="B1187" s="23"/>
      <c r="C1187" s="23"/>
      <c r="D1187" s="23"/>
      <c r="E1187" s="23"/>
      <c r="F1187" s="23"/>
      <c r="G1187" s="23"/>
      <c r="H1187" s="23"/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</row>
    <row r="1188" spans="1:23" x14ac:dyDescent="0.3">
      <c r="A1188" s="23"/>
      <c r="B1188" s="23"/>
      <c r="C1188" s="23"/>
      <c r="D1188" s="23"/>
      <c r="E1188" s="23"/>
      <c r="F1188" s="23"/>
      <c r="G1188" s="23"/>
      <c r="H1188" s="23"/>
      <c r="I1188" s="23"/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</row>
    <row r="1189" spans="1:23" x14ac:dyDescent="0.3">
      <c r="A1189" s="23"/>
      <c r="B1189" s="23"/>
      <c r="C1189" s="23"/>
      <c r="D1189" s="23"/>
      <c r="E1189" s="23"/>
      <c r="F1189" s="23"/>
      <c r="G1189" s="23"/>
      <c r="H1189" s="23"/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</row>
    <row r="1190" spans="1:23" x14ac:dyDescent="0.3">
      <c r="A1190" s="23"/>
      <c r="B1190" s="23"/>
      <c r="C1190" s="23"/>
      <c r="D1190" s="23"/>
      <c r="E1190" s="23"/>
      <c r="F1190" s="23"/>
      <c r="G1190" s="23"/>
      <c r="H1190" s="23"/>
      <c r="I1190" s="23"/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</row>
    <row r="1191" spans="1:23" x14ac:dyDescent="0.3">
      <c r="A1191" s="23"/>
      <c r="B1191" s="23"/>
      <c r="C1191" s="23"/>
      <c r="D1191" s="23"/>
      <c r="E1191" s="23"/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</row>
    <row r="1192" spans="1:23" x14ac:dyDescent="0.3">
      <c r="A1192" s="23"/>
      <c r="B1192" s="23"/>
      <c r="C1192" s="23"/>
      <c r="D1192" s="23"/>
      <c r="E1192" s="23"/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</row>
    <row r="1193" spans="1:23" x14ac:dyDescent="0.3">
      <c r="A1193" s="23"/>
      <c r="B1193" s="23"/>
      <c r="C1193" s="23"/>
      <c r="D1193" s="23"/>
      <c r="E1193" s="23"/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</row>
    <row r="1194" spans="1:23" x14ac:dyDescent="0.3">
      <c r="A1194" s="23"/>
      <c r="B1194" s="23"/>
      <c r="C1194" s="23"/>
      <c r="D1194" s="23"/>
      <c r="E1194" s="23"/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</row>
    <row r="1195" spans="1:23" x14ac:dyDescent="0.3">
      <c r="A1195" s="23"/>
      <c r="B1195" s="23"/>
      <c r="C1195" s="23"/>
      <c r="D1195" s="23"/>
      <c r="E1195" s="23"/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</row>
    <row r="1196" spans="1:23" x14ac:dyDescent="0.3">
      <c r="A1196" s="23"/>
      <c r="B1196" s="23"/>
      <c r="C1196" s="23"/>
      <c r="D1196" s="23"/>
      <c r="E1196" s="23"/>
      <c r="F1196" s="23"/>
      <c r="G1196" s="23"/>
      <c r="H1196" s="23"/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</row>
    <row r="1197" spans="1:23" x14ac:dyDescent="0.3">
      <c r="A1197" s="23"/>
      <c r="B1197" s="23"/>
      <c r="C1197" s="23"/>
      <c r="D1197" s="23"/>
      <c r="E1197" s="23"/>
      <c r="F1197" s="23"/>
      <c r="G1197" s="23"/>
      <c r="H1197" s="23"/>
      <c r="I1197" s="23"/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</row>
    <row r="1198" spans="1:23" x14ac:dyDescent="0.3">
      <c r="A1198" s="23"/>
      <c r="B1198" s="23"/>
      <c r="C1198" s="23"/>
      <c r="D1198" s="23"/>
      <c r="E1198" s="23"/>
      <c r="F1198" s="23"/>
      <c r="G1198" s="23"/>
      <c r="H1198" s="23"/>
      <c r="I1198" s="23"/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</row>
    <row r="1199" spans="1:23" x14ac:dyDescent="0.3">
      <c r="A1199" s="23"/>
      <c r="B1199" s="23"/>
      <c r="C1199" s="23"/>
      <c r="D1199" s="23"/>
      <c r="E1199" s="23"/>
      <c r="F1199" s="23"/>
      <c r="G1199" s="23"/>
      <c r="H1199" s="23"/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</row>
    <row r="1200" spans="1:23" x14ac:dyDescent="0.3">
      <c r="A1200" s="23"/>
      <c r="B1200" s="23"/>
      <c r="C1200" s="23"/>
      <c r="D1200" s="23"/>
      <c r="E1200" s="23"/>
      <c r="F1200" s="23"/>
      <c r="G1200" s="23"/>
      <c r="H1200" s="23"/>
      <c r="I1200" s="23"/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</row>
    <row r="1201" spans="1:23" x14ac:dyDescent="0.3">
      <c r="A1201" s="23"/>
      <c r="B1201" s="23"/>
      <c r="C1201" s="23"/>
      <c r="D1201" s="23"/>
      <c r="E1201" s="23"/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</row>
    <row r="1202" spans="1:23" x14ac:dyDescent="0.3">
      <c r="A1202" s="23"/>
      <c r="B1202" s="23"/>
      <c r="C1202" s="23"/>
      <c r="D1202" s="23"/>
      <c r="E1202" s="23"/>
      <c r="F1202" s="23"/>
      <c r="G1202" s="23"/>
      <c r="H1202" s="23"/>
      <c r="I1202" s="23"/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</row>
    <row r="1203" spans="1:23" x14ac:dyDescent="0.3">
      <c r="A1203" s="23"/>
      <c r="B1203" s="23"/>
      <c r="C1203" s="23"/>
      <c r="D1203" s="23"/>
      <c r="E1203" s="23"/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</row>
    <row r="1204" spans="1:23" x14ac:dyDescent="0.3">
      <c r="A1204" s="23"/>
      <c r="B1204" s="23"/>
      <c r="C1204" s="23"/>
      <c r="D1204" s="23"/>
      <c r="E1204" s="23"/>
      <c r="F1204" s="23"/>
      <c r="G1204" s="23"/>
      <c r="H1204" s="23"/>
      <c r="I1204" s="23"/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</row>
    <row r="1205" spans="1:23" x14ac:dyDescent="0.3">
      <c r="A1205" s="23"/>
      <c r="B1205" s="23"/>
      <c r="C1205" s="23"/>
      <c r="D1205" s="23"/>
      <c r="E1205" s="23"/>
      <c r="F1205" s="23"/>
      <c r="G1205" s="23"/>
      <c r="H1205" s="23"/>
      <c r="I1205" s="23"/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</row>
    <row r="1206" spans="1:23" x14ac:dyDescent="0.3">
      <c r="A1206" s="23"/>
      <c r="B1206" s="23"/>
      <c r="C1206" s="23"/>
      <c r="D1206" s="23"/>
      <c r="E1206" s="23"/>
      <c r="F1206" s="23"/>
      <c r="G1206" s="23"/>
      <c r="H1206" s="23"/>
      <c r="I1206" s="23"/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</row>
    <row r="1207" spans="1:23" x14ac:dyDescent="0.3">
      <c r="A1207" s="23"/>
      <c r="B1207" s="23"/>
      <c r="C1207" s="23"/>
      <c r="D1207" s="23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</row>
    <row r="1208" spans="1:23" x14ac:dyDescent="0.3">
      <c r="A1208" s="23"/>
      <c r="B1208" s="23"/>
      <c r="C1208" s="23"/>
      <c r="D1208" s="23"/>
      <c r="E1208" s="23"/>
      <c r="F1208" s="23"/>
      <c r="G1208" s="23"/>
      <c r="H1208" s="23"/>
      <c r="I1208" s="23"/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</row>
    <row r="1209" spans="1:23" x14ac:dyDescent="0.3">
      <c r="A1209" s="23"/>
      <c r="B1209" s="23"/>
      <c r="C1209" s="23"/>
      <c r="D1209" s="23"/>
      <c r="E1209" s="23"/>
      <c r="F1209" s="23"/>
      <c r="G1209" s="23"/>
      <c r="H1209" s="23"/>
      <c r="I1209" s="23"/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</row>
    <row r="1210" spans="1:23" x14ac:dyDescent="0.3">
      <c r="A1210" s="23"/>
      <c r="B1210" s="23"/>
      <c r="C1210" s="23"/>
      <c r="D1210" s="23"/>
      <c r="E1210" s="23"/>
      <c r="F1210" s="23"/>
      <c r="G1210" s="23"/>
      <c r="H1210" s="23"/>
      <c r="I1210" s="23"/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</row>
    <row r="1211" spans="1:23" x14ac:dyDescent="0.3">
      <c r="A1211" s="23"/>
      <c r="B1211" s="23"/>
      <c r="C1211" s="23"/>
      <c r="D1211" s="23"/>
      <c r="E1211" s="23"/>
      <c r="F1211" s="23"/>
      <c r="G1211" s="23"/>
      <c r="H1211" s="23"/>
      <c r="I1211" s="23"/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</row>
    <row r="1212" spans="1:23" x14ac:dyDescent="0.3">
      <c r="A1212" s="23"/>
      <c r="B1212" s="23"/>
      <c r="C1212" s="23"/>
      <c r="D1212" s="23"/>
      <c r="E1212" s="23"/>
      <c r="F1212" s="23"/>
      <c r="G1212" s="23"/>
      <c r="H1212" s="23"/>
      <c r="I1212" s="23"/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</row>
    <row r="1213" spans="1:23" x14ac:dyDescent="0.3">
      <c r="A1213" s="23"/>
      <c r="B1213" s="23"/>
      <c r="C1213" s="23"/>
      <c r="D1213" s="23"/>
      <c r="E1213" s="23"/>
      <c r="F1213" s="23"/>
      <c r="G1213" s="23"/>
      <c r="H1213" s="23"/>
      <c r="I1213" s="23"/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</row>
    <row r="1214" spans="1:23" x14ac:dyDescent="0.3">
      <c r="A1214" s="23"/>
      <c r="B1214" s="23"/>
      <c r="C1214" s="23"/>
      <c r="D1214" s="23"/>
      <c r="E1214" s="23"/>
      <c r="F1214" s="23"/>
      <c r="G1214" s="23"/>
      <c r="H1214" s="23"/>
      <c r="I1214" s="23"/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</row>
    <row r="1215" spans="1:23" x14ac:dyDescent="0.3">
      <c r="A1215" s="23"/>
      <c r="B1215" s="23"/>
      <c r="C1215" s="23"/>
      <c r="D1215" s="23"/>
      <c r="E1215" s="23"/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</row>
    <row r="1216" spans="1:23" x14ac:dyDescent="0.3">
      <c r="A1216" s="23"/>
      <c r="B1216" s="23"/>
      <c r="C1216" s="23"/>
      <c r="D1216" s="23"/>
      <c r="E1216" s="23"/>
      <c r="F1216" s="23"/>
      <c r="G1216" s="23"/>
      <c r="H1216" s="23"/>
      <c r="I1216" s="23"/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</row>
    <row r="1217" spans="1:23" x14ac:dyDescent="0.3">
      <c r="A1217" s="23"/>
      <c r="B1217" s="23"/>
      <c r="C1217" s="23"/>
      <c r="D1217" s="23"/>
      <c r="E1217" s="23"/>
      <c r="F1217" s="23"/>
      <c r="G1217" s="23"/>
      <c r="H1217" s="23"/>
      <c r="I1217" s="23"/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</row>
    <row r="1218" spans="1:23" x14ac:dyDescent="0.3">
      <c r="A1218" s="23"/>
      <c r="B1218" s="23"/>
      <c r="C1218" s="23"/>
      <c r="D1218" s="23"/>
      <c r="E1218" s="23"/>
      <c r="F1218" s="23"/>
      <c r="G1218" s="23"/>
      <c r="H1218" s="23"/>
      <c r="I1218" s="23"/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</row>
    <row r="1219" spans="1:23" x14ac:dyDescent="0.3">
      <c r="A1219" s="23"/>
      <c r="B1219" s="23"/>
      <c r="C1219" s="23"/>
      <c r="D1219" s="23"/>
      <c r="E1219" s="23"/>
      <c r="F1219" s="23"/>
      <c r="G1219" s="23"/>
      <c r="H1219" s="23"/>
      <c r="I1219" s="23"/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</row>
    <row r="1220" spans="1:23" x14ac:dyDescent="0.3">
      <c r="A1220" s="23"/>
      <c r="B1220" s="23"/>
      <c r="C1220" s="23"/>
      <c r="D1220" s="23"/>
      <c r="E1220" s="23"/>
      <c r="F1220" s="23"/>
      <c r="G1220" s="23"/>
      <c r="H1220" s="23"/>
      <c r="I1220" s="23"/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</row>
    <row r="1221" spans="1:23" x14ac:dyDescent="0.3">
      <c r="A1221" s="23"/>
      <c r="B1221" s="23"/>
      <c r="C1221" s="23"/>
      <c r="D1221" s="23"/>
      <c r="E1221" s="23"/>
      <c r="F1221" s="23"/>
      <c r="G1221" s="23"/>
      <c r="H1221" s="23"/>
      <c r="I1221" s="23"/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</row>
    <row r="1222" spans="1:23" x14ac:dyDescent="0.3">
      <c r="A1222" s="23"/>
      <c r="B1222" s="23"/>
      <c r="C1222" s="23"/>
      <c r="D1222" s="23"/>
      <c r="E1222" s="23"/>
      <c r="F1222" s="23"/>
      <c r="G1222" s="23"/>
      <c r="H1222" s="23"/>
      <c r="I1222" s="23"/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</row>
    <row r="1223" spans="1:23" x14ac:dyDescent="0.3">
      <c r="A1223" s="23"/>
      <c r="B1223" s="23"/>
      <c r="C1223" s="23"/>
      <c r="D1223" s="23"/>
      <c r="E1223" s="23"/>
      <c r="F1223" s="23"/>
      <c r="G1223" s="23"/>
      <c r="H1223" s="23"/>
      <c r="I1223" s="23"/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</row>
    <row r="1224" spans="1:23" x14ac:dyDescent="0.3">
      <c r="A1224" s="23"/>
      <c r="B1224" s="23"/>
      <c r="C1224" s="23"/>
      <c r="D1224" s="23"/>
      <c r="E1224" s="23"/>
      <c r="F1224" s="23"/>
      <c r="G1224" s="23"/>
      <c r="H1224" s="23"/>
      <c r="I1224" s="23"/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</row>
    <row r="1225" spans="1:23" x14ac:dyDescent="0.3">
      <c r="A1225" s="23"/>
      <c r="B1225" s="23"/>
      <c r="C1225" s="23"/>
      <c r="D1225" s="23"/>
      <c r="E1225" s="23"/>
      <c r="F1225" s="23"/>
      <c r="G1225" s="23"/>
      <c r="H1225" s="23"/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</row>
    <row r="1226" spans="1:23" x14ac:dyDescent="0.3">
      <c r="A1226" s="23"/>
      <c r="B1226" s="23"/>
      <c r="C1226" s="23"/>
      <c r="D1226" s="23"/>
      <c r="E1226" s="23"/>
      <c r="F1226" s="23"/>
      <c r="G1226" s="23"/>
      <c r="H1226" s="23"/>
      <c r="I1226" s="23"/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</row>
    <row r="1227" spans="1:23" x14ac:dyDescent="0.3">
      <c r="A1227" s="23"/>
      <c r="B1227" s="23"/>
      <c r="C1227" s="23"/>
      <c r="D1227" s="23"/>
      <c r="E1227" s="23"/>
      <c r="F1227" s="23"/>
      <c r="G1227" s="23"/>
      <c r="H1227" s="23"/>
      <c r="I1227" s="23"/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</row>
    <row r="1228" spans="1:23" x14ac:dyDescent="0.3">
      <c r="A1228" s="23"/>
      <c r="B1228" s="23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</row>
    <row r="1229" spans="1:23" x14ac:dyDescent="0.3">
      <c r="A1229" s="23"/>
      <c r="B1229" s="23"/>
      <c r="C1229" s="23"/>
      <c r="D1229" s="23"/>
      <c r="E1229" s="23"/>
      <c r="F1229" s="23"/>
      <c r="G1229" s="23"/>
      <c r="H1229" s="23"/>
      <c r="I1229" s="23"/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</row>
    <row r="1230" spans="1:23" x14ac:dyDescent="0.3">
      <c r="A1230" s="23"/>
      <c r="B1230" s="23"/>
      <c r="C1230" s="23"/>
      <c r="D1230" s="23"/>
      <c r="E1230" s="23"/>
      <c r="F1230" s="23"/>
      <c r="G1230" s="23"/>
      <c r="H1230" s="23"/>
      <c r="I1230" s="23"/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</row>
    <row r="1231" spans="1:23" x14ac:dyDescent="0.3">
      <c r="A1231" s="23"/>
      <c r="B1231" s="23"/>
      <c r="C1231" s="23"/>
      <c r="D1231" s="23"/>
      <c r="E1231" s="23"/>
      <c r="F1231" s="23"/>
      <c r="G1231" s="23"/>
      <c r="H1231" s="23"/>
      <c r="I1231" s="23"/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</row>
    <row r="1232" spans="1:23" x14ac:dyDescent="0.3">
      <c r="A1232" s="23"/>
      <c r="B1232" s="23"/>
      <c r="C1232" s="23"/>
      <c r="D1232" s="23"/>
      <c r="E1232" s="23"/>
      <c r="F1232" s="23"/>
      <c r="G1232" s="23"/>
      <c r="H1232" s="23"/>
      <c r="I1232" s="23"/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</row>
    <row r="1233" spans="1:23" x14ac:dyDescent="0.3">
      <c r="A1233" s="23"/>
      <c r="B1233" s="23"/>
      <c r="C1233" s="23"/>
      <c r="D1233" s="23"/>
      <c r="E1233" s="23"/>
      <c r="F1233" s="23"/>
      <c r="G1233" s="23"/>
      <c r="H1233" s="23"/>
      <c r="I1233" s="23"/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</row>
    <row r="1234" spans="1:23" x14ac:dyDescent="0.3">
      <c r="A1234" s="23"/>
      <c r="B1234" s="23"/>
      <c r="C1234" s="23"/>
      <c r="D1234" s="23"/>
      <c r="E1234" s="23"/>
      <c r="F1234" s="23"/>
      <c r="G1234" s="23"/>
      <c r="H1234" s="23"/>
      <c r="I1234" s="23"/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</row>
    <row r="1235" spans="1:23" x14ac:dyDescent="0.3">
      <c r="A1235" s="23"/>
      <c r="B1235" s="23"/>
      <c r="C1235" s="23"/>
      <c r="D1235" s="23"/>
      <c r="E1235" s="23"/>
      <c r="F1235" s="23"/>
      <c r="G1235" s="23"/>
      <c r="H1235" s="23"/>
      <c r="I1235" s="23"/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</row>
    <row r="1236" spans="1:23" x14ac:dyDescent="0.3">
      <c r="A1236" s="23"/>
      <c r="B1236" s="23"/>
      <c r="C1236" s="23"/>
      <c r="D1236" s="23"/>
      <c r="E1236" s="23"/>
      <c r="F1236" s="23"/>
      <c r="G1236" s="23"/>
      <c r="H1236" s="23"/>
      <c r="I1236" s="23"/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</row>
    <row r="1237" spans="1:23" x14ac:dyDescent="0.3">
      <c r="A1237" s="23"/>
      <c r="B1237" s="23"/>
      <c r="C1237" s="23"/>
      <c r="D1237" s="23"/>
      <c r="E1237" s="23"/>
      <c r="F1237" s="23"/>
      <c r="G1237" s="23"/>
      <c r="H1237" s="23"/>
      <c r="I1237" s="23"/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</row>
    <row r="1238" spans="1:23" x14ac:dyDescent="0.3">
      <c r="A1238" s="23"/>
      <c r="B1238" s="23"/>
      <c r="C1238" s="23"/>
      <c r="D1238" s="23"/>
      <c r="E1238" s="23"/>
      <c r="F1238" s="23"/>
      <c r="G1238" s="23"/>
      <c r="H1238" s="23"/>
      <c r="I1238" s="23"/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</row>
    <row r="1239" spans="1:23" x14ac:dyDescent="0.3">
      <c r="A1239" s="23"/>
      <c r="B1239" s="23"/>
      <c r="C1239" s="23"/>
      <c r="D1239" s="23"/>
      <c r="E1239" s="23"/>
      <c r="F1239" s="23"/>
      <c r="G1239" s="23"/>
      <c r="H1239" s="23"/>
      <c r="I1239" s="23"/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</row>
    <row r="1240" spans="1:23" x14ac:dyDescent="0.3">
      <c r="A1240" s="23"/>
      <c r="B1240" s="23"/>
      <c r="C1240" s="23"/>
      <c r="D1240" s="23"/>
      <c r="E1240" s="23"/>
      <c r="F1240" s="23"/>
      <c r="G1240" s="23"/>
      <c r="H1240" s="23"/>
      <c r="I1240" s="23"/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</row>
    <row r="1241" spans="1:23" x14ac:dyDescent="0.3">
      <c r="A1241" s="23"/>
      <c r="B1241" s="23"/>
      <c r="C1241" s="23"/>
      <c r="D1241" s="23"/>
      <c r="E1241" s="23"/>
      <c r="F1241" s="23"/>
      <c r="G1241" s="23"/>
      <c r="H1241" s="23"/>
      <c r="I1241" s="23"/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</row>
    <row r="1242" spans="1:23" x14ac:dyDescent="0.3">
      <c r="A1242" s="23"/>
      <c r="B1242" s="23"/>
      <c r="C1242" s="23"/>
      <c r="D1242" s="23"/>
      <c r="E1242" s="23"/>
      <c r="F1242" s="23"/>
      <c r="G1242" s="23"/>
      <c r="H1242" s="23"/>
      <c r="I1242" s="23"/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</row>
    <row r="1243" spans="1:23" x14ac:dyDescent="0.3">
      <c r="A1243" s="23"/>
      <c r="B1243" s="23"/>
      <c r="C1243" s="23"/>
      <c r="D1243" s="23"/>
      <c r="E1243" s="23"/>
      <c r="F1243" s="23"/>
      <c r="G1243" s="23"/>
      <c r="H1243" s="23"/>
      <c r="I1243" s="23"/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</row>
    <row r="1244" spans="1:23" x14ac:dyDescent="0.3">
      <c r="A1244" s="23"/>
      <c r="B1244" s="23"/>
      <c r="C1244" s="23"/>
      <c r="D1244" s="23"/>
      <c r="E1244" s="23"/>
      <c r="F1244" s="23"/>
      <c r="G1244" s="23"/>
      <c r="H1244" s="23"/>
      <c r="I1244" s="23"/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</row>
    <row r="1245" spans="1:23" x14ac:dyDescent="0.3">
      <c r="A1245" s="23"/>
      <c r="B1245" s="23"/>
      <c r="C1245" s="23"/>
      <c r="D1245" s="23"/>
      <c r="E1245" s="23"/>
      <c r="F1245" s="23"/>
      <c r="G1245" s="23"/>
      <c r="H1245" s="23"/>
      <c r="I1245" s="23"/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</row>
    <row r="1246" spans="1:23" x14ac:dyDescent="0.3">
      <c r="A1246" s="23"/>
      <c r="B1246" s="23"/>
      <c r="C1246" s="23"/>
      <c r="D1246" s="23"/>
      <c r="E1246" s="23"/>
      <c r="F1246" s="23"/>
      <c r="G1246" s="23"/>
      <c r="H1246" s="23"/>
      <c r="I1246" s="23"/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</row>
    <row r="1247" spans="1:23" x14ac:dyDescent="0.3">
      <c r="A1247" s="23"/>
      <c r="B1247" s="23"/>
      <c r="C1247" s="23"/>
      <c r="D1247" s="23"/>
      <c r="E1247" s="23"/>
      <c r="F1247" s="23"/>
      <c r="G1247" s="23"/>
      <c r="H1247" s="23"/>
      <c r="I1247" s="23"/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</row>
    <row r="1248" spans="1:23" x14ac:dyDescent="0.3">
      <c r="A1248" s="23"/>
      <c r="B1248" s="23"/>
      <c r="C1248" s="23"/>
      <c r="D1248" s="23"/>
      <c r="E1248" s="23"/>
      <c r="F1248" s="23"/>
      <c r="G1248" s="23"/>
      <c r="H1248" s="23"/>
      <c r="I1248" s="23"/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</row>
    <row r="1249" spans="1:23" x14ac:dyDescent="0.3">
      <c r="A1249" s="23"/>
      <c r="B1249" s="23"/>
      <c r="C1249" s="23"/>
      <c r="D1249" s="23"/>
      <c r="E1249" s="23"/>
      <c r="F1249" s="23"/>
      <c r="G1249" s="23"/>
      <c r="H1249" s="23"/>
      <c r="I1249" s="23"/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</row>
    <row r="1250" spans="1:23" x14ac:dyDescent="0.3">
      <c r="A1250" s="23"/>
      <c r="B1250" s="23"/>
      <c r="C1250" s="23"/>
      <c r="D1250" s="23"/>
      <c r="E1250" s="23"/>
      <c r="F1250" s="23"/>
      <c r="G1250" s="23"/>
      <c r="H1250" s="23"/>
      <c r="I1250" s="23"/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</row>
    <row r="1251" spans="1:23" x14ac:dyDescent="0.3">
      <c r="A1251" s="23"/>
      <c r="B1251" s="23"/>
      <c r="C1251" s="23"/>
      <c r="D1251" s="23"/>
      <c r="E1251" s="23"/>
      <c r="F1251" s="23"/>
      <c r="G1251" s="23"/>
      <c r="H1251" s="23"/>
      <c r="I1251" s="23"/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</row>
    <row r="1252" spans="1:23" x14ac:dyDescent="0.3">
      <c r="A1252" s="23"/>
      <c r="B1252" s="23"/>
      <c r="C1252" s="23"/>
      <c r="D1252" s="23"/>
      <c r="E1252" s="23"/>
      <c r="F1252" s="23"/>
      <c r="G1252" s="23"/>
      <c r="H1252" s="23"/>
      <c r="I1252" s="23"/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</row>
    <row r="1253" spans="1:23" x14ac:dyDescent="0.3">
      <c r="A1253" s="23"/>
      <c r="B1253" s="23"/>
      <c r="C1253" s="23"/>
      <c r="D1253" s="23"/>
      <c r="E1253" s="23"/>
      <c r="F1253" s="23"/>
      <c r="G1253" s="23"/>
      <c r="H1253" s="23"/>
      <c r="I1253" s="23"/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</row>
    <row r="1254" spans="1:23" x14ac:dyDescent="0.3">
      <c r="A1254" s="23"/>
      <c r="B1254" s="23"/>
      <c r="C1254" s="23"/>
      <c r="D1254" s="23"/>
      <c r="E1254" s="23"/>
      <c r="F1254" s="23"/>
      <c r="G1254" s="23"/>
      <c r="H1254" s="23"/>
      <c r="I1254" s="23"/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</row>
    <row r="1255" spans="1:23" x14ac:dyDescent="0.3">
      <c r="A1255" s="23"/>
      <c r="B1255" s="23"/>
      <c r="C1255" s="23"/>
      <c r="D1255" s="23"/>
      <c r="E1255" s="23"/>
      <c r="F1255" s="23"/>
      <c r="G1255" s="23"/>
      <c r="H1255" s="23"/>
      <c r="I1255" s="23"/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</row>
    <row r="1256" spans="1:23" x14ac:dyDescent="0.3">
      <c r="A1256" s="23"/>
      <c r="B1256" s="23"/>
      <c r="C1256" s="23"/>
      <c r="D1256" s="23"/>
      <c r="E1256" s="23"/>
      <c r="F1256" s="23"/>
      <c r="G1256" s="23"/>
      <c r="H1256" s="23"/>
      <c r="I1256" s="23"/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</row>
    <row r="1257" spans="1:23" x14ac:dyDescent="0.3">
      <c r="A1257" s="23"/>
      <c r="B1257" s="23"/>
      <c r="C1257" s="23"/>
      <c r="D1257" s="23"/>
      <c r="E1257" s="23"/>
      <c r="F1257" s="23"/>
      <c r="G1257" s="23"/>
      <c r="H1257" s="23"/>
      <c r="I1257" s="23"/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</row>
    <row r="1258" spans="1:23" x14ac:dyDescent="0.3">
      <c r="A1258" s="23"/>
      <c r="B1258" s="23"/>
      <c r="C1258" s="23"/>
      <c r="D1258" s="23"/>
      <c r="E1258" s="23"/>
      <c r="F1258" s="23"/>
      <c r="G1258" s="23"/>
      <c r="H1258" s="23"/>
      <c r="I1258" s="23"/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</row>
    <row r="1259" spans="1:23" x14ac:dyDescent="0.3">
      <c r="A1259" s="23"/>
      <c r="B1259" s="23"/>
      <c r="C1259" s="23"/>
      <c r="D1259" s="23"/>
      <c r="E1259" s="23"/>
      <c r="F1259" s="23"/>
      <c r="G1259" s="23"/>
      <c r="H1259" s="23"/>
      <c r="I1259" s="23"/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</row>
    <row r="1260" spans="1:23" x14ac:dyDescent="0.3">
      <c r="A1260" s="23"/>
      <c r="B1260" s="23"/>
      <c r="C1260" s="23"/>
      <c r="D1260" s="23"/>
      <c r="E1260" s="23"/>
      <c r="F1260" s="23"/>
      <c r="G1260" s="23"/>
      <c r="H1260" s="23"/>
      <c r="I1260" s="23"/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</row>
    <row r="1261" spans="1:23" x14ac:dyDescent="0.3">
      <c r="A1261" s="23"/>
      <c r="B1261" s="23"/>
      <c r="C1261" s="23"/>
      <c r="D1261" s="23"/>
      <c r="E1261" s="23"/>
      <c r="F1261" s="23"/>
      <c r="G1261" s="23"/>
      <c r="H1261" s="23"/>
      <c r="I1261" s="23"/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</row>
    <row r="1262" spans="1:23" x14ac:dyDescent="0.3">
      <c r="A1262" s="23"/>
      <c r="B1262" s="23"/>
      <c r="C1262" s="23"/>
      <c r="D1262" s="23"/>
      <c r="E1262" s="23"/>
      <c r="F1262" s="23"/>
      <c r="G1262" s="23"/>
      <c r="H1262" s="23"/>
      <c r="I1262" s="23"/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</row>
    <row r="1263" spans="1:23" x14ac:dyDescent="0.3">
      <c r="A1263" s="23"/>
      <c r="B1263" s="23"/>
      <c r="C1263" s="23"/>
      <c r="D1263" s="23"/>
      <c r="E1263" s="23"/>
      <c r="F1263" s="23"/>
      <c r="G1263" s="23"/>
      <c r="H1263" s="23"/>
      <c r="I1263" s="23"/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</row>
    <row r="1264" spans="1:23" x14ac:dyDescent="0.3">
      <c r="A1264" s="23"/>
      <c r="B1264" s="23"/>
      <c r="C1264" s="23"/>
      <c r="D1264" s="23"/>
      <c r="E1264" s="23"/>
      <c r="F1264" s="23"/>
      <c r="G1264" s="23"/>
      <c r="H1264" s="23"/>
      <c r="I1264" s="23"/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</row>
    <row r="1265" spans="1:23" x14ac:dyDescent="0.3">
      <c r="A1265" s="23"/>
      <c r="B1265" s="23"/>
      <c r="C1265" s="23"/>
      <c r="D1265" s="23"/>
      <c r="E1265" s="23"/>
      <c r="F1265" s="23"/>
      <c r="G1265" s="23"/>
      <c r="H1265" s="23"/>
      <c r="I1265" s="23"/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</row>
    <row r="1266" spans="1:23" x14ac:dyDescent="0.3">
      <c r="A1266" s="23"/>
      <c r="B1266" s="23"/>
      <c r="C1266" s="23"/>
      <c r="D1266" s="23"/>
      <c r="E1266" s="23"/>
      <c r="F1266" s="23"/>
      <c r="G1266" s="23"/>
      <c r="H1266" s="23"/>
      <c r="I1266" s="23"/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</row>
    <row r="1267" spans="1:23" x14ac:dyDescent="0.3">
      <c r="A1267" s="23"/>
      <c r="B1267" s="23"/>
      <c r="C1267" s="23"/>
      <c r="D1267" s="23"/>
      <c r="E1267" s="23"/>
      <c r="F1267" s="23"/>
      <c r="G1267" s="23"/>
      <c r="H1267" s="23"/>
      <c r="I1267" s="23"/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</row>
    <row r="1268" spans="1:23" x14ac:dyDescent="0.3">
      <c r="A1268" s="23"/>
      <c r="B1268" s="23"/>
      <c r="C1268" s="23"/>
      <c r="D1268" s="23"/>
      <c r="E1268" s="23"/>
      <c r="F1268" s="23"/>
      <c r="G1268" s="23"/>
      <c r="H1268" s="23"/>
      <c r="I1268" s="23"/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</row>
    <row r="1269" spans="1:23" x14ac:dyDescent="0.3">
      <c r="A1269" s="23"/>
      <c r="B1269" s="23"/>
      <c r="C1269" s="23"/>
      <c r="D1269" s="23"/>
      <c r="E1269" s="23"/>
      <c r="F1269" s="23"/>
      <c r="G1269" s="23"/>
      <c r="H1269" s="23"/>
      <c r="I1269" s="23"/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</row>
    <row r="1270" spans="1:23" x14ac:dyDescent="0.3">
      <c r="A1270" s="23"/>
      <c r="B1270" s="23"/>
      <c r="C1270" s="23"/>
      <c r="D1270" s="23"/>
      <c r="E1270" s="23"/>
      <c r="F1270" s="23"/>
      <c r="G1270" s="23"/>
      <c r="H1270" s="23"/>
      <c r="I1270" s="23"/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</row>
    <row r="1271" spans="1:23" x14ac:dyDescent="0.3">
      <c r="A1271" s="23"/>
      <c r="B1271" s="23"/>
      <c r="C1271" s="23"/>
      <c r="D1271" s="23"/>
      <c r="E1271" s="23"/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</row>
    <row r="1272" spans="1:23" x14ac:dyDescent="0.3">
      <c r="A1272" s="23"/>
      <c r="B1272" s="23"/>
      <c r="C1272" s="23"/>
      <c r="D1272" s="23"/>
      <c r="E1272" s="23"/>
      <c r="F1272" s="23"/>
      <c r="G1272" s="23"/>
      <c r="H1272" s="23"/>
      <c r="I1272" s="23"/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</row>
    <row r="1273" spans="1:23" x14ac:dyDescent="0.3">
      <c r="A1273" s="23"/>
      <c r="B1273" s="23"/>
      <c r="C1273" s="23"/>
      <c r="D1273" s="23"/>
      <c r="E1273" s="23"/>
      <c r="F1273" s="23"/>
      <c r="G1273" s="23"/>
      <c r="H1273" s="23"/>
      <c r="I1273" s="23"/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</row>
    <row r="1274" spans="1:23" x14ac:dyDescent="0.3">
      <c r="A1274" s="23"/>
      <c r="B1274" s="23"/>
      <c r="C1274" s="23"/>
      <c r="D1274" s="23"/>
      <c r="E1274" s="23"/>
      <c r="F1274" s="23"/>
      <c r="G1274" s="23"/>
      <c r="H1274" s="23"/>
      <c r="I1274" s="23"/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</row>
    <row r="1275" spans="1:23" x14ac:dyDescent="0.3">
      <c r="A1275" s="23"/>
      <c r="B1275" s="23"/>
      <c r="C1275" s="23"/>
      <c r="D1275" s="23"/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</row>
    <row r="1276" spans="1:23" x14ac:dyDescent="0.3">
      <c r="A1276" s="23"/>
      <c r="B1276" s="23"/>
      <c r="C1276" s="23"/>
      <c r="D1276" s="23"/>
      <c r="E1276" s="23"/>
      <c r="F1276" s="23"/>
      <c r="G1276" s="23"/>
      <c r="H1276" s="23"/>
      <c r="I1276" s="23"/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</row>
    <row r="1277" spans="1:23" x14ac:dyDescent="0.3">
      <c r="A1277" s="23"/>
      <c r="B1277" s="23"/>
      <c r="C1277" s="23"/>
      <c r="D1277" s="23"/>
      <c r="E1277" s="23"/>
      <c r="F1277" s="23"/>
      <c r="G1277" s="23"/>
      <c r="H1277" s="23"/>
      <c r="I1277" s="23"/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</row>
    <row r="1278" spans="1:23" x14ac:dyDescent="0.3">
      <c r="A1278" s="23"/>
      <c r="B1278" s="23"/>
      <c r="C1278" s="23"/>
      <c r="D1278" s="23"/>
      <c r="E1278" s="23"/>
      <c r="F1278" s="23"/>
      <c r="G1278" s="23"/>
      <c r="H1278" s="23"/>
      <c r="I1278" s="23"/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</row>
    <row r="1279" spans="1:23" x14ac:dyDescent="0.3">
      <c r="A1279" s="23"/>
      <c r="B1279" s="23"/>
      <c r="C1279" s="23"/>
      <c r="D1279" s="23"/>
      <c r="E1279" s="23"/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</row>
    <row r="1280" spans="1:23" x14ac:dyDescent="0.3">
      <c r="A1280" s="23"/>
      <c r="B1280" s="23"/>
      <c r="C1280" s="23"/>
      <c r="D1280" s="23"/>
      <c r="E1280" s="23"/>
      <c r="F1280" s="23"/>
      <c r="G1280" s="23"/>
      <c r="H1280" s="23"/>
      <c r="I1280" s="23"/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</row>
    <row r="1281" spans="1:23" x14ac:dyDescent="0.3">
      <c r="A1281" s="23"/>
      <c r="B1281" s="23"/>
      <c r="C1281" s="23"/>
      <c r="D1281" s="23"/>
      <c r="E1281" s="23"/>
      <c r="F1281" s="23"/>
      <c r="G1281" s="23"/>
      <c r="H1281" s="23"/>
      <c r="I1281" s="23"/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</row>
    <row r="1282" spans="1:23" x14ac:dyDescent="0.3">
      <c r="A1282" s="23"/>
      <c r="B1282" s="23"/>
      <c r="C1282" s="23"/>
      <c r="D1282" s="23"/>
      <c r="E1282" s="23"/>
      <c r="F1282" s="23"/>
      <c r="G1282" s="23"/>
      <c r="H1282" s="23"/>
      <c r="I1282" s="23"/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</row>
    <row r="1283" spans="1:23" x14ac:dyDescent="0.3">
      <c r="A1283" s="23"/>
      <c r="B1283" s="23"/>
      <c r="C1283" s="23"/>
      <c r="D1283" s="23"/>
      <c r="E1283" s="23"/>
      <c r="F1283" s="23"/>
      <c r="G1283" s="23"/>
      <c r="H1283" s="23"/>
      <c r="I1283" s="23"/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</row>
    <row r="1284" spans="1:23" x14ac:dyDescent="0.3">
      <c r="A1284" s="23"/>
      <c r="B1284" s="23"/>
      <c r="C1284" s="23"/>
      <c r="D1284" s="23"/>
      <c r="E1284" s="23"/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</row>
    <row r="1285" spans="1:23" x14ac:dyDescent="0.3">
      <c r="A1285" s="23"/>
      <c r="B1285" s="23"/>
      <c r="C1285" s="23"/>
      <c r="D1285" s="23"/>
      <c r="E1285" s="23"/>
      <c r="F1285" s="23"/>
      <c r="G1285" s="23"/>
      <c r="H1285" s="23"/>
      <c r="I1285" s="23"/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</row>
    <row r="1286" spans="1:23" x14ac:dyDescent="0.3">
      <c r="A1286" s="23"/>
      <c r="B1286" s="23"/>
      <c r="C1286" s="23"/>
      <c r="D1286" s="23"/>
      <c r="E1286" s="23"/>
      <c r="F1286" s="23"/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</row>
    <row r="1287" spans="1:23" x14ac:dyDescent="0.3">
      <c r="A1287" s="23"/>
      <c r="B1287" s="23"/>
      <c r="C1287" s="23"/>
      <c r="D1287" s="23"/>
      <c r="E1287" s="23"/>
      <c r="F1287" s="23"/>
      <c r="G1287" s="23"/>
      <c r="H1287" s="23"/>
      <c r="I1287" s="23"/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</row>
    <row r="1288" spans="1:23" x14ac:dyDescent="0.3">
      <c r="A1288" s="23"/>
      <c r="B1288" s="23"/>
      <c r="C1288" s="23"/>
      <c r="D1288" s="23"/>
      <c r="E1288" s="23"/>
      <c r="F1288" s="23"/>
      <c r="G1288" s="23"/>
      <c r="H1288" s="23"/>
      <c r="I1288" s="23"/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</row>
    <row r="1289" spans="1:23" x14ac:dyDescent="0.3">
      <c r="A1289" s="23"/>
      <c r="B1289" s="23"/>
      <c r="C1289" s="23"/>
      <c r="D1289" s="23"/>
      <c r="E1289" s="23"/>
      <c r="F1289" s="23"/>
      <c r="G1289" s="23"/>
      <c r="H1289" s="23"/>
      <c r="I1289" s="23"/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</row>
    <row r="1290" spans="1:23" x14ac:dyDescent="0.3">
      <c r="A1290" s="23"/>
      <c r="B1290" s="23"/>
      <c r="C1290" s="23"/>
      <c r="D1290" s="23"/>
      <c r="E1290" s="23"/>
      <c r="F1290" s="23"/>
      <c r="G1290" s="23"/>
      <c r="H1290" s="23"/>
      <c r="I1290" s="23"/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</row>
    <row r="1291" spans="1:23" x14ac:dyDescent="0.3">
      <c r="A1291" s="23"/>
      <c r="B1291" s="23"/>
      <c r="C1291" s="23"/>
      <c r="D1291" s="23"/>
      <c r="E1291" s="23"/>
      <c r="F1291" s="23"/>
      <c r="G1291" s="23"/>
      <c r="H1291" s="23"/>
      <c r="I1291" s="23"/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</row>
    <row r="1292" spans="1:23" x14ac:dyDescent="0.3">
      <c r="A1292" s="23"/>
      <c r="B1292" s="23"/>
      <c r="C1292" s="23"/>
      <c r="D1292" s="23"/>
      <c r="E1292" s="23"/>
      <c r="F1292" s="23"/>
      <c r="G1292" s="23"/>
      <c r="H1292" s="23"/>
      <c r="I1292" s="23"/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</row>
    <row r="1293" spans="1:23" x14ac:dyDescent="0.3">
      <c r="A1293" s="23"/>
      <c r="B1293" s="23"/>
      <c r="C1293" s="23"/>
      <c r="D1293" s="23"/>
      <c r="E1293" s="23"/>
      <c r="F1293" s="23"/>
      <c r="G1293" s="23"/>
      <c r="H1293" s="23"/>
      <c r="I1293" s="23"/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</row>
    <row r="1294" spans="1:23" x14ac:dyDescent="0.3">
      <c r="A1294" s="23"/>
      <c r="B1294" s="23"/>
      <c r="C1294" s="23"/>
      <c r="D1294" s="23"/>
      <c r="E1294" s="23"/>
      <c r="F1294" s="23"/>
      <c r="G1294" s="23"/>
      <c r="H1294" s="23"/>
      <c r="I1294" s="23"/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</row>
    <row r="1295" spans="1:23" x14ac:dyDescent="0.3">
      <c r="A1295" s="23"/>
      <c r="B1295" s="23"/>
      <c r="C1295" s="23"/>
      <c r="D1295" s="23"/>
      <c r="E1295" s="23"/>
      <c r="F1295" s="23"/>
      <c r="G1295" s="23"/>
      <c r="H1295" s="23"/>
      <c r="I1295" s="23"/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</row>
    <row r="1296" spans="1:23" x14ac:dyDescent="0.3">
      <c r="A1296" s="23"/>
      <c r="B1296" s="23"/>
      <c r="C1296" s="23"/>
      <c r="D1296" s="23"/>
      <c r="E1296" s="23"/>
      <c r="F1296" s="23"/>
      <c r="G1296" s="23"/>
      <c r="H1296" s="23"/>
      <c r="I1296" s="23"/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</row>
    <row r="1297" spans="1:23" x14ac:dyDescent="0.3">
      <c r="A1297" s="23"/>
      <c r="B1297" s="23"/>
      <c r="C1297" s="23"/>
      <c r="D1297" s="23"/>
      <c r="E1297" s="23"/>
      <c r="F1297" s="23"/>
      <c r="G1297" s="23"/>
      <c r="H1297" s="23"/>
      <c r="I1297" s="23"/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</row>
    <row r="1298" spans="1:23" x14ac:dyDescent="0.3">
      <c r="A1298" s="23"/>
      <c r="B1298" s="23"/>
      <c r="C1298" s="23"/>
      <c r="D1298" s="23"/>
      <c r="E1298" s="23"/>
      <c r="F1298" s="23"/>
      <c r="G1298" s="23"/>
      <c r="H1298" s="23"/>
      <c r="I1298" s="23"/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</row>
    <row r="1299" spans="1:23" x14ac:dyDescent="0.3">
      <c r="A1299" s="23"/>
      <c r="B1299" s="23"/>
      <c r="C1299" s="23"/>
      <c r="D1299" s="23"/>
      <c r="E1299" s="23"/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</row>
    <row r="1300" spans="1:23" x14ac:dyDescent="0.3">
      <c r="A1300" s="23"/>
      <c r="B1300" s="23"/>
      <c r="C1300" s="23"/>
      <c r="D1300" s="23"/>
      <c r="E1300" s="23"/>
      <c r="F1300" s="23"/>
      <c r="G1300" s="23"/>
      <c r="H1300" s="23"/>
      <c r="I1300" s="23"/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</row>
    <row r="1301" spans="1:23" x14ac:dyDescent="0.3">
      <c r="A1301" s="23"/>
      <c r="B1301" s="23"/>
      <c r="C1301" s="23"/>
      <c r="D1301" s="23"/>
      <c r="E1301" s="23"/>
      <c r="F1301" s="23"/>
      <c r="G1301" s="23"/>
      <c r="H1301" s="23"/>
      <c r="I1301" s="23"/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</row>
    <row r="1302" spans="1:23" x14ac:dyDescent="0.3">
      <c r="A1302" s="23"/>
      <c r="B1302" s="23"/>
      <c r="C1302" s="23"/>
      <c r="D1302" s="23"/>
      <c r="E1302" s="23"/>
      <c r="F1302" s="23"/>
      <c r="G1302" s="23"/>
      <c r="H1302" s="23"/>
      <c r="I1302" s="23"/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</row>
    <row r="1303" spans="1:23" x14ac:dyDescent="0.3">
      <c r="A1303" s="23"/>
      <c r="B1303" s="23"/>
      <c r="C1303" s="23"/>
      <c r="D1303" s="23"/>
      <c r="E1303" s="23"/>
      <c r="F1303" s="23"/>
      <c r="G1303" s="23"/>
      <c r="H1303" s="23"/>
      <c r="I1303" s="23"/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</row>
    <row r="1304" spans="1:23" x14ac:dyDescent="0.3">
      <c r="A1304" s="23"/>
      <c r="B1304" s="23"/>
      <c r="C1304" s="23"/>
      <c r="D1304" s="23"/>
      <c r="E1304" s="23"/>
      <c r="F1304" s="23"/>
      <c r="G1304" s="23"/>
      <c r="H1304" s="23"/>
      <c r="I1304" s="23"/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</row>
    <row r="1305" spans="1:23" x14ac:dyDescent="0.3">
      <c r="A1305" s="23"/>
      <c r="B1305" s="23"/>
      <c r="C1305" s="23"/>
      <c r="D1305" s="23"/>
      <c r="E1305" s="23"/>
      <c r="F1305" s="23"/>
      <c r="G1305" s="23"/>
      <c r="H1305" s="23"/>
      <c r="I1305" s="23"/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</row>
    <row r="1306" spans="1:23" x14ac:dyDescent="0.3">
      <c r="A1306" s="23"/>
      <c r="B1306" s="23"/>
      <c r="C1306" s="23"/>
      <c r="D1306" s="23"/>
      <c r="E1306" s="23"/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</row>
    <row r="1307" spans="1:23" x14ac:dyDescent="0.3">
      <c r="A1307" s="23"/>
      <c r="B1307" s="23"/>
      <c r="C1307" s="23"/>
      <c r="D1307" s="23"/>
      <c r="E1307" s="23"/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</row>
    <row r="1308" spans="1:23" x14ac:dyDescent="0.3">
      <c r="A1308" s="23"/>
      <c r="B1308" s="23"/>
      <c r="C1308" s="23"/>
      <c r="D1308" s="23"/>
      <c r="E1308" s="23"/>
      <c r="F1308" s="23"/>
      <c r="G1308" s="23"/>
      <c r="H1308" s="23"/>
      <c r="I1308" s="23"/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</row>
    <row r="1309" spans="1:23" x14ac:dyDescent="0.3">
      <c r="A1309" s="23"/>
      <c r="B1309" s="23"/>
      <c r="C1309" s="23"/>
      <c r="D1309" s="23"/>
      <c r="E1309" s="23"/>
      <c r="F1309" s="23"/>
      <c r="G1309" s="23"/>
      <c r="H1309" s="23"/>
      <c r="I1309" s="23"/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</row>
    <row r="1310" spans="1:23" x14ac:dyDescent="0.3">
      <c r="A1310" s="23"/>
      <c r="B1310" s="23"/>
      <c r="C1310" s="23"/>
      <c r="D1310" s="23"/>
      <c r="E1310" s="23"/>
      <c r="F1310" s="23"/>
      <c r="G1310" s="23"/>
      <c r="H1310" s="23"/>
      <c r="I1310" s="23"/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</row>
    <row r="1311" spans="1:23" x14ac:dyDescent="0.3">
      <c r="A1311" s="23"/>
      <c r="B1311" s="23"/>
      <c r="C1311" s="23"/>
      <c r="D1311" s="23"/>
      <c r="E1311" s="23"/>
      <c r="F1311" s="23"/>
      <c r="G1311" s="23"/>
      <c r="H1311" s="23"/>
      <c r="I1311" s="23"/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</row>
    <row r="1312" spans="1:23" x14ac:dyDescent="0.3">
      <c r="A1312" s="23"/>
      <c r="B1312" s="23"/>
      <c r="C1312" s="23"/>
      <c r="D1312" s="23"/>
      <c r="E1312" s="23"/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</row>
    <row r="1313" spans="1:23" x14ac:dyDescent="0.3">
      <c r="A1313" s="23"/>
      <c r="B1313" s="23"/>
      <c r="C1313" s="23"/>
      <c r="D1313" s="23"/>
      <c r="E1313" s="23"/>
      <c r="F1313" s="23"/>
      <c r="G1313" s="23"/>
      <c r="H1313" s="23"/>
      <c r="I1313" s="23"/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</row>
    <row r="1314" spans="1:23" x14ac:dyDescent="0.3">
      <c r="A1314" s="23"/>
      <c r="B1314" s="23"/>
      <c r="C1314" s="23"/>
      <c r="D1314" s="23"/>
      <c r="E1314" s="23"/>
      <c r="F1314" s="23"/>
      <c r="G1314" s="23"/>
      <c r="H1314" s="23"/>
      <c r="I1314" s="23"/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</row>
    <row r="1315" spans="1:23" x14ac:dyDescent="0.3">
      <c r="A1315" s="23"/>
      <c r="B1315" s="23"/>
      <c r="C1315" s="23"/>
      <c r="D1315" s="23"/>
      <c r="E1315" s="23"/>
      <c r="F1315" s="23"/>
      <c r="G1315" s="23"/>
      <c r="H1315" s="23"/>
      <c r="I1315" s="23"/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</row>
    <row r="1316" spans="1:23" x14ac:dyDescent="0.3">
      <c r="A1316" s="23"/>
      <c r="B1316" s="23"/>
      <c r="C1316" s="23"/>
      <c r="D1316" s="23"/>
      <c r="E1316" s="23"/>
      <c r="F1316" s="23"/>
      <c r="G1316" s="23"/>
      <c r="H1316" s="23"/>
      <c r="I1316" s="23"/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</row>
    <row r="1317" spans="1:23" x14ac:dyDescent="0.3">
      <c r="A1317" s="23"/>
      <c r="B1317" s="23"/>
      <c r="C1317" s="23"/>
      <c r="D1317" s="23"/>
      <c r="E1317" s="23"/>
      <c r="F1317" s="23"/>
      <c r="G1317" s="23"/>
      <c r="H1317" s="23"/>
      <c r="I1317" s="23"/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</row>
    <row r="1318" spans="1:23" x14ac:dyDescent="0.3">
      <c r="A1318" s="23"/>
      <c r="B1318" s="23"/>
      <c r="C1318" s="23"/>
      <c r="D1318" s="23"/>
      <c r="E1318" s="23"/>
      <c r="F1318" s="23"/>
      <c r="G1318" s="23"/>
      <c r="H1318" s="23"/>
      <c r="I1318" s="23"/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</row>
    <row r="1319" spans="1:23" x14ac:dyDescent="0.3">
      <c r="A1319" s="23"/>
      <c r="B1319" s="23"/>
      <c r="C1319" s="23"/>
      <c r="D1319" s="23"/>
      <c r="E1319" s="23"/>
      <c r="F1319" s="23"/>
      <c r="G1319" s="23"/>
      <c r="H1319" s="23"/>
      <c r="I1319" s="23"/>
      <c r="J1319" s="23"/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</row>
    <row r="1320" spans="1:23" x14ac:dyDescent="0.3">
      <c r="A1320" s="23"/>
      <c r="B1320" s="23"/>
      <c r="C1320" s="23"/>
      <c r="D1320" s="23"/>
      <c r="E1320" s="23"/>
      <c r="F1320" s="23"/>
      <c r="G1320" s="23"/>
      <c r="H1320" s="23"/>
      <c r="I1320" s="23"/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</row>
    <row r="1321" spans="1:23" x14ac:dyDescent="0.3">
      <c r="A1321" s="23"/>
      <c r="B1321" s="23"/>
      <c r="C1321" s="23"/>
      <c r="D1321" s="23"/>
      <c r="E1321" s="23"/>
      <c r="F1321" s="23"/>
      <c r="G1321" s="23"/>
      <c r="H1321" s="23"/>
      <c r="I1321" s="23"/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</row>
    <row r="1322" spans="1:23" x14ac:dyDescent="0.3">
      <c r="A1322" s="23"/>
      <c r="B1322" s="23"/>
      <c r="C1322" s="23"/>
      <c r="D1322" s="23"/>
      <c r="E1322" s="23"/>
      <c r="F1322" s="23"/>
      <c r="G1322" s="23"/>
      <c r="H1322" s="23"/>
      <c r="I1322" s="23"/>
      <c r="J1322" s="23"/>
      <c r="K1322" s="23"/>
      <c r="L1322" s="23"/>
      <c r="M1322" s="23"/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</row>
    <row r="1323" spans="1:23" x14ac:dyDescent="0.3">
      <c r="A1323" s="23"/>
      <c r="B1323" s="23"/>
      <c r="C1323" s="23"/>
      <c r="D1323" s="23"/>
      <c r="E1323" s="23"/>
      <c r="F1323" s="23"/>
      <c r="G1323" s="23"/>
      <c r="H1323" s="23"/>
      <c r="I1323" s="23"/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</row>
    <row r="1324" spans="1:23" x14ac:dyDescent="0.3">
      <c r="A1324" s="23"/>
      <c r="B1324" s="23"/>
      <c r="C1324" s="23"/>
      <c r="D1324" s="23"/>
      <c r="E1324" s="23"/>
      <c r="F1324" s="23"/>
      <c r="G1324" s="23"/>
      <c r="H1324" s="23"/>
      <c r="I1324" s="23"/>
      <c r="J1324" s="23"/>
      <c r="K1324" s="23"/>
      <c r="L1324" s="23"/>
      <c r="M1324" s="23"/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</row>
    <row r="1325" spans="1:23" x14ac:dyDescent="0.3">
      <c r="A1325" s="23"/>
      <c r="B1325" s="23"/>
      <c r="C1325" s="23"/>
      <c r="D1325" s="23"/>
      <c r="E1325" s="23"/>
      <c r="F1325" s="23"/>
      <c r="G1325" s="23"/>
      <c r="H1325" s="23"/>
      <c r="I1325" s="23"/>
      <c r="J1325" s="23"/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</row>
    <row r="1326" spans="1:23" x14ac:dyDescent="0.3">
      <c r="A1326" s="23"/>
      <c r="B1326" s="23"/>
      <c r="C1326" s="23"/>
      <c r="D1326" s="23"/>
      <c r="E1326" s="23"/>
      <c r="F1326" s="23"/>
      <c r="G1326" s="23"/>
      <c r="H1326" s="23"/>
      <c r="I1326" s="23"/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</row>
    <row r="1327" spans="1:23" x14ac:dyDescent="0.3">
      <c r="A1327" s="23"/>
      <c r="B1327" s="23"/>
      <c r="C1327" s="23"/>
      <c r="D1327" s="23"/>
      <c r="E1327" s="23"/>
      <c r="F1327" s="23"/>
      <c r="G1327" s="23"/>
      <c r="H1327" s="23"/>
      <c r="I1327" s="23"/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</row>
    <row r="1328" spans="1:23" x14ac:dyDescent="0.3">
      <c r="A1328" s="23"/>
      <c r="B1328" s="23"/>
      <c r="C1328" s="23"/>
      <c r="D1328" s="23"/>
      <c r="E1328" s="23"/>
      <c r="F1328" s="23"/>
      <c r="G1328" s="23"/>
      <c r="H1328" s="23"/>
      <c r="I1328" s="23"/>
      <c r="J1328" s="23"/>
      <c r="K1328" s="23"/>
      <c r="L1328" s="23"/>
      <c r="M1328" s="23"/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</row>
    <row r="1329" spans="1:23" x14ac:dyDescent="0.3">
      <c r="A1329" s="23"/>
      <c r="B1329" s="23"/>
      <c r="C1329" s="23"/>
      <c r="D1329" s="23"/>
      <c r="E1329" s="23"/>
      <c r="F1329" s="23"/>
      <c r="G1329" s="23"/>
      <c r="H1329" s="23"/>
      <c r="I1329" s="23"/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</row>
    <row r="1330" spans="1:23" x14ac:dyDescent="0.3">
      <c r="A1330" s="23"/>
      <c r="B1330" s="23"/>
      <c r="C1330" s="23"/>
      <c r="D1330" s="23"/>
      <c r="E1330" s="23"/>
      <c r="F1330" s="23"/>
      <c r="G1330" s="23"/>
      <c r="H1330" s="23"/>
      <c r="I1330" s="23"/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</row>
    <row r="1331" spans="1:23" x14ac:dyDescent="0.3">
      <c r="A1331" s="23"/>
      <c r="B1331" s="23"/>
      <c r="C1331" s="23"/>
      <c r="D1331" s="23"/>
      <c r="E1331" s="23"/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</row>
    <row r="1332" spans="1:23" x14ac:dyDescent="0.3">
      <c r="A1332" s="23"/>
      <c r="B1332" s="23"/>
      <c r="C1332" s="23"/>
      <c r="D1332" s="23"/>
      <c r="E1332" s="23"/>
      <c r="F1332" s="23"/>
      <c r="G1332" s="23"/>
      <c r="H1332" s="23"/>
      <c r="I1332" s="23"/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</row>
    <row r="1333" spans="1:23" x14ac:dyDescent="0.3">
      <c r="A1333" s="23"/>
      <c r="B1333" s="23"/>
      <c r="C1333" s="23"/>
      <c r="D1333" s="23"/>
      <c r="E1333" s="23"/>
      <c r="F1333" s="23"/>
      <c r="G1333" s="23"/>
      <c r="H1333" s="23"/>
      <c r="I1333" s="23"/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</row>
    <row r="1334" spans="1:23" x14ac:dyDescent="0.3">
      <c r="A1334" s="23"/>
      <c r="B1334" s="23"/>
      <c r="C1334" s="23"/>
      <c r="D1334" s="23"/>
      <c r="E1334" s="23"/>
      <c r="F1334" s="23"/>
      <c r="G1334" s="23"/>
      <c r="H1334" s="23"/>
      <c r="I1334" s="23"/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</row>
    <row r="1335" spans="1:23" x14ac:dyDescent="0.3">
      <c r="A1335" s="23"/>
      <c r="B1335" s="23"/>
      <c r="C1335" s="23"/>
      <c r="D1335" s="23"/>
      <c r="E1335" s="23"/>
      <c r="F1335" s="23"/>
      <c r="G1335" s="23"/>
      <c r="H1335" s="23"/>
      <c r="I1335" s="23"/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</row>
    <row r="1336" spans="1:23" x14ac:dyDescent="0.3">
      <c r="A1336" s="23"/>
      <c r="B1336" s="23"/>
      <c r="C1336" s="23"/>
      <c r="D1336" s="23"/>
      <c r="E1336" s="23"/>
      <c r="F1336" s="23"/>
      <c r="G1336" s="23"/>
      <c r="H1336" s="23"/>
      <c r="I1336" s="23"/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</row>
    <row r="1337" spans="1:23" x14ac:dyDescent="0.3">
      <c r="A1337" s="23"/>
      <c r="B1337" s="23"/>
      <c r="C1337" s="23"/>
      <c r="D1337" s="23"/>
      <c r="E1337" s="23"/>
      <c r="F1337" s="23"/>
      <c r="G1337" s="23"/>
      <c r="H1337" s="23"/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</row>
    <row r="1338" spans="1:23" x14ac:dyDescent="0.3">
      <c r="A1338" s="23"/>
      <c r="B1338" s="23"/>
      <c r="C1338" s="23"/>
      <c r="D1338" s="23"/>
      <c r="E1338" s="23"/>
      <c r="F1338" s="23"/>
      <c r="G1338" s="23"/>
      <c r="H1338" s="23"/>
      <c r="I1338" s="23"/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</row>
    <row r="1339" spans="1:23" x14ac:dyDescent="0.3">
      <c r="A1339" s="23"/>
      <c r="B1339" s="23"/>
      <c r="C1339" s="23"/>
      <c r="D1339" s="23"/>
      <c r="E1339" s="23"/>
      <c r="F1339" s="23"/>
      <c r="G1339" s="23"/>
      <c r="H1339" s="23"/>
      <c r="I1339" s="23"/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</row>
    <row r="1340" spans="1:23" x14ac:dyDescent="0.3">
      <c r="A1340" s="23"/>
      <c r="B1340" s="23"/>
      <c r="C1340" s="23"/>
      <c r="D1340" s="23"/>
      <c r="E1340" s="23"/>
      <c r="F1340" s="23"/>
      <c r="G1340" s="23"/>
      <c r="H1340" s="23"/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</row>
    <row r="1341" spans="1:23" x14ac:dyDescent="0.3">
      <c r="A1341" s="23"/>
      <c r="B1341" s="23"/>
      <c r="C1341" s="23"/>
      <c r="D1341" s="23"/>
      <c r="E1341" s="23"/>
      <c r="F1341" s="23"/>
      <c r="G1341" s="23"/>
      <c r="H1341" s="23"/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</row>
    <row r="1342" spans="1:23" x14ac:dyDescent="0.3">
      <c r="A1342" s="23"/>
      <c r="B1342" s="23"/>
      <c r="C1342" s="23"/>
      <c r="D1342" s="23"/>
      <c r="E1342" s="23"/>
      <c r="F1342" s="23"/>
      <c r="G1342" s="23"/>
      <c r="H1342" s="23"/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</row>
    <row r="1343" spans="1:23" x14ac:dyDescent="0.3">
      <c r="A1343" s="23"/>
      <c r="B1343" s="23"/>
      <c r="C1343" s="23"/>
      <c r="D1343" s="23"/>
      <c r="E1343" s="23"/>
      <c r="F1343" s="23"/>
      <c r="G1343" s="23"/>
      <c r="H1343" s="23"/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</row>
    <row r="1344" spans="1:23" x14ac:dyDescent="0.3">
      <c r="A1344" s="23"/>
      <c r="B1344" s="23"/>
      <c r="C1344" s="23"/>
      <c r="D1344" s="23"/>
      <c r="E1344" s="23"/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</row>
    <row r="1345" spans="1:23" x14ac:dyDescent="0.3">
      <c r="A1345" s="23"/>
      <c r="B1345" s="23"/>
      <c r="C1345" s="23"/>
      <c r="D1345" s="23"/>
      <c r="E1345" s="23"/>
      <c r="F1345" s="23"/>
      <c r="G1345" s="23"/>
      <c r="H1345" s="23"/>
      <c r="I1345" s="23"/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</row>
    <row r="1346" spans="1:23" x14ac:dyDescent="0.3">
      <c r="A1346" s="23"/>
      <c r="B1346" s="23"/>
      <c r="C1346" s="23"/>
      <c r="D1346" s="23"/>
      <c r="E1346" s="23"/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</row>
    <row r="1347" spans="1:23" x14ac:dyDescent="0.3">
      <c r="A1347" s="23"/>
      <c r="B1347" s="23"/>
      <c r="C1347" s="23"/>
      <c r="D1347" s="23"/>
      <c r="E1347" s="23"/>
      <c r="F1347" s="23"/>
      <c r="G1347" s="23"/>
      <c r="H1347" s="23"/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</row>
    <row r="1348" spans="1:23" x14ac:dyDescent="0.3">
      <c r="A1348" s="23"/>
      <c r="B1348" s="23"/>
      <c r="C1348" s="23"/>
      <c r="D1348" s="23"/>
      <c r="E1348" s="23"/>
      <c r="F1348" s="23"/>
      <c r="G1348" s="23"/>
      <c r="H1348" s="23"/>
      <c r="I1348" s="23"/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</row>
    <row r="1349" spans="1:23" x14ac:dyDescent="0.3">
      <c r="A1349" s="23"/>
      <c r="B1349" s="23"/>
      <c r="C1349" s="23"/>
      <c r="D1349" s="23"/>
      <c r="E1349" s="23"/>
      <c r="F1349" s="23"/>
      <c r="G1349" s="23"/>
      <c r="H1349" s="23"/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</row>
    <row r="1350" spans="1:23" x14ac:dyDescent="0.3">
      <c r="A1350" s="23"/>
      <c r="B1350" s="23"/>
      <c r="C1350" s="23"/>
      <c r="D1350" s="23"/>
      <c r="E1350" s="23"/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</row>
    <row r="1351" spans="1:23" x14ac:dyDescent="0.3">
      <c r="A1351" s="23"/>
      <c r="B1351" s="23"/>
      <c r="C1351" s="23"/>
      <c r="D1351" s="23"/>
      <c r="E1351" s="23"/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</row>
    <row r="1352" spans="1:23" x14ac:dyDescent="0.3">
      <c r="A1352" s="23"/>
      <c r="B1352" s="23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</row>
    <row r="1353" spans="1:23" x14ac:dyDescent="0.3">
      <c r="A1353" s="23"/>
      <c r="B1353" s="23"/>
      <c r="C1353" s="23"/>
      <c r="D1353" s="23"/>
      <c r="E1353" s="23"/>
      <c r="F1353" s="23"/>
      <c r="G1353" s="23"/>
      <c r="H1353" s="23"/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</row>
    <row r="1354" spans="1:23" x14ac:dyDescent="0.3">
      <c r="A1354" s="23"/>
      <c r="B1354" s="23"/>
      <c r="C1354" s="23"/>
      <c r="D1354" s="23"/>
      <c r="E1354" s="23"/>
      <c r="F1354" s="23"/>
      <c r="G1354" s="23"/>
      <c r="H1354" s="23"/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</row>
    <row r="1355" spans="1:23" x14ac:dyDescent="0.3">
      <c r="A1355" s="23"/>
      <c r="B1355" s="23"/>
      <c r="C1355" s="23"/>
      <c r="D1355" s="23"/>
      <c r="E1355" s="23"/>
      <c r="F1355" s="23"/>
      <c r="G1355" s="23"/>
      <c r="H1355" s="23"/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</row>
    <row r="1356" spans="1:23" x14ac:dyDescent="0.3">
      <c r="A1356" s="23"/>
      <c r="B1356" s="23"/>
      <c r="C1356" s="23"/>
      <c r="D1356" s="23"/>
      <c r="E1356" s="23"/>
      <c r="F1356" s="23"/>
      <c r="G1356" s="23"/>
      <c r="H1356" s="23"/>
      <c r="I1356" s="23"/>
      <c r="J1356" s="23"/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</row>
    <row r="1357" spans="1:23" x14ac:dyDescent="0.3">
      <c r="A1357" s="23"/>
      <c r="B1357" s="23"/>
      <c r="C1357" s="23"/>
      <c r="D1357" s="23"/>
      <c r="E1357" s="23"/>
      <c r="F1357" s="23"/>
      <c r="G1357" s="23"/>
      <c r="H1357" s="23"/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</row>
    <row r="1358" spans="1:23" x14ac:dyDescent="0.3">
      <c r="A1358" s="23"/>
      <c r="B1358" s="23"/>
      <c r="C1358" s="23"/>
      <c r="D1358" s="23"/>
      <c r="E1358" s="23"/>
      <c r="F1358" s="23"/>
      <c r="G1358" s="23"/>
      <c r="H1358" s="23"/>
      <c r="I1358" s="23"/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</row>
    <row r="1359" spans="1:23" x14ac:dyDescent="0.3">
      <c r="A1359" s="23"/>
      <c r="B1359" s="23"/>
      <c r="C1359" s="23"/>
      <c r="D1359" s="23"/>
      <c r="E1359" s="23"/>
      <c r="F1359" s="23"/>
      <c r="G1359" s="23"/>
      <c r="H1359" s="23"/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</row>
    <row r="1360" spans="1:23" x14ac:dyDescent="0.3">
      <c r="A1360" s="23"/>
      <c r="B1360" s="23"/>
      <c r="C1360" s="23"/>
      <c r="D1360" s="23"/>
      <c r="E1360" s="23"/>
      <c r="F1360" s="23"/>
      <c r="G1360" s="23"/>
      <c r="H1360" s="23"/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</row>
    <row r="1361" spans="1:23" x14ac:dyDescent="0.3">
      <c r="A1361" s="23"/>
      <c r="B1361" s="23"/>
      <c r="C1361" s="23"/>
      <c r="D1361" s="23"/>
      <c r="E1361" s="23"/>
      <c r="F1361" s="23"/>
      <c r="G1361" s="23"/>
      <c r="H1361" s="23"/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</row>
    <row r="1362" spans="1:23" x14ac:dyDescent="0.3">
      <c r="A1362" s="23"/>
      <c r="B1362" s="23"/>
      <c r="C1362" s="23"/>
      <c r="D1362" s="23"/>
      <c r="E1362" s="23"/>
      <c r="F1362" s="23"/>
      <c r="G1362" s="23"/>
      <c r="H1362" s="23"/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</row>
    <row r="1363" spans="1:23" x14ac:dyDescent="0.3">
      <c r="A1363" s="23"/>
      <c r="B1363" s="23"/>
      <c r="C1363" s="23"/>
      <c r="D1363" s="23"/>
      <c r="E1363" s="23"/>
      <c r="F1363" s="23"/>
      <c r="G1363" s="23"/>
      <c r="H1363" s="23"/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</row>
    <row r="1364" spans="1:23" x14ac:dyDescent="0.3">
      <c r="A1364" s="23"/>
      <c r="B1364" s="23"/>
      <c r="C1364" s="23"/>
      <c r="D1364" s="23"/>
      <c r="E1364" s="23"/>
      <c r="F1364" s="23"/>
      <c r="G1364" s="23"/>
      <c r="H1364" s="23"/>
      <c r="I1364" s="23"/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</row>
    <row r="1365" spans="1:23" x14ac:dyDescent="0.3">
      <c r="A1365" s="23"/>
      <c r="B1365" s="23"/>
      <c r="C1365" s="23"/>
      <c r="D1365" s="23"/>
      <c r="E1365" s="23"/>
      <c r="F1365" s="23"/>
      <c r="G1365" s="23"/>
      <c r="H1365" s="23"/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</row>
    <row r="1366" spans="1:23" x14ac:dyDescent="0.3">
      <c r="A1366" s="23"/>
      <c r="B1366" s="23"/>
      <c r="C1366" s="23"/>
      <c r="D1366" s="23"/>
      <c r="E1366" s="23"/>
      <c r="F1366" s="23"/>
      <c r="G1366" s="23"/>
      <c r="H1366" s="23"/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</row>
    <row r="1367" spans="1:23" x14ac:dyDescent="0.3">
      <c r="A1367" s="23"/>
      <c r="B1367" s="23"/>
      <c r="C1367" s="23"/>
      <c r="D1367" s="23"/>
      <c r="E1367" s="23"/>
      <c r="F1367" s="23"/>
      <c r="G1367" s="23"/>
      <c r="H1367" s="23"/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</row>
    <row r="1368" spans="1:23" x14ac:dyDescent="0.3">
      <c r="A1368" s="23"/>
      <c r="B1368" s="23"/>
      <c r="C1368" s="23"/>
      <c r="D1368" s="23"/>
      <c r="E1368" s="23"/>
      <c r="F1368" s="23"/>
      <c r="G1368" s="23"/>
      <c r="H1368" s="23"/>
      <c r="I1368" s="23"/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</row>
    <row r="1369" spans="1:23" x14ac:dyDescent="0.3">
      <c r="A1369" s="23"/>
      <c r="B1369" s="23"/>
      <c r="C1369" s="23"/>
      <c r="D1369" s="23"/>
      <c r="E1369" s="23"/>
      <c r="F1369" s="23"/>
      <c r="G1369" s="23"/>
      <c r="H1369" s="23"/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</row>
    <row r="1370" spans="1:23" x14ac:dyDescent="0.3">
      <c r="A1370" s="23"/>
      <c r="B1370" s="23"/>
      <c r="C1370" s="23"/>
      <c r="D1370" s="23"/>
      <c r="E1370" s="23"/>
      <c r="F1370" s="23"/>
      <c r="G1370" s="23"/>
      <c r="H1370" s="23"/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</row>
    <row r="1371" spans="1:23" x14ac:dyDescent="0.3">
      <c r="A1371" s="23"/>
      <c r="B1371" s="23"/>
      <c r="C1371" s="23"/>
      <c r="D1371" s="23"/>
      <c r="E1371" s="23"/>
      <c r="F1371" s="23"/>
      <c r="G1371" s="23"/>
      <c r="H1371" s="23"/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</row>
    <row r="1372" spans="1:23" x14ac:dyDescent="0.3">
      <c r="A1372" s="23"/>
      <c r="B1372" s="23"/>
      <c r="C1372" s="23"/>
      <c r="D1372" s="23"/>
      <c r="E1372" s="23"/>
      <c r="F1372" s="23"/>
      <c r="G1372" s="23"/>
      <c r="H1372" s="23"/>
      <c r="I1372" s="23"/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</row>
    <row r="1373" spans="1:23" x14ac:dyDescent="0.3">
      <c r="A1373" s="23"/>
      <c r="B1373" s="23"/>
      <c r="C1373" s="23"/>
      <c r="D1373" s="23"/>
      <c r="E1373" s="23"/>
      <c r="F1373" s="23"/>
      <c r="G1373" s="23"/>
      <c r="H1373" s="23"/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</row>
    <row r="1374" spans="1:23" x14ac:dyDescent="0.3">
      <c r="A1374" s="23"/>
      <c r="B1374" s="23"/>
      <c r="C1374" s="23"/>
      <c r="D1374" s="23"/>
      <c r="E1374" s="23"/>
      <c r="F1374" s="23"/>
      <c r="G1374" s="23"/>
      <c r="H1374" s="23"/>
      <c r="I1374" s="23"/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</row>
    <row r="1375" spans="1:23" x14ac:dyDescent="0.3">
      <c r="A1375" s="23"/>
      <c r="B1375" s="23"/>
      <c r="C1375" s="23"/>
      <c r="D1375" s="23"/>
      <c r="E1375" s="23"/>
      <c r="F1375" s="23"/>
      <c r="G1375" s="23"/>
      <c r="H1375" s="23"/>
      <c r="I1375" s="23"/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</row>
    <row r="1376" spans="1:23" x14ac:dyDescent="0.3">
      <c r="A1376" s="23"/>
      <c r="B1376" s="23"/>
      <c r="C1376" s="23"/>
      <c r="D1376" s="23"/>
      <c r="E1376" s="23"/>
      <c r="F1376" s="23"/>
      <c r="G1376" s="23"/>
      <c r="H1376" s="23"/>
      <c r="I1376" s="23"/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</row>
    <row r="1377" spans="1:23" x14ac:dyDescent="0.3">
      <c r="A1377" s="23"/>
      <c r="B1377" s="23"/>
      <c r="C1377" s="23"/>
      <c r="D1377" s="23"/>
      <c r="E1377" s="23"/>
      <c r="F1377" s="23"/>
      <c r="G1377" s="23"/>
      <c r="H1377" s="23"/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</row>
    <row r="1378" spans="1:23" x14ac:dyDescent="0.3">
      <c r="A1378" s="23"/>
      <c r="B1378" s="23"/>
      <c r="C1378" s="23"/>
      <c r="D1378" s="23"/>
      <c r="E1378" s="23"/>
      <c r="F1378" s="23"/>
      <c r="G1378" s="23"/>
      <c r="H1378" s="23"/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</row>
    <row r="1379" spans="1:23" x14ac:dyDescent="0.3">
      <c r="A1379" s="23"/>
      <c r="B1379" s="23"/>
      <c r="C1379" s="23"/>
      <c r="D1379" s="23"/>
      <c r="E1379" s="23"/>
      <c r="F1379" s="23"/>
      <c r="G1379" s="23"/>
      <c r="H1379" s="23"/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</row>
    <row r="1380" spans="1:23" x14ac:dyDescent="0.3">
      <c r="A1380" s="23"/>
      <c r="B1380" s="23"/>
      <c r="C1380" s="23"/>
      <c r="D1380" s="23"/>
      <c r="E1380" s="23"/>
      <c r="F1380" s="23"/>
      <c r="G1380" s="23"/>
      <c r="H1380" s="23"/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</row>
    <row r="1381" spans="1:23" x14ac:dyDescent="0.3">
      <c r="A1381" s="23"/>
      <c r="B1381" s="23"/>
      <c r="C1381" s="23"/>
      <c r="D1381" s="23"/>
      <c r="E1381" s="23"/>
      <c r="F1381" s="23"/>
      <c r="G1381" s="23"/>
      <c r="H1381" s="23"/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</row>
    <row r="1382" spans="1:23" x14ac:dyDescent="0.3">
      <c r="A1382" s="23"/>
      <c r="B1382" s="23"/>
      <c r="C1382" s="23"/>
      <c r="D1382" s="23"/>
      <c r="E1382" s="23"/>
      <c r="F1382" s="23"/>
      <c r="G1382" s="23"/>
      <c r="H1382" s="23"/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</row>
    <row r="1383" spans="1:23" x14ac:dyDescent="0.3">
      <c r="A1383" s="23"/>
      <c r="B1383" s="23"/>
      <c r="C1383" s="23"/>
      <c r="D1383" s="23"/>
      <c r="E1383" s="23"/>
      <c r="F1383" s="23"/>
      <c r="G1383" s="23"/>
      <c r="H1383" s="23"/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</row>
    <row r="1384" spans="1:23" x14ac:dyDescent="0.3">
      <c r="A1384" s="23"/>
      <c r="B1384" s="23"/>
      <c r="C1384" s="23"/>
      <c r="D1384" s="23"/>
      <c r="E1384" s="23"/>
      <c r="F1384" s="23"/>
      <c r="G1384" s="23"/>
      <c r="H1384" s="23"/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</row>
    <row r="1385" spans="1:23" x14ac:dyDescent="0.3">
      <c r="A1385" s="23"/>
      <c r="B1385" s="23"/>
      <c r="C1385" s="23"/>
      <c r="D1385" s="23"/>
      <c r="E1385" s="23"/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</row>
    <row r="1386" spans="1:23" x14ac:dyDescent="0.3">
      <c r="A1386" s="23"/>
      <c r="B1386" s="23"/>
      <c r="C1386" s="23"/>
      <c r="D1386" s="23"/>
      <c r="E1386" s="23"/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</row>
    <row r="1387" spans="1:23" x14ac:dyDescent="0.3">
      <c r="A1387" s="23"/>
      <c r="B1387" s="23"/>
      <c r="C1387" s="23"/>
      <c r="D1387" s="23"/>
      <c r="E1387" s="23"/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</row>
    <row r="1388" spans="1:23" x14ac:dyDescent="0.3">
      <c r="A1388" s="23"/>
      <c r="B1388" s="23"/>
      <c r="C1388" s="23"/>
      <c r="D1388" s="23"/>
      <c r="E1388" s="23"/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</row>
    <row r="1389" spans="1:23" x14ac:dyDescent="0.3">
      <c r="A1389" s="23"/>
      <c r="B1389" s="23"/>
      <c r="C1389" s="23"/>
      <c r="D1389" s="23"/>
      <c r="E1389" s="23"/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</row>
    <row r="1390" spans="1:23" x14ac:dyDescent="0.3">
      <c r="A1390" s="23"/>
      <c r="B1390" s="23"/>
      <c r="C1390" s="23"/>
      <c r="D1390" s="23"/>
      <c r="E1390" s="23"/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</row>
    <row r="1391" spans="1:23" x14ac:dyDescent="0.3">
      <c r="A1391" s="23"/>
      <c r="B1391" s="23"/>
      <c r="C1391" s="23"/>
      <c r="D1391" s="23"/>
      <c r="E1391" s="23"/>
      <c r="F1391" s="23"/>
      <c r="G1391" s="23"/>
      <c r="H1391" s="23"/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</row>
    <row r="1392" spans="1:23" x14ac:dyDescent="0.3">
      <c r="A1392" s="23"/>
      <c r="B1392" s="23"/>
      <c r="C1392" s="23"/>
      <c r="D1392" s="23"/>
      <c r="E1392" s="23"/>
      <c r="F1392" s="23"/>
      <c r="G1392" s="23"/>
      <c r="H1392" s="23"/>
      <c r="I1392" s="23"/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</row>
    <row r="1393" spans="1:23" x14ac:dyDescent="0.3">
      <c r="A1393" s="23"/>
      <c r="B1393" s="23"/>
      <c r="C1393" s="23"/>
      <c r="D1393" s="23"/>
      <c r="E1393" s="23"/>
      <c r="F1393" s="23"/>
      <c r="G1393" s="23"/>
      <c r="H1393" s="23"/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</row>
    <row r="1394" spans="1:23" x14ac:dyDescent="0.3">
      <c r="A1394" s="23"/>
      <c r="B1394" s="23"/>
      <c r="C1394" s="23"/>
      <c r="D1394" s="23"/>
      <c r="E1394" s="23"/>
      <c r="F1394" s="23"/>
      <c r="G1394" s="23"/>
      <c r="H1394" s="23"/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</row>
    <row r="1395" spans="1:23" x14ac:dyDescent="0.3">
      <c r="A1395" s="23"/>
      <c r="B1395" s="23"/>
      <c r="C1395" s="23"/>
      <c r="D1395" s="23"/>
      <c r="E1395" s="23"/>
      <c r="F1395" s="23"/>
      <c r="G1395" s="23"/>
      <c r="H1395" s="23"/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</row>
    <row r="1396" spans="1:23" x14ac:dyDescent="0.3">
      <c r="A1396" s="23"/>
      <c r="B1396" s="23"/>
      <c r="C1396" s="23"/>
      <c r="D1396" s="23"/>
      <c r="E1396" s="23"/>
      <c r="F1396" s="23"/>
      <c r="G1396" s="23"/>
      <c r="H1396" s="23"/>
      <c r="I1396" s="23"/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</row>
    <row r="1397" spans="1:23" x14ac:dyDescent="0.3">
      <c r="A1397" s="23"/>
      <c r="B1397" s="23"/>
      <c r="C1397" s="23"/>
      <c r="D1397" s="23"/>
      <c r="E1397" s="23"/>
      <c r="F1397" s="23"/>
      <c r="G1397" s="23"/>
      <c r="H1397" s="23"/>
      <c r="I1397" s="23"/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</row>
    <row r="1398" spans="1:23" x14ac:dyDescent="0.3">
      <c r="A1398" s="23"/>
      <c r="B1398" s="23"/>
      <c r="C1398" s="23"/>
      <c r="D1398" s="23"/>
      <c r="E1398" s="23"/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</row>
    <row r="1399" spans="1:23" x14ac:dyDescent="0.3">
      <c r="A1399" s="23"/>
      <c r="B1399" s="23"/>
      <c r="C1399" s="23"/>
      <c r="D1399" s="23"/>
      <c r="E1399" s="23"/>
      <c r="F1399" s="23"/>
      <c r="G1399" s="23"/>
      <c r="H1399" s="23"/>
      <c r="I1399" s="23"/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</row>
    <row r="1400" spans="1:23" x14ac:dyDescent="0.3">
      <c r="A1400" s="23"/>
      <c r="B1400" s="23"/>
      <c r="C1400" s="23"/>
      <c r="D1400" s="23"/>
      <c r="E1400" s="23"/>
      <c r="F1400" s="23"/>
      <c r="G1400" s="23"/>
      <c r="H1400" s="23"/>
      <c r="I1400" s="23"/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</row>
    <row r="1401" spans="1:23" x14ac:dyDescent="0.3">
      <c r="A1401" s="23"/>
      <c r="B1401" s="23"/>
      <c r="C1401" s="23"/>
      <c r="D1401" s="23"/>
      <c r="E1401" s="23"/>
      <c r="F1401" s="23"/>
      <c r="G1401" s="23"/>
      <c r="H1401" s="23"/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</row>
    <row r="1402" spans="1:23" x14ac:dyDescent="0.3">
      <c r="A1402" s="23"/>
      <c r="B1402" s="23"/>
      <c r="C1402" s="23"/>
      <c r="D1402" s="23"/>
      <c r="E1402" s="23"/>
      <c r="F1402" s="23"/>
      <c r="G1402" s="23"/>
      <c r="H1402" s="23"/>
      <c r="I1402" s="23"/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</row>
    <row r="1403" spans="1:23" x14ac:dyDescent="0.3">
      <c r="A1403" s="23"/>
      <c r="B1403" s="23"/>
      <c r="C1403" s="23"/>
      <c r="D1403" s="23"/>
      <c r="E1403" s="23"/>
      <c r="F1403" s="23"/>
      <c r="G1403" s="23"/>
      <c r="H1403" s="23"/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</row>
    <row r="1404" spans="1:23" x14ac:dyDescent="0.3">
      <c r="A1404" s="23"/>
      <c r="B1404" s="23"/>
      <c r="C1404" s="23"/>
      <c r="D1404" s="23"/>
      <c r="E1404" s="23"/>
      <c r="F1404" s="23"/>
      <c r="G1404" s="23"/>
      <c r="H1404" s="23"/>
      <c r="I1404" s="23"/>
      <c r="J1404" s="23"/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</row>
    <row r="1405" spans="1:23" x14ac:dyDescent="0.3">
      <c r="A1405" s="23"/>
      <c r="B1405" s="23"/>
      <c r="C1405" s="23"/>
      <c r="D1405" s="23"/>
      <c r="E1405" s="23"/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</row>
    <row r="1406" spans="1:23" x14ac:dyDescent="0.3">
      <c r="A1406" s="23"/>
      <c r="B1406" s="23"/>
      <c r="C1406" s="23"/>
      <c r="D1406" s="23"/>
      <c r="E1406" s="23"/>
      <c r="F1406" s="23"/>
      <c r="G1406" s="23"/>
      <c r="H1406" s="23"/>
      <c r="I1406" s="23"/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</row>
    <row r="1407" spans="1:23" x14ac:dyDescent="0.3">
      <c r="A1407" s="23"/>
      <c r="B1407" s="23"/>
      <c r="C1407" s="23"/>
      <c r="D1407" s="23"/>
      <c r="E1407" s="23"/>
      <c r="F1407" s="23"/>
      <c r="G1407" s="23"/>
      <c r="H1407" s="23"/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</row>
    <row r="1408" spans="1:23" x14ac:dyDescent="0.3">
      <c r="A1408" s="23"/>
      <c r="B1408" s="23"/>
      <c r="C1408" s="23"/>
      <c r="D1408" s="23"/>
      <c r="E1408" s="23"/>
      <c r="F1408" s="23"/>
      <c r="G1408" s="23"/>
      <c r="H1408" s="23"/>
      <c r="I1408" s="23"/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</row>
    <row r="1409" spans="1:23" x14ac:dyDescent="0.3">
      <c r="A1409" s="23"/>
      <c r="B1409" s="23"/>
      <c r="C1409" s="23"/>
      <c r="D1409" s="23"/>
      <c r="E1409" s="23"/>
      <c r="F1409" s="23"/>
      <c r="G1409" s="23"/>
      <c r="H1409" s="23"/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</row>
    <row r="1410" spans="1:23" x14ac:dyDescent="0.3">
      <c r="A1410" s="23"/>
      <c r="B1410" s="23"/>
      <c r="C1410" s="23"/>
      <c r="D1410" s="23"/>
      <c r="E1410" s="23"/>
      <c r="F1410" s="23"/>
      <c r="G1410" s="23"/>
      <c r="H1410" s="23"/>
      <c r="I1410" s="23"/>
      <c r="J1410" s="23"/>
      <c r="K1410" s="23"/>
      <c r="L1410" s="23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</row>
    <row r="1411" spans="1:23" x14ac:dyDescent="0.3">
      <c r="A1411" s="23"/>
      <c r="B1411" s="23"/>
      <c r="C1411" s="23"/>
      <c r="D1411" s="23"/>
      <c r="E1411" s="23"/>
      <c r="F1411" s="23"/>
      <c r="G1411" s="23"/>
      <c r="H1411" s="23"/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</row>
    <row r="1412" spans="1:23" x14ac:dyDescent="0.3">
      <c r="A1412" s="23"/>
      <c r="B1412" s="23"/>
      <c r="C1412" s="23"/>
      <c r="D1412" s="23"/>
      <c r="E1412" s="23"/>
      <c r="F1412" s="23"/>
      <c r="G1412" s="23"/>
      <c r="H1412" s="23"/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</row>
    <row r="1413" spans="1:23" x14ac:dyDescent="0.3">
      <c r="A1413" s="23"/>
      <c r="B1413" s="23"/>
      <c r="C1413" s="23"/>
      <c r="D1413" s="23"/>
      <c r="E1413" s="23"/>
      <c r="F1413" s="23"/>
      <c r="G1413" s="23"/>
      <c r="H1413" s="23"/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</row>
    <row r="1414" spans="1:23" x14ac:dyDescent="0.3">
      <c r="A1414" s="23"/>
      <c r="B1414" s="23"/>
      <c r="C1414" s="23"/>
      <c r="D1414" s="23"/>
      <c r="E1414" s="23"/>
      <c r="F1414" s="23"/>
      <c r="G1414" s="23"/>
      <c r="H1414" s="23"/>
      <c r="I1414" s="23"/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</row>
    <row r="1415" spans="1:23" x14ac:dyDescent="0.3">
      <c r="A1415" s="23"/>
      <c r="B1415" s="23"/>
      <c r="C1415" s="23"/>
      <c r="D1415" s="23"/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</row>
    <row r="1416" spans="1:23" x14ac:dyDescent="0.3">
      <c r="A1416" s="23"/>
      <c r="B1416" s="23"/>
      <c r="C1416" s="23"/>
      <c r="D1416" s="23"/>
      <c r="E1416" s="23"/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</row>
    <row r="1417" spans="1:23" x14ac:dyDescent="0.3">
      <c r="A1417" s="23"/>
      <c r="B1417" s="23"/>
      <c r="C1417" s="23"/>
      <c r="D1417" s="23"/>
      <c r="E1417" s="23"/>
      <c r="F1417" s="23"/>
      <c r="G1417" s="23"/>
      <c r="H1417" s="23"/>
      <c r="I1417" s="23"/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</row>
    <row r="1418" spans="1:23" x14ac:dyDescent="0.3">
      <c r="A1418" s="23"/>
      <c r="B1418" s="23"/>
      <c r="C1418" s="23"/>
      <c r="D1418" s="23"/>
      <c r="E1418" s="23"/>
      <c r="F1418" s="23"/>
      <c r="G1418" s="23"/>
      <c r="H1418" s="23"/>
      <c r="I1418" s="23"/>
      <c r="J1418" s="23"/>
      <c r="K1418" s="23"/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</row>
    <row r="1419" spans="1:23" x14ac:dyDescent="0.3">
      <c r="A1419" s="23"/>
      <c r="B1419" s="23"/>
      <c r="C1419" s="23"/>
      <c r="D1419" s="23"/>
      <c r="E1419" s="23"/>
      <c r="F1419" s="23"/>
      <c r="G1419" s="23"/>
      <c r="H1419" s="23"/>
      <c r="I1419" s="23"/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</row>
    <row r="1420" spans="1:23" x14ac:dyDescent="0.3">
      <c r="A1420" s="23"/>
      <c r="B1420" s="23"/>
      <c r="C1420" s="23"/>
      <c r="D1420" s="23"/>
      <c r="E1420" s="23"/>
      <c r="F1420" s="23"/>
      <c r="G1420" s="23"/>
      <c r="H1420" s="23"/>
      <c r="I1420" s="23"/>
      <c r="J1420" s="23"/>
      <c r="K1420" s="23"/>
      <c r="L1420" s="23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</row>
    <row r="1421" spans="1:23" x14ac:dyDescent="0.3">
      <c r="A1421" s="23"/>
      <c r="B1421" s="23"/>
      <c r="C1421" s="23"/>
      <c r="D1421" s="23"/>
      <c r="E1421" s="23"/>
      <c r="F1421" s="23"/>
      <c r="G1421" s="23"/>
      <c r="H1421" s="23"/>
      <c r="I1421" s="23"/>
      <c r="J1421" s="23"/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</row>
    <row r="1422" spans="1:23" x14ac:dyDescent="0.3">
      <c r="A1422" s="23"/>
      <c r="B1422" s="23"/>
      <c r="C1422" s="23"/>
      <c r="D1422" s="23"/>
      <c r="E1422" s="23"/>
      <c r="F1422" s="23"/>
      <c r="G1422" s="23"/>
      <c r="H1422" s="23"/>
      <c r="I1422" s="23"/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</row>
    <row r="1423" spans="1:23" x14ac:dyDescent="0.3">
      <c r="A1423" s="23"/>
      <c r="B1423" s="23"/>
      <c r="C1423" s="23"/>
      <c r="D1423" s="23"/>
      <c r="E1423" s="23"/>
      <c r="F1423" s="23"/>
      <c r="G1423" s="23"/>
      <c r="H1423" s="23"/>
      <c r="I1423" s="23"/>
      <c r="J1423" s="23"/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</row>
    <row r="1424" spans="1:23" x14ac:dyDescent="0.3">
      <c r="A1424" s="23"/>
      <c r="B1424" s="23"/>
      <c r="C1424" s="23"/>
      <c r="D1424" s="23"/>
      <c r="E1424" s="23"/>
      <c r="F1424" s="23"/>
      <c r="G1424" s="23"/>
      <c r="H1424" s="23"/>
      <c r="I1424" s="23"/>
      <c r="J1424" s="23"/>
      <c r="K1424" s="23"/>
      <c r="L1424" s="23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</row>
    <row r="1425" spans="1:23" x14ac:dyDescent="0.3">
      <c r="A1425" s="23"/>
      <c r="B1425" s="23"/>
      <c r="C1425" s="23"/>
      <c r="D1425" s="23"/>
      <c r="E1425" s="23"/>
      <c r="F1425" s="23"/>
      <c r="G1425" s="23"/>
      <c r="H1425" s="23"/>
      <c r="I1425" s="23"/>
      <c r="J1425" s="23"/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</row>
    <row r="1426" spans="1:23" x14ac:dyDescent="0.3">
      <c r="A1426" s="23"/>
      <c r="B1426" s="23"/>
      <c r="C1426" s="23"/>
      <c r="D1426" s="23"/>
      <c r="E1426" s="23"/>
      <c r="F1426" s="23"/>
      <c r="G1426" s="23"/>
      <c r="H1426" s="23"/>
      <c r="I1426" s="23"/>
      <c r="J1426" s="23"/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</row>
    <row r="1427" spans="1:23" x14ac:dyDescent="0.3">
      <c r="A1427" s="23"/>
      <c r="B1427" s="23"/>
      <c r="C1427" s="23"/>
      <c r="D1427" s="23"/>
      <c r="E1427" s="23"/>
      <c r="F1427" s="23"/>
      <c r="G1427" s="23"/>
      <c r="H1427" s="23"/>
      <c r="I1427" s="23"/>
      <c r="J1427" s="23"/>
      <c r="K1427" s="23"/>
      <c r="L1427" s="23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</row>
    <row r="1428" spans="1:23" x14ac:dyDescent="0.3">
      <c r="A1428" s="23"/>
      <c r="B1428" s="23"/>
      <c r="C1428" s="23"/>
      <c r="D1428" s="23"/>
      <c r="E1428" s="23"/>
      <c r="F1428" s="23"/>
      <c r="G1428" s="23"/>
      <c r="H1428" s="23"/>
      <c r="I1428" s="23"/>
      <c r="J1428" s="23"/>
      <c r="K1428" s="23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</row>
    <row r="1429" spans="1:23" x14ac:dyDescent="0.3">
      <c r="A1429" s="23"/>
      <c r="B1429" s="23"/>
      <c r="C1429" s="23"/>
      <c r="D1429" s="23"/>
      <c r="E1429" s="23"/>
      <c r="F1429" s="23"/>
      <c r="G1429" s="23"/>
      <c r="H1429" s="23"/>
      <c r="I1429" s="23"/>
      <c r="J1429" s="23"/>
      <c r="K1429" s="23"/>
      <c r="L1429" s="23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</row>
    <row r="1430" spans="1:23" x14ac:dyDescent="0.3">
      <c r="A1430" s="23"/>
      <c r="B1430" s="23"/>
      <c r="C1430" s="23"/>
      <c r="D1430" s="23"/>
      <c r="E1430" s="23"/>
      <c r="F1430" s="23"/>
      <c r="G1430" s="23"/>
      <c r="H1430" s="23"/>
      <c r="I1430" s="23"/>
      <c r="J1430" s="23"/>
      <c r="K1430" s="23"/>
      <c r="L1430" s="23"/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</row>
    <row r="1431" spans="1:23" x14ac:dyDescent="0.3">
      <c r="A1431" s="23"/>
      <c r="B1431" s="23"/>
      <c r="C1431" s="23"/>
      <c r="D1431" s="23"/>
      <c r="E1431" s="23"/>
      <c r="F1431" s="23"/>
      <c r="G1431" s="23"/>
      <c r="H1431" s="23"/>
      <c r="I1431" s="23"/>
      <c r="J1431" s="23"/>
      <c r="K1431" s="23"/>
      <c r="L1431" s="23"/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</row>
    <row r="1432" spans="1:23" x14ac:dyDescent="0.3">
      <c r="A1432" s="23"/>
      <c r="B1432" s="23"/>
      <c r="C1432" s="23"/>
      <c r="D1432" s="23"/>
      <c r="E1432" s="23"/>
      <c r="F1432" s="23"/>
      <c r="G1432" s="23"/>
      <c r="H1432" s="23"/>
      <c r="I1432" s="23"/>
      <c r="J1432" s="2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</row>
    <row r="1433" spans="1:23" x14ac:dyDescent="0.3">
      <c r="A1433" s="23"/>
      <c r="B1433" s="23"/>
      <c r="C1433" s="23"/>
      <c r="D1433" s="23"/>
      <c r="E1433" s="23"/>
      <c r="F1433" s="23"/>
      <c r="G1433" s="23"/>
      <c r="H1433" s="23"/>
      <c r="I1433" s="23"/>
      <c r="J1433" s="23"/>
      <c r="K1433" s="23"/>
      <c r="L1433" s="23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</row>
    <row r="1434" spans="1:23" x14ac:dyDescent="0.3">
      <c r="A1434" s="23"/>
      <c r="B1434" s="23"/>
      <c r="C1434" s="23"/>
      <c r="D1434" s="23"/>
      <c r="E1434" s="23"/>
      <c r="F1434" s="23"/>
      <c r="G1434" s="23"/>
      <c r="H1434" s="23"/>
      <c r="I1434" s="23"/>
      <c r="J1434" s="23"/>
      <c r="K1434" s="23"/>
      <c r="L1434" s="23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</row>
    <row r="1435" spans="1:23" x14ac:dyDescent="0.3">
      <c r="A1435" s="23"/>
      <c r="B1435" s="23"/>
      <c r="C1435" s="23"/>
      <c r="D1435" s="23"/>
      <c r="E1435" s="23"/>
      <c r="F1435" s="23"/>
      <c r="G1435" s="23"/>
      <c r="H1435" s="23"/>
      <c r="I1435" s="23"/>
      <c r="J1435" s="23"/>
      <c r="K1435" s="23"/>
      <c r="L1435" s="23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</row>
    <row r="1436" spans="1:23" x14ac:dyDescent="0.3">
      <c r="A1436" s="23"/>
      <c r="B1436" s="23"/>
      <c r="C1436" s="23"/>
      <c r="D1436" s="23"/>
      <c r="E1436" s="23"/>
      <c r="F1436" s="23"/>
      <c r="G1436" s="23"/>
      <c r="H1436" s="23"/>
      <c r="I1436" s="23"/>
      <c r="J1436" s="23"/>
      <c r="K1436" s="23"/>
      <c r="L1436" s="23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</row>
    <row r="1437" spans="1:23" x14ac:dyDescent="0.3">
      <c r="A1437" s="23"/>
      <c r="B1437" s="23"/>
      <c r="C1437" s="23"/>
      <c r="D1437" s="23"/>
      <c r="E1437" s="23"/>
      <c r="F1437" s="23"/>
      <c r="G1437" s="23"/>
      <c r="H1437" s="23"/>
      <c r="I1437" s="23"/>
      <c r="J1437" s="23"/>
      <c r="K1437" s="23"/>
      <c r="L1437" s="23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</row>
    <row r="1438" spans="1:23" x14ac:dyDescent="0.3">
      <c r="A1438" s="23"/>
      <c r="B1438" s="23"/>
      <c r="C1438" s="23"/>
      <c r="D1438" s="23"/>
      <c r="E1438" s="23"/>
      <c r="F1438" s="23"/>
      <c r="G1438" s="23"/>
      <c r="H1438" s="23"/>
      <c r="I1438" s="23"/>
      <c r="J1438" s="23"/>
      <c r="K1438" s="23"/>
      <c r="L1438" s="23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</row>
    <row r="1439" spans="1:23" x14ac:dyDescent="0.3">
      <c r="A1439" s="23"/>
      <c r="B1439" s="23"/>
      <c r="C1439" s="23"/>
      <c r="D1439" s="23"/>
      <c r="E1439" s="23"/>
      <c r="F1439" s="23"/>
      <c r="G1439" s="23"/>
      <c r="H1439" s="23"/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</row>
    <row r="1440" spans="1:23" x14ac:dyDescent="0.3">
      <c r="A1440" s="23"/>
      <c r="B1440" s="23"/>
      <c r="C1440" s="23"/>
      <c r="D1440" s="23"/>
      <c r="E1440" s="23"/>
      <c r="F1440" s="23"/>
      <c r="G1440" s="23"/>
      <c r="H1440" s="23"/>
      <c r="I1440" s="23"/>
      <c r="J1440" s="23"/>
      <c r="K1440" s="23"/>
      <c r="L1440" s="23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</row>
    <row r="1441" spans="1:23" x14ac:dyDescent="0.3">
      <c r="A1441" s="23"/>
      <c r="B1441" s="23"/>
      <c r="C1441" s="23"/>
      <c r="D1441" s="23"/>
      <c r="E1441" s="23"/>
      <c r="F1441" s="23"/>
      <c r="G1441" s="23"/>
      <c r="H1441" s="23"/>
      <c r="I1441" s="23"/>
      <c r="J1441" s="23"/>
      <c r="K1441" s="23"/>
      <c r="L1441" s="23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</row>
    <row r="1442" spans="1:23" x14ac:dyDescent="0.3">
      <c r="A1442" s="23"/>
      <c r="B1442" s="23"/>
      <c r="C1442" s="23"/>
      <c r="D1442" s="23"/>
      <c r="E1442" s="23"/>
      <c r="F1442" s="23"/>
      <c r="G1442" s="23"/>
      <c r="H1442" s="23"/>
      <c r="I1442" s="23"/>
      <c r="J1442" s="23"/>
      <c r="K1442" s="23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</row>
    <row r="1443" spans="1:23" x14ac:dyDescent="0.3">
      <c r="A1443" s="23"/>
      <c r="B1443" s="23"/>
      <c r="C1443" s="23"/>
      <c r="D1443" s="23"/>
      <c r="E1443" s="23"/>
      <c r="F1443" s="23"/>
      <c r="G1443" s="23"/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</row>
    <row r="1444" spans="1:23" x14ac:dyDescent="0.3">
      <c r="A1444" s="23"/>
      <c r="B1444" s="23"/>
      <c r="C1444" s="23"/>
      <c r="D1444" s="23"/>
      <c r="E1444" s="23"/>
      <c r="F1444" s="23"/>
      <c r="G1444" s="23"/>
      <c r="H1444" s="23"/>
      <c r="I1444" s="23"/>
      <c r="J1444" s="23"/>
      <c r="K1444" s="23"/>
      <c r="L1444" s="23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</row>
    <row r="1445" spans="1:23" x14ac:dyDescent="0.3">
      <c r="A1445" s="23"/>
      <c r="B1445" s="23"/>
      <c r="C1445" s="23"/>
      <c r="D1445" s="23"/>
      <c r="E1445" s="23"/>
      <c r="F1445" s="23"/>
      <c r="G1445" s="23"/>
      <c r="H1445" s="23"/>
      <c r="I1445" s="23"/>
      <c r="J1445" s="23"/>
      <c r="K1445" s="23"/>
      <c r="L1445" s="23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</row>
    <row r="1446" spans="1:23" x14ac:dyDescent="0.3">
      <c r="A1446" s="23"/>
      <c r="B1446" s="23"/>
      <c r="C1446" s="23"/>
      <c r="D1446" s="23"/>
      <c r="E1446" s="23"/>
      <c r="F1446" s="23"/>
      <c r="G1446" s="23"/>
      <c r="H1446" s="23"/>
      <c r="I1446" s="23"/>
      <c r="J1446" s="23"/>
      <c r="K1446" s="23"/>
      <c r="L1446" s="23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</row>
    <row r="1447" spans="1:23" x14ac:dyDescent="0.3">
      <c r="A1447" s="23"/>
      <c r="B1447" s="23"/>
      <c r="C1447" s="23"/>
      <c r="D1447" s="23"/>
      <c r="E1447" s="23"/>
      <c r="F1447" s="23"/>
      <c r="G1447" s="23"/>
      <c r="H1447" s="23"/>
      <c r="I1447" s="23"/>
      <c r="J1447" s="23"/>
      <c r="K1447" s="23"/>
      <c r="L1447" s="23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</row>
    <row r="1448" spans="1:23" x14ac:dyDescent="0.3">
      <c r="A1448" s="23"/>
      <c r="B1448" s="23"/>
      <c r="C1448" s="23"/>
      <c r="D1448" s="23"/>
      <c r="E1448" s="23"/>
      <c r="F1448" s="23"/>
      <c r="G1448" s="23"/>
      <c r="H1448" s="23"/>
      <c r="I1448" s="23"/>
      <c r="J1448" s="23"/>
      <c r="K1448" s="23"/>
      <c r="L1448" s="23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</row>
    <row r="1449" spans="1:23" x14ac:dyDescent="0.3">
      <c r="A1449" s="23"/>
      <c r="B1449" s="23"/>
      <c r="C1449" s="23"/>
      <c r="D1449" s="23"/>
      <c r="E1449" s="23"/>
      <c r="F1449" s="23"/>
      <c r="G1449" s="23"/>
      <c r="H1449" s="23"/>
      <c r="I1449" s="23"/>
      <c r="J1449" s="23"/>
      <c r="K1449" s="23"/>
      <c r="L1449" s="23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</row>
    <row r="1450" spans="1:23" x14ac:dyDescent="0.3">
      <c r="A1450" s="23"/>
      <c r="B1450" s="23"/>
      <c r="C1450" s="23"/>
      <c r="D1450" s="23"/>
      <c r="E1450" s="23"/>
      <c r="F1450" s="23"/>
      <c r="G1450" s="23"/>
      <c r="H1450" s="23"/>
      <c r="I1450" s="23"/>
      <c r="J1450" s="23"/>
      <c r="K1450" s="23"/>
      <c r="L1450" s="23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</row>
    <row r="1451" spans="1:23" x14ac:dyDescent="0.3">
      <c r="A1451" s="23"/>
      <c r="B1451" s="23"/>
      <c r="C1451" s="23"/>
      <c r="D1451" s="23"/>
      <c r="E1451" s="23"/>
      <c r="F1451" s="23"/>
      <c r="G1451" s="23"/>
      <c r="H1451" s="23"/>
      <c r="I1451" s="23"/>
      <c r="J1451" s="23"/>
      <c r="K1451" s="23"/>
      <c r="L1451" s="23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</row>
    <row r="1452" spans="1:23" x14ac:dyDescent="0.3">
      <c r="A1452" s="23"/>
      <c r="B1452" s="23"/>
      <c r="C1452" s="23"/>
      <c r="D1452" s="23"/>
      <c r="E1452" s="23"/>
      <c r="F1452" s="23"/>
      <c r="G1452" s="23"/>
      <c r="H1452" s="23"/>
      <c r="I1452" s="23"/>
      <c r="J1452" s="23"/>
      <c r="K1452" s="23"/>
      <c r="L1452" s="23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</row>
    <row r="1453" spans="1:23" x14ac:dyDescent="0.3">
      <c r="A1453" s="23"/>
      <c r="B1453" s="23"/>
      <c r="C1453" s="23"/>
      <c r="D1453" s="23"/>
      <c r="E1453" s="23"/>
      <c r="F1453" s="23"/>
      <c r="G1453" s="23"/>
      <c r="H1453" s="23"/>
      <c r="I1453" s="23"/>
      <c r="J1453" s="23"/>
      <c r="K1453" s="23"/>
      <c r="L1453" s="23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</row>
    <row r="1454" spans="1:23" x14ac:dyDescent="0.3">
      <c r="A1454" s="23"/>
      <c r="B1454" s="23"/>
      <c r="C1454" s="23"/>
      <c r="D1454" s="23"/>
      <c r="E1454" s="23"/>
      <c r="F1454" s="23"/>
      <c r="G1454" s="23"/>
      <c r="H1454" s="23"/>
      <c r="I1454" s="23"/>
      <c r="J1454" s="23"/>
      <c r="K1454" s="23"/>
      <c r="L1454" s="23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</row>
    <row r="1455" spans="1:23" x14ac:dyDescent="0.3">
      <c r="A1455" s="23"/>
      <c r="B1455" s="23"/>
      <c r="C1455" s="23"/>
      <c r="D1455" s="23"/>
      <c r="E1455" s="23"/>
      <c r="F1455" s="23"/>
      <c r="G1455" s="23"/>
      <c r="H1455" s="23"/>
      <c r="I1455" s="23"/>
      <c r="J1455" s="23"/>
      <c r="K1455" s="23"/>
      <c r="L1455" s="23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</row>
    <row r="1456" spans="1:23" x14ac:dyDescent="0.3">
      <c r="A1456" s="23"/>
      <c r="B1456" s="23"/>
      <c r="C1456" s="23"/>
      <c r="D1456" s="23"/>
      <c r="E1456" s="23"/>
      <c r="F1456" s="23"/>
      <c r="G1456" s="23"/>
      <c r="H1456" s="23"/>
      <c r="I1456" s="23"/>
      <c r="J1456" s="23"/>
      <c r="K1456" s="23"/>
      <c r="L1456" s="23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</row>
    <row r="1457" spans="1:23" x14ac:dyDescent="0.3">
      <c r="A1457" s="23"/>
      <c r="B1457" s="23"/>
      <c r="C1457" s="23"/>
      <c r="D1457" s="23"/>
      <c r="E1457" s="23"/>
      <c r="F1457" s="23"/>
      <c r="G1457" s="23"/>
      <c r="H1457" s="23"/>
      <c r="I1457" s="23"/>
      <c r="J1457" s="23"/>
      <c r="K1457" s="23"/>
      <c r="L1457" s="23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</row>
    <row r="1458" spans="1:23" x14ac:dyDescent="0.3">
      <c r="A1458" s="23"/>
      <c r="B1458" s="23"/>
      <c r="C1458" s="23"/>
      <c r="D1458" s="23"/>
      <c r="E1458" s="23"/>
      <c r="F1458" s="23"/>
      <c r="G1458" s="23"/>
      <c r="H1458" s="23"/>
      <c r="I1458" s="23"/>
      <c r="J1458" s="23"/>
      <c r="K1458" s="23"/>
      <c r="L1458" s="23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</row>
    <row r="1459" spans="1:23" x14ac:dyDescent="0.3">
      <c r="A1459" s="23"/>
      <c r="B1459" s="23"/>
      <c r="C1459" s="23"/>
      <c r="D1459" s="23"/>
      <c r="E1459" s="23"/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</row>
    <row r="1460" spans="1:23" x14ac:dyDescent="0.3">
      <c r="A1460" s="23"/>
      <c r="B1460" s="23"/>
      <c r="C1460" s="23"/>
      <c r="D1460" s="23"/>
      <c r="E1460" s="23"/>
      <c r="F1460" s="23"/>
      <c r="G1460" s="23"/>
      <c r="H1460" s="23"/>
      <c r="I1460" s="23"/>
      <c r="J1460" s="23"/>
      <c r="K1460" s="23"/>
      <c r="L1460" s="23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</row>
    <row r="1461" spans="1:23" x14ac:dyDescent="0.3">
      <c r="A1461" s="23"/>
      <c r="B1461" s="23"/>
      <c r="C1461" s="23"/>
      <c r="D1461" s="23"/>
      <c r="E1461" s="23"/>
      <c r="F1461" s="23"/>
      <c r="G1461" s="23"/>
      <c r="H1461" s="23"/>
      <c r="I1461" s="23"/>
      <c r="J1461" s="23"/>
      <c r="K1461" s="23"/>
      <c r="L1461" s="23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</row>
    <row r="1462" spans="1:23" x14ac:dyDescent="0.3">
      <c r="A1462" s="23"/>
      <c r="B1462" s="23"/>
      <c r="C1462" s="23"/>
      <c r="D1462" s="23"/>
      <c r="E1462" s="23"/>
      <c r="F1462" s="23"/>
      <c r="G1462" s="23"/>
      <c r="H1462" s="23"/>
      <c r="I1462" s="23"/>
      <c r="J1462" s="23"/>
      <c r="K1462" s="23"/>
      <c r="L1462" s="23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</row>
    <row r="1463" spans="1:23" x14ac:dyDescent="0.3">
      <c r="A1463" s="23"/>
      <c r="B1463" s="23"/>
      <c r="C1463" s="23"/>
      <c r="D1463" s="23"/>
      <c r="E1463" s="23"/>
      <c r="F1463" s="23"/>
      <c r="G1463" s="23"/>
      <c r="H1463" s="23"/>
      <c r="I1463" s="23"/>
      <c r="J1463" s="23"/>
      <c r="K1463" s="23"/>
      <c r="L1463" s="23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</row>
    <row r="1464" spans="1:23" x14ac:dyDescent="0.3">
      <c r="A1464" s="23"/>
      <c r="B1464" s="23"/>
      <c r="C1464" s="23"/>
      <c r="D1464" s="23"/>
      <c r="E1464" s="23"/>
      <c r="F1464" s="23"/>
      <c r="G1464" s="23"/>
      <c r="H1464" s="23"/>
      <c r="I1464" s="23"/>
      <c r="J1464" s="23"/>
      <c r="K1464" s="23"/>
      <c r="L1464" s="23"/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</row>
    <row r="1465" spans="1:23" x14ac:dyDescent="0.3">
      <c r="A1465" s="23"/>
      <c r="B1465" s="23"/>
      <c r="C1465" s="23"/>
      <c r="D1465" s="23"/>
      <c r="E1465" s="23"/>
      <c r="F1465" s="23"/>
      <c r="G1465" s="23"/>
      <c r="H1465" s="23"/>
      <c r="I1465" s="23"/>
      <c r="J1465" s="23"/>
      <c r="K1465" s="23"/>
      <c r="L1465" s="23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</row>
    <row r="1466" spans="1:23" x14ac:dyDescent="0.3">
      <c r="A1466" s="23"/>
      <c r="B1466" s="23"/>
      <c r="C1466" s="23"/>
      <c r="D1466" s="23"/>
      <c r="E1466" s="23"/>
      <c r="F1466" s="23"/>
      <c r="G1466" s="23"/>
      <c r="H1466" s="23"/>
      <c r="I1466" s="23"/>
      <c r="J1466" s="23"/>
      <c r="K1466" s="23"/>
      <c r="L1466" s="23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</row>
    <row r="1467" spans="1:23" x14ac:dyDescent="0.3">
      <c r="A1467" s="23"/>
      <c r="B1467" s="23"/>
      <c r="C1467" s="23"/>
      <c r="D1467" s="23"/>
      <c r="E1467" s="23"/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</row>
    <row r="1468" spans="1:23" x14ac:dyDescent="0.3">
      <c r="A1468" s="23"/>
      <c r="B1468" s="23"/>
      <c r="C1468" s="23"/>
      <c r="D1468" s="23"/>
      <c r="E1468" s="23"/>
      <c r="F1468" s="23"/>
      <c r="G1468" s="23"/>
      <c r="H1468" s="23"/>
      <c r="I1468" s="23"/>
      <c r="J1468" s="23"/>
      <c r="K1468" s="23"/>
      <c r="L1468" s="23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</row>
    <row r="1469" spans="1:23" x14ac:dyDescent="0.3">
      <c r="A1469" s="23"/>
      <c r="B1469" s="23"/>
      <c r="C1469" s="23"/>
      <c r="D1469" s="23"/>
      <c r="E1469" s="23"/>
      <c r="F1469" s="23"/>
      <c r="G1469" s="23"/>
      <c r="H1469" s="23"/>
      <c r="I1469" s="23"/>
      <c r="J1469" s="23"/>
      <c r="K1469" s="23"/>
      <c r="L1469" s="23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</row>
    <row r="1470" spans="1:23" x14ac:dyDescent="0.3">
      <c r="A1470" s="23"/>
      <c r="B1470" s="23"/>
      <c r="C1470" s="23"/>
      <c r="D1470" s="23"/>
      <c r="E1470" s="23"/>
      <c r="F1470" s="23"/>
      <c r="G1470" s="23"/>
      <c r="H1470" s="23"/>
      <c r="I1470" s="23"/>
      <c r="J1470" s="23"/>
      <c r="K1470" s="23"/>
      <c r="L1470" s="23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</row>
    <row r="1471" spans="1:23" x14ac:dyDescent="0.3">
      <c r="A1471" s="23"/>
      <c r="B1471" s="23"/>
      <c r="C1471" s="23"/>
      <c r="D1471" s="23"/>
      <c r="E1471" s="23"/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</row>
    <row r="1472" spans="1:23" x14ac:dyDescent="0.3">
      <c r="A1472" s="23"/>
      <c r="B1472" s="23"/>
      <c r="C1472" s="23"/>
      <c r="D1472" s="23"/>
      <c r="E1472" s="23"/>
      <c r="F1472" s="23"/>
      <c r="G1472" s="23"/>
      <c r="H1472" s="23"/>
      <c r="I1472" s="23"/>
      <c r="J1472" s="23"/>
      <c r="K1472" s="23"/>
      <c r="L1472" s="23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</row>
    <row r="1473" spans="1:23" x14ac:dyDescent="0.3">
      <c r="A1473" s="23"/>
      <c r="B1473" s="23"/>
      <c r="C1473" s="23"/>
      <c r="D1473" s="23"/>
      <c r="E1473" s="23"/>
      <c r="F1473" s="23"/>
      <c r="G1473" s="23"/>
      <c r="H1473" s="23"/>
      <c r="I1473" s="23"/>
      <c r="J1473" s="23"/>
      <c r="K1473" s="23"/>
      <c r="L1473" s="23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</row>
    <row r="1474" spans="1:23" x14ac:dyDescent="0.3">
      <c r="A1474" s="23"/>
      <c r="B1474" s="23"/>
      <c r="C1474" s="23"/>
      <c r="D1474" s="23"/>
      <c r="E1474" s="23"/>
      <c r="F1474" s="23"/>
      <c r="G1474" s="23"/>
      <c r="H1474" s="23"/>
      <c r="I1474" s="23"/>
      <c r="J1474" s="23"/>
      <c r="K1474" s="23"/>
      <c r="L1474" s="23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</row>
    <row r="1475" spans="1:23" x14ac:dyDescent="0.3">
      <c r="A1475" s="23"/>
      <c r="B1475" s="23"/>
      <c r="C1475" s="23"/>
      <c r="D1475" s="23"/>
      <c r="E1475" s="23"/>
      <c r="F1475" s="23"/>
      <c r="G1475" s="23"/>
      <c r="H1475" s="23"/>
      <c r="I1475" s="23"/>
      <c r="J1475" s="23"/>
      <c r="K1475" s="23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</row>
    <row r="1476" spans="1:23" x14ac:dyDescent="0.3">
      <c r="A1476" s="23"/>
      <c r="B1476" s="23"/>
      <c r="C1476" s="23"/>
      <c r="D1476" s="23"/>
      <c r="E1476" s="23"/>
      <c r="F1476" s="23"/>
      <c r="G1476" s="23"/>
      <c r="H1476" s="23"/>
      <c r="I1476" s="23"/>
      <c r="J1476" s="23"/>
      <c r="K1476" s="23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</row>
    <row r="1477" spans="1:23" x14ac:dyDescent="0.3">
      <c r="A1477" s="23"/>
      <c r="B1477" s="23"/>
      <c r="C1477" s="23"/>
      <c r="D1477" s="23"/>
      <c r="E1477" s="23"/>
      <c r="F1477" s="23"/>
      <c r="G1477" s="23"/>
      <c r="H1477" s="23"/>
      <c r="I1477" s="23"/>
      <c r="J1477" s="23"/>
      <c r="K1477" s="23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</row>
    <row r="1478" spans="1:23" x14ac:dyDescent="0.3">
      <c r="A1478" s="23"/>
      <c r="B1478" s="23"/>
      <c r="C1478" s="23"/>
      <c r="D1478" s="23"/>
      <c r="E1478" s="23"/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</row>
    <row r="1479" spans="1:23" x14ac:dyDescent="0.3">
      <c r="A1479" s="23"/>
      <c r="B1479" s="23"/>
      <c r="C1479" s="23"/>
      <c r="D1479" s="23"/>
      <c r="E1479" s="23"/>
      <c r="F1479" s="23"/>
      <c r="G1479" s="23"/>
      <c r="H1479" s="23"/>
      <c r="I1479" s="23"/>
      <c r="J1479" s="23"/>
      <c r="K1479" s="23"/>
      <c r="L1479" s="23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</row>
    <row r="1480" spans="1:23" x14ac:dyDescent="0.3">
      <c r="A1480" s="23"/>
      <c r="B1480" s="23"/>
      <c r="C1480" s="23"/>
      <c r="D1480" s="23"/>
      <c r="E1480" s="23"/>
      <c r="F1480" s="23"/>
      <c r="G1480" s="23"/>
      <c r="H1480" s="23"/>
      <c r="I1480" s="23"/>
      <c r="J1480" s="23"/>
      <c r="K1480" s="23"/>
      <c r="L1480" s="23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</row>
    <row r="1481" spans="1:23" x14ac:dyDescent="0.3">
      <c r="A1481" s="23"/>
      <c r="B1481" s="23"/>
      <c r="C1481" s="23"/>
      <c r="D1481" s="23"/>
      <c r="E1481" s="23"/>
      <c r="F1481" s="23"/>
      <c r="G1481" s="23"/>
      <c r="H1481" s="23"/>
      <c r="I1481" s="23"/>
      <c r="J1481" s="23"/>
      <c r="K1481" s="23"/>
      <c r="L1481" s="23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</row>
    <row r="1482" spans="1:23" x14ac:dyDescent="0.3">
      <c r="A1482" s="23"/>
      <c r="B1482" s="23"/>
      <c r="C1482" s="23"/>
      <c r="D1482" s="23"/>
      <c r="E1482" s="23"/>
      <c r="F1482" s="23"/>
      <c r="G1482" s="23"/>
      <c r="H1482" s="23"/>
      <c r="I1482" s="23"/>
      <c r="J1482" s="23"/>
      <c r="K1482" s="23"/>
      <c r="L1482" s="23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</row>
    <row r="1483" spans="1:23" x14ac:dyDescent="0.3">
      <c r="A1483" s="23"/>
      <c r="B1483" s="23"/>
      <c r="C1483" s="23"/>
      <c r="D1483" s="23"/>
      <c r="E1483" s="23"/>
      <c r="F1483" s="23"/>
      <c r="G1483" s="23"/>
      <c r="H1483" s="23"/>
      <c r="I1483" s="23"/>
      <c r="J1483" s="23"/>
      <c r="K1483" s="23"/>
      <c r="L1483" s="23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</row>
    <row r="1484" spans="1:23" x14ac:dyDescent="0.3">
      <c r="A1484" s="23"/>
      <c r="B1484" s="23"/>
      <c r="C1484" s="23"/>
      <c r="D1484" s="23"/>
      <c r="E1484" s="23"/>
      <c r="F1484" s="23"/>
      <c r="G1484" s="23"/>
      <c r="H1484" s="23"/>
      <c r="I1484" s="23"/>
      <c r="J1484" s="23"/>
      <c r="K1484" s="23"/>
      <c r="L1484" s="23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</row>
    <row r="1485" spans="1:23" x14ac:dyDescent="0.3">
      <c r="A1485" s="23"/>
      <c r="B1485" s="23"/>
      <c r="C1485" s="23"/>
      <c r="D1485" s="23"/>
      <c r="E1485" s="23"/>
      <c r="F1485" s="23"/>
      <c r="G1485" s="23"/>
      <c r="H1485" s="23"/>
      <c r="I1485" s="23"/>
      <c r="J1485" s="23"/>
      <c r="K1485" s="23"/>
      <c r="L1485" s="23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</row>
    <row r="1486" spans="1:23" x14ac:dyDescent="0.3">
      <c r="A1486" s="23"/>
      <c r="B1486" s="23"/>
      <c r="C1486" s="23"/>
      <c r="D1486" s="23"/>
      <c r="E1486" s="23"/>
      <c r="F1486" s="23"/>
      <c r="G1486" s="23"/>
      <c r="H1486" s="23"/>
      <c r="I1486" s="23"/>
      <c r="J1486" s="23"/>
      <c r="K1486" s="23"/>
      <c r="L1486" s="23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</row>
    <row r="1487" spans="1:23" x14ac:dyDescent="0.3">
      <c r="A1487" s="23"/>
      <c r="B1487" s="23"/>
      <c r="C1487" s="23"/>
      <c r="D1487" s="23"/>
      <c r="E1487" s="23"/>
      <c r="F1487" s="23"/>
      <c r="G1487" s="23"/>
      <c r="H1487" s="23"/>
      <c r="I1487" s="23"/>
      <c r="J1487" s="23"/>
      <c r="K1487" s="23"/>
      <c r="L1487" s="23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</row>
    <row r="1488" spans="1:23" x14ac:dyDescent="0.3">
      <c r="A1488" s="23"/>
      <c r="B1488" s="23"/>
      <c r="C1488" s="23"/>
      <c r="D1488" s="23"/>
      <c r="E1488" s="23"/>
      <c r="F1488" s="23"/>
      <c r="G1488" s="23"/>
      <c r="H1488" s="23"/>
      <c r="I1488" s="23"/>
      <c r="J1488" s="23"/>
      <c r="K1488" s="23"/>
      <c r="L1488" s="23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</row>
    <row r="1489" spans="1:23" x14ac:dyDescent="0.3">
      <c r="A1489" s="23"/>
      <c r="B1489" s="23"/>
      <c r="C1489" s="23"/>
      <c r="D1489" s="23"/>
      <c r="E1489" s="23"/>
      <c r="F1489" s="23"/>
      <c r="G1489" s="23"/>
      <c r="H1489" s="23"/>
      <c r="I1489" s="23"/>
      <c r="J1489" s="23"/>
      <c r="K1489" s="23"/>
      <c r="L1489" s="23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</row>
    <row r="1490" spans="1:23" x14ac:dyDescent="0.3">
      <c r="A1490" s="23"/>
      <c r="B1490" s="23"/>
      <c r="C1490" s="23"/>
      <c r="D1490" s="23"/>
      <c r="E1490" s="23"/>
      <c r="F1490" s="23"/>
      <c r="G1490" s="23"/>
      <c r="H1490" s="23"/>
      <c r="I1490" s="23"/>
      <c r="J1490" s="23"/>
      <c r="K1490" s="23"/>
      <c r="L1490" s="23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</row>
    <row r="1491" spans="1:23" x14ac:dyDescent="0.3">
      <c r="A1491" s="23"/>
      <c r="B1491" s="23"/>
      <c r="C1491" s="23"/>
      <c r="D1491" s="23"/>
      <c r="E1491" s="23"/>
      <c r="F1491" s="23"/>
      <c r="G1491" s="23"/>
      <c r="H1491" s="23"/>
      <c r="I1491" s="23"/>
      <c r="J1491" s="23"/>
      <c r="K1491" s="23"/>
      <c r="L1491" s="23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</row>
    <row r="1492" spans="1:23" x14ac:dyDescent="0.3">
      <c r="A1492" s="23"/>
      <c r="B1492" s="23"/>
      <c r="C1492" s="23"/>
      <c r="D1492" s="23"/>
      <c r="E1492" s="23"/>
      <c r="F1492" s="23"/>
      <c r="G1492" s="23"/>
      <c r="H1492" s="23"/>
      <c r="I1492" s="23"/>
      <c r="J1492" s="23"/>
      <c r="K1492" s="23"/>
      <c r="L1492" s="23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</row>
    <row r="1493" spans="1:23" x14ac:dyDescent="0.3">
      <c r="A1493" s="23"/>
      <c r="B1493" s="23"/>
      <c r="C1493" s="23"/>
      <c r="D1493" s="23"/>
      <c r="E1493" s="23"/>
      <c r="F1493" s="23"/>
      <c r="G1493" s="23"/>
      <c r="H1493" s="23"/>
      <c r="I1493" s="23"/>
      <c r="J1493" s="23"/>
      <c r="K1493" s="23"/>
      <c r="L1493" s="23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</row>
    <row r="1494" spans="1:23" x14ac:dyDescent="0.3">
      <c r="A1494" s="23"/>
      <c r="B1494" s="23"/>
      <c r="C1494" s="23"/>
      <c r="D1494" s="23"/>
      <c r="E1494" s="23"/>
      <c r="F1494" s="23"/>
      <c r="G1494" s="23"/>
      <c r="H1494" s="23"/>
      <c r="I1494" s="23"/>
      <c r="J1494" s="23"/>
      <c r="K1494" s="23"/>
      <c r="L1494" s="23"/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</row>
    <row r="1495" spans="1:23" x14ac:dyDescent="0.3">
      <c r="A1495" s="23"/>
      <c r="B1495" s="23"/>
      <c r="C1495" s="23"/>
      <c r="D1495" s="23"/>
      <c r="E1495" s="23"/>
      <c r="F1495" s="23"/>
      <c r="G1495" s="23"/>
      <c r="H1495" s="23"/>
      <c r="I1495" s="23"/>
      <c r="J1495" s="23"/>
      <c r="K1495" s="23"/>
      <c r="L1495" s="23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</row>
    <row r="1496" spans="1:23" x14ac:dyDescent="0.3">
      <c r="A1496" s="23"/>
      <c r="B1496" s="23"/>
      <c r="C1496" s="23"/>
      <c r="D1496" s="23"/>
      <c r="E1496" s="23"/>
      <c r="F1496" s="23"/>
      <c r="G1496" s="23"/>
      <c r="H1496" s="23"/>
      <c r="I1496" s="23"/>
      <c r="J1496" s="23"/>
      <c r="K1496" s="23"/>
      <c r="L1496" s="23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</row>
    <row r="1497" spans="1:23" x14ac:dyDescent="0.3">
      <c r="A1497" s="23"/>
      <c r="B1497" s="23"/>
      <c r="C1497" s="23"/>
      <c r="D1497" s="23"/>
      <c r="E1497" s="23"/>
      <c r="F1497" s="23"/>
      <c r="G1497" s="23"/>
      <c r="H1497" s="23"/>
      <c r="I1497" s="23"/>
      <c r="J1497" s="23"/>
      <c r="K1497" s="23"/>
      <c r="L1497" s="23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</row>
    <row r="1498" spans="1:23" x14ac:dyDescent="0.3">
      <c r="A1498" s="23"/>
      <c r="B1498" s="23"/>
      <c r="C1498" s="23"/>
      <c r="D1498" s="23"/>
      <c r="E1498" s="23"/>
      <c r="F1498" s="23"/>
      <c r="G1498" s="23"/>
      <c r="H1498" s="23"/>
      <c r="I1498" s="23"/>
      <c r="J1498" s="23"/>
      <c r="K1498" s="23"/>
      <c r="L1498" s="23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</row>
    <row r="1499" spans="1:23" x14ac:dyDescent="0.3">
      <c r="A1499" s="23"/>
      <c r="B1499" s="23"/>
      <c r="C1499" s="23"/>
      <c r="D1499" s="23"/>
      <c r="E1499" s="23"/>
      <c r="F1499" s="23"/>
      <c r="G1499" s="23"/>
      <c r="H1499" s="23"/>
      <c r="I1499" s="23"/>
      <c r="J1499" s="23"/>
      <c r="K1499" s="23"/>
      <c r="L1499" s="23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</row>
    <row r="1500" spans="1:23" x14ac:dyDescent="0.3">
      <c r="A1500" s="23"/>
      <c r="B1500" s="23"/>
      <c r="C1500" s="23"/>
      <c r="D1500" s="23"/>
      <c r="E1500" s="23"/>
      <c r="F1500" s="23"/>
      <c r="G1500" s="23"/>
      <c r="H1500" s="23"/>
      <c r="I1500" s="23"/>
      <c r="J1500" s="23"/>
      <c r="K1500" s="23"/>
      <c r="L1500" s="23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</row>
    <row r="1501" spans="1:23" x14ac:dyDescent="0.3">
      <c r="A1501" s="23"/>
      <c r="B1501" s="23"/>
      <c r="C1501" s="23"/>
      <c r="D1501" s="23"/>
      <c r="E1501" s="23"/>
      <c r="F1501" s="23"/>
      <c r="G1501" s="23"/>
      <c r="H1501" s="23"/>
      <c r="I1501" s="23"/>
      <c r="J1501" s="23"/>
      <c r="K1501" s="23"/>
      <c r="L1501" s="23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</row>
    <row r="1502" spans="1:23" x14ac:dyDescent="0.3">
      <c r="A1502" s="23"/>
      <c r="B1502" s="23"/>
      <c r="C1502" s="23"/>
      <c r="D1502" s="23"/>
      <c r="E1502" s="23"/>
      <c r="F1502" s="23"/>
      <c r="G1502" s="23"/>
      <c r="H1502" s="23"/>
      <c r="I1502" s="23"/>
      <c r="J1502" s="23"/>
      <c r="K1502" s="23"/>
      <c r="L1502" s="23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</row>
    <row r="1503" spans="1:23" x14ac:dyDescent="0.3">
      <c r="A1503" s="23"/>
      <c r="B1503" s="23"/>
      <c r="C1503" s="23"/>
      <c r="D1503" s="23"/>
      <c r="E1503" s="23"/>
      <c r="F1503" s="23"/>
      <c r="G1503" s="23"/>
      <c r="H1503" s="23"/>
      <c r="I1503" s="23"/>
      <c r="J1503" s="23"/>
      <c r="K1503" s="23"/>
      <c r="L1503" s="23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</row>
    <row r="1504" spans="1:23" x14ac:dyDescent="0.3">
      <c r="A1504" s="23"/>
      <c r="B1504" s="23"/>
      <c r="C1504" s="23"/>
      <c r="D1504" s="23"/>
      <c r="E1504" s="23"/>
      <c r="F1504" s="23"/>
      <c r="G1504" s="23"/>
      <c r="H1504" s="23"/>
      <c r="I1504" s="23"/>
      <c r="J1504" s="23"/>
      <c r="K1504" s="23"/>
      <c r="L1504" s="23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</row>
    <row r="1505" spans="1:23" x14ac:dyDescent="0.3">
      <c r="A1505" s="23"/>
      <c r="B1505" s="23"/>
      <c r="C1505" s="23"/>
      <c r="D1505" s="23"/>
      <c r="E1505" s="23"/>
      <c r="F1505" s="23"/>
      <c r="G1505" s="23"/>
      <c r="H1505" s="23"/>
      <c r="I1505" s="23"/>
      <c r="J1505" s="23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</row>
    <row r="1506" spans="1:23" x14ac:dyDescent="0.3">
      <c r="A1506" s="23"/>
      <c r="B1506" s="23"/>
      <c r="C1506" s="23"/>
      <c r="D1506" s="23"/>
      <c r="E1506" s="23"/>
      <c r="F1506" s="23"/>
      <c r="G1506" s="23"/>
      <c r="H1506" s="23"/>
      <c r="I1506" s="23"/>
      <c r="J1506" s="23"/>
      <c r="K1506" s="23"/>
      <c r="L1506" s="23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</row>
    <row r="1507" spans="1:23" x14ac:dyDescent="0.3">
      <c r="A1507" s="23"/>
      <c r="B1507" s="23"/>
      <c r="C1507" s="23"/>
      <c r="D1507" s="23"/>
      <c r="E1507" s="23"/>
      <c r="F1507" s="23"/>
      <c r="G1507" s="23"/>
      <c r="H1507" s="23"/>
      <c r="I1507" s="23"/>
      <c r="J1507" s="23"/>
      <c r="K1507" s="23"/>
      <c r="L1507" s="23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</row>
    <row r="1508" spans="1:23" x14ac:dyDescent="0.3">
      <c r="A1508" s="23"/>
      <c r="B1508" s="23"/>
      <c r="C1508" s="23"/>
      <c r="D1508" s="23"/>
      <c r="E1508" s="23"/>
      <c r="F1508" s="23"/>
      <c r="G1508" s="23"/>
      <c r="H1508" s="23"/>
      <c r="I1508" s="23"/>
      <c r="J1508" s="23"/>
      <c r="K1508" s="23"/>
      <c r="L1508" s="23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</row>
    <row r="1509" spans="1:23" x14ac:dyDescent="0.3">
      <c r="A1509" s="23"/>
      <c r="B1509" s="23"/>
      <c r="C1509" s="23"/>
      <c r="D1509" s="23"/>
      <c r="E1509" s="23"/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</row>
    <row r="1510" spans="1:23" x14ac:dyDescent="0.3">
      <c r="A1510" s="23"/>
      <c r="B1510" s="23"/>
      <c r="C1510" s="23"/>
      <c r="D1510" s="23"/>
      <c r="E1510" s="23"/>
      <c r="F1510" s="23"/>
      <c r="G1510" s="23"/>
      <c r="H1510" s="23"/>
      <c r="I1510" s="23"/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</row>
    <row r="1511" spans="1:23" x14ac:dyDescent="0.3">
      <c r="A1511" s="23"/>
      <c r="B1511" s="23"/>
      <c r="C1511" s="23"/>
      <c r="D1511" s="23"/>
      <c r="E1511" s="23"/>
      <c r="F1511" s="23"/>
      <c r="G1511" s="23"/>
      <c r="H1511" s="23"/>
      <c r="I1511" s="23"/>
      <c r="J1511" s="23"/>
      <c r="K1511" s="23"/>
      <c r="L1511" s="23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</row>
    <row r="1512" spans="1:23" x14ac:dyDescent="0.3">
      <c r="A1512" s="23"/>
      <c r="B1512" s="23"/>
      <c r="C1512" s="23"/>
      <c r="D1512" s="23"/>
      <c r="E1512" s="23"/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</row>
    <row r="1513" spans="1:23" x14ac:dyDescent="0.3">
      <c r="A1513" s="23"/>
      <c r="B1513" s="23"/>
      <c r="C1513" s="23"/>
      <c r="D1513" s="23"/>
      <c r="E1513" s="23"/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</row>
    <row r="1514" spans="1:23" x14ac:dyDescent="0.3">
      <c r="A1514" s="23"/>
      <c r="B1514" s="23"/>
      <c r="C1514" s="23"/>
      <c r="D1514" s="23"/>
      <c r="E1514" s="23"/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</row>
    <row r="1515" spans="1:23" x14ac:dyDescent="0.3">
      <c r="A1515" s="23"/>
      <c r="B1515" s="23"/>
      <c r="C1515" s="23"/>
      <c r="D1515" s="23"/>
      <c r="E1515" s="23"/>
      <c r="F1515" s="23"/>
      <c r="G1515" s="23"/>
      <c r="H1515" s="23"/>
      <c r="I1515" s="23"/>
      <c r="J1515" s="23"/>
      <c r="K1515" s="23"/>
      <c r="L1515" s="23"/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</row>
    <row r="1516" spans="1:23" x14ac:dyDescent="0.3">
      <c r="A1516" s="23"/>
      <c r="B1516" s="23"/>
      <c r="C1516" s="23"/>
      <c r="D1516" s="23"/>
      <c r="E1516" s="23"/>
      <c r="F1516" s="23"/>
      <c r="G1516" s="23"/>
      <c r="H1516" s="23"/>
      <c r="I1516" s="23"/>
      <c r="J1516" s="23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</row>
    <row r="1517" spans="1:23" x14ac:dyDescent="0.3">
      <c r="A1517" s="23"/>
      <c r="B1517" s="23"/>
      <c r="C1517" s="23"/>
      <c r="D1517" s="23"/>
      <c r="E1517" s="23"/>
      <c r="F1517" s="23"/>
      <c r="G1517" s="23"/>
      <c r="H1517" s="23"/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</row>
    <row r="1518" spans="1:23" x14ac:dyDescent="0.3">
      <c r="A1518" s="23"/>
      <c r="B1518" s="23"/>
      <c r="C1518" s="23"/>
      <c r="D1518" s="23"/>
      <c r="E1518" s="23"/>
      <c r="F1518" s="23"/>
      <c r="G1518" s="23"/>
      <c r="H1518" s="23"/>
      <c r="I1518" s="23"/>
      <c r="J1518" s="23"/>
      <c r="K1518" s="23"/>
      <c r="L1518" s="23"/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</row>
    <row r="1519" spans="1:23" x14ac:dyDescent="0.3">
      <c r="A1519" s="23"/>
      <c r="B1519" s="23"/>
      <c r="C1519" s="23"/>
      <c r="D1519" s="23"/>
      <c r="E1519" s="23"/>
      <c r="F1519" s="23"/>
      <c r="G1519" s="23"/>
      <c r="H1519" s="23"/>
      <c r="I1519" s="23"/>
      <c r="J1519" s="23"/>
      <c r="K1519" s="23"/>
      <c r="L1519" s="23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</row>
    <row r="1520" spans="1:23" x14ac:dyDescent="0.3">
      <c r="A1520" s="23"/>
      <c r="B1520" s="23"/>
      <c r="C1520" s="23"/>
      <c r="D1520" s="23"/>
      <c r="E1520" s="23"/>
      <c r="F1520" s="23"/>
      <c r="G1520" s="23"/>
      <c r="H1520" s="23"/>
      <c r="I1520" s="23"/>
      <c r="J1520" s="23"/>
      <c r="K1520" s="23"/>
      <c r="L1520" s="23"/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</row>
    <row r="1521" spans="1:23" x14ac:dyDescent="0.3">
      <c r="A1521" s="23"/>
      <c r="B1521" s="23"/>
      <c r="C1521" s="23"/>
      <c r="D1521" s="23"/>
      <c r="E1521" s="23"/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</row>
    <row r="1522" spans="1:23" x14ac:dyDescent="0.3">
      <c r="A1522" s="23"/>
      <c r="B1522" s="23"/>
      <c r="C1522" s="23"/>
      <c r="D1522" s="23"/>
      <c r="E1522" s="23"/>
      <c r="F1522" s="23"/>
      <c r="G1522" s="23"/>
      <c r="H1522" s="23"/>
      <c r="I1522" s="23"/>
      <c r="J1522" s="23"/>
      <c r="K1522" s="23"/>
      <c r="L1522" s="23"/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</row>
    <row r="1523" spans="1:23" x14ac:dyDescent="0.3">
      <c r="A1523" s="23"/>
      <c r="B1523" s="23"/>
      <c r="C1523" s="23"/>
      <c r="D1523" s="23"/>
      <c r="E1523" s="23"/>
      <c r="F1523" s="23"/>
      <c r="G1523" s="23"/>
      <c r="H1523" s="23"/>
      <c r="I1523" s="23"/>
      <c r="J1523" s="23"/>
      <c r="K1523" s="23"/>
      <c r="L1523" s="23"/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</row>
    <row r="1524" spans="1:23" x14ac:dyDescent="0.3">
      <c r="A1524" s="23"/>
      <c r="B1524" s="23"/>
      <c r="C1524" s="23"/>
      <c r="D1524" s="23"/>
      <c r="E1524" s="23"/>
      <c r="F1524" s="23"/>
      <c r="G1524" s="23"/>
      <c r="H1524" s="23"/>
      <c r="I1524" s="23"/>
      <c r="J1524" s="23"/>
      <c r="K1524" s="23"/>
      <c r="L1524" s="23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</row>
    <row r="1525" spans="1:23" x14ac:dyDescent="0.3">
      <c r="A1525" s="23"/>
      <c r="B1525" s="23"/>
      <c r="C1525" s="23"/>
      <c r="D1525" s="23"/>
      <c r="E1525" s="23"/>
      <c r="F1525" s="23"/>
      <c r="G1525" s="23"/>
      <c r="H1525" s="23"/>
      <c r="I1525" s="23"/>
      <c r="J1525" s="23"/>
      <c r="K1525" s="23"/>
      <c r="L1525" s="23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</row>
    <row r="1526" spans="1:23" x14ac:dyDescent="0.3">
      <c r="A1526" s="23"/>
      <c r="B1526" s="23"/>
      <c r="C1526" s="23"/>
      <c r="D1526" s="23"/>
      <c r="E1526" s="23"/>
      <c r="F1526" s="23"/>
      <c r="G1526" s="23"/>
      <c r="H1526" s="23"/>
      <c r="I1526" s="23"/>
      <c r="J1526" s="23"/>
      <c r="K1526" s="23"/>
      <c r="L1526" s="23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</row>
    <row r="1527" spans="1:23" x14ac:dyDescent="0.3">
      <c r="A1527" s="23"/>
      <c r="B1527" s="23"/>
      <c r="C1527" s="23"/>
      <c r="D1527" s="23"/>
      <c r="E1527" s="23"/>
      <c r="F1527" s="23"/>
      <c r="G1527" s="23"/>
      <c r="H1527" s="23"/>
      <c r="I1527" s="23"/>
      <c r="J1527" s="23"/>
      <c r="K1527" s="23"/>
      <c r="L1527" s="23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</row>
    <row r="1528" spans="1:23" x14ac:dyDescent="0.3">
      <c r="A1528" s="23"/>
      <c r="B1528" s="23"/>
      <c r="C1528" s="23"/>
      <c r="D1528" s="23"/>
      <c r="E1528" s="23"/>
      <c r="F1528" s="23"/>
      <c r="G1528" s="23"/>
      <c r="H1528" s="23"/>
      <c r="I1528" s="23"/>
      <c r="J1528" s="23"/>
      <c r="K1528" s="23"/>
      <c r="L1528" s="23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</row>
    <row r="1529" spans="1:23" x14ac:dyDescent="0.3">
      <c r="A1529" s="23"/>
      <c r="B1529" s="23"/>
      <c r="C1529" s="23"/>
      <c r="D1529" s="23"/>
      <c r="E1529" s="23"/>
      <c r="F1529" s="23"/>
      <c r="G1529" s="23"/>
      <c r="H1529" s="23"/>
      <c r="I1529" s="23"/>
      <c r="J1529" s="23"/>
      <c r="K1529" s="23"/>
      <c r="L1529" s="23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</row>
    <row r="1530" spans="1:23" x14ac:dyDescent="0.3">
      <c r="A1530" s="23"/>
      <c r="B1530" s="23"/>
      <c r="C1530" s="23"/>
      <c r="D1530" s="23"/>
      <c r="E1530" s="23"/>
      <c r="F1530" s="23"/>
      <c r="G1530" s="23"/>
      <c r="H1530" s="23"/>
      <c r="I1530" s="23"/>
      <c r="J1530" s="23"/>
      <c r="K1530" s="23"/>
      <c r="L1530" s="23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</row>
    <row r="1531" spans="1:23" x14ac:dyDescent="0.3">
      <c r="A1531" s="23"/>
      <c r="B1531" s="23"/>
      <c r="C1531" s="23"/>
      <c r="D1531" s="23"/>
      <c r="E1531" s="23"/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</row>
    <row r="1532" spans="1:23" x14ac:dyDescent="0.3">
      <c r="A1532" s="23"/>
      <c r="B1532" s="23"/>
      <c r="C1532" s="23"/>
      <c r="D1532" s="23"/>
      <c r="E1532" s="23"/>
      <c r="F1532" s="23"/>
      <c r="G1532" s="23"/>
      <c r="H1532" s="23"/>
      <c r="I1532" s="23"/>
      <c r="J1532" s="23"/>
      <c r="K1532" s="23"/>
      <c r="L1532" s="23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</row>
    <row r="1533" spans="1:23" x14ac:dyDescent="0.3">
      <c r="A1533" s="23"/>
      <c r="B1533" s="23"/>
      <c r="C1533" s="23"/>
      <c r="D1533" s="23"/>
      <c r="E1533" s="23"/>
      <c r="F1533" s="23"/>
      <c r="G1533" s="23"/>
      <c r="H1533" s="23"/>
      <c r="I1533" s="23"/>
      <c r="J1533" s="23"/>
      <c r="K1533" s="23"/>
      <c r="L1533" s="23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</row>
    <row r="1534" spans="1:23" x14ac:dyDescent="0.3">
      <c r="A1534" s="23"/>
      <c r="B1534" s="23"/>
      <c r="C1534" s="23"/>
      <c r="D1534" s="23"/>
      <c r="E1534" s="23"/>
      <c r="F1534" s="23"/>
      <c r="G1534" s="23"/>
      <c r="H1534" s="23"/>
      <c r="I1534" s="23"/>
      <c r="J1534" s="23"/>
      <c r="K1534" s="23"/>
      <c r="L1534" s="23"/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</row>
    <row r="1535" spans="1:23" x14ac:dyDescent="0.3">
      <c r="A1535" s="23"/>
      <c r="B1535" s="23"/>
      <c r="C1535" s="23"/>
      <c r="D1535" s="23"/>
      <c r="E1535" s="23"/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</row>
    <row r="1536" spans="1:23" x14ac:dyDescent="0.3">
      <c r="A1536" s="23"/>
      <c r="B1536" s="23"/>
      <c r="C1536" s="23"/>
      <c r="D1536" s="23"/>
      <c r="E1536" s="23"/>
      <c r="F1536" s="23"/>
      <c r="G1536" s="23"/>
      <c r="H1536" s="23"/>
      <c r="I1536" s="23"/>
      <c r="J1536" s="23"/>
      <c r="K1536" s="23"/>
      <c r="L1536" s="23"/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</row>
    <row r="1537" spans="1:23" x14ac:dyDescent="0.3">
      <c r="A1537" s="23"/>
      <c r="B1537" s="23"/>
      <c r="C1537" s="23"/>
      <c r="D1537" s="23"/>
      <c r="E1537" s="23"/>
      <c r="F1537" s="23"/>
      <c r="G1537" s="23"/>
      <c r="H1537" s="23"/>
      <c r="I1537" s="23"/>
      <c r="J1537" s="23"/>
      <c r="K1537" s="23"/>
      <c r="L1537" s="23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</row>
    <row r="1538" spans="1:23" x14ac:dyDescent="0.3">
      <c r="A1538" s="23"/>
      <c r="B1538" s="23"/>
      <c r="C1538" s="23"/>
      <c r="D1538" s="23"/>
      <c r="E1538" s="23"/>
      <c r="F1538" s="23"/>
      <c r="G1538" s="23"/>
      <c r="H1538" s="23"/>
      <c r="I1538" s="23"/>
      <c r="J1538" s="23"/>
      <c r="K1538" s="23"/>
      <c r="L1538" s="23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</row>
    <row r="1539" spans="1:23" x14ac:dyDescent="0.3">
      <c r="A1539" s="23"/>
      <c r="B1539" s="23"/>
      <c r="C1539" s="23"/>
      <c r="D1539" s="23"/>
      <c r="E1539" s="23"/>
      <c r="F1539" s="23"/>
      <c r="G1539" s="23"/>
      <c r="H1539" s="23"/>
      <c r="I1539" s="23"/>
      <c r="J1539" s="23"/>
      <c r="K1539" s="23"/>
      <c r="L1539" s="23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</row>
    <row r="1540" spans="1:23" x14ac:dyDescent="0.3">
      <c r="A1540" s="23"/>
      <c r="B1540" s="23"/>
      <c r="C1540" s="23"/>
      <c r="D1540" s="23"/>
      <c r="E1540" s="23"/>
      <c r="F1540" s="23"/>
      <c r="G1540" s="23"/>
      <c r="H1540" s="23"/>
      <c r="I1540" s="23"/>
      <c r="J1540" s="23"/>
      <c r="K1540" s="23"/>
      <c r="L1540" s="23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</row>
    <row r="1541" spans="1:23" x14ac:dyDescent="0.3">
      <c r="A1541" s="23"/>
      <c r="B1541" s="23"/>
      <c r="C1541" s="23"/>
      <c r="D1541" s="23"/>
      <c r="E1541" s="23"/>
      <c r="F1541" s="23"/>
      <c r="G1541" s="23"/>
      <c r="H1541" s="23"/>
      <c r="I1541" s="23"/>
      <c r="J1541" s="23"/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</row>
    <row r="1542" spans="1:23" x14ac:dyDescent="0.3">
      <c r="A1542" s="23"/>
      <c r="B1542" s="23"/>
      <c r="C1542" s="23"/>
      <c r="D1542" s="23"/>
      <c r="E1542" s="23"/>
      <c r="F1542" s="23"/>
      <c r="G1542" s="23"/>
      <c r="H1542" s="23"/>
      <c r="I1542" s="23"/>
      <c r="J1542" s="23"/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</row>
    <row r="1543" spans="1:23" x14ac:dyDescent="0.3">
      <c r="A1543" s="23"/>
      <c r="B1543" s="23"/>
      <c r="C1543" s="23"/>
      <c r="D1543" s="23"/>
      <c r="E1543" s="23"/>
      <c r="F1543" s="23"/>
      <c r="G1543" s="23"/>
      <c r="H1543" s="23"/>
      <c r="I1543" s="23"/>
      <c r="J1543" s="23"/>
      <c r="K1543" s="23"/>
      <c r="L1543" s="2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</row>
    <row r="1544" spans="1:23" x14ac:dyDescent="0.3">
      <c r="A1544" s="23"/>
      <c r="B1544" s="23"/>
      <c r="C1544" s="23"/>
      <c r="D1544" s="23"/>
      <c r="E1544" s="23"/>
      <c r="F1544" s="23"/>
      <c r="G1544" s="23"/>
      <c r="H1544" s="23"/>
      <c r="I1544" s="23"/>
      <c r="J1544" s="23"/>
      <c r="K1544" s="23"/>
      <c r="L1544" s="23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</row>
    <row r="1545" spans="1:23" x14ac:dyDescent="0.3">
      <c r="A1545" s="23"/>
      <c r="B1545" s="23"/>
      <c r="C1545" s="23"/>
      <c r="D1545" s="23"/>
      <c r="E1545" s="23"/>
      <c r="F1545" s="23"/>
      <c r="G1545" s="23"/>
      <c r="H1545" s="23"/>
      <c r="I1545" s="23"/>
      <c r="J1545" s="23"/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</row>
    <row r="1546" spans="1:23" x14ac:dyDescent="0.3">
      <c r="A1546" s="23"/>
      <c r="B1546" s="23"/>
      <c r="C1546" s="23"/>
      <c r="D1546" s="23"/>
      <c r="E1546" s="23"/>
      <c r="F1546" s="23"/>
      <c r="G1546" s="23"/>
      <c r="H1546" s="23"/>
      <c r="I1546" s="23"/>
      <c r="J1546" s="23"/>
      <c r="K1546" s="23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</row>
    <row r="1547" spans="1:23" x14ac:dyDescent="0.3">
      <c r="A1547" s="23"/>
      <c r="B1547" s="23"/>
      <c r="C1547" s="23"/>
      <c r="D1547" s="23"/>
      <c r="E1547" s="23"/>
      <c r="F1547" s="23"/>
      <c r="G1547" s="23"/>
      <c r="H1547" s="23"/>
      <c r="I1547" s="23"/>
      <c r="J1547" s="23"/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</row>
    <row r="1548" spans="1:23" x14ac:dyDescent="0.3">
      <c r="A1548" s="23"/>
      <c r="B1548" s="23"/>
      <c r="C1548" s="23"/>
      <c r="D1548" s="23"/>
      <c r="E1548" s="23"/>
      <c r="F1548" s="23"/>
      <c r="G1548" s="23"/>
      <c r="H1548" s="23"/>
      <c r="I1548" s="23"/>
      <c r="J1548" s="23"/>
      <c r="K1548" s="23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</row>
    <row r="1549" spans="1:23" x14ac:dyDescent="0.3">
      <c r="A1549" s="23"/>
      <c r="B1549" s="23"/>
      <c r="C1549" s="23"/>
      <c r="D1549" s="23"/>
      <c r="E1549" s="23"/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</row>
    <row r="1550" spans="1:23" x14ac:dyDescent="0.3">
      <c r="A1550" s="23"/>
      <c r="B1550" s="23"/>
      <c r="C1550" s="23"/>
      <c r="D1550" s="23"/>
      <c r="E1550" s="23"/>
      <c r="F1550" s="23"/>
      <c r="G1550" s="23"/>
      <c r="H1550" s="23"/>
      <c r="I1550" s="23"/>
      <c r="J1550" s="23"/>
      <c r="K1550" s="23"/>
      <c r="L1550" s="23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</row>
    <row r="1551" spans="1:23" x14ac:dyDescent="0.3">
      <c r="A1551" s="23"/>
      <c r="B1551" s="23"/>
      <c r="C1551" s="23"/>
      <c r="D1551" s="23"/>
      <c r="E1551" s="23"/>
      <c r="F1551" s="23"/>
      <c r="G1551" s="23"/>
      <c r="H1551" s="23"/>
      <c r="I1551" s="23"/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</row>
    <row r="1552" spans="1:23" x14ac:dyDescent="0.3">
      <c r="A1552" s="23"/>
      <c r="B1552" s="23"/>
      <c r="C1552" s="23"/>
      <c r="D1552" s="23"/>
      <c r="E1552" s="23"/>
      <c r="F1552" s="23"/>
      <c r="G1552" s="23"/>
      <c r="H1552" s="23"/>
      <c r="I1552" s="23"/>
      <c r="J1552" s="23"/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</row>
    <row r="1553" spans="1:23" x14ac:dyDescent="0.3">
      <c r="A1553" s="23"/>
      <c r="B1553" s="23"/>
      <c r="C1553" s="23"/>
      <c r="D1553" s="23"/>
      <c r="E1553" s="23"/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</row>
    <row r="1554" spans="1:23" x14ac:dyDescent="0.3">
      <c r="A1554" s="23"/>
      <c r="B1554" s="23"/>
      <c r="C1554" s="23"/>
      <c r="D1554" s="23"/>
      <c r="E1554" s="23"/>
      <c r="F1554" s="23"/>
      <c r="G1554" s="23"/>
      <c r="H1554" s="23"/>
      <c r="I1554" s="23"/>
      <c r="J1554" s="23"/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</row>
    <row r="1555" spans="1:23" x14ac:dyDescent="0.3">
      <c r="A1555" s="23"/>
      <c r="B1555" s="23"/>
      <c r="C1555" s="23"/>
      <c r="D1555" s="23"/>
      <c r="E1555" s="23"/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</row>
    <row r="1556" spans="1:23" x14ac:dyDescent="0.3">
      <c r="A1556" s="23"/>
      <c r="B1556" s="23"/>
      <c r="C1556" s="23"/>
      <c r="D1556" s="23"/>
      <c r="E1556" s="23"/>
      <c r="F1556" s="23"/>
      <c r="G1556" s="23"/>
      <c r="H1556" s="23"/>
      <c r="I1556" s="23"/>
      <c r="J1556" s="23"/>
      <c r="K1556" s="23"/>
      <c r="L1556" s="23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</row>
    <row r="1557" spans="1:23" x14ac:dyDescent="0.3">
      <c r="A1557" s="23"/>
      <c r="B1557" s="23"/>
      <c r="C1557" s="23"/>
      <c r="D1557" s="23"/>
      <c r="E1557" s="23"/>
      <c r="F1557" s="23"/>
      <c r="G1557" s="23"/>
      <c r="H1557" s="23"/>
      <c r="I1557" s="23"/>
      <c r="J1557" s="23"/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</row>
    <row r="1558" spans="1:23" x14ac:dyDescent="0.3">
      <c r="A1558" s="23"/>
      <c r="B1558" s="23"/>
      <c r="C1558" s="23"/>
      <c r="D1558" s="23"/>
      <c r="E1558" s="23"/>
      <c r="F1558" s="23"/>
      <c r="G1558" s="23"/>
      <c r="H1558" s="23"/>
      <c r="I1558" s="23"/>
      <c r="J1558" s="23"/>
      <c r="K1558" s="23"/>
      <c r="L1558" s="23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</row>
    <row r="1559" spans="1:23" x14ac:dyDescent="0.3">
      <c r="A1559" s="23"/>
      <c r="B1559" s="23"/>
      <c r="C1559" s="23"/>
      <c r="D1559" s="23"/>
      <c r="E1559" s="23"/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</row>
    <row r="1560" spans="1:23" x14ac:dyDescent="0.3">
      <c r="A1560" s="23"/>
      <c r="B1560" s="23"/>
      <c r="C1560" s="23"/>
      <c r="D1560" s="23"/>
      <c r="E1560" s="23"/>
      <c r="F1560" s="23"/>
      <c r="G1560" s="23"/>
      <c r="H1560" s="23"/>
      <c r="I1560" s="23"/>
      <c r="J1560" s="23"/>
      <c r="K1560" s="23"/>
      <c r="L1560" s="23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</row>
    <row r="1561" spans="1:23" x14ac:dyDescent="0.3">
      <c r="A1561" s="23"/>
      <c r="B1561" s="23"/>
      <c r="C1561" s="23"/>
      <c r="D1561" s="23"/>
      <c r="E1561" s="23"/>
      <c r="F1561" s="23"/>
      <c r="G1561" s="23"/>
      <c r="H1561" s="23"/>
      <c r="I1561" s="23"/>
      <c r="J1561" s="23"/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</row>
    <row r="1562" spans="1:23" x14ac:dyDescent="0.3">
      <c r="A1562" s="23"/>
      <c r="B1562" s="23"/>
      <c r="C1562" s="23"/>
      <c r="D1562" s="23"/>
      <c r="E1562" s="23"/>
      <c r="F1562" s="23"/>
      <c r="G1562" s="23"/>
      <c r="H1562" s="23"/>
      <c r="I1562" s="23"/>
      <c r="J1562" s="23"/>
      <c r="K1562" s="23"/>
      <c r="L1562" s="23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</row>
    <row r="1563" spans="1:23" x14ac:dyDescent="0.3">
      <c r="A1563" s="23"/>
      <c r="B1563" s="23"/>
      <c r="C1563" s="23"/>
      <c r="D1563" s="23"/>
      <c r="E1563" s="23"/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</row>
    <row r="1564" spans="1:23" x14ac:dyDescent="0.3">
      <c r="A1564" s="23"/>
      <c r="B1564" s="23"/>
      <c r="C1564" s="23"/>
      <c r="D1564" s="23"/>
      <c r="E1564" s="23"/>
      <c r="F1564" s="23"/>
      <c r="G1564" s="23"/>
      <c r="H1564" s="23"/>
      <c r="I1564" s="23"/>
      <c r="J1564" s="23"/>
      <c r="K1564" s="23"/>
      <c r="L1564" s="23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</row>
    <row r="1565" spans="1:23" x14ac:dyDescent="0.3">
      <c r="A1565" s="23"/>
      <c r="B1565" s="23"/>
      <c r="C1565" s="23"/>
      <c r="D1565" s="23"/>
      <c r="E1565" s="23"/>
      <c r="F1565" s="23"/>
      <c r="G1565" s="23"/>
      <c r="H1565" s="23"/>
      <c r="I1565" s="23"/>
      <c r="J1565" s="23"/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</row>
    <row r="1566" spans="1:23" x14ac:dyDescent="0.3">
      <c r="A1566" s="23"/>
      <c r="B1566" s="23"/>
      <c r="C1566" s="23"/>
      <c r="D1566" s="23"/>
      <c r="E1566" s="23"/>
      <c r="F1566" s="23"/>
      <c r="G1566" s="23"/>
      <c r="H1566" s="23"/>
      <c r="I1566" s="23"/>
      <c r="J1566" s="23"/>
      <c r="K1566" s="23"/>
      <c r="L1566" s="23"/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</row>
    <row r="1567" spans="1:23" x14ac:dyDescent="0.3">
      <c r="A1567" s="23"/>
      <c r="B1567" s="23"/>
      <c r="C1567" s="23"/>
      <c r="D1567" s="23"/>
      <c r="E1567" s="23"/>
      <c r="F1567" s="23"/>
      <c r="G1567" s="23"/>
      <c r="H1567" s="23"/>
      <c r="I1567" s="23"/>
      <c r="J1567" s="23"/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</row>
    <row r="1568" spans="1:23" x14ac:dyDescent="0.3">
      <c r="A1568" s="23"/>
      <c r="B1568" s="23"/>
      <c r="C1568" s="23"/>
      <c r="D1568" s="23"/>
      <c r="E1568" s="23"/>
      <c r="F1568" s="23"/>
      <c r="G1568" s="23"/>
      <c r="H1568" s="23"/>
      <c r="I1568" s="23"/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</row>
    <row r="1569" spans="1:23" x14ac:dyDescent="0.3">
      <c r="A1569" s="23"/>
      <c r="B1569" s="23"/>
      <c r="C1569" s="23"/>
      <c r="D1569" s="23"/>
      <c r="E1569" s="23"/>
      <c r="F1569" s="23"/>
      <c r="G1569" s="23"/>
      <c r="H1569" s="23"/>
      <c r="I1569" s="23"/>
      <c r="J1569" s="23"/>
      <c r="K1569" s="23"/>
      <c r="L1569" s="23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</row>
    <row r="1570" spans="1:23" x14ac:dyDescent="0.3">
      <c r="A1570" s="23"/>
      <c r="B1570" s="23"/>
      <c r="C1570" s="23"/>
      <c r="D1570" s="23"/>
      <c r="E1570" s="23"/>
      <c r="F1570" s="23"/>
      <c r="G1570" s="23"/>
      <c r="H1570" s="23"/>
      <c r="I1570" s="23"/>
      <c r="J1570" s="23"/>
      <c r="K1570" s="23"/>
      <c r="L1570" s="23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</row>
    <row r="1571" spans="1:23" x14ac:dyDescent="0.3">
      <c r="A1571" s="23"/>
      <c r="B1571" s="23"/>
      <c r="C1571" s="23"/>
      <c r="D1571" s="23"/>
      <c r="E1571" s="23"/>
      <c r="F1571" s="23"/>
      <c r="G1571" s="23"/>
      <c r="H1571" s="23"/>
      <c r="I1571" s="23"/>
      <c r="J1571" s="23"/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</row>
    <row r="1572" spans="1:23" x14ac:dyDescent="0.3">
      <c r="A1572" s="23"/>
      <c r="B1572" s="23"/>
      <c r="C1572" s="23"/>
      <c r="D1572" s="23"/>
      <c r="E1572" s="23"/>
      <c r="F1572" s="23"/>
      <c r="G1572" s="23"/>
      <c r="H1572" s="23"/>
      <c r="I1572" s="23"/>
      <c r="J1572" s="23"/>
      <c r="K1572" s="23"/>
      <c r="L1572" s="23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</row>
    <row r="1573" spans="1:23" x14ac:dyDescent="0.3">
      <c r="A1573" s="23"/>
      <c r="B1573" s="23"/>
      <c r="C1573" s="23"/>
      <c r="D1573" s="23"/>
      <c r="E1573" s="23"/>
      <c r="F1573" s="23"/>
      <c r="G1573" s="23"/>
      <c r="H1573" s="23"/>
      <c r="I1573" s="23"/>
      <c r="J1573" s="23"/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</row>
    <row r="1574" spans="1:23" x14ac:dyDescent="0.3">
      <c r="A1574" s="23"/>
      <c r="B1574" s="23"/>
      <c r="C1574" s="23"/>
      <c r="D1574" s="23"/>
      <c r="E1574" s="23"/>
      <c r="F1574" s="23"/>
      <c r="G1574" s="23"/>
      <c r="H1574" s="23"/>
      <c r="I1574" s="23"/>
      <c r="J1574" s="23"/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</row>
    <row r="1575" spans="1:23" x14ac:dyDescent="0.3">
      <c r="A1575" s="23"/>
      <c r="B1575" s="23"/>
      <c r="C1575" s="23"/>
      <c r="D1575" s="23"/>
      <c r="E1575" s="23"/>
      <c r="F1575" s="23"/>
      <c r="G1575" s="23"/>
      <c r="H1575" s="23"/>
      <c r="I1575" s="23"/>
      <c r="J1575" s="23"/>
      <c r="K1575" s="23"/>
      <c r="L1575" s="23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</row>
    <row r="1576" spans="1:23" x14ac:dyDescent="0.3">
      <c r="A1576" s="23"/>
      <c r="B1576" s="23"/>
      <c r="C1576" s="23"/>
      <c r="D1576" s="23"/>
      <c r="E1576" s="23"/>
      <c r="F1576" s="23"/>
      <c r="G1576" s="23"/>
      <c r="H1576" s="23"/>
      <c r="I1576" s="23"/>
      <c r="J1576" s="23"/>
      <c r="K1576" s="23"/>
      <c r="L1576" s="23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</row>
    <row r="1577" spans="1:23" x14ac:dyDescent="0.3">
      <c r="A1577" s="23"/>
      <c r="B1577" s="23"/>
      <c r="C1577" s="23"/>
      <c r="D1577" s="23"/>
      <c r="E1577" s="23"/>
      <c r="F1577" s="23"/>
      <c r="G1577" s="23"/>
      <c r="H1577" s="23"/>
      <c r="I1577" s="23"/>
      <c r="J1577" s="23"/>
      <c r="K1577" s="23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</row>
    <row r="1578" spans="1:23" x14ac:dyDescent="0.3">
      <c r="A1578" s="23"/>
      <c r="B1578" s="23"/>
      <c r="C1578" s="23"/>
      <c r="D1578" s="23"/>
      <c r="E1578" s="23"/>
      <c r="F1578" s="23"/>
      <c r="G1578" s="23"/>
      <c r="H1578" s="23"/>
      <c r="I1578" s="23"/>
      <c r="J1578" s="23"/>
      <c r="K1578" s="23"/>
      <c r="L1578" s="23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</row>
    <row r="1579" spans="1:23" x14ac:dyDescent="0.3">
      <c r="A1579" s="23"/>
      <c r="B1579" s="23"/>
      <c r="C1579" s="23"/>
      <c r="D1579" s="23"/>
      <c r="E1579" s="23"/>
      <c r="F1579" s="23"/>
      <c r="G1579" s="23"/>
      <c r="H1579" s="23"/>
      <c r="I1579" s="23"/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</row>
    <row r="1580" spans="1:23" x14ac:dyDescent="0.3">
      <c r="A1580" s="23"/>
      <c r="B1580" s="23"/>
      <c r="C1580" s="23"/>
      <c r="D1580" s="23"/>
      <c r="E1580" s="23"/>
      <c r="F1580" s="23"/>
      <c r="G1580" s="23"/>
      <c r="H1580" s="23"/>
      <c r="I1580" s="23"/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</row>
    <row r="1581" spans="1:23" x14ac:dyDescent="0.3">
      <c r="A1581" s="23"/>
      <c r="B1581" s="23"/>
      <c r="C1581" s="23"/>
      <c r="D1581" s="23"/>
      <c r="E1581" s="23"/>
      <c r="F1581" s="23"/>
      <c r="G1581" s="23"/>
      <c r="H1581" s="23"/>
      <c r="I1581" s="23"/>
      <c r="J1581" s="23"/>
      <c r="K1581" s="23"/>
      <c r="L1581" s="23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</row>
    <row r="1582" spans="1:23" x14ac:dyDescent="0.3">
      <c r="A1582" s="23"/>
      <c r="B1582" s="23"/>
      <c r="C1582" s="23"/>
      <c r="D1582" s="23"/>
      <c r="E1582" s="23"/>
      <c r="F1582" s="23"/>
      <c r="G1582" s="23"/>
      <c r="H1582" s="23"/>
      <c r="I1582" s="23"/>
      <c r="J1582" s="23"/>
      <c r="K1582" s="23"/>
      <c r="L1582" s="23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</row>
    <row r="1583" spans="1:23" x14ac:dyDescent="0.3">
      <c r="A1583" s="23"/>
      <c r="B1583" s="23"/>
      <c r="C1583" s="23"/>
      <c r="D1583" s="23"/>
      <c r="E1583" s="23"/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</row>
    <row r="1584" spans="1:23" x14ac:dyDescent="0.3">
      <c r="A1584" s="23"/>
      <c r="B1584" s="23"/>
      <c r="C1584" s="23"/>
      <c r="D1584" s="23"/>
      <c r="E1584" s="23"/>
      <c r="F1584" s="23"/>
      <c r="G1584" s="23"/>
      <c r="H1584" s="23"/>
      <c r="I1584" s="23"/>
      <c r="J1584" s="23"/>
      <c r="K1584" s="23"/>
      <c r="L1584" s="23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</row>
    <row r="1585" spans="1:23" x14ac:dyDescent="0.3">
      <c r="A1585" s="23"/>
      <c r="B1585" s="23"/>
      <c r="C1585" s="23"/>
      <c r="D1585" s="23"/>
      <c r="E1585" s="23"/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</row>
    <row r="1586" spans="1:23" x14ac:dyDescent="0.3">
      <c r="A1586" s="23"/>
      <c r="B1586" s="23"/>
      <c r="C1586" s="23"/>
      <c r="D1586" s="23"/>
      <c r="E1586" s="23"/>
      <c r="F1586" s="23"/>
      <c r="G1586" s="23"/>
      <c r="H1586" s="23"/>
      <c r="I1586" s="23"/>
      <c r="J1586" s="23"/>
      <c r="K1586" s="23"/>
      <c r="L1586" s="23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</row>
    <row r="1587" spans="1:23" x14ac:dyDescent="0.3">
      <c r="A1587" s="23"/>
      <c r="B1587" s="23"/>
      <c r="C1587" s="23"/>
      <c r="D1587" s="23"/>
      <c r="E1587" s="23"/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</row>
    <row r="1588" spans="1:23" x14ac:dyDescent="0.3">
      <c r="A1588" s="23"/>
      <c r="B1588" s="23"/>
      <c r="C1588" s="23"/>
      <c r="D1588" s="23"/>
      <c r="E1588" s="23"/>
      <c r="F1588" s="23"/>
      <c r="G1588" s="23"/>
      <c r="H1588" s="23"/>
      <c r="I1588" s="23"/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</row>
    <row r="1589" spans="1:23" x14ac:dyDescent="0.3">
      <c r="A1589" s="23"/>
      <c r="B1589" s="23"/>
      <c r="C1589" s="23"/>
      <c r="D1589" s="23"/>
      <c r="E1589" s="23"/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</row>
    <row r="1590" spans="1:23" x14ac:dyDescent="0.3">
      <c r="A1590" s="23"/>
      <c r="B1590" s="23"/>
      <c r="C1590" s="23"/>
      <c r="D1590" s="23"/>
      <c r="E1590" s="23"/>
      <c r="F1590" s="23"/>
      <c r="G1590" s="23"/>
      <c r="H1590" s="23"/>
      <c r="I1590" s="23"/>
      <c r="J1590" s="23"/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</row>
    <row r="1591" spans="1:23" x14ac:dyDescent="0.3">
      <c r="A1591" s="23"/>
      <c r="B1591" s="23"/>
      <c r="C1591" s="23"/>
      <c r="D1591" s="23"/>
      <c r="E1591" s="23"/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</row>
    <row r="1592" spans="1:23" x14ac:dyDescent="0.3">
      <c r="A1592" s="23"/>
      <c r="B1592" s="23"/>
      <c r="C1592" s="23"/>
      <c r="D1592" s="23"/>
      <c r="E1592" s="23"/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</row>
    <row r="1593" spans="1:23" x14ac:dyDescent="0.3">
      <c r="A1593" s="23"/>
      <c r="B1593" s="23"/>
      <c r="C1593" s="23"/>
      <c r="D1593" s="23"/>
      <c r="E1593" s="23"/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</row>
    <row r="1594" spans="1:23" x14ac:dyDescent="0.3">
      <c r="A1594" s="23"/>
      <c r="B1594" s="23"/>
      <c r="C1594" s="23"/>
      <c r="D1594" s="23"/>
      <c r="E1594" s="23"/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</row>
    <row r="1595" spans="1:23" x14ac:dyDescent="0.3">
      <c r="A1595" s="23"/>
      <c r="B1595" s="23"/>
      <c r="C1595" s="23"/>
      <c r="D1595" s="23"/>
      <c r="E1595" s="23"/>
      <c r="F1595" s="23"/>
      <c r="G1595" s="23"/>
      <c r="H1595" s="23"/>
      <c r="I1595" s="23"/>
      <c r="J1595" s="23"/>
      <c r="K1595" s="23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</row>
    <row r="1596" spans="1:23" x14ac:dyDescent="0.3">
      <c r="A1596" s="23"/>
      <c r="B1596" s="23"/>
      <c r="C1596" s="23"/>
      <c r="D1596" s="23"/>
      <c r="E1596" s="23"/>
      <c r="F1596" s="23"/>
      <c r="G1596" s="23"/>
      <c r="H1596" s="23"/>
      <c r="I1596" s="23"/>
      <c r="J1596" s="23"/>
      <c r="K1596" s="23"/>
      <c r="L1596" s="23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</row>
    <row r="1597" spans="1:23" x14ac:dyDescent="0.3">
      <c r="A1597" s="23"/>
      <c r="B1597" s="23"/>
      <c r="C1597" s="23"/>
      <c r="D1597" s="23"/>
      <c r="E1597" s="23"/>
      <c r="F1597" s="23"/>
      <c r="G1597" s="23"/>
      <c r="H1597" s="23"/>
      <c r="I1597" s="23"/>
      <c r="J1597" s="23"/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</row>
    <row r="1598" spans="1:23" x14ac:dyDescent="0.3">
      <c r="A1598" s="23"/>
      <c r="B1598" s="23"/>
      <c r="C1598" s="23"/>
      <c r="D1598" s="23"/>
      <c r="E1598" s="23"/>
      <c r="F1598" s="23"/>
      <c r="G1598" s="23"/>
      <c r="H1598" s="23"/>
      <c r="I1598" s="23"/>
      <c r="J1598" s="23"/>
      <c r="K1598" s="23"/>
      <c r="L1598" s="23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</row>
    <row r="1599" spans="1:23" x14ac:dyDescent="0.3">
      <c r="A1599" s="23"/>
      <c r="B1599" s="23"/>
      <c r="C1599" s="23"/>
      <c r="D1599" s="23"/>
      <c r="E1599" s="23"/>
      <c r="F1599" s="23"/>
      <c r="G1599" s="23"/>
      <c r="H1599" s="23"/>
      <c r="I1599" s="23"/>
      <c r="J1599" s="23"/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</row>
    <row r="1600" spans="1:23" x14ac:dyDescent="0.3">
      <c r="A1600" s="23"/>
      <c r="B1600" s="23"/>
      <c r="C1600" s="23"/>
      <c r="D1600" s="23"/>
      <c r="E1600" s="23"/>
      <c r="F1600" s="23"/>
      <c r="G1600" s="23"/>
      <c r="H1600" s="23"/>
      <c r="I1600" s="23"/>
      <c r="J1600" s="23"/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</row>
    <row r="1601" spans="1:23" x14ac:dyDescent="0.3">
      <c r="A1601" s="23"/>
      <c r="B1601" s="23"/>
      <c r="C1601" s="23"/>
      <c r="D1601" s="23"/>
      <c r="E1601" s="23"/>
      <c r="F1601" s="23"/>
      <c r="G1601" s="23"/>
      <c r="H1601" s="23"/>
      <c r="I1601" s="23"/>
      <c r="J1601" s="23"/>
      <c r="K1601" s="23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</row>
    <row r="1602" spans="1:23" x14ac:dyDescent="0.3">
      <c r="A1602" s="23"/>
      <c r="B1602" s="23"/>
      <c r="C1602" s="23"/>
      <c r="D1602" s="23"/>
      <c r="E1602" s="23"/>
      <c r="F1602" s="23"/>
      <c r="G1602" s="23"/>
      <c r="H1602" s="23"/>
      <c r="I1602" s="23"/>
      <c r="J1602" s="23"/>
      <c r="K1602" s="23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</row>
    <row r="1603" spans="1:23" x14ac:dyDescent="0.3">
      <c r="A1603" s="23"/>
      <c r="B1603" s="23"/>
      <c r="C1603" s="23"/>
      <c r="D1603" s="23"/>
      <c r="E1603" s="23"/>
      <c r="F1603" s="23"/>
      <c r="G1603" s="23"/>
      <c r="H1603" s="23"/>
      <c r="I1603" s="23"/>
      <c r="J1603" s="23"/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</row>
    <row r="1604" spans="1:23" x14ac:dyDescent="0.3">
      <c r="A1604" s="23"/>
      <c r="B1604" s="23"/>
      <c r="C1604" s="23"/>
      <c r="D1604" s="23"/>
      <c r="E1604" s="23"/>
      <c r="F1604" s="23"/>
      <c r="G1604" s="23"/>
      <c r="H1604" s="23"/>
      <c r="I1604" s="23"/>
      <c r="J1604" s="23"/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</row>
    <row r="1605" spans="1:23" x14ac:dyDescent="0.3">
      <c r="A1605" s="23"/>
      <c r="B1605" s="23"/>
      <c r="C1605" s="23"/>
      <c r="D1605" s="23"/>
      <c r="E1605" s="23"/>
      <c r="F1605" s="23"/>
      <c r="G1605" s="23"/>
      <c r="H1605" s="23"/>
      <c r="I1605" s="23"/>
      <c r="J1605" s="23"/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</row>
    <row r="1606" spans="1:23" x14ac:dyDescent="0.3">
      <c r="A1606" s="23"/>
      <c r="B1606" s="23"/>
      <c r="C1606" s="23"/>
      <c r="D1606" s="23"/>
      <c r="E1606" s="23"/>
      <c r="F1606" s="23"/>
      <c r="G1606" s="23"/>
      <c r="H1606" s="23"/>
      <c r="I1606" s="23"/>
      <c r="J1606" s="23"/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</row>
    <row r="1607" spans="1:23" x14ac:dyDescent="0.3">
      <c r="A1607" s="23"/>
      <c r="B1607" s="23"/>
      <c r="C1607" s="23"/>
      <c r="D1607" s="23"/>
      <c r="E1607" s="23"/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</row>
    <row r="1608" spans="1:23" x14ac:dyDescent="0.3">
      <c r="A1608" s="23"/>
      <c r="B1608" s="23"/>
      <c r="C1608" s="23"/>
      <c r="D1608" s="23"/>
      <c r="E1608" s="23"/>
      <c r="F1608" s="23"/>
      <c r="G1608" s="23"/>
      <c r="H1608" s="23"/>
      <c r="I1608" s="23"/>
      <c r="J1608" s="23"/>
      <c r="K1608" s="23"/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</row>
    <row r="1609" spans="1:23" x14ac:dyDescent="0.3">
      <c r="A1609" s="23"/>
      <c r="B1609" s="23"/>
      <c r="C1609" s="23"/>
      <c r="D1609" s="23"/>
      <c r="E1609" s="23"/>
      <c r="F1609" s="23"/>
      <c r="G1609" s="23"/>
      <c r="H1609" s="23"/>
      <c r="I1609" s="23"/>
      <c r="J1609" s="23"/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</row>
    <row r="1610" spans="1:23" x14ac:dyDescent="0.3">
      <c r="A1610" s="23"/>
      <c r="B1610" s="23"/>
      <c r="C1610" s="23"/>
      <c r="D1610" s="23"/>
      <c r="E1610" s="23"/>
      <c r="F1610" s="23"/>
      <c r="G1610" s="23"/>
      <c r="H1610" s="23"/>
      <c r="I1610" s="23"/>
      <c r="J1610" s="23"/>
      <c r="K1610" s="23"/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</row>
    <row r="1611" spans="1:23" x14ac:dyDescent="0.3">
      <c r="A1611" s="23"/>
      <c r="B1611" s="23"/>
      <c r="C1611" s="23"/>
      <c r="D1611" s="23"/>
      <c r="E1611" s="23"/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</row>
    <row r="1612" spans="1:23" x14ac:dyDescent="0.3">
      <c r="A1612" s="23"/>
      <c r="B1612" s="23"/>
      <c r="C1612" s="23"/>
      <c r="D1612" s="23"/>
      <c r="E1612" s="23"/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</row>
    <row r="1613" spans="1:23" x14ac:dyDescent="0.3">
      <c r="A1613" s="23"/>
      <c r="B1613" s="23"/>
      <c r="C1613" s="23"/>
      <c r="D1613" s="23"/>
      <c r="E1613" s="23"/>
      <c r="F1613" s="23"/>
      <c r="G1613" s="23"/>
      <c r="H1613" s="23"/>
      <c r="I1613" s="23"/>
      <c r="J1613" s="23"/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</row>
    <row r="1614" spans="1:23" x14ac:dyDescent="0.3">
      <c r="A1614" s="23"/>
      <c r="B1614" s="23"/>
      <c r="C1614" s="23"/>
      <c r="D1614" s="23"/>
      <c r="E1614" s="23"/>
      <c r="F1614" s="23"/>
      <c r="G1614" s="23"/>
      <c r="H1614" s="23"/>
      <c r="I1614" s="23"/>
      <c r="J1614" s="23"/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</row>
    <row r="1615" spans="1:23" x14ac:dyDescent="0.3">
      <c r="A1615" s="23"/>
      <c r="B1615" s="23"/>
      <c r="C1615" s="23"/>
      <c r="D1615" s="23"/>
      <c r="E1615" s="23"/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</row>
    <row r="1616" spans="1:23" x14ac:dyDescent="0.3">
      <c r="A1616" s="23"/>
      <c r="B1616" s="23"/>
      <c r="C1616" s="23"/>
      <c r="D1616" s="23"/>
      <c r="E1616" s="23"/>
      <c r="F1616" s="23"/>
      <c r="G1616" s="23"/>
      <c r="H1616" s="23"/>
      <c r="I1616" s="23"/>
      <c r="J1616" s="23"/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</row>
    <row r="1617" spans="1:23" x14ac:dyDescent="0.3">
      <c r="A1617" s="23"/>
      <c r="B1617" s="23"/>
      <c r="C1617" s="23"/>
      <c r="D1617" s="23"/>
      <c r="E1617" s="23"/>
      <c r="F1617" s="23"/>
      <c r="G1617" s="23"/>
      <c r="H1617" s="23"/>
      <c r="I1617" s="23"/>
      <c r="J1617" s="23"/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</row>
    <row r="1618" spans="1:23" x14ac:dyDescent="0.3">
      <c r="A1618" s="23"/>
      <c r="B1618" s="23"/>
      <c r="C1618" s="23"/>
      <c r="D1618" s="23"/>
      <c r="E1618" s="23"/>
      <c r="F1618" s="23"/>
      <c r="G1618" s="23"/>
      <c r="H1618" s="23"/>
      <c r="I1618" s="23"/>
      <c r="J1618" s="23"/>
      <c r="K1618" s="23"/>
      <c r="L1618" s="23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</row>
    <row r="1619" spans="1:23" x14ac:dyDescent="0.3">
      <c r="A1619" s="23"/>
      <c r="B1619" s="23"/>
      <c r="C1619" s="23"/>
      <c r="D1619" s="23"/>
      <c r="E1619" s="23"/>
      <c r="F1619" s="23"/>
      <c r="G1619" s="23"/>
      <c r="H1619" s="23"/>
      <c r="I1619" s="23"/>
      <c r="J1619" s="23"/>
      <c r="K1619" s="23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</row>
    <row r="1620" spans="1:23" x14ac:dyDescent="0.3">
      <c r="A1620" s="23"/>
      <c r="B1620" s="23"/>
      <c r="C1620" s="23"/>
      <c r="D1620" s="23"/>
      <c r="E1620" s="23"/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</row>
    <row r="1621" spans="1:23" x14ac:dyDescent="0.3">
      <c r="A1621" s="23"/>
      <c r="B1621" s="23"/>
      <c r="C1621" s="23"/>
      <c r="D1621" s="23"/>
      <c r="E1621" s="23"/>
      <c r="F1621" s="23"/>
      <c r="G1621" s="23"/>
      <c r="H1621" s="23"/>
      <c r="I1621" s="23"/>
      <c r="J1621" s="23"/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</row>
    <row r="1622" spans="1:23" x14ac:dyDescent="0.3">
      <c r="A1622" s="23"/>
      <c r="B1622" s="23"/>
      <c r="C1622" s="23"/>
      <c r="D1622" s="23"/>
      <c r="E1622" s="23"/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</row>
    <row r="1623" spans="1:23" x14ac:dyDescent="0.3">
      <c r="A1623" s="23"/>
      <c r="B1623" s="23"/>
      <c r="C1623" s="23"/>
      <c r="D1623" s="23"/>
      <c r="E1623" s="23"/>
      <c r="F1623" s="23"/>
      <c r="G1623" s="23"/>
      <c r="H1623" s="23"/>
      <c r="I1623" s="23"/>
      <c r="J1623" s="23"/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</row>
    <row r="1624" spans="1:23" x14ac:dyDescent="0.3">
      <c r="A1624" s="23"/>
      <c r="B1624" s="23"/>
      <c r="C1624" s="23"/>
      <c r="D1624" s="23"/>
      <c r="E1624" s="23"/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</row>
    <row r="1625" spans="1:23" x14ac:dyDescent="0.3">
      <c r="A1625" s="23"/>
      <c r="B1625" s="23"/>
      <c r="C1625" s="23"/>
      <c r="D1625" s="23"/>
      <c r="E1625" s="23"/>
      <c r="F1625" s="23"/>
      <c r="G1625" s="23"/>
      <c r="H1625" s="23"/>
      <c r="I1625" s="23"/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</row>
    <row r="1626" spans="1:23" x14ac:dyDescent="0.3">
      <c r="A1626" s="23"/>
      <c r="B1626" s="23"/>
      <c r="C1626" s="23"/>
      <c r="D1626" s="23"/>
      <c r="E1626" s="23"/>
      <c r="F1626" s="23"/>
      <c r="G1626" s="23"/>
      <c r="H1626" s="23"/>
      <c r="I1626" s="23"/>
      <c r="J1626" s="23"/>
      <c r="K1626" s="23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</row>
    <row r="1627" spans="1:23" x14ac:dyDescent="0.3">
      <c r="A1627" s="23"/>
      <c r="B1627" s="23"/>
      <c r="C1627" s="23"/>
      <c r="D1627" s="23"/>
      <c r="E1627" s="23"/>
      <c r="F1627" s="23"/>
      <c r="G1627" s="23"/>
      <c r="H1627" s="23"/>
      <c r="I1627" s="23"/>
      <c r="J1627" s="23"/>
      <c r="K1627" s="23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</row>
    <row r="1628" spans="1:23" x14ac:dyDescent="0.3">
      <c r="A1628" s="23"/>
      <c r="B1628" s="23"/>
      <c r="C1628" s="23"/>
      <c r="D1628" s="23"/>
      <c r="E1628" s="23"/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</row>
    <row r="1629" spans="1:23" x14ac:dyDescent="0.3">
      <c r="A1629" s="23"/>
      <c r="B1629" s="23"/>
      <c r="C1629" s="23"/>
      <c r="D1629" s="23"/>
      <c r="E1629" s="23"/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</row>
    <row r="1630" spans="1:23" x14ac:dyDescent="0.3">
      <c r="A1630" s="23"/>
      <c r="B1630" s="23"/>
      <c r="C1630" s="23"/>
      <c r="D1630" s="23"/>
      <c r="E1630" s="23"/>
      <c r="F1630" s="23"/>
      <c r="G1630" s="23"/>
      <c r="H1630" s="23"/>
      <c r="I1630" s="23"/>
      <c r="J1630" s="23"/>
      <c r="K1630" s="23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</row>
    <row r="1631" spans="1:23" x14ac:dyDescent="0.3">
      <c r="A1631" s="23"/>
      <c r="B1631" s="23"/>
      <c r="C1631" s="23"/>
      <c r="D1631" s="23"/>
      <c r="E1631" s="23"/>
      <c r="F1631" s="23"/>
      <c r="G1631" s="23"/>
      <c r="H1631" s="23"/>
      <c r="I1631" s="23"/>
      <c r="J1631" s="23"/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</row>
    <row r="1632" spans="1:23" x14ac:dyDescent="0.3">
      <c r="A1632" s="23"/>
      <c r="B1632" s="23"/>
      <c r="C1632" s="23"/>
      <c r="D1632" s="23"/>
      <c r="E1632" s="23"/>
      <c r="F1632" s="23"/>
      <c r="G1632" s="23"/>
      <c r="H1632" s="23"/>
      <c r="I1632" s="23"/>
      <c r="J1632" s="23"/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</row>
    <row r="1633" spans="1:23" x14ac:dyDescent="0.3">
      <c r="A1633" s="23"/>
      <c r="B1633" s="23"/>
      <c r="C1633" s="23"/>
      <c r="D1633" s="23"/>
      <c r="E1633" s="23"/>
      <c r="F1633" s="23"/>
      <c r="G1633" s="23"/>
      <c r="H1633" s="23"/>
      <c r="I1633" s="23"/>
      <c r="J1633" s="23"/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</row>
    <row r="1634" spans="1:23" x14ac:dyDescent="0.3">
      <c r="A1634" s="23"/>
      <c r="B1634" s="23"/>
      <c r="C1634" s="23"/>
      <c r="D1634" s="23"/>
      <c r="E1634" s="23"/>
      <c r="F1634" s="23"/>
      <c r="G1634" s="23"/>
      <c r="H1634" s="23"/>
      <c r="I1634" s="23"/>
      <c r="J1634" s="23"/>
      <c r="K1634" s="2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</row>
    <row r="1635" spans="1:23" x14ac:dyDescent="0.3">
      <c r="A1635" s="23"/>
      <c r="B1635" s="23"/>
      <c r="C1635" s="23"/>
      <c r="D1635" s="23"/>
      <c r="E1635" s="23"/>
      <c r="F1635" s="23"/>
      <c r="G1635" s="23"/>
      <c r="H1635" s="23"/>
      <c r="I1635" s="23"/>
      <c r="J1635" s="23"/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</row>
    <row r="1636" spans="1:23" x14ac:dyDescent="0.3">
      <c r="A1636" s="23"/>
      <c r="B1636" s="23"/>
      <c r="C1636" s="23"/>
      <c r="D1636" s="23"/>
      <c r="E1636" s="23"/>
      <c r="F1636" s="23"/>
      <c r="G1636" s="23"/>
      <c r="H1636" s="23"/>
      <c r="I1636" s="23"/>
      <c r="J1636" s="23"/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</row>
    <row r="1637" spans="1:23" x14ac:dyDescent="0.3">
      <c r="A1637" s="23"/>
      <c r="B1637" s="23"/>
      <c r="C1637" s="23"/>
      <c r="D1637" s="23"/>
      <c r="E1637" s="23"/>
      <c r="F1637" s="23"/>
      <c r="G1637" s="23"/>
      <c r="H1637" s="23"/>
      <c r="I1637" s="23"/>
      <c r="J1637" s="23"/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</row>
    <row r="1638" spans="1:23" x14ac:dyDescent="0.3">
      <c r="A1638" s="23"/>
      <c r="B1638" s="23"/>
      <c r="C1638" s="23"/>
      <c r="D1638" s="23"/>
      <c r="E1638" s="23"/>
      <c r="F1638" s="23"/>
      <c r="G1638" s="23"/>
      <c r="H1638" s="23"/>
      <c r="I1638" s="23"/>
      <c r="J1638" s="23"/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</row>
    <row r="1639" spans="1:23" x14ac:dyDescent="0.3">
      <c r="A1639" s="23"/>
      <c r="B1639" s="23"/>
      <c r="C1639" s="23"/>
      <c r="D1639" s="23"/>
      <c r="E1639" s="23"/>
      <c r="F1639" s="23"/>
      <c r="G1639" s="23"/>
      <c r="H1639" s="23"/>
      <c r="I1639" s="23"/>
      <c r="J1639" s="23"/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</row>
    <row r="1640" spans="1:23" x14ac:dyDescent="0.3">
      <c r="A1640" s="23"/>
      <c r="B1640" s="23"/>
      <c r="C1640" s="23"/>
      <c r="D1640" s="23"/>
      <c r="E1640" s="23"/>
      <c r="F1640" s="23"/>
      <c r="G1640" s="23"/>
      <c r="H1640" s="23"/>
      <c r="I1640" s="23"/>
      <c r="J1640" s="23"/>
      <c r="K1640" s="23"/>
      <c r="L1640" s="23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</row>
    <row r="1641" spans="1:23" x14ac:dyDescent="0.3">
      <c r="A1641" s="23"/>
      <c r="B1641" s="23"/>
      <c r="C1641" s="23"/>
      <c r="D1641" s="23"/>
      <c r="E1641" s="23"/>
      <c r="F1641" s="23"/>
      <c r="G1641" s="23"/>
      <c r="H1641" s="23"/>
      <c r="I1641" s="23"/>
      <c r="J1641" s="23"/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</row>
    <row r="1642" spans="1:23" x14ac:dyDescent="0.3">
      <c r="A1642" s="23"/>
      <c r="B1642" s="23"/>
      <c r="C1642" s="23"/>
      <c r="D1642" s="23"/>
      <c r="E1642" s="23"/>
      <c r="F1642" s="23"/>
      <c r="G1642" s="23"/>
      <c r="H1642" s="23"/>
      <c r="I1642" s="23"/>
      <c r="J1642" s="23"/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</row>
    <row r="1643" spans="1:23" x14ac:dyDescent="0.3">
      <c r="A1643" s="23"/>
      <c r="B1643" s="23"/>
      <c r="C1643" s="23"/>
      <c r="D1643" s="23"/>
      <c r="E1643" s="23"/>
      <c r="F1643" s="23"/>
      <c r="G1643" s="23"/>
      <c r="H1643" s="23"/>
      <c r="I1643" s="23"/>
      <c r="J1643" s="23"/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</row>
    <row r="1644" spans="1:23" x14ac:dyDescent="0.3">
      <c r="A1644" s="23"/>
      <c r="B1644" s="23"/>
      <c r="C1644" s="23"/>
      <c r="D1644" s="23"/>
      <c r="E1644" s="23"/>
      <c r="F1644" s="23"/>
      <c r="G1644" s="23"/>
      <c r="H1644" s="23"/>
      <c r="I1644" s="23"/>
      <c r="J1644" s="23"/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</row>
    <row r="1645" spans="1:23" x14ac:dyDescent="0.3">
      <c r="A1645" s="23"/>
      <c r="B1645" s="23"/>
      <c r="C1645" s="23"/>
      <c r="D1645" s="23"/>
      <c r="E1645" s="23"/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</row>
    <row r="1646" spans="1:23" x14ac:dyDescent="0.3">
      <c r="A1646" s="23"/>
      <c r="B1646" s="23"/>
      <c r="C1646" s="23"/>
      <c r="D1646" s="23"/>
      <c r="E1646" s="23"/>
      <c r="F1646" s="23"/>
      <c r="G1646" s="23"/>
      <c r="H1646" s="23"/>
      <c r="I1646" s="23"/>
      <c r="J1646" s="23"/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</row>
    <row r="1647" spans="1:23" x14ac:dyDescent="0.3">
      <c r="A1647" s="23"/>
      <c r="B1647" s="23"/>
      <c r="C1647" s="23"/>
      <c r="D1647" s="23"/>
      <c r="E1647" s="23"/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</row>
    <row r="1648" spans="1:23" x14ac:dyDescent="0.3">
      <c r="A1648" s="23"/>
      <c r="B1648" s="23"/>
      <c r="C1648" s="23"/>
      <c r="D1648" s="23"/>
      <c r="E1648" s="23"/>
      <c r="F1648" s="23"/>
      <c r="G1648" s="23"/>
      <c r="H1648" s="23"/>
      <c r="I1648" s="23"/>
      <c r="J1648" s="23"/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</row>
    <row r="1649" spans="1:23" x14ac:dyDescent="0.3">
      <c r="A1649" s="23"/>
      <c r="B1649" s="23"/>
      <c r="C1649" s="23"/>
      <c r="D1649" s="23"/>
      <c r="E1649" s="23"/>
      <c r="F1649" s="23"/>
      <c r="G1649" s="23"/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</row>
    <row r="1650" spans="1:23" x14ac:dyDescent="0.3">
      <c r="A1650" s="23"/>
      <c r="B1650" s="23"/>
      <c r="C1650" s="23"/>
      <c r="D1650" s="23"/>
      <c r="E1650" s="23"/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</row>
    <row r="1651" spans="1:23" x14ac:dyDescent="0.3">
      <c r="A1651" s="23"/>
      <c r="B1651" s="23"/>
      <c r="C1651" s="23"/>
      <c r="D1651" s="23"/>
      <c r="E1651" s="23"/>
      <c r="F1651" s="23"/>
      <c r="G1651" s="23"/>
      <c r="H1651" s="23"/>
      <c r="I1651" s="23"/>
      <c r="J1651" s="23"/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</row>
    <row r="1652" spans="1:23" x14ac:dyDescent="0.3">
      <c r="A1652" s="23"/>
      <c r="B1652" s="23"/>
      <c r="C1652" s="23"/>
      <c r="D1652" s="23"/>
      <c r="E1652" s="23"/>
      <c r="F1652" s="23"/>
      <c r="G1652" s="23"/>
      <c r="H1652" s="23"/>
      <c r="I1652" s="23"/>
      <c r="J1652" s="23"/>
      <c r="K1652" s="23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</row>
    <row r="1653" spans="1:23" x14ac:dyDescent="0.3">
      <c r="A1653" s="23"/>
      <c r="B1653" s="23"/>
      <c r="C1653" s="23"/>
      <c r="D1653" s="23"/>
      <c r="E1653" s="23"/>
      <c r="F1653" s="23"/>
      <c r="G1653" s="23"/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</row>
    <row r="1654" spans="1:23" x14ac:dyDescent="0.3">
      <c r="A1654" s="23"/>
      <c r="B1654" s="23"/>
      <c r="C1654" s="23"/>
      <c r="D1654" s="23"/>
      <c r="E1654" s="23"/>
      <c r="F1654" s="23"/>
      <c r="G1654" s="23"/>
      <c r="H1654" s="23"/>
      <c r="I1654" s="23"/>
      <c r="J1654" s="23"/>
      <c r="K1654" s="23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</row>
    <row r="1655" spans="1:23" x14ac:dyDescent="0.3">
      <c r="A1655" s="23"/>
      <c r="B1655" s="23"/>
      <c r="C1655" s="23"/>
      <c r="D1655" s="23"/>
      <c r="E1655" s="23"/>
      <c r="F1655" s="23"/>
      <c r="G1655" s="23"/>
      <c r="H1655" s="23"/>
      <c r="I1655" s="23"/>
      <c r="J1655" s="23"/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</row>
    <row r="1656" spans="1:23" x14ac:dyDescent="0.3">
      <c r="A1656" s="23"/>
      <c r="B1656" s="23"/>
      <c r="C1656" s="23"/>
      <c r="D1656" s="23"/>
      <c r="E1656" s="23"/>
      <c r="F1656" s="23"/>
      <c r="G1656" s="23"/>
      <c r="H1656" s="23"/>
      <c r="I1656" s="23"/>
      <c r="J1656" s="23"/>
      <c r="K1656" s="23"/>
      <c r="L1656" s="23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</row>
    <row r="1657" spans="1:23" x14ac:dyDescent="0.3">
      <c r="A1657" s="23"/>
      <c r="B1657" s="23"/>
      <c r="C1657" s="23"/>
      <c r="D1657" s="23"/>
      <c r="E1657" s="23"/>
      <c r="F1657" s="23"/>
      <c r="G1657" s="23"/>
      <c r="H1657" s="23"/>
      <c r="I1657" s="23"/>
      <c r="J1657" s="23"/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</row>
    <row r="1658" spans="1:23" x14ac:dyDescent="0.3">
      <c r="A1658" s="23"/>
      <c r="B1658" s="23"/>
      <c r="C1658" s="23"/>
      <c r="D1658" s="23"/>
      <c r="E1658" s="23"/>
      <c r="F1658" s="23"/>
      <c r="G1658" s="23"/>
      <c r="H1658" s="23"/>
      <c r="I1658" s="23"/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</row>
    <row r="1659" spans="1:23" x14ac:dyDescent="0.3">
      <c r="A1659" s="23"/>
      <c r="B1659" s="23"/>
      <c r="C1659" s="23"/>
      <c r="D1659" s="23"/>
      <c r="E1659" s="23"/>
      <c r="F1659" s="23"/>
      <c r="G1659" s="23"/>
      <c r="H1659" s="23"/>
      <c r="I1659" s="23"/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</row>
    <row r="1660" spans="1:23" x14ac:dyDescent="0.3">
      <c r="A1660" s="23"/>
      <c r="B1660" s="23"/>
      <c r="C1660" s="23"/>
      <c r="D1660" s="23"/>
      <c r="E1660" s="23"/>
      <c r="F1660" s="23"/>
      <c r="G1660" s="23"/>
      <c r="H1660" s="23"/>
      <c r="I1660" s="23"/>
      <c r="J1660" s="23"/>
      <c r="K1660" s="23"/>
      <c r="L1660" s="23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</row>
    <row r="1661" spans="1:23" x14ac:dyDescent="0.3">
      <c r="A1661" s="23"/>
      <c r="B1661" s="23"/>
      <c r="C1661" s="23"/>
      <c r="D1661" s="23"/>
      <c r="E1661" s="23"/>
      <c r="F1661" s="23"/>
      <c r="G1661" s="23"/>
      <c r="H1661" s="23"/>
      <c r="I1661" s="23"/>
      <c r="J1661" s="23"/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</row>
    <row r="1662" spans="1:23" x14ac:dyDescent="0.3">
      <c r="A1662" s="23"/>
      <c r="B1662" s="23"/>
      <c r="C1662" s="23"/>
      <c r="D1662" s="23"/>
      <c r="E1662" s="23"/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</row>
    <row r="1663" spans="1:23" x14ac:dyDescent="0.3">
      <c r="A1663" s="23"/>
      <c r="B1663" s="23"/>
      <c r="C1663" s="23"/>
      <c r="D1663" s="23"/>
      <c r="E1663" s="23"/>
      <c r="F1663" s="23"/>
      <c r="G1663" s="23"/>
      <c r="H1663" s="23"/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</row>
    <row r="1664" spans="1:23" x14ac:dyDescent="0.3">
      <c r="A1664" s="23"/>
      <c r="B1664" s="23"/>
      <c r="C1664" s="23"/>
      <c r="D1664" s="23"/>
      <c r="E1664" s="23"/>
      <c r="F1664" s="23"/>
      <c r="G1664" s="23"/>
      <c r="H1664" s="23"/>
      <c r="I1664" s="23"/>
      <c r="J1664" s="23"/>
      <c r="K1664" s="23"/>
      <c r="L1664" s="23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</row>
    <row r="1665" spans="1:23" x14ac:dyDescent="0.3">
      <c r="A1665" s="23"/>
      <c r="B1665" s="23"/>
      <c r="C1665" s="23"/>
      <c r="D1665" s="23"/>
      <c r="E1665" s="23"/>
      <c r="F1665" s="23"/>
      <c r="G1665" s="23"/>
      <c r="H1665" s="23"/>
      <c r="I1665" s="23"/>
      <c r="J1665" s="23"/>
      <c r="K1665" s="23"/>
      <c r="L1665" s="23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</row>
    <row r="1666" spans="1:23" x14ac:dyDescent="0.3">
      <c r="A1666" s="23"/>
      <c r="B1666" s="23"/>
      <c r="C1666" s="23"/>
      <c r="D1666" s="23"/>
      <c r="E1666" s="23"/>
      <c r="F1666" s="23"/>
      <c r="G1666" s="23"/>
      <c r="H1666" s="23"/>
      <c r="I1666" s="23"/>
      <c r="J1666" s="23"/>
      <c r="K1666" s="23"/>
      <c r="L1666" s="23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</row>
    <row r="1667" spans="1:23" x14ac:dyDescent="0.3">
      <c r="A1667" s="23"/>
      <c r="B1667" s="23"/>
      <c r="C1667" s="23"/>
      <c r="D1667" s="23"/>
      <c r="E1667" s="23"/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</row>
    <row r="1668" spans="1:23" x14ac:dyDescent="0.3">
      <c r="A1668" s="23"/>
      <c r="B1668" s="23"/>
      <c r="C1668" s="23"/>
      <c r="D1668" s="23"/>
      <c r="E1668" s="23"/>
      <c r="F1668" s="23"/>
      <c r="G1668" s="23"/>
      <c r="H1668" s="23"/>
      <c r="I1668" s="23"/>
      <c r="J1668" s="23"/>
      <c r="K1668" s="23"/>
      <c r="L1668" s="23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</row>
    <row r="1669" spans="1:23" x14ac:dyDescent="0.3">
      <c r="A1669" s="23"/>
      <c r="B1669" s="23"/>
      <c r="C1669" s="23"/>
      <c r="D1669" s="23"/>
      <c r="E1669" s="23"/>
      <c r="F1669" s="23"/>
      <c r="G1669" s="23"/>
      <c r="H1669" s="23"/>
      <c r="I1669" s="23"/>
      <c r="J1669" s="23"/>
      <c r="K1669" s="23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</row>
    <row r="1670" spans="1:23" x14ac:dyDescent="0.3">
      <c r="A1670" s="23"/>
      <c r="B1670" s="23"/>
      <c r="C1670" s="23"/>
      <c r="D1670" s="23"/>
      <c r="E1670" s="23"/>
      <c r="F1670" s="23"/>
      <c r="G1670" s="23"/>
      <c r="H1670" s="23"/>
      <c r="I1670" s="23"/>
      <c r="J1670" s="23"/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</row>
    <row r="1671" spans="1:23" x14ac:dyDescent="0.3">
      <c r="A1671" s="23"/>
      <c r="B1671" s="23"/>
      <c r="C1671" s="23"/>
      <c r="D1671" s="23"/>
      <c r="E1671" s="23"/>
      <c r="F1671" s="23"/>
      <c r="G1671" s="23"/>
      <c r="H1671" s="23"/>
      <c r="I1671" s="23"/>
      <c r="J1671" s="23"/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</row>
    <row r="1672" spans="1:23" x14ac:dyDescent="0.3">
      <c r="A1672" s="23"/>
      <c r="B1672" s="23"/>
      <c r="C1672" s="23"/>
      <c r="D1672" s="23"/>
      <c r="E1672" s="23"/>
      <c r="F1672" s="23"/>
      <c r="G1672" s="23"/>
      <c r="H1672" s="23"/>
      <c r="I1672" s="23"/>
      <c r="J1672" s="23"/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</row>
    <row r="1673" spans="1:23" x14ac:dyDescent="0.3">
      <c r="A1673" s="23"/>
      <c r="B1673" s="23"/>
      <c r="C1673" s="23"/>
      <c r="D1673" s="23"/>
      <c r="E1673" s="23"/>
      <c r="F1673" s="23"/>
      <c r="G1673" s="23"/>
      <c r="H1673" s="23"/>
      <c r="I1673" s="23"/>
      <c r="J1673" s="23"/>
      <c r="K1673" s="23"/>
      <c r="L1673" s="23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</row>
    <row r="1674" spans="1:23" x14ac:dyDescent="0.3">
      <c r="A1674" s="23"/>
      <c r="B1674" s="23"/>
      <c r="C1674" s="23"/>
      <c r="D1674" s="23"/>
      <c r="E1674" s="23"/>
      <c r="F1674" s="23"/>
      <c r="G1674" s="23"/>
      <c r="H1674" s="23"/>
      <c r="I1674" s="23"/>
      <c r="J1674" s="23"/>
      <c r="K1674" s="23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</row>
    <row r="1675" spans="1:23" x14ac:dyDescent="0.3">
      <c r="A1675" s="23"/>
      <c r="B1675" s="23"/>
      <c r="C1675" s="23"/>
      <c r="D1675" s="23"/>
      <c r="E1675" s="23"/>
      <c r="F1675" s="23"/>
      <c r="G1675" s="23"/>
      <c r="H1675" s="23"/>
      <c r="I1675" s="23"/>
      <c r="J1675" s="23"/>
      <c r="K1675" s="23"/>
      <c r="L1675" s="23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</row>
    <row r="1676" spans="1:23" x14ac:dyDescent="0.3">
      <c r="A1676" s="23"/>
      <c r="B1676" s="23"/>
      <c r="C1676" s="23"/>
      <c r="D1676" s="23"/>
      <c r="E1676" s="23"/>
      <c r="F1676" s="23"/>
      <c r="G1676" s="23"/>
      <c r="H1676" s="23"/>
      <c r="I1676" s="23"/>
      <c r="J1676" s="23"/>
      <c r="K1676" s="23"/>
      <c r="L1676" s="23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</row>
    <row r="1677" spans="1:23" x14ac:dyDescent="0.3">
      <c r="A1677" s="23"/>
      <c r="B1677" s="23"/>
      <c r="C1677" s="23"/>
      <c r="D1677" s="23"/>
      <c r="E1677" s="23"/>
      <c r="F1677" s="23"/>
      <c r="G1677" s="23"/>
      <c r="H1677" s="23"/>
      <c r="I1677" s="23"/>
      <c r="J1677" s="23"/>
      <c r="K1677" s="23"/>
      <c r="L1677" s="23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</row>
    <row r="1678" spans="1:23" x14ac:dyDescent="0.3">
      <c r="A1678" s="23"/>
      <c r="B1678" s="23"/>
      <c r="C1678" s="23"/>
      <c r="D1678" s="23"/>
      <c r="E1678" s="23"/>
      <c r="F1678" s="23"/>
      <c r="G1678" s="23"/>
      <c r="H1678" s="23"/>
      <c r="I1678" s="23"/>
      <c r="J1678" s="23"/>
      <c r="K1678" s="23"/>
      <c r="L1678" s="23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</row>
    <row r="1679" spans="1:23" x14ac:dyDescent="0.3">
      <c r="A1679" s="23"/>
      <c r="B1679" s="23"/>
      <c r="C1679" s="23"/>
      <c r="D1679" s="23"/>
      <c r="E1679" s="23"/>
      <c r="F1679" s="23"/>
      <c r="G1679" s="23"/>
      <c r="H1679" s="23"/>
      <c r="I1679" s="23"/>
      <c r="J1679" s="23"/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</row>
    <row r="1680" spans="1:23" x14ac:dyDescent="0.3">
      <c r="A1680" s="23"/>
      <c r="B1680" s="23"/>
      <c r="C1680" s="23"/>
      <c r="D1680" s="23"/>
      <c r="E1680" s="23"/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</row>
    <row r="1681" spans="1:23" x14ac:dyDescent="0.3">
      <c r="A1681" s="23"/>
      <c r="B1681" s="23"/>
      <c r="C1681" s="23"/>
      <c r="D1681" s="23"/>
      <c r="E1681" s="23"/>
      <c r="F1681" s="23"/>
      <c r="G1681" s="23"/>
      <c r="H1681" s="23"/>
      <c r="I1681" s="23"/>
      <c r="J1681" s="23"/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</row>
    <row r="1682" spans="1:23" x14ac:dyDescent="0.3">
      <c r="A1682" s="23"/>
      <c r="B1682" s="23"/>
      <c r="C1682" s="23"/>
      <c r="D1682" s="23"/>
      <c r="E1682" s="23"/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</row>
    <row r="1683" spans="1:23" x14ac:dyDescent="0.3">
      <c r="A1683" s="23"/>
      <c r="B1683" s="23"/>
      <c r="C1683" s="23"/>
      <c r="D1683" s="23"/>
      <c r="E1683" s="23"/>
      <c r="F1683" s="23"/>
      <c r="G1683" s="23"/>
      <c r="H1683" s="23"/>
      <c r="I1683" s="23"/>
      <c r="J1683" s="23"/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</row>
    <row r="1684" spans="1:23" x14ac:dyDescent="0.3">
      <c r="A1684" s="23"/>
      <c r="B1684" s="23"/>
      <c r="C1684" s="23"/>
      <c r="D1684" s="23"/>
      <c r="E1684" s="23"/>
      <c r="F1684" s="23"/>
      <c r="G1684" s="23"/>
      <c r="H1684" s="23"/>
      <c r="I1684" s="23"/>
      <c r="J1684" s="23"/>
      <c r="K1684" s="23"/>
      <c r="L1684" s="23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</row>
    <row r="1685" spans="1:23" x14ac:dyDescent="0.3">
      <c r="A1685" s="23"/>
      <c r="B1685" s="23"/>
      <c r="C1685" s="23"/>
      <c r="D1685" s="23"/>
      <c r="E1685" s="23"/>
      <c r="F1685" s="23"/>
      <c r="G1685" s="23"/>
      <c r="H1685" s="23"/>
      <c r="I1685" s="23"/>
      <c r="J1685" s="23"/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</row>
    <row r="1686" spans="1:23" x14ac:dyDescent="0.3">
      <c r="A1686" s="23"/>
      <c r="B1686" s="23"/>
      <c r="C1686" s="23"/>
      <c r="D1686" s="23"/>
      <c r="E1686" s="23"/>
      <c r="F1686" s="23"/>
      <c r="G1686" s="23"/>
      <c r="H1686" s="23"/>
      <c r="I1686" s="23"/>
      <c r="J1686" s="23"/>
      <c r="K1686" s="23"/>
      <c r="L1686" s="23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</row>
    <row r="1687" spans="1:23" x14ac:dyDescent="0.3">
      <c r="A1687" s="23"/>
      <c r="B1687" s="23"/>
      <c r="C1687" s="23"/>
      <c r="D1687" s="23"/>
      <c r="E1687" s="23"/>
      <c r="F1687" s="23"/>
      <c r="G1687" s="23"/>
      <c r="H1687" s="23"/>
      <c r="I1687" s="23"/>
      <c r="J1687" s="23"/>
      <c r="K1687" s="23"/>
      <c r="L1687" s="23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</row>
    <row r="1688" spans="1:23" x14ac:dyDescent="0.3">
      <c r="A1688" s="23"/>
      <c r="B1688" s="23"/>
      <c r="C1688" s="23"/>
      <c r="D1688" s="23"/>
      <c r="E1688" s="23"/>
      <c r="F1688" s="23"/>
      <c r="G1688" s="23"/>
      <c r="H1688" s="23"/>
      <c r="I1688" s="23"/>
      <c r="J1688" s="23"/>
      <c r="K1688" s="23"/>
      <c r="L1688" s="23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</row>
    <row r="1689" spans="1:23" x14ac:dyDescent="0.3">
      <c r="A1689" s="23"/>
      <c r="B1689" s="23"/>
      <c r="C1689" s="23"/>
      <c r="D1689" s="23"/>
      <c r="E1689" s="23"/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</row>
    <row r="1690" spans="1:23" x14ac:dyDescent="0.3">
      <c r="A1690" s="23"/>
      <c r="B1690" s="23"/>
      <c r="C1690" s="23"/>
      <c r="D1690" s="23"/>
      <c r="E1690" s="23"/>
      <c r="F1690" s="23"/>
      <c r="G1690" s="23"/>
      <c r="H1690" s="23"/>
      <c r="I1690" s="23"/>
      <c r="J1690" s="23"/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</row>
    <row r="1691" spans="1:23" x14ac:dyDescent="0.3">
      <c r="A1691" s="23"/>
      <c r="B1691" s="23"/>
      <c r="C1691" s="23"/>
      <c r="D1691" s="23"/>
      <c r="E1691" s="23"/>
      <c r="F1691" s="23"/>
      <c r="G1691" s="23"/>
      <c r="H1691" s="23"/>
      <c r="I1691" s="23"/>
      <c r="J1691" s="23"/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</row>
    <row r="1692" spans="1:23" x14ac:dyDescent="0.3">
      <c r="A1692" s="23"/>
      <c r="B1692" s="23"/>
      <c r="C1692" s="23"/>
      <c r="D1692" s="23"/>
      <c r="E1692" s="23"/>
      <c r="F1692" s="23"/>
      <c r="G1692" s="23"/>
      <c r="H1692" s="23"/>
      <c r="I1692" s="23"/>
      <c r="J1692" s="23"/>
      <c r="K1692" s="23"/>
      <c r="L1692" s="23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</row>
    <row r="1693" spans="1:23" x14ac:dyDescent="0.3">
      <c r="A1693" s="23"/>
      <c r="B1693" s="23"/>
      <c r="C1693" s="23"/>
      <c r="D1693" s="23"/>
      <c r="E1693" s="23"/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</row>
    <row r="1694" spans="1:23" x14ac:dyDescent="0.3">
      <c r="A1694" s="23"/>
      <c r="B1694" s="23"/>
      <c r="C1694" s="23"/>
      <c r="D1694" s="23"/>
      <c r="E1694" s="23"/>
      <c r="F1694" s="23"/>
      <c r="G1694" s="23"/>
      <c r="H1694" s="23"/>
      <c r="I1694" s="23"/>
      <c r="J1694" s="23"/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</row>
    <row r="1695" spans="1:23" x14ac:dyDescent="0.3">
      <c r="A1695" s="23"/>
      <c r="B1695" s="23"/>
      <c r="C1695" s="23"/>
      <c r="D1695" s="23"/>
      <c r="E1695" s="23"/>
      <c r="F1695" s="23"/>
      <c r="G1695" s="23"/>
      <c r="H1695" s="23"/>
      <c r="I1695" s="23"/>
      <c r="J1695" s="23"/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</row>
    <row r="1696" spans="1:23" x14ac:dyDescent="0.3">
      <c r="A1696" s="23"/>
      <c r="B1696" s="23"/>
      <c r="C1696" s="23"/>
      <c r="D1696" s="23"/>
      <c r="E1696" s="23"/>
      <c r="F1696" s="23"/>
      <c r="G1696" s="23"/>
      <c r="H1696" s="23"/>
      <c r="I1696" s="23"/>
      <c r="J1696" s="23"/>
      <c r="K1696" s="23"/>
      <c r="L1696" s="23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</row>
    <row r="1697" spans="1:23" x14ac:dyDescent="0.3">
      <c r="A1697" s="23"/>
      <c r="B1697" s="23"/>
      <c r="C1697" s="23"/>
      <c r="D1697" s="23"/>
      <c r="E1697" s="23"/>
      <c r="F1697" s="23"/>
      <c r="G1697" s="23"/>
      <c r="H1697" s="23"/>
      <c r="I1697" s="23"/>
      <c r="J1697" s="23"/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</row>
    <row r="1698" spans="1:23" x14ac:dyDescent="0.3">
      <c r="A1698" s="23"/>
      <c r="B1698" s="23"/>
      <c r="C1698" s="23"/>
      <c r="D1698" s="23"/>
      <c r="E1698" s="23"/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</row>
    <row r="1699" spans="1:23" x14ac:dyDescent="0.3">
      <c r="A1699" s="23"/>
      <c r="B1699" s="23"/>
      <c r="C1699" s="23"/>
      <c r="D1699" s="23"/>
      <c r="E1699" s="23"/>
      <c r="F1699" s="23"/>
      <c r="G1699" s="23"/>
      <c r="H1699" s="23"/>
      <c r="I1699" s="23"/>
      <c r="J1699" s="23"/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</row>
    <row r="1700" spans="1:23" x14ac:dyDescent="0.3">
      <c r="A1700" s="23"/>
      <c r="B1700" s="23"/>
      <c r="C1700" s="23"/>
      <c r="D1700" s="23"/>
      <c r="E1700" s="23"/>
      <c r="F1700" s="23"/>
      <c r="G1700" s="23"/>
      <c r="H1700" s="23"/>
      <c r="I1700" s="23"/>
      <c r="J1700" s="23"/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</row>
    <row r="1701" spans="1:23" x14ac:dyDescent="0.3">
      <c r="A1701" s="23"/>
      <c r="B1701" s="23"/>
      <c r="C1701" s="23"/>
      <c r="D1701" s="23"/>
      <c r="E1701" s="23"/>
      <c r="F1701" s="23"/>
      <c r="G1701" s="23"/>
      <c r="H1701" s="23"/>
      <c r="I1701" s="23"/>
      <c r="J1701" s="23"/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</row>
    <row r="1702" spans="1:23" x14ac:dyDescent="0.3">
      <c r="A1702" s="23"/>
      <c r="B1702" s="23"/>
      <c r="C1702" s="23"/>
      <c r="D1702" s="23"/>
      <c r="E1702" s="23"/>
      <c r="F1702" s="23"/>
      <c r="G1702" s="23"/>
      <c r="H1702" s="23"/>
      <c r="I1702" s="23"/>
      <c r="J1702" s="23"/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</row>
    <row r="1703" spans="1:23" x14ac:dyDescent="0.3">
      <c r="A1703" s="23"/>
      <c r="B1703" s="23"/>
      <c r="C1703" s="23"/>
      <c r="D1703" s="23"/>
      <c r="E1703" s="23"/>
      <c r="F1703" s="23"/>
      <c r="G1703" s="23"/>
      <c r="H1703" s="23"/>
      <c r="I1703" s="23"/>
      <c r="J1703" s="23"/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</row>
    <row r="1704" spans="1:23" x14ac:dyDescent="0.3">
      <c r="A1704" s="23"/>
      <c r="B1704" s="23"/>
      <c r="C1704" s="23"/>
      <c r="D1704" s="23"/>
      <c r="E1704" s="23"/>
      <c r="F1704" s="23"/>
      <c r="G1704" s="23"/>
      <c r="H1704" s="23"/>
      <c r="I1704" s="23"/>
      <c r="J1704" s="23"/>
      <c r="K1704" s="23"/>
      <c r="L1704" s="23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</row>
    <row r="1705" spans="1:23" x14ac:dyDescent="0.3">
      <c r="A1705" s="23"/>
      <c r="B1705" s="23"/>
      <c r="C1705" s="23"/>
      <c r="D1705" s="23"/>
      <c r="E1705" s="23"/>
      <c r="F1705" s="23"/>
      <c r="G1705" s="23"/>
      <c r="H1705" s="23"/>
      <c r="I1705" s="23"/>
      <c r="J1705" s="23"/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</row>
    <row r="1706" spans="1:23" x14ac:dyDescent="0.3">
      <c r="A1706" s="23"/>
      <c r="B1706" s="23"/>
      <c r="C1706" s="23"/>
      <c r="D1706" s="23"/>
      <c r="E1706" s="23"/>
      <c r="F1706" s="23"/>
      <c r="G1706" s="23"/>
      <c r="H1706" s="23"/>
      <c r="I1706" s="23"/>
      <c r="J1706" s="23"/>
      <c r="K1706" s="23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3"/>
    </row>
    <row r="1707" spans="1:23" x14ac:dyDescent="0.3">
      <c r="A1707" s="23"/>
      <c r="B1707" s="23"/>
      <c r="C1707" s="23"/>
      <c r="D1707" s="23"/>
      <c r="E1707" s="23"/>
      <c r="F1707" s="23"/>
      <c r="G1707" s="23"/>
      <c r="H1707" s="23"/>
      <c r="I1707" s="23"/>
      <c r="J1707" s="23"/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</row>
    <row r="1708" spans="1:23" x14ac:dyDescent="0.3">
      <c r="A1708" s="23"/>
      <c r="B1708" s="23"/>
      <c r="C1708" s="23"/>
      <c r="D1708" s="23"/>
      <c r="E1708" s="23"/>
      <c r="F1708" s="23"/>
      <c r="G1708" s="23"/>
      <c r="H1708" s="23"/>
      <c r="I1708" s="23"/>
      <c r="J1708" s="23"/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</row>
    <row r="1709" spans="1:23" x14ac:dyDescent="0.3">
      <c r="A1709" s="23"/>
      <c r="B1709" s="23"/>
      <c r="C1709" s="23"/>
      <c r="D1709" s="23"/>
      <c r="E1709" s="23"/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</row>
    <row r="1710" spans="1:23" x14ac:dyDescent="0.3">
      <c r="A1710" s="23"/>
      <c r="B1710" s="23"/>
      <c r="C1710" s="23"/>
      <c r="D1710" s="23"/>
      <c r="E1710" s="23"/>
      <c r="F1710" s="23"/>
      <c r="G1710" s="23"/>
      <c r="H1710" s="23"/>
      <c r="I1710" s="23"/>
      <c r="J1710" s="23"/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</row>
    <row r="1711" spans="1:23" x14ac:dyDescent="0.3">
      <c r="A1711" s="23"/>
      <c r="B1711" s="23"/>
      <c r="C1711" s="23"/>
      <c r="D1711" s="23"/>
      <c r="E1711" s="23"/>
      <c r="F1711" s="23"/>
      <c r="G1711" s="23"/>
      <c r="H1711" s="23"/>
      <c r="I1711" s="23"/>
      <c r="J1711" s="23"/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</row>
    <row r="1712" spans="1:23" x14ac:dyDescent="0.3">
      <c r="A1712" s="23"/>
      <c r="B1712" s="23"/>
      <c r="C1712" s="23"/>
      <c r="D1712" s="23"/>
      <c r="E1712" s="23"/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</row>
    <row r="1713" spans="1:23" x14ac:dyDescent="0.3">
      <c r="A1713" s="23"/>
      <c r="B1713" s="23"/>
      <c r="C1713" s="23"/>
      <c r="D1713" s="23"/>
      <c r="E1713" s="23"/>
      <c r="F1713" s="23"/>
      <c r="G1713" s="23"/>
      <c r="H1713" s="23"/>
      <c r="I1713" s="23"/>
      <c r="J1713" s="23"/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</row>
    <row r="1714" spans="1:23" x14ac:dyDescent="0.3">
      <c r="A1714" s="23"/>
      <c r="B1714" s="23"/>
      <c r="C1714" s="23"/>
      <c r="D1714" s="23"/>
      <c r="E1714" s="23"/>
      <c r="F1714" s="23"/>
      <c r="G1714" s="23"/>
      <c r="H1714" s="23"/>
      <c r="I1714" s="23"/>
      <c r="J1714" s="23"/>
      <c r="K1714" s="23"/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</row>
    <row r="1715" spans="1:23" x14ac:dyDescent="0.3">
      <c r="A1715" s="23"/>
      <c r="B1715" s="23"/>
      <c r="C1715" s="23"/>
      <c r="D1715" s="23"/>
      <c r="E1715" s="23"/>
      <c r="F1715" s="23"/>
      <c r="G1715" s="23"/>
      <c r="H1715" s="23"/>
      <c r="I1715" s="23"/>
      <c r="J1715" s="23"/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</row>
    <row r="1716" spans="1:23" x14ac:dyDescent="0.3">
      <c r="A1716" s="23"/>
      <c r="B1716" s="23"/>
      <c r="C1716" s="23"/>
      <c r="D1716" s="23"/>
      <c r="E1716" s="23"/>
      <c r="F1716" s="23"/>
      <c r="G1716" s="23"/>
      <c r="H1716" s="23"/>
      <c r="I1716" s="23"/>
      <c r="J1716" s="23"/>
      <c r="K1716" s="23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3"/>
    </row>
    <row r="1717" spans="1:23" x14ac:dyDescent="0.3">
      <c r="A1717" s="23"/>
      <c r="B1717" s="23"/>
      <c r="C1717" s="23"/>
      <c r="D1717" s="23"/>
      <c r="E1717" s="23"/>
      <c r="F1717" s="23"/>
      <c r="G1717" s="23"/>
      <c r="H1717" s="23"/>
      <c r="I1717" s="23"/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</row>
    <row r="1718" spans="1:23" x14ac:dyDescent="0.3">
      <c r="A1718" s="23"/>
      <c r="B1718" s="23"/>
      <c r="C1718" s="23"/>
      <c r="D1718" s="23"/>
      <c r="E1718" s="23"/>
      <c r="F1718" s="23"/>
      <c r="G1718" s="23"/>
      <c r="H1718" s="23"/>
      <c r="I1718" s="23"/>
      <c r="J1718" s="23"/>
      <c r="K1718" s="23"/>
      <c r="L1718" s="23"/>
      <c r="M1718" s="23"/>
      <c r="N1718" s="23"/>
      <c r="O1718" s="23"/>
      <c r="P1718" s="23"/>
      <c r="Q1718" s="23"/>
      <c r="R1718" s="23"/>
      <c r="S1718" s="23"/>
      <c r="T1718" s="23"/>
      <c r="U1718" s="23"/>
      <c r="V1718" s="23"/>
      <c r="W1718" s="23"/>
    </row>
    <row r="1719" spans="1:23" x14ac:dyDescent="0.3">
      <c r="A1719" s="23"/>
      <c r="B1719" s="23"/>
      <c r="C1719" s="23"/>
      <c r="D1719" s="23"/>
      <c r="E1719" s="23"/>
      <c r="F1719" s="23"/>
      <c r="G1719" s="23"/>
      <c r="H1719" s="23"/>
      <c r="I1719" s="23"/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/>
      <c r="W1719" s="23"/>
    </row>
    <row r="1720" spans="1:23" x14ac:dyDescent="0.3">
      <c r="A1720" s="23"/>
      <c r="B1720" s="23"/>
      <c r="C1720" s="23"/>
      <c r="D1720" s="23"/>
      <c r="E1720" s="23"/>
      <c r="F1720" s="23"/>
      <c r="G1720" s="23"/>
      <c r="H1720" s="23"/>
      <c r="I1720" s="23"/>
      <c r="J1720" s="23"/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</row>
    <row r="1721" spans="1:23" x14ac:dyDescent="0.3">
      <c r="A1721" s="23"/>
      <c r="B1721" s="23"/>
      <c r="C1721" s="23"/>
      <c r="D1721" s="23"/>
      <c r="E1721" s="23"/>
      <c r="F1721" s="23"/>
      <c r="G1721" s="23"/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</row>
    <row r="1722" spans="1:23" x14ac:dyDescent="0.3">
      <c r="A1722" s="23"/>
      <c r="B1722" s="23"/>
      <c r="C1722" s="23"/>
      <c r="D1722" s="23"/>
      <c r="E1722" s="23"/>
      <c r="F1722" s="23"/>
      <c r="G1722" s="23"/>
      <c r="H1722" s="23"/>
      <c r="I1722" s="23"/>
      <c r="J1722" s="23"/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</row>
    <row r="1723" spans="1:23" x14ac:dyDescent="0.3">
      <c r="A1723" s="23"/>
      <c r="B1723" s="23"/>
      <c r="C1723" s="23"/>
      <c r="D1723" s="23"/>
      <c r="E1723" s="23"/>
      <c r="F1723" s="23"/>
      <c r="G1723" s="23"/>
      <c r="H1723" s="23"/>
      <c r="I1723" s="23"/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</row>
    <row r="1724" spans="1:23" x14ac:dyDescent="0.3">
      <c r="A1724" s="23"/>
      <c r="B1724" s="23"/>
      <c r="C1724" s="23"/>
      <c r="D1724" s="23"/>
      <c r="E1724" s="23"/>
      <c r="F1724" s="23"/>
      <c r="G1724" s="23"/>
      <c r="H1724" s="23"/>
      <c r="I1724" s="23"/>
      <c r="J1724" s="23"/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</row>
    <row r="1725" spans="1:23" x14ac:dyDescent="0.3">
      <c r="A1725" s="23"/>
      <c r="B1725" s="23"/>
      <c r="C1725" s="23"/>
      <c r="D1725" s="23"/>
      <c r="E1725" s="23"/>
      <c r="F1725" s="23"/>
      <c r="G1725" s="23"/>
      <c r="H1725" s="23"/>
      <c r="I1725" s="23"/>
      <c r="J1725" s="23"/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/>
      <c r="W1725" s="23"/>
    </row>
    <row r="1726" spans="1:23" x14ac:dyDescent="0.3">
      <c r="A1726" s="23"/>
      <c r="B1726" s="23"/>
      <c r="C1726" s="23"/>
      <c r="D1726" s="23"/>
      <c r="E1726" s="23"/>
      <c r="F1726" s="23"/>
      <c r="G1726" s="23"/>
      <c r="H1726" s="23"/>
      <c r="I1726" s="23"/>
      <c r="J1726" s="23"/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</row>
    <row r="1727" spans="1:23" x14ac:dyDescent="0.3">
      <c r="A1727" s="23"/>
      <c r="B1727" s="23"/>
      <c r="C1727" s="23"/>
      <c r="D1727" s="23"/>
      <c r="E1727" s="23"/>
      <c r="F1727" s="23"/>
      <c r="G1727" s="23"/>
      <c r="H1727" s="23"/>
      <c r="I1727" s="23"/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</row>
    <row r="1728" spans="1:23" x14ac:dyDescent="0.3">
      <c r="A1728" s="23"/>
      <c r="B1728" s="23"/>
      <c r="C1728" s="23"/>
      <c r="D1728" s="23"/>
      <c r="E1728" s="23"/>
      <c r="F1728" s="23"/>
      <c r="G1728" s="23"/>
      <c r="H1728" s="23"/>
      <c r="I1728" s="23"/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/>
      <c r="W1728" s="23"/>
    </row>
    <row r="1729" spans="1:23" x14ac:dyDescent="0.3">
      <c r="A1729" s="23"/>
      <c r="B1729" s="23"/>
      <c r="C1729" s="23"/>
      <c r="D1729" s="23"/>
      <c r="E1729" s="23"/>
      <c r="F1729" s="23"/>
      <c r="G1729" s="23"/>
      <c r="H1729" s="23"/>
      <c r="I1729" s="23"/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</row>
    <row r="1730" spans="1:23" x14ac:dyDescent="0.3">
      <c r="A1730" s="23"/>
      <c r="B1730" s="23"/>
      <c r="C1730" s="23"/>
      <c r="D1730" s="23"/>
      <c r="E1730" s="23"/>
      <c r="F1730" s="23"/>
      <c r="G1730" s="23"/>
      <c r="H1730" s="23"/>
      <c r="I1730" s="23"/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/>
      <c r="W1730" s="23"/>
    </row>
    <row r="1731" spans="1:23" x14ac:dyDescent="0.3">
      <c r="A1731" s="23"/>
      <c r="B1731" s="23"/>
      <c r="C1731" s="23"/>
      <c r="D1731" s="23"/>
      <c r="E1731" s="23"/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</row>
    <row r="1732" spans="1:23" x14ac:dyDescent="0.3">
      <c r="A1732" s="23"/>
      <c r="B1732" s="23"/>
      <c r="C1732" s="23"/>
      <c r="D1732" s="23"/>
      <c r="E1732" s="23"/>
      <c r="F1732" s="23"/>
      <c r="G1732" s="23"/>
      <c r="H1732" s="23"/>
      <c r="I1732" s="23"/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</row>
    <row r="1733" spans="1:23" x14ac:dyDescent="0.3">
      <c r="A1733" s="23"/>
      <c r="B1733" s="23"/>
      <c r="C1733" s="23"/>
      <c r="D1733" s="23"/>
      <c r="E1733" s="23"/>
      <c r="F1733" s="23"/>
      <c r="G1733" s="23"/>
      <c r="H1733" s="23"/>
      <c r="I1733" s="23"/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</row>
    <row r="1734" spans="1:23" x14ac:dyDescent="0.3">
      <c r="A1734" s="23"/>
      <c r="B1734" s="23"/>
      <c r="C1734" s="23"/>
      <c r="D1734" s="23"/>
      <c r="E1734" s="23"/>
      <c r="F1734" s="23"/>
      <c r="G1734" s="23"/>
      <c r="H1734" s="23"/>
      <c r="I1734" s="23"/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</row>
    <row r="1735" spans="1:23" x14ac:dyDescent="0.3">
      <c r="A1735" s="23"/>
      <c r="B1735" s="23"/>
      <c r="C1735" s="23"/>
      <c r="D1735" s="23"/>
      <c r="E1735" s="23"/>
      <c r="F1735" s="23"/>
      <c r="G1735" s="23"/>
      <c r="H1735" s="23"/>
      <c r="I1735" s="23"/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</row>
    <row r="1736" spans="1:23" x14ac:dyDescent="0.3">
      <c r="A1736" s="23"/>
      <c r="B1736" s="23"/>
      <c r="C1736" s="23"/>
      <c r="D1736" s="23"/>
      <c r="E1736" s="23"/>
      <c r="F1736" s="23"/>
      <c r="G1736" s="23"/>
      <c r="H1736" s="23"/>
      <c r="I1736" s="23"/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</row>
    <row r="1737" spans="1:23" x14ac:dyDescent="0.3">
      <c r="A1737" s="23"/>
      <c r="B1737" s="23"/>
      <c r="C1737" s="23"/>
      <c r="D1737" s="23"/>
      <c r="E1737" s="23"/>
      <c r="F1737" s="23"/>
      <c r="G1737" s="23"/>
      <c r="H1737" s="23"/>
      <c r="I1737" s="23"/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</row>
    <row r="1738" spans="1:23" x14ac:dyDescent="0.3">
      <c r="A1738" s="23"/>
      <c r="B1738" s="23"/>
      <c r="C1738" s="23"/>
      <c r="D1738" s="23"/>
      <c r="E1738" s="23"/>
      <c r="F1738" s="23"/>
      <c r="G1738" s="23"/>
      <c r="H1738" s="23"/>
      <c r="I1738" s="23"/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</row>
    <row r="1739" spans="1:23" x14ac:dyDescent="0.3">
      <c r="A1739" s="23"/>
      <c r="B1739" s="23"/>
      <c r="C1739" s="23"/>
      <c r="D1739" s="23"/>
      <c r="E1739" s="23"/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</row>
    <row r="1740" spans="1:23" x14ac:dyDescent="0.3">
      <c r="A1740" s="23"/>
      <c r="B1740" s="23"/>
      <c r="C1740" s="23"/>
      <c r="D1740" s="23"/>
      <c r="E1740" s="23"/>
      <c r="F1740" s="23"/>
      <c r="G1740" s="23"/>
      <c r="H1740" s="23"/>
      <c r="I1740" s="23"/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/>
      <c r="W1740" s="23"/>
    </row>
    <row r="1741" spans="1:23" x14ac:dyDescent="0.3">
      <c r="A1741" s="23"/>
      <c r="B1741" s="23"/>
      <c r="C1741" s="23"/>
      <c r="D1741" s="23"/>
      <c r="E1741" s="23"/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</row>
    <row r="1742" spans="1:23" x14ac:dyDescent="0.3">
      <c r="A1742" s="23"/>
      <c r="B1742" s="23"/>
      <c r="C1742" s="23"/>
      <c r="D1742" s="23"/>
      <c r="E1742" s="23"/>
      <c r="F1742" s="23"/>
      <c r="G1742" s="23"/>
      <c r="H1742" s="23"/>
      <c r="I1742" s="23"/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/>
      <c r="W1742" s="23"/>
    </row>
    <row r="1743" spans="1:23" x14ac:dyDescent="0.3">
      <c r="A1743" s="23"/>
      <c r="B1743" s="23"/>
      <c r="C1743" s="23"/>
      <c r="D1743" s="23"/>
      <c r="E1743" s="23"/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</row>
    <row r="1744" spans="1:23" x14ac:dyDescent="0.3">
      <c r="A1744" s="23"/>
      <c r="B1744" s="23"/>
      <c r="C1744" s="23"/>
      <c r="D1744" s="23"/>
      <c r="E1744" s="23"/>
      <c r="F1744" s="23"/>
      <c r="G1744" s="23"/>
      <c r="H1744" s="23"/>
      <c r="I1744" s="23"/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/>
      <c r="W1744" s="23"/>
    </row>
    <row r="1745" spans="1:23" x14ac:dyDescent="0.3">
      <c r="A1745" s="23"/>
      <c r="B1745" s="23"/>
      <c r="C1745" s="23"/>
      <c r="D1745" s="23"/>
      <c r="E1745" s="23"/>
      <c r="F1745" s="23"/>
      <c r="G1745" s="23"/>
      <c r="H1745" s="23"/>
      <c r="I1745" s="23"/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/>
      <c r="W1745" s="23"/>
    </row>
    <row r="1746" spans="1:23" x14ac:dyDescent="0.3">
      <c r="A1746" s="23"/>
      <c r="B1746" s="23"/>
      <c r="C1746" s="23"/>
      <c r="D1746" s="23"/>
      <c r="E1746" s="23"/>
      <c r="F1746" s="23"/>
      <c r="G1746" s="23"/>
      <c r="H1746" s="23"/>
      <c r="I1746" s="23"/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/>
      <c r="W1746" s="23"/>
    </row>
    <row r="1747" spans="1:23" x14ac:dyDescent="0.3">
      <c r="A1747" s="23"/>
      <c r="B1747" s="23"/>
      <c r="C1747" s="23"/>
      <c r="D1747" s="23"/>
      <c r="E1747" s="23"/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</row>
    <row r="1748" spans="1:23" x14ac:dyDescent="0.3">
      <c r="A1748" s="23"/>
      <c r="B1748" s="23"/>
      <c r="C1748" s="23"/>
      <c r="D1748" s="23"/>
      <c r="E1748" s="23"/>
      <c r="F1748" s="23"/>
      <c r="G1748" s="23"/>
      <c r="H1748" s="23"/>
      <c r="I1748" s="23"/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/>
      <c r="W1748" s="23"/>
    </row>
    <row r="1749" spans="1:23" x14ac:dyDescent="0.3">
      <c r="A1749" s="23"/>
      <c r="B1749" s="23"/>
      <c r="C1749" s="23"/>
      <c r="D1749" s="23"/>
      <c r="E1749" s="23"/>
      <c r="F1749" s="23"/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</row>
    <row r="1750" spans="1:23" x14ac:dyDescent="0.3">
      <c r="A1750" s="23"/>
      <c r="B1750" s="23"/>
      <c r="C1750" s="23"/>
      <c r="D1750" s="23"/>
      <c r="E1750" s="23"/>
      <c r="F1750" s="23"/>
      <c r="G1750" s="23"/>
      <c r="H1750" s="23"/>
      <c r="I1750" s="23"/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/>
      <c r="W1750" s="23"/>
    </row>
    <row r="1751" spans="1:23" x14ac:dyDescent="0.3">
      <c r="A1751" s="23"/>
      <c r="B1751" s="23"/>
      <c r="C1751" s="23"/>
      <c r="D1751" s="23"/>
      <c r="E1751" s="23"/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</row>
    <row r="1752" spans="1:23" x14ac:dyDescent="0.3">
      <c r="A1752" s="23"/>
      <c r="B1752" s="23"/>
      <c r="C1752" s="23"/>
      <c r="D1752" s="23"/>
      <c r="E1752" s="23"/>
      <c r="F1752" s="23"/>
      <c r="G1752" s="23"/>
      <c r="H1752" s="23"/>
      <c r="I1752" s="23"/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/>
      <c r="W1752" s="23"/>
    </row>
    <row r="1753" spans="1:23" x14ac:dyDescent="0.3">
      <c r="A1753" s="23"/>
      <c r="B1753" s="23"/>
      <c r="C1753" s="23"/>
      <c r="D1753" s="23"/>
      <c r="E1753" s="23"/>
      <c r="F1753" s="23"/>
      <c r="G1753" s="23"/>
      <c r="H1753" s="23"/>
      <c r="I1753" s="23"/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/>
      <c r="W1753" s="23"/>
    </row>
    <row r="1754" spans="1:23" x14ac:dyDescent="0.3">
      <c r="A1754" s="23"/>
      <c r="B1754" s="23"/>
      <c r="C1754" s="23"/>
      <c r="D1754" s="23"/>
      <c r="E1754" s="23"/>
      <c r="F1754" s="23"/>
      <c r="G1754" s="23"/>
      <c r="H1754" s="23"/>
      <c r="I1754" s="23"/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/>
      <c r="W1754" s="23"/>
    </row>
    <row r="1755" spans="1:23" x14ac:dyDescent="0.3">
      <c r="A1755" s="23"/>
      <c r="B1755" s="23"/>
      <c r="C1755" s="23"/>
      <c r="D1755" s="23"/>
      <c r="E1755" s="23"/>
      <c r="F1755" s="23"/>
      <c r="G1755" s="23"/>
      <c r="H1755" s="23"/>
      <c r="I1755" s="23"/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/>
      <c r="W1755" s="23"/>
    </row>
    <row r="1756" spans="1:23" x14ac:dyDescent="0.3">
      <c r="A1756" s="23"/>
      <c r="B1756" s="23"/>
      <c r="C1756" s="23"/>
      <c r="D1756" s="23"/>
      <c r="E1756" s="23"/>
      <c r="F1756" s="23"/>
      <c r="G1756" s="23"/>
      <c r="H1756" s="23"/>
      <c r="I1756" s="23"/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/>
      <c r="W1756" s="23"/>
    </row>
    <row r="1757" spans="1:23" x14ac:dyDescent="0.3">
      <c r="A1757" s="23"/>
      <c r="B1757" s="23"/>
      <c r="C1757" s="23"/>
      <c r="D1757" s="23"/>
      <c r="E1757" s="23"/>
      <c r="F1757" s="23"/>
      <c r="G1757" s="23"/>
      <c r="H1757" s="23"/>
      <c r="I1757" s="23"/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/>
      <c r="W1757" s="23"/>
    </row>
    <row r="1758" spans="1:23" x14ac:dyDescent="0.3">
      <c r="A1758" s="23"/>
      <c r="B1758" s="23"/>
      <c r="C1758" s="23"/>
      <c r="D1758" s="23"/>
      <c r="E1758" s="23"/>
      <c r="F1758" s="23"/>
      <c r="G1758" s="23"/>
      <c r="H1758" s="23"/>
      <c r="I1758" s="23"/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/>
      <c r="W1758" s="23"/>
    </row>
    <row r="1759" spans="1:23" x14ac:dyDescent="0.3">
      <c r="A1759" s="23"/>
      <c r="B1759" s="23"/>
      <c r="C1759" s="23"/>
      <c r="D1759" s="23"/>
      <c r="E1759" s="23"/>
      <c r="F1759" s="23"/>
      <c r="G1759" s="23"/>
      <c r="H1759" s="23"/>
      <c r="I1759" s="23"/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/>
      <c r="W1759" s="23"/>
    </row>
    <row r="1760" spans="1:23" x14ac:dyDescent="0.3">
      <c r="A1760" s="23"/>
      <c r="B1760" s="23"/>
      <c r="C1760" s="23"/>
      <c r="D1760" s="23"/>
      <c r="E1760" s="23"/>
      <c r="F1760" s="23"/>
      <c r="G1760" s="23"/>
      <c r="H1760" s="23"/>
      <c r="I1760" s="23"/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/>
      <c r="W1760" s="23"/>
    </row>
    <row r="1761" spans="1:23" x14ac:dyDescent="0.3">
      <c r="A1761" s="23"/>
      <c r="B1761" s="23"/>
      <c r="C1761" s="23"/>
      <c r="D1761" s="23"/>
      <c r="E1761" s="23"/>
      <c r="F1761" s="23"/>
      <c r="G1761" s="23"/>
      <c r="H1761" s="23"/>
      <c r="I1761" s="23"/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/>
      <c r="W1761" s="23"/>
    </row>
    <row r="1762" spans="1:23" x14ac:dyDescent="0.3">
      <c r="A1762" s="23"/>
      <c r="B1762" s="23"/>
      <c r="C1762" s="23"/>
      <c r="D1762" s="23"/>
      <c r="E1762" s="23"/>
      <c r="F1762" s="23"/>
      <c r="G1762" s="23"/>
      <c r="H1762" s="23"/>
      <c r="I1762" s="23"/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/>
      <c r="W1762" s="23"/>
    </row>
    <row r="1763" spans="1:23" x14ac:dyDescent="0.3">
      <c r="A1763" s="23"/>
      <c r="B1763" s="23"/>
      <c r="C1763" s="23"/>
      <c r="D1763" s="23"/>
      <c r="E1763" s="23"/>
      <c r="F1763" s="23"/>
      <c r="G1763" s="23"/>
      <c r="H1763" s="23"/>
      <c r="I1763" s="23"/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/>
      <c r="W1763" s="23"/>
    </row>
    <row r="1764" spans="1:23" x14ac:dyDescent="0.3">
      <c r="A1764" s="23"/>
      <c r="B1764" s="23"/>
      <c r="C1764" s="23"/>
      <c r="D1764" s="23"/>
      <c r="E1764" s="23"/>
      <c r="F1764" s="23"/>
      <c r="G1764" s="23"/>
      <c r="H1764" s="23"/>
      <c r="I1764" s="23"/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/>
      <c r="W1764" s="23"/>
    </row>
    <row r="1765" spans="1:23" x14ac:dyDescent="0.3">
      <c r="A1765" s="23"/>
      <c r="B1765" s="23"/>
      <c r="C1765" s="23"/>
      <c r="D1765" s="23"/>
      <c r="E1765" s="23"/>
      <c r="F1765" s="23"/>
      <c r="G1765" s="23"/>
      <c r="H1765" s="23"/>
      <c r="I1765" s="23"/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/>
      <c r="W1765" s="23"/>
    </row>
    <row r="1766" spans="1:23" x14ac:dyDescent="0.3">
      <c r="A1766" s="23"/>
      <c r="B1766" s="23"/>
      <c r="C1766" s="23"/>
      <c r="D1766" s="23"/>
      <c r="E1766" s="23"/>
      <c r="F1766" s="23"/>
      <c r="G1766" s="23"/>
      <c r="H1766" s="23"/>
      <c r="I1766" s="23"/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3"/>
    </row>
    <row r="1767" spans="1:23" x14ac:dyDescent="0.3">
      <c r="A1767" s="23"/>
      <c r="B1767" s="23"/>
      <c r="C1767" s="23"/>
      <c r="D1767" s="23"/>
      <c r="E1767" s="23"/>
      <c r="F1767" s="23"/>
      <c r="G1767" s="23"/>
      <c r="H1767" s="23"/>
      <c r="I1767" s="23"/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/>
      <c r="W1767" s="23"/>
    </row>
    <row r="1768" spans="1:23" x14ac:dyDescent="0.3">
      <c r="A1768" s="23"/>
      <c r="B1768" s="23"/>
      <c r="C1768" s="23"/>
      <c r="D1768" s="23"/>
      <c r="E1768" s="23"/>
      <c r="F1768" s="23"/>
      <c r="G1768" s="23"/>
      <c r="H1768" s="23"/>
      <c r="I1768" s="23"/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/>
      <c r="W1768" s="23"/>
    </row>
    <row r="1769" spans="1:23" x14ac:dyDescent="0.3">
      <c r="A1769" s="23"/>
      <c r="B1769" s="23"/>
      <c r="C1769" s="23"/>
      <c r="D1769" s="23"/>
      <c r="E1769" s="23"/>
      <c r="F1769" s="23"/>
      <c r="G1769" s="23"/>
      <c r="H1769" s="23"/>
      <c r="I1769" s="23"/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/>
      <c r="W1769" s="23"/>
    </row>
    <row r="1770" spans="1:23" x14ac:dyDescent="0.3">
      <c r="A1770" s="23"/>
      <c r="B1770" s="23"/>
      <c r="C1770" s="23"/>
      <c r="D1770" s="23"/>
      <c r="E1770" s="23"/>
      <c r="F1770" s="23"/>
      <c r="G1770" s="23"/>
      <c r="H1770" s="23"/>
      <c r="I1770" s="23"/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/>
      <c r="W1770" s="23"/>
    </row>
    <row r="1771" spans="1:23" x14ac:dyDescent="0.3">
      <c r="A1771" s="23"/>
      <c r="B1771" s="23"/>
      <c r="C1771" s="23"/>
      <c r="D1771" s="23"/>
      <c r="E1771" s="23"/>
      <c r="F1771" s="23"/>
      <c r="G1771" s="23"/>
      <c r="H1771" s="23"/>
      <c r="I1771" s="23"/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/>
      <c r="W1771" s="23"/>
    </row>
    <row r="1772" spans="1:23" x14ac:dyDescent="0.3">
      <c r="A1772" s="23"/>
      <c r="B1772" s="23"/>
      <c r="C1772" s="23"/>
      <c r="D1772" s="23"/>
      <c r="E1772" s="23"/>
      <c r="F1772" s="23"/>
      <c r="G1772" s="23"/>
      <c r="H1772" s="23"/>
      <c r="I1772" s="23"/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/>
      <c r="W1772" s="23"/>
    </row>
    <row r="1773" spans="1:23" x14ac:dyDescent="0.3">
      <c r="A1773" s="23"/>
      <c r="B1773" s="23"/>
      <c r="C1773" s="23"/>
      <c r="D1773" s="23"/>
      <c r="E1773" s="23"/>
      <c r="F1773" s="23"/>
      <c r="G1773" s="23"/>
      <c r="H1773" s="23"/>
      <c r="I1773" s="23"/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/>
      <c r="W1773" s="23"/>
    </row>
    <row r="1774" spans="1:23" x14ac:dyDescent="0.3">
      <c r="A1774" s="23"/>
      <c r="B1774" s="23"/>
      <c r="C1774" s="23"/>
      <c r="D1774" s="23"/>
      <c r="E1774" s="23"/>
      <c r="F1774" s="23"/>
      <c r="G1774" s="23"/>
      <c r="H1774" s="23"/>
      <c r="I1774" s="23"/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/>
      <c r="W1774" s="23"/>
    </row>
    <row r="1775" spans="1:23" x14ac:dyDescent="0.3">
      <c r="A1775" s="23"/>
      <c r="B1775" s="23"/>
      <c r="C1775" s="23"/>
      <c r="D1775" s="23"/>
      <c r="E1775" s="23"/>
      <c r="F1775" s="23"/>
      <c r="G1775" s="23"/>
      <c r="H1775" s="23"/>
      <c r="I1775" s="23"/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/>
      <c r="W1775" s="23"/>
    </row>
    <row r="1776" spans="1:23" x14ac:dyDescent="0.3">
      <c r="A1776" s="23"/>
      <c r="B1776" s="23"/>
      <c r="C1776" s="23"/>
      <c r="D1776" s="23"/>
      <c r="E1776" s="23"/>
      <c r="F1776" s="23"/>
      <c r="G1776" s="23"/>
      <c r="H1776" s="23"/>
      <c r="I1776" s="23"/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/>
      <c r="W1776" s="23"/>
    </row>
    <row r="1777" spans="1:23" x14ac:dyDescent="0.3">
      <c r="A1777" s="23"/>
      <c r="B1777" s="23"/>
      <c r="C1777" s="23"/>
      <c r="D1777" s="23"/>
      <c r="E1777" s="23"/>
      <c r="F1777" s="23"/>
      <c r="G1777" s="23"/>
      <c r="H1777" s="23"/>
      <c r="I1777" s="23"/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/>
      <c r="W1777" s="23"/>
    </row>
    <row r="1778" spans="1:23" x14ac:dyDescent="0.3">
      <c r="A1778" s="23"/>
      <c r="B1778" s="23"/>
      <c r="C1778" s="23"/>
      <c r="D1778" s="23"/>
      <c r="E1778" s="23"/>
      <c r="F1778" s="23"/>
      <c r="G1778" s="23"/>
      <c r="H1778" s="23"/>
      <c r="I1778" s="23"/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/>
      <c r="W1778" s="23"/>
    </row>
    <row r="1779" spans="1:23" x14ac:dyDescent="0.3">
      <c r="A1779" s="23"/>
      <c r="B1779" s="23"/>
      <c r="C1779" s="23"/>
      <c r="D1779" s="23"/>
      <c r="E1779" s="23"/>
      <c r="F1779" s="23"/>
      <c r="G1779" s="23"/>
      <c r="H1779" s="23"/>
      <c r="I1779" s="23"/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/>
      <c r="W1779" s="23"/>
    </row>
    <row r="1780" spans="1:23" x14ac:dyDescent="0.3">
      <c r="A1780" s="23"/>
      <c r="B1780" s="23"/>
      <c r="C1780" s="23"/>
      <c r="D1780" s="23"/>
      <c r="E1780" s="23"/>
      <c r="F1780" s="23"/>
      <c r="G1780" s="23"/>
      <c r="H1780" s="23"/>
      <c r="I1780" s="23"/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/>
      <c r="W1780" s="23"/>
    </row>
    <row r="1781" spans="1:23" x14ac:dyDescent="0.3">
      <c r="A1781" s="23"/>
      <c r="B1781" s="23"/>
      <c r="C1781" s="23"/>
      <c r="D1781" s="23"/>
      <c r="E1781" s="23"/>
      <c r="F1781" s="23"/>
      <c r="G1781" s="23"/>
      <c r="H1781" s="23"/>
      <c r="I1781" s="23"/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/>
      <c r="W1781" s="23"/>
    </row>
    <row r="1782" spans="1:23" x14ac:dyDescent="0.3">
      <c r="A1782" s="23"/>
      <c r="B1782" s="23"/>
      <c r="C1782" s="23"/>
      <c r="D1782" s="23"/>
      <c r="E1782" s="23"/>
      <c r="F1782" s="23"/>
      <c r="G1782" s="23"/>
      <c r="H1782" s="23"/>
      <c r="I1782" s="23"/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/>
      <c r="W1782" s="23"/>
    </row>
    <row r="1783" spans="1:23" x14ac:dyDescent="0.3">
      <c r="A1783" s="23"/>
      <c r="B1783" s="23"/>
      <c r="C1783" s="23"/>
      <c r="D1783" s="23"/>
      <c r="E1783" s="23"/>
      <c r="F1783" s="23"/>
      <c r="G1783" s="23"/>
      <c r="H1783" s="23"/>
      <c r="I1783" s="23"/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/>
      <c r="W1783" s="23"/>
    </row>
    <row r="1784" spans="1:23" x14ac:dyDescent="0.3">
      <c r="A1784" s="23"/>
      <c r="B1784" s="23"/>
      <c r="C1784" s="23"/>
      <c r="D1784" s="23"/>
      <c r="E1784" s="23"/>
      <c r="F1784" s="23"/>
      <c r="G1784" s="23"/>
      <c r="H1784" s="23"/>
      <c r="I1784" s="23"/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</row>
    <row r="1785" spans="1:23" x14ac:dyDescent="0.3">
      <c r="A1785" s="23"/>
      <c r="B1785" s="23"/>
      <c r="C1785" s="23"/>
      <c r="D1785" s="23"/>
      <c r="E1785" s="23"/>
      <c r="F1785" s="23"/>
      <c r="G1785" s="23"/>
      <c r="H1785" s="23"/>
      <c r="I1785" s="23"/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/>
      <c r="W1785" s="23"/>
    </row>
    <row r="1786" spans="1:23" x14ac:dyDescent="0.3">
      <c r="A1786" s="23"/>
      <c r="B1786" s="23"/>
      <c r="C1786" s="23"/>
      <c r="D1786" s="23"/>
      <c r="E1786" s="23"/>
      <c r="F1786" s="23"/>
      <c r="G1786" s="23"/>
      <c r="H1786" s="23"/>
      <c r="I1786" s="23"/>
      <c r="J1786" s="23"/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/>
      <c r="W1786" s="23"/>
    </row>
    <row r="1787" spans="1:23" x14ac:dyDescent="0.3">
      <c r="A1787" s="23"/>
      <c r="B1787" s="23"/>
      <c r="C1787" s="23"/>
      <c r="D1787" s="23"/>
      <c r="E1787" s="23"/>
      <c r="F1787" s="23"/>
      <c r="G1787" s="23"/>
      <c r="H1787" s="23"/>
      <c r="I1787" s="23"/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/>
      <c r="W1787" s="23"/>
    </row>
    <row r="1788" spans="1:23" x14ac:dyDescent="0.3">
      <c r="A1788" s="23"/>
      <c r="B1788" s="23"/>
      <c r="C1788" s="23"/>
      <c r="D1788" s="23"/>
      <c r="E1788" s="23"/>
      <c r="F1788" s="23"/>
      <c r="G1788" s="23"/>
      <c r="H1788" s="23"/>
      <c r="I1788" s="23"/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/>
      <c r="W1788" s="23"/>
    </row>
    <row r="1789" spans="1:23" x14ac:dyDescent="0.3">
      <c r="A1789" s="23"/>
      <c r="B1789" s="23"/>
      <c r="C1789" s="23"/>
      <c r="D1789" s="23"/>
      <c r="E1789" s="23"/>
      <c r="F1789" s="23"/>
      <c r="G1789" s="23"/>
      <c r="H1789" s="23"/>
      <c r="I1789" s="23"/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/>
      <c r="W1789" s="23"/>
    </row>
    <row r="1790" spans="1:23" x14ac:dyDescent="0.3">
      <c r="A1790" s="23"/>
      <c r="B1790" s="23"/>
      <c r="C1790" s="23"/>
      <c r="D1790" s="23"/>
      <c r="E1790" s="23"/>
      <c r="F1790" s="23"/>
      <c r="G1790" s="23"/>
      <c r="H1790" s="23"/>
      <c r="I1790" s="23"/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/>
      <c r="W1790" s="23"/>
    </row>
    <row r="1791" spans="1:23" x14ac:dyDescent="0.3">
      <c r="A1791" s="23"/>
      <c r="B1791" s="23"/>
      <c r="C1791" s="23"/>
      <c r="D1791" s="23"/>
      <c r="E1791" s="23"/>
      <c r="F1791" s="23"/>
      <c r="G1791" s="23"/>
      <c r="H1791" s="23"/>
      <c r="I1791" s="23"/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/>
      <c r="W1791" s="23"/>
    </row>
    <row r="1792" spans="1:23" x14ac:dyDescent="0.3">
      <c r="A1792" s="23"/>
      <c r="B1792" s="23"/>
      <c r="C1792" s="23"/>
      <c r="D1792" s="23"/>
      <c r="E1792" s="23"/>
      <c r="F1792" s="23"/>
      <c r="G1792" s="23"/>
      <c r="H1792" s="23"/>
      <c r="I1792" s="23"/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/>
      <c r="W1792" s="23"/>
    </row>
    <row r="1793" spans="1:23" x14ac:dyDescent="0.3">
      <c r="A1793" s="23"/>
      <c r="B1793" s="23"/>
      <c r="C1793" s="23"/>
      <c r="D1793" s="23"/>
      <c r="E1793" s="23"/>
      <c r="F1793" s="23"/>
      <c r="G1793" s="23"/>
      <c r="H1793" s="23"/>
      <c r="I1793" s="23"/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/>
      <c r="W1793" s="23"/>
    </row>
    <row r="1794" spans="1:23" x14ac:dyDescent="0.3">
      <c r="A1794" s="23"/>
      <c r="B1794" s="23"/>
      <c r="C1794" s="23"/>
      <c r="D1794" s="23"/>
      <c r="E1794" s="23"/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</row>
    <row r="1795" spans="1:23" x14ac:dyDescent="0.3">
      <c r="A1795" s="23"/>
      <c r="B1795" s="23"/>
      <c r="C1795" s="23"/>
      <c r="D1795" s="23"/>
      <c r="E1795" s="23"/>
      <c r="F1795" s="23"/>
      <c r="G1795" s="23"/>
      <c r="H1795" s="23"/>
      <c r="I1795" s="23"/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/>
      <c r="W1795" s="23"/>
    </row>
    <row r="1796" spans="1:23" x14ac:dyDescent="0.3">
      <c r="A1796" s="23"/>
      <c r="B1796" s="23"/>
      <c r="C1796" s="23"/>
      <c r="D1796" s="23"/>
      <c r="E1796" s="23"/>
      <c r="F1796" s="23"/>
      <c r="G1796" s="23"/>
      <c r="H1796" s="23"/>
      <c r="I1796" s="23"/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/>
      <c r="W1796" s="23"/>
    </row>
    <row r="1797" spans="1:23" x14ac:dyDescent="0.3">
      <c r="A1797" s="23"/>
      <c r="B1797" s="23"/>
      <c r="C1797" s="23"/>
      <c r="D1797" s="23"/>
      <c r="E1797" s="23"/>
      <c r="F1797" s="23"/>
      <c r="G1797" s="23"/>
      <c r="H1797" s="23"/>
      <c r="I1797" s="23"/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/>
      <c r="W1797" s="23"/>
    </row>
    <row r="1798" spans="1:23" x14ac:dyDescent="0.3">
      <c r="A1798" s="23"/>
      <c r="B1798" s="23"/>
      <c r="C1798" s="23"/>
      <c r="D1798" s="23"/>
      <c r="E1798" s="23"/>
      <c r="F1798" s="23"/>
      <c r="G1798" s="23"/>
      <c r="H1798" s="23"/>
      <c r="I1798" s="23"/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/>
      <c r="W1798" s="23"/>
    </row>
    <row r="1799" spans="1:23" x14ac:dyDescent="0.3">
      <c r="A1799" s="23"/>
      <c r="B1799" s="23"/>
      <c r="C1799" s="23"/>
      <c r="D1799" s="23"/>
      <c r="E1799" s="23"/>
      <c r="F1799" s="23"/>
      <c r="G1799" s="23"/>
      <c r="H1799" s="23"/>
      <c r="I1799" s="23"/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/>
      <c r="W1799" s="23"/>
    </row>
    <row r="1800" spans="1:23" x14ac:dyDescent="0.3">
      <c r="A1800" s="23"/>
      <c r="B1800" s="23"/>
      <c r="C1800" s="23"/>
      <c r="D1800" s="23"/>
      <c r="E1800" s="23"/>
      <c r="F1800" s="23"/>
      <c r="G1800" s="23"/>
      <c r="H1800" s="23"/>
      <c r="I1800" s="23"/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/>
      <c r="W1800" s="23"/>
    </row>
    <row r="1801" spans="1:23" x14ac:dyDescent="0.3">
      <c r="A1801" s="23"/>
      <c r="B1801" s="23"/>
      <c r="C1801" s="23"/>
      <c r="D1801" s="23"/>
      <c r="E1801" s="23"/>
      <c r="F1801" s="23"/>
      <c r="G1801" s="23"/>
      <c r="H1801" s="23"/>
      <c r="I1801" s="23"/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/>
      <c r="W1801" s="23"/>
    </row>
    <row r="1802" spans="1:23" x14ac:dyDescent="0.3">
      <c r="A1802" s="23"/>
      <c r="B1802" s="23"/>
      <c r="C1802" s="23"/>
      <c r="D1802" s="23"/>
      <c r="E1802" s="23"/>
      <c r="F1802" s="23"/>
      <c r="G1802" s="23"/>
      <c r="H1802" s="23"/>
      <c r="I1802" s="23"/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/>
      <c r="W1802" s="23"/>
    </row>
    <row r="1803" spans="1:23" x14ac:dyDescent="0.3">
      <c r="A1803" s="23"/>
      <c r="B1803" s="23"/>
      <c r="C1803" s="23"/>
      <c r="D1803" s="23"/>
      <c r="E1803" s="23"/>
      <c r="F1803" s="23"/>
      <c r="G1803" s="23"/>
      <c r="H1803" s="23"/>
      <c r="I1803" s="23"/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</row>
    <row r="1804" spans="1:23" x14ac:dyDescent="0.3">
      <c r="A1804" s="23"/>
      <c r="B1804" s="23"/>
      <c r="C1804" s="23"/>
      <c r="D1804" s="23"/>
      <c r="E1804" s="23"/>
      <c r="F1804" s="23"/>
      <c r="G1804" s="23"/>
      <c r="H1804" s="23"/>
      <c r="I1804" s="23"/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/>
      <c r="W1804" s="23"/>
    </row>
    <row r="1805" spans="1:23" x14ac:dyDescent="0.3">
      <c r="A1805" s="23"/>
      <c r="B1805" s="23"/>
      <c r="C1805" s="23"/>
      <c r="D1805" s="23"/>
      <c r="E1805" s="23"/>
      <c r="F1805" s="23"/>
      <c r="G1805" s="23"/>
      <c r="H1805" s="23"/>
      <c r="I1805" s="23"/>
      <c r="J1805" s="23"/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</row>
    <row r="1806" spans="1:23" x14ac:dyDescent="0.3">
      <c r="A1806" s="23"/>
      <c r="B1806" s="23"/>
      <c r="C1806" s="23"/>
      <c r="D1806" s="23"/>
      <c r="E1806" s="23"/>
      <c r="F1806" s="23"/>
      <c r="G1806" s="23"/>
      <c r="H1806" s="23"/>
      <c r="I1806" s="23"/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</row>
    <row r="1807" spans="1:23" x14ac:dyDescent="0.3">
      <c r="A1807" s="23"/>
      <c r="B1807" s="23"/>
      <c r="C1807" s="23"/>
      <c r="D1807" s="23"/>
      <c r="E1807" s="23"/>
      <c r="F1807" s="23"/>
      <c r="G1807" s="23"/>
      <c r="H1807" s="23"/>
      <c r="I1807" s="23"/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/>
      <c r="W1807" s="23"/>
    </row>
    <row r="1808" spans="1:23" x14ac:dyDescent="0.3">
      <c r="A1808" s="23"/>
      <c r="B1808" s="23"/>
      <c r="C1808" s="23"/>
      <c r="D1808" s="23"/>
      <c r="E1808" s="23"/>
      <c r="F1808" s="23"/>
      <c r="G1808" s="23"/>
      <c r="H1808" s="23"/>
      <c r="I1808" s="23"/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/>
      <c r="W1808" s="23"/>
    </row>
    <row r="1809" spans="1:23" x14ac:dyDescent="0.3">
      <c r="A1809" s="23"/>
      <c r="B1809" s="23"/>
      <c r="C1809" s="23"/>
      <c r="D1809" s="23"/>
      <c r="E1809" s="23"/>
      <c r="F1809" s="23"/>
      <c r="G1809" s="23"/>
      <c r="H1809" s="23"/>
      <c r="I1809" s="23"/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/>
      <c r="W1809" s="23"/>
    </row>
    <row r="1810" spans="1:23" x14ac:dyDescent="0.3">
      <c r="A1810" s="23"/>
      <c r="B1810" s="23"/>
      <c r="C1810" s="23"/>
      <c r="D1810" s="23"/>
      <c r="E1810" s="23"/>
      <c r="F1810" s="23"/>
      <c r="G1810" s="23"/>
      <c r="H1810" s="23"/>
      <c r="I1810" s="23"/>
      <c r="J1810" s="23"/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/>
      <c r="W1810" s="23"/>
    </row>
    <row r="1811" spans="1:23" x14ac:dyDescent="0.3">
      <c r="A1811" s="23"/>
      <c r="B1811" s="23"/>
      <c r="C1811" s="23"/>
      <c r="D1811" s="23"/>
      <c r="E1811" s="23"/>
      <c r="F1811" s="23"/>
      <c r="G1811" s="23"/>
      <c r="H1811" s="23"/>
      <c r="I1811" s="23"/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</row>
    <row r="1812" spans="1:23" x14ac:dyDescent="0.3">
      <c r="A1812" s="23"/>
      <c r="B1812" s="23"/>
      <c r="C1812" s="23"/>
      <c r="D1812" s="23"/>
      <c r="E1812" s="23"/>
      <c r="F1812" s="23"/>
      <c r="G1812" s="23"/>
      <c r="H1812" s="23"/>
      <c r="I1812" s="23"/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/>
      <c r="W1812" s="23"/>
    </row>
    <row r="1813" spans="1:23" x14ac:dyDescent="0.3">
      <c r="A1813" s="23"/>
      <c r="B1813" s="23"/>
      <c r="C1813" s="23"/>
      <c r="D1813" s="23"/>
      <c r="E1813" s="23"/>
      <c r="F1813" s="23"/>
      <c r="G1813" s="23"/>
      <c r="H1813" s="23"/>
      <c r="I1813" s="23"/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/>
      <c r="W1813" s="23"/>
    </row>
    <row r="1814" spans="1:23" x14ac:dyDescent="0.3">
      <c r="A1814" s="23"/>
      <c r="B1814" s="23"/>
      <c r="C1814" s="23"/>
      <c r="D1814" s="23"/>
      <c r="E1814" s="23"/>
      <c r="F1814" s="23"/>
      <c r="G1814" s="23"/>
      <c r="H1814" s="23"/>
      <c r="I1814" s="23"/>
      <c r="J1814" s="23"/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/>
      <c r="W1814" s="23"/>
    </row>
    <row r="1815" spans="1:23" x14ac:dyDescent="0.3">
      <c r="A1815" s="23"/>
      <c r="B1815" s="23"/>
      <c r="C1815" s="23"/>
      <c r="D1815" s="23"/>
      <c r="E1815" s="23"/>
      <c r="F1815" s="23"/>
      <c r="G1815" s="23"/>
      <c r="H1815" s="23"/>
      <c r="I1815" s="23"/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/>
      <c r="W1815" s="23"/>
    </row>
    <row r="1816" spans="1:23" x14ac:dyDescent="0.3">
      <c r="A1816" s="23"/>
      <c r="B1816" s="23"/>
      <c r="C1816" s="23"/>
      <c r="D1816" s="23"/>
      <c r="E1816" s="23"/>
      <c r="F1816" s="23"/>
      <c r="G1816" s="23"/>
      <c r="H1816" s="23"/>
      <c r="I1816" s="23"/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/>
      <c r="W1816" s="23"/>
    </row>
    <row r="1817" spans="1:23" x14ac:dyDescent="0.3">
      <c r="A1817" s="23"/>
      <c r="B1817" s="23"/>
      <c r="C1817" s="23"/>
      <c r="D1817" s="23"/>
      <c r="E1817" s="23"/>
      <c r="F1817" s="23"/>
      <c r="G1817" s="23"/>
      <c r="H1817" s="23"/>
      <c r="I1817" s="23"/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/>
      <c r="W1817" s="23"/>
    </row>
    <row r="1818" spans="1:23" x14ac:dyDescent="0.3">
      <c r="A1818" s="23"/>
      <c r="B1818" s="23"/>
      <c r="C1818" s="23"/>
      <c r="D1818" s="23"/>
      <c r="E1818" s="23"/>
      <c r="F1818" s="23"/>
      <c r="G1818" s="23"/>
      <c r="H1818" s="23"/>
      <c r="I1818" s="23"/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/>
      <c r="W1818" s="23"/>
    </row>
    <row r="1819" spans="1:23" x14ac:dyDescent="0.3">
      <c r="A1819" s="23"/>
      <c r="B1819" s="23"/>
      <c r="C1819" s="23"/>
      <c r="D1819" s="23"/>
      <c r="E1819" s="23"/>
      <c r="F1819" s="23"/>
      <c r="G1819" s="23"/>
      <c r="H1819" s="23"/>
      <c r="I1819" s="23"/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/>
      <c r="W1819" s="23"/>
    </row>
    <row r="1820" spans="1:23" x14ac:dyDescent="0.3">
      <c r="A1820" s="23"/>
      <c r="B1820" s="23"/>
      <c r="C1820" s="23"/>
      <c r="D1820" s="23"/>
      <c r="E1820" s="23"/>
      <c r="F1820" s="23"/>
      <c r="G1820" s="23"/>
      <c r="H1820" s="23"/>
      <c r="I1820" s="23"/>
      <c r="J1820" s="23"/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/>
      <c r="W1820" s="23"/>
    </row>
    <row r="1821" spans="1:23" x14ac:dyDescent="0.3">
      <c r="A1821" s="23"/>
      <c r="B1821" s="23"/>
      <c r="C1821" s="23"/>
      <c r="D1821" s="23"/>
      <c r="E1821" s="23"/>
      <c r="F1821" s="23"/>
      <c r="G1821" s="23"/>
      <c r="H1821" s="23"/>
      <c r="I1821" s="23"/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/>
      <c r="W1821" s="23"/>
    </row>
    <row r="1822" spans="1:23" x14ac:dyDescent="0.3">
      <c r="A1822" s="23"/>
      <c r="B1822" s="23"/>
      <c r="C1822" s="23"/>
      <c r="D1822" s="23"/>
      <c r="E1822" s="23"/>
      <c r="F1822" s="23"/>
      <c r="G1822" s="23"/>
      <c r="H1822" s="23"/>
      <c r="I1822" s="23"/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/>
      <c r="W1822" s="23"/>
    </row>
    <row r="1823" spans="1:23" x14ac:dyDescent="0.3">
      <c r="A1823" s="23"/>
      <c r="B1823" s="23"/>
      <c r="C1823" s="23"/>
      <c r="D1823" s="23"/>
      <c r="E1823" s="23"/>
      <c r="F1823" s="23"/>
      <c r="G1823" s="23"/>
      <c r="H1823" s="23"/>
      <c r="I1823" s="23"/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/>
      <c r="W1823" s="23"/>
    </row>
    <row r="1824" spans="1:23" x14ac:dyDescent="0.3">
      <c r="A1824" s="23"/>
      <c r="B1824" s="23"/>
      <c r="C1824" s="23"/>
      <c r="D1824" s="23"/>
      <c r="E1824" s="23"/>
      <c r="F1824" s="23"/>
      <c r="G1824" s="23"/>
      <c r="H1824" s="23"/>
      <c r="I1824" s="23"/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/>
      <c r="W1824" s="23"/>
    </row>
    <row r="1825" spans="1:23" x14ac:dyDescent="0.3">
      <c r="A1825" s="23"/>
      <c r="B1825" s="23"/>
      <c r="C1825" s="23"/>
      <c r="D1825" s="23"/>
      <c r="E1825" s="23"/>
      <c r="F1825" s="23"/>
      <c r="G1825" s="23"/>
      <c r="H1825" s="23"/>
      <c r="I1825" s="23"/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/>
      <c r="W1825" s="23"/>
    </row>
    <row r="1826" spans="1:23" x14ac:dyDescent="0.3">
      <c r="A1826" s="23"/>
      <c r="B1826" s="23"/>
      <c r="C1826" s="23"/>
      <c r="D1826" s="23"/>
      <c r="E1826" s="23"/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</row>
    <row r="1827" spans="1:23" x14ac:dyDescent="0.3">
      <c r="A1827" s="23"/>
      <c r="B1827" s="23"/>
      <c r="C1827" s="23"/>
      <c r="D1827" s="23"/>
      <c r="E1827" s="23"/>
      <c r="F1827" s="23"/>
      <c r="G1827" s="23"/>
      <c r="H1827" s="23"/>
      <c r="I1827" s="23"/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/>
      <c r="W1827" s="23"/>
    </row>
    <row r="1828" spans="1:23" x14ac:dyDescent="0.3">
      <c r="A1828" s="23"/>
      <c r="B1828" s="23"/>
      <c r="C1828" s="23"/>
      <c r="D1828" s="23"/>
      <c r="E1828" s="23"/>
      <c r="F1828" s="23"/>
      <c r="G1828" s="23"/>
      <c r="H1828" s="23"/>
      <c r="I1828" s="23"/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</row>
    <row r="1829" spans="1:23" x14ac:dyDescent="0.3">
      <c r="A1829" s="23"/>
      <c r="B1829" s="23"/>
      <c r="C1829" s="23"/>
      <c r="D1829" s="23"/>
      <c r="E1829" s="23"/>
      <c r="F1829" s="23"/>
      <c r="G1829" s="23"/>
      <c r="H1829" s="23"/>
      <c r="I1829" s="23"/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</row>
    <row r="1830" spans="1:23" x14ac:dyDescent="0.3">
      <c r="A1830" s="23"/>
      <c r="B1830" s="23"/>
      <c r="C1830" s="23"/>
      <c r="D1830" s="23"/>
      <c r="E1830" s="23"/>
      <c r="F1830" s="23"/>
      <c r="G1830" s="23"/>
      <c r="H1830" s="23"/>
      <c r="I1830" s="23"/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/>
      <c r="W1830" s="23"/>
    </row>
    <row r="1831" spans="1:23" x14ac:dyDescent="0.3">
      <c r="A1831" s="23"/>
      <c r="B1831" s="23"/>
      <c r="C1831" s="23"/>
      <c r="D1831" s="23"/>
      <c r="E1831" s="23"/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/>
      <c r="W1831" s="23"/>
    </row>
    <row r="1832" spans="1:23" x14ac:dyDescent="0.3">
      <c r="A1832" s="23"/>
      <c r="B1832" s="23"/>
      <c r="C1832" s="23"/>
      <c r="D1832" s="23"/>
      <c r="E1832" s="23"/>
      <c r="F1832" s="23"/>
      <c r="G1832" s="23"/>
      <c r="H1832" s="23"/>
      <c r="I1832" s="23"/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</row>
    <row r="1833" spans="1:23" x14ac:dyDescent="0.3">
      <c r="A1833" s="23"/>
      <c r="B1833" s="23"/>
      <c r="C1833" s="23"/>
      <c r="D1833" s="23"/>
      <c r="E1833" s="23"/>
      <c r="F1833" s="23"/>
      <c r="G1833" s="23"/>
      <c r="H1833" s="23"/>
      <c r="I1833" s="23"/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</row>
    <row r="1834" spans="1:23" x14ac:dyDescent="0.3">
      <c r="A1834" s="23"/>
      <c r="B1834" s="23"/>
      <c r="C1834" s="23"/>
      <c r="D1834" s="23"/>
      <c r="E1834" s="23"/>
      <c r="F1834" s="23"/>
      <c r="G1834" s="23"/>
      <c r="H1834" s="23"/>
      <c r="I1834" s="23"/>
      <c r="J1834" s="23"/>
      <c r="K1834" s="23"/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/>
      <c r="W1834" s="23"/>
    </row>
    <row r="1835" spans="1:23" x14ac:dyDescent="0.3">
      <c r="A1835" s="23"/>
      <c r="B1835" s="23"/>
      <c r="C1835" s="23"/>
      <c r="D1835" s="23"/>
      <c r="E1835" s="23"/>
      <c r="F1835" s="23"/>
      <c r="G1835" s="23"/>
      <c r="H1835" s="23"/>
      <c r="I1835" s="23"/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/>
      <c r="W1835" s="23"/>
    </row>
    <row r="1836" spans="1:23" x14ac:dyDescent="0.3">
      <c r="A1836" s="23"/>
      <c r="B1836" s="23"/>
      <c r="C1836" s="23"/>
      <c r="D1836" s="23"/>
      <c r="E1836" s="23"/>
      <c r="F1836" s="23"/>
      <c r="G1836" s="23"/>
      <c r="H1836" s="23"/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</row>
    <row r="1837" spans="1:23" x14ac:dyDescent="0.3">
      <c r="A1837" s="23"/>
      <c r="B1837" s="23"/>
      <c r="C1837" s="23"/>
      <c r="D1837" s="23"/>
      <c r="E1837" s="23"/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</row>
    <row r="1838" spans="1:23" x14ac:dyDescent="0.3">
      <c r="A1838" s="23"/>
      <c r="B1838" s="23"/>
      <c r="C1838" s="23"/>
      <c r="D1838" s="23"/>
      <c r="E1838" s="23"/>
      <c r="F1838" s="23"/>
      <c r="G1838" s="23"/>
      <c r="H1838" s="23"/>
      <c r="I1838" s="23"/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/>
      <c r="W1838" s="23"/>
    </row>
    <row r="1839" spans="1:23" x14ac:dyDescent="0.3">
      <c r="A1839" s="23"/>
      <c r="B1839" s="23"/>
      <c r="C1839" s="23"/>
      <c r="D1839" s="23"/>
      <c r="E1839" s="23"/>
      <c r="F1839" s="23"/>
      <c r="G1839" s="23"/>
      <c r="H1839" s="23"/>
      <c r="I1839" s="23"/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/>
      <c r="W1839" s="23"/>
    </row>
    <row r="1840" spans="1:23" x14ac:dyDescent="0.3">
      <c r="A1840" s="23"/>
      <c r="B1840" s="23"/>
      <c r="C1840" s="23"/>
      <c r="D1840" s="23"/>
      <c r="E1840" s="23"/>
      <c r="F1840" s="23"/>
      <c r="G1840" s="23"/>
      <c r="H1840" s="23"/>
      <c r="I1840" s="23"/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/>
      <c r="W1840" s="23"/>
    </row>
    <row r="1841" spans="1:23" x14ac:dyDescent="0.3">
      <c r="A1841" s="23"/>
      <c r="B1841" s="23"/>
      <c r="C1841" s="23"/>
      <c r="D1841" s="23"/>
      <c r="E1841" s="23"/>
      <c r="F1841" s="23"/>
      <c r="G1841" s="23"/>
      <c r="H1841" s="23"/>
      <c r="I1841" s="23"/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</row>
    <row r="1842" spans="1:23" x14ac:dyDescent="0.3">
      <c r="A1842" s="23"/>
      <c r="B1842" s="23"/>
      <c r="C1842" s="23"/>
      <c r="D1842" s="23"/>
      <c r="E1842" s="23"/>
      <c r="F1842" s="23"/>
      <c r="G1842" s="23"/>
      <c r="H1842" s="23"/>
      <c r="I1842" s="23"/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</row>
    <row r="1843" spans="1:23" x14ac:dyDescent="0.3">
      <c r="A1843" s="23"/>
      <c r="B1843" s="23"/>
      <c r="C1843" s="23"/>
      <c r="D1843" s="23"/>
      <c r="E1843" s="23"/>
      <c r="F1843" s="23"/>
      <c r="G1843" s="23"/>
      <c r="H1843" s="23"/>
      <c r="I1843" s="23"/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</row>
    <row r="1844" spans="1:23" x14ac:dyDescent="0.3">
      <c r="A1844" s="23"/>
      <c r="B1844" s="23"/>
      <c r="C1844" s="23"/>
      <c r="D1844" s="23"/>
      <c r="E1844" s="23"/>
      <c r="F1844" s="23"/>
      <c r="G1844" s="23"/>
      <c r="H1844" s="23"/>
      <c r="I1844" s="23"/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</row>
    <row r="1845" spans="1:23" x14ac:dyDescent="0.3">
      <c r="A1845" s="23"/>
      <c r="B1845" s="23"/>
      <c r="C1845" s="23"/>
      <c r="D1845" s="23"/>
      <c r="E1845" s="23"/>
      <c r="F1845" s="23"/>
      <c r="G1845" s="23"/>
      <c r="H1845" s="23"/>
      <c r="I1845" s="23"/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</row>
    <row r="1846" spans="1:23" x14ac:dyDescent="0.3">
      <c r="A1846" s="23"/>
      <c r="B1846" s="23"/>
      <c r="C1846" s="23"/>
      <c r="D1846" s="23"/>
      <c r="E1846" s="23"/>
      <c r="F1846" s="23"/>
      <c r="G1846" s="23"/>
      <c r="H1846" s="23"/>
      <c r="I1846" s="23"/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</row>
    <row r="1847" spans="1:23" x14ac:dyDescent="0.3">
      <c r="A1847" s="23"/>
      <c r="B1847" s="23"/>
      <c r="C1847" s="23"/>
      <c r="D1847" s="23"/>
      <c r="E1847" s="23"/>
      <c r="F1847" s="23"/>
      <c r="G1847" s="23"/>
      <c r="H1847" s="23"/>
      <c r="I1847" s="23"/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</row>
    <row r="1848" spans="1:23" x14ac:dyDescent="0.3">
      <c r="A1848" s="23"/>
      <c r="B1848" s="23"/>
      <c r="C1848" s="23"/>
      <c r="D1848" s="23"/>
      <c r="E1848" s="23"/>
      <c r="F1848" s="23"/>
      <c r="G1848" s="23"/>
      <c r="H1848" s="23"/>
      <c r="I1848" s="23"/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23"/>
    </row>
    <row r="1849" spans="1:23" x14ac:dyDescent="0.3">
      <c r="A1849" s="23"/>
      <c r="B1849" s="23"/>
      <c r="C1849" s="23"/>
      <c r="D1849" s="23"/>
      <c r="E1849" s="23"/>
      <c r="F1849" s="23"/>
      <c r="G1849" s="23"/>
      <c r="H1849" s="23"/>
      <c r="I1849" s="23"/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/>
      <c r="W1849" s="23"/>
    </row>
    <row r="1850" spans="1:23" x14ac:dyDescent="0.3">
      <c r="A1850" s="23"/>
      <c r="B1850" s="23"/>
      <c r="C1850" s="23"/>
      <c r="D1850" s="23"/>
      <c r="E1850" s="23"/>
      <c r="F1850" s="23"/>
      <c r="G1850" s="23"/>
      <c r="H1850" s="23"/>
      <c r="I1850" s="23"/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</row>
    <row r="1851" spans="1:23" x14ac:dyDescent="0.3">
      <c r="A1851" s="23"/>
      <c r="B1851" s="23"/>
      <c r="C1851" s="23"/>
      <c r="D1851" s="23"/>
      <c r="E1851" s="23"/>
      <c r="F1851" s="23"/>
      <c r="G1851" s="23"/>
      <c r="H1851" s="23"/>
      <c r="I1851" s="23"/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</row>
    <row r="1852" spans="1:23" x14ac:dyDescent="0.3">
      <c r="A1852" s="23"/>
      <c r="B1852" s="23"/>
      <c r="C1852" s="23"/>
      <c r="D1852" s="23"/>
      <c r="E1852" s="23"/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</row>
    <row r="1853" spans="1:23" x14ac:dyDescent="0.3">
      <c r="A1853" s="23"/>
      <c r="B1853" s="23"/>
      <c r="C1853" s="23"/>
      <c r="D1853" s="23"/>
      <c r="E1853" s="23"/>
      <c r="F1853" s="23"/>
      <c r="G1853" s="23"/>
      <c r="H1853" s="23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</row>
    <row r="1854" spans="1:23" x14ac:dyDescent="0.3">
      <c r="A1854" s="23"/>
      <c r="B1854" s="23"/>
      <c r="C1854" s="23"/>
      <c r="D1854" s="23"/>
      <c r="E1854" s="23"/>
      <c r="F1854" s="23"/>
      <c r="G1854" s="23"/>
      <c r="H1854" s="23"/>
      <c r="I1854" s="23"/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</row>
    <row r="1855" spans="1:23" x14ac:dyDescent="0.3">
      <c r="A1855" s="23"/>
      <c r="B1855" s="23"/>
      <c r="C1855" s="23"/>
      <c r="D1855" s="23"/>
      <c r="E1855" s="23"/>
      <c r="F1855" s="23"/>
      <c r="G1855" s="23"/>
      <c r="H1855" s="23"/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</row>
    <row r="1856" spans="1:23" x14ac:dyDescent="0.3">
      <c r="A1856" s="23"/>
      <c r="B1856" s="23"/>
      <c r="C1856" s="23"/>
      <c r="D1856" s="23"/>
      <c r="E1856" s="23"/>
      <c r="F1856" s="23"/>
      <c r="G1856" s="23"/>
      <c r="H1856" s="23"/>
      <c r="I1856" s="23"/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</row>
    <row r="1857" spans="1:23" x14ac:dyDescent="0.3">
      <c r="A1857" s="23"/>
      <c r="B1857" s="23"/>
      <c r="C1857" s="23"/>
      <c r="D1857" s="23"/>
      <c r="E1857" s="23"/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</row>
    <row r="1858" spans="1:23" x14ac:dyDescent="0.3">
      <c r="A1858" s="23"/>
      <c r="B1858" s="23"/>
      <c r="C1858" s="23"/>
      <c r="D1858" s="23"/>
      <c r="E1858" s="23"/>
      <c r="F1858" s="23"/>
      <c r="G1858" s="23"/>
      <c r="H1858" s="23"/>
      <c r="I1858" s="23"/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</row>
    <row r="1859" spans="1:23" x14ac:dyDescent="0.3">
      <c r="A1859" s="23"/>
      <c r="B1859" s="23"/>
      <c r="C1859" s="23"/>
      <c r="D1859" s="23"/>
      <c r="E1859" s="23"/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</row>
    <row r="1860" spans="1:23" x14ac:dyDescent="0.3">
      <c r="A1860" s="23"/>
      <c r="B1860" s="23"/>
      <c r="C1860" s="23"/>
      <c r="D1860" s="23"/>
      <c r="E1860" s="23"/>
      <c r="F1860" s="23"/>
      <c r="G1860" s="23"/>
      <c r="H1860" s="23"/>
      <c r="I1860" s="23"/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</row>
    <row r="1861" spans="1:23" x14ac:dyDescent="0.3">
      <c r="A1861" s="23"/>
      <c r="B1861" s="23"/>
      <c r="C1861" s="23"/>
      <c r="D1861" s="23"/>
      <c r="E1861" s="23"/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</row>
    <row r="1862" spans="1:23" x14ac:dyDescent="0.3">
      <c r="A1862" s="23"/>
      <c r="B1862" s="23"/>
      <c r="C1862" s="23"/>
      <c r="D1862" s="23"/>
      <c r="E1862" s="23"/>
      <c r="F1862" s="23"/>
      <c r="G1862" s="23"/>
      <c r="H1862" s="23"/>
      <c r="I1862" s="23"/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</row>
    <row r="1863" spans="1:23" x14ac:dyDescent="0.3">
      <c r="A1863" s="23"/>
      <c r="B1863" s="23"/>
      <c r="C1863" s="23"/>
      <c r="D1863" s="23"/>
      <c r="E1863" s="23"/>
      <c r="F1863" s="23"/>
      <c r="G1863" s="23"/>
      <c r="H1863" s="23"/>
      <c r="I1863" s="23"/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</row>
    <row r="1864" spans="1:23" x14ac:dyDescent="0.3">
      <c r="A1864" s="23"/>
      <c r="B1864" s="23"/>
      <c r="C1864" s="23"/>
      <c r="D1864" s="23"/>
      <c r="E1864" s="23"/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</row>
    <row r="1865" spans="1:23" x14ac:dyDescent="0.3">
      <c r="A1865" s="23"/>
      <c r="B1865" s="23"/>
      <c r="C1865" s="23"/>
      <c r="D1865" s="23"/>
      <c r="E1865" s="23"/>
      <c r="F1865" s="23"/>
      <c r="G1865" s="23"/>
      <c r="H1865" s="23"/>
      <c r="I1865" s="23"/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</row>
    <row r="1866" spans="1:23" x14ac:dyDescent="0.3">
      <c r="A1866" s="23"/>
      <c r="B1866" s="23"/>
      <c r="C1866" s="23"/>
      <c r="D1866" s="23"/>
      <c r="E1866" s="23"/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</row>
    <row r="1867" spans="1:23" x14ac:dyDescent="0.3">
      <c r="A1867" s="23"/>
      <c r="B1867" s="23"/>
      <c r="C1867" s="23"/>
      <c r="D1867" s="23"/>
      <c r="E1867" s="23"/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</row>
    <row r="1868" spans="1:23" x14ac:dyDescent="0.3">
      <c r="A1868" s="23"/>
      <c r="B1868" s="23"/>
      <c r="C1868" s="23"/>
      <c r="D1868" s="23"/>
      <c r="E1868" s="23"/>
      <c r="F1868" s="23"/>
      <c r="G1868" s="23"/>
      <c r="H1868" s="23"/>
      <c r="I1868" s="23"/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</row>
    <row r="1869" spans="1:23" x14ac:dyDescent="0.3">
      <c r="A1869" s="23"/>
      <c r="B1869" s="23"/>
      <c r="C1869" s="23"/>
      <c r="D1869" s="23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</row>
    <row r="1870" spans="1:23" x14ac:dyDescent="0.3">
      <c r="A1870" s="23"/>
      <c r="B1870" s="23"/>
      <c r="C1870" s="23"/>
      <c r="D1870" s="23"/>
      <c r="E1870" s="23"/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</row>
    <row r="1871" spans="1:23" x14ac:dyDescent="0.3">
      <c r="A1871" s="23"/>
      <c r="B1871" s="23"/>
      <c r="C1871" s="23"/>
      <c r="D1871" s="23"/>
      <c r="E1871" s="23"/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</row>
    <row r="1872" spans="1:23" x14ac:dyDescent="0.3">
      <c r="A1872" s="23"/>
      <c r="B1872" s="23"/>
      <c r="C1872" s="23"/>
      <c r="D1872" s="23"/>
      <c r="E1872" s="23"/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</row>
    <row r="1873" spans="1:23" x14ac:dyDescent="0.3">
      <c r="A1873" s="23"/>
      <c r="B1873" s="23"/>
      <c r="C1873" s="23"/>
      <c r="D1873" s="23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</row>
    <row r="1874" spans="1:23" x14ac:dyDescent="0.3">
      <c r="A1874" s="23"/>
      <c r="B1874" s="23"/>
      <c r="C1874" s="23"/>
      <c r="D1874" s="23"/>
      <c r="E1874" s="23"/>
      <c r="F1874" s="23"/>
      <c r="G1874" s="23"/>
      <c r="H1874" s="23"/>
      <c r="I1874" s="23"/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</row>
    <row r="1875" spans="1:23" x14ac:dyDescent="0.3">
      <c r="A1875" s="23"/>
      <c r="B1875" s="23"/>
      <c r="C1875" s="23"/>
      <c r="D1875" s="23"/>
      <c r="E1875" s="23"/>
      <c r="F1875" s="23"/>
      <c r="G1875" s="23"/>
      <c r="H1875" s="23"/>
      <c r="I1875" s="23"/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</row>
    <row r="1876" spans="1:23" x14ac:dyDescent="0.3">
      <c r="A1876" s="23"/>
      <c r="B1876" s="23"/>
      <c r="C1876" s="23"/>
      <c r="D1876" s="23"/>
      <c r="E1876" s="23"/>
      <c r="F1876" s="23"/>
      <c r="G1876" s="23"/>
      <c r="H1876" s="23"/>
      <c r="I1876" s="23"/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</row>
    <row r="1877" spans="1:23" x14ac:dyDescent="0.3">
      <c r="A1877" s="23"/>
      <c r="B1877" s="23"/>
      <c r="C1877" s="23"/>
      <c r="D1877" s="23"/>
      <c r="E1877" s="23"/>
      <c r="F1877" s="23"/>
      <c r="G1877" s="23"/>
      <c r="H1877" s="23"/>
      <c r="I1877" s="23"/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</row>
    <row r="1878" spans="1:23" x14ac:dyDescent="0.3">
      <c r="A1878" s="23"/>
      <c r="B1878" s="23"/>
      <c r="C1878" s="23"/>
      <c r="D1878" s="23"/>
      <c r="E1878" s="23"/>
      <c r="F1878" s="23"/>
      <c r="G1878" s="23"/>
      <c r="H1878" s="23"/>
      <c r="I1878" s="23"/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</row>
    <row r="1879" spans="1:23" x14ac:dyDescent="0.3">
      <c r="A1879" s="23"/>
      <c r="B1879" s="23"/>
      <c r="C1879" s="23"/>
      <c r="D1879" s="23"/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</row>
    <row r="1880" spans="1:23" x14ac:dyDescent="0.3">
      <c r="A1880" s="23"/>
      <c r="B1880" s="23"/>
      <c r="C1880" s="23"/>
      <c r="D1880" s="23"/>
      <c r="E1880" s="23"/>
      <c r="F1880" s="23"/>
      <c r="G1880" s="23"/>
      <c r="H1880" s="23"/>
      <c r="I1880" s="23"/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</row>
    <row r="1881" spans="1:23" x14ac:dyDescent="0.3">
      <c r="A1881" s="23"/>
      <c r="B1881" s="23"/>
      <c r="C1881" s="23"/>
      <c r="D1881" s="23"/>
      <c r="E1881" s="23"/>
      <c r="F1881" s="23"/>
      <c r="G1881" s="23"/>
      <c r="H1881" s="23"/>
      <c r="I1881" s="23"/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</row>
    <row r="1882" spans="1:23" x14ac:dyDescent="0.3">
      <c r="A1882" s="23"/>
      <c r="B1882" s="23"/>
      <c r="C1882" s="23"/>
      <c r="D1882" s="23"/>
      <c r="E1882" s="23"/>
      <c r="F1882" s="23"/>
      <c r="G1882" s="23"/>
      <c r="H1882" s="23"/>
      <c r="I1882" s="23"/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</row>
    <row r="1883" spans="1:23" x14ac:dyDescent="0.3">
      <c r="A1883" s="23"/>
      <c r="B1883" s="23"/>
      <c r="C1883" s="23"/>
      <c r="D1883" s="23"/>
      <c r="E1883" s="23"/>
      <c r="F1883" s="23"/>
      <c r="G1883" s="23"/>
      <c r="H1883" s="23"/>
      <c r="I1883" s="23"/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</row>
    <row r="1884" spans="1:23" x14ac:dyDescent="0.3">
      <c r="A1884" s="23"/>
      <c r="B1884" s="23"/>
      <c r="C1884" s="23"/>
      <c r="D1884" s="23"/>
      <c r="E1884" s="23"/>
      <c r="F1884" s="23"/>
      <c r="G1884" s="23"/>
      <c r="H1884" s="23"/>
      <c r="I1884" s="23"/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</row>
    <row r="1885" spans="1:23" x14ac:dyDescent="0.3">
      <c r="A1885" s="23"/>
      <c r="B1885" s="23"/>
      <c r="C1885" s="23"/>
      <c r="D1885" s="23"/>
      <c r="E1885" s="23"/>
      <c r="F1885" s="23"/>
      <c r="G1885" s="23"/>
      <c r="H1885" s="23"/>
      <c r="I1885" s="23"/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</row>
    <row r="1886" spans="1:23" x14ac:dyDescent="0.3">
      <c r="A1886" s="23"/>
      <c r="B1886" s="23"/>
      <c r="C1886" s="23"/>
      <c r="D1886" s="23"/>
      <c r="E1886" s="23"/>
      <c r="F1886" s="23"/>
      <c r="G1886" s="23"/>
      <c r="H1886" s="23"/>
      <c r="I1886" s="23"/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</row>
    <row r="1887" spans="1:23" x14ac:dyDescent="0.3">
      <c r="A1887" s="23"/>
      <c r="B1887" s="23"/>
      <c r="C1887" s="23"/>
      <c r="D1887" s="23"/>
      <c r="E1887" s="23"/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</row>
    <row r="1888" spans="1:23" x14ac:dyDescent="0.3">
      <c r="A1888" s="23"/>
      <c r="B1888" s="23"/>
      <c r="C1888" s="23"/>
      <c r="D1888" s="23"/>
      <c r="E1888" s="23"/>
      <c r="F1888" s="23"/>
      <c r="G1888" s="23"/>
      <c r="H1888" s="23"/>
      <c r="I1888" s="23"/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</row>
    <row r="1889" spans="1:23" x14ac:dyDescent="0.3">
      <c r="A1889" s="23"/>
      <c r="B1889" s="23"/>
      <c r="C1889" s="23"/>
      <c r="D1889" s="23"/>
      <c r="E1889" s="23"/>
      <c r="F1889" s="23"/>
      <c r="G1889" s="23"/>
      <c r="H1889" s="23"/>
      <c r="I1889" s="23"/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</row>
    <row r="1890" spans="1:23" x14ac:dyDescent="0.3">
      <c r="A1890" s="23"/>
      <c r="B1890" s="23"/>
      <c r="C1890" s="23"/>
      <c r="D1890" s="23"/>
      <c r="E1890" s="23"/>
      <c r="F1890" s="23"/>
      <c r="G1890" s="23"/>
      <c r="H1890" s="23"/>
      <c r="I1890" s="23"/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</row>
    <row r="1891" spans="1:23" x14ac:dyDescent="0.3">
      <c r="A1891" s="23"/>
      <c r="B1891" s="23"/>
      <c r="C1891" s="23"/>
      <c r="D1891" s="23"/>
      <c r="E1891" s="23"/>
      <c r="F1891" s="23"/>
      <c r="G1891" s="23"/>
      <c r="H1891" s="23"/>
      <c r="I1891" s="23"/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</row>
    <row r="1892" spans="1:23" x14ac:dyDescent="0.3">
      <c r="A1892" s="23"/>
      <c r="B1892" s="23"/>
      <c r="C1892" s="23"/>
      <c r="D1892" s="23"/>
      <c r="E1892" s="23"/>
      <c r="F1892" s="23"/>
      <c r="G1892" s="23"/>
      <c r="H1892" s="23"/>
      <c r="I1892" s="23"/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</row>
    <row r="1893" spans="1:23" x14ac:dyDescent="0.3">
      <c r="A1893" s="23"/>
      <c r="B1893" s="23"/>
      <c r="C1893" s="23"/>
      <c r="D1893" s="23"/>
      <c r="E1893" s="23"/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</row>
    <row r="1894" spans="1:23" x14ac:dyDescent="0.3">
      <c r="A1894" s="23"/>
      <c r="B1894" s="23"/>
      <c r="C1894" s="23"/>
      <c r="D1894" s="23"/>
      <c r="E1894" s="23"/>
      <c r="F1894" s="23"/>
      <c r="G1894" s="23"/>
      <c r="H1894" s="23"/>
      <c r="I1894" s="23"/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</row>
    <row r="1895" spans="1:23" x14ac:dyDescent="0.3">
      <c r="A1895" s="23"/>
      <c r="B1895" s="23"/>
      <c r="C1895" s="23"/>
      <c r="D1895" s="23"/>
      <c r="E1895" s="23"/>
      <c r="F1895" s="23"/>
      <c r="G1895" s="23"/>
      <c r="H1895" s="23"/>
      <c r="I1895" s="23"/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</row>
    <row r="1896" spans="1:23" x14ac:dyDescent="0.3">
      <c r="A1896" s="23"/>
      <c r="B1896" s="23"/>
      <c r="C1896" s="23"/>
      <c r="D1896" s="23"/>
      <c r="E1896" s="23"/>
      <c r="F1896" s="23"/>
      <c r="G1896" s="23"/>
      <c r="H1896" s="23"/>
      <c r="I1896" s="23"/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</row>
    <row r="1897" spans="1:23" x14ac:dyDescent="0.3">
      <c r="A1897" s="23"/>
      <c r="B1897" s="23"/>
      <c r="C1897" s="23"/>
      <c r="D1897" s="23"/>
      <c r="E1897" s="23"/>
      <c r="F1897" s="23"/>
      <c r="G1897" s="23"/>
      <c r="H1897" s="23"/>
      <c r="I1897" s="23"/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</row>
    <row r="1898" spans="1:23" x14ac:dyDescent="0.3">
      <c r="A1898" s="23"/>
      <c r="B1898" s="23"/>
      <c r="C1898" s="23"/>
      <c r="D1898" s="23"/>
      <c r="E1898" s="23"/>
      <c r="F1898" s="23"/>
      <c r="G1898" s="23"/>
      <c r="H1898" s="23"/>
      <c r="I1898" s="23"/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</row>
    <row r="1899" spans="1:23" x14ac:dyDescent="0.3">
      <c r="A1899" s="23"/>
      <c r="B1899" s="23"/>
      <c r="C1899" s="23"/>
      <c r="D1899" s="23"/>
      <c r="E1899" s="23"/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</row>
    <row r="1900" spans="1:23" x14ac:dyDescent="0.3">
      <c r="A1900" s="23"/>
      <c r="B1900" s="23"/>
      <c r="C1900" s="23"/>
      <c r="D1900" s="23"/>
      <c r="E1900" s="23"/>
      <c r="F1900" s="23"/>
      <c r="G1900" s="23"/>
      <c r="H1900" s="23"/>
      <c r="I1900" s="23"/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</row>
    <row r="1901" spans="1:23" x14ac:dyDescent="0.3">
      <c r="A1901" s="23"/>
      <c r="B1901" s="23"/>
      <c r="C1901" s="23"/>
      <c r="D1901" s="23"/>
      <c r="E1901" s="23"/>
      <c r="F1901" s="23"/>
      <c r="G1901" s="23"/>
      <c r="H1901" s="23"/>
      <c r="I1901" s="23"/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</row>
    <row r="1902" spans="1:23" x14ac:dyDescent="0.3">
      <c r="A1902" s="23"/>
      <c r="B1902" s="23"/>
      <c r="C1902" s="23"/>
      <c r="D1902" s="23"/>
      <c r="E1902" s="23"/>
      <c r="F1902" s="23"/>
      <c r="G1902" s="23"/>
      <c r="H1902" s="23"/>
      <c r="I1902" s="23"/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</row>
    <row r="1903" spans="1:23" x14ac:dyDescent="0.3">
      <c r="A1903" s="23"/>
      <c r="B1903" s="23"/>
      <c r="C1903" s="23"/>
      <c r="D1903" s="23"/>
      <c r="E1903" s="23"/>
      <c r="F1903" s="23"/>
      <c r="G1903" s="23"/>
      <c r="H1903" s="23"/>
      <c r="I1903" s="23"/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</row>
    <row r="1904" spans="1:23" x14ac:dyDescent="0.3">
      <c r="A1904" s="23"/>
      <c r="B1904" s="23"/>
      <c r="C1904" s="23"/>
      <c r="D1904" s="23"/>
      <c r="E1904" s="23"/>
      <c r="F1904" s="23"/>
      <c r="G1904" s="23"/>
      <c r="H1904" s="23"/>
      <c r="I1904" s="23"/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</row>
    <row r="1905" spans="1:23" x14ac:dyDescent="0.3">
      <c r="A1905" s="23"/>
      <c r="B1905" s="23"/>
      <c r="C1905" s="23"/>
      <c r="D1905" s="23"/>
      <c r="E1905" s="23"/>
      <c r="F1905" s="23"/>
      <c r="G1905" s="23"/>
      <c r="H1905" s="23"/>
      <c r="I1905" s="23"/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</row>
    <row r="1906" spans="1:23" x14ac:dyDescent="0.3">
      <c r="A1906" s="23"/>
      <c r="B1906" s="23"/>
      <c r="C1906" s="23"/>
      <c r="D1906" s="23"/>
      <c r="E1906" s="23"/>
      <c r="F1906" s="23"/>
      <c r="G1906" s="23"/>
      <c r="H1906" s="23"/>
      <c r="I1906" s="23"/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</row>
    <row r="1907" spans="1:23" x14ac:dyDescent="0.3">
      <c r="A1907" s="23"/>
      <c r="B1907" s="23"/>
      <c r="C1907" s="23"/>
      <c r="D1907" s="23"/>
      <c r="E1907" s="23"/>
      <c r="F1907" s="23"/>
      <c r="G1907" s="23"/>
      <c r="H1907" s="23"/>
      <c r="I1907" s="23"/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</row>
    <row r="1908" spans="1:23" x14ac:dyDescent="0.3">
      <c r="A1908" s="23"/>
      <c r="B1908" s="23"/>
      <c r="C1908" s="23"/>
      <c r="D1908" s="23"/>
      <c r="E1908" s="23"/>
      <c r="F1908" s="23"/>
      <c r="G1908" s="23"/>
      <c r="H1908" s="23"/>
      <c r="I1908" s="23"/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</row>
    <row r="1909" spans="1:23" x14ac:dyDescent="0.3">
      <c r="A1909" s="23"/>
      <c r="B1909" s="23"/>
      <c r="C1909" s="23"/>
      <c r="D1909" s="23"/>
      <c r="E1909" s="23"/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</row>
    <row r="1910" spans="1:23" x14ac:dyDescent="0.3">
      <c r="A1910" s="23"/>
      <c r="B1910" s="23"/>
      <c r="C1910" s="23"/>
      <c r="D1910" s="23"/>
      <c r="E1910" s="23"/>
      <c r="F1910" s="23"/>
      <c r="G1910" s="23"/>
      <c r="H1910" s="23"/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</row>
    <row r="1911" spans="1:23" x14ac:dyDescent="0.3">
      <c r="A1911" s="23"/>
      <c r="B1911" s="23"/>
      <c r="C1911" s="23"/>
      <c r="D1911" s="23"/>
      <c r="E1911" s="23"/>
      <c r="F1911" s="23"/>
      <c r="G1911" s="23"/>
      <c r="H1911" s="23"/>
      <c r="I1911" s="23"/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</row>
    <row r="1912" spans="1:23" x14ac:dyDescent="0.3">
      <c r="A1912" s="23"/>
      <c r="B1912" s="23"/>
      <c r="C1912" s="23"/>
      <c r="D1912" s="23"/>
      <c r="E1912" s="23"/>
      <c r="F1912" s="23"/>
      <c r="G1912" s="23"/>
      <c r="H1912" s="23"/>
      <c r="I1912" s="23"/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</row>
    <row r="1913" spans="1:23" x14ac:dyDescent="0.3">
      <c r="A1913" s="23"/>
      <c r="B1913" s="23"/>
      <c r="C1913" s="23"/>
      <c r="D1913" s="23"/>
      <c r="E1913" s="23"/>
      <c r="F1913" s="23"/>
      <c r="G1913" s="23"/>
      <c r="H1913" s="23"/>
      <c r="I1913" s="23"/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</row>
    <row r="1914" spans="1:23" x14ac:dyDescent="0.3">
      <c r="A1914" s="23"/>
      <c r="B1914" s="23"/>
      <c r="C1914" s="23"/>
      <c r="D1914" s="23"/>
      <c r="E1914" s="23"/>
      <c r="F1914" s="23"/>
      <c r="G1914" s="23"/>
      <c r="H1914" s="23"/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</row>
    <row r="1915" spans="1:23" x14ac:dyDescent="0.3">
      <c r="A1915" s="23"/>
      <c r="B1915" s="23"/>
      <c r="C1915" s="23"/>
      <c r="D1915" s="23"/>
      <c r="E1915" s="23"/>
      <c r="F1915" s="23"/>
      <c r="G1915" s="23"/>
      <c r="H1915" s="23"/>
      <c r="I1915" s="23"/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</row>
    <row r="1916" spans="1:23" x14ac:dyDescent="0.3">
      <c r="A1916" s="23"/>
      <c r="B1916" s="23"/>
      <c r="C1916" s="23"/>
      <c r="D1916" s="23"/>
      <c r="E1916" s="23"/>
      <c r="F1916" s="23"/>
      <c r="G1916" s="23"/>
      <c r="H1916" s="23"/>
      <c r="I1916" s="23"/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</row>
    <row r="1917" spans="1:23" x14ac:dyDescent="0.3">
      <c r="A1917" s="23"/>
      <c r="B1917" s="23"/>
      <c r="C1917" s="23"/>
      <c r="D1917" s="23"/>
      <c r="E1917" s="23"/>
      <c r="F1917" s="23"/>
      <c r="G1917" s="23"/>
      <c r="H1917" s="23"/>
      <c r="I1917" s="23"/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</row>
    <row r="1918" spans="1:23" x14ac:dyDescent="0.3">
      <c r="A1918" s="23"/>
      <c r="B1918" s="23"/>
      <c r="C1918" s="23"/>
      <c r="D1918" s="23"/>
      <c r="E1918" s="23"/>
      <c r="F1918" s="23"/>
      <c r="G1918" s="23"/>
      <c r="H1918" s="23"/>
      <c r="I1918" s="23"/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</row>
    <row r="1919" spans="1:23" x14ac:dyDescent="0.3">
      <c r="A1919" s="23"/>
      <c r="B1919" s="23"/>
      <c r="C1919" s="23"/>
      <c r="D1919" s="23"/>
      <c r="E1919" s="23"/>
      <c r="F1919" s="23"/>
      <c r="G1919" s="23"/>
      <c r="H1919" s="23"/>
      <c r="I1919" s="23"/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</row>
    <row r="1920" spans="1:23" x14ac:dyDescent="0.3">
      <c r="A1920" s="23"/>
      <c r="B1920" s="23"/>
      <c r="C1920" s="23"/>
      <c r="D1920" s="23"/>
      <c r="E1920" s="23"/>
      <c r="F1920" s="23"/>
      <c r="G1920" s="23"/>
      <c r="H1920" s="23"/>
      <c r="I1920" s="23"/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</row>
    <row r="1921" spans="1:23" x14ac:dyDescent="0.3">
      <c r="A1921" s="23"/>
      <c r="B1921" s="23"/>
      <c r="C1921" s="23"/>
      <c r="D1921" s="23"/>
      <c r="E1921" s="23"/>
      <c r="F1921" s="23"/>
      <c r="G1921" s="23"/>
      <c r="H1921" s="23"/>
      <c r="I1921" s="23"/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</row>
    <row r="1922" spans="1:23" x14ac:dyDescent="0.3">
      <c r="A1922" s="23"/>
      <c r="B1922" s="23"/>
      <c r="C1922" s="23"/>
      <c r="D1922" s="23"/>
      <c r="E1922" s="23"/>
      <c r="F1922" s="23"/>
      <c r="G1922" s="23"/>
      <c r="H1922" s="23"/>
      <c r="I1922" s="23"/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</row>
    <row r="1923" spans="1:23" x14ac:dyDescent="0.3">
      <c r="A1923" s="23"/>
      <c r="B1923" s="23"/>
      <c r="C1923" s="23"/>
      <c r="D1923" s="23"/>
      <c r="E1923" s="23"/>
      <c r="F1923" s="23"/>
      <c r="G1923" s="23"/>
      <c r="H1923" s="23"/>
      <c r="I1923" s="23"/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</row>
    <row r="1924" spans="1:23" x14ac:dyDescent="0.3">
      <c r="A1924" s="23"/>
      <c r="B1924" s="23"/>
      <c r="C1924" s="23"/>
      <c r="D1924" s="23"/>
      <c r="E1924" s="23"/>
      <c r="F1924" s="23"/>
      <c r="G1924" s="23"/>
      <c r="H1924" s="23"/>
      <c r="I1924" s="23"/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</row>
    <row r="1925" spans="1:23" x14ac:dyDescent="0.3">
      <c r="A1925" s="23"/>
      <c r="B1925" s="23"/>
      <c r="C1925" s="23"/>
      <c r="D1925" s="23"/>
      <c r="E1925" s="23"/>
      <c r="F1925" s="23"/>
      <c r="G1925" s="23"/>
      <c r="H1925" s="23"/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</row>
    <row r="1926" spans="1:23" x14ac:dyDescent="0.3">
      <c r="A1926" s="23"/>
      <c r="B1926" s="23"/>
      <c r="C1926" s="23"/>
      <c r="D1926" s="23"/>
      <c r="E1926" s="23"/>
      <c r="F1926" s="23"/>
      <c r="G1926" s="23"/>
      <c r="H1926" s="23"/>
      <c r="I1926" s="23"/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</row>
    <row r="1927" spans="1:23" x14ac:dyDescent="0.3">
      <c r="A1927" s="23"/>
      <c r="B1927" s="23"/>
      <c r="C1927" s="23"/>
      <c r="D1927" s="23"/>
      <c r="E1927" s="23"/>
      <c r="F1927" s="23"/>
      <c r="G1927" s="23"/>
      <c r="H1927" s="23"/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</row>
    <row r="1928" spans="1:23" x14ac:dyDescent="0.3">
      <c r="A1928" s="23"/>
      <c r="B1928" s="23"/>
      <c r="C1928" s="23"/>
      <c r="D1928" s="23"/>
      <c r="E1928" s="23"/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</row>
    <row r="1929" spans="1:23" x14ac:dyDescent="0.3">
      <c r="A1929" s="23"/>
      <c r="B1929" s="23"/>
      <c r="C1929" s="23"/>
      <c r="D1929" s="23"/>
      <c r="E1929" s="23"/>
      <c r="F1929" s="23"/>
      <c r="G1929" s="23"/>
      <c r="H1929" s="23"/>
      <c r="I1929" s="23"/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</row>
    <row r="1930" spans="1:23" x14ac:dyDescent="0.3">
      <c r="A1930" s="23"/>
      <c r="B1930" s="23"/>
      <c r="C1930" s="23"/>
      <c r="D1930" s="23"/>
      <c r="E1930" s="23"/>
      <c r="F1930" s="23"/>
      <c r="G1930" s="23"/>
      <c r="H1930" s="23"/>
      <c r="I1930" s="23"/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</row>
    <row r="1931" spans="1:23" x14ac:dyDescent="0.3">
      <c r="A1931" s="23"/>
      <c r="B1931" s="23"/>
      <c r="C1931" s="23"/>
      <c r="D1931" s="23"/>
      <c r="E1931" s="23"/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</row>
    <row r="1932" spans="1:23" x14ac:dyDescent="0.3">
      <c r="A1932" s="23"/>
      <c r="B1932" s="23"/>
      <c r="C1932" s="23"/>
      <c r="D1932" s="23"/>
      <c r="E1932" s="23"/>
      <c r="F1932" s="23"/>
      <c r="G1932" s="23"/>
      <c r="H1932" s="23"/>
      <c r="I1932" s="23"/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</row>
    <row r="1933" spans="1:23" x14ac:dyDescent="0.3">
      <c r="A1933" s="23"/>
      <c r="B1933" s="23"/>
      <c r="C1933" s="23"/>
      <c r="D1933" s="23"/>
      <c r="E1933" s="23"/>
      <c r="F1933" s="23"/>
      <c r="G1933" s="23"/>
      <c r="H1933" s="23"/>
      <c r="I1933" s="23"/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</row>
    <row r="1934" spans="1:23" x14ac:dyDescent="0.3">
      <c r="A1934" s="23"/>
      <c r="B1934" s="23"/>
      <c r="C1934" s="23"/>
      <c r="D1934" s="23"/>
      <c r="E1934" s="23"/>
      <c r="F1934" s="23"/>
      <c r="G1934" s="23"/>
      <c r="H1934" s="23"/>
      <c r="I1934" s="23"/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</row>
    <row r="1935" spans="1:23" x14ac:dyDescent="0.3">
      <c r="A1935" s="23"/>
      <c r="B1935" s="23"/>
      <c r="C1935" s="23"/>
      <c r="D1935" s="23"/>
      <c r="E1935" s="23"/>
      <c r="F1935" s="23"/>
      <c r="G1935" s="23"/>
      <c r="H1935" s="23"/>
      <c r="I1935" s="23"/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</row>
    <row r="1936" spans="1:23" x14ac:dyDescent="0.3">
      <c r="A1936" s="23"/>
      <c r="B1936" s="23"/>
      <c r="C1936" s="23"/>
      <c r="D1936" s="23"/>
      <c r="E1936" s="23"/>
      <c r="F1936" s="23"/>
      <c r="G1936" s="23"/>
      <c r="H1936" s="23"/>
      <c r="I1936" s="23"/>
      <c r="J1936" s="23"/>
      <c r="K1936" s="23"/>
      <c r="L1936" s="23"/>
      <c r="M1936" s="23"/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</row>
    <row r="1937" spans="1:23" x14ac:dyDescent="0.3">
      <c r="A1937" s="23"/>
      <c r="B1937" s="23"/>
      <c r="C1937" s="23"/>
      <c r="D1937" s="23"/>
      <c r="E1937" s="23"/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</row>
    <row r="1938" spans="1:23" x14ac:dyDescent="0.3">
      <c r="A1938" s="23"/>
      <c r="B1938" s="23"/>
      <c r="C1938" s="23"/>
      <c r="D1938" s="23"/>
      <c r="E1938" s="23"/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</row>
    <row r="1939" spans="1:23" x14ac:dyDescent="0.3">
      <c r="A1939" s="23"/>
      <c r="B1939" s="23"/>
      <c r="C1939" s="23"/>
      <c r="D1939" s="23"/>
      <c r="E1939" s="23"/>
      <c r="F1939" s="23"/>
      <c r="G1939" s="23"/>
      <c r="H1939" s="23"/>
      <c r="I1939" s="23"/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</row>
    <row r="1940" spans="1:23" x14ac:dyDescent="0.3">
      <c r="A1940" s="23"/>
      <c r="B1940" s="23"/>
      <c r="C1940" s="23"/>
      <c r="D1940" s="23"/>
      <c r="E1940" s="23"/>
      <c r="F1940" s="23"/>
      <c r="G1940" s="23"/>
      <c r="H1940" s="23"/>
      <c r="I1940" s="23"/>
      <c r="J1940" s="23"/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</row>
    <row r="1941" spans="1:23" x14ac:dyDescent="0.3">
      <c r="A1941" s="23"/>
      <c r="B1941" s="23"/>
      <c r="C1941" s="23"/>
      <c r="D1941" s="23"/>
      <c r="E1941" s="23"/>
      <c r="F1941" s="23"/>
      <c r="G1941" s="23"/>
      <c r="H1941" s="23"/>
      <c r="I1941" s="23"/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</row>
    <row r="1942" spans="1:23" x14ac:dyDescent="0.3">
      <c r="A1942" s="23"/>
      <c r="B1942" s="23"/>
      <c r="C1942" s="23"/>
      <c r="D1942" s="23"/>
      <c r="E1942" s="23"/>
      <c r="F1942" s="23"/>
      <c r="G1942" s="23"/>
      <c r="H1942" s="23"/>
      <c r="I1942" s="23"/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</row>
    <row r="1943" spans="1:23" x14ac:dyDescent="0.3">
      <c r="A1943" s="23"/>
      <c r="B1943" s="23"/>
      <c r="C1943" s="23"/>
      <c r="D1943" s="23"/>
      <c r="E1943" s="23"/>
      <c r="F1943" s="23"/>
      <c r="G1943" s="23"/>
      <c r="H1943" s="23"/>
      <c r="I1943" s="23"/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</row>
    <row r="1944" spans="1:23" x14ac:dyDescent="0.3">
      <c r="A1944" s="23"/>
      <c r="B1944" s="23"/>
      <c r="C1944" s="23"/>
      <c r="D1944" s="23"/>
      <c r="E1944" s="23"/>
      <c r="F1944" s="23"/>
      <c r="G1944" s="23"/>
      <c r="H1944" s="23"/>
      <c r="I1944" s="23"/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</row>
    <row r="1945" spans="1:23" x14ac:dyDescent="0.3">
      <c r="A1945" s="23"/>
      <c r="B1945" s="23"/>
      <c r="C1945" s="23"/>
      <c r="D1945" s="23"/>
      <c r="E1945" s="23"/>
      <c r="F1945" s="23"/>
      <c r="G1945" s="23"/>
      <c r="H1945" s="23"/>
      <c r="I1945" s="23"/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</row>
    <row r="1946" spans="1:23" x14ac:dyDescent="0.3">
      <c r="A1946" s="23"/>
      <c r="B1946" s="23"/>
      <c r="C1946" s="23"/>
      <c r="D1946" s="23"/>
      <c r="E1946" s="23"/>
      <c r="F1946" s="23"/>
      <c r="G1946" s="23"/>
      <c r="H1946" s="23"/>
      <c r="I1946" s="23"/>
      <c r="J1946" s="23"/>
      <c r="K1946" s="23"/>
      <c r="L1946" s="23"/>
      <c r="M1946" s="23"/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</row>
    <row r="1947" spans="1:23" x14ac:dyDescent="0.3">
      <c r="A1947" s="23"/>
      <c r="B1947" s="23"/>
      <c r="C1947" s="23"/>
      <c r="D1947" s="23"/>
      <c r="E1947" s="23"/>
      <c r="F1947" s="23"/>
      <c r="G1947" s="23"/>
      <c r="H1947" s="23"/>
      <c r="I1947" s="23"/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</row>
    <row r="1948" spans="1:23" x14ac:dyDescent="0.3">
      <c r="A1948" s="23"/>
      <c r="B1948" s="23"/>
      <c r="C1948" s="23"/>
      <c r="D1948" s="23"/>
      <c r="E1948" s="23"/>
      <c r="F1948" s="23"/>
      <c r="G1948" s="23"/>
      <c r="H1948" s="23"/>
      <c r="I1948" s="23"/>
      <c r="J1948" s="23"/>
      <c r="K1948" s="23"/>
      <c r="L1948" s="23"/>
      <c r="M1948" s="23"/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</row>
    <row r="1949" spans="1:23" x14ac:dyDescent="0.3">
      <c r="A1949" s="23"/>
      <c r="B1949" s="23"/>
      <c r="C1949" s="23"/>
      <c r="D1949" s="23"/>
      <c r="E1949" s="23"/>
      <c r="F1949" s="23"/>
      <c r="G1949" s="23"/>
      <c r="H1949" s="23"/>
      <c r="I1949" s="23"/>
      <c r="J1949" s="23"/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</row>
    <row r="1950" spans="1:23" x14ac:dyDescent="0.3">
      <c r="A1950" s="23"/>
      <c r="B1950" s="23"/>
      <c r="C1950" s="23"/>
      <c r="D1950" s="23"/>
      <c r="E1950" s="23"/>
      <c r="F1950" s="23"/>
      <c r="G1950" s="23"/>
      <c r="H1950" s="23"/>
      <c r="I1950" s="23"/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</row>
    <row r="1951" spans="1:23" x14ac:dyDescent="0.3">
      <c r="A1951" s="23"/>
      <c r="B1951" s="23"/>
      <c r="C1951" s="23"/>
      <c r="D1951" s="23"/>
      <c r="E1951" s="23"/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</row>
    <row r="1952" spans="1:23" x14ac:dyDescent="0.3">
      <c r="A1952" s="23"/>
      <c r="B1952" s="23"/>
      <c r="C1952" s="23"/>
      <c r="D1952" s="23"/>
      <c r="E1952" s="23"/>
      <c r="F1952" s="23"/>
      <c r="G1952" s="23"/>
      <c r="H1952" s="23"/>
      <c r="I1952" s="23"/>
      <c r="J1952" s="23"/>
      <c r="K1952" s="23"/>
      <c r="L1952" s="23"/>
      <c r="M1952" s="23"/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</row>
    <row r="1953" spans="1:23" x14ac:dyDescent="0.3">
      <c r="A1953" s="23"/>
      <c r="B1953" s="23"/>
      <c r="C1953" s="23"/>
      <c r="D1953" s="23"/>
      <c r="E1953" s="23"/>
      <c r="F1953" s="23"/>
      <c r="G1953" s="23"/>
      <c r="H1953" s="23"/>
      <c r="I1953" s="23"/>
      <c r="J1953" s="23"/>
      <c r="K1953" s="23"/>
      <c r="L1953" s="23"/>
      <c r="M1953" s="23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</row>
    <row r="1954" spans="1:23" x14ac:dyDescent="0.3">
      <c r="A1954" s="23"/>
      <c r="B1954" s="23"/>
      <c r="C1954" s="23"/>
      <c r="D1954" s="23"/>
      <c r="E1954" s="23"/>
      <c r="F1954" s="23"/>
      <c r="G1954" s="23"/>
      <c r="H1954" s="23"/>
      <c r="I1954" s="23"/>
      <c r="J1954" s="23"/>
      <c r="K1954" s="23"/>
      <c r="L1954" s="23"/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</row>
    <row r="1955" spans="1:23" x14ac:dyDescent="0.3">
      <c r="A1955" s="23"/>
      <c r="B1955" s="23"/>
      <c r="C1955" s="23"/>
      <c r="D1955" s="23"/>
      <c r="E1955" s="23"/>
      <c r="F1955" s="23"/>
      <c r="G1955" s="23"/>
      <c r="H1955" s="23"/>
      <c r="I1955" s="23"/>
      <c r="J1955" s="23"/>
      <c r="K1955" s="23"/>
      <c r="L1955" s="23"/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</row>
    <row r="1956" spans="1:23" x14ac:dyDescent="0.3">
      <c r="A1956" s="23"/>
      <c r="B1956" s="23"/>
      <c r="C1956" s="23"/>
      <c r="D1956" s="23"/>
      <c r="E1956" s="23"/>
      <c r="F1956" s="23"/>
      <c r="G1956" s="23"/>
      <c r="H1956" s="23"/>
      <c r="I1956" s="23"/>
      <c r="J1956" s="23"/>
      <c r="K1956" s="23"/>
      <c r="L1956" s="23"/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</row>
    <row r="1957" spans="1:23" x14ac:dyDescent="0.3">
      <c r="A1957" s="23"/>
      <c r="B1957" s="23"/>
      <c r="C1957" s="23"/>
      <c r="D1957" s="23"/>
      <c r="E1957" s="23"/>
      <c r="F1957" s="23"/>
      <c r="G1957" s="23"/>
      <c r="H1957" s="23"/>
      <c r="I1957" s="23"/>
      <c r="J1957" s="23"/>
      <c r="K1957" s="23"/>
      <c r="L1957" s="23"/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</row>
    <row r="1958" spans="1:23" x14ac:dyDescent="0.3">
      <c r="A1958" s="23"/>
      <c r="B1958" s="23"/>
      <c r="C1958" s="23"/>
      <c r="D1958" s="23"/>
      <c r="E1958" s="23"/>
      <c r="F1958" s="23"/>
      <c r="G1958" s="23"/>
      <c r="H1958" s="23"/>
      <c r="I1958" s="23"/>
      <c r="J1958" s="23"/>
      <c r="K1958" s="23"/>
      <c r="L1958" s="23"/>
      <c r="M1958" s="23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</row>
    <row r="1959" spans="1:23" x14ac:dyDescent="0.3">
      <c r="A1959" s="23"/>
      <c r="B1959" s="23"/>
      <c r="C1959" s="23"/>
      <c r="D1959" s="23"/>
      <c r="E1959" s="23"/>
      <c r="F1959" s="23"/>
      <c r="G1959" s="23"/>
      <c r="H1959" s="23"/>
      <c r="I1959" s="23"/>
      <c r="J1959" s="23"/>
      <c r="K1959" s="23"/>
      <c r="L1959" s="23"/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</row>
    <row r="1960" spans="1:23" x14ac:dyDescent="0.3">
      <c r="A1960" s="23"/>
      <c r="B1960" s="23"/>
      <c r="C1960" s="23"/>
      <c r="D1960" s="23"/>
      <c r="E1960" s="23"/>
      <c r="F1960" s="23"/>
      <c r="G1960" s="23"/>
      <c r="H1960" s="23"/>
      <c r="I1960" s="23"/>
      <c r="J1960" s="23"/>
      <c r="K1960" s="23"/>
      <c r="L1960" s="23"/>
      <c r="M1960" s="23"/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</row>
    <row r="1961" spans="1:23" x14ac:dyDescent="0.3">
      <c r="A1961" s="23"/>
      <c r="B1961" s="23"/>
      <c r="C1961" s="23"/>
      <c r="D1961" s="23"/>
      <c r="E1961" s="23"/>
      <c r="F1961" s="23"/>
      <c r="G1961" s="23"/>
      <c r="H1961" s="23"/>
      <c r="I1961" s="23"/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</row>
    <row r="1962" spans="1:23" x14ac:dyDescent="0.3">
      <c r="A1962" s="23"/>
      <c r="B1962" s="23"/>
      <c r="C1962" s="23"/>
      <c r="D1962" s="23"/>
      <c r="E1962" s="23"/>
      <c r="F1962" s="23"/>
      <c r="G1962" s="23"/>
      <c r="H1962" s="23"/>
      <c r="I1962" s="23"/>
      <c r="J1962" s="23"/>
      <c r="K1962" s="23"/>
      <c r="L1962" s="23"/>
      <c r="M1962" s="23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</row>
    <row r="1963" spans="1:23" x14ac:dyDescent="0.3">
      <c r="A1963" s="23"/>
      <c r="B1963" s="23"/>
      <c r="C1963" s="23"/>
      <c r="D1963" s="23"/>
      <c r="E1963" s="23"/>
      <c r="F1963" s="23"/>
      <c r="G1963" s="23"/>
      <c r="H1963" s="23"/>
      <c r="I1963" s="23"/>
      <c r="J1963" s="23"/>
      <c r="K1963" s="23"/>
      <c r="L1963" s="23"/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</row>
    <row r="1964" spans="1:23" x14ac:dyDescent="0.3">
      <c r="A1964" s="23"/>
      <c r="B1964" s="23"/>
      <c r="C1964" s="23"/>
      <c r="D1964" s="23"/>
      <c r="E1964" s="23"/>
      <c r="F1964" s="23"/>
      <c r="G1964" s="23"/>
      <c r="H1964" s="23"/>
      <c r="I1964" s="23"/>
      <c r="J1964" s="23"/>
      <c r="K1964" s="23"/>
      <c r="L1964" s="23"/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</row>
    <row r="1965" spans="1:23" x14ac:dyDescent="0.3">
      <c r="A1965" s="23"/>
      <c r="B1965" s="23"/>
      <c r="C1965" s="23"/>
      <c r="D1965" s="23"/>
      <c r="E1965" s="23"/>
      <c r="F1965" s="23"/>
      <c r="G1965" s="23"/>
      <c r="H1965" s="23"/>
      <c r="I1965" s="23"/>
      <c r="J1965" s="23"/>
      <c r="K1965" s="23"/>
      <c r="L1965" s="23"/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</row>
    <row r="1966" spans="1:23" x14ac:dyDescent="0.3">
      <c r="A1966" s="23"/>
      <c r="B1966" s="23"/>
      <c r="C1966" s="23"/>
      <c r="D1966" s="23"/>
      <c r="E1966" s="23"/>
      <c r="F1966" s="23"/>
      <c r="G1966" s="23"/>
      <c r="H1966" s="23"/>
      <c r="I1966" s="23"/>
      <c r="J1966" s="23"/>
      <c r="K1966" s="23"/>
      <c r="L1966" s="23"/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</row>
    <row r="1967" spans="1:23" x14ac:dyDescent="0.3">
      <c r="A1967" s="23"/>
      <c r="B1967" s="23"/>
      <c r="C1967" s="23"/>
      <c r="D1967" s="23"/>
      <c r="E1967" s="23"/>
      <c r="F1967" s="23"/>
      <c r="G1967" s="23"/>
      <c r="H1967" s="23"/>
      <c r="I1967" s="23"/>
      <c r="J1967" s="23"/>
      <c r="K1967" s="23"/>
      <c r="L1967" s="23"/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</row>
    <row r="1968" spans="1:23" x14ac:dyDescent="0.3">
      <c r="A1968" s="23"/>
      <c r="B1968" s="23"/>
      <c r="C1968" s="23"/>
      <c r="D1968" s="23"/>
      <c r="E1968" s="23"/>
      <c r="F1968" s="23"/>
      <c r="G1968" s="23"/>
      <c r="H1968" s="23"/>
      <c r="I1968" s="23"/>
      <c r="J1968" s="23"/>
      <c r="K1968" s="23"/>
      <c r="L1968" s="23"/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</row>
    <row r="1969" spans="1:23" x14ac:dyDescent="0.3">
      <c r="A1969" s="23"/>
      <c r="B1969" s="23"/>
      <c r="C1969" s="23"/>
      <c r="D1969" s="23"/>
      <c r="E1969" s="23"/>
      <c r="F1969" s="23"/>
      <c r="G1969" s="23"/>
      <c r="H1969" s="23"/>
      <c r="I1969" s="23"/>
      <c r="J1969" s="23"/>
      <c r="K1969" s="23"/>
      <c r="L1969" s="23"/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</row>
    <row r="1970" spans="1:23" x14ac:dyDescent="0.3">
      <c r="A1970" s="23"/>
      <c r="B1970" s="23"/>
      <c r="C1970" s="23"/>
      <c r="D1970" s="23"/>
      <c r="E1970" s="23"/>
      <c r="F1970" s="23"/>
      <c r="G1970" s="23"/>
      <c r="H1970" s="23"/>
      <c r="I1970" s="23"/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</row>
    <row r="1971" spans="1:23" x14ac:dyDescent="0.3">
      <c r="A1971" s="23"/>
      <c r="B1971" s="23"/>
      <c r="C1971" s="23"/>
      <c r="D1971" s="23"/>
      <c r="E1971" s="23"/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</row>
    <row r="1972" spans="1:23" x14ac:dyDescent="0.3">
      <c r="A1972" s="23"/>
      <c r="B1972" s="23"/>
      <c r="C1972" s="23"/>
      <c r="D1972" s="23"/>
      <c r="E1972" s="23"/>
      <c r="F1972" s="23"/>
      <c r="G1972" s="23"/>
      <c r="H1972" s="23"/>
      <c r="I1972" s="23"/>
      <c r="J1972" s="23"/>
      <c r="K1972" s="23"/>
      <c r="L1972" s="23"/>
      <c r="M1972" s="23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</row>
    <row r="1973" spans="1:23" x14ac:dyDescent="0.3">
      <c r="A1973" s="23"/>
      <c r="B1973" s="23"/>
      <c r="C1973" s="23"/>
      <c r="D1973" s="23"/>
      <c r="E1973" s="23"/>
      <c r="F1973" s="23"/>
      <c r="G1973" s="23"/>
      <c r="H1973" s="23"/>
      <c r="I1973" s="23"/>
      <c r="J1973" s="23"/>
      <c r="K1973" s="23"/>
      <c r="L1973" s="23"/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</row>
    <row r="1974" spans="1:23" x14ac:dyDescent="0.3">
      <c r="A1974" s="23"/>
      <c r="B1974" s="23"/>
      <c r="C1974" s="23"/>
      <c r="D1974" s="23"/>
      <c r="E1974" s="23"/>
      <c r="F1974" s="23"/>
      <c r="G1974" s="23"/>
      <c r="H1974" s="23"/>
      <c r="I1974" s="23"/>
      <c r="J1974" s="23"/>
      <c r="K1974" s="23"/>
      <c r="L1974" s="23"/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</row>
    <row r="1975" spans="1:23" x14ac:dyDescent="0.3">
      <c r="A1975" s="23"/>
      <c r="B1975" s="23"/>
      <c r="C1975" s="23"/>
      <c r="D1975" s="23"/>
      <c r="E1975" s="23"/>
      <c r="F1975" s="23"/>
      <c r="G1975" s="23"/>
      <c r="H1975" s="23"/>
      <c r="I1975" s="23"/>
      <c r="J1975" s="23"/>
      <c r="K1975" s="23"/>
      <c r="L1975" s="23"/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</row>
    <row r="1976" spans="1:23" x14ac:dyDescent="0.3">
      <c r="A1976" s="23"/>
      <c r="B1976" s="23"/>
      <c r="C1976" s="23"/>
      <c r="D1976" s="23"/>
      <c r="E1976" s="23"/>
      <c r="F1976" s="23"/>
      <c r="G1976" s="23"/>
      <c r="H1976" s="23"/>
      <c r="I1976" s="23"/>
      <c r="J1976" s="23"/>
      <c r="K1976" s="23"/>
      <c r="L1976" s="23"/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</row>
    <row r="1977" spans="1:23" x14ac:dyDescent="0.3">
      <c r="A1977" s="23"/>
      <c r="B1977" s="23"/>
      <c r="C1977" s="23"/>
      <c r="D1977" s="23"/>
      <c r="E1977" s="23"/>
      <c r="F1977" s="23"/>
      <c r="G1977" s="23"/>
      <c r="H1977" s="23"/>
      <c r="I1977" s="23"/>
      <c r="J1977" s="23"/>
      <c r="K1977" s="23"/>
      <c r="L1977" s="23"/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</row>
    <row r="1978" spans="1:23" x14ac:dyDescent="0.3">
      <c r="A1978" s="23"/>
      <c r="B1978" s="23"/>
      <c r="C1978" s="23"/>
      <c r="D1978" s="23"/>
      <c r="E1978" s="23"/>
      <c r="F1978" s="23"/>
      <c r="G1978" s="23"/>
      <c r="H1978" s="23"/>
      <c r="I1978" s="23"/>
      <c r="J1978" s="23"/>
      <c r="K1978" s="23"/>
      <c r="L1978" s="23"/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</row>
    <row r="1979" spans="1:23" x14ac:dyDescent="0.3">
      <c r="A1979" s="23"/>
      <c r="B1979" s="23"/>
      <c r="C1979" s="23"/>
      <c r="D1979" s="23"/>
      <c r="E1979" s="23"/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</row>
    <row r="1980" spans="1:23" x14ac:dyDescent="0.3">
      <c r="A1980" s="23"/>
      <c r="B1980" s="23"/>
      <c r="C1980" s="23"/>
      <c r="D1980" s="23"/>
      <c r="E1980" s="23"/>
      <c r="F1980" s="23"/>
      <c r="G1980" s="23"/>
      <c r="H1980" s="23"/>
      <c r="I1980" s="23"/>
      <c r="J1980" s="23"/>
      <c r="K1980" s="23"/>
      <c r="L1980" s="23"/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</row>
    <row r="1981" spans="1:23" x14ac:dyDescent="0.3">
      <c r="A1981" s="23"/>
      <c r="B1981" s="23"/>
      <c r="C1981" s="23"/>
      <c r="D1981" s="23"/>
      <c r="E1981" s="23"/>
      <c r="F1981" s="23"/>
      <c r="G1981" s="23"/>
      <c r="H1981" s="23"/>
      <c r="I1981" s="23"/>
      <c r="J1981" s="23"/>
      <c r="K1981" s="23"/>
      <c r="L1981" s="23"/>
      <c r="M1981" s="23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</row>
    <row r="1982" spans="1:23" x14ac:dyDescent="0.3">
      <c r="A1982" s="23"/>
      <c r="B1982" s="23"/>
      <c r="C1982" s="23"/>
      <c r="D1982" s="23"/>
      <c r="E1982" s="23"/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</row>
    <row r="1983" spans="1:23" x14ac:dyDescent="0.3">
      <c r="A1983" s="23"/>
      <c r="B1983" s="23"/>
      <c r="C1983" s="23"/>
      <c r="D1983" s="23"/>
      <c r="E1983" s="23"/>
      <c r="F1983" s="23"/>
      <c r="G1983" s="23"/>
      <c r="H1983" s="23"/>
      <c r="I1983" s="23"/>
      <c r="J1983" s="23"/>
      <c r="K1983" s="23"/>
      <c r="L1983" s="23"/>
      <c r="M1983" s="23"/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</row>
    <row r="1984" spans="1:23" x14ac:dyDescent="0.3">
      <c r="A1984" s="23"/>
      <c r="B1984" s="23"/>
      <c r="C1984" s="23"/>
      <c r="D1984" s="23"/>
      <c r="E1984" s="23"/>
      <c r="F1984" s="23"/>
      <c r="G1984" s="23"/>
      <c r="H1984" s="23"/>
      <c r="I1984" s="23"/>
      <c r="J1984" s="23"/>
      <c r="K1984" s="23"/>
      <c r="L1984" s="23"/>
      <c r="M1984" s="23"/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</row>
    <row r="1985" spans="1:23" x14ac:dyDescent="0.3">
      <c r="A1985" s="23"/>
      <c r="B1985" s="23"/>
      <c r="C1985" s="23"/>
      <c r="D1985" s="23"/>
      <c r="E1985" s="23"/>
      <c r="F1985" s="23"/>
      <c r="G1985" s="23"/>
      <c r="H1985" s="23"/>
      <c r="I1985" s="23"/>
      <c r="J1985" s="23"/>
      <c r="K1985" s="23"/>
      <c r="L1985" s="23"/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</row>
    <row r="1986" spans="1:23" x14ac:dyDescent="0.3">
      <c r="A1986" s="23"/>
      <c r="B1986" s="23"/>
      <c r="C1986" s="23"/>
      <c r="D1986" s="23"/>
      <c r="E1986" s="23"/>
      <c r="F1986" s="23"/>
      <c r="G1986" s="23"/>
      <c r="H1986" s="23"/>
      <c r="I1986" s="23"/>
      <c r="J1986" s="23"/>
      <c r="K1986" s="23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</row>
    <row r="1987" spans="1:23" x14ac:dyDescent="0.3">
      <c r="A1987" s="23"/>
      <c r="B1987" s="23"/>
      <c r="C1987" s="23"/>
      <c r="D1987" s="23"/>
      <c r="E1987" s="23"/>
      <c r="F1987" s="23"/>
      <c r="G1987" s="23"/>
      <c r="H1987" s="23"/>
      <c r="I1987" s="23"/>
      <c r="J1987" s="23"/>
      <c r="K1987" s="23"/>
      <c r="L1987" s="23"/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</row>
    <row r="1988" spans="1:23" x14ac:dyDescent="0.3">
      <c r="A1988" s="23"/>
      <c r="B1988" s="23"/>
      <c r="C1988" s="23"/>
      <c r="D1988" s="23"/>
      <c r="E1988" s="23"/>
      <c r="F1988" s="23"/>
      <c r="G1988" s="23"/>
      <c r="H1988" s="23"/>
      <c r="I1988" s="23"/>
      <c r="J1988" s="23"/>
      <c r="K1988" s="23"/>
      <c r="L1988" s="23"/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</row>
    <row r="1989" spans="1:23" x14ac:dyDescent="0.3">
      <c r="A1989" s="23"/>
      <c r="B1989" s="23"/>
      <c r="C1989" s="23"/>
      <c r="D1989" s="23"/>
      <c r="E1989" s="23"/>
      <c r="F1989" s="23"/>
      <c r="G1989" s="23"/>
      <c r="H1989" s="23"/>
      <c r="I1989" s="23"/>
      <c r="J1989" s="23"/>
      <c r="K1989" s="23"/>
      <c r="L1989" s="23"/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</row>
    <row r="1990" spans="1:23" x14ac:dyDescent="0.3">
      <c r="A1990" s="23"/>
      <c r="B1990" s="23"/>
      <c r="C1990" s="23"/>
      <c r="D1990" s="23"/>
      <c r="E1990" s="23"/>
      <c r="F1990" s="23"/>
      <c r="G1990" s="23"/>
      <c r="H1990" s="23"/>
      <c r="I1990" s="23"/>
      <c r="J1990" s="23"/>
      <c r="K1990" s="23"/>
      <c r="L1990" s="23"/>
      <c r="M1990" s="23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</row>
    <row r="1991" spans="1:23" x14ac:dyDescent="0.3">
      <c r="A1991" s="23"/>
      <c r="B1991" s="23"/>
      <c r="C1991" s="23"/>
      <c r="D1991" s="23"/>
      <c r="E1991" s="23"/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</row>
    <row r="1992" spans="1:23" x14ac:dyDescent="0.3">
      <c r="A1992" s="23"/>
      <c r="B1992" s="23"/>
      <c r="C1992" s="23"/>
      <c r="D1992" s="23"/>
      <c r="E1992" s="23"/>
      <c r="F1992" s="23"/>
      <c r="G1992" s="23"/>
      <c r="H1992" s="23"/>
      <c r="I1992" s="23"/>
      <c r="J1992" s="23"/>
      <c r="K1992" s="23"/>
      <c r="L1992" s="23"/>
      <c r="M1992" s="23"/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</row>
    <row r="1993" spans="1:23" x14ac:dyDescent="0.3">
      <c r="A1993" s="23"/>
      <c r="B1993" s="23"/>
      <c r="C1993" s="23"/>
      <c r="D1993" s="23"/>
      <c r="E1993" s="23"/>
      <c r="F1993" s="23"/>
      <c r="G1993" s="23"/>
      <c r="H1993" s="23"/>
      <c r="I1993" s="23"/>
      <c r="J1993" s="23"/>
      <c r="K1993" s="23"/>
      <c r="L1993" s="23"/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</row>
    <row r="1994" spans="1:23" x14ac:dyDescent="0.3">
      <c r="A1994" s="23"/>
      <c r="B1994" s="23"/>
      <c r="C1994" s="23"/>
      <c r="D1994" s="23"/>
      <c r="E1994" s="23"/>
      <c r="F1994" s="23"/>
      <c r="G1994" s="23"/>
      <c r="H1994" s="23"/>
      <c r="I1994" s="23"/>
      <c r="J1994" s="23"/>
      <c r="K1994" s="23"/>
      <c r="L1994" s="23"/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</row>
    <row r="1995" spans="1:23" x14ac:dyDescent="0.3">
      <c r="A1995" s="23"/>
      <c r="B1995" s="23"/>
      <c r="C1995" s="23"/>
      <c r="D1995" s="23"/>
      <c r="E1995" s="23"/>
      <c r="F1995" s="23"/>
      <c r="G1995" s="23"/>
      <c r="H1995" s="23"/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</row>
    <row r="1996" spans="1:23" x14ac:dyDescent="0.3">
      <c r="A1996" s="23"/>
      <c r="B1996" s="23"/>
      <c r="C1996" s="23"/>
      <c r="D1996" s="23"/>
      <c r="E1996" s="23"/>
      <c r="F1996" s="23"/>
      <c r="G1996" s="23"/>
      <c r="H1996" s="23"/>
      <c r="I1996" s="23"/>
      <c r="J1996" s="23"/>
      <c r="K1996" s="23"/>
      <c r="L1996" s="23"/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</row>
    <row r="1997" spans="1:23" x14ac:dyDescent="0.3">
      <c r="A1997" s="23"/>
      <c r="B1997" s="23"/>
      <c r="C1997" s="23"/>
      <c r="D1997" s="23"/>
      <c r="E1997" s="23"/>
      <c r="F1997" s="23"/>
      <c r="G1997" s="23"/>
      <c r="H1997" s="23"/>
      <c r="I1997" s="23"/>
      <c r="J1997" s="23"/>
      <c r="K1997" s="23"/>
      <c r="L1997" s="23"/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</row>
    <row r="1998" spans="1:23" x14ac:dyDescent="0.3">
      <c r="A1998" s="23"/>
      <c r="B1998" s="23"/>
      <c r="C1998" s="23"/>
      <c r="D1998" s="23"/>
      <c r="E1998" s="23"/>
      <c r="F1998" s="23"/>
      <c r="G1998" s="23"/>
      <c r="H1998" s="23"/>
      <c r="I1998" s="23"/>
      <c r="J1998" s="23"/>
      <c r="K1998" s="23"/>
      <c r="L1998" s="23"/>
      <c r="M1998" s="23"/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</row>
    <row r="1999" spans="1:23" x14ac:dyDescent="0.3">
      <c r="A1999" s="23"/>
      <c r="B1999" s="23"/>
      <c r="C1999" s="23"/>
      <c r="D1999" s="23"/>
      <c r="E1999" s="23"/>
      <c r="F1999" s="23"/>
      <c r="G1999" s="23"/>
      <c r="H1999" s="23"/>
      <c r="I1999" s="23"/>
      <c r="J1999" s="23"/>
      <c r="K1999" s="23"/>
      <c r="L1999" s="23"/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</row>
    <row r="2000" spans="1:23" x14ac:dyDescent="0.3">
      <c r="A2000" s="23"/>
      <c r="B2000" s="23"/>
      <c r="C2000" s="23"/>
      <c r="D2000" s="23"/>
      <c r="E2000" s="23"/>
      <c r="F2000" s="23"/>
      <c r="G2000" s="23"/>
      <c r="H2000" s="23"/>
      <c r="I2000" s="23"/>
      <c r="J2000" s="23"/>
      <c r="K2000" s="23"/>
      <c r="L2000" s="23"/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</row>
    <row r="2001" spans="1:23" x14ac:dyDescent="0.3">
      <c r="A2001" s="23"/>
      <c r="B2001" s="23"/>
      <c r="C2001" s="23"/>
      <c r="D2001" s="23"/>
      <c r="E2001" s="23"/>
      <c r="F2001" s="23"/>
      <c r="G2001" s="23"/>
      <c r="H2001" s="23"/>
      <c r="I2001" s="23"/>
      <c r="J2001" s="23"/>
      <c r="K2001" s="23"/>
      <c r="L2001" s="23"/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</row>
    <row r="2002" spans="1:23" x14ac:dyDescent="0.3">
      <c r="A2002" s="23"/>
      <c r="B2002" s="23"/>
      <c r="C2002" s="23"/>
      <c r="D2002" s="23"/>
      <c r="E2002" s="23"/>
      <c r="F2002" s="23"/>
      <c r="G2002" s="23"/>
      <c r="H2002" s="23"/>
      <c r="I2002" s="23"/>
      <c r="J2002" s="23"/>
      <c r="K2002" s="23"/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</row>
    <row r="2003" spans="1:23" x14ac:dyDescent="0.3">
      <c r="A2003" s="23"/>
      <c r="B2003" s="23"/>
      <c r="C2003" s="23"/>
      <c r="D2003" s="23"/>
      <c r="E2003" s="23"/>
      <c r="F2003" s="23"/>
      <c r="G2003" s="23"/>
      <c r="H2003" s="23"/>
      <c r="I2003" s="23"/>
      <c r="J2003" s="23"/>
      <c r="K2003" s="23"/>
      <c r="L2003" s="23"/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</row>
    <row r="2004" spans="1:23" x14ac:dyDescent="0.3">
      <c r="A2004" s="23"/>
      <c r="B2004" s="23"/>
      <c r="C2004" s="23"/>
      <c r="D2004" s="23"/>
      <c r="E2004" s="23"/>
      <c r="F2004" s="23"/>
      <c r="G2004" s="23"/>
      <c r="H2004" s="23"/>
      <c r="I2004" s="23"/>
      <c r="J2004" s="23"/>
      <c r="K2004" s="23"/>
      <c r="L2004" s="23"/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</row>
    <row r="2005" spans="1:23" x14ac:dyDescent="0.3">
      <c r="A2005" s="23"/>
      <c r="B2005" s="23"/>
      <c r="C2005" s="23"/>
      <c r="D2005" s="23"/>
      <c r="E2005" s="23"/>
      <c r="F2005" s="23"/>
      <c r="G2005" s="23"/>
      <c r="H2005" s="23"/>
      <c r="I2005" s="23"/>
      <c r="J2005" s="23"/>
      <c r="K2005" s="23"/>
      <c r="L2005" s="23"/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</row>
    <row r="2006" spans="1:23" x14ac:dyDescent="0.3">
      <c r="A2006" s="23"/>
      <c r="B2006" s="23"/>
      <c r="C2006" s="23"/>
      <c r="D2006" s="23"/>
      <c r="E2006" s="23"/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</row>
    <row r="2007" spans="1:23" x14ac:dyDescent="0.3">
      <c r="A2007" s="23"/>
      <c r="B2007" s="23"/>
      <c r="C2007" s="23"/>
      <c r="D2007" s="23"/>
      <c r="E2007" s="23"/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</row>
    <row r="2008" spans="1:23" x14ac:dyDescent="0.3">
      <c r="A2008" s="23"/>
      <c r="B2008" s="23"/>
      <c r="C2008" s="23"/>
      <c r="D2008" s="23"/>
      <c r="E2008" s="23"/>
      <c r="F2008" s="23"/>
      <c r="G2008" s="23"/>
      <c r="H2008" s="23"/>
      <c r="I2008" s="23"/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</row>
    <row r="2009" spans="1:23" x14ac:dyDescent="0.3">
      <c r="A2009" s="23"/>
      <c r="B2009" s="23"/>
      <c r="C2009" s="23"/>
      <c r="D2009" s="23"/>
      <c r="E2009" s="23"/>
      <c r="F2009" s="23"/>
      <c r="G2009" s="23"/>
      <c r="H2009" s="23"/>
      <c r="I2009" s="23"/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</row>
    <row r="2010" spans="1:23" x14ac:dyDescent="0.3">
      <c r="A2010" s="23"/>
      <c r="B2010" s="23"/>
      <c r="C2010" s="23"/>
      <c r="D2010" s="23"/>
      <c r="E2010" s="23"/>
      <c r="F2010" s="23"/>
      <c r="G2010" s="23"/>
      <c r="H2010" s="23"/>
      <c r="I2010" s="23"/>
      <c r="J2010" s="23"/>
      <c r="K2010" s="23"/>
      <c r="L2010" s="23"/>
      <c r="M2010" s="23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</row>
    <row r="2011" spans="1:23" x14ac:dyDescent="0.3">
      <c r="A2011" s="23"/>
      <c r="B2011" s="23"/>
      <c r="C2011" s="23"/>
      <c r="D2011" s="23"/>
      <c r="E2011" s="23"/>
      <c r="F2011" s="23"/>
      <c r="G2011" s="23"/>
      <c r="H2011" s="23"/>
      <c r="I2011" s="23"/>
      <c r="J2011" s="23"/>
      <c r="K2011" s="23"/>
      <c r="L2011" s="23"/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</row>
    <row r="2012" spans="1:23" x14ac:dyDescent="0.3">
      <c r="A2012" s="23"/>
      <c r="B2012" s="23"/>
      <c r="C2012" s="23"/>
      <c r="D2012" s="23"/>
      <c r="E2012" s="23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</row>
    <row r="2013" spans="1:23" x14ac:dyDescent="0.3">
      <c r="A2013" s="23"/>
      <c r="B2013" s="23"/>
      <c r="C2013" s="23"/>
      <c r="D2013" s="23"/>
      <c r="E2013" s="23"/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</row>
    <row r="2014" spans="1:23" x14ac:dyDescent="0.3">
      <c r="A2014" s="23"/>
      <c r="B2014" s="23"/>
      <c r="C2014" s="23"/>
      <c r="D2014" s="23"/>
      <c r="E2014" s="23"/>
      <c r="F2014" s="23"/>
      <c r="G2014" s="23"/>
      <c r="H2014" s="23"/>
      <c r="I2014" s="23"/>
      <c r="J2014" s="23"/>
      <c r="K2014" s="23"/>
      <c r="L2014" s="23"/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</row>
    <row r="2015" spans="1:23" x14ac:dyDescent="0.3">
      <c r="A2015" s="23"/>
      <c r="B2015" s="23"/>
      <c r="C2015" s="23"/>
      <c r="D2015" s="23"/>
      <c r="E2015" s="23"/>
      <c r="F2015" s="23"/>
      <c r="G2015" s="23"/>
      <c r="H2015" s="23"/>
      <c r="I2015" s="23"/>
      <c r="J2015" s="23"/>
      <c r="K2015" s="23"/>
      <c r="L2015" s="23"/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</row>
    <row r="2016" spans="1:23" x14ac:dyDescent="0.3">
      <c r="A2016" s="23"/>
      <c r="B2016" s="23"/>
      <c r="C2016" s="23"/>
      <c r="D2016" s="23"/>
      <c r="E2016" s="23"/>
      <c r="F2016" s="23"/>
      <c r="G2016" s="23"/>
      <c r="H2016" s="23"/>
      <c r="I2016" s="23"/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</row>
    <row r="2017" spans="1:23" x14ac:dyDescent="0.3">
      <c r="A2017" s="23"/>
      <c r="B2017" s="23"/>
      <c r="C2017" s="23"/>
      <c r="D2017" s="23"/>
      <c r="E2017" s="23"/>
      <c r="F2017" s="23"/>
      <c r="G2017" s="23"/>
      <c r="H2017" s="23"/>
      <c r="I2017" s="23"/>
      <c r="J2017" s="23"/>
      <c r="K2017" s="23"/>
      <c r="L2017" s="23"/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</row>
    <row r="2018" spans="1:23" x14ac:dyDescent="0.3">
      <c r="A2018" s="23"/>
      <c r="B2018" s="23"/>
      <c r="C2018" s="23"/>
      <c r="D2018" s="23"/>
      <c r="E2018" s="23"/>
      <c r="F2018" s="23"/>
      <c r="G2018" s="23"/>
      <c r="H2018" s="23"/>
      <c r="I2018" s="23"/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</row>
    <row r="2019" spans="1:23" x14ac:dyDescent="0.3">
      <c r="A2019" s="23"/>
      <c r="B2019" s="23"/>
      <c r="C2019" s="23"/>
      <c r="D2019" s="23"/>
      <c r="E2019" s="23"/>
      <c r="F2019" s="23"/>
      <c r="G2019" s="23"/>
      <c r="H2019" s="23"/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</row>
    <row r="2020" spans="1:23" x14ac:dyDescent="0.3">
      <c r="A2020" s="23"/>
      <c r="B2020" s="23"/>
      <c r="C2020" s="23"/>
      <c r="D2020" s="23"/>
      <c r="E2020" s="23"/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</row>
    <row r="2021" spans="1:23" x14ac:dyDescent="0.3">
      <c r="A2021" s="23"/>
      <c r="B2021" s="23"/>
      <c r="C2021" s="23"/>
      <c r="D2021" s="23"/>
      <c r="E2021" s="23"/>
      <c r="F2021" s="23"/>
      <c r="G2021" s="23"/>
      <c r="H2021" s="23"/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</row>
    <row r="2022" spans="1:23" x14ac:dyDescent="0.3">
      <c r="A2022" s="23"/>
      <c r="B2022" s="23"/>
      <c r="C2022" s="23"/>
      <c r="D2022" s="23"/>
      <c r="E2022" s="23"/>
      <c r="F2022" s="23"/>
      <c r="G2022" s="23"/>
      <c r="H2022" s="23"/>
      <c r="I2022" s="23"/>
      <c r="J2022" s="23"/>
      <c r="K2022" s="23"/>
      <c r="L2022" s="23"/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</row>
    <row r="2023" spans="1:23" x14ac:dyDescent="0.3">
      <c r="A2023" s="23"/>
      <c r="B2023" s="23"/>
      <c r="C2023" s="23"/>
      <c r="D2023" s="23"/>
      <c r="E2023" s="23"/>
      <c r="F2023" s="23"/>
      <c r="G2023" s="23"/>
      <c r="H2023" s="23"/>
      <c r="I2023" s="23"/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</row>
    <row r="2024" spans="1:23" x14ac:dyDescent="0.3">
      <c r="A2024" s="23"/>
      <c r="B2024" s="23"/>
      <c r="C2024" s="23"/>
      <c r="D2024" s="23"/>
      <c r="E2024" s="23"/>
      <c r="F2024" s="23"/>
      <c r="G2024" s="23"/>
      <c r="H2024" s="23"/>
      <c r="I2024" s="23"/>
      <c r="J2024" s="23"/>
      <c r="K2024" s="23"/>
      <c r="L2024" s="23"/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</row>
    <row r="2025" spans="1:23" x14ac:dyDescent="0.3">
      <c r="A2025" s="23"/>
      <c r="B2025" s="23"/>
      <c r="C2025" s="23"/>
      <c r="D2025" s="23"/>
      <c r="E2025" s="23"/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</row>
    <row r="2026" spans="1:23" x14ac:dyDescent="0.3">
      <c r="A2026" s="23"/>
      <c r="B2026" s="23"/>
      <c r="C2026" s="23"/>
      <c r="D2026" s="23"/>
      <c r="E2026" s="23"/>
      <c r="F2026" s="23"/>
      <c r="G2026" s="23"/>
      <c r="H2026" s="23"/>
      <c r="I2026" s="23"/>
      <c r="J2026" s="23"/>
      <c r="K2026" s="23"/>
      <c r="L2026" s="23"/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</row>
    <row r="2027" spans="1:23" x14ac:dyDescent="0.3">
      <c r="A2027" s="23"/>
      <c r="B2027" s="23"/>
      <c r="C2027" s="23"/>
      <c r="D2027" s="23"/>
      <c r="E2027" s="23"/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</row>
    <row r="2028" spans="1:23" x14ac:dyDescent="0.3">
      <c r="A2028" s="23"/>
      <c r="B2028" s="23"/>
      <c r="C2028" s="23"/>
      <c r="D2028" s="23"/>
      <c r="E2028" s="23"/>
      <c r="F2028" s="23"/>
      <c r="G2028" s="23"/>
      <c r="H2028" s="23"/>
      <c r="I2028" s="23"/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</row>
    <row r="2029" spans="1:23" x14ac:dyDescent="0.3">
      <c r="A2029" s="23"/>
      <c r="B2029" s="23"/>
      <c r="C2029" s="23"/>
      <c r="D2029" s="23"/>
      <c r="E2029" s="23"/>
      <c r="F2029" s="23"/>
      <c r="G2029" s="23"/>
      <c r="H2029" s="23"/>
      <c r="I2029" s="23"/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</row>
    <row r="2030" spans="1:23" x14ac:dyDescent="0.3">
      <c r="A2030" s="23"/>
      <c r="B2030" s="23"/>
      <c r="C2030" s="23"/>
      <c r="D2030" s="23"/>
      <c r="E2030" s="23"/>
      <c r="F2030" s="23"/>
      <c r="G2030" s="23"/>
      <c r="H2030" s="23"/>
      <c r="I2030" s="23"/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</row>
    <row r="2031" spans="1:23" x14ac:dyDescent="0.3">
      <c r="A2031" s="23"/>
      <c r="B2031" s="23"/>
      <c r="C2031" s="23"/>
      <c r="D2031" s="23"/>
      <c r="E2031" s="23"/>
      <c r="F2031" s="23"/>
      <c r="G2031" s="23"/>
      <c r="H2031" s="23"/>
      <c r="I2031" s="23"/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</row>
    <row r="2032" spans="1:23" x14ac:dyDescent="0.3">
      <c r="A2032" s="23"/>
      <c r="B2032" s="23"/>
      <c r="C2032" s="23"/>
      <c r="D2032" s="23"/>
      <c r="E2032" s="23"/>
      <c r="F2032" s="23"/>
      <c r="G2032" s="23"/>
      <c r="H2032" s="23"/>
      <c r="I2032" s="23"/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</row>
    <row r="2033" spans="1:23" x14ac:dyDescent="0.3">
      <c r="A2033" s="23"/>
      <c r="B2033" s="23"/>
      <c r="C2033" s="23"/>
      <c r="D2033" s="23"/>
      <c r="E2033" s="23"/>
      <c r="F2033" s="23"/>
      <c r="G2033" s="23"/>
      <c r="H2033" s="23"/>
      <c r="I2033" s="23"/>
      <c r="J2033" s="23"/>
      <c r="K2033" s="23"/>
      <c r="L2033" s="23"/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</row>
    <row r="2034" spans="1:23" x14ac:dyDescent="0.3">
      <c r="A2034" s="23"/>
      <c r="B2034" s="23"/>
      <c r="C2034" s="23"/>
      <c r="D2034" s="23"/>
      <c r="E2034" s="23"/>
      <c r="F2034" s="23"/>
      <c r="G2034" s="23"/>
      <c r="H2034" s="23"/>
      <c r="I2034" s="23"/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</row>
    <row r="2035" spans="1:23" x14ac:dyDescent="0.3">
      <c r="A2035" s="23"/>
      <c r="B2035" s="23"/>
      <c r="C2035" s="23"/>
      <c r="D2035" s="23"/>
      <c r="E2035" s="23"/>
      <c r="F2035" s="23"/>
      <c r="G2035" s="23"/>
      <c r="H2035" s="23"/>
      <c r="I2035" s="23"/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</row>
    <row r="2036" spans="1:23" x14ac:dyDescent="0.3">
      <c r="A2036" s="23"/>
      <c r="B2036" s="23"/>
      <c r="C2036" s="23"/>
      <c r="D2036" s="23"/>
      <c r="E2036" s="23"/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</row>
    <row r="2037" spans="1:23" x14ac:dyDescent="0.3">
      <c r="A2037" s="23"/>
      <c r="B2037" s="23"/>
      <c r="C2037" s="23"/>
      <c r="D2037" s="23"/>
      <c r="E2037" s="23"/>
      <c r="F2037" s="23"/>
      <c r="G2037" s="23"/>
      <c r="H2037" s="23"/>
      <c r="I2037" s="23"/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</row>
    <row r="2038" spans="1:23" x14ac:dyDescent="0.3">
      <c r="A2038" s="23"/>
      <c r="B2038" s="23"/>
      <c r="C2038" s="23"/>
      <c r="D2038" s="23"/>
      <c r="E2038" s="23"/>
      <c r="F2038" s="23"/>
      <c r="G2038" s="23"/>
      <c r="H2038" s="23"/>
      <c r="I2038" s="23"/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</row>
    <row r="2039" spans="1:23" x14ac:dyDescent="0.3">
      <c r="A2039" s="23"/>
      <c r="B2039" s="23"/>
      <c r="C2039" s="23"/>
      <c r="D2039" s="23"/>
      <c r="E2039" s="23"/>
      <c r="F2039" s="23"/>
      <c r="G2039" s="23"/>
      <c r="H2039" s="23"/>
      <c r="I2039" s="23"/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</row>
    <row r="2040" spans="1:23" x14ac:dyDescent="0.3">
      <c r="A2040" s="23"/>
      <c r="B2040" s="23"/>
      <c r="C2040" s="23"/>
      <c r="D2040" s="23"/>
      <c r="E2040" s="23"/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</row>
    <row r="2041" spans="1:23" x14ac:dyDescent="0.3">
      <c r="A2041" s="23"/>
      <c r="B2041" s="23"/>
      <c r="C2041" s="23"/>
      <c r="D2041" s="23"/>
      <c r="E2041" s="23"/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</row>
    <row r="2042" spans="1:23" x14ac:dyDescent="0.3">
      <c r="A2042" s="23"/>
      <c r="B2042" s="23"/>
      <c r="C2042" s="23"/>
      <c r="D2042" s="23"/>
      <c r="E2042" s="23"/>
      <c r="F2042" s="23"/>
      <c r="G2042" s="23"/>
      <c r="H2042" s="23"/>
      <c r="I2042" s="23"/>
      <c r="J2042" s="23"/>
      <c r="K2042" s="23"/>
      <c r="L2042" s="23"/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</row>
    <row r="2043" spans="1:23" x14ac:dyDescent="0.3">
      <c r="A2043" s="23"/>
      <c r="B2043" s="23"/>
      <c r="C2043" s="23"/>
      <c r="D2043" s="23"/>
      <c r="E2043" s="23"/>
      <c r="F2043" s="23"/>
      <c r="G2043" s="23"/>
      <c r="H2043" s="23"/>
      <c r="I2043" s="23"/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</row>
    <row r="2044" spans="1:23" x14ac:dyDescent="0.3">
      <c r="A2044" s="23"/>
      <c r="B2044" s="23"/>
      <c r="C2044" s="23"/>
      <c r="D2044" s="23"/>
      <c r="E2044" s="23"/>
      <c r="F2044" s="23"/>
      <c r="G2044" s="23"/>
      <c r="H2044" s="23"/>
      <c r="I2044" s="23"/>
      <c r="J2044" s="23"/>
      <c r="K2044" s="23"/>
      <c r="L2044" s="23"/>
      <c r="M2044" s="23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</row>
    <row r="2045" spans="1:23" x14ac:dyDescent="0.3">
      <c r="A2045" s="23"/>
      <c r="B2045" s="23"/>
      <c r="C2045" s="23"/>
      <c r="D2045" s="23"/>
      <c r="E2045" s="23"/>
      <c r="F2045" s="23"/>
      <c r="G2045" s="23"/>
      <c r="H2045" s="23"/>
      <c r="I2045" s="23"/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</row>
    <row r="2046" spans="1:23" x14ac:dyDescent="0.3">
      <c r="A2046" s="23"/>
      <c r="B2046" s="23"/>
      <c r="C2046" s="23"/>
      <c r="D2046" s="23"/>
      <c r="E2046" s="23"/>
      <c r="F2046" s="23"/>
      <c r="G2046" s="23"/>
      <c r="H2046" s="23"/>
      <c r="I2046" s="23"/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</row>
    <row r="2047" spans="1:23" x14ac:dyDescent="0.3">
      <c r="A2047" s="23"/>
      <c r="B2047" s="23"/>
      <c r="C2047" s="23"/>
      <c r="D2047" s="23"/>
      <c r="E2047" s="23"/>
      <c r="F2047" s="23"/>
      <c r="G2047" s="23"/>
      <c r="H2047" s="23"/>
      <c r="I2047" s="23"/>
      <c r="J2047" s="23"/>
      <c r="K2047" s="23"/>
      <c r="L2047" s="23"/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</row>
    <row r="2048" spans="1:23" x14ac:dyDescent="0.3">
      <c r="A2048" s="23"/>
      <c r="B2048" s="23"/>
      <c r="C2048" s="23"/>
      <c r="D2048" s="23"/>
      <c r="E2048" s="23"/>
      <c r="F2048" s="23"/>
      <c r="G2048" s="23"/>
      <c r="H2048" s="23"/>
      <c r="I2048" s="23"/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</row>
    <row r="2049" spans="1:23" x14ac:dyDescent="0.3">
      <c r="A2049" s="23"/>
      <c r="B2049" s="23"/>
      <c r="C2049" s="23"/>
      <c r="D2049" s="23"/>
      <c r="E2049" s="23"/>
      <c r="F2049" s="23"/>
      <c r="G2049" s="23"/>
      <c r="H2049" s="23"/>
      <c r="I2049" s="23"/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</row>
    <row r="2050" spans="1:23" x14ac:dyDescent="0.3">
      <c r="A2050" s="23"/>
      <c r="B2050" s="23"/>
      <c r="C2050" s="23"/>
      <c r="D2050" s="23"/>
      <c r="E2050" s="23"/>
      <c r="F2050" s="23"/>
      <c r="G2050" s="23"/>
      <c r="H2050" s="23"/>
      <c r="I2050" s="23"/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</row>
    <row r="2051" spans="1:23" x14ac:dyDescent="0.3">
      <c r="A2051" s="23"/>
      <c r="B2051" s="23"/>
      <c r="C2051" s="23"/>
      <c r="D2051" s="23"/>
      <c r="E2051" s="23"/>
      <c r="F2051" s="23"/>
      <c r="G2051" s="23"/>
      <c r="H2051" s="23"/>
      <c r="I2051" s="23"/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</row>
    <row r="2052" spans="1:23" x14ac:dyDescent="0.3">
      <c r="A2052" s="23"/>
      <c r="B2052" s="23"/>
      <c r="C2052" s="23"/>
      <c r="D2052" s="23"/>
      <c r="E2052" s="23"/>
      <c r="F2052" s="23"/>
      <c r="G2052" s="23"/>
      <c r="H2052" s="23"/>
      <c r="I2052" s="23"/>
      <c r="J2052" s="23"/>
      <c r="K2052" s="23"/>
      <c r="L2052" s="23"/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</row>
    <row r="2053" spans="1:23" x14ac:dyDescent="0.3">
      <c r="A2053" s="23"/>
      <c r="B2053" s="23"/>
      <c r="C2053" s="23"/>
      <c r="D2053" s="23"/>
      <c r="E2053" s="23"/>
      <c r="F2053" s="23"/>
      <c r="G2053" s="23"/>
      <c r="H2053" s="23"/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</row>
    <row r="2054" spans="1:23" x14ac:dyDescent="0.3">
      <c r="A2054" s="23"/>
      <c r="B2054" s="23"/>
      <c r="C2054" s="23"/>
      <c r="D2054" s="23"/>
      <c r="E2054" s="23"/>
      <c r="F2054" s="23"/>
      <c r="G2054" s="23"/>
      <c r="H2054" s="23"/>
      <c r="I2054" s="23"/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</row>
    <row r="2055" spans="1:23" x14ac:dyDescent="0.3">
      <c r="A2055" s="23"/>
      <c r="B2055" s="23"/>
      <c r="C2055" s="23"/>
      <c r="D2055" s="23"/>
      <c r="E2055" s="23"/>
      <c r="F2055" s="23"/>
      <c r="G2055" s="23"/>
      <c r="H2055" s="23"/>
      <c r="I2055" s="23"/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</row>
    <row r="2056" spans="1:23" x14ac:dyDescent="0.3">
      <c r="A2056" s="23"/>
      <c r="B2056" s="23"/>
      <c r="C2056" s="23"/>
      <c r="D2056" s="23"/>
      <c r="E2056" s="23"/>
      <c r="F2056" s="23"/>
      <c r="G2056" s="23"/>
      <c r="H2056" s="23"/>
      <c r="I2056" s="23"/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</row>
    <row r="2057" spans="1:23" x14ac:dyDescent="0.3">
      <c r="A2057" s="23"/>
      <c r="B2057" s="23"/>
      <c r="C2057" s="23"/>
      <c r="D2057" s="23"/>
      <c r="E2057" s="23"/>
      <c r="F2057" s="23"/>
      <c r="G2057" s="23"/>
      <c r="H2057" s="23"/>
      <c r="I2057" s="23"/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</row>
    <row r="2058" spans="1:23" x14ac:dyDescent="0.3">
      <c r="A2058" s="23"/>
      <c r="B2058" s="23"/>
      <c r="C2058" s="23"/>
      <c r="D2058" s="23"/>
      <c r="E2058" s="23"/>
      <c r="F2058" s="23"/>
      <c r="G2058" s="23"/>
      <c r="H2058" s="23"/>
      <c r="I2058" s="23"/>
      <c r="J2058" s="23"/>
      <c r="K2058" s="23"/>
      <c r="L2058" s="23"/>
      <c r="M2058" s="23"/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</row>
    <row r="2059" spans="1:23" x14ac:dyDescent="0.3">
      <c r="A2059" s="23"/>
      <c r="B2059" s="23"/>
      <c r="C2059" s="23"/>
      <c r="D2059" s="23"/>
      <c r="E2059" s="23"/>
      <c r="F2059" s="23"/>
      <c r="G2059" s="23"/>
      <c r="H2059" s="23"/>
      <c r="I2059" s="23"/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</row>
    <row r="2060" spans="1:23" x14ac:dyDescent="0.3">
      <c r="A2060" s="23"/>
      <c r="B2060" s="23"/>
      <c r="C2060" s="23"/>
      <c r="D2060" s="23"/>
      <c r="E2060" s="23"/>
      <c r="F2060" s="23"/>
      <c r="G2060" s="23"/>
      <c r="H2060" s="23"/>
      <c r="I2060" s="23"/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</row>
    <row r="2061" spans="1:23" x14ac:dyDescent="0.3">
      <c r="A2061" s="23"/>
      <c r="B2061" s="23"/>
      <c r="C2061" s="23"/>
      <c r="D2061" s="23"/>
      <c r="E2061" s="23"/>
      <c r="F2061" s="23"/>
      <c r="G2061" s="23"/>
      <c r="H2061" s="23"/>
      <c r="I2061" s="23"/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</row>
    <row r="2062" spans="1:23" x14ac:dyDescent="0.3">
      <c r="A2062" s="23"/>
      <c r="B2062" s="23"/>
      <c r="C2062" s="23"/>
      <c r="D2062" s="23"/>
      <c r="E2062" s="23"/>
      <c r="F2062" s="23"/>
      <c r="G2062" s="23"/>
      <c r="H2062" s="23"/>
      <c r="I2062" s="23"/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</row>
    <row r="2063" spans="1:23" x14ac:dyDescent="0.3">
      <c r="A2063" s="23"/>
      <c r="B2063" s="23"/>
      <c r="C2063" s="23"/>
      <c r="D2063" s="23"/>
      <c r="E2063" s="23"/>
      <c r="F2063" s="23"/>
      <c r="G2063" s="23"/>
      <c r="H2063" s="23"/>
      <c r="I2063" s="23"/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</row>
    <row r="2064" spans="1:23" x14ac:dyDescent="0.3">
      <c r="A2064" s="23"/>
      <c r="B2064" s="23"/>
      <c r="C2064" s="23"/>
      <c r="D2064" s="23"/>
      <c r="E2064" s="23"/>
      <c r="F2064" s="23"/>
      <c r="G2064" s="23"/>
      <c r="H2064" s="23"/>
      <c r="I2064" s="23"/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</row>
    <row r="2065" spans="1:23" x14ac:dyDescent="0.3">
      <c r="A2065" s="23"/>
      <c r="B2065" s="23"/>
      <c r="C2065" s="23"/>
      <c r="D2065" s="23"/>
      <c r="E2065" s="23"/>
      <c r="F2065" s="23"/>
      <c r="G2065" s="23"/>
      <c r="H2065" s="23"/>
      <c r="I2065" s="23"/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</row>
    <row r="2066" spans="1:23" x14ac:dyDescent="0.3">
      <c r="A2066" s="23"/>
      <c r="B2066" s="23"/>
      <c r="C2066" s="23"/>
      <c r="D2066" s="23"/>
      <c r="E2066" s="23"/>
      <c r="F2066" s="23"/>
      <c r="G2066" s="23"/>
      <c r="H2066" s="23"/>
      <c r="I2066" s="23"/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</row>
    <row r="2067" spans="1:23" x14ac:dyDescent="0.3">
      <c r="A2067" s="23"/>
      <c r="B2067" s="23"/>
      <c r="C2067" s="23"/>
      <c r="D2067" s="23"/>
      <c r="E2067" s="23"/>
      <c r="F2067" s="23"/>
      <c r="G2067" s="23"/>
      <c r="H2067" s="23"/>
      <c r="I2067" s="23"/>
      <c r="J2067" s="23"/>
      <c r="K2067" s="23"/>
      <c r="L2067" s="23"/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</row>
    <row r="2068" spans="1:23" x14ac:dyDescent="0.3">
      <c r="A2068" s="23"/>
      <c r="B2068" s="23"/>
      <c r="C2068" s="23"/>
      <c r="D2068" s="23"/>
      <c r="E2068" s="23"/>
      <c r="F2068" s="23"/>
      <c r="G2068" s="23"/>
      <c r="H2068" s="23"/>
      <c r="I2068" s="23"/>
      <c r="J2068" s="23"/>
      <c r="K2068" s="23"/>
      <c r="L2068" s="23"/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</row>
    <row r="2069" spans="1:23" x14ac:dyDescent="0.3">
      <c r="A2069" s="23"/>
      <c r="B2069" s="23"/>
      <c r="C2069" s="23"/>
      <c r="D2069" s="23"/>
      <c r="E2069" s="23"/>
      <c r="F2069" s="23"/>
      <c r="G2069" s="23"/>
      <c r="H2069" s="23"/>
      <c r="I2069" s="23"/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</row>
    <row r="2070" spans="1:23" x14ac:dyDescent="0.3">
      <c r="A2070" s="23"/>
      <c r="B2070" s="23"/>
      <c r="C2070" s="23"/>
      <c r="D2070" s="23"/>
      <c r="E2070" s="23"/>
      <c r="F2070" s="23"/>
      <c r="G2070" s="23"/>
      <c r="H2070" s="23"/>
      <c r="I2070" s="23"/>
      <c r="J2070" s="23"/>
      <c r="K2070" s="23"/>
      <c r="L2070" s="23"/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</row>
    <row r="2071" spans="1:23" x14ac:dyDescent="0.3">
      <c r="A2071" s="23"/>
      <c r="B2071" s="23"/>
      <c r="C2071" s="23"/>
      <c r="D2071" s="23"/>
      <c r="E2071" s="23"/>
      <c r="F2071" s="23"/>
      <c r="G2071" s="23"/>
      <c r="H2071" s="23"/>
      <c r="I2071" s="23"/>
      <c r="J2071" s="23"/>
      <c r="K2071" s="23"/>
      <c r="L2071" s="23"/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</row>
    <row r="2072" spans="1:23" x14ac:dyDescent="0.3">
      <c r="A2072" s="23"/>
      <c r="B2072" s="23"/>
      <c r="C2072" s="23"/>
      <c r="D2072" s="23"/>
      <c r="E2072" s="23"/>
      <c r="F2072" s="23"/>
      <c r="G2072" s="23"/>
      <c r="H2072" s="23"/>
      <c r="I2072" s="23"/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</row>
    <row r="2073" spans="1:23" x14ac:dyDescent="0.3">
      <c r="A2073" s="23"/>
      <c r="B2073" s="23"/>
      <c r="C2073" s="23"/>
      <c r="D2073" s="23"/>
      <c r="E2073" s="23"/>
      <c r="F2073" s="23"/>
      <c r="G2073" s="23"/>
      <c r="H2073" s="23"/>
      <c r="I2073" s="23"/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</row>
    <row r="2074" spans="1:23" x14ac:dyDescent="0.3">
      <c r="A2074" s="23"/>
      <c r="B2074" s="23"/>
      <c r="C2074" s="23"/>
      <c r="D2074" s="23"/>
      <c r="E2074" s="23"/>
      <c r="F2074" s="23"/>
      <c r="G2074" s="23"/>
      <c r="H2074" s="23"/>
      <c r="I2074" s="23"/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</row>
    <row r="2075" spans="1:23" x14ac:dyDescent="0.3">
      <c r="A2075" s="23"/>
      <c r="B2075" s="23"/>
      <c r="C2075" s="23"/>
      <c r="D2075" s="23"/>
      <c r="E2075" s="23"/>
      <c r="F2075" s="23"/>
      <c r="G2075" s="23"/>
      <c r="H2075" s="23"/>
      <c r="I2075" s="23"/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</row>
    <row r="2076" spans="1:23" x14ac:dyDescent="0.3">
      <c r="A2076" s="23"/>
      <c r="B2076" s="23"/>
      <c r="C2076" s="23"/>
      <c r="D2076" s="23"/>
      <c r="E2076" s="23"/>
      <c r="F2076" s="23"/>
      <c r="G2076" s="23"/>
      <c r="H2076" s="23"/>
      <c r="I2076" s="23"/>
      <c r="J2076" s="23"/>
      <c r="K2076" s="23"/>
      <c r="L2076" s="23"/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</row>
    <row r="2077" spans="1:23" x14ac:dyDescent="0.3">
      <c r="A2077" s="23"/>
      <c r="B2077" s="23"/>
      <c r="C2077" s="23"/>
      <c r="D2077" s="23"/>
      <c r="E2077" s="23"/>
      <c r="F2077" s="23"/>
      <c r="G2077" s="23"/>
      <c r="H2077" s="23"/>
      <c r="I2077" s="23"/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</row>
    <row r="2078" spans="1:23" x14ac:dyDescent="0.3">
      <c r="A2078" s="23"/>
      <c r="B2078" s="23"/>
      <c r="C2078" s="23"/>
      <c r="D2078" s="23"/>
      <c r="E2078" s="23"/>
      <c r="F2078" s="23"/>
      <c r="G2078" s="23"/>
      <c r="H2078" s="23"/>
      <c r="I2078" s="23"/>
      <c r="J2078" s="23"/>
      <c r="K2078" s="23"/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</row>
    <row r="2079" spans="1:23" x14ac:dyDescent="0.3">
      <c r="A2079" s="23"/>
      <c r="B2079" s="23"/>
      <c r="C2079" s="23"/>
      <c r="D2079" s="23"/>
      <c r="E2079" s="23"/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</row>
    <row r="2080" spans="1:23" x14ac:dyDescent="0.3">
      <c r="A2080" s="23"/>
      <c r="B2080" s="23"/>
      <c r="C2080" s="23"/>
      <c r="D2080" s="23"/>
      <c r="E2080" s="23"/>
      <c r="F2080" s="23"/>
      <c r="G2080" s="23"/>
      <c r="H2080" s="23"/>
      <c r="I2080" s="23"/>
      <c r="J2080" s="23"/>
      <c r="K2080" s="23"/>
      <c r="L2080" s="23"/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</row>
    <row r="2081" spans="1:23" x14ac:dyDescent="0.3">
      <c r="A2081" s="23"/>
      <c r="B2081" s="23"/>
      <c r="C2081" s="23"/>
      <c r="D2081" s="23"/>
      <c r="E2081" s="23"/>
      <c r="F2081" s="23"/>
      <c r="G2081" s="23"/>
      <c r="H2081" s="23"/>
      <c r="I2081" s="23"/>
      <c r="J2081" s="23"/>
      <c r="K2081" s="23"/>
      <c r="L2081" s="23"/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</row>
    <row r="2082" spans="1:23" x14ac:dyDescent="0.3">
      <c r="A2082" s="23"/>
      <c r="B2082" s="23"/>
      <c r="C2082" s="23"/>
      <c r="D2082" s="23"/>
      <c r="E2082" s="23"/>
      <c r="F2082" s="23"/>
      <c r="G2082" s="23"/>
      <c r="H2082" s="23"/>
      <c r="I2082" s="23"/>
      <c r="J2082" s="23"/>
      <c r="K2082" s="23"/>
      <c r="L2082" s="23"/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</row>
    <row r="2083" spans="1:23" x14ac:dyDescent="0.3">
      <c r="A2083" s="23"/>
      <c r="B2083" s="23"/>
      <c r="C2083" s="23"/>
      <c r="D2083" s="23"/>
      <c r="E2083" s="23"/>
      <c r="F2083" s="23"/>
      <c r="G2083" s="23"/>
      <c r="H2083" s="23"/>
      <c r="I2083" s="23"/>
      <c r="J2083" s="23"/>
      <c r="K2083" s="23"/>
      <c r="L2083" s="23"/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</row>
    <row r="2084" spans="1:23" x14ac:dyDescent="0.3">
      <c r="A2084" s="23"/>
      <c r="B2084" s="23"/>
      <c r="C2084" s="23"/>
      <c r="D2084" s="23"/>
      <c r="E2084" s="23"/>
      <c r="F2084" s="23"/>
      <c r="G2084" s="23"/>
      <c r="H2084" s="23"/>
      <c r="I2084" s="23"/>
      <c r="J2084" s="23"/>
      <c r="K2084" s="23"/>
      <c r="L2084" s="23"/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</row>
    <row r="2085" spans="1:23" x14ac:dyDescent="0.3">
      <c r="A2085" s="23"/>
      <c r="B2085" s="23"/>
      <c r="C2085" s="23"/>
      <c r="D2085" s="23"/>
      <c r="E2085" s="23"/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</row>
    <row r="2086" spans="1:23" x14ac:dyDescent="0.3">
      <c r="A2086" s="23"/>
      <c r="B2086" s="23"/>
      <c r="C2086" s="23"/>
      <c r="D2086" s="23"/>
      <c r="E2086" s="23"/>
      <c r="F2086" s="23"/>
      <c r="G2086" s="23"/>
      <c r="H2086" s="23"/>
      <c r="I2086" s="23"/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</row>
    <row r="2087" spans="1:23" x14ac:dyDescent="0.3">
      <c r="A2087" s="23"/>
      <c r="B2087" s="23"/>
      <c r="C2087" s="23"/>
      <c r="D2087" s="23"/>
      <c r="E2087" s="23"/>
      <c r="F2087" s="23"/>
      <c r="G2087" s="23"/>
      <c r="H2087" s="23"/>
      <c r="I2087" s="23"/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</row>
    <row r="2088" spans="1:23" x14ac:dyDescent="0.3">
      <c r="A2088" s="23"/>
      <c r="B2088" s="23"/>
      <c r="C2088" s="23"/>
      <c r="D2088" s="23"/>
      <c r="E2088" s="23"/>
      <c r="F2088" s="23"/>
      <c r="G2088" s="23"/>
      <c r="H2088" s="23"/>
      <c r="I2088" s="23"/>
      <c r="J2088" s="23"/>
      <c r="K2088" s="23"/>
      <c r="L2088" s="23"/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</row>
    <row r="2089" spans="1:23" x14ac:dyDescent="0.3">
      <c r="A2089" s="23"/>
      <c r="B2089" s="23"/>
      <c r="C2089" s="23"/>
      <c r="D2089" s="23"/>
      <c r="E2089" s="23"/>
      <c r="F2089" s="23"/>
      <c r="G2089" s="23"/>
      <c r="H2089" s="23"/>
      <c r="I2089" s="23"/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</row>
    <row r="2090" spans="1:23" x14ac:dyDescent="0.3">
      <c r="A2090" s="23"/>
      <c r="B2090" s="23"/>
      <c r="C2090" s="23"/>
      <c r="D2090" s="23"/>
      <c r="E2090" s="23"/>
      <c r="F2090" s="23"/>
      <c r="G2090" s="23"/>
      <c r="H2090" s="23"/>
      <c r="I2090" s="23"/>
      <c r="J2090" s="23"/>
      <c r="K2090" s="23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</row>
    <row r="2091" spans="1:23" x14ac:dyDescent="0.3">
      <c r="A2091" s="23"/>
      <c r="B2091" s="23"/>
      <c r="C2091" s="23"/>
      <c r="D2091" s="23"/>
      <c r="E2091" s="23"/>
      <c r="F2091" s="23"/>
      <c r="G2091" s="23"/>
      <c r="H2091" s="23"/>
      <c r="I2091" s="23"/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</row>
    <row r="2092" spans="1:23" x14ac:dyDescent="0.3">
      <c r="A2092" s="23"/>
      <c r="B2092" s="23"/>
      <c r="C2092" s="23"/>
      <c r="D2092" s="23"/>
      <c r="E2092" s="23"/>
      <c r="F2092" s="23"/>
      <c r="G2092" s="23"/>
      <c r="H2092" s="23"/>
      <c r="I2092" s="23"/>
      <c r="J2092" s="23"/>
      <c r="K2092" s="23"/>
      <c r="L2092" s="23"/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</row>
    <row r="2093" spans="1:23" x14ac:dyDescent="0.3">
      <c r="A2093" s="23"/>
      <c r="B2093" s="23"/>
      <c r="C2093" s="23"/>
      <c r="D2093" s="23"/>
      <c r="E2093" s="23"/>
      <c r="F2093" s="23"/>
      <c r="G2093" s="23"/>
      <c r="H2093" s="23"/>
      <c r="I2093" s="23"/>
      <c r="J2093" s="23"/>
      <c r="K2093" s="23"/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</row>
    <row r="2094" spans="1:23" x14ac:dyDescent="0.3">
      <c r="A2094" s="23"/>
      <c r="B2094" s="23"/>
      <c r="C2094" s="23"/>
      <c r="D2094" s="23"/>
      <c r="E2094" s="23"/>
      <c r="F2094" s="23"/>
      <c r="G2094" s="23"/>
      <c r="H2094" s="23"/>
      <c r="I2094" s="23"/>
      <c r="J2094" s="23"/>
      <c r="K2094" s="23"/>
      <c r="L2094" s="23"/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</row>
    <row r="2095" spans="1:23" x14ac:dyDescent="0.3">
      <c r="A2095" s="23"/>
      <c r="B2095" s="23"/>
      <c r="C2095" s="23"/>
      <c r="D2095" s="23"/>
      <c r="E2095" s="23"/>
      <c r="F2095" s="23"/>
      <c r="G2095" s="23"/>
      <c r="H2095" s="23"/>
      <c r="I2095" s="23"/>
      <c r="J2095" s="23"/>
      <c r="K2095" s="23"/>
      <c r="L2095" s="23"/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</row>
    <row r="2096" spans="1:23" x14ac:dyDescent="0.3">
      <c r="A2096" s="23"/>
      <c r="B2096" s="23"/>
      <c r="C2096" s="23"/>
      <c r="D2096" s="23"/>
      <c r="E2096" s="23"/>
      <c r="F2096" s="23"/>
      <c r="G2096" s="23"/>
      <c r="H2096" s="23"/>
      <c r="I2096" s="23"/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</row>
    <row r="2097" spans="1:23" x14ac:dyDescent="0.3">
      <c r="A2097" s="23"/>
      <c r="B2097" s="23"/>
      <c r="C2097" s="23"/>
      <c r="D2097" s="23"/>
      <c r="E2097" s="23"/>
      <c r="F2097" s="23"/>
      <c r="G2097" s="23"/>
      <c r="H2097" s="23"/>
      <c r="I2097" s="23"/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</row>
    <row r="2098" spans="1:23" x14ac:dyDescent="0.3">
      <c r="A2098" s="23"/>
      <c r="B2098" s="23"/>
      <c r="C2098" s="23"/>
      <c r="D2098" s="23"/>
      <c r="E2098" s="23"/>
      <c r="F2098" s="23"/>
      <c r="G2098" s="23"/>
      <c r="H2098" s="23"/>
      <c r="I2098" s="23"/>
      <c r="J2098" s="23"/>
      <c r="K2098" s="23"/>
      <c r="L2098" s="23"/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</row>
    <row r="2099" spans="1:23" x14ac:dyDescent="0.3">
      <c r="A2099" s="23"/>
      <c r="B2099" s="23"/>
      <c r="C2099" s="23"/>
      <c r="D2099" s="23"/>
      <c r="E2099" s="23"/>
      <c r="F2099" s="23"/>
      <c r="G2099" s="23"/>
      <c r="H2099" s="23"/>
      <c r="I2099" s="23"/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</row>
    <row r="2100" spans="1:23" x14ac:dyDescent="0.3">
      <c r="A2100" s="23"/>
      <c r="B2100" s="23"/>
      <c r="C2100" s="23"/>
      <c r="D2100" s="23"/>
      <c r="E2100" s="23"/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</row>
    <row r="2101" spans="1:23" x14ac:dyDescent="0.3">
      <c r="A2101" s="23"/>
      <c r="B2101" s="23"/>
      <c r="C2101" s="23"/>
      <c r="D2101" s="23"/>
      <c r="E2101" s="23"/>
      <c r="F2101" s="23"/>
      <c r="G2101" s="23"/>
      <c r="H2101" s="23"/>
      <c r="I2101" s="23"/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</row>
    <row r="2102" spans="1:23" x14ac:dyDescent="0.3">
      <c r="A2102" s="23"/>
      <c r="B2102" s="23"/>
      <c r="C2102" s="23"/>
      <c r="D2102" s="23"/>
      <c r="E2102" s="23"/>
      <c r="F2102" s="23"/>
      <c r="G2102" s="23"/>
      <c r="H2102" s="23"/>
      <c r="I2102" s="23"/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</row>
    <row r="2103" spans="1:23" x14ac:dyDescent="0.3">
      <c r="A2103" s="23"/>
      <c r="B2103" s="23"/>
      <c r="C2103" s="23"/>
      <c r="D2103" s="23"/>
      <c r="E2103" s="23"/>
      <c r="F2103" s="23"/>
      <c r="G2103" s="23"/>
      <c r="H2103" s="23"/>
      <c r="I2103" s="23"/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</row>
    <row r="2104" spans="1:23" x14ac:dyDescent="0.3">
      <c r="A2104" s="23"/>
      <c r="B2104" s="23"/>
      <c r="C2104" s="23"/>
      <c r="D2104" s="23"/>
      <c r="E2104" s="23"/>
      <c r="F2104" s="23"/>
      <c r="G2104" s="23"/>
      <c r="H2104" s="23"/>
      <c r="I2104" s="23"/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</row>
    <row r="2105" spans="1:23" x14ac:dyDescent="0.3">
      <c r="A2105" s="23"/>
      <c r="B2105" s="23"/>
      <c r="C2105" s="23"/>
      <c r="D2105" s="23"/>
      <c r="E2105" s="23"/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</row>
    <row r="2106" spans="1:23" x14ac:dyDescent="0.3">
      <c r="A2106" s="23"/>
      <c r="B2106" s="23"/>
      <c r="C2106" s="23"/>
      <c r="D2106" s="23"/>
      <c r="E2106" s="23"/>
      <c r="F2106" s="23"/>
      <c r="G2106" s="23"/>
      <c r="H2106" s="23"/>
      <c r="I2106" s="23"/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</row>
    <row r="2107" spans="1:23" x14ac:dyDescent="0.3">
      <c r="A2107" s="23"/>
      <c r="B2107" s="23"/>
      <c r="C2107" s="23"/>
      <c r="D2107" s="23"/>
      <c r="E2107" s="23"/>
      <c r="F2107" s="23"/>
      <c r="G2107" s="23"/>
      <c r="H2107" s="23"/>
      <c r="I2107" s="23"/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</row>
    <row r="2108" spans="1:23" x14ac:dyDescent="0.3">
      <c r="A2108" s="23"/>
      <c r="B2108" s="23"/>
      <c r="C2108" s="23"/>
      <c r="D2108" s="23"/>
      <c r="E2108" s="23"/>
      <c r="F2108" s="23"/>
      <c r="G2108" s="23"/>
      <c r="H2108" s="23"/>
      <c r="I2108" s="23"/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</row>
    <row r="2109" spans="1:23" x14ac:dyDescent="0.3">
      <c r="A2109" s="23"/>
      <c r="B2109" s="23"/>
      <c r="C2109" s="23"/>
      <c r="D2109" s="23"/>
      <c r="E2109" s="23"/>
      <c r="F2109" s="23"/>
      <c r="G2109" s="23"/>
      <c r="H2109" s="23"/>
      <c r="I2109" s="23"/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</row>
    <row r="2110" spans="1:23" x14ac:dyDescent="0.3">
      <c r="A2110" s="23"/>
      <c r="B2110" s="23"/>
      <c r="C2110" s="23"/>
      <c r="D2110" s="23"/>
      <c r="E2110" s="23"/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</row>
    <row r="2111" spans="1:23" x14ac:dyDescent="0.3">
      <c r="A2111" s="23"/>
      <c r="B2111" s="23"/>
      <c r="C2111" s="23"/>
      <c r="D2111" s="23"/>
      <c r="E2111" s="23"/>
      <c r="F2111" s="23"/>
      <c r="G2111" s="23"/>
      <c r="H2111" s="23"/>
      <c r="I2111" s="23"/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</row>
    <row r="2112" spans="1:23" x14ac:dyDescent="0.3">
      <c r="A2112" s="23"/>
      <c r="B2112" s="23"/>
      <c r="C2112" s="23"/>
      <c r="D2112" s="23"/>
      <c r="E2112" s="23"/>
      <c r="F2112" s="23"/>
      <c r="G2112" s="23"/>
      <c r="H2112" s="23"/>
      <c r="I2112" s="23"/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</row>
    <row r="2113" spans="1:23" x14ac:dyDescent="0.3">
      <c r="A2113" s="23"/>
      <c r="B2113" s="23"/>
      <c r="C2113" s="23"/>
      <c r="D2113" s="23"/>
      <c r="E2113" s="23"/>
      <c r="F2113" s="23"/>
      <c r="G2113" s="23"/>
      <c r="H2113" s="23"/>
      <c r="I2113" s="23"/>
      <c r="J2113" s="23"/>
      <c r="K2113" s="23"/>
      <c r="L2113" s="23"/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</row>
    <row r="2114" spans="1:23" x14ac:dyDescent="0.3">
      <c r="A2114" s="23"/>
      <c r="B2114" s="23"/>
      <c r="C2114" s="23"/>
      <c r="D2114" s="23"/>
      <c r="E2114" s="23"/>
      <c r="F2114" s="23"/>
      <c r="G2114" s="23"/>
      <c r="H2114" s="23"/>
      <c r="I2114" s="23"/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</row>
    <row r="2115" spans="1:23" x14ac:dyDescent="0.3">
      <c r="A2115" s="23"/>
      <c r="B2115" s="23"/>
      <c r="C2115" s="23"/>
      <c r="D2115" s="23"/>
      <c r="E2115" s="23"/>
      <c r="F2115" s="23"/>
      <c r="G2115" s="23"/>
      <c r="H2115" s="23"/>
      <c r="I2115" s="23"/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</row>
    <row r="2116" spans="1:23" x14ac:dyDescent="0.3">
      <c r="A2116" s="23"/>
      <c r="B2116" s="23"/>
      <c r="C2116" s="23"/>
      <c r="D2116" s="23"/>
      <c r="E2116" s="23"/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</row>
    <row r="2117" spans="1:23" x14ac:dyDescent="0.3">
      <c r="A2117" s="23"/>
      <c r="B2117" s="23"/>
      <c r="C2117" s="23"/>
      <c r="D2117" s="23"/>
      <c r="E2117" s="23"/>
      <c r="F2117" s="23"/>
      <c r="G2117" s="23"/>
      <c r="H2117" s="23"/>
      <c r="I2117" s="23"/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</row>
    <row r="2118" spans="1:23" x14ac:dyDescent="0.3">
      <c r="A2118" s="23"/>
      <c r="B2118" s="23"/>
      <c r="C2118" s="23"/>
      <c r="D2118" s="23"/>
      <c r="E2118" s="23"/>
      <c r="F2118" s="23"/>
      <c r="G2118" s="23"/>
      <c r="H2118" s="23"/>
      <c r="I2118" s="23"/>
      <c r="J2118" s="23"/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</row>
    <row r="2119" spans="1:23" x14ac:dyDescent="0.3">
      <c r="A2119" s="23"/>
      <c r="B2119" s="23"/>
      <c r="C2119" s="23"/>
      <c r="D2119" s="23"/>
      <c r="E2119" s="23"/>
      <c r="F2119" s="23"/>
      <c r="G2119" s="23"/>
      <c r="H2119" s="23"/>
      <c r="I2119" s="23"/>
      <c r="J2119" s="23"/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</row>
    <row r="2120" spans="1:23" x14ac:dyDescent="0.3">
      <c r="A2120" s="23"/>
      <c r="B2120" s="23"/>
      <c r="C2120" s="23"/>
      <c r="D2120" s="23"/>
      <c r="E2120" s="23"/>
      <c r="F2120" s="23"/>
      <c r="G2120" s="23"/>
      <c r="H2120" s="23"/>
      <c r="I2120" s="23"/>
      <c r="J2120" s="23"/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</row>
    <row r="2121" spans="1:23" x14ac:dyDescent="0.3">
      <c r="A2121" s="23"/>
      <c r="B2121" s="23"/>
      <c r="C2121" s="23"/>
      <c r="D2121" s="23"/>
      <c r="E2121" s="23"/>
      <c r="F2121" s="23"/>
      <c r="G2121" s="23"/>
      <c r="H2121" s="23"/>
      <c r="I2121" s="23"/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</row>
    <row r="2122" spans="1:23" x14ac:dyDescent="0.3">
      <c r="A2122" s="23"/>
      <c r="B2122" s="23"/>
      <c r="C2122" s="23"/>
      <c r="D2122" s="23"/>
      <c r="E2122" s="23"/>
      <c r="F2122" s="23"/>
      <c r="G2122" s="23"/>
      <c r="H2122" s="23"/>
      <c r="I2122" s="23"/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</row>
    <row r="2123" spans="1:23" x14ac:dyDescent="0.3">
      <c r="A2123" s="23"/>
      <c r="B2123" s="23"/>
      <c r="C2123" s="23"/>
      <c r="D2123" s="23"/>
      <c r="E2123" s="23"/>
      <c r="F2123" s="23"/>
      <c r="G2123" s="23"/>
      <c r="H2123" s="23"/>
      <c r="I2123" s="23"/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</row>
    <row r="2124" spans="1:23" x14ac:dyDescent="0.3">
      <c r="A2124" s="23"/>
      <c r="B2124" s="23"/>
      <c r="C2124" s="23"/>
      <c r="D2124" s="23"/>
      <c r="E2124" s="23"/>
      <c r="F2124" s="23"/>
      <c r="G2124" s="23"/>
      <c r="H2124" s="23"/>
      <c r="I2124" s="23"/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</row>
    <row r="2125" spans="1:23" x14ac:dyDescent="0.3">
      <c r="A2125" s="23"/>
      <c r="B2125" s="23"/>
      <c r="C2125" s="23"/>
      <c r="D2125" s="23"/>
      <c r="E2125" s="23"/>
      <c r="F2125" s="23"/>
      <c r="G2125" s="23"/>
      <c r="H2125" s="23"/>
      <c r="I2125" s="23"/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</row>
    <row r="2126" spans="1:23" x14ac:dyDescent="0.3">
      <c r="A2126" s="23"/>
      <c r="B2126" s="23"/>
      <c r="C2126" s="23"/>
      <c r="D2126" s="23"/>
      <c r="E2126" s="23"/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</row>
    <row r="2127" spans="1:23" x14ac:dyDescent="0.3">
      <c r="A2127" s="23"/>
      <c r="B2127" s="23"/>
      <c r="C2127" s="23"/>
      <c r="D2127" s="23"/>
      <c r="E2127" s="23"/>
      <c r="F2127" s="23"/>
      <c r="G2127" s="23"/>
      <c r="H2127" s="23"/>
      <c r="I2127" s="23"/>
      <c r="J2127" s="23"/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</row>
    <row r="2128" spans="1:23" x14ac:dyDescent="0.3">
      <c r="A2128" s="23"/>
      <c r="B2128" s="23"/>
      <c r="C2128" s="23"/>
      <c r="D2128" s="23"/>
      <c r="E2128" s="23"/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</row>
    <row r="2129" spans="1:23" x14ac:dyDescent="0.3">
      <c r="A2129" s="23"/>
      <c r="B2129" s="23"/>
      <c r="C2129" s="23"/>
      <c r="D2129" s="23"/>
      <c r="E2129" s="23"/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</row>
    <row r="2130" spans="1:23" x14ac:dyDescent="0.3">
      <c r="A2130" s="23"/>
      <c r="B2130" s="23"/>
      <c r="C2130" s="23"/>
      <c r="D2130" s="23"/>
      <c r="E2130" s="23"/>
      <c r="F2130" s="23"/>
      <c r="G2130" s="23"/>
      <c r="H2130" s="23"/>
      <c r="I2130" s="23"/>
      <c r="J2130" s="23"/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</row>
    <row r="2131" spans="1:23" x14ac:dyDescent="0.3">
      <c r="A2131" s="23"/>
      <c r="B2131" s="23"/>
      <c r="C2131" s="23"/>
      <c r="D2131" s="23"/>
      <c r="E2131" s="23"/>
      <c r="F2131" s="23"/>
      <c r="G2131" s="23"/>
      <c r="H2131" s="23"/>
      <c r="I2131" s="23"/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</row>
    <row r="2132" spans="1:23" x14ac:dyDescent="0.3">
      <c r="A2132" s="23"/>
      <c r="B2132" s="23"/>
      <c r="C2132" s="23"/>
      <c r="D2132" s="23"/>
      <c r="E2132" s="23"/>
      <c r="F2132" s="23"/>
      <c r="G2132" s="23"/>
      <c r="H2132" s="23"/>
      <c r="I2132" s="23"/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</row>
    <row r="2133" spans="1:23" x14ac:dyDescent="0.3">
      <c r="A2133" s="23"/>
      <c r="B2133" s="23"/>
      <c r="C2133" s="23"/>
      <c r="D2133" s="23"/>
      <c r="E2133" s="23"/>
      <c r="F2133" s="23"/>
      <c r="G2133" s="23"/>
      <c r="H2133" s="23"/>
      <c r="I2133" s="23"/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</row>
    <row r="2134" spans="1:23" x14ac:dyDescent="0.3">
      <c r="A2134" s="23"/>
      <c r="B2134" s="23"/>
      <c r="C2134" s="23"/>
      <c r="D2134" s="23"/>
      <c r="E2134" s="23"/>
      <c r="F2134" s="23"/>
      <c r="G2134" s="23"/>
      <c r="H2134" s="23"/>
      <c r="I2134" s="23"/>
      <c r="J2134" s="23"/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</row>
    <row r="2135" spans="1:23" x14ac:dyDescent="0.3">
      <c r="A2135" s="23"/>
      <c r="B2135" s="23"/>
      <c r="C2135" s="23"/>
      <c r="D2135" s="23"/>
      <c r="E2135" s="23"/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</row>
    <row r="2136" spans="1:23" x14ac:dyDescent="0.3">
      <c r="A2136" s="23"/>
      <c r="B2136" s="23"/>
      <c r="C2136" s="23"/>
      <c r="D2136" s="23"/>
      <c r="E2136" s="23"/>
      <c r="F2136" s="23"/>
      <c r="G2136" s="23"/>
      <c r="H2136" s="23"/>
      <c r="I2136" s="23"/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</row>
    <row r="2137" spans="1:23" x14ac:dyDescent="0.3">
      <c r="A2137" s="23"/>
      <c r="B2137" s="23"/>
      <c r="C2137" s="23"/>
      <c r="D2137" s="23"/>
      <c r="E2137" s="23"/>
      <c r="F2137" s="23"/>
      <c r="G2137" s="23"/>
      <c r="H2137" s="23"/>
      <c r="I2137" s="23"/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</row>
    <row r="2138" spans="1:23" x14ac:dyDescent="0.3">
      <c r="A2138" s="23"/>
      <c r="B2138" s="23"/>
      <c r="C2138" s="23"/>
      <c r="D2138" s="23"/>
      <c r="E2138" s="23"/>
      <c r="F2138" s="23"/>
      <c r="G2138" s="23"/>
      <c r="H2138" s="23"/>
      <c r="I2138" s="23"/>
      <c r="J2138" s="23"/>
      <c r="K2138" s="23"/>
      <c r="L2138" s="23"/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</row>
    <row r="2139" spans="1:23" x14ac:dyDescent="0.3">
      <c r="A2139" s="23"/>
      <c r="B2139" s="23"/>
      <c r="C2139" s="23"/>
      <c r="D2139" s="23"/>
      <c r="E2139" s="23"/>
      <c r="F2139" s="23"/>
      <c r="G2139" s="23"/>
      <c r="H2139" s="23"/>
      <c r="I2139" s="23"/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</row>
    <row r="2140" spans="1:23" x14ac:dyDescent="0.3">
      <c r="A2140" s="23"/>
      <c r="B2140" s="23"/>
      <c r="C2140" s="23"/>
      <c r="D2140" s="23"/>
      <c r="E2140" s="23"/>
      <c r="F2140" s="23"/>
      <c r="G2140" s="23"/>
      <c r="H2140" s="23"/>
      <c r="I2140" s="23"/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</row>
    <row r="2141" spans="1:23" x14ac:dyDescent="0.3">
      <c r="A2141" s="23"/>
      <c r="B2141" s="23"/>
      <c r="C2141" s="23"/>
      <c r="D2141" s="23"/>
      <c r="E2141" s="23"/>
      <c r="F2141" s="23"/>
      <c r="G2141" s="23"/>
      <c r="H2141" s="23"/>
      <c r="I2141" s="23"/>
      <c r="J2141" s="23"/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</row>
    <row r="2142" spans="1:23" x14ac:dyDescent="0.3">
      <c r="A2142" s="23"/>
      <c r="B2142" s="23"/>
      <c r="C2142" s="23"/>
      <c r="D2142" s="23"/>
      <c r="E2142" s="23"/>
      <c r="F2142" s="23"/>
      <c r="G2142" s="23"/>
      <c r="H2142" s="23"/>
      <c r="I2142" s="23"/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</row>
    <row r="2143" spans="1:23" x14ac:dyDescent="0.3">
      <c r="A2143" s="23"/>
      <c r="B2143" s="23"/>
      <c r="C2143" s="23"/>
      <c r="D2143" s="23"/>
      <c r="E2143" s="23"/>
      <c r="F2143" s="23"/>
      <c r="G2143" s="23"/>
      <c r="H2143" s="23"/>
      <c r="I2143" s="23"/>
      <c r="J2143" s="23"/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</row>
    <row r="2144" spans="1:23" x14ac:dyDescent="0.3">
      <c r="A2144" s="23"/>
      <c r="B2144" s="23"/>
      <c r="C2144" s="23"/>
      <c r="D2144" s="23"/>
      <c r="E2144" s="23"/>
      <c r="F2144" s="23"/>
      <c r="G2144" s="23"/>
      <c r="H2144" s="23"/>
      <c r="I2144" s="23"/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</row>
    <row r="2145" spans="1:23" x14ac:dyDescent="0.3">
      <c r="A2145" s="23"/>
      <c r="B2145" s="23"/>
      <c r="C2145" s="23"/>
      <c r="D2145" s="23"/>
      <c r="E2145" s="23"/>
      <c r="F2145" s="23"/>
      <c r="G2145" s="23"/>
      <c r="H2145" s="23"/>
      <c r="I2145" s="23"/>
      <c r="J2145" s="23"/>
      <c r="K2145" s="23"/>
      <c r="L2145" s="23"/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</row>
    <row r="2146" spans="1:23" x14ac:dyDescent="0.3">
      <c r="A2146" s="23"/>
      <c r="B2146" s="23"/>
      <c r="C2146" s="23"/>
      <c r="D2146" s="23"/>
      <c r="E2146" s="23"/>
      <c r="F2146" s="23"/>
      <c r="G2146" s="23"/>
      <c r="H2146" s="23"/>
      <c r="I2146" s="23"/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</row>
    <row r="2147" spans="1:23" x14ac:dyDescent="0.3">
      <c r="A2147" s="23"/>
      <c r="B2147" s="23"/>
      <c r="C2147" s="23"/>
      <c r="D2147" s="23"/>
      <c r="E2147" s="23"/>
      <c r="F2147" s="23"/>
      <c r="G2147" s="23"/>
      <c r="H2147" s="23"/>
      <c r="I2147" s="23"/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</row>
    <row r="2148" spans="1:23" x14ac:dyDescent="0.3">
      <c r="A2148" s="23"/>
      <c r="B2148" s="23"/>
      <c r="C2148" s="23"/>
      <c r="D2148" s="23"/>
      <c r="E2148" s="23"/>
      <c r="F2148" s="23"/>
      <c r="G2148" s="23"/>
      <c r="H2148" s="23"/>
      <c r="I2148" s="23"/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</row>
    <row r="2149" spans="1:23" x14ac:dyDescent="0.3">
      <c r="A2149" s="23"/>
      <c r="B2149" s="23"/>
      <c r="C2149" s="23"/>
      <c r="D2149" s="23"/>
      <c r="E2149" s="23"/>
      <c r="F2149" s="23"/>
      <c r="G2149" s="23"/>
      <c r="H2149" s="23"/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</row>
    <row r="2150" spans="1:23" x14ac:dyDescent="0.3">
      <c r="A2150" s="23"/>
      <c r="B2150" s="23"/>
      <c r="C2150" s="23"/>
      <c r="D2150" s="23"/>
      <c r="E2150" s="23"/>
      <c r="F2150" s="23"/>
      <c r="G2150" s="23"/>
      <c r="H2150" s="23"/>
      <c r="I2150" s="23"/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</row>
    <row r="2151" spans="1:23" x14ac:dyDescent="0.3">
      <c r="A2151" s="23"/>
      <c r="B2151" s="23"/>
      <c r="C2151" s="23"/>
      <c r="D2151" s="23"/>
      <c r="E2151" s="23"/>
      <c r="F2151" s="23"/>
      <c r="G2151" s="23"/>
      <c r="H2151" s="23"/>
      <c r="I2151" s="23"/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</row>
    <row r="2152" spans="1:23" x14ac:dyDescent="0.3">
      <c r="A2152" s="23"/>
      <c r="B2152" s="23"/>
      <c r="C2152" s="23"/>
      <c r="D2152" s="23"/>
      <c r="E2152" s="23"/>
      <c r="F2152" s="23"/>
      <c r="G2152" s="23"/>
      <c r="H2152" s="23"/>
      <c r="I2152" s="23"/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</row>
    <row r="2153" spans="1:23" x14ac:dyDescent="0.3">
      <c r="A2153" s="23"/>
      <c r="B2153" s="23"/>
      <c r="C2153" s="23"/>
      <c r="D2153" s="23"/>
      <c r="E2153" s="23"/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</row>
    <row r="2154" spans="1:23" x14ac:dyDescent="0.3">
      <c r="A2154" s="23"/>
      <c r="B2154" s="23"/>
      <c r="C2154" s="23"/>
      <c r="D2154" s="23"/>
      <c r="E2154" s="23"/>
      <c r="F2154" s="23"/>
      <c r="G2154" s="23"/>
      <c r="H2154" s="23"/>
      <c r="I2154" s="23"/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</row>
    <row r="2155" spans="1:23" x14ac:dyDescent="0.3">
      <c r="A2155" s="23"/>
      <c r="B2155" s="23"/>
      <c r="C2155" s="23"/>
      <c r="D2155" s="23"/>
      <c r="E2155" s="23"/>
      <c r="F2155" s="23"/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</row>
    <row r="2156" spans="1:23" x14ac:dyDescent="0.3">
      <c r="A2156" s="23"/>
      <c r="B2156" s="23"/>
      <c r="C2156" s="23"/>
      <c r="D2156" s="23"/>
      <c r="E2156" s="23"/>
      <c r="F2156" s="23"/>
      <c r="G2156" s="23"/>
      <c r="H2156" s="23"/>
      <c r="I2156" s="23"/>
      <c r="J2156" s="23"/>
      <c r="K2156" s="23"/>
      <c r="L2156" s="23"/>
      <c r="M2156" s="23"/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</row>
    <row r="2157" spans="1:23" x14ac:dyDescent="0.3">
      <c r="A2157" s="23"/>
      <c r="B2157" s="23"/>
      <c r="C2157" s="23"/>
      <c r="D2157" s="23"/>
      <c r="E2157" s="23"/>
      <c r="F2157" s="23"/>
      <c r="G2157" s="23"/>
      <c r="H2157" s="23"/>
      <c r="I2157" s="23"/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</row>
    <row r="2158" spans="1:23" x14ac:dyDescent="0.3">
      <c r="A2158" s="23"/>
      <c r="B2158" s="23"/>
      <c r="C2158" s="23"/>
      <c r="D2158" s="23"/>
      <c r="E2158" s="23"/>
      <c r="F2158" s="23"/>
      <c r="G2158" s="23"/>
      <c r="H2158" s="23"/>
      <c r="I2158" s="23"/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</row>
    <row r="2159" spans="1:23" x14ac:dyDescent="0.3">
      <c r="A2159" s="23"/>
      <c r="B2159" s="23"/>
      <c r="C2159" s="23"/>
      <c r="D2159" s="23"/>
      <c r="E2159" s="23"/>
      <c r="F2159" s="23"/>
      <c r="G2159" s="23"/>
      <c r="H2159" s="23"/>
      <c r="I2159" s="23"/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</row>
    <row r="2160" spans="1:23" x14ac:dyDescent="0.3">
      <c r="A2160" s="23"/>
      <c r="B2160" s="23"/>
      <c r="C2160" s="23"/>
      <c r="D2160" s="23"/>
      <c r="E2160" s="23"/>
      <c r="F2160" s="23"/>
      <c r="G2160" s="23"/>
      <c r="H2160" s="23"/>
      <c r="I2160" s="23"/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</row>
    <row r="2161" spans="1:23" x14ac:dyDescent="0.3">
      <c r="A2161" s="23"/>
      <c r="B2161" s="23"/>
      <c r="C2161" s="23"/>
      <c r="D2161" s="23"/>
      <c r="E2161" s="23"/>
      <c r="F2161" s="23"/>
      <c r="G2161" s="23"/>
      <c r="H2161" s="23"/>
      <c r="I2161" s="23"/>
      <c r="J2161" s="23"/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</row>
    <row r="2162" spans="1:23" x14ac:dyDescent="0.3">
      <c r="A2162" s="23"/>
      <c r="B2162" s="23"/>
      <c r="C2162" s="23"/>
      <c r="D2162" s="23"/>
      <c r="E2162" s="23"/>
      <c r="F2162" s="23"/>
      <c r="G2162" s="23"/>
      <c r="H2162" s="23"/>
      <c r="I2162" s="23"/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</row>
    <row r="2163" spans="1:23" x14ac:dyDescent="0.3">
      <c r="A2163" s="23"/>
      <c r="B2163" s="23"/>
      <c r="C2163" s="23"/>
      <c r="D2163" s="23"/>
      <c r="E2163" s="23"/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</row>
    <row r="2164" spans="1:23" x14ac:dyDescent="0.3">
      <c r="A2164" s="23"/>
      <c r="B2164" s="23"/>
      <c r="C2164" s="23"/>
      <c r="D2164" s="23"/>
      <c r="E2164" s="23"/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</row>
    <row r="2165" spans="1:23" x14ac:dyDescent="0.3">
      <c r="A2165" s="23"/>
      <c r="B2165" s="23"/>
      <c r="C2165" s="23"/>
      <c r="D2165" s="23"/>
      <c r="E2165" s="23"/>
      <c r="F2165" s="23"/>
      <c r="G2165" s="23"/>
      <c r="H2165" s="23"/>
      <c r="I2165" s="23"/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</row>
    <row r="2166" spans="1:23" x14ac:dyDescent="0.3">
      <c r="A2166" s="23"/>
      <c r="B2166" s="23"/>
      <c r="C2166" s="23"/>
      <c r="D2166" s="23"/>
      <c r="E2166" s="23"/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</row>
    <row r="2167" spans="1:23" x14ac:dyDescent="0.3">
      <c r="A2167" s="23"/>
      <c r="B2167" s="23"/>
      <c r="C2167" s="23"/>
      <c r="D2167" s="23"/>
      <c r="E2167" s="23"/>
      <c r="F2167" s="23"/>
      <c r="G2167" s="23"/>
      <c r="H2167" s="23"/>
      <c r="I2167" s="23"/>
      <c r="J2167" s="23"/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</row>
    <row r="2168" spans="1:23" x14ac:dyDescent="0.3">
      <c r="A2168" s="23"/>
      <c r="B2168" s="23"/>
      <c r="C2168" s="23"/>
      <c r="D2168" s="23"/>
      <c r="E2168" s="23"/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</row>
    <row r="2169" spans="1:23" x14ac:dyDescent="0.3">
      <c r="A2169" s="23"/>
      <c r="B2169" s="23"/>
      <c r="C2169" s="23"/>
      <c r="D2169" s="23"/>
      <c r="E2169" s="23"/>
      <c r="F2169" s="23"/>
      <c r="G2169" s="23"/>
      <c r="H2169" s="23"/>
      <c r="I2169" s="23"/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</row>
    <row r="2170" spans="1:23" x14ac:dyDescent="0.3">
      <c r="A2170" s="23"/>
      <c r="B2170" s="23"/>
      <c r="C2170" s="23"/>
      <c r="D2170" s="23"/>
      <c r="E2170" s="23"/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</row>
    <row r="2171" spans="1:23" x14ac:dyDescent="0.3">
      <c r="A2171" s="23"/>
      <c r="B2171" s="23"/>
      <c r="C2171" s="23"/>
      <c r="D2171" s="23"/>
      <c r="E2171" s="23"/>
      <c r="F2171" s="23"/>
      <c r="G2171" s="23"/>
      <c r="H2171" s="23"/>
      <c r="I2171" s="23"/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</row>
    <row r="2172" spans="1:23" x14ac:dyDescent="0.3">
      <c r="A2172" s="23"/>
      <c r="B2172" s="23"/>
      <c r="C2172" s="23"/>
      <c r="D2172" s="23"/>
      <c r="E2172" s="23"/>
      <c r="F2172" s="23"/>
      <c r="G2172" s="23"/>
      <c r="H2172" s="23"/>
      <c r="I2172" s="23"/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</row>
    <row r="2173" spans="1:23" x14ac:dyDescent="0.3">
      <c r="A2173" s="23"/>
      <c r="B2173" s="23"/>
      <c r="C2173" s="23"/>
      <c r="D2173" s="23"/>
      <c r="E2173" s="23"/>
      <c r="F2173" s="23"/>
      <c r="G2173" s="23"/>
      <c r="H2173" s="23"/>
      <c r="I2173" s="23"/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</row>
    <row r="2174" spans="1:23" x14ac:dyDescent="0.3">
      <c r="A2174" s="23"/>
      <c r="B2174" s="23"/>
      <c r="C2174" s="23"/>
      <c r="D2174" s="23"/>
      <c r="E2174" s="23"/>
      <c r="F2174" s="23"/>
      <c r="G2174" s="23"/>
      <c r="H2174" s="23"/>
      <c r="I2174" s="23"/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</row>
    <row r="2175" spans="1:23" x14ac:dyDescent="0.3">
      <c r="A2175" s="23"/>
      <c r="B2175" s="23"/>
      <c r="C2175" s="23"/>
      <c r="D2175" s="23"/>
      <c r="E2175" s="23"/>
      <c r="F2175" s="23"/>
      <c r="G2175" s="23"/>
      <c r="H2175" s="23"/>
      <c r="I2175" s="23"/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</row>
    <row r="2176" spans="1:23" x14ac:dyDescent="0.3">
      <c r="A2176" s="23"/>
      <c r="B2176" s="23"/>
      <c r="C2176" s="23"/>
      <c r="D2176" s="23"/>
      <c r="E2176" s="23"/>
      <c r="F2176" s="23"/>
      <c r="G2176" s="23"/>
      <c r="H2176" s="23"/>
      <c r="I2176" s="23"/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</row>
    <row r="2177" spans="1:23" x14ac:dyDescent="0.3">
      <c r="A2177" s="23"/>
      <c r="B2177" s="23"/>
      <c r="C2177" s="23"/>
      <c r="D2177" s="23"/>
      <c r="E2177" s="23"/>
      <c r="F2177" s="23"/>
      <c r="G2177" s="23"/>
      <c r="H2177" s="23"/>
      <c r="I2177" s="23"/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</row>
    <row r="2178" spans="1:23" x14ac:dyDescent="0.3">
      <c r="A2178" s="23"/>
      <c r="B2178" s="23"/>
      <c r="C2178" s="23"/>
      <c r="D2178" s="23"/>
      <c r="E2178" s="23"/>
      <c r="F2178" s="23"/>
      <c r="G2178" s="23"/>
      <c r="H2178" s="23"/>
      <c r="I2178" s="23"/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</row>
    <row r="2179" spans="1:23" x14ac:dyDescent="0.3">
      <c r="A2179" s="23"/>
      <c r="B2179" s="23"/>
      <c r="C2179" s="23"/>
      <c r="D2179" s="23"/>
      <c r="E2179" s="23"/>
      <c r="F2179" s="23"/>
      <c r="G2179" s="23"/>
      <c r="H2179" s="23"/>
      <c r="I2179" s="23"/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</row>
    <row r="2180" spans="1:23" x14ac:dyDescent="0.3">
      <c r="A2180" s="23"/>
      <c r="B2180" s="23"/>
      <c r="C2180" s="23"/>
      <c r="D2180" s="23"/>
      <c r="E2180" s="23"/>
      <c r="F2180" s="23"/>
      <c r="G2180" s="23"/>
      <c r="H2180" s="23"/>
      <c r="I2180" s="23"/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</row>
    <row r="2181" spans="1:23" x14ac:dyDescent="0.3">
      <c r="A2181" s="23"/>
      <c r="B2181" s="23"/>
      <c r="C2181" s="23"/>
      <c r="D2181" s="23"/>
      <c r="E2181" s="23"/>
      <c r="F2181" s="23"/>
      <c r="G2181" s="23"/>
      <c r="H2181" s="23"/>
      <c r="I2181" s="23"/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</row>
    <row r="2182" spans="1:23" x14ac:dyDescent="0.3">
      <c r="A2182" s="23"/>
      <c r="B2182" s="23"/>
      <c r="C2182" s="23"/>
      <c r="D2182" s="23"/>
      <c r="E2182" s="23"/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</row>
    <row r="2183" spans="1:23" x14ac:dyDescent="0.3">
      <c r="A2183" s="23"/>
      <c r="B2183" s="23"/>
      <c r="C2183" s="23"/>
      <c r="D2183" s="23"/>
      <c r="E2183" s="23"/>
      <c r="F2183" s="23"/>
      <c r="G2183" s="23"/>
      <c r="H2183" s="23"/>
      <c r="I2183" s="23"/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</row>
    <row r="2184" spans="1:23" x14ac:dyDescent="0.3">
      <c r="A2184" s="23"/>
      <c r="B2184" s="23"/>
      <c r="C2184" s="23"/>
      <c r="D2184" s="23"/>
      <c r="E2184" s="23"/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</row>
    <row r="2185" spans="1:23" x14ac:dyDescent="0.3">
      <c r="A2185" s="23"/>
      <c r="B2185" s="23"/>
      <c r="C2185" s="23"/>
      <c r="D2185" s="23"/>
      <c r="E2185" s="23"/>
      <c r="F2185" s="23"/>
      <c r="G2185" s="23"/>
      <c r="H2185" s="23"/>
      <c r="I2185" s="23"/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</row>
    <row r="2186" spans="1:23" x14ac:dyDescent="0.3">
      <c r="A2186" s="23"/>
      <c r="B2186" s="23"/>
      <c r="C2186" s="23"/>
      <c r="D2186" s="23"/>
      <c r="E2186" s="23"/>
      <c r="F2186" s="23"/>
      <c r="G2186" s="23"/>
      <c r="H2186" s="23"/>
      <c r="I2186" s="23"/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</row>
    <row r="2187" spans="1:23" x14ac:dyDescent="0.3">
      <c r="A2187" s="23"/>
      <c r="B2187" s="23"/>
      <c r="C2187" s="23"/>
      <c r="D2187" s="23"/>
      <c r="E2187" s="23"/>
      <c r="F2187" s="23"/>
      <c r="G2187" s="23"/>
      <c r="H2187" s="23"/>
      <c r="I2187" s="23"/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</row>
    <row r="2188" spans="1:23" x14ac:dyDescent="0.3">
      <c r="A2188" s="23"/>
      <c r="B2188" s="23"/>
      <c r="C2188" s="23"/>
      <c r="D2188" s="23"/>
      <c r="E2188" s="23"/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</row>
    <row r="2189" spans="1:23" x14ac:dyDescent="0.3">
      <c r="A2189" s="23"/>
      <c r="B2189" s="23"/>
      <c r="C2189" s="23"/>
      <c r="D2189" s="23"/>
      <c r="E2189" s="23"/>
      <c r="F2189" s="23"/>
      <c r="G2189" s="23"/>
      <c r="H2189" s="23"/>
      <c r="I2189" s="23"/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</row>
    <row r="2190" spans="1:23" x14ac:dyDescent="0.3">
      <c r="A2190" s="23"/>
      <c r="B2190" s="23"/>
      <c r="C2190" s="23"/>
      <c r="D2190" s="23"/>
      <c r="E2190" s="23"/>
      <c r="F2190" s="23"/>
      <c r="G2190" s="23"/>
      <c r="H2190" s="23"/>
      <c r="I2190" s="23"/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</row>
    <row r="2191" spans="1:23" x14ac:dyDescent="0.3">
      <c r="A2191" s="23"/>
      <c r="B2191" s="23"/>
      <c r="C2191" s="23"/>
      <c r="D2191" s="23"/>
      <c r="E2191" s="23"/>
      <c r="F2191" s="23"/>
      <c r="G2191" s="23"/>
      <c r="H2191" s="23"/>
      <c r="I2191" s="23"/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</row>
    <row r="2192" spans="1:23" x14ac:dyDescent="0.3">
      <c r="A2192" s="23"/>
      <c r="B2192" s="23"/>
      <c r="C2192" s="23"/>
      <c r="D2192" s="23"/>
      <c r="E2192" s="23"/>
      <c r="F2192" s="23"/>
      <c r="G2192" s="23"/>
      <c r="H2192" s="23"/>
      <c r="I2192" s="23"/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</row>
    <row r="2193" spans="1:23" x14ac:dyDescent="0.3">
      <c r="A2193" s="23"/>
      <c r="B2193" s="23"/>
      <c r="C2193" s="23"/>
      <c r="D2193" s="23"/>
      <c r="E2193" s="23"/>
      <c r="F2193" s="23"/>
      <c r="G2193" s="23"/>
      <c r="H2193" s="23"/>
      <c r="I2193" s="23"/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</row>
    <row r="2194" spans="1:23" x14ac:dyDescent="0.3">
      <c r="A2194" s="23"/>
      <c r="B2194" s="23"/>
      <c r="C2194" s="23"/>
      <c r="D2194" s="23"/>
      <c r="E2194" s="23"/>
      <c r="F2194" s="23"/>
      <c r="G2194" s="23"/>
      <c r="H2194" s="23"/>
      <c r="I2194" s="23"/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</row>
    <row r="2195" spans="1:23" x14ac:dyDescent="0.3">
      <c r="A2195" s="23"/>
      <c r="B2195" s="23"/>
      <c r="C2195" s="23"/>
      <c r="D2195" s="23"/>
      <c r="E2195" s="23"/>
      <c r="F2195" s="23"/>
      <c r="G2195" s="23"/>
      <c r="H2195" s="23"/>
      <c r="I2195" s="23"/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</row>
    <row r="2196" spans="1:23" x14ac:dyDescent="0.3">
      <c r="A2196" s="23"/>
      <c r="B2196" s="23"/>
      <c r="C2196" s="23"/>
      <c r="D2196" s="23"/>
      <c r="E2196" s="23"/>
      <c r="F2196" s="23"/>
      <c r="G2196" s="23"/>
      <c r="H2196" s="23"/>
      <c r="I2196" s="23"/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</row>
    <row r="2197" spans="1:23" x14ac:dyDescent="0.3">
      <c r="A2197" s="23"/>
      <c r="B2197" s="23"/>
      <c r="C2197" s="23"/>
      <c r="D2197" s="23"/>
      <c r="E2197" s="23"/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</row>
    <row r="2198" spans="1:23" x14ac:dyDescent="0.3">
      <c r="A2198" s="23"/>
      <c r="B2198" s="23"/>
      <c r="C2198" s="23"/>
      <c r="D2198" s="23"/>
      <c r="E2198" s="23"/>
      <c r="F2198" s="23"/>
      <c r="G2198" s="23"/>
      <c r="H2198" s="23"/>
      <c r="I2198" s="23"/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</row>
    <row r="2199" spans="1:23" x14ac:dyDescent="0.3">
      <c r="A2199" s="23"/>
      <c r="B2199" s="23"/>
      <c r="C2199" s="23"/>
      <c r="D2199" s="23"/>
      <c r="E2199" s="23"/>
      <c r="F2199" s="23"/>
      <c r="G2199" s="23"/>
      <c r="H2199" s="23"/>
      <c r="I2199" s="23"/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</row>
    <row r="2200" spans="1:23" x14ac:dyDescent="0.3">
      <c r="A2200" s="23"/>
      <c r="B2200" s="23"/>
      <c r="C2200" s="23"/>
      <c r="D2200" s="23"/>
      <c r="E2200" s="23"/>
      <c r="F2200" s="23"/>
      <c r="G2200" s="23"/>
      <c r="H2200" s="23"/>
      <c r="I2200" s="23"/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</row>
    <row r="2201" spans="1:23" x14ac:dyDescent="0.3">
      <c r="A2201" s="23"/>
      <c r="B2201" s="23"/>
      <c r="C2201" s="23"/>
      <c r="D2201" s="23"/>
      <c r="E2201" s="23"/>
      <c r="F2201" s="23"/>
      <c r="G2201" s="23"/>
      <c r="H2201" s="23"/>
      <c r="I2201" s="23"/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</row>
    <row r="2202" spans="1:23" x14ac:dyDescent="0.3">
      <c r="A2202" s="23"/>
      <c r="B2202" s="23"/>
      <c r="C2202" s="23"/>
      <c r="D2202" s="23"/>
      <c r="E2202" s="23"/>
      <c r="F2202" s="23"/>
      <c r="G2202" s="23"/>
      <c r="H2202" s="23"/>
      <c r="I2202" s="23"/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</row>
    <row r="2203" spans="1:23" x14ac:dyDescent="0.3">
      <c r="A2203" s="23"/>
      <c r="B2203" s="23"/>
      <c r="C2203" s="23"/>
      <c r="D2203" s="23"/>
      <c r="E2203" s="23"/>
      <c r="F2203" s="23"/>
      <c r="G2203" s="23"/>
      <c r="H2203" s="23"/>
      <c r="I2203" s="23"/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</row>
    <row r="2204" spans="1:23" x14ac:dyDescent="0.3">
      <c r="A2204" s="23"/>
      <c r="B2204" s="23"/>
      <c r="C2204" s="23"/>
      <c r="D2204" s="23"/>
      <c r="E2204" s="23"/>
      <c r="F2204" s="23"/>
      <c r="G2204" s="23"/>
      <c r="H2204" s="23"/>
      <c r="I2204" s="23"/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</row>
    <row r="2205" spans="1:23" x14ac:dyDescent="0.3">
      <c r="A2205" s="23"/>
      <c r="B2205" s="23"/>
      <c r="C2205" s="23"/>
      <c r="D2205" s="23"/>
      <c r="E2205" s="23"/>
      <c r="F2205" s="23"/>
      <c r="G2205" s="23"/>
      <c r="H2205" s="23"/>
      <c r="I2205" s="23"/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</row>
    <row r="2206" spans="1:23" x14ac:dyDescent="0.3">
      <c r="A2206" s="23"/>
      <c r="B2206" s="23"/>
      <c r="C2206" s="23"/>
      <c r="D2206" s="23"/>
      <c r="E2206" s="23"/>
      <c r="F2206" s="23"/>
      <c r="G2206" s="23"/>
      <c r="H2206" s="23"/>
      <c r="I2206" s="23"/>
      <c r="J2206" s="23"/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</row>
    <row r="2207" spans="1:23" x14ac:dyDescent="0.3">
      <c r="A2207" s="23"/>
      <c r="B2207" s="23"/>
      <c r="C2207" s="23"/>
      <c r="D2207" s="23"/>
      <c r="E2207" s="23"/>
      <c r="F2207" s="23"/>
      <c r="G2207" s="23"/>
      <c r="H2207" s="23"/>
      <c r="I2207" s="23"/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</row>
    <row r="2208" spans="1:23" x14ac:dyDescent="0.3">
      <c r="A2208" s="23"/>
      <c r="B2208" s="23"/>
      <c r="C2208" s="23"/>
      <c r="D2208" s="23"/>
      <c r="E2208" s="23"/>
      <c r="F2208" s="23"/>
      <c r="G2208" s="23"/>
      <c r="H2208" s="23"/>
      <c r="I2208" s="23"/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</row>
    <row r="2209" spans="1:23" x14ac:dyDescent="0.3">
      <c r="A2209" s="23"/>
      <c r="B2209" s="23"/>
      <c r="C2209" s="23"/>
      <c r="D2209" s="23"/>
      <c r="E2209" s="23"/>
      <c r="F2209" s="23"/>
      <c r="G2209" s="23"/>
      <c r="H2209" s="23"/>
      <c r="I2209" s="23"/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</row>
    <row r="2210" spans="1:23" x14ac:dyDescent="0.3">
      <c r="A2210" s="23"/>
      <c r="B2210" s="23"/>
      <c r="C2210" s="23"/>
      <c r="D2210" s="23"/>
      <c r="E2210" s="23"/>
      <c r="F2210" s="23"/>
      <c r="G2210" s="23"/>
      <c r="H2210" s="23"/>
      <c r="I2210" s="23"/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</row>
    <row r="2211" spans="1:23" x14ac:dyDescent="0.3">
      <c r="A2211" s="23"/>
      <c r="B2211" s="23"/>
      <c r="C2211" s="23"/>
      <c r="D2211" s="23"/>
      <c r="E2211" s="23"/>
      <c r="F2211" s="23"/>
      <c r="G2211" s="23"/>
      <c r="H2211" s="23"/>
      <c r="I2211" s="23"/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</row>
    <row r="2212" spans="1:23" x14ac:dyDescent="0.3">
      <c r="A2212" s="23"/>
      <c r="B2212" s="23"/>
      <c r="C2212" s="23"/>
      <c r="D2212" s="23"/>
      <c r="E2212" s="23"/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</row>
    <row r="2213" spans="1:23" x14ac:dyDescent="0.3">
      <c r="A2213" s="23"/>
      <c r="B2213" s="23"/>
      <c r="C2213" s="23"/>
      <c r="D2213" s="23"/>
      <c r="E2213" s="23"/>
      <c r="F2213" s="23"/>
      <c r="G2213" s="23"/>
      <c r="H2213" s="23"/>
      <c r="I2213" s="23"/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</row>
    <row r="2214" spans="1:23" x14ac:dyDescent="0.3">
      <c r="A2214" s="23"/>
      <c r="B2214" s="23"/>
      <c r="C2214" s="23"/>
      <c r="D2214" s="23"/>
      <c r="E2214" s="23"/>
      <c r="F2214" s="23"/>
      <c r="G2214" s="23"/>
      <c r="H2214" s="23"/>
      <c r="I2214" s="23"/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</row>
    <row r="2215" spans="1:23" x14ac:dyDescent="0.3">
      <c r="A2215" s="23"/>
      <c r="B2215" s="23"/>
      <c r="C2215" s="23"/>
      <c r="D2215" s="23"/>
      <c r="E2215" s="23"/>
      <c r="F2215" s="23"/>
      <c r="G2215" s="23"/>
      <c r="H2215" s="23"/>
      <c r="I2215" s="23"/>
      <c r="J2215" s="23"/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</row>
    <row r="2216" spans="1:23" x14ac:dyDescent="0.3">
      <c r="A2216" s="23"/>
      <c r="B2216" s="23"/>
      <c r="C2216" s="23"/>
      <c r="D2216" s="23"/>
      <c r="E2216" s="23"/>
      <c r="F2216" s="23"/>
      <c r="G2216" s="23"/>
      <c r="H2216" s="23"/>
      <c r="I2216" s="23"/>
      <c r="J2216" s="23"/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</row>
    <row r="2217" spans="1:23" x14ac:dyDescent="0.3">
      <c r="A2217" s="23"/>
      <c r="B2217" s="23"/>
      <c r="C2217" s="23"/>
      <c r="D2217" s="23"/>
      <c r="E2217" s="23"/>
      <c r="F2217" s="23"/>
      <c r="G2217" s="23"/>
      <c r="H2217" s="23"/>
      <c r="I2217" s="23"/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</row>
    <row r="2218" spans="1:23" x14ac:dyDescent="0.3">
      <c r="A2218" s="23"/>
      <c r="B2218" s="23"/>
      <c r="C2218" s="23"/>
      <c r="D2218" s="23"/>
      <c r="E2218" s="23"/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</row>
    <row r="2219" spans="1:23" x14ac:dyDescent="0.3">
      <c r="A2219" s="23"/>
      <c r="B2219" s="23"/>
      <c r="C2219" s="23"/>
      <c r="D2219" s="23"/>
      <c r="E2219" s="23"/>
      <c r="F2219" s="23"/>
      <c r="G2219" s="23"/>
      <c r="H2219" s="23"/>
      <c r="I2219" s="23"/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</row>
    <row r="2220" spans="1:23" x14ac:dyDescent="0.3">
      <c r="A2220" s="23"/>
      <c r="B2220" s="23"/>
      <c r="C2220" s="23"/>
      <c r="D2220" s="23"/>
      <c r="E2220" s="23"/>
      <c r="F2220" s="23"/>
      <c r="G2220" s="23"/>
      <c r="H2220" s="23"/>
      <c r="I2220" s="23"/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</row>
    <row r="2221" spans="1:23" x14ac:dyDescent="0.3">
      <c r="A2221" s="23"/>
      <c r="B2221" s="23"/>
      <c r="C2221" s="23"/>
      <c r="D2221" s="23"/>
      <c r="E2221" s="23"/>
      <c r="F2221" s="23"/>
      <c r="G2221" s="23"/>
      <c r="H2221" s="23"/>
      <c r="I2221" s="23"/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</row>
    <row r="2222" spans="1:23" x14ac:dyDescent="0.3">
      <c r="A2222" s="23"/>
      <c r="B2222" s="23"/>
      <c r="C2222" s="23"/>
      <c r="D2222" s="23"/>
      <c r="E2222" s="23"/>
      <c r="F2222" s="23"/>
      <c r="G2222" s="23"/>
      <c r="H2222" s="23"/>
      <c r="I2222" s="23"/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</row>
    <row r="2223" spans="1:23" x14ac:dyDescent="0.3">
      <c r="A2223" s="23"/>
      <c r="B2223" s="23"/>
      <c r="C2223" s="23"/>
      <c r="D2223" s="23"/>
      <c r="E2223" s="23"/>
      <c r="F2223" s="23"/>
      <c r="G2223" s="23"/>
      <c r="H2223" s="23"/>
      <c r="I2223" s="23"/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</row>
    <row r="2224" spans="1:23" x14ac:dyDescent="0.3">
      <c r="A2224" s="23"/>
      <c r="B2224" s="23"/>
      <c r="C2224" s="23"/>
      <c r="D2224" s="23"/>
      <c r="E2224" s="23"/>
      <c r="F2224" s="23"/>
      <c r="G2224" s="23"/>
      <c r="H2224" s="23"/>
      <c r="I2224" s="23"/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</row>
    <row r="2225" spans="1:23" x14ac:dyDescent="0.3">
      <c r="A2225" s="23"/>
      <c r="B2225" s="23"/>
      <c r="C2225" s="23"/>
      <c r="D2225" s="23"/>
      <c r="E2225" s="23"/>
      <c r="F2225" s="23"/>
      <c r="G2225" s="23"/>
      <c r="H2225" s="23"/>
      <c r="I2225" s="23"/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</row>
    <row r="2226" spans="1:23" x14ac:dyDescent="0.3">
      <c r="A2226" s="23"/>
      <c r="B2226" s="23"/>
      <c r="C2226" s="23"/>
      <c r="D2226" s="23"/>
      <c r="E2226" s="23"/>
      <c r="F2226" s="23"/>
      <c r="G2226" s="23"/>
      <c r="H2226" s="23"/>
      <c r="I2226" s="23"/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</row>
    <row r="2227" spans="1:23" x14ac:dyDescent="0.3">
      <c r="A2227" s="23"/>
      <c r="B2227" s="23"/>
      <c r="C2227" s="23"/>
      <c r="D2227" s="23"/>
      <c r="E2227" s="23"/>
      <c r="F2227" s="23"/>
      <c r="G2227" s="23"/>
      <c r="H2227" s="23"/>
      <c r="I2227" s="23"/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</row>
    <row r="2228" spans="1:23" x14ac:dyDescent="0.3">
      <c r="A2228" s="23"/>
      <c r="B2228" s="23"/>
      <c r="C2228" s="23"/>
      <c r="D2228" s="23"/>
      <c r="E2228" s="23"/>
      <c r="F2228" s="23"/>
      <c r="G2228" s="23"/>
      <c r="H2228" s="23"/>
      <c r="I2228" s="23"/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</row>
    <row r="2229" spans="1:23" x14ac:dyDescent="0.3">
      <c r="A2229" s="23"/>
      <c r="B2229" s="23"/>
      <c r="C2229" s="23"/>
      <c r="D2229" s="23"/>
      <c r="E2229" s="23"/>
      <c r="F2229" s="23"/>
      <c r="G2229" s="23"/>
      <c r="H2229" s="23"/>
      <c r="I2229" s="23"/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</row>
    <row r="2230" spans="1:23" x14ac:dyDescent="0.3">
      <c r="A2230" s="23"/>
      <c r="B2230" s="23"/>
      <c r="C2230" s="23"/>
      <c r="D2230" s="23"/>
      <c r="E2230" s="23"/>
      <c r="F2230" s="23"/>
      <c r="G2230" s="23"/>
      <c r="H2230" s="23"/>
      <c r="I2230" s="23"/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</row>
    <row r="2231" spans="1:23" x14ac:dyDescent="0.3">
      <c r="A2231" s="23"/>
      <c r="B2231" s="23"/>
      <c r="C2231" s="23"/>
      <c r="D2231" s="23"/>
      <c r="E2231" s="23"/>
      <c r="F2231" s="23"/>
      <c r="G2231" s="23"/>
      <c r="H2231" s="23"/>
      <c r="I2231" s="23"/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</row>
    <row r="2232" spans="1:23" x14ac:dyDescent="0.3">
      <c r="A2232" s="23"/>
      <c r="B2232" s="23"/>
      <c r="C2232" s="23"/>
      <c r="D2232" s="23"/>
      <c r="E2232" s="23"/>
      <c r="F2232" s="23"/>
      <c r="G2232" s="23"/>
      <c r="H2232" s="23"/>
      <c r="I2232" s="23"/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</row>
    <row r="2233" spans="1:23" x14ac:dyDescent="0.3">
      <c r="A2233" s="23"/>
      <c r="B2233" s="23"/>
      <c r="C2233" s="23"/>
      <c r="D2233" s="23"/>
      <c r="E2233" s="23"/>
      <c r="F2233" s="23"/>
      <c r="G2233" s="23"/>
      <c r="H2233" s="23"/>
      <c r="I2233" s="23"/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</row>
    <row r="2234" spans="1:23" x14ac:dyDescent="0.3">
      <c r="A2234" s="23"/>
      <c r="B2234" s="23"/>
      <c r="C2234" s="23"/>
      <c r="D2234" s="23"/>
      <c r="E2234" s="23"/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</row>
    <row r="2235" spans="1:23" x14ac:dyDescent="0.3">
      <c r="A2235" s="23"/>
      <c r="B2235" s="23"/>
      <c r="C2235" s="23"/>
      <c r="D2235" s="23"/>
      <c r="E2235" s="23"/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</row>
    <row r="2236" spans="1:23" x14ac:dyDescent="0.3">
      <c r="A2236" s="23"/>
      <c r="B2236" s="23"/>
      <c r="C2236" s="23"/>
      <c r="D2236" s="23"/>
      <c r="E2236" s="23"/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</row>
    <row r="2237" spans="1:23" x14ac:dyDescent="0.3">
      <c r="A2237" s="23"/>
      <c r="B2237" s="23"/>
      <c r="C2237" s="23"/>
      <c r="D2237" s="23"/>
      <c r="E2237" s="23"/>
      <c r="F2237" s="23"/>
      <c r="G2237" s="23"/>
      <c r="H2237" s="23"/>
      <c r="I2237" s="23"/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</row>
    <row r="2238" spans="1:23" x14ac:dyDescent="0.3">
      <c r="A2238" s="23"/>
      <c r="B2238" s="23"/>
      <c r="C2238" s="23"/>
      <c r="D2238" s="23"/>
      <c r="E2238" s="23"/>
      <c r="F2238" s="23"/>
      <c r="G2238" s="23"/>
      <c r="H2238" s="23"/>
      <c r="I2238" s="23"/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</row>
    <row r="2239" spans="1:23" x14ac:dyDescent="0.3">
      <c r="A2239" s="23"/>
      <c r="B2239" s="23"/>
      <c r="C2239" s="23"/>
      <c r="D2239" s="23"/>
      <c r="E2239" s="23"/>
      <c r="F2239" s="23"/>
      <c r="G2239" s="23"/>
      <c r="H2239" s="23"/>
      <c r="I2239" s="23"/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</row>
    <row r="2240" spans="1:23" x14ac:dyDescent="0.3">
      <c r="A2240" s="23"/>
      <c r="B2240" s="23"/>
      <c r="C2240" s="23"/>
      <c r="D2240" s="23"/>
      <c r="E2240" s="23"/>
      <c r="F2240" s="23"/>
      <c r="G2240" s="23"/>
      <c r="H2240" s="23"/>
      <c r="I2240" s="23"/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</row>
    <row r="2241" spans="1:23" x14ac:dyDescent="0.3">
      <c r="A2241" s="23"/>
      <c r="B2241" s="23"/>
      <c r="C2241" s="23"/>
      <c r="D2241" s="23"/>
      <c r="E2241" s="23"/>
      <c r="F2241" s="23"/>
      <c r="G2241" s="23"/>
      <c r="H2241" s="23"/>
      <c r="I2241" s="23"/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</row>
    <row r="2242" spans="1:23" x14ac:dyDescent="0.3">
      <c r="A2242" s="23"/>
      <c r="B2242" s="23"/>
      <c r="C2242" s="23"/>
      <c r="D2242" s="23"/>
      <c r="E2242" s="23"/>
      <c r="F2242" s="23"/>
      <c r="G2242" s="23"/>
      <c r="H2242" s="23"/>
      <c r="I2242" s="23"/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</row>
    <row r="2243" spans="1:23" x14ac:dyDescent="0.3">
      <c r="A2243" s="23"/>
      <c r="B2243" s="23"/>
      <c r="C2243" s="23"/>
      <c r="D2243" s="23"/>
      <c r="E2243" s="23"/>
      <c r="F2243" s="23"/>
      <c r="G2243" s="23"/>
      <c r="H2243" s="23"/>
      <c r="I2243" s="23"/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</row>
    <row r="2244" spans="1:23" x14ac:dyDescent="0.3">
      <c r="A2244" s="23"/>
      <c r="B2244" s="23"/>
      <c r="C2244" s="23"/>
      <c r="D2244" s="23"/>
      <c r="E2244" s="23"/>
      <c r="F2244" s="23"/>
      <c r="G2244" s="23"/>
      <c r="H2244" s="23"/>
      <c r="I2244" s="23"/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</row>
    <row r="2245" spans="1:23" x14ac:dyDescent="0.3">
      <c r="A2245" s="23"/>
      <c r="B2245" s="23"/>
      <c r="C2245" s="23"/>
      <c r="D2245" s="23"/>
      <c r="E2245" s="23"/>
      <c r="F2245" s="23"/>
      <c r="G2245" s="23"/>
      <c r="H2245" s="23"/>
      <c r="I2245" s="23"/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</row>
    <row r="2246" spans="1:23" x14ac:dyDescent="0.3">
      <c r="A2246" s="23"/>
      <c r="B2246" s="23"/>
      <c r="C2246" s="23"/>
      <c r="D2246" s="23"/>
      <c r="E2246" s="23"/>
      <c r="F2246" s="23"/>
      <c r="G2246" s="23"/>
      <c r="H2246" s="23"/>
      <c r="I2246" s="23"/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</row>
    <row r="2247" spans="1:23" x14ac:dyDescent="0.3">
      <c r="A2247" s="23"/>
      <c r="B2247" s="23"/>
      <c r="C2247" s="23"/>
      <c r="D2247" s="23"/>
      <c r="E2247" s="23"/>
      <c r="F2247" s="23"/>
      <c r="G2247" s="23"/>
      <c r="H2247" s="23"/>
      <c r="I2247" s="23"/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</row>
    <row r="2248" spans="1:23" x14ac:dyDescent="0.3">
      <c r="A2248" s="23"/>
      <c r="B2248" s="23"/>
      <c r="C2248" s="23"/>
      <c r="D2248" s="23"/>
      <c r="E2248" s="23"/>
      <c r="F2248" s="23"/>
      <c r="G2248" s="23"/>
      <c r="H2248" s="23"/>
      <c r="I2248" s="23"/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</row>
    <row r="2249" spans="1:23" x14ac:dyDescent="0.3">
      <c r="A2249" s="23"/>
      <c r="B2249" s="23"/>
      <c r="C2249" s="23"/>
      <c r="D2249" s="23"/>
      <c r="E2249" s="23"/>
      <c r="F2249" s="23"/>
      <c r="G2249" s="23"/>
      <c r="H2249" s="23"/>
      <c r="I2249" s="23"/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</row>
    <row r="2250" spans="1:23" x14ac:dyDescent="0.3">
      <c r="A2250" s="23"/>
      <c r="B2250" s="23"/>
      <c r="C2250" s="23"/>
      <c r="D2250" s="23"/>
      <c r="E2250" s="23"/>
      <c r="F2250" s="23"/>
      <c r="G2250" s="23"/>
      <c r="H2250" s="23"/>
      <c r="I2250" s="23"/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</row>
    <row r="2251" spans="1:23" x14ac:dyDescent="0.3">
      <c r="A2251" s="23"/>
      <c r="B2251" s="23"/>
      <c r="C2251" s="23"/>
      <c r="D2251" s="23"/>
      <c r="E2251" s="23"/>
      <c r="F2251" s="23"/>
      <c r="G2251" s="23"/>
      <c r="H2251" s="23"/>
      <c r="I2251" s="23"/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</row>
    <row r="2252" spans="1:23" x14ac:dyDescent="0.3">
      <c r="A2252" s="23"/>
      <c r="B2252" s="23"/>
      <c r="C2252" s="23"/>
      <c r="D2252" s="23"/>
      <c r="E2252" s="23"/>
      <c r="F2252" s="23"/>
      <c r="G2252" s="23"/>
      <c r="H2252" s="23"/>
      <c r="I2252" s="23"/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</row>
    <row r="2253" spans="1:23" x14ac:dyDescent="0.3">
      <c r="A2253" s="23"/>
      <c r="B2253" s="23"/>
      <c r="C2253" s="23"/>
      <c r="D2253" s="23"/>
      <c r="E2253" s="23"/>
      <c r="F2253" s="23"/>
      <c r="G2253" s="23"/>
      <c r="H2253" s="23"/>
      <c r="I2253" s="23"/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</row>
    <row r="2254" spans="1:23" x14ac:dyDescent="0.3">
      <c r="A2254" s="23"/>
      <c r="B2254" s="23"/>
      <c r="C2254" s="23"/>
      <c r="D2254" s="23"/>
      <c r="E2254" s="23"/>
      <c r="F2254" s="23"/>
      <c r="G2254" s="23"/>
      <c r="H2254" s="23"/>
      <c r="I2254" s="23"/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</row>
    <row r="2255" spans="1:23" x14ac:dyDescent="0.3">
      <c r="A2255" s="23"/>
      <c r="B2255" s="23"/>
      <c r="C2255" s="23"/>
      <c r="D2255" s="23"/>
      <c r="E2255" s="23"/>
      <c r="F2255" s="23"/>
      <c r="G2255" s="23"/>
      <c r="H2255" s="23"/>
      <c r="I2255" s="23"/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</row>
    <row r="2256" spans="1:23" x14ac:dyDescent="0.3">
      <c r="A2256" s="23"/>
      <c r="B2256" s="23"/>
      <c r="C2256" s="23"/>
      <c r="D2256" s="23"/>
      <c r="E2256" s="23"/>
      <c r="F2256" s="23"/>
      <c r="G2256" s="23"/>
      <c r="H2256" s="23"/>
      <c r="I2256" s="23"/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</row>
    <row r="2257" spans="1:23" x14ac:dyDescent="0.3">
      <c r="A2257" s="23"/>
      <c r="B2257" s="23"/>
      <c r="C2257" s="23"/>
      <c r="D2257" s="23"/>
      <c r="E2257" s="23"/>
      <c r="F2257" s="23"/>
      <c r="G2257" s="23"/>
      <c r="H2257" s="23"/>
      <c r="I2257" s="23"/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</row>
    <row r="2258" spans="1:23" x14ac:dyDescent="0.3">
      <c r="A2258" s="23"/>
      <c r="B2258" s="23"/>
      <c r="C2258" s="23"/>
      <c r="D2258" s="23"/>
      <c r="E2258" s="23"/>
      <c r="F2258" s="23"/>
      <c r="G2258" s="23"/>
      <c r="H2258" s="23"/>
      <c r="I2258" s="23"/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</row>
    <row r="2259" spans="1:23" x14ac:dyDescent="0.3">
      <c r="A2259" s="23"/>
      <c r="B2259" s="23"/>
      <c r="C2259" s="23"/>
      <c r="D2259" s="23"/>
      <c r="E2259" s="23"/>
      <c r="F2259" s="23"/>
      <c r="G2259" s="23"/>
      <c r="H2259" s="23"/>
      <c r="I2259" s="23"/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</row>
    <row r="2260" spans="1:23" x14ac:dyDescent="0.3">
      <c r="A2260" s="23"/>
      <c r="B2260" s="23"/>
      <c r="C2260" s="23"/>
      <c r="D2260" s="23"/>
      <c r="E2260" s="23"/>
      <c r="F2260" s="23"/>
      <c r="G2260" s="23"/>
      <c r="H2260" s="23"/>
      <c r="I2260" s="23"/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</row>
    <row r="2261" spans="1:23" x14ac:dyDescent="0.3">
      <c r="A2261" s="23"/>
      <c r="B2261" s="23"/>
      <c r="C2261" s="23"/>
      <c r="D2261" s="23"/>
      <c r="E2261" s="23"/>
      <c r="F2261" s="23"/>
      <c r="G2261" s="23"/>
      <c r="H2261" s="23"/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</row>
    <row r="2262" spans="1:23" x14ac:dyDescent="0.3">
      <c r="A2262" s="23"/>
      <c r="B2262" s="23"/>
      <c r="C2262" s="23"/>
      <c r="D2262" s="23"/>
      <c r="E2262" s="23"/>
      <c r="F2262" s="23"/>
      <c r="G2262" s="23"/>
      <c r="H2262" s="23"/>
      <c r="I2262" s="23"/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</row>
    <row r="2263" spans="1:23" x14ac:dyDescent="0.3">
      <c r="A2263" s="23"/>
      <c r="B2263" s="23"/>
      <c r="C2263" s="23"/>
      <c r="D2263" s="23"/>
      <c r="E2263" s="23"/>
      <c r="F2263" s="23"/>
      <c r="G2263" s="23"/>
      <c r="H2263" s="23"/>
      <c r="I2263" s="23"/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</row>
    <row r="2264" spans="1:23" x14ac:dyDescent="0.3">
      <c r="A2264" s="23"/>
      <c r="B2264" s="23"/>
      <c r="C2264" s="23"/>
      <c r="D2264" s="23"/>
      <c r="E2264" s="23"/>
      <c r="F2264" s="23"/>
      <c r="G2264" s="23"/>
      <c r="H2264" s="23"/>
      <c r="I2264" s="23"/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</row>
    <row r="2265" spans="1:23" x14ac:dyDescent="0.3">
      <c r="A2265" s="23"/>
      <c r="B2265" s="23"/>
      <c r="C2265" s="23"/>
      <c r="D2265" s="23"/>
      <c r="E2265" s="23"/>
      <c r="F2265" s="23"/>
      <c r="G2265" s="23"/>
      <c r="H2265" s="23"/>
      <c r="I2265" s="23"/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</row>
    <row r="2266" spans="1:23" x14ac:dyDescent="0.3">
      <c r="A2266" s="23"/>
      <c r="B2266" s="23"/>
      <c r="C2266" s="23"/>
      <c r="D2266" s="23"/>
      <c r="E2266" s="23"/>
      <c r="F2266" s="23"/>
      <c r="G2266" s="23"/>
      <c r="H2266" s="23"/>
      <c r="I2266" s="23"/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</row>
    <row r="2267" spans="1:23" x14ac:dyDescent="0.3">
      <c r="A2267" s="23"/>
      <c r="B2267" s="23"/>
      <c r="C2267" s="23"/>
      <c r="D2267" s="23"/>
      <c r="E2267" s="23"/>
      <c r="F2267" s="23"/>
      <c r="G2267" s="23"/>
      <c r="H2267" s="23"/>
      <c r="I2267" s="23"/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</row>
    <row r="2268" spans="1:23" x14ac:dyDescent="0.3">
      <c r="A2268" s="23"/>
      <c r="B2268" s="23"/>
      <c r="C2268" s="23"/>
      <c r="D2268" s="23"/>
      <c r="E2268" s="23"/>
      <c r="F2268" s="23"/>
      <c r="G2268" s="23"/>
      <c r="H2268" s="23"/>
      <c r="I2268" s="23"/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</row>
    <row r="2269" spans="1:23" x14ac:dyDescent="0.3">
      <c r="A2269" s="23"/>
      <c r="B2269" s="23"/>
      <c r="C2269" s="23"/>
      <c r="D2269" s="23"/>
      <c r="E2269" s="23"/>
      <c r="F2269" s="23"/>
      <c r="G2269" s="23"/>
      <c r="H2269" s="23"/>
      <c r="I2269" s="23"/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</row>
    <row r="2270" spans="1:23" x14ac:dyDescent="0.3">
      <c r="A2270" s="23"/>
      <c r="B2270" s="23"/>
      <c r="C2270" s="23"/>
      <c r="D2270" s="23"/>
      <c r="E2270" s="23"/>
      <c r="F2270" s="23"/>
      <c r="G2270" s="23"/>
      <c r="H2270" s="23"/>
      <c r="I2270" s="23"/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</row>
    <row r="2271" spans="1:23" x14ac:dyDescent="0.3">
      <c r="A2271" s="23"/>
      <c r="B2271" s="23"/>
      <c r="C2271" s="23"/>
      <c r="D2271" s="23"/>
      <c r="E2271" s="23"/>
      <c r="F2271" s="23"/>
      <c r="G2271" s="23"/>
      <c r="H2271" s="23"/>
      <c r="I2271" s="23"/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</row>
    <row r="2272" spans="1:23" x14ac:dyDescent="0.3">
      <c r="A2272" s="23"/>
      <c r="B2272" s="23"/>
      <c r="C2272" s="23"/>
      <c r="D2272" s="23"/>
      <c r="E2272" s="23"/>
      <c r="F2272" s="23"/>
      <c r="G2272" s="23"/>
      <c r="H2272" s="23"/>
      <c r="I2272" s="23"/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</row>
    <row r="2273" spans="1:23" x14ac:dyDescent="0.3">
      <c r="A2273" s="23"/>
      <c r="B2273" s="23"/>
      <c r="C2273" s="23"/>
      <c r="D2273" s="23"/>
      <c r="E2273" s="23"/>
      <c r="F2273" s="23"/>
      <c r="G2273" s="23"/>
      <c r="H2273" s="23"/>
      <c r="I2273" s="23"/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</row>
    <row r="2274" spans="1:23" x14ac:dyDescent="0.3">
      <c r="A2274" s="23"/>
      <c r="B2274" s="23"/>
      <c r="C2274" s="23"/>
      <c r="D2274" s="23"/>
      <c r="E2274" s="23"/>
      <c r="F2274" s="23"/>
      <c r="G2274" s="23"/>
      <c r="H2274" s="23"/>
      <c r="I2274" s="23"/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</row>
    <row r="2275" spans="1:23" x14ac:dyDescent="0.3">
      <c r="A2275" s="23"/>
      <c r="B2275" s="23"/>
      <c r="C2275" s="23"/>
      <c r="D2275" s="23"/>
      <c r="E2275" s="23"/>
      <c r="F2275" s="23"/>
      <c r="G2275" s="23"/>
      <c r="H2275" s="23"/>
      <c r="I2275" s="23"/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</row>
    <row r="2276" spans="1:23" x14ac:dyDescent="0.3">
      <c r="A2276" s="23"/>
      <c r="B2276" s="23"/>
      <c r="C2276" s="23"/>
      <c r="D2276" s="23"/>
      <c r="E2276" s="23"/>
      <c r="F2276" s="23"/>
      <c r="G2276" s="23"/>
      <c r="H2276" s="23"/>
      <c r="I2276" s="23"/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</row>
    <row r="2277" spans="1:23" x14ac:dyDescent="0.3">
      <c r="A2277" s="23"/>
      <c r="B2277" s="23"/>
      <c r="C2277" s="23"/>
      <c r="D2277" s="23"/>
      <c r="E2277" s="23"/>
      <c r="F2277" s="23"/>
      <c r="G2277" s="23"/>
      <c r="H2277" s="23"/>
      <c r="I2277" s="23"/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</row>
    <row r="2278" spans="1:23" x14ac:dyDescent="0.3">
      <c r="A2278" s="23"/>
      <c r="B2278" s="23"/>
      <c r="C2278" s="23"/>
      <c r="D2278" s="23"/>
      <c r="E2278" s="23"/>
      <c r="F2278" s="23"/>
      <c r="G2278" s="23"/>
      <c r="H2278" s="23"/>
      <c r="I2278" s="23"/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</row>
    <row r="2279" spans="1:23" x14ac:dyDescent="0.3">
      <c r="A2279" s="23"/>
      <c r="B2279" s="23"/>
      <c r="C2279" s="23"/>
      <c r="D2279" s="23"/>
      <c r="E2279" s="23"/>
      <c r="F2279" s="23"/>
      <c r="G2279" s="23"/>
      <c r="H2279" s="23"/>
      <c r="I2279" s="23"/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</row>
    <row r="2280" spans="1:23" x14ac:dyDescent="0.3">
      <c r="A2280" s="23"/>
      <c r="B2280" s="23"/>
      <c r="C2280" s="23"/>
      <c r="D2280" s="23"/>
      <c r="E2280" s="23"/>
      <c r="F2280" s="23"/>
      <c r="G2280" s="23"/>
      <c r="H2280" s="23"/>
      <c r="I2280" s="23"/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</row>
    <row r="2281" spans="1:23" x14ac:dyDescent="0.3">
      <c r="A2281" s="23"/>
      <c r="B2281" s="23"/>
      <c r="C2281" s="23"/>
      <c r="D2281" s="23"/>
      <c r="E2281" s="23"/>
      <c r="F2281" s="23"/>
      <c r="G2281" s="23"/>
      <c r="H2281" s="23"/>
      <c r="I2281" s="23"/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</row>
    <row r="2282" spans="1:23" x14ac:dyDescent="0.3">
      <c r="A2282" s="23"/>
      <c r="B2282" s="23"/>
      <c r="C2282" s="23"/>
      <c r="D2282" s="23"/>
      <c r="E2282" s="23"/>
      <c r="F2282" s="23"/>
      <c r="G2282" s="23"/>
      <c r="H2282" s="23"/>
      <c r="I2282" s="23"/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</row>
    <row r="2283" spans="1:23" x14ac:dyDescent="0.3">
      <c r="A2283" s="23"/>
      <c r="B2283" s="23"/>
      <c r="C2283" s="23"/>
      <c r="D2283" s="23"/>
      <c r="E2283" s="23"/>
      <c r="F2283" s="23"/>
      <c r="G2283" s="23"/>
      <c r="H2283" s="23"/>
      <c r="I2283" s="23"/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</row>
    <row r="2284" spans="1:23" x14ac:dyDescent="0.3">
      <c r="A2284" s="23"/>
      <c r="B2284" s="23"/>
      <c r="C2284" s="23"/>
      <c r="D2284" s="23"/>
      <c r="E2284" s="23"/>
      <c r="F2284" s="23"/>
      <c r="G2284" s="23"/>
      <c r="H2284" s="23"/>
      <c r="I2284" s="23"/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</row>
    <row r="2285" spans="1:23" x14ac:dyDescent="0.3">
      <c r="A2285" s="23"/>
      <c r="B2285" s="23"/>
      <c r="C2285" s="23"/>
      <c r="D2285" s="23"/>
      <c r="E2285" s="23"/>
      <c r="F2285" s="23"/>
      <c r="G2285" s="23"/>
      <c r="H2285" s="23"/>
      <c r="I2285" s="23"/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</row>
    <row r="2286" spans="1:23" x14ac:dyDescent="0.3">
      <c r="A2286" s="23"/>
      <c r="B2286" s="23"/>
      <c r="C2286" s="23"/>
      <c r="D2286" s="23"/>
      <c r="E2286" s="23"/>
      <c r="F2286" s="23"/>
      <c r="G2286" s="23"/>
      <c r="H2286" s="23"/>
      <c r="I2286" s="23"/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</row>
    <row r="2287" spans="1:23" x14ac:dyDescent="0.3">
      <c r="A2287" s="23"/>
      <c r="B2287" s="23"/>
      <c r="C2287" s="23"/>
      <c r="D2287" s="23"/>
      <c r="E2287" s="23"/>
      <c r="F2287" s="23"/>
      <c r="G2287" s="23"/>
      <c r="H2287" s="23"/>
      <c r="I2287" s="23"/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/>
      <c r="W2287" s="23"/>
    </row>
    <row r="2288" spans="1:23" x14ac:dyDescent="0.3">
      <c r="A2288" s="23"/>
      <c r="B2288" s="23"/>
      <c r="C2288" s="23"/>
      <c r="D2288" s="23"/>
      <c r="E2288" s="23"/>
      <c r="F2288" s="23"/>
      <c r="G2288" s="23"/>
      <c r="H2288" s="23"/>
      <c r="I2288" s="23"/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</row>
    <row r="2289" spans="1:23" x14ac:dyDescent="0.3">
      <c r="A2289" s="23"/>
      <c r="B2289" s="23"/>
      <c r="C2289" s="23"/>
      <c r="D2289" s="23"/>
      <c r="E2289" s="23"/>
      <c r="F2289" s="23"/>
      <c r="G2289" s="23"/>
      <c r="H2289" s="23"/>
      <c r="I2289" s="23"/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</row>
    <row r="2290" spans="1:23" x14ac:dyDescent="0.3">
      <c r="A2290" s="23"/>
      <c r="B2290" s="23"/>
      <c r="C2290" s="23"/>
      <c r="D2290" s="23"/>
      <c r="E2290" s="23"/>
      <c r="F2290" s="23"/>
      <c r="G2290" s="23"/>
      <c r="H2290" s="23"/>
      <c r="I2290" s="23"/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</row>
    <row r="2291" spans="1:23" x14ac:dyDescent="0.3">
      <c r="A2291" s="23"/>
      <c r="B2291" s="23"/>
      <c r="C2291" s="23"/>
      <c r="D2291" s="23"/>
      <c r="E2291" s="23"/>
      <c r="F2291" s="23"/>
      <c r="G2291" s="23"/>
      <c r="H2291" s="23"/>
      <c r="I2291" s="23"/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</row>
    <row r="2292" spans="1:23" x14ac:dyDescent="0.3">
      <c r="A2292" s="23"/>
      <c r="B2292" s="23"/>
      <c r="C2292" s="23"/>
      <c r="D2292" s="23"/>
      <c r="E2292" s="23"/>
      <c r="F2292" s="23"/>
      <c r="G2292" s="23"/>
      <c r="H2292" s="23"/>
      <c r="I2292" s="23"/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</row>
    <row r="2293" spans="1:23" x14ac:dyDescent="0.3">
      <c r="A2293" s="23"/>
      <c r="B2293" s="23"/>
      <c r="C2293" s="23"/>
      <c r="D2293" s="23"/>
      <c r="E2293" s="23"/>
      <c r="F2293" s="23"/>
      <c r="G2293" s="23"/>
      <c r="H2293" s="23"/>
      <c r="I2293" s="23"/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</row>
    <row r="2294" spans="1:23" x14ac:dyDescent="0.3">
      <c r="A2294" s="23"/>
      <c r="B2294" s="23"/>
      <c r="C2294" s="23"/>
      <c r="D2294" s="23"/>
      <c r="E2294" s="23"/>
      <c r="F2294" s="23"/>
      <c r="G2294" s="23"/>
      <c r="H2294" s="23"/>
      <c r="I2294" s="23"/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</row>
    <row r="2295" spans="1:23" x14ac:dyDescent="0.3">
      <c r="A2295" s="23"/>
      <c r="B2295" s="23"/>
      <c r="C2295" s="23"/>
      <c r="D2295" s="23"/>
      <c r="E2295" s="23"/>
      <c r="F2295" s="23"/>
      <c r="G2295" s="23"/>
      <c r="H2295" s="23"/>
      <c r="I2295" s="23"/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</row>
    <row r="2296" spans="1:23" x14ac:dyDescent="0.3">
      <c r="A2296" s="23"/>
      <c r="B2296" s="23"/>
      <c r="C2296" s="23"/>
      <c r="D2296" s="23"/>
      <c r="E2296" s="23"/>
      <c r="F2296" s="23"/>
      <c r="G2296" s="23"/>
      <c r="H2296" s="23"/>
      <c r="I2296" s="23"/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</row>
    <row r="2297" spans="1:23" x14ac:dyDescent="0.3">
      <c r="A2297" s="23"/>
      <c r="B2297" s="23"/>
      <c r="C2297" s="23"/>
      <c r="D2297" s="23"/>
      <c r="E2297" s="23"/>
      <c r="F2297" s="23"/>
      <c r="G2297" s="23"/>
      <c r="H2297" s="23"/>
      <c r="I2297" s="23"/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</row>
    <row r="2298" spans="1:23" x14ac:dyDescent="0.3">
      <c r="A2298" s="23"/>
      <c r="B2298" s="23"/>
      <c r="C2298" s="23"/>
      <c r="D2298" s="23"/>
      <c r="E2298" s="23"/>
      <c r="F2298" s="23"/>
      <c r="G2298" s="23"/>
      <c r="H2298" s="23"/>
      <c r="I2298" s="23"/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</row>
    <row r="2299" spans="1:23" x14ac:dyDescent="0.3">
      <c r="A2299" s="23"/>
      <c r="B2299" s="23"/>
      <c r="C2299" s="23"/>
      <c r="D2299" s="23"/>
      <c r="E2299" s="23"/>
      <c r="F2299" s="23"/>
      <c r="G2299" s="23"/>
      <c r="H2299" s="23"/>
      <c r="I2299" s="23"/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</row>
    <row r="2300" spans="1:23" x14ac:dyDescent="0.3">
      <c r="A2300" s="23"/>
      <c r="B2300" s="23"/>
      <c r="C2300" s="23"/>
      <c r="D2300" s="23"/>
      <c r="E2300" s="23"/>
      <c r="F2300" s="23"/>
      <c r="G2300" s="23"/>
      <c r="H2300" s="23"/>
      <c r="I2300" s="23"/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</row>
    <row r="2301" spans="1:23" x14ac:dyDescent="0.3">
      <c r="A2301" s="23"/>
      <c r="B2301" s="23"/>
      <c r="C2301" s="23"/>
      <c r="D2301" s="23"/>
      <c r="E2301" s="23"/>
      <c r="F2301" s="23"/>
      <c r="G2301" s="23"/>
      <c r="H2301" s="23"/>
      <c r="I2301" s="23"/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</row>
    <row r="2302" spans="1:23" x14ac:dyDescent="0.3">
      <c r="A2302" s="23"/>
      <c r="B2302" s="23"/>
      <c r="C2302" s="23"/>
      <c r="D2302" s="23"/>
      <c r="E2302" s="23"/>
      <c r="F2302" s="23"/>
      <c r="G2302" s="23"/>
      <c r="H2302" s="23"/>
      <c r="I2302" s="23"/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</row>
    <row r="2303" spans="1:23" x14ac:dyDescent="0.3">
      <c r="A2303" s="23"/>
      <c r="B2303" s="23"/>
      <c r="C2303" s="23"/>
      <c r="D2303" s="23"/>
      <c r="E2303" s="23"/>
      <c r="F2303" s="23"/>
      <c r="G2303" s="23"/>
      <c r="H2303" s="23"/>
      <c r="I2303" s="23"/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</row>
    <row r="2304" spans="1:23" x14ac:dyDescent="0.3">
      <c r="A2304" s="23"/>
      <c r="B2304" s="23"/>
      <c r="C2304" s="23"/>
      <c r="D2304" s="23"/>
      <c r="E2304" s="23"/>
      <c r="F2304" s="23"/>
      <c r="G2304" s="23"/>
      <c r="H2304" s="23"/>
      <c r="I2304" s="23"/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</row>
    <row r="2305" spans="1:23" x14ac:dyDescent="0.3">
      <c r="A2305" s="23"/>
      <c r="B2305" s="23"/>
      <c r="C2305" s="23"/>
      <c r="D2305" s="23"/>
      <c r="E2305" s="23"/>
      <c r="F2305" s="23"/>
      <c r="G2305" s="23"/>
      <c r="H2305" s="23"/>
      <c r="I2305" s="23"/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</row>
    <row r="2306" spans="1:23" x14ac:dyDescent="0.3">
      <c r="A2306" s="23"/>
      <c r="B2306" s="23"/>
      <c r="C2306" s="23"/>
      <c r="D2306" s="23"/>
      <c r="E2306" s="23"/>
      <c r="F2306" s="23"/>
      <c r="G2306" s="23"/>
      <c r="H2306" s="23"/>
      <c r="I2306" s="23"/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</row>
    <row r="2307" spans="1:23" x14ac:dyDescent="0.3">
      <c r="A2307" s="23"/>
      <c r="B2307" s="23"/>
      <c r="C2307" s="23"/>
      <c r="D2307" s="23"/>
      <c r="E2307" s="23"/>
      <c r="F2307" s="23"/>
      <c r="G2307" s="23"/>
      <c r="H2307" s="23"/>
      <c r="I2307" s="23"/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</row>
    <row r="2308" spans="1:23" x14ac:dyDescent="0.3">
      <c r="A2308" s="23"/>
      <c r="B2308" s="23"/>
      <c r="C2308" s="23"/>
      <c r="D2308" s="23"/>
      <c r="E2308" s="23"/>
      <c r="F2308" s="23"/>
      <c r="G2308" s="23"/>
      <c r="H2308" s="23"/>
      <c r="I2308" s="23"/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</row>
    <row r="2309" spans="1:23" x14ac:dyDescent="0.3">
      <c r="A2309" s="23"/>
      <c r="B2309" s="23"/>
      <c r="C2309" s="23"/>
      <c r="D2309" s="23"/>
      <c r="E2309" s="23"/>
      <c r="F2309" s="23"/>
      <c r="G2309" s="23"/>
      <c r="H2309" s="23"/>
      <c r="I2309" s="23"/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</row>
    <row r="2310" spans="1:23" x14ac:dyDescent="0.3">
      <c r="A2310" s="23"/>
      <c r="B2310" s="23"/>
      <c r="C2310" s="23"/>
      <c r="D2310" s="23"/>
      <c r="E2310" s="23"/>
      <c r="F2310" s="23"/>
      <c r="G2310" s="23"/>
      <c r="H2310" s="23"/>
      <c r="I2310" s="23"/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</row>
    <row r="2311" spans="1:23" x14ac:dyDescent="0.3">
      <c r="A2311" s="23"/>
      <c r="B2311" s="23"/>
      <c r="C2311" s="23"/>
      <c r="D2311" s="23"/>
      <c r="E2311" s="23"/>
      <c r="F2311" s="23"/>
      <c r="G2311" s="23"/>
      <c r="H2311" s="23"/>
      <c r="I2311" s="23"/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</row>
    <row r="2312" spans="1:23" x14ac:dyDescent="0.3">
      <c r="A2312" s="23"/>
      <c r="B2312" s="23"/>
      <c r="C2312" s="23"/>
      <c r="D2312" s="23"/>
      <c r="E2312" s="23"/>
      <c r="F2312" s="23"/>
      <c r="G2312" s="23"/>
      <c r="H2312" s="23"/>
      <c r="I2312" s="23"/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</row>
    <row r="2313" spans="1:23" x14ac:dyDescent="0.3">
      <c r="A2313" s="23"/>
      <c r="B2313" s="23"/>
      <c r="C2313" s="23"/>
      <c r="D2313" s="23"/>
      <c r="E2313" s="23"/>
      <c r="F2313" s="23"/>
      <c r="G2313" s="23"/>
      <c r="H2313" s="23"/>
      <c r="I2313" s="23"/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</row>
    <row r="2314" spans="1:23" x14ac:dyDescent="0.3">
      <c r="A2314" s="23"/>
      <c r="B2314" s="23"/>
      <c r="C2314" s="23"/>
      <c r="D2314" s="23"/>
      <c r="E2314" s="23"/>
      <c r="F2314" s="23"/>
      <c r="G2314" s="23"/>
      <c r="H2314" s="23"/>
      <c r="I2314" s="23"/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</row>
    <row r="2315" spans="1:23" x14ac:dyDescent="0.3">
      <c r="A2315" s="23"/>
      <c r="B2315" s="23"/>
      <c r="C2315" s="23"/>
      <c r="D2315" s="23"/>
      <c r="E2315" s="23"/>
      <c r="F2315" s="23"/>
      <c r="G2315" s="23"/>
      <c r="H2315" s="23"/>
      <c r="I2315" s="23"/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</row>
    <row r="2316" spans="1:23" x14ac:dyDescent="0.3">
      <c r="A2316" s="23"/>
      <c r="B2316" s="23"/>
      <c r="C2316" s="23"/>
      <c r="D2316" s="23"/>
      <c r="E2316" s="23"/>
      <c r="F2316" s="23"/>
      <c r="G2316" s="23"/>
      <c r="H2316" s="23"/>
      <c r="I2316" s="23"/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</row>
    <row r="2317" spans="1:23" x14ac:dyDescent="0.3">
      <c r="A2317" s="23"/>
      <c r="B2317" s="23"/>
      <c r="C2317" s="23"/>
      <c r="D2317" s="23"/>
      <c r="E2317" s="23"/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</row>
    <row r="2318" spans="1:23" x14ac:dyDescent="0.3">
      <c r="A2318" s="23"/>
      <c r="B2318" s="23"/>
      <c r="C2318" s="23"/>
      <c r="D2318" s="23"/>
      <c r="E2318" s="23"/>
      <c r="F2318" s="23"/>
      <c r="G2318" s="23"/>
      <c r="H2318" s="23"/>
      <c r="I2318" s="23"/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</row>
    <row r="2319" spans="1:23" x14ac:dyDescent="0.3">
      <c r="A2319" s="23"/>
      <c r="B2319" s="23"/>
      <c r="C2319" s="23"/>
      <c r="D2319" s="23"/>
      <c r="E2319" s="23"/>
      <c r="F2319" s="23"/>
      <c r="G2319" s="23"/>
      <c r="H2319" s="23"/>
      <c r="I2319" s="23"/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</row>
    <row r="2320" spans="1:23" x14ac:dyDescent="0.3">
      <c r="A2320" s="23"/>
      <c r="B2320" s="23"/>
      <c r="C2320" s="23"/>
      <c r="D2320" s="23"/>
      <c r="E2320" s="23"/>
      <c r="F2320" s="23"/>
      <c r="G2320" s="23"/>
      <c r="H2320" s="23"/>
      <c r="I2320" s="23"/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</row>
    <row r="2321" spans="1:23" x14ac:dyDescent="0.3">
      <c r="A2321" s="23"/>
      <c r="B2321" s="23"/>
      <c r="C2321" s="23"/>
      <c r="D2321" s="23"/>
      <c r="E2321" s="23"/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</row>
    <row r="2322" spans="1:23" x14ac:dyDescent="0.3">
      <c r="A2322" s="23"/>
      <c r="B2322" s="23"/>
      <c r="C2322" s="23"/>
      <c r="D2322" s="23"/>
      <c r="E2322" s="23"/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</row>
    <row r="2323" spans="1:23" x14ac:dyDescent="0.3">
      <c r="A2323" s="23"/>
      <c r="B2323" s="23"/>
      <c r="C2323" s="23"/>
      <c r="D2323" s="23"/>
      <c r="E2323" s="23"/>
      <c r="F2323" s="23"/>
      <c r="G2323" s="23"/>
      <c r="H2323" s="23"/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</row>
    <row r="2324" spans="1:23" x14ac:dyDescent="0.3">
      <c r="A2324" s="23"/>
      <c r="B2324" s="23"/>
      <c r="C2324" s="23"/>
      <c r="D2324" s="23"/>
      <c r="E2324" s="23"/>
      <c r="F2324" s="23"/>
      <c r="G2324" s="23"/>
      <c r="H2324" s="23"/>
      <c r="I2324" s="23"/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</row>
    <row r="2325" spans="1:23" x14ac:dyDescent="0.3">
      <c r="A2325" s="23"/>
      <c r="B2325" s="23"/>
      <c r="C2325" s="23"/>
      <c r="D2325" s="23"/>
      <c r="E2325" s="23"/>
      <c r="F2325" s="23"/>
      <c r="G2325" s="23"/>
      <c r="H2325" s="23"/>
      <c r="I2325" s="23"/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</row>
    <row r="2326" spans="1:23" x14ac:dyDescent="0.3">
      <c r="A2326" s="23"/>
      <c r="B2326" s="23"/>
      <c r="C2326" s="23"/>
      <c r="D2326" s="23"/>
      <c r="E2326" s="23"/>
      <c r="F2326" s="23"/>
      <c r="G2326" s="23"/>
      <c r="H2326" s="23"/>
      <c r="I2326" s="23"/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</row>
    <row r="2327" spans="1:23" x14ac:dyDescent="0.3">
      <c r="A2327" s="23"/>
      <c r="B2327" s="23"/>
      <c r="C2327" s="23"/>
      <c r="D2327" s="23"/>
      <c r="E2327" s="23"/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</row>
    <row r="2328" spans="1:23" x14ac:dyDescent="0.3">
      <c r="A2328" s="23"/>
      <c r="B2328" s="23"/>
      <c r="C2328" s="23"/>
      <c r="D2328" s="23"/>
      <c r="E2328" s="23"/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</row>
    <row r="2329" spans="1:23" x14ac:dyDescent="0.3">
      <c r="A2329" s="23"/>
      <c r="B2329" s="23"/>
      <c r="C2329" s="23"/>
      <c r="D2329" s="23"/>
      <c r="E2329" s="23"/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</row>
    <row r="2330" spans="1:23" x14ac:dyDescent="0.3">
      <c r="A2330" s="23"/>
      <c r="B2330" s="23"/>
      <c r="C2330" s="23"/>
      <c r="D2330" s="23"/>
      <c r="E2330" s="23"/>
      <c r="F2330" s="23"/>
      <c r="G2330" s="23"/>
      <c r="H2330" s="23"/>
      <c r="I2330" s="23"/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</row>
    <row r="2331" spans="1:23" x14ac:dyDescent="0.3">
      <c r="A2331" s="23"/>
      <c r="B2331" s="23"/>
      <c r="C2331" s="23"/>
      <c r="D2331" s="23"/>
      <c r="E2331" s="23"/>
      <c r="F2331" s="23"/>
      <c r="G2331" s="23"/>
      <c r="H2331" s="23"/>
      <c r="I2331" s="23"/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</row>
    <row r="2332" spans="1:23" x14ac:dyDescent="0.3">
      <c r="A2332" s="23"/>
      <c r="B2332" s="23"/>
      <c r="C2332" s="23"/>
      <c r="D2332" s="23"/>
      <c r="E2332" s="23"/>
      <c r="F2332" s="23"/>
      <c r="G2332" s="23"/>
      <c r="H2332" s="23"/>
      <c r="I2332" s="23"/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</row>
    <row r="2333" spans="1:23" x14ac:dyDescent="0.3">
      <c r="A2333" s="23"/>
      <c r="B2333" s="23"/>
      <c r="C2333" s="23"/>
      <c r="D2333" s="23"/>
      <c r="E2333" s="23"/>
      <c r="F2333" s="23"/>
      <c r="G2333" s="23"/>
      <c r="H2333" s="23"/>
      <c r="I2333" s="23"/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</row>
    <row r="2334" spans="1:23" x14ac:dyDescent="0.3">
      <c r="A2334" s="23"/>
      <c r="B2334" s="23"/>
      <c r="C2334" s="23"/>
      <c r="D2334" s="23"/>
      <c r="E2334" s="23"/>
      <c r="F2334" s="23"/>
      <c r="G2334" s="23"/>
      <c r="H2334" s="23"/>
      <c r="I2334" s="23"/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</row>
    <row r="2335" spans="1:23" x14ac:dyDescent="0.3">
      <c r="A2335" s="23"/>
      <c r="B2335" s="23"/>
      <c r="C2335" s="23"/>
      <c r="D2335" s="23"/>
      <c r="E2335" s="23"/>
      <c r="F2335" s="23"/>
      <c r="G2335" s="23"/>
      <c r="H2335" s="23"/>
      <c r="I2335" s="23"/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</row>
    <row r="2336" spans="1:23" x14ac:dyDescent="0.3">
      <c r="A2336" s="23"/>
      <c r="B2336" s="23"/>
      <c r="C2336" s="23"/>
      <c r="D2336" s="23"/>
      <c r="E2336" s="23"/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</row>
    <row r="2337" spans="1:23" x14ac:dyDescent="0.3">
      <c r="A2337" s="23"/>
      <c r="B2337" s="23"/>
      <c r="C2337" s="23"/>
      <c r="D2337" s="23"/>
      <c r="E2337" s="23"/>
      <c r="F2337" s="23"/>
      <c r="G2337" s="23"/>
      <c r="H2337" s="23"/>
      <c r="I2337" s="23"/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</row>
    <row r="2338" spans="1:23" x14ac:dyDescent="0.3">
      <c r="A2338" s="23"/>
      <c r="B2338" s="23"/>
      <c r="C2338" s="23"/>
      <c r="D2338" s="23"/>
      <c r="E2338" s="23"/>
      <c r="F2338" s="23"/>
      <c r="G2338" s="23"/>
      <c r="H2338" s="23"/>
      <c r="I2338" s="23"/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</row>
    <row r="2339" spans="1:23" x14ac:dyDescent="0.3">
      <c r="A2339" s="23"/>
      <c r="B2339" s="23"/>
      <c r="C2339" s="23"/>
      <c r="D2339" s="23"/>
      <c r="E2339" s="23"/>
      <c r="F2339" s="23"/>
      <c r="G2339" s="23"/>
      <c r="H2339" s="23"/>
      <c r="I2339" s="23"/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</row>
    <row r="2340" spans="1:23" x14ac:dyDescent="0.3">
      <c r="A2340" s="23"/>
      <c r="B2340" s="23"/>
      <c r="C2340" s="23"/>
      <c r="D2340" s="23"/>
      <c r="E2340" s="23"/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</row>
    <row r="2341" spans="1:23" x14ac:dyDescent="0.3">
      <c r="A2341" s="23"/>
      <c r="B2341" s="23"/>
      <c r="C2341" s="23"/>
      <c r="D2341" s="23"/>
      <c r="E2341" s="23"/>
      <c r="F2341" s="23"/>
      <c r="G2341" s="23"/>
      <c r="H2341" s="23"/>
      <c r="I2341" s="23"/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</row>
    <row r="2342" spans="1:23" x14ac:dyDescent="0.3">
      <c r="A2342" s="23"/>
      <c r="B2342" s="23"/>
      <c r="C2342" s="23"/>
      <c r="D2342" s="23"/>
      <c r="E2342" s="23"/>
      <c r="F2342" s="23"/>
      <c r="G2342" s="23"/>
      <c r="H2342" s="23"/>
      <c r="I2342" s="23"/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</row>
    <row r="2343" spans="1:23" x14ac:dyDescent="0.3">
      <c r="A2343" s="23"/>
      <c r="B2343" s="23"/>
      <c r="C2343" s="23"/>
      <c r="D2343" s="23"/>
      <c r="E2343" s="23"/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</row>
    <row r="2344" spans="1:23" x14ac:dyDescent="0.3">
      <c r="A2344" s="23"/>
      <c r="B2344" s="23"/>
      <c r="C2344" s="23"/>
      <c r="D2344" s="23"/>
      <c r="E2344" s="23"/>
      <c r="F2344" s="23"/>
      <c r="G2344" s="23"/>
      <c r="H2344" s="23"/>
      <c r="I2344" s="23"/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/>
      <c r="W2344" s="23"/>
    </row>
    <row r="2345" spans="1:23" x14ac:dyDescent="0.3">
      <c r="A2345" s="23"/>
      <c r="B2345" s="23"/>
      <c r="C2345" s="23"/>
      <c r="D2345" s="23"/>
      <c r="E2345" s="23"/>
      <c r="F2345" s="23"/>
      <c r="G2345" s="23"/>
      <c r="H2345" s="23"/>
      <c r="I2345" s="23"/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</row>
    <row r="2346" spans="1:23" x14ac:dyDescent="0.3">
      <c r="A2346" s="23"/>
      <c r="B2346" s="23"/>
      <c r="C2346" s="23"/>
      <c r="D2346" s="23"/>
      <c r="E2346" s="23"/>
      <c r="F2346" s="23"/>
      <c r="G2346" s="23"/>
      <c r="H2346" s="23"/>
      <c r="I2346" s="23"/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</row>
    <row r="2347" spans="1:23" x14ac:dyDescent="0.3">
      <c r="A2347" s="23"/>
      <c r="B2347" s="23"/>
      <c r="C2347" s="23"/>
      <c r="D2347" s="23"/>
      <c r="E2347" s="23"/>
      <c r="F2347" s="23"/>
      <c r="G2347" s="23"/>
      <c r="H2347" s="23"/>
      <c r="I2347" s="23"/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</row>
    <row r="2348" spans="1:23" x14ac:dyDescent="0.3">
      <c r="A2348" s="23"/>
      <c r="B2348" s="23"/>
      <c r="C2348" s="23"/>
      <c r="D2348" s="23"/>
      <c r="E2348" s="23"/>
      <c r="F2348" s="23"/>
      <c r="G2348" s="23"/>
      <c r="H2348" s="23"/>
      <c r="I2348" s="23"/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</row>
    <row r="2349" spans="1:23" x14ac:dyDescent="0.3">
      <c r="A2349" s="23"/>
      <c r="B2349" s="23"/>
      <c r="C2349" s="23"/>
      <c r="D2349" s="23"/>
      <c r="E2349" s="23"/>
      <c r="F2349" s="23"/>
      <c r="G2349" s="23"/>
      <c r="H2349" s="23"/>
      <c r="I2349" s="23"/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/>
      <c r="W2349" s="23"/>
    </row>
    <row r="2350" spans="1:23" x14ac:dyDescent="0.3">
      <c r="A2350" s="23"/>
      <c r="B2350" s="23"/>
      <c r="C2350" s="23"/>
      <c r="D2350" s="23"/>
      <c r="E2350" s="23"/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</row>
    <row r="2351" spans="1:23" x14ac:dyDescent="0.3">
      <c r="A2351" s="23"/>
      <c r="B2351" s="23"/>
      <c r="C2351" s="23"/>
      <c r="D2351" s="23"/>
      <c r="E2351" s="23"/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</row>
    <row r="2352" spans="1:23" x14ac:dyDescent="0.3">
      <c r="A2352" s="23"/>
      <c r="B2352" s="23"/>
      <c r="C2352" s="23"/>
      <c r="D2352" s="23"/>
      <c r="E2352" s="23"/>
      <c r="F2352" s="23"/>
      <c r="G2352" s="23"/>
      <c r="H2352" s="23"/>
      <c r="I2352" s="23"/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/>
      <c r="W2352" s="23"/>
    </row>
    <row r="2353" spans="1:23" x14ac:dyDescent="0.3">
      <c r="A2353" s="23"/>
      <c r="B2353" s="23"/>
      <c r="C2353" s="23"/>
      <c r="D2353" s="23"/>
      <c r="E2353" s="23"/>
      <c r="F2353" s="23"/>
      <c r="G2353" s="23"/>
      <c r="H2353" s="23"/>
      <c r="I2353" s="23"/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</row>
    <row r="2354" spans="1:23" x14ac:dyDescent="0.3">
      <c r="A2354" s="23"/>
      <c r="B2354" s="23"/>
      <c r="C2354" s="23"/>
      <c r="D2354" s="23"/>
      <c r="E2354" s="23"/>
      <c r="F2354" s="23"/>
      <c r="G2354" s="23"/>
      <c r="H2354" s="23"/>
      <c r="I2354" s="23"/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</row>
    <row r="2355" spans="1:23" x14ac:dyDescent="0.3">
      <c r="A2355" s="23"/>
      <c r="B2355" s="23"/>
      <c r="C2355" s="23"/>
      <c r="D2355" s="23"/>
      <c r="E2355" s="23"/>
      <c r="F2355" s="23"/>
      <c r="G2355" s="23"/>
      <c r="H2355" s="23"/>
      <c r="I2355" s="23"/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</row>
    <row r="2356" spans="1:23" x14ac:dyDescent="0.3">
      <c r="A2356" s="23"/>
      <c r="B2356" s="23"/>
      <c r="C2356" s="23"/>
      <c r="D2356" s="23"/>
      <c r="E2356" s="23"/>
      <c r="F2356" s="23"/>
      <c r="G2356" s="23"/>
      <c r="H2356" s="23"/>
      <c r="I2356" s="23"/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</row>
    <row r="2357" spans="1:23" x14ac:dyDescent="0.3">
      <c r="A2357" s="23"/>
      <c r="B2357" s="23"/>
      <c r="C2357" s="23"/>
      <c r="D2357" s="23"/>
      <c r="E2357" s="23"/>
      <c r="F2357" s="23"/>
      <c r="G2357" s="23"/>
      <c r="H2357" s="23"/>
      <c r="I2357" s="23"/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</row>
    <row r="2358" spans="1:23" x14ac:dyDescent="0.3">
      <c r="A2358" s="23"/>
      <c r="B2358" s="23"/>
      <c r="C2358" s="23"/>
      <c r="D2358" s="23"/>
      <c r="E2358" s="23"/>
      <c r="F2358" s="23"/>
      <c r="G2358" s="23"/>
      <c r="H2358" s="23"/>
      <c r="I2358" s="23"/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</row>
    <row r="2359" spans="1:23" x14ac:dyDescent="0.3">
      <c r="A2359" s="23"/>
      <c r="B2359" s="23"/>
      <c r="C2359" s="23"/>
      <c r="D2359" s="23"/>
      <c r="E2359" s="23"/>
      <c r="F2359" s="23"/>
      <c r="G2359" s="23"/>
      <c r="H2359" s="23"/>
      <c r="I2359" s="23"/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</row>
    <row r="2360" spans="1:23" x14ac:dyDescent="0.3">
      <c r="A2360" s="23"/>
      <c r="B2360" s="23"/>
      <c r="C2360" s="23"/>
      <c r="D2360" s="23"/>
      <c r="E2360" s="23"/>
      <c r="F2360" s="23"/>
      <c r="G2360" s="23"/>
      <c r="H2360" s="23"/>
      <c r="I2360" s="23"/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</row>
    <row r="2361" spans="1:23" x14ac:dyDescent="0.3">
      <c r="A2361" s="23"/>
      <c r="B2361" s="23"/>
      <c r="C2361" s="23"/>
      <c r="D2361" s="23"/>
      <c r="E2361" s="23"/>
      <c r="F2361" s="23"/>
      <c r="G2361" s="23"/>
      <c r="H2361" s="23"/>
      <c r="I2361" s="23"/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</row>
    <row r="2362" spans="1:23" x14ac:dyDescent="0.3">
      <c r="A2362" s="23"/>
      <c r="B2362" s="23"/>
      <c r="C2362" s="23"/>
      <c r="D2362" s="23"/>
      <c r="E2362" s="23"/>
      <c r="F2362" s="23"/>
      <c r="G2362" s="23"/>
      <c r="H2362" s="23"/>
      <c r="I2362" s="23"/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</row>
    <row r="2363" spans="1:23" x14ac:dyDescent="0.3">
      <c r="A2363" s="23"/>
      <c r="B2363" s="23"/>
      <c r="C2363" s="23"/>
      <c r="D2363" s="23"/>
      <c r="E2363" s="23"/>
      <c r="F2363" s="23"/>
      <c r="G2363" s="23"/>
      <c r="H2363" s="23"/>
      <c r="I2363" s="23"/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</row>
    <row r="2364" spans="1:23" x14ac:dyDescent="0.3">
      <c r="A2364" s="23"/>
      <c r="B2364" s="23"/>
      <c r="C2364" s="23"/>
      <c r="D2364" s="23"/>
      <c r="E2364" s="23"/>
      <c r="F2364" s="23"/>
      <c r="G2364" s="23"/>
      <c r="H2364" s="23"/>
      <c r="I2364" s="23"/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</row>
    <row r="2365" spans="1:23" x14ac:dyDescent="0.3">
      <c r="A2365" s="23"/>
      <c r="B2365" s="23"/>
      <c r="C2365" s="23"/>
      <c r="D2365" s="23"/>
      <c r="E2365" s="23"/>
      <c r="F2365" s="23"/>
      <c r="G2365" s="23"/>
      <c r="H2365" s="23"/>
      <c r="I2365" s="23"/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</row>
    <row r="2366" spans="1:23" x14ac:dyDescent="0.3">
      <c r="A2366" s="23"/>
      <c r="B2366" s="23"/>
      <c r="C2366" s="23"/>
      <c r="D2366" s="23"/>
      <c r="E2366" s="23"/>
      <c r="F2366" s="23"/>
      <c r="G2366" s="23"/>
      <c r="H2366" s="23"/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</row>
    <row r="2367" spans="1:23" x14ac:dyDescent="0.3">
      <c r="A2367" s="23"/>
      <c r="B2367" s="23"/>
      <c r="C2367" s="23"/>
      <c r="D2367" s="23"/>
      <c r="E2367" s="23"/>
      <c r="F2367" s="23"/>
      <c r="G2367" s="23"/>
      <c r="H2367" s="23"/>
      <c r="I2367" s="23"/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</row>
    <row r="2368" spans="1:23" x14ac:dyDescent="0.3">
      <c r="A2368" s="23"/>
      <c r="B2368" s="23"/>
      <c r="C2368" s="23"/>
      <c r="D2368" s="23"/>
      <c r="E2368" s="23"/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</row>
    <row r="2369" spans="1:23" x14ac:dyDescent="0.3">
      <c r="A2369" s="23"/>
      <c r="B2369" s="23"/>
      <c r="C2369" s="23"/>
      <c r="D2369" s="23"/>
      <c r="E2369" s="23"/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</row>
    <row r="2370" spans="1:23" x14ac:dyDescent="0.3">
      <c r="A2370" s="23"/>
      <c r="B2370" s="23"/>
      <c r="C2370" s="23"/>
      <c r="D2370" s="23"/>
      <c r="E2370" s="23"/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</row>
    <row r="2371" spans="1:23" x14ac:dyDescent="0.3">
      <c r="A2371" s="23"/>
      <c r="B2371" s="23"/>
      <c r="C2371" s="23"/>
      <c r="D2371" s="23"/>
      <c r="E2371" s="23"/>
      <c r="F2371" s="23"/>
      <c r="G2371" s="23"/>
      <c r="H2371" s="23"/>
      <c r="I2371" s="23"/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</row>
    <row r="2372" spans="1:23" x14ac:dyDescent="0.3">
      <c r="A2372" s="23"/>
      <c r="B2372" s="23"/>
      <c r="C2372" s="23"/>
      <c r="D2372" s="23"/>
      <c r="E2372" s="23"/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</row>
    <row r="2373" spans="1:23" x14ac:dyDescent="0.3">
      <c r="A2373" s="23"/>
      <c r="B2373" s="23"/>
      <c r="C2373" s="23"/>
      <c r="D2373" s="23"/>
      <c r="E2373" s="23"/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</row>
    <row r="2374" spans="1:23" x14ac:dyDescent="0.3">
      <c r="A2374" s="23"/>
      <c r="B2374" s="23"/>
      <c r="C2374" s="23"/>
      <c r="D2374" s="23"/>
      <c r="E2374" s="23"/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</row>
    <row r="2375" spans="1:23" x14ac:dyDescent="0.3">
      <c r="A2375" s="23"/>
      <c r="B2375" s="23"/>
      <c r="C2375" s="23"/>
      <c r="D2375" s="23"/>
      <c r="E2375" s="23"/>
      <c r="F2375" s="23"/>
      <c r="G2375" s="23"/>
      <c r="H2375" s="23"/>
      <c r="I2375" s="23"/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</row>
    <row r="2376" spans="1:23" x14ac:dyDescent="0.3">
      <c r="A2376" s="23"/>
      <c r="B2376" s="23"/>
      <c r="C2376" s="23"/>
      <c r="D2376" s="23"/>
      <c r="E2376" s="23"/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</row>
    <row r="2377" spans="1:23" x14ac:dyDescent="0.3">
      <c r="A2377" s="23"/>
      <c r="B2377" s="23"/>
      <c r="C2377" s="23"/>
      <c r="D2377" s="23"/>
      <c r="E2377" s="23"/>
      <c r="F2377" s="23"/>
      <c r="G2377" s="23"/>
      <c r="H2377" s="23"/>
      <c r="I2377" s="23"/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</row>
    <row r="2378" spans="1:23" x14ac:dyDescent="0.3">
      <c r="A2378" s="23"/>
      <c r="B2378" s="23"/>
      <c r="C2378" s="23"/>
      <c r="D2378" s="23"/>
      <c r="E2378" s="23"/>
      <c r="F2378" s="23"/>
      <c r="G2378" s="23"/>
      <c r="H2378" s="23"/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</row>
    <row r="2379" spans="1:23" x14ac:dyDescent="0.3">
      <c r="A2379" s="23"/>
      <c r="B2379" s="23"/>
      <c r="C2379" s="23"/>
      <c r="D2379" s="23"/>
      <c r="E2379" s="23"/>
      <c r="F2379" s="23"/>
      <c r="G2379" s="23"/>
      <c r="H2379" s="23"/>
      <c r="I2379" s="23"/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</row>
    <row r="2380" spans="1:23" x14ac:dyDescent="0.3">
      <c r="A2380" s="23"/>
      <c r="B2380" s="23"/>
      <c r="C2380" s="23"/>
      <c r="D2380" s="23"/>
      <c r="E2380" s="23"/>
      <c r="F2380" s="23"/>
      <c r="G2380" s="23"/>
      <c r="H2380" s="23"/>
      <c r="I2380" s="23"/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</row>
    <row r="2381" spans="1:23" x14ac:dyDescent="0.3">
      <c r="A2381" s="23"/>
      <c r="B2381" s="23"/>
      <c r="C2381" s="23"/>
      <c r="D2381" s="23"/>
      <c r="E2381" s="23"/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</row>
    <row r="2382" spans="1:23" x14ac:dyDescent="0.3">
      <c r="A2382" s="23"/>
      <c r="B2382" s="23"/>
      <c r="C2382" s="23"/>
      <c r="D2382" s="23"/>
      <c r="E2382" s="23"/>
      <c r="F2382" s="23"/>
      <c r="G2382" s="23"/>
      <c r="H2382" s="23"/>
      <c r="I2382" s="23"/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</row>
    <row r="2383" spans="1:23" x14ac:dyDescent="0.3">
      <c r="A2383" s="23"/>
      <c r="B2383" s="23"/>
      <c r="C2383" s="23"/>
      <c r="D2383" s="23"/>
      <c r="E2383" s="23"/>
      <c r="F2383" s="23"/>
      <c r="G2383" s="23"/>
      <c r="H2383" s="23"/>
      <c r="I2383" s="23"/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</row>
    <row r="2384" spans="1:23" x14ac:dyDescent="0.3">
      <c r="A2384" s="23"/>
      <c r="B2384" s="23"/>
      <c r="C2384" s="23"/>
      <c r="D2384" s="23"/>
      <c r="E2384" s="23"/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</row>
    <row r="2385" spans="1:23" x14ac:dyDescent="0.3">
      <c r="A2385" s="23"/>
      <c r="B2385" s="23"/>
      <c r="C2385" s="23"/>
      <c r="D2385" s="23"/>
      <c r="E2385" s="23"/>
      <c r="F2385" s="23"/>
      <c r="G2385" s="23"/>
      <c r="H2385" s="23"/>
      <c r="I2385" s="23"/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</row>
    <row r="2386" spans="1:23" x14ac:dyDescent="0.3">
      <c r="A2386" s="23"/>
      <c r="B2386" s="23"/>
      <c r="C2386" s="23"/>
      <c r="D2386" s="23"/>
      <c r="E2386" s="23"/>
      <c r="F2386" s="23"/>
      <c r="G2386" s="23"/>
      <c r="H2386" s="23"/>
      <c r="I2386" s="23"/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/>
      <c r="W2386" s="23"/>
    </row>
    <row r="2387" spans="1:23" x14ac:dyDescent="0.3">
      <c r="A2387" s="23"/>
      <c r="B2387" s="23"/>
      <c r="C2387" s="23"/>
      <c r="D2387" s="23"/>
      <c r="E2387" s="23"/>
      <c r="F2387" s="23"/>
      <c r="G2387" s="23"/>
      <c r="H2387" s="23"/>
      <c r="I2387" s="23"/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</row>
    <row r="2388" spans="1:23" x14ac:dyDescent="0.3">
      <c r="A2388" s="23"/>
      <c r="B2388" s="23"/>
      <c r="C2388" s="23"/>
      <c r="D2388" s="23"/>
      <c r="E2388" s="23"/>
      <c r="F2388" s="23"/>
      <c r="G2388" s="23"/>
      <c r="H2388" s="23"/>
      <c r="I2388" s="23"/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</row>
    <row r="2389" spans="1:23" x14ac:dyDescent="0.3">
      <c r="A2389" s="23"/>
      <c r="B2389" s="23"/>
      <c r="C2389" s="23"/>
      <c r="D2389" s="23"/>
      <c r="E2389" s="23"/>
      <c r="F2389" s="23"/>
      <c r="G2389" s="23"/>
      <c r="H2389" s="23"/>
      <c r="I2389" s="23"/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</row>
    <row r="2390" spans="1:23" x14ac:dyDescent="0.3">
      <c r="A2390" s="23"/>
      <c r="B2390" s="23"/>
      <c r="C2390" s="23"/>
      <c r="D2390" s="23"/>
      <c r="E2390" s="23"/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</row>
    <row r="2391" spans="1:23" x14ac:dyDescent="0.3">
      <c r="A2391" s="23"/>
      <c r="B2391" s="23"/>
      <c r="C2391" s="23"/>
      <c r="D2391" s="23"/>
      <c r="E2391" s="23"/>
      <c r="F2391" s="23"/>
      <c r="G2391" s="23"/>
      <c r="H2391" s="23"/>
      <c r="I2391" s="23"/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</row>
    <row r="2392" spans="1:23" x14ac:dyDescent="0.3">
      <c r="A2392" s="23"/>
      <c r="B2392" s="23"/>
      <c r="C2392" s="23"/>
      <c r="D2392" s="23"/>
      <c r="E2392" s="23"/>
      <c r="F2392" s="23"/>
      <c r="G2392" s="23"/>
      <c r="H2392" s="23"/>
      <c r="I2392" s="23"/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</row>
    <row r="2393" spans="1:23" x14ac:dyDescent="0.3">
      <c r="A2393" s="23"/>
      <c r="B2393" s="23"/>
      <c r="C2393" s="23"/>
      <c r="D2393" s="23"/>
      <c r="E2393" s="23"/>
      <c r="F2393" s="23"/>
      <c r="G2393" s="23"/>
      <c r="H2393" s="23"/>
      <c r="I2393" s="23"/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</row>
    <row r="2394" spans="1:23" x14ac:dyDescent="0.3">
      <c r="A2394" s="23"/>
      <c r="B2394" s="23"/>
      <c r="C2394" s="23"/>
      <c r="D2394" s="23"/>
      <c r="E2394" s="23"/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</row>
    <row r="2395" spans="1:23" x14ac:dyDescent="0.3">
      <c r="A2395" s="23"/>
      <c r="B2395" s="23"/>
      <c r="C2395" s="23"/>
      <c r="D2395" s="23"/>
      <c r="E2395" s="23"/>
      <c r="F2395" s="23"/>
      <c r="G2395" s="23"/>
      <c r="H2395" s="23"/>
      <c r="I2395" s="23"/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/>
      <c r="W2395" s="23"/>
    </row>
    <row r="2396" spans="1:23" x14ac:dyDescent="0.3">
      <c r="A2396" s="23"/>
      <c r="B2396" s="23"/>
      <c r="C2396" s="23"/>
      <c r="D2396" s="23"/>
      <c r="E2396" s="23"/>
      <c r="F2396" s="23"/>
      <c r="G2396" s="23"/>
      <c r="H2396" s="23"/>
      <c r="I2396" s="23"/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</row>
    <row r="2397" spans="1:23" x14ac:dyDescent="0.3">
      <c r="A2397" s="23"/>
      <c r="B2397" s="23"/>
      <c r="C2397" s="23"/>
      <c r="D2397" s="23"/>
      <c r="E2397" s="23"/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</row>
    <row r="2398" spans="1:23" x14ac:dyDescent="0.3">
      <c r="A2398" s="23"/>
      <c r="B2398" s="23"/>
      <c r="C2398" s="23"/>
      <c r="D2398" s="23"/>
      <c r="E2398" s="23"/>
      <c r="F2398" s="23"/>
      <c r="G2398" s="23"/>
      <c r="H2398" s="23"/>
      <c r="I2398" s="23"/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/>
      <c r="W2398" s="23"/>
    </row>
    <row r="2399" spans="1:23" x14ac:dyDescent="0.3">
      <c r="A2399" s="23"/>
      <c r="B2399" s="23"/>
      <c r="C2399" s="23"/>
      <c r="D2399" s="23"/>
      <c r="E2399" s="23"/>
      <c r="F2399" s="23"/>
      <c r="G2399" s="23"/>
      <c r="H2399" s="23"/>
      <c r="I2399" s="23"/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</row>
    <row r="2400" spans="1:23" x14ac:dyDescent="0.3">
      <c r="A2400" s="23"/>
      <c r="B2400" s="23"/>
      <c r="C2400" s="23"/>
      <c r="D2400" s="23"/>
      <c r="E2400" s="23"/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</row>
    <row r="2401" spans="1:23" x14ac:dyDescent="0.3">
      <c r="A2401" s="23"/>
      <c r="B2401" s="23"/>
      <c r="C2401" s="23"/>
      <c r="D2401" s="23"/>
      <c r="E2401" s="23"/>
      <c r="F2401" s="23"/>
      <c r="G2401" s="23"/>
      <c r="H2401" s="23"/>
      <c r="I2401" s="23"/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</row>
    <row r="2402" spans="1:23" x14ac:dyDescent="0.3">
      <c r="A2402" s="23"/>
      <c r="B2402" s="23"/>
      <c r="C2402" s="23"/>
      <c r="D2402" s="23"/>
      <c r="E2402" s="23"/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</row>
    <row r="2403" spans="1:23" x14ac:dyDescent="0.3">
      <c r="A2403" s="23"/>
      <c r="B2403" s="23"/>
      <c r="C2403" s="23"/>
      <c r="D2403" s="23"/>
      <c r="E2403" s="23"/>
      <c r="F2403" s="23"/>
      <c r="G2403" s="23"/>
      <c r="H2403" s="23"/>
      <c r="I2403" s="23"/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/>
      <c r="W2403" s="23"/>
    </row>
    <row r="2404" spans="1:23" x14ac:dyDescent="0.3">
      <c r="A2404" s="23"/>
      <c r="B2404" s="23"/>
      <c r="C2404" s="23"/>
      <c r="D2404" s="23"/>
      <c r="E2404" s="23"/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</row>
    <row r="2405" spans="1:23" x14ac:dyDescent="0.3">
      <c r="A2405" s="23"/>
      <c r="B2405" s="23"/>
      <c r="C2405" s="23"/>
      <c r="D2405" s="23"/>
      <c r="E2405" s="23"/>
      <c r="F2405" s="23"/>
      <c r="G2405" s="23"/>
      <c r="H2405" s="23"/>
      <c r="I2405" s="23"/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</row>
    <row r="2406" spans="1:23" x14ac:dyDescent="0.3">
      <c r="A2406" s="23"/>
      <c r="B2406" s="23"/>
      <c r="C2406" s="23"/>
      <c r="D2406" s="23"/>
      <c r="E2406" s="23"/>
      <c r="F2406" s="23"/>
      <c r="G2406" s="23"/>
      <c r="H2406" s="23"/>
      <c r="I2406" s="23"/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</row>
    <row r="2407" spans="1:23" x14ac:dyDescent="0.3">
      <c r="A2407" s="23"/>
      <c r="B2407" s="23"/>
      <c r="C2407" s="23"/>
      <c r="D2407" s="23"/>
      <c r="E2407" s="23"/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</row>
    <row r="2408" spans="1:23" x14ac:dyDescent="0.3">
      <c r="A2408" s="23"/>
      <c r="B2408" s="23"/>
      <c r="C2408" s="23"/>
      <c r="D2408" s="23"/>
      <c r="E2408" s="23"/>
      <c r="F2408" s="23"/>
      <c r="G2408" s="23"/>
      <c r="H2408" s="23"/>
      <c r="I2408" s="23"/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</row>
    <row r="2409" spans="1:23" x14ac:dyDescent="0.3">
      <c r="A2409" s="23"/>
      <c r="B2409" s="23"/>
      <c r="C2409" s="23"/>
      <c r="D2409" s="23"/>
      <c r="E2409" s="23"/>
      <c r="F2409" s="23"/>
      <c r="G2409" s="23"/>
      <c r="H2409" s="23"/>
      <c r="I2409" s="23"/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/>
      <c r="W2409" s="23"/>
    </row>
    <row r="2410" spans="1:23" x14ac:dyDescent="0.3">
      <c r="A2410" s="23"/>
      <c r="B2410" s="23"/>
      <c r="C2410" s="23"/>
      <c r="D2410" s="23"/>
      <c r="E2410" s="23"/>
      <c r="F2410" s="23"/>
      <c r="G2410" s="23"/>
      <c r="H2410" s="23"/>
      <c r="I2410" s="23"/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</row>
    <row r="2411" spans="1:23" x14ac:dyDescent="0.3">
      <c r="A2411" s="23"/>
      <c r="B2411" s="23"/>
      <c r="C2411" s="23"/>
      <c r="D2411" s="23"/>
      <c r="E2411" s="23"/>
      <c r="F2411" s="23"/>
      <c r="G2411" s="23"/>
      <c r="H2411" s="23"/>
      <c r="I2411" s="23"/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/>
      <c r="W2411" s="23"/>
    </row>
    <row r="2412" spans="1:23" x14ac:dyDescent="0.3">
      <c r="A2412" s="23"/>
      <c r="B2412" s="23"/>
      <c r="C2412" s="23"/>
      <c r="D2412" s="23"/>
      <c r="E2412" s="23"/>
      <c r="F2412" s="23"/>
      <c r="G2412" s="23"/>
      <c r="H2412" s="23"/>
      <c r="I2412" s="23"/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</row>
    <row r="2413" spans="1:23" x14ac:dyDescent="0.3">
      <c r="A2413" s="23"/>
      <c r="B2413" s="23"/>
      <c r="C2413" s="23"/>
      <c r="D2413" s="23"/>
      <c r="E2413" s="23"/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</row>
    <row r="2414" spans="1:23" x14ac:dyDescent="0.3">
      <c r="A2414" s="23"/>
      <c r="B2414" s="23"/>
      <c r="C2414" s="23"/>
      <c r="D2414" s="23"/>
      <c r="E2414" s="23"/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</row>
    <row r="2415" spans="1:23" x14ac:dyDescent="0.3">
      <c r="A2415" s="23"/>
      <c r="B2415" s="23"/>
      <c r="C2415" s="23"/>
      <c r="D2415" s="23"/>
      <c r="E2415" s="23"/>
      <c r="F2415" s="23"/>
      <c r="G2415" s="23"/>
      <c r="H2415" s="23"/>
      <c r="I2415" s="23"/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</row>
    <row r="2416" spans="1:23" x14ac:dyDescent="0.3">
      <c r="A2416" s="23"/>
      <c r="B2416" s="23"/>
      <c r="C2416" s="23"/>
      <c r="D2416" s="23"/>
      <c r="E2416" s="23"/>
      <c r="F2416" s="23"/>
      <c r="G2416" s="23"/>
      <c r="H2416" s="23"/>
      <c r="I2416" s="23"/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</row>
    <row r="2417" spans="1:23" x14ac:dyDescent="0.3">
      <c r="A2417" s="23"/>
      <c r="B2417" s="23"/>
      <c r="C2417" s="23"/>
      <c r="D2417" s="23"/>
      <c r="E2417" s="23"/>
      <c r="F2417" s="23"/>
      <c r="G2417" s="23"/>
      <c r="H2417" s="23"/>
      <c r="I2417" s="23"/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</row>
    <row r="2418" spans="1:23" x14ac:dyDescent="0.3">
      <c r="A2418" s="23"/>
      <c r="B2418" s="23"/>
      <c r="C2418" s="23"/>
      <c r="D2418" s="23"/>
      <c r="E2418" s="23"/>
      <c r="F2418" s="23"/>
      <c r="G2418" s="23"/>
      <c r="H2418" s="23"/>
      <c r="I2418" s="23"/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</row>
    <row r="2419" spans="1:23" x14ac:dyDescent="0.3">
      <c r="A2419" s="23"/>
      <c r="B2419" s="23"/>
      <c r="C2419" s="23"/>
      <c r="D2419" s="23"/>
      <c r="E2419" s="23"/>
      <c r="F2419" s="23"/>
      <c r="G2419" s="23"/>
      <c r="H2419" s="23"/>
      <c r="I2419" s="23"/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</row>
    <row r="2420" spans="1:23" x14ac:dyDescent="0.3">
      <c r="A2420" s="23"/>
      <c r="B2420" s="23"/>
      <c r="C2420" s="23"/>
      <c r="D2420" s="23"/>
      <c r="E2420" s="23"/>
      <c r="F2420" s="23"/>
      <c r="G2420" s="23"/>
      <c r="H2420" s="23"/>
      <c r="I2420" s="23"/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</row>
    <row r="2421" spans="1:23" x14ac:dyDescent="0.3">
      <c r="A2421" s="23"/>
      <c r="B2421" s="23"/>
      <c r="C2421" s="23"/>
      <c r="D2421" s="23"/>
      <c r="E2421" s="23"/>
      <c r="F2421" s="23"/>
      <c r="G2421" s="23"/>
      <c r="H2421" s="23"/>
      <c r="I2421" s="23"/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</row>
    <row r="2422" spans="1:23" x14ac:dyDescent="0.3">
      <c r="A2422" s="23"/>
      <c r="B2422" s="23"/>
      <c r="C2422" s="23"/>
      <c r="D2422" s="23"/>
      <c r="E2422" s="23"/>
      <c r="F2422" s="23"/>
      <c r="G2422" s="23"/>
      <c r="H2422" s="23"/>
      <c r="I2422" s="23"/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/>
      <c r="W2422" s="23"/>
    </row>
    <row r="2423" spans="1:23" x14ac:dyDescent="0.3">
      <c r="A2423" s="23"/>
      <c r="B2423" s="23"/>
      <c r="C2423" s="23"/>
      <c r="D2423" s="23"/>
      <c r="E2423" s="23"/>
      <c r="F2423" s="23"/>
      <c r="G2423" s="23"/>
      <c r="H2423" s="23"/>
      <c r="I2423" s="23"/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</row>
    <row r="2424" spans="1:23" x14ac:dyDescent="0.3">
      <c r="A2424" s="23"/>
      <c r="B2424" s="23"/>
      <c r="C2424" s="23"/>
      <c r="D2424" s="23"/>
      <c r="E2424" s="23"/>
      <c r="F2424" s="23"/>
      <c r="G2424" s="23"/>
      <c r="H2424" s="23"/>
      <c r="I2424" s="23"/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/>
      <c r="W2424" s="23"/>
    </row>
    <row r="2425" spans="1:23" x14ac:dyDescent="0.3">
      <c r="A2425" s="23"/>
      <c r="B2425" s="23"/>
      <c r="C2425" s="23"/>
      <c r="D2425" s="23"/>
      <c r="E2425" s="23"/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</row>
    <row r="2426" spans="1:23" x14ac:dyDescent="0.3">
      <c r="A2426" s="23"/>
      <c r="B2426" s="23"/>
      <c r="C2426" s="23"/>
      <c r="D2426" s="23"/>
      <c r="E2426" s="23"/>
      <c r="F2426" s="23"/>
      <c r="G2426" s="23"/>
      <c r="H2426" s="23"/>
      <c r="I2426" s="23"/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/>
      <c r="W2426" s="23"/>
    </row>
    <row r="2427" spans="1:23" x14ac:dyDescent="0.3">
      <c r="A2427" s="23"/>
      <c r="B2427" s="23"/>
      <c r="C2427" s="23"/>
      <c r="D2427" s="23"/>
      <c r="E2427" s="23"/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</row>
    <row r="2428" spans="1:23" x14ac:dyDescent="0.3">
      <c r="A2428" s="23"/>
      <c r="B2428" s="23"/>
      <c r="C2428" s="23"/>
      <c r="D2428" s="23"/>
      <c r="E2428" s="23"/>
      <c r="F2428" s="23"/>
      <c r="G2428" s="23"/>
      <c r="H2428" s="23"/>
      <c r="I2428" s="23"/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</row>
    <row r="2429" spans="1:23" x14ac:dyDescent="0.3">
      <c r="A2429" s="23"/>
      <c r="B2429" s="23"/>
      <c r="C2429" s="23"/>
      <c r="D2429" s="23"/>
      <c r="E2429" s="23"/>
      <c r="F2429" s="23"/>
      <c r="G2429" s="23"/>
      <c r="H2429" s="23"/>
      <c r="I2429" s="23"/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</row>
    <row r="2430" spans="1:23" x14ac:dyDescent="0.3">
      <c r="A2430" s="23"/>
      <c r="B2430" s="23"/>
      <c r="C2430" s="23"/>
      <c r="D2430" s="23"/>
      <c r="E2430" s="23"/>
      <c r="F2430" s="23"/>
      <c r="G2430" s="23"/>
      <c r="H2430" s="23"/>
      <c r="I2430" s="23"/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/>
      <c r="W2430" s="23"/>
    </row>
    <row r="2431" spans="1:23" x14ac:dyDescent="0.3">
      <c r="A2431" s="23"/>
      <c r="B2431" s="23"/>
      <c r="C2431" s="23"/>
      <c r="D2431" s="23"/>
      <c r="E2431" s="23"/>
      <c r="F2431" s="23"/>
      <c r="G2431" s="23"/>
      <c r="H2431" s="23"/>
      <c r="I2431" s="23"/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</row>
    <row r="2432" spans="1:23" x14ac:dyDescent="0.3">
      <c r="A2432" s="23"/>
      <c r="B2432" s="23"/>
      <c r="C2432" s="23"/>
      <c r="D2432" s="23"/>
      <c r="E2432" s="23"/>
      <c r="F2432" s="23"/>
      <c r="G2432" s="23"/>
      <c r="H2432" s="23"/>
      <c r="I2432" s="23"/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/>
      <c r="W2432" s="23"/>
    </row>
    <row r="2433" spans="1:23" x14ac:dyDescent="0.3">
      <c r="A2433" s="23"/>
      <c r="B2433" s="23"/>
      <c r="C2433" s="23"/>
      <c r="D2433" s="23"/>
      <c r="E2433" s="23"/>
      <c r="F2433" s="23"/>
      <c r="G2433" s="23"/>
      <c r="H2433" s="23"/>
      <c r="I2433" s="23"/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</row>
    <row r="2434" spans="1:23" x14ac:dyDescent="0.3">
      <c r="A2434" s="23"/>
      <c r="B2434" s="23"/>
      <c r="C2434" s="23"/>
      <c r="D2434" s="23"/>
      <c r="E2434" s="23"/>
      <c r="F2434" s="23"/>
      <c r="G2434" s="23"/>
      <c r="H2434" s="23"/>
      <c r="I2434" s="23"/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/>
      <c r="W2434" s="23"/>
    </row>
    <row r="2435" spans="1:23" x14ac:dyDescent="0.3">
      <c r="A2435" s="23"/>
      <c r="B2435" s="23"/>
      <c r="C2435" s="23"/>
      <c r="D2435" s="23"/>
      <c r="E2435" s="23"/>
      <c r="F2435" s="23"/>
      <c r="G2435" s="23"/>
      <c r="H2435" s="23"/>
      <c r="I2435" s="23"/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</row>
    <row r="2436" spans="1:23" x14ac:dyDescent="0.3">
      <c r="A2436" s="23"/>
      <c r="B2436" s="23"/>
      <c r="C2436" s="23"/>
      <c r="D2436" s="23"/>
      <c r="E2436" s="23"/>
      <c r="F2436" s="23"/>
      <c r="G2436" s="23"/>
      <c r="H2436" s="23"/>
      <c r="I2436" s="23"/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/>
      <c r="W2436" s="23"/>
    </row>
    <row r="2437" spans="1:23" x14ac:dyDescent="0.3">
      <c r="A2437" s="23"/>
      <c r="B2437" s="23"/>
      <c r="C2437" s="23"/>
      <c r="D2437" s="23"/>
      <c r="E2437" s="23"/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</row>
    <row r="2438" spans="1:23" x14ac:dyDescent="0.3">
      <c r="A2438" s="23"/>
      <c r="B2438" s="23"/>
      <c r="C2438" s="23"/>
      <c r="D2438" s="23"/>
      <c r="E2438" s="23"/>
      <c r="F2438" s="23"/>
      <c r="G2438" s="23"/>
      <c r="H2438" s="23"/>
      <c r="I2438" s="23"/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</row>
    <row r="2439" spans="1:23" x14ac:dyDescent="0.3">
      <c r="A2439" s="23"/>
      <c r="B2439" s="23"/>
      <c r="C2439" s="23"/>
      <c r="D2439" s="23"/>
      <c r="E2439" s="23"/>
      <c r="F2439" s="23"/>
      <c r="G2439" s="23"/>
      <c r="H2439" s="23"/>
      <c r="I2439" s="23"/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</row>
    <row r="2440" spans="1:23" x14ac:dyDescent="0.3">
      <c r="A2440" s="23"/>
      <c r="B2440" s="23"/>
      <c r="C2440" s="23"/>
      <c r="D2440" s="23"/>
      <c r="E2440" s="23"/>
      <c r="F2440" s="23"/>
      <c r="G2440" s="23"/>
      <c r="H2440" s="23"/>
      <c r="I2440" s="23"/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</row>
    <row r="2441" spans="1:23" x14ac:dyDescent="0.3">
      <c r="A2441" s="23"/>
      <c r="B2441" s="23"/>
      <c r="C2441" s="23"/>
      <c r="D2441" s="23"/>
      <c r="E2441" s="23"/>
      <c r="F2441" s="23"/>
      <c r="G2441" s="23"/>
      <c r="H2441" s="23"/>
      <c r="I2441" s="23"/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</row>
    <row r="2442" spans="1:23" x14ac:dyDescent="0.3">
      <c r="A2442" s="23"/>
      <c r="B2442" s="23"/>
      <c r="C2442" s="23"/>
      <c r="D2442" s="23"/>
      <c r="E2442" s="23"/>
      <c r="F2442" s="23"/>
      <c r="G2442" s="23"/>
      <c r="H2442" s="23"/>
      <c r="I2442" s="23"/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</row>
    <row r="2443" spans="1:23" x14ac:dyDescent="0.3">
      <c r="A2443" s="23"/>
      <c r="B2443" s="23"/>
      <c r="C2443" s="23"/>
      <c r="D2443" s="23"/>
      <c r="E2443" s="23"/>
      <c r="F2443" s="23"/>
      <c r="G2443" s="23"/>
      <c r="H2443" s="23"/>
      <c r="I2443" s="23"/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</row>
    <row r="2444" spans="1:23" x14ac:dyDescent="0.3">
      <c r="A2444" s="23"/>
      <c r="B2444" s="23"/>
      <c r="C2444" s="23"/>
      <c r="D2444" s="23"/>
      <c r="E2444" s="23"/>
      <c r="F2444" s="23"/>
      <c r="G2444" s="23"/>
      <c r="H2444" s="23"/>
      <c r="I2444" s="23"/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</row>
    <row r="2445" spans="1:23" x14ac:dyDescent="0.3">
      <c r="A2445" s="23"/>
      <c r="B2445" s="23"/>
      <c r="C2445" s="23"/>
      <c r="D2445" s="23"/>
      <c r="E2445" s="23"/>
      <c r="F2445" s="23"/>
      <c r="G2445" s="23"/>
      <c r="H2445" s="23"/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</row>
    <row r="2446" spans="1:23" x14ac:dyDescent="0.3">
      <c r="A2446" s="23"/>
      <c r="B2446" s="23"/>
      <c r="C2446" s="23"/>
      <c r="D2446" s="23"/>
      <c r="E2446" s="23"/>
      <c r="F2446" s="23"/>
      <c r="G2446" s="23"/>
      <c r="H2446" s="23"/>
      <c r="I2446" s="23"/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</row>
    <row r="2447" spans="1:23" x14ac:dyDescent="0.3">
      <c r="A2447" s="23"/>
      <c r="B2447" s="23"/>
      <c r="C2447" s="23"/>
      <c r="D2447" s="23"/>
      <c r="E2447" s="23"/>
      <c r="F2447" s="23"/>
      <c r="G2447" s="23"/>
      <c r="H2447" s="23"/>
      <c r="I2447" s="23"/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</row>
    <row r="2448" spans="1:23" x14ac:dyDescent="0.3">
      <c r="A2448" s="23"/>
      <c r="B2448" s="23"/>
      <c r="C2448" s="23"/>
      <c r="D2448" s="23"/>
      <c r="E2448" s="23"/>
      <c r="F2448" s="23"/>
      <c r="G2448" s="23"/>
      <c r="H2448" s="23"/>
      <c r="I2448" s="23"/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</row>
    <row r="2449" spans="1:23" x14ac:dyDescent="0.3">
      <c r="A2449" s="23"/>
      <c r="B2449" s="23"/>
      <c r="C2449" s="23"/>
      <c r="D2449" s="23"/>
      <c r="E2449" s="23"/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</row>
    <row r="2450" spans="1:23" x14ac:dyDescent="0.3">
      <c r="A2450" s="23"/>
      <c r="B2450" s="23"/>
      <c r="C2450" s="23"/>
      <c r="D2450" s="23"/>
      <c r="E2450" s="23"/>
      <c r="F2450" s="23"/>
      <c r="G2450" s="23"/>
      <c r="H2450" s="23"/>
      <c r="I2450" s="23"/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</row>
    <row r="2451" spans="1:23" x14ac:dyDescent="0.3">
      <c r="A2451" s="23"/>
      <c r="B2451" s="23"/>
      <c r="C2451" s="23"/>
      <c r="D2451" s="23"/>
      <c r="E2451" s="23"/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</row>
    <row r="2452" spans="1:23" x14ac:dyDescent="0.3">
      <c r="A2452" s="23"/>
      <c r="B2452" s="23"/>
      <c r="C2452" s="23"/>
      <c r="D2452" s="23"/>
      <c r="E2452" s="23"/>
      <c r="F2452" s="23"/>
      <c r="G2452" s="23"/>
      <c r="H2452" s="23"/>
      <c r="I2452" s="23"/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</row>
    <row r="2453" spans="1:23" x14ac:dyDescent="0.3">
      <c r="A2453" s="23"/>
      <c r="B2453" s="23"/>
      <c r="C2453" s="23"/>
      <c r="D2453" s="23"/>
      <c r="E2453" s="23"/>
      <c r="F2453" s="23"/>
      <c r="G2453" s="23"/>
      <c r="H2453" s="23"/>
      <c r="I2453" s="23"/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</row>
    <row r="2454" spans="1:23" x14ac:dyDescent="0.3">
      <c r="A2454" s="23"/>
      <c r="B2454" s="23"/>
      <c r="C2454" s="23"/>
      <c r="D2454" s="23"/>
      <c r="E2454" s="23"/>
      <c r="F2454" s="23"/>
      <c r="G2454" s="23"/>
      <c r="H2454" s="23"/>
      <c r="I2454" s="23"/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</row>
    <row r="2455" spans="1:23" x14ac:dyDescent="0.3">
      <c r="A2455" s="23"/>
      <c r="B2455" s="23"/>
      <c r="C2455" s="23"/>
      <c r="D2455" s="23"/>
      <c r="E2455" s="23"/>
      <c r="F2455" s="23"/>
      <c r="G2455" s="23"/>
      <c r="H2455" s="23"/>
      <c r="I2455" s="23"/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</row>
    <row r="2456" spans="1:23" x14ac:dyDescent="0.3">
      <c r="A2456" s="23"/>
      <c r="B2456" s="23"/>
      <c r="C2456" s="23"/>
      <c r="D2456" s="23"/>
      <c r="E2456" s="23"/>
      <c r="F2456" s="23"/>
      <c r="G2456" s="23"/>
      <c r="H2456" s="23"/>
      <c r="I2456" s="23"/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</row>
    <row r="2457" spans="1:23" x14ac:dyDescent="0.3">
      <c r="A2457" s="23"/>
      <c r="B2457" s="23"/>
      <c r="C2457" s="23"/>
      <c r="D2457" s="23"/>
      <c r="E2457" s="23"/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</row>
    <row r="2458" spans="1:23" x14ac:dyDescent="0.3">
      <c r="A2458" s="23"/>
      <c r="B2458" s="23"/>
      <c r="C2458" s="23"/>
      <c r="D2458" s="23"/>
      <c r="E2458" s="23"/>
      <c r="F2458" s="23"/>
      <c r="G2458" s="23"/>
      <c r="H2458" s="23"/>
      <c r="I2458" s="23"/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</row>
    <row r="2459" spans="1:23" x14ac:dyDescent="0.3">
      <c r="A2459" s="23"/>
      <c r="B2459" s="23"/>
      <c r="C2459" s="23"/>
      <c r="D2459" s="23"/>
      <c r="E2459" s="23"/>
      <c r="F2459" s="23"/>
      <c r="G2459" s="23"/>
      <c r="H2459" s="23"/>
      <c r="I2459" s="23"/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</row>
    <row r="2460" spans="1:23" x14ac:dyDescent="0.3">
      <c r="A2460" s="23"/>
      <c r="B2460" s="23"/>
      <c r="C2460" s="23"/>
      <c r="D2460" s="23"/>
      <c r="E2460" s="23"/>
      <c r="F2460" s="23"/>
      <c r="G2460" s="23"/>
      <c r="H2460" s="23"/>
      <c r="I2460" s="23"/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</row>
    <row r="2461" spans="1:23" x14ac:dyDescent="0.3">
      <c r="A2461" s="23"/>
      <c r="B2461" s="23"/>
      <c r="C2461" s="23"/>
      <c r="D2461" s="23"/>
      <c r="E2461" s="23"/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</row>
    <row r="2462" spans="1:23" x14ac:dyDescent="0.3">
      <c r="A2462" s="23"/>
      <c r="B2462" s="23"/>
      <c r="C2462" s="23"/>
      <c r="D2462" s="23"/>
      <c r="E2462" s="23"/>
      <c r="F2462" s="23"/>
      <c r="G2462" s="23"/>
      <c r="H2462" s="23"/>
      <c r="I2462" s="23"/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</row>
    <row r="2463" spans="1:23" x14ac:dyDescent="0.3">
      <c r="A2463" s="23"/>
      <c r="B2463" s="23"/>
      <c r="C2463" s="23"/>
      <c r="D2463" s="23"/>
      <c r="E2463" s="23"/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</row>
    <row r="2464" spans="1:23" x14ac:dyDescent="0.3">
      <c r="A2464" s="23"/>
      <c r="B2464" s="23"/>
      <c r="C2464" s="23"/>
      <c r="D2464" s="23"/>
      <c r="E2464" s="23"/>
      <c r="F2464" s="23"/>
      <c r="G2464" s="23"/>
      <c r="H2464" s="23"/>
      <c r="I2464" s="23"/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</row>
    <row r="2465" spans="1:23" x14ac:dyDescent="0.3">
      <c r="A2465" s="23"/>
      <c r="B2465" s="23"/>
      <c r="C2465" s="23"/>
      <c r="D2465" s="23"/>
      <c r="E2465" s="23"/>
      <c r="F2465" s="23"/>
      <c r="G2465" s="23"/>
      <c r="H2465" s="23"/>
      <c r="I2465" s="23"/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</row>
    <row r="2466" spans="1:23" x14ac:dyDescent="0.3">
      <c r="A2466" s="23"/>
      <c r="B2466" s="23"/>
      <c r="C2466" s="23"/>
      <c r="D2466" s="23"/>
      <c r="E2466" s="23"/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</row>
    <row r="2467" spans="1:23" x14ac:dyDescent="0.3">
      <c r="A2467" s="23"/>
      <c r="B2467" s="23"/>
      <c r="C2467" s="23"/>
      <c r="D2467" s="23"/>
      <c r="E2467" s="23"/>
      <c r="F2467" s="23"/>
      <c r="G2467" s="23"/>
      <c r="H2467" s="23"/>
      <c r="I2467" s="23"/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</row>
    <row r="2468" spans="1:23" x14ac:dyDescent="0.3">
      <c r="A2468" s="23"/>
      <c r="B2468" s="23"/>
      <c r="C2468" s="23"/>
      <c r="D2468" s="23"/>
      <c r="E2468" s="23"/>
      <c r="F2468" s="23"/>
      <c r="G2468" s="23"/>
      <c r="H2468" s="23"/>
      <c r="I2468" s="23"/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</row>
    <row r="2469" spans="1:23" x14ac:dyDescent="0.3">
      <c r="A2469" s="23"/>
      <c r="B2469" s="23"/>
      <c r="C2469" s="23"/>
      <c r="D2469" s="23"/>
      <c r="E2469" s="23"/>
      <c r="F2469" s="23"/>
      <c r="G2469" s="23"/>
      <c r="H2469" s="23"/>
      <c r="I2469" s="23"/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</row>
    <row r="2470" spans="1:23" x14ac:dyDescent="0.3">
      <c r="A2470" s="23"/>
      <c r="B2470" s="23"/>
      <c r="C2470" s="23"/>
      <c r="D2470" s="23"/>
      <c r="E2470" s="23"/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</row>
    <row r="2471" spans="1:23" x14ac:dyDescent="0.3">
      <c r="A2471" s="23"/>
      <c r="B2471" s="23"/>
      <c r="C2471" s="23"/>
      <c r="D2471" s="23"/>
      <c r="E2471" s="23"/>
      <c r="F2471" s="23"/>
      <c r="G2471" s="23"/>
      <c r="H2471" s="23"/>
      <c r="I2471" s="23"/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</row>
    <row r="2472" spans="1:23" x14ac:dyDescent="0.3">
      <c r="A2472" s="23"/>
      <c r="B2472" s="23"/>
      <c r="C2472" s="23"/>
      <c r="D2472" s="23"/>
      <c r="E2472" s="23"/>
      <c r="F2472" s="23"/>
      <c r="G2472" s="23"/>
      <c r="H2472" s="23"/>
      <c r="I2472" s="23"/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</row>
    <row r="2473" spans="1:23" x14ac:dyDescent="0.3">
      <c r="A2473" s="23"/>
      <c r="B2473" s="23"/>
      <c r="C2473" s="23"/>
      <c r="D2473" s="23"/>
      <c r="E2473" s="23"/>
      <c r="F2473" s="23"/>
      <c r="G2473" s="23"/>
      <c r="H2473" s="23"/>
      <c r="I2473" s="23"/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</row>
    <row r="2474" spans="1:23" x14ac:dyDescent="0.3">
      <c r="A2474" s="23"/>
      <c r="B2474" s="23"/>
      <c r="C2474" s="23"/>
      <c r="D2474" s="23"/>
      <c r="E2474" s="23"/>
      <c r="F2474" s="23"/>
      <c r="G2474" s="23"/>
      <c r="H2474" s="23"/>
      <c r="I2474" s="23"/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</row>
    <row r="2475" spans="1:23" x14ac:dyDescent="0.3">
      <c r="A2475" s="23"/>
      <c r="B2475" s="23"/>
      <c r="C2475" s="23"/>
      <c r="D2475" s="23"/>
      <c r="E2475" s="23"/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</row>
    <row r="2476" spans="1:23" x14ac:dyDescent="0.3">
      <c r="A2476" s="23"/>
      <c r="B2476" s="23"/>
      <c r="C2476" s="23"/>
      <c r="D2476" s="23"/>
      <c r="E2476" s="23"/>
      <c r="F2476" s="23"/>
      <c r="G2476" s="23"/>
      <c r="H2476" s="23"/>
      <c r="I2476" s="23"/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</row>
    <row r="2477" spans="1:23" x14ac:dyDescent="0.3">
      <c r="A2477" s="23"/>
      <c r="B2477" s="23"/>
      <c r="C2477" s="23"/>
      <c r="D2477" s="23"/>
      <c r="E2477" s="23"/>
      <c r="F2477" s="23"/>
      <c r="G2477" s="23"/>
      <c r="H2477" s="23"/>
      <c r="I2477" s="23"/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</row>
    <row r="2478" spans="1:23" x14ac:dyDescent="0.3">
      <c r="A2478" s="23"/>
      <c r="B2478" s="23"/>
      <c r="C2478" s="23"/>
      <c r="D2478" s="23"/>
      <c r="E2478" s="23"/>
      <c r="F2478" s="23"/>
      <c r="G2478" s="23"/>
      <c r="H2478" s="23"/>
      <c r="I2478" s="23"/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</row>
    <row r="2479" spans="1:23" x14ac:dyDescent="0.3">
      <c r="A2479" s="23"/>
      <c r="B2479" s="23"/>
      <c r="C2479" s="23"/>
      <c r="D2479" s="23"/>
      <c r="E2479" s="23"/>
      <c r="F2479" s="23"/>
      <c r="G2479" s="23"/>
      <c r="H2479" s="23"/>
      <c r="I2479" s="23"/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</row>
    <row r="2480" spans="1:23" x14ac:dyDescent="0.3">
      <c r="A2480" s="23"/>
      <c r="B2480" s="23"/>
      <c r="C2480" s="23"/>
      <c r="D2480" s="23"/>
      <c r="E2480" s="23"/>
      <c r="F2480" s="23"/>
      <c r="G2480" s="23"/>
      <c r="H2480" s="23"/>
      <c r="I2480" s="23"/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</row>
    <row r="2481" spans="1:23" x14ac:dyDescent="0.3">
      <c r="A2481" s="23"/>
      <c r="B2481" s="23"/>
      <c r="C2481" s="23"/>
      <c r="D2481" s="23"/>
      <c r="E2481" s="23"/>
      <c r="F2481" s="23"/>
      <c r="G2481" s="23"/>
      <c r="H2481" s="23"/>
      <c r="I2481" s="23"/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</row>
    <row r="2482" spans="1:23" x14ac:dyDescent="0.3">
      <c r="A2482" s="23"/>
      <c r="B2482" s="23"/>
      <c r="C2482" s="23"/>
      <c r="D2482" s="23"/>
      <c r="E2482" s="23"/>
      <c r="F2482" s="23"/>
      <c r="G2482" s="23"/>
      <c r="H2482" s="23"/>
      <c r="I2482" s="23"/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</row>
    <row r="2483" spans="1:23" x14ac:dyDescent="0.3">
      <c r="A2483" s="23"/>
      <c r="B2483" s="23"/>
      <c r="C2483" s="23"/>
      <c r="D2483" s="23"/>
      <c r="E2483" s="23"/>
      <c r="F2483" s="23"/>
      <c r="G2483" s="23"/>
      <c r="H2483" s="23"/>
      <c r="I2483" s="23"/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</row>
    <row r="2484" spans="1:23" x14ac:dyDescent="0.3">
      <c r="A2484" s="23"/>
      <c r="B2484" s="23"/>
      <c r="C2484" s="23"/>
      <c r="D2484" s="23"/>
      <c r="E2484" s="23"/>
      <c r="F2484" s="23"/>
      <c r="G2484" s="23"/>
      <c r="H2484" s="23"/>
      <c r="I2484" s="23"/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</row>
    <row r="2485" spans="1:23" x14ac:dyDescent="0.3">
      <c r="A2485" s="23"/>
      <c r="B2485" s="23"/>
      <c r="C2485" s="23"/>
      <c r="D2485" s="23"/>
      <c r="E2485" s="23"/>
      <c r="F2485" s="23"/>
      <c r="G2485" s="23"/>
      <c r="H2485" s="23"/>
      <c r="I2485" s="23"/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</row>
    <row r="2486" spans="1:23" x14ac:dyDescent="0.3">
      <c r="A2486" s="23"/>
      <c r="B2486" s="23"/>
      <c r="C2486" s="23"/>
      <c r="D2486" s="23"/>
      <c r="E2486" s="23"/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</row>
    <row r="2487" spans="1:23" x14ac:dyDescent="0.3">
      <c r="A2487" s="23"/>
      <c r="B2487" s="23"/>
      <c r="C2487" s="23"/>
      <c r="D2487" s="23"/>
      <c r="E2487" s="23"/>
      <c r="F2487" s="23"/>
      <c r="G2487" s="23"/>
      <c r="H2487" s="23"/>
      <c r="I2487" s="23"/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</row>
    <row r="2488" spans="1:23" x14ac:dyDescent="0.3">
      <c r="A2488" s="23"/>
      <c r="B2488" s="23"/>
      <c r="C2488" s="23"/>
      <c r="D2488" s="23"/>
      <c r="E2488" s="23"/>
      <c r="F2488" s="23"/>
      <c r="G2488" s="23"/>
      <c r="H2488" s="23"/>
      <c r="I2488" s="23"/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</row>
    <row r="2489" spans="1:23" x14ac:dyDescent="0.3">
      <c r="A2489" s="23"/>
      <c r="B2489" s="23"/>
      <c r="C2489" s="23"/>
      <c r="D2489" s="23"/>
      <c r="E2489" s="23"/>
      <c r="F2489" s="23"/>
      <c r="G2489" s="23"/>
      <c r="H2489" s="23"/>
      <c r="I2489" s="23"/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</row>
    <row r="2490" spans="1:23" x14ac:dyDescent="0.3">
      <c r="A2490" s="23"/>
      <c r="B2490" s="23"/>
      <c r="C2490" s="23"/>
      <c r="D2490" s="23"/>
      <c r="E2490" s="23"/>
      <c r="F2490" s="23"/>
      <c r="G2490" s="23"/>
      <c r="H2490" s="23"/>
      <c r="I2490" s="23"/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</row>
    <row r="2491" spans="1:23" x14ac:dyDescent="0.3">
      <c r="A2491" s="23"/>
      <c r="B2491" s="23"/>
      <c r="C2491" s="23"/>
      <c r="D2491" s="23"/>
      <c r="E2491" s="23"/>
      <c r="F2491" s="23"/>
      <c r="G2491" s="23"/>
      <c r="H2491" s="23"/>
      <c r="I2491" s="23"/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</row>
    <row r="2492" spans="1:23" x14ac:dyDescent="0.3">
      <c r="A2492" s="23"/>
      <c r="B2492" s="23"/>
      <c r="C2492" s="23"/>
      <c r="D2492" s="23"/>
      <c r="E2492" s="23"/>
      <c r="F2492" s="23"/>
      <c r="G2492" s="23"/>
      <c r="H2492" s="23"/>
      <c r="I2492" s="23"/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</row>
    <row r="2493" spans="1:23" x14ac:dyDescent="0.3">
      <c r="A2493" s="23"/>
      <c r="B2493" s="23"/>
      <c r="C2493" s="23"/>
      <c r="D2493" s="23"/>
      <c r="E2493" s="23"/>
      <c r="F2493" s="23"/>
      <c r="G2493" s="23"/>
      <c r="H2493" s="23"/>
      <c r="I2493" s="23"/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</row>
    <row r="2494" spans="1:23" x14ac:dyDescent="0.3">
      <c r="A2494" s="23"/>
      <c r="B2494" s="23"/>
      <c r="C2494" s="23"/>
      <c r="D2494" s="23"/>
      <c r="E2494" s="23"/>
      <c r="F2494" s="23"/>
      <c r="G2494" s="23"/>
      <c r="H2494" s="23"/>
      <c r="I2494" s="23"/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</row>
    <row r="2495" spans="1:23" x14ac:dyDescent="0.3">
      <c r="A2495" s="23"/>
      <c r="B2495" s="23"/>
      <c r="C2495" s="23"/>
      <c r="D2495" s="23"/>
      <c r="E2495" s="23"/>
      <c r="F2495" s="23"/>
      <c r="G2495" s="23"/>
      <c r="H2495" s="23"/>
      <c r="I2495" s="23"/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</row>
    <row r="2496" spans="1:23" x14ac:dyDescent="0.3">
      <c r="A2496" s="23"/>
      <c r="B2496" s="23"/>
      <c r="C2496" s="23"/>
      <c r="D2496" s="23"/>
      <c r="E2496" s="23"/>
      <c r="F2496" s="23"/>
      <c r="G2496" s="23"/>
      <c r="H2496" s="23"/>
      <c r="I2496" s="23"/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</row>
    <row r="2497" spans="1:23" x14ac:dyDescent="0.3">
      <c r="A2497" s="23"/>
      <c r="B2497" s="23"/>
      <c r="C2497" s="23"/>
      <c r="D2497" s="23"/>
      <c r="E2497" s="23"/>
      <c r="F2497" s="23"/>
      <c r="G2497" s="23"/>
      <c r="H2497" s="23"/>
      <c r="I2497" s="23"/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</row>
    <row r="2498" spans="1:23" x14ac:dyDescent="0.3">
      <c r="A2498" s="23"/>
      <c r="B2498" s="23"/>
      <c r="C2498" s="23"/>
      <c r="D2498" s="23"/>
      <c r="E2498" s="23"/>
      <c r="F2498" s="23"/>
      <c r="G2498" s="23"/>
      <c r="H2498" s="23"/>
      <c r="I2498" s="23"/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</row>
    <row r="2499" spans="1:23" x14ac:dyDescent="0.3">
      <c r="A2499" s="23"/>
      <c r="B2499" s="23"/>
      <c r="C2499" s="23"/>
      <c r="D2499" s="23"/>
      <c r="E2499" s="23"/>
      <c r="F2499" s="23"/>
      <c r="G2499" s="23"/>
      <c r="H2499" s="23"/>
      <c r="I2499" s="23"/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</row>
    <row r="2500" spans="1:23" x14ac:dyDescent="0.3">
      <c r="A2500" s="23"/>
      <c r="B2500" s="23"/>
      <c r="C2500" s="23"/>
      <c r="D2500" s="23"/>
      <c r="E2500" s="23"/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</row>
    <row r="2501" spans="1:23" x14ac:dyDescent="0.3">
      <c r="A2501" s="23"/>
      <c r="B2501" s="23"/>
      <c r="C2501" s="23"/>
      <c r="D2501" s="23"/>
      <c r="E2501" s="23"/>
      <c r="F2501" s="23"/>
      <c r="G2501" s="23"/>
      <c r="H2501" s="23"/>
      <c r="I2501" s="23"/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</row>
    <row r="2502" spans="1:23" x14ac:dyDescent="0.3">
      <c r="A2502" s="23"/>
      <c r="B2502" s="23"/>
      <c r="C2502" s="23"/>
      <c r="D2502" s="23"/>
      <c r="E2502" s="23"/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</row>
    <row r="2503" spans="1:23" x14ac:dyDescent="0.3">
      <c r="A2503" s="23"/>
      <c r="B2503" s="23"/>
      <c r="C2503" s="23"/>
      <c r="D2503" s="23"/>
      <c r="E2503" s="23"/>
      <c r="F2503" s="23"/>
      <c r="G2503" s="23"/>
      <c r="H2503" s="23"/>
      <c r="I2503" s="23"/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</row>
    <row r="2504" spans="1:23" x14ac:dyDescent="0.3">
      <c r="A2504" s="23"/>
      <c r="B2504" s="23"/>
      <c r="C2504" s="23"/>
      <c r="D2504" s="23"/>
      <c r="E2504" s="23"/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</row>
    <row r="2505" spans="1:23" x14ac:dyDescent="0.3">
      <c r="A2505" s="23"/>
      <c r="B2505" s="23"/>
      <c r="C2505" s="23"/>
      <c r="D2505" s="23"/>
      <c r="E2505" s="23"/>
      <c r="F2505" s="23"/>
      <c r="G2505" s="23"/>
      <c r="H2505" s="23"/>
      <c r="I2505" s="23"/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</row>
    <row r="2506" spans="1:23" x14ac:dyDescent="0.3">
      <c r="A2506" s="23"/>
      <c r="B2506" s="23"/>
      <c r="C2506" s="23"/>
      <c r="D2506" s="23"/>
      <c r="E2506" s="23"/>
      <c r="F2506" s="23"/>
      <c r="G2506" s="23"/>
      <c r="H2506" s="23"/>
      <c r="I2506" s="23"/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</row>
    <row r="2507" spans="1:23" x14ac:dyDescent="0.3">
      <c r="A2507" s="23"/>
      <c r="B2507" s="23"/>
      <c r="C2507" s="23"/>
      <c r="D2507" s="23"/>
      <c r="E2507" s="23"/>
      <c r="F2507" s="23"/>
      <c r="G2507" s="23"/>
      <c r="H2507" s="23"/>
      <c r="I2507" s="23"/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</row>
    <row r="2508" spans="1:23" x14ac:dyDescent="0.3">
      <c r="A2508" s="23"/>
      <c r="B2508" s="23"/>
      <c r="C2508" s="23"/>
      <c r="D2508" s="23"/>
      <c r="E2508" s="23"/>
      <c r="F2508" s="23"/>
      <c r="G2508" s="23"/>
      <c r="H2508" s="23"/>
      <c r="I2508" s="23"/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</row>
    <row r="2509" spans="1:23" x14ac:dyDescent="0.3">
      <c r="A2509" s="23"/>
      <c r="B2509" s="23"/>
      <c r="C2509" s="23"/>
      <c r="D2509" s="23"/>
      <c r="E2509" s="23"/>
      <c r="F2509" s="23"/>
      <c r="G2509" s="23"/>
      <c r="H2509" s="23"/>
      <c r="I2509" s="23"/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</row>
    <row r="2510" spans="1:23" x14ac:dyDescent="0.3">
      <c r="A2510" s="23"/>
      <c r="B2510" s="23"/>
      <c r="C2510" s="23"/>
      <c r="D2510" s="23"/>
      <c r="E2510" s="23"/>
      <c r="F2510" s="23"/>
      <c r="G2510" s="23"/>
      <c r="H2510" s="23"/>
      <c r="I2510" s="23"/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</row>
    <row r="2511" spans="1:23" x14ac:dyDescent="0.3">
      <c r="A2511" s="23"/>
      <c r="B2511" s="23"/>
      <c r="C2511" s="23"/>
      <c r="D2511" s="23"/>
      <c r="E2511" s="23"/>
      <c r="F2511" s="23"/>
      <c r="G2511" s="23"/>
      <c r="H2511" s="23"/>
      <c r="I2511" s="23"/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</row>
    <row r="2512" spans="1:23" x14ac:dyDescent="0.3">
      <c r="A2512" s="23"/>
      <c r="B2512" s="23"/>
      <c r="C2512" s="23"/>
      <c r="D2512" s="23"/>
      <c r="E2512" s="23"/>
      <c r="F2512" s="23"/>
      <c r="G2512" s="23"/>
      <c r="H2512" s="23"/>
      <c r="I2512" s="23"/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</row>
    <row r="2513" spans="1:23" x14ac:dyDescent="0.3">
      <c r="A2513" s="23"/>
      <c r="B2513" s="23"/>
      <c r="C2513" s="23"/>
      <c r="D2513" s="23"/>
      <c r="E2513" s="23"/>
      <c r="F2513" s="23"/>
      <c r="G2513" s="23"/>
      <c r="H2513" s="23"/>
      <c r="I2513" s="23"/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</row>
    <row r="2514" spans="1:23" x14ac:dyDescent="0.3">
      <c r="A2514" s="23"/>
      <c r="B2514" s="23"/>
      <c r="C2514" s="23"/>
      <c r="D2514" s="23"/>
      <c r="E2514" s="23"/>
      <c r="F2514" s="23"/>
      <c r="G2514" s="23"/>
      <c r="H2514" s="23"/>
      <c r="I2514" s="23"/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</row>
    <row r="2515" spans="1:23" x14ac:dyDescent="0.3">
      <c r="A2515" s="23"/>
      <c r="B2515" s="23"/>
      <c r="C2515" s="23"/>
      <c r="D2515" s="23"/>
      <c r="E2515" s="23"/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</row>
    <row r="2516" spans="1:23" x14ac:dyDescent="0.3">
      <c r="A2516" s="23"/>
      <c r="B2516" s="23"/>
      <c r="C2516" s="23"/>
      <c r="D2516" s="23"/>
      <c r="E2516" s="23"/>
      <c r="F2516" s="23"/>
      <c r="G2516" s="23"/>
      <c r="H2516" s="23"/>
      <c r="I2516" s="23"/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</row>
    <row r="2517" spans="1:23" x14ac:dyDescent="0.3">
      <c r="A2517" s="23"/>
      <c r="B2517" s="23"/>
      <c r="C2517" s="23"/>
      <c r="D2517" s="23"/>
      <c r="E2517" s="23"/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</row>
    <row r="2518" spans="1:23" x14ac:dyDescent="0.3">
      <c r="A2518" s="23"/>
      <c r="B2518" s="23"/>
      <c r="C2518" s="23"/>
      <c r="D2518" s="23"/>
      <c r="E2518" s="23"/>
      <c r="F2518" s="23"/>
      <c r="G2518" s="23"/>
      <c r="H2518" s="23"/>
      <c r="I2518" s="23"/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</row>
    <row r="2519" spans="1:23" x14ac:dyDescent="0.3">
      <c r="A2519" s="23"/>
      <c r="B2519" s="23"/>
      <c r="C2519" s="23"/>
      <c r="D2519" s="23"/>
      <c r="E2519" s="23"/>
      <c r="F2519" s="23"/>
      <c r="G2519" s="23"/>
      <c r="H2519" s="23"/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</row>
    <row r="2520" spans="1:23" x14ac:dyDescent="0.3">
      <c r="A2520" s="23"/>
      <c r="B2520" s="23"/>
      <c r="C2520" s="23"/>
      <c r="D2520" s="23"/>
      <c r="E2520" s="23"/>
      <c r="F2520" s="23"/>
      <c r="G2520" s="23"/>
      <c r="H2520" s="23"/>
      <c r="I2520" s="23"/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</row>
    <row r="2521" spans="1:23" x14ac:dyDescent="0.3">
      <c r="A2521" s="23"/>
      <c r="B2521" s="23"/>
      <c r="C2521" s="23"/>
      <c r="D2521" s="23"/>
      <c r="E2521" s="23"/>
      <c r="F2521" s="23"/>
      <c r="G2521" s="23"/>
      <c r="H2521" s="23"/>
      <c r="I2521" s="23"/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</row>
    <row r="2522" spans="1:23" x14ac:dyDescent="0.3">
      <c r="A2522" s="23"/>
      <c r="B2522" s="23"/>
      <c r="C2522" s="23"/>
      <c r="D2522" s="23"/>
      <c r="E2522" s="23"/>
      <c r="F2522" s="23"/>
      <c r="G2522" s="23"/>
      <c r="H2522" s="23"/>
      <c r="I2522" s="23"/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</row>
    <row r="2523" spans="1:23" x14ac:dyDescent="0.3">
      <c r="A2523" s="23"/>
      <c r="B2523" s="23"/>
      <c r="C2523" s="23"/>
      <c r="D2523" s="23"/>
      <c r="E2523" s="23"/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</row>
    <row r="2524" spans="1:23" x14ac:dyDescent="0.3">
      <c r="A2524" s="23"/>
      <c r="B2524" s="23"/>
      <c r="C2524" s="23"/>
      <c r="D2524" s="23"/>
      <c r="E2524" s="23"/>
      <c r="F2524" s="23"/>
      <c r="G2524" s="23"/>
      <c r="H2524" s="23"/>
      <c r="I2524" s="23"/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</row>
    <row r="2525" spans="1:23" x14ac:dyDescent="0.3">
      <c r="A2525" s="23"/>
      <c r="B2525" s="23"/>
      <c r="C2525" s="23"/>
      <c r="D2525" s="23"/>
      <c r="E2525" s="23"/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</row>
    <row r="2526" spans="1:23" x14ac:dyDescent="0.3">
      <c r="A2526" s="23"/>
      <c r="B2526" s="23"/>
      <c r="C2526" s="23"/>
      <c r="D2526" s="23"/>
      <c r="E2526" s="23"/>
      <c r="F2526" s="23"/>
      <c r="G2526" s="23"/>
      <c r="H2526" s="23"/>
      <c r="I2526" s="23"/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</row>
    <row r="2527" spans="1:23" x14ac:dyDescent="0.3">
      <c r="A2527" s="23"/>
      <c r="B2527" s="23"/>
      <c r="C2527" s="23"/>
      <c r="D2527" s="23"/>
      <c r="E2527" s="23"/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</row>
    <row r="2528" spans="1:23" x14ac:dyDescent="0.3">
      <c r="A2528" s="23"/>
      <c r="B2528" s="23"/>
      <c r="C2528" s="23"/>
      <c r="D2528" s="23"/>
      <c r="E2528" s="23"/>
      <c r="F2528" s="23"/>
      <c r="G2528" s="23"/>
      <c r="H2528" s="23"/>
      <c r="I2528" s="23"/>
      <c r="J2528" s="23"/>
      <c r="K2528" s="23"/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</row>
    <row r="2529" spans="1:23" x14ac:dyDescent="0.3">
      <c r="A2529" s="23"/>
      <c r="B2529" s="23"/>
      <c r="C2529" s="23"/>
      <c r="D2529" s="23"/>
      <c r="E2529" s="23"/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</row>
    <row r="2530" spans="1:23" x14ac:dyDescent="0.3">
      <c r="A2530" s="23"/>
      <c r="B2530" s="23"/>
      <c r="C2530" s="23"/>
      <c r="D2530" s="23"/>
      <c r="E2530" s="23"/>
      <c r="F2530" s="23"/>
      <c r="G2530" s="23"/>
      <c r="H2530" s="23"/>
      <c r="I2530" s="23"/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</row>
    <row r="2531" spans="1:23" x14ac:dyDescent="0.3">
      <c r="A2531" s="23"/>
      <c r="B2531" s="23"/>
      <c r="C2531" s="23"/>
      <c r="D2531" s="23"/>
      <c r="E2531" s="23"/>
      <c r="F2531" s="23"/>
      <c r="G2531" s="23"/>
      <c r="H2531" s="23"/>
      <c r="I2531" s="23"/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</row>
    <row r="2532" spans="1:23" x14ac:dyDescent="0.3">
      <c r="A2532" s="23"/>
      <c r="B2532" s="23"/>
      <c r="C2532" s="23"/>
      <c r="D2532" s="23"/>
      <c r="E2532" s="23"/>
      <c r="F2532" s="23"/>
      <c r="G2532" s="23"/>
      <c r="H2532" s="23"/>
      <c r="I2532" s="23"/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</row>
    <row r="2533" spans="1:23" x14ac:dyDescent="0.3">
      <c r="A2533" s="23"/>
      <c r="B2533" s="23"/>
      <c r="C2533" s="23"/>
      <c r="D2533" s="23"/>
      <c r="E2533" s="23"/>
      <c r="F2533" s="23"/>
      <c r="G2533" s="23"/>
      <c r="H2533" s="23"/>
      <c r="I2533" s="23"/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</row>
    <row r="2534" spans="1:23" x14ac:dyDescent="0.3">
      <c r="A2534" s="23"/>
      <c r="B2534" s="23"/>
      <c r="C2534" s="23"/>
      <c r="D2534" s="23"/>
      <c r="E2534" s="23"/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</row>
    <row r="2535" spans="1:23" x14ac:dyDescent="0.3">
      <c r="A2535" s="23"/>
      <c r="B2535" s="23"/>
      <c r="C2535" s="23"/>
      <c r="D2535" s="23"/>
      <c r="E2535" s="23"/>
      <c r="F2535" s="23"/>
      <c r="G2535" s="23"/>
      <c r="H2535" s="23"/>
      <c r="I2535" s="23"/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</row>
    <row r="2536" spans="1:23" x14ac:dyDescent="0.3">
      <c r="A2536" s="23"/>
      <c r="B2536" s="23"/>
      <c r="C2536" s="23"/>
      <c r="D2536" s="23"/>
      <c r="E2536" s="23"/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</row>
    <row r="2537" spans="1:23" x14ac:dyDescent="0.3">
      <c r="A2537" s="23"/>
      <c r="B2537" s="23"/>
      <c r="C2537" s="23"/>
      <c r="D2537" s="23"/>
      <c r="E2537" s="23"/>
      <c r="F2537" s="23"/>
      <c r="G2537" s="23"/>
      <c r="H2537" s="23"/>
      <c r="I2537" s="23"/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</row>
    <row r="2538" spans="1:23" x14ac:dyDescent="0.3">
      <c r="A2538" s="23"/>
      <c r="B2538" s="23"/>
      <c r="C2538" s="23"/>
      <c r="D2538" s="23"/>
      <c r="E2538" s="23"/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</row>
    <row r="2539" spans="1:23" x14ac:dyDescent="0.3">
      <c r="A2539" s="23"/>
      <c r="B2539" s="23"/>
      <c r="C2539" s="23"/>
      <c r="D2539" s="23"/>
      <c r="E2539" s="23"/>
      <c r="F2539" s="23"/>
      <c r="G2539" s="23"/>
      <c r="H2539" s="23"/>
      <c r="I2539" s="23"/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</row>
    <row r="2540" spans="1:23" x14ac:dyDescent="0.3">
      <c r="A2540" s="23"/>
      <c r="B2540" s="23"/>
      <c r="C2540" s="23"/>
      <c r="D2540" s="23"/>
      <c r="E2540" s="23"/>
      <c r="F2540" s="23"/>
      <c r="G2540" s="23"/>
      <c r="H2540" s="23"/>
      <c r="I2540" s="23"/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</row>
    <row r="2541" spans="1:23" x14ac:dyDescent="0.3">
      <c r="A2541" s="23"/>
      <c r="B2541" s="23"/>
      <c r="C2541" s="23"/>
      <c r="D2541" s="23"/>
      <c r="E2541" s="23"/>
      <c r="F2541" s="23"/>
      <c r="G2541" s="23"/>
      <c r="H2541" s="23"/>
      <c r="I2541" s="23"/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</row>
    <row r="2542" spans="1:23" x14ac:dyDescent="0.3">
      <c r="A2542" s="23"/>
      <c r="B2542" s="23"/>
      <c r="C2542" s="23"/>
      <c r="D2542" s="23"/>
      <c r="E2542" s="23"/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</row>
    <row r="2543" spans="1:23" x14ac:dyDescent="0.3">
      <c r="A2543" s="23"/>
      <c r="B2543" s="23"/>
      <c r="C2543" s="23"/>
      <c r="D2543" s="23"/>
      <c r="E2543" s="23"/>
      <c r="F2543" s="23"/>
      <c r="G2543" s="23"/>
      <c r="H2543" s="23"/>
      <c r="I2543" s="23"/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</row>
    <row r="2544" spans="1:23" x14ac:dyDescent="0.3">
      <c r="A2544" s="23"/>
      <c r="B2544" s="23"/>
      <c r="C2544" s="23"/>
      <c r="D2544" s="23"/>
      <c r="E2544" s="23"/>
      <c r="F2544" s="23"/>
      <c r="G2544" s="23"/>
      <c r="H2544" s="23"/>
      <c r="I2544" s="23"/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</row>
    <row r="2545" spans="1:23" x14ac:dyDescent="0.3">
      <c r="A2545" s="23"/>
      <c r="B2545" s="23"/>
      <c r="C2545" s="23"/>
      <c r="D2545" s="23"/>
      <c r="E2545" s="23"/>
      <c r="F2545" s="23"/>
      <c r="G2545" s="23"/>
      <c r="H2545" s="23"/>
      <c r="I2545" s="23"/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</row>
    <row r="2546" spans="1:23" x14ac:dyDescent="0.3">
      <c r="A2546" s="23"/>
      <c r="B2546" s="23"/>
      <c r="C2546" s="23"/>
      <c r="D2546" s="23"/>
      <c r="E2546" s="23"/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</row>
    <row r="2547" spans="1:23" x14ac:dyDescent="0.3">
      <c r="A2547" s="23"/>
      <c r="B2547" s="23"/>
      <c r="C2547" s="23"/>
      <c r="D2547" s="23"/>
      <c r="E2547" s="23"/>
      <c r="F2547" s="23"/>
      <c r="G2547" s="23"/>
      <c r="H2547" s="23"/>
      <c r="I2547" s="23"/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</row>
    <row r="2548" spans="1:23" x14ac:dyDescent="0.3">
      <c r="A2548" s="23"/>
      <c r="B2548" s="23"/>
      <c r="C2548" s="23"/>
      <c r="D2548" s="23"/>
      <c r="E2548" s="23"/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</row>
    <row r="2549" spans="1:23" x14ac:dyDescent="0.3">
      <c r="A2549" s="23"/>
      <c r="B2549" s="23"/>
      <c r="C2549" s="23"/>
      <c r="D2549" s="23"/>
      <c r="E2549" s="23"/>
      <c r="F2549" s="23"/>
      <c r="G2549" s="23"/>
      <c r="H2549" s="23"/>
      <c r="I2549" s="23"/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</row>
    <row r="2550" spans="1:23" x14ac:dyDescent="0.3">
      <c r="A2550" s="23"/>
      <c r="B2550" s="23"/>
      <c r="C2550" s="23"/>
      <c r="D2550" s="23"/>
      <c r="E2550" s="23"/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</row>
    <row r="2551" spans="1:23" x14ac:dyDescent="0.3">
      <c r="A2551" s="23"/>
      <c r="B2551" s="23"/>
      <c r="C2551" s="23"/>
      <c r="D2551" s="23"/>
      <c r="E2551" s="23"/>
      <c r="F2551" s="23"/>
      <c r="G2551" s="23"/>
      <c r="H2551" s="23"/>
      <c r="I2551" s="23"/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</row>
    <row r="2552" spans="1:23" x14ac:dyDescent="0.3">
      <c r="A2552" s="23"/>
      <c r="B2552" s="23"/>
      <c r="C2552" s="23"/>
      <c r="D2552" s="23"/>
      <c r="E2552" s="23"/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</row>
    <row r="2553" spans="1:23" x14ac:dyDescent="0.3">
      <c r="A2553" s="23"/>
      <c r="B2553" s="23"/>
      <c r="C2553" s="23"/>
      <c r="D2553" s="23"/>
      <c r="E2553" s="23"/>
      <c r="F2553" s="23"/>
      <c r="G2553" s="23"/>
      <c r="H2553" s="23"/>
      <c r="I2553" s="23"/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</row>
    <row r="2554" spans="1:23" x14ac:dyDescent="0.3">
      <c r="A2554" s="23"/>
      <c r="B2554" s="23"/>
      <c r="C2554" s="23"/>
      <c r="D2554" s="23"/>
      <c r="E2554" s="23"/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</row>
    <row r="2555" spans="1:23" x14ac:dyDescent="0.3">
      <c r="A2555" s="23"/>
      <c r="B2555" s="23"/>
      <c r="C2555" s="23"/>
      <c r="D2555" s="23"/>
      <c r="E2555" s="23"/>
      <c r="F2555" s="23"/>
      <c r="G2555" s="23"/>
      <c r="H2555" s="23"/>
      <c r="I2555" s="23"/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</row>
    <row r="2556" spans="1:23" x14ac:dyDescent="0.3">
      <c r="A2556" s="23"/>
      <c r="B2556" s="23"/>
      <c r="C2556" s="23"/>
      <c r="D2556" s="23"/>
      <c r="E2556" s="23"/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</row>
    <row r="2557" spans="1:23" x14ac:dyDescent="0.3">
      <c r="A2557" s="23"/>
      <c r="B2557" s="23"/>
      <c r="C2557" s="23"/>
      <c r="D2557" s="23"/>
      <c r="E2557" s="23"/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</row>
    <row r="2558" spans="1:23" x14ac:dyDescent="0.3">
      <c r="A2558" s="23"/>
      <c r="B2558" s="23"/>
      <c r="C2558" s="23"/>
      <c r="D2558" s="23"/>
      <c r="E2558" s="23"/>
      <c r="F2558" s="23"/>
      <c r="G2558" s="23"/>
      <c r="H2558" s="23"/>
      <c r="I2558" s="23"/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</row>
    <row r="2559" spans="1:23" x14ac:dyDescent="0.3">
      <c r="A2559" s="23"/>
      <c r="B2559" s="23"/>
      <c r="C2559" s="23"/>
      <c r="D2559" s="23"/>
      <c r="E2559" s="23"/>
      <c r="F2559" s="23"/>
      <c r="G2559" s="23"/>
      <c r="H2559" s="23"/>
      <c r="I2559" s="23"/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</row>
    <row r="2560" spans="1:23" x14ac:dyDescent="0.3">
      <c r="A2560" s="23"/>
      <c r="B2560" s="23"/>
      <c r="C2560" s="23"/>
      <c r="D2560" s="23"/>
      <c r="E2560" s="23"/>
      <c r="F2560" s="23"/>
      <c r="G2560" s="23"/>
      <c r="H2560" s="23"/>
      <c r="I2560" s="23"/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</row>
    <row r="2561" spans="1:23" x14ac:dyDescent="0.3">
      <c r="A2561" s="23"/>
      <c r="B2561" s="23"/>
      <c r="C2561" s="23"/>
      <c r="D2561" s="23"/>
      <c r="E2561" s="23"/>
      <c r="F2561" s="23"/>
      <c r="G2561" s="23"/>
      <c r="H2561" s="23"/>
      <c r="I2561" s="23"/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</row>
    <row r="2562" spans="1:23" x14ac:dyDescent="0.3">
      <c r="A2562" s="23"/>
      <c r="B2562" s="23"/>
      <c r="C2562" s="23"/>
      <c r="D2562" s="23"/>
      <c r="E2562" s="23"/>
      <c r="F2562" s="23"/>
      <c r="G2562" s="23"/>
      <c r="H2562" s="23"/>
      <c r="I2562" s="23"/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</row>
    <row r="2563" spans="1:23" x14ac:dyDescent="0.3">
      <c r="A2563" s="23"/>
      <c r="B2563" s="23"/>
      <c r="C2563" s="23"/>
      <c r="D2563" s="23"/>
      <c r="E2563" s="23"/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</row>
    <row r="2564" spans="1:23" x14ac:dyDescent="0.3">
      <c r="A2564" s="23"/>
      <c r="B2564" s="23"/>
      <c r="C2564" s="23"/>
      <c r="D2564" s="23"/>
      <c r="E2564" s="23"/>
      <c r="F2564" s="23"/>
      <c r="G2564" s="23"/>
      <c r="H2564" s="23"/>
      <c r="I2564" s="23"/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</row>
    <row r="2565" spans="1:23" x14ac:dyDescent="0.3">
      <c r="A2565" s="23"/>
      <c r="B2565" s="23"/>
      <c r="C2565" s="23"/>
      <c r="D2565" s="23"/>
      <c r="E2565" s="23"/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</row>
    <row r="2566" spans="1:23" x14ac:dyDescent="0.3">
      <c r="A2566" s="23"/>
      <c r="B2566" s="23"/>
      <c r="C2566" s="23"/>
      <c r="D2566" s="23"/>
      <c r="E2566" s="23"/>
      <c r="F2566" s="23"/>
      <c r="G2566" s="23"/>
      <c r="H2566" s="23"/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</row>
    <row r="2567" spans="1:23" x14ac:dyDescent="0.3">
      <c r="A2567" s="23"/>
      <c r="B2567" s="23"/>
      <c r="C2567" s="23"/>
      <c r="D2567" s="23"/>
      <c r="E2567" s="23"/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</row>
    <row r="2568" spans="1:23" x14ac:dyDescent="0.3">
      <c r="A2568" s="23"/>
      <c r="B2568" s="23"/>
      <c r="C2568" s="23"/>
      <c r="D2568" s="23"/>
      <c r="E2568" s="23"/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</row>
    <row r="2569" spans="1:23" x14ac:dyDescent="0.3">
      <c r="A2569" s="23"/>
      <c r="B2569" s="23"/>
      <c r="C2569" s="23"/>
      <c r="D2569" s="23"/>
      <c r="E2569" s="23"/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</row>
    <row r="2570" spans="1:23" x14ac:dyDescent="0.3">
      <c r="A2570" s="23"/>
      <c r="B2570" s="23"/>
      <c r="C2570" s="23"/>
      <c r="D2570" s="23"/>
      <c r="E2570" s="23"/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</row>
    <row r="2571" spans="1:23" x14ac:dyDescent="0.3">
      <c r="A2571" s="23"/>
      <c r="B2571" s="23"/>
      <c r="C2571" s="23"/>
      <c r="D2571" s="23"/>
      <c r="E2571" s="23"/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</row>
    <row r="2572" spans="1:23" x14ac:dyDescent="0.3">
      <c r="A2572" s="23"/>
      <c r="B2572" s="23"/>
      <c r="C2572" s="23"/>
      <c r="D2572" s="23"/>
      <c r="E2572" s="23"/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</row>
    <row r="2573" spans="1:23" x14ac:dyDescent="0.3">
      <c r="A2573" s="23"/>
      <c r="B2573" s="23"/>
      <c r="C2573" s="23"/>
      <c r="D2573" s="23"/>
      <c r="E2573" s="23"/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</row>
    <row r="2574" spans="1:23" x14ac:dyDescent="0.3">
      <c r="A2574" s="23"/>
      <c r="B2574" s="23"/>
      <c r="C2574" s="23"/>
      <c r="D2574" s="23"/>
      <c r="E2574" s="23"/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</row>
    <row r="2575" spans="1:23" x14ac:dyDescent="0.3">
      <c r="A2575" s="23"/>
      <c r="B2575" s="23"/>
      <c r="C2575" s="23"/>
      <c r="D2575" s="23"/>
      <c r="E2575" s="23"/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</row>
    <row r="2576" spans="1:23" x14ac:dyDescent="0.3">
      <c r="A2576" s="23"/>
      <c r="B2576" s="23"/>
      <c r="C2576" s="23"/>
      <c r="D2576" s="23"/>
      <c r="E2576" s="23"/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</row>
    <row r="2577" spans="1:23" x14ac:dyDescent="0.3">
      <c r="A2577" s="23"/>
      <c r="B2577" s="23"/>
      <c r="C2577" s="23"/>
      <c r="D2577" s="23"/>
      <c r="E2577" s="23"/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</row>
    <row r="2578" spans="1:23" x14ac:dyDescent="0.3">
      <c r="A2578" s="23"/>
      <c r="B2578" s="23"/>
      <c r="C2578" s="23"/>
      <c r="D2578" s="23"/>
      <c r="E2578" s="23"/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</row>
    <row r="2579" spans="1:23" x14ac:dyDescent="0.3">
      <c r="A2579" s="23"/>
      <c r="B2579" s="23"/>
      <c r="C2579" s="23"/>
      <c r="D2579" s="23"/>
      <c r="E2579" s="23"/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</row>
    <row r="2580" spans="1:23" x14ac:dyDescent="0.3">
      <c r="A2580" s="23"/>
      <c r="B2580" s="23"/>
      <c r="C2580" s="23"/>
      <c r="D2580" s="23"/>
      <c r="E2580" s="23"/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</row>
    <row r="2581" spans="1:23" x14ac:dyDescent="0.3">
      <c r="A2581" s="23"/>
      <c r="B2581" s="23"/>
      <c r="C2581" s="23"/>
      <c r="D2581" s="23"/>
      <c r="E2581" s="23"/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</row>
    <row r="2582" spans="1:23" x14ac:dyDescent="0.3">
      <c r="A2582" s="23"/>
      <c r="B2582" s="23"/>
      <c r="C2582" s="23"/>
      <c r="D2582" s="23"/>
      <c r="E2582" s="23"/>
      <c r="F2582" s="23"/>
      <c r="G2582" s="23"/>
      <c r="H2582" s="23"/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</row>
    <row r="2583" spans="1:23" x14ac:dyDescent="0.3">
      <c r="A2583" s="23"/>
      <c r="B2583" s="23"/>
      <c r="C2583" s="23"/>
      <c r="D2583" s="23"/>
      <c r="E2583" s="23"/>
      <c r="F2583" s="23"/>
      <c r="G2583" s="23"/>
      <c r="H2583" s="23"/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</row>
    <row r="2584" spans="1:23" x14ac:dyDescent="0.3">
      <c r="A2584" s="23"/>
      <c r="B2584" s="23"/>
      <c r="C2584" s="23"/>
      <c r="D2584" s="23"/>
      <c r="E2584" s="23"/>
      <c r="F2584" s="23"/>
      <c r="G2584" s="23"/>
      <c r="H2584" s="23"/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</row>
    <row r="2585" spans="1:23" x14ac:dyDescent="0.3">
      <c r="A2585" s="23"/>
      <c r="B2585" s="23"/>
      <c r="C2585" s="23"/>
      <c r="D2585" s="23"/>
      <c r="E2585" s="23"/>
      <c r="F2585" s="23"/>
      <c r="G2585" s="23"/>
      <c r="H2585" s="23"/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</row>
    <row r="2586" spans="1:23" x14ac:dyDescent="0.3">
      <c r="A2586" s="23"/>
      <c r="B2586" s="23"/>
      <c r="C2586" s="23"/>
      <c r="D2586" s="23"/>
      <c r="E2586" s="23"/>
      <c r="F2586" s="23"/>
      <c r="G2586" s="23"/>
      <c r="H2586" s="23"/>
      <c r="I2586" s="23"/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</row>
    <row r="2587" spans="1:23" x14ac:dyDescent="0.3">
      <c r="A2587" s="23"/>
      <c r="B2587" s="23"/>
      <c r="C2587" s="23"/>
      <c r="D2587" s="23"/>
      <c r="E2587" s="23"/>
      <c r="F2587" s="23"/>
      <c r="G2587" s="23"/>
      <c r="H2587" s="23"/>
      <c r="I2587" s="23"/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</row>
    <row r="2588" spans="1:23" x14ac:dyDescent="0.3">
      <c r="A2588" s="23"/>
      <c r="B2588" s="23"/>
      <c r="C2588" s="23"/>
      <c r="D2588" s="23"/>
      <c r="E2588" s="23"/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</row>
    <row r="2589" spans="1:23" x14ac:dyDescent="0.3">
      <c r="A2589" s="23"/>
      <c r="B2589" s="23"/>
      <c r="C2589" s="23"/>
      <c r="D2589" s="23"/>
      <c r="E2589" s="23"/>
      <c r="F2589" s="23"/>
      <c r="G2589" s="23"/>
      <c r="H2589" s="23"/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</row>
    <row r="2590" spans="1:23" x14ac:dyDescent="0.3">
      <c r="A2590" s="23"/>
      <c r="B2590" s="23"/>
      <c r="C2590" s="23"/>
      <c r="D2590" s="23"/>
      <c r="E2590" s="23"/>
      <c r="F2590" s="23"/>
      <c r="G2590" s="23"/>
      <c r="H2590" s="23"/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</row>
    <row r="2591" spans="1:23" x14ac:dyDescent="0.3">
      <c r="A2591" s="23"/>
      <c r="B2591" s="23"/>
      <c r="C2591" s="23"/>
      <c r="D2591" s="23"/>
      <c r="E2591" s="23"/>
      <c r="F2591" s="23"/>
      <c r="G2591" s="23"/>
      <c r="H2591" s="23"/>
      <c r="I2591" s="23"/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</row>
    <row r="2592" spans="1:23" x14ac:dyDescent="0.3">
      <c r="A2592" s="23"/>
      <c r="B2592" s="23"/>
      <c r="C2592" s="23"/>
      <c r="D2592" s="23"/>
      <c r="E2592" s="23"/>
      <c r="F2592" s="23"/>
      <c r="G2592" s="23"/>
      <c r="H2592" s="23"/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</row>
    <row r="2593" spans="1:23" x14ac:dyDescent="0.3">
      <c r="A2593" s="23"/>
      <c r="B2593" s="23"/>
      <c r="C2593" s="23"/>
      <c r="D2593" s="23"/>
      <c r="E2593" s="23"/>
      <c r="F2593" s="23"/>
      <c r="G2593" s="23"/>
      <c r="H2593" s="23"/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</row>
    <row r="2594" spans="1:23" x14ac:dyDescent="0.3">
      <c r="A2594" s="23"/>
      <c r="B2594" s="23"/>
      <c r="C2594" s="23"/>
      <c r="D2594" s="23"/>
      <c r="E2594" s="23"/>
      <c r="F2594" s="23"/>
      <c r="G2594" s="23"/>
      <c r="H2594" s="23"/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</row>
    <row r="2595" spans="1:23" x14ac:dyDescent="0.3">
      <c r="A2595" s="23"/>
      <c r="B2595" s="23"/>
      <c r="C2595" s="23"/>
      <c r="D2595" s="23"/>
      <c r="E2595" s="23"/>
      <c r="F2595" s="23"/>
      <c r="G2595" s="23"/>
      <c r="H2595" s="23"/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</row>
    <row r="2596" spans="1:23" x14ac:dyDescent="0.3">
      <c r="A2596" s="23"/>
      <c r="B2596" s="23"/>
      <c r="C2596" s="23"/>
      <c r="D2596" s="23"/>
      <c r="E2596" s="23"/>
      <c r="F2596" s="23"/>
      <c r="G2596" s="23"/>
      <c r="H2596" s="23"/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</row>
    <row r="2597" spans="1:23" x14ac:dyDescent="0.3">
      <c r="A2597" s="23"/>
      <c r="B2597" s="23"/>
      <c r="C2597" s="23"/>
      <c r="D2597" s="23"/>
      <c r="E2597" s="23"/>
      <c r="F2597" s="23"/>
      <c r="G2597" s="23"/>
      <c r="H2597" s="23"/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</row>
    <row r="2598" spans="1:23" x14ac:dyDescent="0.3">
      <c r="A2598" s="23"/>
      <c r="B2598" s="23"/>
      <c r="C2598" s="23"/>
      <c r="D2598" s="23"/>
      <c r="E2598" s="23"/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</row>
    <row r="2599" spans="1:23" x14ac:dyDescent="0.3">
      <c r="A2599" s="23"/>
      <c r="B2599" s="23"/>
      <c r="C2599" s="23"/>
      <c r="D2599" s="23"/>
      <c r="E2599" s="23"/>
      <c r="F2599" s="23"/>
      <c r="G2599" s="23"/>
      <c r="H2599" s="23"/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</row>
    <row r="2600" spans="1:23" x14ac:dyDescent="0.3">
      <c r="A2600" s="23"/>
      <c r="B2600" s="23"/>
      <c r="C2600" s="23"/>
      <c r="D2600" s="23"/>
      <c r="E2600" s="23"/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</row>
    <row r="2601" spans="1:23" x14ac:dyDescent="0.3">
      <c r="A2601" s="23"/>
      <c r="B2601" s="23"/>
      <c r="C2601" s="23"/>
      <c r="D2601" s="23"/>
      <c r="E2601" s="23"/>
      <c r="F2601" s="23"/>
      <c r="G2601" s="23"/>
      <c r="H2601" s="23"/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</row>
    <row r="2602" spans="1:23" x14ac:dyDescent="0.3">
      <c r="A2602" s="23"/>
      <c r="B2602" s="23"/>
      <c r="C2602" s="23"/>
      <c r="D2602" s="23"/>
      <c r="E2602" s="23"/>
      <c r="F2602" s="23"/>
      <c r="G2602" s="23"/>
      <c r="H2602" s="23"/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</row>
    <row r="2603" spans="1:23" x14ac:dyDescent="0.3">
      <c r="A2603" s="23"/>
      <c r="B2603" s="23"/>
      <c r="C2603" s="23"/>
      <c r="D2603" s="23"/>
      <c r="E2603" s="23"/>
      <c r="F2603" s="23"/>
      <c r="G2603" s="23"/>
      <c r="H2603" s="23"/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</row>
    <row r="2604" spans="1:23" x14ac:dyDescent="0.3">
      <c r="A2604" s="23"/>
      <c r="B2604" s="23"/>
      <c r="C2604" s="23"/>
      <c r="D2604" s="23"/>
      <c r="E2604" s="23"/>
      <c r="F2604" s="23"/>
      <c r="G2604" s="23"/>
      <c r="H2604" s="23"/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</row>
    <row r="2605" spans="1:23" x14ac:dyDescent="0.3">
      <c r="A2605" s="23"/>
      <c r="B2605" s="23"/>
      <c r="C2605" s="23"/>
      <c r="D2605" s="23"/>
      <c r="E2605" s="23"/>
      <c r="F2605" s="23"/>
      <c r="G2605" s="23"/>
      <c r="H2605" s="23"/>
      <c r="I2605" s="23"/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</row>
    <row r="2606" spans="1:23" x14ac:dyDescent="0.3">
      <c r="A2606" s="23"/>
      <c r="B2606" s="23"/>
      <c r="C2606" s="23"/>
      <c r="D2606" s="23"/>
      <c r="E2606" s="23"/>
      <c r="F2606" s="23"/>
      <c r="G2606" s="23"/>
      <c r="H2606" s="23"/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</row>
    <row r="2607" spans="1:23" x14ac:dyDescent="0.3">
      <c r="A2607" s="23"/>
      <c r="B2607" s="23"/>
      <c r="C2607" s="23"/>
      <c r="D2607" s="23"/>
      <c r="E2607" s="23"/>
      <c r="F2607" s="23"/>
      <c r="G2607" s="23"/>
      <c r="H2607" s="23"/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</row>
    <row r="2608" spans="1:23" x14ac:dyDescent="0.3">
      <c r="A2608" s="23"/>
      <c r="B2608" s="23"/>
      <c r="C2608" s="23"/>
      <c r="D2608" s="23"/>
      <c r="E2608" s="23"/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</row>
    <row r="2609" spans="1:23" x14ac:dyDescent="0.3">
      <c r="A2609" s="23"/>
      <c r="B2609" s="23"/>
      <c r="C2609" s="23"/>
      <c r="D2609" s="23"/>
      <c r="E2609" s="23"/>
      <c r="F2609" s="23"/>
      <c r="G2609" s="23"/>
      <c r="H2609" s="23"/>
      <c r="I2609" s="23"/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</row>
    <row r="2610" spans="1:23" x14ac:dyDescent="0.3">
      <c r="A2610" s="23"/>
      <c r="B2610" s="23"/>
      <c r="C2610" s="23"/>
      <c r="D2610" s="23"/>
      <c r="E2610" s="23"/>
      <c r="F2610" s="23"/>
      <c r="G2610" s="23"/>
      <c r="H2610" s="23"/>
      <c r="I2610" s="23"/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</row>
    <row r="2611" spans="1:23" x14ac:dyDescent="0.3">
      <c r="A2611" s="23"/>
      <c r="B2611" s="23"/>
      <c r="C2611" s="23"/>
      <c r="D2611" s="23"/>
      <c r="E2611" s="23"/>
      <c r="F2611" s="23"/>
      <c r="G2611" s="23"/>
      <c r="H2611" s="23"/>
      <c r="I2611" s="23"/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</row>
    <row r="2612" spans="1:23" x14ac:dyDescent="0.3">
      <c r="A2612" s="23"/>
      <c r="B2612" s="23"/>
      <c r="C2612" s="23"/>
      <c r="D2612" s="23"/>
      <c r="E2612" s="23"/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</row>
    <row r="2613" spans="1:23" x14ac:dyDescent="0.3">
      <c r="A2613" s="23"/>
      <c r="B2613" s="23"/>
      <c r="C2613" s="23"/>
      <c r="D2613" s="23"/>
      <c r="E2613" s="23"/>
      <c r="F2613" s="23"/>
      <c r="G2613" s="23"/>
      <c r="H2613" s="23"/>
      <c r="I2613" s="23"/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</row>
    <row r="2614" spans="1:23" x14ac:dyDescent="0.3">
      <c r="A2614" s="23"/>
      <c r="B2614" s="23"/>
      <c r="C2614" s="23"/>
      <c r="D2614" s="23"/>
      <c r="E2614" s="23"/>
      <c r="F2614" s="23"/>
      <c r="G2614" s="23"/>
      <c r="H2614" s="23"/>
      <c r="I2614" s="23"/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</row>
    <row r="2615" spans="1:23" x14ac:dyDescent="0.3">
      <c r="A2615" s="23"/>
      <c r="B2615" s="23"/>
      <c r="C2615" s="23"/>
      <c r="D2615" s="23"/>
      <c r="E2615" s="23"/>
      <c r="F2615" s="23"/>
      <c r="G2615" s="23"/>
      <c r="H2615" s="23"/>
      <c r="I2615" s="23"/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</row>
    <row r="2616" spans="1:23" x14ac:dyDescent="0.3">
      <c r="A2616" s="23"/>
      <c r="B2616" s="23"/>
      <c r="C2616" s="23"/>
      <c r="D2616" s="23"/>
      <c r="E2616" s="23"/>
      <c r="F2616" s="23"/>
      <c r="G2616" s="23"/>
      <c r="H2616" s="23"/>
      <c r="I2616" s="23"/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</row>
    <row r="2617" spans="1:23" x14ac:dyDescent="0.3">
      <c r="A2617" s="23"/>
      <c r="B2617" s="23"/>
      <c r="C2617" s="23"/>
      <c r="D2617" s="23"/>
      <c r="E2617" s="23"/>
      <c r="F2617" s="23"/>
      <c r="G2617" s="23"/>
      <c r="H2617" s="23"/>
      <c r="I2617" s="23"/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</row>
    <row r="2618" spans="1:23" x14ac:dyDescent="0.3">
      <c r="A2618" s="23"/>
      <c r="B2618" s="23"/>
      <c r="C2618" s="23"/>
      <c r="D2618" s="23"/>
      <c r="E2618" s="23"/>
      <c r="F2618" s="23"/>
      <c r="G2618" s="23"/>
      <c r="H2618" s="23"/>
      <c r="I2618" s="23"/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</row>
    <row r="2619" spans="1:23" x14ac:dyDescent="0.3">
      <c r="A2619" s="23"/>
      <c r="B2619" s="23"/>
      <c r="C2619" s="23"/>
      <c r="D2619" s="23"/>
      <c r="E2619" s="23"/>
      <c r="F2619" s="23"/>
      <c r="G2619" s="23"/>
      <c r="H2619" s="23"/>
      <c r="I2619" s="23"/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</row>
    <row r="2620" spans="1:23" x14ac:dyDescent="0.3">
      <c r="A2620" s="23"/>
      <c r="B2620" s="23"/>
      <c r="C2620" s="23"/>
      <c r="D2620" s="23"/>
      <c r="E2620" s="23"/>
      <c r="F2620" s="23"/>
      <c r="G2620" s="23"/>
      <c r="H2620" s="23"/>
      <c r="I2620" s="23"/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</row>
    <row r="2621" spans="1:23" x14ac:dyDescent="0.3">
      <c r="A2621" s="23"/>
      <c r="B2621" s="23"/>
      <c r="C2621" s="23"/>
      <c r="D2621" s="23"/>
      <c r="E2621" s="23"/>
      <c r="F2621" s="23"/>
      <c r="G2621" s="23"/>
      <c r="H2621" s="23"/>
      <c r="I2621" s="23"/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</row>
    <row r="2622" spans="1:23" x14ac:dyDescent="0.3">
      <c r="A2622" s="23"/>
      <c r="B2622" s="23"/>
      <c r="C2622" s="23"/>
      <c r="D2622" s="23"/>
      <c r="E2622" s="23"/>
      <c r="F2622" s="23"/>
      <c r="G2622" s="23"/>
      <c r="H2622" s="23"/>
      <c r="I2622" s="23"/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</row>
    <row r="2623" spans="1:23" x14ac:dyDescent="0.3">
      <c r="A2623" s="23"/>
      <c r="B2623" s="23"/>
      <c r="C2623" s="23"/>
      <c r="D2623" s="23"/>
      <c r="E2623" s="23"/>
      <c r="F2623" s="23"/>
      <c r="G2623" s="23"/>
      <c r="H2623" s="23"/>
      <c r="I2623" s="23"/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</row>
    <row r="2624" spans="1:23" x14ac:dyDescent="0.3">
      <c r="A2624" s="23"/>
      <c r="B2624" s="23"/>
      <c r="C2624" s="23"/>
      <c r="D2624" s="23"/>
      <c r="E2624" s="23"/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</row>
    <row r="2625" spans="1:23" x14ac:dyDescent="0.3">
      <c r="A2625" s="23"/>
      <c r="B2625" s="23"/>
      <c r="C2625" s="23"/>
      <c r="D2625" s="23"/>
      <c r="E2625" s="23"/>
      <c r="F2625" s="23"/>
      <c r="G2625" s="23"/>
      <c r="H2625" s="23"/>
      <c r="I2625" s="23"/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</row>
    <row r="2626" spans="1:23" x14ac:dyDescent="0.3">
      <c r="A2626" s="23"/>
      <c r="B2626" s="23"/>
      <c r="C2626" s="23"/>
      <c r="D2626" s="23"/>
      <c r="E2626" s="23"/>
      <c r="F2626" s="23"/>
      <c r="G2626" s="23"/>
      <c r="H2626" s="23"/>
      <c r="I2626" s="23"/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</row>
    <row r="2627" spans="1:23" x14ac:dyDescent="0.3">
      <c r="A2627" s="23"/>
      <c r="B2627" s="23"/>
      <c r="C2627" s="23"/>
      <c r="D2627" s="23"/>
      <c r="E2627" s="23"/>
      <c r="F2627" s="23"/>
      <c r="G2627" s="23"/>
      <c r="H2627" s="23"/>
      <c r="I2627" s="23"/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</row>
    <row r="2628" spans="1:23" x14ac:dyDescent="0.3">
      <c r="A2628" s="23"/>
      <c r="B2628" s="23"/>
      <c r="C2628" s="23"/>
      <c r="D2628" s="23"/>
      <c r="E2628" s="23"/>
      <c r="F2628" s="23"/>
      <c r="G2628" s="23"/>
      <c r="H2628" s="23"/>
      <c r="I2628" s="23"/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</row>
    <row r="2629" spans="1:23" x14ac:dyDescent="0.3">
      <c r="A2629" s="23"/>
      <c r="B2629" s="23"/>
      <c r="C2629" s="23"/>
      <c r="D2629" s="23"/>
      <c r="E2629" s="23"/>
      <c r="F2629" s="23"/>
      <c r="G2629" s="23"/>
      <c r="H2629" s="23"/>
      <c r="I2629" s="23"/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</row>
    <row r="2630" spans="1:23" x14ac:dyDescent="0.3">
      <c r="A2630" s="23"/>
      <c r="B2630" s="23"/>
      <c r="C2630" s="23"/>
      <c r="D2630" s="23"/>
      <c r="E2630" s="23"/>
      <c r="F2630" s="23"/>
      <c r="G2630" s="23"/>
      <c r="H2630" s="23"/>
      <c r="I2630" s="23"/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</row>
    <row r="2631" spans="1:23" x14ac:dyDescent="0.3">
      <c r="A2631" s="23"/>
      <c r="B2631" s="23"/>
      <c r="C2631" s="23"/>
      <c r="D2631" s="23"/>
      <c r="E2631" s="23"/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</row>
    <row r="2632" spans="1:23" x14ac:dyDescent="0.3">
      <c r="A2632" s="23"/>
      <c r="B2632" s="23"/>
      <c r="C2632" s="23"/>
      <c r="D2632" s="23"/>
      <c r="E2632" s="23"/>
      <c r="F2632" s="23"/>
      <c r="G2632" s="23"/>
      <c r="H2632" s="23"/>
      <c r="I2632" s="23"/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</row>
    <row r="2633" spans="1:23" x14ac:dyDescent="0.3">
      <c r="A2633" s="23"/>
      <c r="B2633" s="23"/>
      <c r="C2633" s="23"/>
      <c r="D2633" s="23"/>
      <c r="E2633" s="23"/>
      <c r="F2633" s="23"/>
      <c r="G2633" s="23"/>
      <c r="H2633" s="23"/>
      <c r="I2633" s="23"/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</row>
    <row r="2634" spans="1:23" x14ac:dyDescent="0.3">
      <c r="A2634" s="23"/>
      <c r="B2634" s="23"/>
      <c r="C2634" s="23"/>
      <c r="D2634" s="23"/>
      <c r="E2634" s="23"/>
      <c r="F2634" s="23"/>
      <c r="G2634" s="23"/>
      <c r="H2634" s="23"/>
      <c r="I2634" s="23"/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</row>
    <row r="2635" spans="1:23" x14ac:dyDescent="0.3">
      <c r="A2635" s="23"/>
      <c r="B2635" s="23"/>
      <c r="C2635" s="23"/>
      <c r="D2635" s="23"/>
      <c r="E2635" s="23"/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</row>
    <row r="2636" spans="1:23" x14ac:dyDescent="0.3">
      <c r="A2636" s="23"/>
      <c r="B2636" s="23"/>
      <c r="C2636" s="23"/>
      <c r="D2636" s="23"/>
      <c r="E2636" s="23"/>
      <c r="F2636" s="23"/>
      <c r="G2636" s="23"/>
      <c r="H2636" s="23"/>
      <c r="I2636" s="23"/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</row>
    <row r="2637" spans="1:23" x14ac:dyDescent="0.3">
      <c r="A2637" s="23"/>
      <c r="B2637" s="23"/>
      <c r="C2637" s="23"/>
      <c r="D2637" s="23"/>
      <c r="E2637" s="23"/>
      <c r="F2637" s="23"/>
      <c r="G2637" s="23"/>
      <c r="H2637" s="23"/>
      <c r="I2637" s="23"/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</row>
    <row r="2638" spans="1:23" x14ac:dyDescent="0.3">
      <c r="A2638" s="23"/>
      <c r="B2638" s="23"/>
      <c r="C2638" s="23"/>
      <c r="D2638" s="23"/>
      <c r="E2638" s="23"/>
      <c r="F2638" s="23"/>
      <c r="G2638" s="23"/>
      <c r="H2638" s="23"/>
      <c r="I2638" s="23"/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</row>
    <row r="2639" spans="1:23" x14ac:dyDescent="0.3">
      <c r="A2639" s="23"/>
      <c r="B2639" s="23"/>
      <c r="C2639" s="23"/>
      <c r="D2639" s="23"/>
      <c r="E2639" s="23"/>
      <c r="F2639" s="23"/>
      <c r="G2639" s="23"/>
      <c r="H2639" s="23"/>
      <c r="I2639" s="23"/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</row>
    <row r="2640" spans="1:23" x14ac:dyDescent="0.3">
      <c r="A2640" s="23"/>
      <c r="B2640" s="23"/>
      <c r="C2640" s="23"/>
      <c r="D2640" s="23"/>
      <c r="E2640" s="23"/>
      <c r="F2640" s="23"/>
      <c r="G2640" s="23"/>
      <c r="H2640" s="23"/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</row>
    <row r="2641" spans="1:23" x14ac:dyDescent="0.3">
      <c r="A2641" s="23"/>
      <c r="B2641" s="23"/>
      <c r="C2641" s="23"/>
      <c r="D2641" s="23"/>
      <c r="E2641" s="23"/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</row>
    <row r="2642" spans="1:23" x14ac:dyDescent="0.3">
      <c r="A2642" s="23"/>
      <c r="B2642" s="23"/>
      <c r="C2642" s="23"/>
      <c r="D2642" s="23"/>
      <c r="E2642" s="23"/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</row>
    <row r="2643" spans="1:23" x14ac:dyDescent="0.3">
      <c r="A2643" s="23"/>
      <c r="B2643" s="23"/>
      <c r="C2643" s="23"/>
      <c r="D2643" s="23"/>
      <c r="E2643" s="23"/>
      <c r="F2643" s="23"/>
      <c r="G2643" s="23"/>
      <c r="H2643" s="23"/>
      <c r="I2643" s="23"/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</row>
    <row r="2644" spans="1:23" x14ac:dyDescent="0.3">
      <c r="A2644" s="23"/>
      <c r="B2644" s="23"/>
      <c r="C2644" s="23"/>
      <c r="D2644" s="23"/>
      <c r="E2644" s="23"/>
      <c r="F2644" s="23"/>
      <c r="G2644" s="23"/>
      <c r="H2644" s="23"/>
      <c r="I2644" s="23"/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</row>
    <row r="2645" spans="1:23" x14ac:dyDescent="0.3">
      <c r="A2645" s="23"/>
      <c r="B2645" s="23"/>
      <c r="C2645" s="23"/>
      <c r="D2645" s="23"/>
      <c r="E2645" s="23"/>
      <c r="F2645" s="23"/>
      <c r="G2645" s="23"/>
      <c r="H2645" s="23"/>
      <c r="I2645" s="23"/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</row>
    <row r="2646" spans="1:23" x14ac:dyDescent="0.3">
      <c r="A2646" s="23"/>
      <c r="B2646" s="23"/>
      <c r="C2646" s="23"/>
      <c r="D2646" s="23"/>
      <c r="E2646" s="23"/>
      <c r="F2646" s="23"/>
      <c r="G2646" s="23"/>
      <c r="H2646" s="23"/>
      <c r="I2646" s="23"/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</row>
    <row r="2647" spans="1:23" x14ac:dyDescent="0.3">
      <c r="A2647" s="23"/>
      <c r="B2647" s="23"/>
      <c r="C2647" s="23"/>
      <c r="D2647" s="23"/>
      <c r="E2647" s="23"/>
      <c r="F2647" s="23"/>
      <c r="G2647" s="23"/>
      <c r="H2647" s="23"/>
      <c r="I2647" s="23"/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</row>
    <row r="2648" spans="1:23" x14ac:dyDescent="0.3">
      <c r="A2648" s="23"/>
      <c r="B2648" s="23"/>
      <c r="C2648" s="23"/>
      <c r="D2648" s="23"/>
      <c r="E2648" s="23"/>
      <c r="F2648" s="23"/>
      <c r="G2648" s="23"/>
      <c r="H2648" s="23"/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</row>
    <row r="2649" spans="1:23" x14ac:dyDescent="0.3">
      <c r="A2649" s="23"/>
      <c r="B2649" s="23"/>
      <c r="C2649" s="23"/>
      <c r="D2649" s="23"/>
      <c r="E2649" s="23"/>
      <c r="F2649" s="23"/>
      <c r="G2649" s="23"/>
      <c r="H2649" s="23"/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</row>
    <row r="2650" spans="1:23" x14ac:dyDescent="0.3">
      <c r="A2650" s="23"/>
      <c r="B2650" s="23"/>
      <c r="C2650" s="23"/>
      <c r="D2650" s="23"/>
      <c r="E2650" s="23"/>
      <c r="F2650" s="23"/>
      <c r="G2650" s="23"/>
      <c r="H2650" s="23"/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</row>
    <row r="2651" spans="1:23" x14ac:dyDescent="0.3">
      <c r="A2651" s="23"/>
      <c r="B2651" s="23"/>
      <c r="C2651" s="23"/>
      <c r="D2651" s="23"/>
      <c r="E2651" s="23"/>
      <c r="F2651" s="23"/>
      <c r="G2651" s="23"/>
      <c r="H2651" s="23"/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</row>
    <row r="2652" spans="1:23" x14ac:dyDescent="0.3">
      <c r="A2652" s="23"/>
      <c r="B2652" s="23"/>
      <c r="C2652" s="23"/>
      <c r="D2652" s="23"/>
      <c r="E2652" s="23"/>
      <c r="F2652" s="23"/>
      <c r="G2652" s="23"/>
      <c r="H2652" s="23"/>
      <c r="I2652" s="23"/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</row>
    <row r="2653" spans="1:23" x14ac:dyDescent="0.3">
      <c r="A2653" s="23"/>
      <c r="B2653" s="23"/>
      <c r="C2653" s="23"/>
      <c r="D2653" s="23"/>
      <c r="E2653" s="23"/>
      <c r="F2653" s="23"/>
      <c r="G2653" s="23"/>
      <c r="H2653" s="23"/>
      <c r="I2653" s="23"/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</row>
    <row r="2654" spans="1:23" x14ac:dyDescent="0.3">
      <c r="A2654" s="23"/>
      <c r="B2654" s="23"/>
      <c r="C2654" s="23"/>
      <c r="D2654" s="23"/>
      <c r="E2654" s="23"/>
      <c r="F2654" s="23"/>
      <c r="G2654" s="23"/>
      <c r="H2654" s="23"/>
      <c r="I2654" s="23"/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</row>
    <row r="2655" spans="1:23" x14ac:dyDescent="0.3">
      <c r="A2655" s="23"/>
      <c r="B2655" s="23"/>
      <c r="C2655" s="23"/>
      <c r="D2655" s="23"/>
      <c r="E2655" s="23"/>
      <c r="F2655" s="23"/>
      <c r="G2655" s="23"/>
      <c r="H2655" s="23"/>
      <c r="I2655" s="23"/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</row>
    <row r="2656" spans="1:23" x14ac:dyDescent="0.3">
      <c r="A2656" s="23"/>
      <c r="B2656" s="23"/>
      <c r="C2656" s="23"/>
      <c r="D2656" s="23"/>
      <c r="E2656" s="23"/>
      <c r="F2656" s="23"/>
      <c r="G2656" s="23"/>
      <c r="H2656" s="23"/>
      <c r="I2656" s="23"/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</row>
    <row r="2657" spans="1:23" x14ac:dyDescent="0.3">
      <c r="A2657" s="23"/>
      <c r="B2657" s="23"/>
      <c r="C2657" s="23"/>
      <c r="D2657" s="23"/>
      <c r="E2657" s="23"/>
      <c r="F2657" s="23"/>
      <c r="G2657" s="23"/>
      <c r="H2657" s="23"/>
      <c r="I2657" s="23"/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</row>
    <row r="2658" spans="1:23" x14ac:dyDescent="0.3">
      <c r="A2658" s="23"/>
      <c r="B2658" s="23"/>
      <c r="C2658" s="23"/>
      <c r="D2658" s="23"/>
      <c r="E2658" s="23"/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</row>
    <row r="2659" spans="1:23" x14ac:dyDescent="0.3">
      <c r="A2659" s="23"/>
      <c r="B2659" s="23"/>
      <c r="C2659" s="23"/>
      <c r="D2659" s="23"/>
      <c r="E2659" s="23"/>
      <c r="F2659" s="23"/>
      <c r="G2659" s="23"/>
      <c r="H2659" s="23"/>
      <c r="I2659" s="23"/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</row>
    <row r="2660" spans="1:23" x14ac:dyDescent="0.3">
      <c r="A2660" s="23"/>
      <c r="B2660" s="23"/>
      <c r="C2660" s="23"/>
      <c r="D2660" s="23"/>
      <c r="E2660" s="23"/>
      <c r="F2660" s="23"/>
      <c r="G2660" s="23"/>
      <c r="H2660" s="23"/>
      <c r="I2660" s="23"/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</row>
    <row r="2661" spans="1:23" x14ac:dyDescent="0.3">
      <c r="A2661" s="23"/>
      <c r="B2661" s="23"/>
      <c r="C2661" s="23"/>
      <c r="D2661" s="23"/>
      <c r="E2661" s="23"/>
      <c r="F2661" s="23"/>
      <c r="G2661" s="23"/>
      <c r="H2661" s="23"/>
      <c r="I2661" s="23"/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</row>
    <row r="2662" spans="1:23" x14ac:dyDescent="0.3">
      <c r="A2662" s="23"/>
      <c r="B2662" s="23"/>
      <c r="C2662" s="23"/>
      <c r="D2662" s="23"/>
      <c r="E2662" s="23"/>
      <c r="F2662" s="23"/>
      <c r="G2662" s="23"/>
      <c r="H2662" s="23"/>
      <c r="I2662" s="23"/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</row>
    <row r="2663" spans="1:23" x14ac:dyDescent="0.3">
      <c r="A2663" s="23"/>
      <c r="B2663" s="23"/>
      <c r="C2663" s="23"/>
      <c r="D2663" s="23"/>
      <c r="E2663" s="23"/>
      <c r="F2663" s="23"/>
      <c r="G2663" s="23"/>
      <c r="H2663" s="23"/>
      <c r="I2663" s="23"/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</row>
    <row r="2664" spans="1:23" x14ac:dyDescent="0.3">
      <c r="A2664" s="23"/>
      <c r="B2664" s="23"/>
      <c r="C2664" s="23"/>
      <c r="D2664" s="23"/>
      <c r="E2664" s="23"/>
      <c r="F2664" s="23"/>
      <c r="G2664" s="23"/>
      <c r="H2664" s="23"/>
      <c r="I2664" s="23"/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</row>
    <row r="2665" spans="1:23" x14ac:dyDescent="0.3">
      <c r="A2665" s="23"/>
      <c r="B2665" s="23"/>
      <c r="C2665" s="23"/>
      <c r="D2665" s="23"/>
      <c r="E2665" s="23"/>
      <c r="F2665" s="23"/>
      <c r="G2665" s="23"/>
      <c r="H2665" s="23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</row>
    <row r="2666" spans="1:23" x14ac:dyDescent="0.3">
      <c r="A2666" s="23"/>
      <c r="B2666" s="23"/>
      <c r="C2666" s="23"/>
      <c r="D2666" s="23"/>
      <c r="E2666" s="23"/>
      <c r="F2666" s="23"/>
      <c r="G2666" s="23"/>
      <c r="H2666" s="23"/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</row>
    <row r="2667" spans="1:23" x14ac:dyDescent="0.3">
      <c r="A2667" s="23"/>
      <c r="B2667" s="23"/>
      <c r="C2667" s="23"/>
      <c r="D2667" s="23"/>
      <c r="E2667" s="23"/>
      <c r="F2667" s="23"/>
      <c r="G2667" s="23"/>
      <c r="H2667" s="23"/>
      <c r="I2667" s="23"/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</row>
    <row r="2668" spans="1:23" x14ac:dyDescent="0.3">
      <c r="A2668" s="23"/>
      <c r="B2668" s="23"/>
      <c r="C2668" s="23"/>
      <c r="D2668" s="23"/>
      <c r="E2668" s="23"/>
      <c r="F2668" s="23"/>
      <c r="G2668" s="23"/>
      <c r="H2668" s="23"/>
      <c r="I2668" s="23"/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</row>
    <row r="2669" spans="1:23" x14ac:dyDescent="0.3">
      <c r="A2669" s="23"/>
      <c r="B2669" s="23"/>
      <c r="C2669" s="23"/>
      <c r="D2669" s="23"/>
      <c r="E2669" s="23"/>
      <c r="F2669" s="23"/>
      <c r="G2669" s="23"/>
      <c r="H2669" s="23"/>
      <c r="I2669" s="23"/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</row>
    <row r="2670" spans="1:23" x14ac:dyDescent="0.3">
      <c r="A2670" s="23"/>
      <c r="B2670" s="23"/>
      <c r="C2670" s="23"/>
      <c r="D2670" s="23"/>
      <c r="E2670" s="23"/>
      <c r="F2670" s="23"/>
      <c r="G2670" s="23"/>
      <c r="H2670" s="23"/>
      <c r="I2670" s="23"/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</row>
    <row r="2671" spans="1:23" x14ac:dyDescent="0.3">
      <c r="A2671" s="23"/>
      <c r="B2671" s="23"/>
      <c r="C2671" s="23"/>
      <c r="D2671" s="23"/>
      <c r="E2671" s="23"/>
      <c r="F2671" s="23"/>
      <c r="G2671" s="23"/>
      <c r="H2671" s="23"/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</row>
    <row r="2672" spans="1:23" x14ac:dyDescent="0.3">
      <c r="A2672" s="23"/>
      <c r="B2672" s="23"/>
      <c r="C2672" s="23"/>
      <c r="D2672" s="23"/>
      <c r="E2672" s="23"/>
      <c r="F2672" s="23"/>
      <c r="G2672" s="23"/>
      <c r="H2672" s="23"/>
      <c r="I2672" s="23"/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</row>
    <row r="2673" spans="1:23" x14ac:dyDescent="0.3">
      <c r="A2673" s="23"/>
      <c r="B2673" s="23"/>
      <c r="C2673" s="23"/>
      <c r="D2673" s="23"/>
      <c r="E2673" s="23"/>
      <c r="F2673" s="23"/>
      <c r="G2673" s="23"/>
      <c r="H2673" s="23"/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</row>
    <row r="2674" spans="1:23" x14ac:dyDescent="0.3">
      <c r="A2674" s="23"/>
      <c r="B2674" s="23"/>
      <c r="C2674" s="23"/>
      <c r="D2674" s="23"/>
      <c r="E2674" s="23"/>
      <c r="F2674" s="23"/>
      <c r="G2674" s="23"/>
      <c r="H2674" s="23"/>
      <c r="I2674" s="23"/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</row>
    <row r="2675" spans="1:23" x14ac:dyDescent="0.3">
      <c r="A2675" s="23"/>
      <c r="B2675" s="23"/>
      <c r="C2675" s="23"/>
      <c r="D2675" s="23"/>
      <c r="E2675" s="23"/>
      <c r="F2675" s="23"/>
      <c r="G2675" s="23"/>
      <c r="H2675" s="23"/>
      <c r="I2675" s="23"/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</row>
    <row r="2676" spans="1:23" x14ac:dyDescent="0.3">
      <c r="A2676" s="23"/>
      <c r="B2676" s="23"/>
      <c r="C2676" s="23"/>
      <c r="D2676" s="23"/>
      <c r="E2676" s="23"/>
      <c r="F2676" s="23"/>
      <c r="G2676" s="23"/>
      <c r="H2676" s="23"/>
      <c r="I2676" s="23"/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</row>
    <row r="2677" spans="1:23" x14ac:dyDescent="0.3">
      <c r="A2677" s="23"/>
      <c r="B2677" s="23"/>
      <c r="C2677" s="23"/>
      <c r="D2677" s="23"/>
      <c r="E2677" s="23"/>
      <c r="F2677" s="23"/>
      <c r="G2677" s="23"/>
      <c r="H2677" s="23"/>
      <c r="I2677" s="23"/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</row>
    <row r="2678" spans="1:23" x14ac:dyDescent="0.3">
      <c r="A2678" s="23"/>
      <c r="B2678" s="23"/>
      <c r="C2678" s="23"/>
      <c r="D2678" s="23"/>
      <c r="E2678" s="23"/>
      <c r="F2678" s="23"/>
      <c r="G2678" s="23"/>
      <c r="H2678" s="23"/>
      <c r="I2678" s="23"/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</row>
    <row r="2679" spans="1:23" x14ac:dyDescent="0.3">
      <c r="A2679" s="23"/>
      <c r="B2679" s="23"/>
      <c r="C2679" s="23"/>
      <c r="D2679" s="23"/>
      <c r="E2679" s="23"/>
      <c r="F2679" s="23"/>
      <c r="G2679" s="23"/>
      <c r="H2679" s="23"/>
      <c r="I2679" s="23"/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</row>
    <row r="2680" spans="1:23" x14ac:dyDescent="0.3">
      <c r="A2680" s="23"/>
      <c r="B2680" s="23"/>
      <c r="C2680" s="23"/>
      <c r="D2680" s="23"/>
      <c r="E2680" s="23"/>
      <c r="F2680" s="23"/>
      <c r="G2680" s="23"/>
      <c r="H2680" s="23"/>
      <c r="I2680" s="23"/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</row>
    <row r="2681" spans="1:23" x14ac:dyDescent="0.3">
      <c r="A2681" s="23"/>
      <c r="B2681" s="23"/>
      <c r="C2681" s="23"/>
      <c r="D2681" s="23"/>
      <c r="E2681" s="23"/>
      <c r="F2681" s="23"/>
      <c r="G2681" s="23"/>
      <c r="H2681" s="23"/>
      <c r="I2681" s="23"/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</row>
    <row r="2682" spans="1:23" x14ac:dyDescent="0.3">
      <c r="A2682" s="23"/>
      <c r="B2682" s="23"/>
      <c r="C2682" s="23"/>
      <c r="D2682" s="23"/>
      <c r="E2682" s="23"/>
      <c r="F2682" s="23"/>
      <c r="G2682" s="23"/>
      <c r="H2682" s="23"/>
      <c r="I2682" s="23"/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</row>
    <row r="2683" spans="1:23" x14ac:dyDescent="0.3">
      <c r="A2683" s="23"/>
      <c r="B2683" s="23"/>
      <c r="C2683" s="23"/>
      <c r="D2683" s="23"/>
      <c r="E2683" s="23"/>
      <c r="F2683" s="23"/>
      <c r="G2683" s="23"/>
      <c r="H2683" s="23"/>
      <c r="I2683" s="23"/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</row>
    <row r="2684" spans="1:23" x14ac:dyDescent="0.3">
      <c r="A2684" s="23"/>
      <c r="B2684" s="23"/>
      <c r="C2684" s="23"/>
      <c r="D2684" s="23"/>
      <c r="E2684" s="23"/>
      <c r="F2684" s="23"/>
      <c r="G2684" s="23"/>
      <c r="H2684" s="23"/>
      <c r="I2684" s="23"/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</row>
    <row r="2685" spans="1:23" x14ac:dyDescent="0.3">
      <c r="A2685" s="23"/>
      <c r="B2685" s="23"/>
      <c r="C2685" s="23"/>
      <c r="D2685" s="23"/>
      <c r="E2685" s="23"/>
      <c r="F2685" s="23"/>
      <c r="G2685" s="23"/>
      <c r="H2685" s="23"/>
      <c r="I2685" s="23"/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</row>
    <row r="2686" spans="1:23" x14ac:dyDescent="0.3">
      <c r="A2686" s="23"/>
      <c r="B2686" s="23"/>
      <c r="C2686" s="23"/>
      <c r="D2686" s="23"/>
      <c r="E2686" s="23"/>
      <c r="F2686" s="23"/>
      <c r="G2686" s="23"/>
      <c r="H2686" s="23"/>
      <c r="I2686" s="23"/>
      <c r="J2686" s="23"/>
      <c r="K2686" s="23"/>
      <c r="L2686" s="23"/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</row>
    <row r="2687" spans="1:23" x14ac:dyDescent="0.3">
      <c r="A2687" s="23"/>
      <c r="B2687" s="23"/>
      <c r="C2687" s="23"/>
      <c r="D2687" s="23"/>
      <c r="E2687" s="23"/>
      <c r="F2687" s="23"/>
      <c r="G2687" s="23"/>
      <c r="H2687" s="23"/>
      <c r="I2687" s="23"/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</row>
    <row r="2688" spans="1:23" x14ac:dyDescent="0.3">
      <c r="A2688" s="23"/>
      <c r="B2688" s="23"/>
      <c r="C2688" s="23"/>
      <c r="D2688" s="23"/>
      <c r="E2688" s="23"/>
      <c r="F2688" s="23"/>
      <c r="G2688" s="23"/>
      <c r="H2688" s="23"/>
      <c r="I2688" s="23"/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</row>
    <row r="2689" spans="1:23" x14ac:dyDescent="0.3">
      <c r="A2689" s="23"/>
      <c r="B2689" s="23"/>
      <c r="C2689" s="23"/>
      <c r="D2689" s="23"/>
      <c r="E2689" s="23"/>
      <c r="F2689" s="23"/>
      <c r="G2689" s="23"/>
      <c r="H2689" s="23"/>
      <c r="I2689" s="23"/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</row>
    <row r="2690" spans="1:23" x14ac:dyDescent="0.3">
      <c r="A2690" s="23"/>
      <c r="B2690" s="23"/>
      <c r="C2690" s="23"/>
      <c r="D2690" s="23"/>
      <c r="E2690" s="23"/>
      <c r="F2690" s="23"/>
      <c r="G2690" s="23"/>
      <c r="H2690" s="23"/>
      <c r="I2690" s="23"/>
      <c r="J2690" s="23"/>
      <c r="K2690" s="23"/>
      <c r="L2690" s="23"/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</row>
    <row r="2691" spans="1:23" x14ac:dyDescent="0.3">
      <c r="A2691" s="23"/>
      <c r="B2691" s="23"/>
      <c r="C2691" s="23"/>
      <c r="D2691" s="23"/>
      <c r="E2691" s="23"/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</row>
    <row r="2692" spans="1:23" x14ac:dyDescent="0.3">
      <c r="A2692" s="23"/>
      <c r="B2692" s="23"/>
      <c r="C2692" s="23"/>
      <c r="D2692" s="23"/>
      <c r="E2692" s="23"/>
      <c r="F2692" s="23"/>
      <c r="G2692" s="23"/>
      <c r="H2692" s="23"/>
      <c r="I2692" s="23"/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</row>
    <row r="2693" spans="1:23" x14ac:dyDescent="0.3">
      <c r="A2693" s="23"/>
      <c r="B2693" s="23"/>
      <c r="C2693" s="23"/>
      <c r="D2693" s="23"/>
      <c r="E2693" s="23"/>
      <c r="F2693" s="23"/>
      <c r="G2693" s="23"/>
      <c r="H2693" s="23"/>
      <c r="I2693" s="23"/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</row>
    <row r="2694" spans="1:23" x14ac:dyDescent="0.3">
      <c r="A2694" s="23"/>
      <c r="B2694" s="23"/>
      <c r="C2694" s="23"/>
      <c r="D2694" s="23"/>
      <c r="E2694" s="23"/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</row>
    <row r="2695" spans="1:23" x14ac:dyDescent="0.3">
      <c r="A2695" s="23"/>
      <c r="B2695" s="23"/>
      <c r="C2695" s="23"/>
      <c r="D2695" s="23"/>
      <c r="E2695" s="23"/>
      <c r="F2695" s="23"/>
      <c r="G2695" s="23"/>
      <c r="H2695" s="23"/>
      <c r="I2695" s="23"/>
      <c r="J2695" s="23"/>
      <c r="K2695" s="23"/>
      <c r="L2695" s="23"/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</row>
    <row r="2696" spans="1:23" x14ac:dyDescent="0.3">
      <c r="A2696" s="23"/>
      <c r="B2696" s="23"/>
      <c r="C2696" s="23"/>
      <c r="D2696" s="23"/>
      <c r="E2696" s="23"/>
      <c r="F2696" s="23"/>
      <c r="G2696" s="23"/>
      <c r="H2696" s="23"/>
      <c r="I2696" s="23"/>
      <c r="J2696" s="23"/>
      <c r="K2696" s="23"/>
      <c r="L2696" s="23"/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</row>
    <row r="2697" spans="1:23" x14ac:dyDescent="0.3">
      <c r="A2697" s="23"/>
      <c r="B2697" s="23"/>
      <c r="C2697" s="23"/>
      <c r="D2697" s="23"/>
      <c r="E2697" s="23"/>
      <c r="F2697" s="23"/>
      <c r="G2697" s="23"/>
      <c r="H2697" s="23"/>
      <c r="I2697" s="23"/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</row>
    <row r="2698" spans="1:23" x14ac:dyDescent="0.3">
      <c r="A2698" s="23"/>
      <c r="B2698" s="23"/>
      <c r="C2698" s="23"/>
      <c r="D2698" s="23"/>
      <c r="E2698" s="23"/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</row>
    <row r="2699" spans="1:23" x14ac:dyDescent="0.3">
      <c r="A2699" s="23"/>
      <c r="B2699" s="23"/>
      <c r="C2699" s="23"/>
      <c r="D2699" s="23"/>
      <c r="E2699" s="23"/>
      <c r="F2699" s="23"/>
      <c r="G2699" s="23"/>
      <c r="H2699" s="23"/>
      <c r="I2699" s="23"/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</row>
    <row r="2700" spans="1:23" x14ac:dyDescent="0.3">
      <c r="A2700" s="23"/>
      <c r="B2700" s="23"/>
      <c r="C2700" s="23"/>
      <c r="D2700" s="23"/>
      <c r="E2700" s="23"/>
      <c r="F2700" s="23"/>
      <c r="G2700" s="23"/>
      <c r="H2700" s="23"/>
      <c r="I2700" s="23"/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</row>
    <row r="2701" spans="1:23" x14ac:dyDescent="0.3">
      <c r="A2701" s="23"/>
      <c r="B2701" s="23"/>
      <c r="C2701" s="23"/>
      <c r="D2701" s="23"/>
      <c r="E2701" s="23"/>
      <c r="F2701" s="23"/>
      <c r="G2701" s="23"/>
      <c r="H2701" s="23"/>
      <c r="I2701" s="23"/>
      <c r="J2701" s="23"/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</row>
    <row r="2702" spans="1:23" x14ac:dyDescent="0.3">
      <c r="A2702" s="23"/>
      <c r="B2702" s="23"/>
      <c r="C2702" s="23"/>
      <c r="D2702" s="23"/>
      <c r="E2702" s="23"/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</row>
    <row r="2703" spans="1:23" x14ac:dyDescent="0.3">
      <c r="A2703" s="23"/>
      <c r="B2703" s="23"/>
      <c r="C2703" s="23"/>
      <c r="D2703" s="23"/>
      <c r="E2703" s="23"/>
      <c r="F2703" s="23"/>
      <c r="G2703" s="23"/>
      <c r="H2703" s="23"/>
      <c r="I2703" s="23"/>
      <c r="J2703" s="23"/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</row>
    <row r="2704" spans="1:23" x14ac:dyDescent="0.3">
      <c r="A2704" s="23"/>
      <c r="B2704" s="23"/>
      <c r="C2704" s="23"/>
      <c r="D2704" s="23"/>
      <c r="E2704" s="23"/>
      <c r="F2704" s="23"/>
      <c r="G2704" s="23"/>
      <c r="H2704" s="23"/>
      <c r="I2704" s="23"/>
      <c r="J2704" s="23"/>
      <c r="K2704" s="23"/>
      <c r="L2704" s="23"/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</row>
    <row r="2705" spans="1:23" x14ac:dyDescent="0.3">
      <c r="A2705" s="23"/>
      <c r="B2705" s="23"/>
      <c r="C2705" s="23"/>
      <c r="D2705" s="23"/>
      <c r="E2705" s="23"/>
      <c r="F2705" s="23"/>
      <c r="G2705" s="23"/>
      <c r="H2705" s="23"/>
      <c r="I2705" s="23"/>
      <c r="J2705" s="23"/>
      <c r="K2705" s="23"/>
      <c r="L2705" s="23"/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</row>
    <row r="2706" spans="1:23" x14ac:dyDescent="0.3">
      <c r="A2706" s="23"/>
      <c r="B2706" s="23"/>
      <c r="C2706" s="23"/>
      <c r="D2706" s="23"/>
      <c r="E2706" s="23"/>
      <c r="F2706" s="23"/>
      <c r="G2706" s="23"/>
      <c r="H2706" s="23"/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</row>
    <row r="2707" spans="1:23" x14ac:dyDescent="0.3">
      <c r="A2707" s="23"/>
      <c r="B2707" s="23"/>
      <c r="C2707" s="23"/>
      <c r="D2707" s="23"/>
      <c r="E2707" s="23"/>
      <c r="F2707" s="23"/>
      <c r="G2707" s="23"/>
      <c r="H2707" s="23"/>
      <c r="I2707" s="23"/>
      <c r="J2707" s="23"/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</row>
    <row r="2708" spans="1:23" x14ac:dyDescent="0.3">
      <c r="A2708" s="23"/>
      <c r="B2708" s="23"/>
      <c r="C2708" s="23"/>
      <c r="D2708" s="23"/>
      <c r="E2708" s="23"/>
      <c r="F2708" s="23"/>
      <c r="G2708" s="23"/>
      <c r="H2708" s="23"/>
      <c r="I2708" s="23"/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</row>
    <row r="2709" spans="1:23" x14ac:dyDescent="0.3">
      <c r="A2709" s="23"/>
      <c r="B2709" s="23"/>
      <c r="C2709" s="23"/>
      <c r="D2709" s="23"/>
      <c r="E2709" s="23"/>
      <c r="F2709" s="23"/>
      <c r="G2709" s="23"/>
      <c r="H2709" s="23"/>
      <c r="I2709" s="23"/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</row>
    <row r="2710" spans="1:23" x14ac:dyDescent="0.3">
      <c r="A2710" s="23"/>
      <c r="B2710" s="23"/>
      <c r="C2710" s="23"/>
      <c r="D2710" s="23"/>
      <c r="E2710" s="23"/>
      <c r="F2710" s="23"/>
      <c r="G2710" s="23"/>
      <c r="H2710" s="23"/>
      <c r="I2710" s="23"/>
      <c r="J2710" s="23"/>
      <c r="K2710" s="23"/>
      <c r="L2710" s="23"/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</row>
    <row r="2711" spans="1:23" x14ac:dyDescent="0.3">
      <c r="A2711" s="23"/>
      <c r="B2711" s="23"/>
      <c r="C2711" s="23"/>
      <c r="D2711" s="23"/>
      <c r="E2711" s="23"/>
      <c r="F2711" s="23"/>
      <c r="G2711" s="23"/>
      <c r="H2711" s="23"/>
      <c r="I2711" s="23"/>
      <c r="J2711" s="23"/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</row>
    <row r="2712" spans="1:23" x14ac:dyDescent="0.3">
      <c r="A2712" s="23"/>
      <c r="B2712" s="23"/>
      <c r="C2712" s="23"/>
      <c r="D2712" s="23"/>
      <c r="E2712" s="23"/>
      <c r="F2712" s="23"/>
      <c r="G2712" s="23"/>
      <c r="H2712" s="23"/>
      <c r="I2712" s="23"/>
      <c r="J2712" s="23"/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</row>
    <row r="2713" spans="1:23" x14ac:dyDescent="0.3">
      <c r="A2713" s="23"/>
      <c r="B2713" s="23"/>
      <c r="C2713" s="23"/>
      <c r="D2713" s="23"/>
      <c r="E2713" s="23"/>
      <c r="F2713" s="23"/>
      <c r="G2713" s="23"/>
      <c r="H2713" s="23"/>
      <c r="I2713" s="23"/>
      <c r="J2713" s="23"/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</row>
    <row r="2714" spans="1:23" x14ac:dyDescent="0.3">
      <c r="A2714" s="23"/>
      <c r="B2714" s="23"/>
      <c r="C2714" s="23"/>
      <c r="D2714" s="23"/>
      <c r="E2714" s="23"/>
      <c r="F2714" s="23"/>
      <c r="G2714" s="23"/>
      <c r="H2714" s="23"/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</row>
    <row r="2715" spans="1:23" x14ac:dyDescent="0.3">
      <c r="A2715" s="23"/>
      <c r="B2715" s="23"/>
      <c r="C2715" s="23"/>
      <c r="D2715" s="23"/>
      <c r="E2715" s="23"/>
      <c r="F2715" s="23"/>
      <c r="G2715" s="23"/>
      <c r="H2715" s="23"/>
      <c r="I2715" s="23"/>
      <c r="J2715" s="2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</row>
    <row r="2716" spans="1:23" x14ac:dyDescent="0.3">
      <c r="A2716" s="23"/>
      <c r="B2716" s="23"/>
      <c r="C2716" s="23"/>
      <c r="D2716" s="23"/>
      <c r="E2716" s="23"/>
      <c r="F2716" s="23"/>
      <c r="G2716" s="23"/>
      <c r="H2716" s="23"/>
      <c r="I2716" s="23"/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</row>
    <row r="2717" spans="1:23" x14ac:dyDescent="0.3">
      <c r="A2717" s="23"/>
      <c r="B2717" s="23"/>
      <c r="C2717" s="23"/>
      <c r="D2717" s="23"/>
      <c r="E2717" s="23"/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</row>
    <row r="2718" spans="1:23" x14ac:dyDescent="0.3">
      <c r="A2718" s="23"/>
      <c r="B2718" s="23"/>
      <c r="C2718" s="23"/>
      <c r="D2718" s="23"/>
      <c r="E2718" s="23"/>
      <c r="F2718" s="23"/>
      <c r="G2718" s="23"/>
      <c r="H2718" s="23"/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</row>
    <row r="2719" spans="1:23" x14ac:dyDescent="0.3">
      <c r="A2719" s="23"/>
      <c r="B2719" s="23"/>
      <c r="C2719" s="23"/>
      <c r="D2719" s="23"/>
      <c r="E2719" s="23"/>
      <c r="F2719" s="23"/>
      <c r="G2719" s="23"/>
      <c r="H2719" s="23"/>
      <c r="I2719" s="23"/>
      <c r="J2719" s="23"/>
      <c r="K2719" s="23"/>
      <c r="L2719" s="23"/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</row>
    <row r="2720" spans="1:23" x14ac:dyDescent="0.3">
      <c r="A2720" s="23"/>
      <c r="B2720" s="23"/>
      <c r="C2720" s="23"/>
      <c r="D2720" s="23"/>
      <c r="E2720" s="23"/>
      <c r="F2720" s="23"/>
      <c r="G2720" s="23"/>
      <c r="H2720" s="23"/>
      <c r="I2720" s="23"/>
      <c r="J2720" s="23"/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</row>
    <row r="2721" spans="1:23" x14ac:dyDescent="0.3">
      <c r="A2721" s="23"/>
      <c r="B2721" s="23"/>
      <c r="C2721" s="23"/>
      <c r="D2721" s="23"/>
      <c r="E2721" s="23"/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</row>
    <row r="2722" spans="1:23" x14ac:dyDescent="0.3">
      <c r="A2722" s="23"/>
      <c r="B2722" s="23"/>
      <c r="C2722" s="23"/>
      <c r="D2722" s="23"/>
      <c r="E2722" s="23"/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</row>
    <row r="2723" spans="1:23" x14ac:dyDescent="0.3">
      <c r="A2723" s="23"/>
      <c r="B2723" s="23"/>
      <c r="C2723" s="23"/>
      <c r="D2723" s="23"/>
      <c r="E2723" s="23"/>
      <c r="F2723" s="23"/>
      <c r="G2723" s="23"/>
      <c r="H2723" s="23"/>
      <c r="I2723" s="23"/>
      <c r="J2723" s="23"/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</row>
    <row r="2724" spans="1:23" x14ac:dyDescent="0.3">
      <c r="A2724" s="23"/>
      <c r="B2724" s="23"/>
      <c r="C2724" s="23"/>
      <c r="D2724" s="23"/>
      <c r="E2724" s="23"/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</row>
    <row r="2725" spans="1:23" x14ac:dyDescent="0.3">
      <c r="A2725" s="23"/>
      <c r="B2725" s="23"/>
      <c r="C2725" s="23"/>
      <c r="D2725" s="23"/>
      <c r="E2725" s="23"/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</row>
    <row r="2726" spans="1:23" x14ac:dyDescent="0.3">
      <c r="A2726" s="23"/>
      <c r="B2726" s="23"/>
      <c r="C2726" s="23"/>
      <c r="D2726" s="23"/>
      <c r="E2726" s="23"/>
      <c r="F2726" s="23"/>
      <c r="G2726" s="23"/>
      <c r="H2726" s="23"/>
      <c r="I2726" s="23"/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</row>
    <row r="2727" spans="1:23" x14ac:dyDescent="0.3">
      <c r="A2727" s="23"/>
      <c r="B2727" s="23"/>
      <c r="C2727" s="23"/>
      <c r="D2727" s="23"/>
      <c r="E2727" s="23"/>
      <c r="F2727" s="23"/>
      <c r="G2727" s="23"/>
      <c r="H2727" s="23"/>
      <c r="I2727" s="23"/>
      <c r="J2727" s="23"/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</row>
    <row r="2728" spans="1:23" x14ac:dyDescent="0.3">
      <c r="A2728" s="23"/>
      <c r="B2728" s="23"/>
      <c r="C2728" s="23"/>
      <c r="D2728" s="23"/>
      <c r="E2728" s="23"/>
      <c r="F2728" s="23"/>
      <c r="G2728" s="23"/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</row>
    <row r="2729" spans="1:23" x14ac:dyDescent="0.3">
      <c r="A2729" s="23"/>
      <c r="B2729" s="23"/>
      <c r="C2729" s="23"/>
      <c r="D2729" s="23"/>
      <c r="E2729" s="23"/>
      <c r="F2729" s="23"/>
      <c r="G2729" s="23"/>
      <c r="H2729" s="23"/>
      <c r="I2729" s="23"/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</row>
    <row r="2730" spans="1:23" x14ac:dyDescent="0.3">
      <c r="A2730" s="23"/>
      <c r="B2730" s="23"/>
      <c r="C2730" s="23"/>
      <c r="D2730" s="23"/>
      <c r="E2730" s="23"/>
      <c r="F2730" s="23"/>
      <c r="G2730" s="23"/>
      <c r="H2730" s="23"/>
      <c r="I2730" s="23"/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</row>
    <row r="2731" spans="1:23" x14ac:dyDescent="0.3">
      <c r="A2731" s="23"/>
      <c r="B2731" s="23"/>
      <c r="C2731" s="23"/>
      <c r="D2731" s="23"/>
      <c r="E2731" s="23"/>
      <c r="F2731" s="23"/>
      <c r="G2731" s="23"/>
      <c r="H2731" s="23"/>
      <c r="I2731" s="23"/>
      <c r="J2731" s="23"/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</row>
    <row r="2732" spans="1:23" x14ac:dyDescent="0.3">
      <c r="A2732" s="23"/>
      <c r="B2732" s="23"/>
      <c r="C2732" s="23"/>
      <c r="D2732" s="23"/>
      <c r="E2732" s="23"/>
      <c r="F2732" s="23"/>
      <c r="G2732" s="23"/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</row>
    <row r="2733" spans="1:23" x14ac:dyDescent="0.3">
      <c r="A2733" s="23"/>
      <c r="B2733" s="23"/>
      <c r="C2733" s="23"/>
      <c r="D2733" s="23"/>
      <c r="E2733" s="23"/>
      <c r="F2733" s="23"/>
      <c r="G2733" s="23"/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</row>
    <row r="2734" spans="1:23" x14ac:dyDescent="0.3">
      <c r="A2734" s="23"/>
      <c r="B2734" s="23"/>
      <c r="C2734" s="23"/>
      <c r="D2734" s="23"/>
      <c r="E2734" s="23"/>
      <c r="F2734" s="23"/>
      <c r="G2734" s="23"/>
      <c r="H2734" s="23"/>
      <c r="I2734" s="23"/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</row>
    <row r="2735" spans="1:23" x14ac:dyDescent="0.3">
      <c r="A2735" s="23"/>
      <c r="B2735" s="23"/>
      <c r="C2735" s="23"/>
      <c r="D2735" s="23"/>
      <c r="E2735" s="23"/>
      <c r="F2735" s="23"/>
      <c r="G2735" s="23"/>
      <c r="H2735" s="23"/>
      <c r="I2735" s="23"/>
      <c r="J2735" s="23"/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</row>
    <row r="2736" spans="1:23" x14ac:dyDescent="0.3">
      <c r="A2736" s="23"/>
      <c r="B2736" s="23"/>
      <c r="C2736" s="23"/>
      <c r="D2736" s="23"/>
      <c r="E2736" s="23"/>
      <c r="F2736" s="23"/>
      <c r="G2736" s="23"/>
      <c r="H2736" s="23"/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</row>
    <row r="2737" spans="1:23" x14ac:dyDescent="0.3">
      <c r="A2737" s="23"/>
      <c r="B2737" s="23"/>
      <c r="C2737" s="23"/>
      <c r="D2737" s="23"/>
      <c r="E2737" s="23"/>
      <c r="F2737" s="23"/>
      <c r="G2737" s="23"/>
      <c r="H2737" s="23"/>
      <c r="I2737" s="23"/>
      <c r="J2737" s="23"/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</row>
    <row r="2738" spans="1:23" x14ac:dyDescent="0.3">
      <c r="A2738" s="23"/>
      <c r="B2738" s="23"/>
      <c r="C2738" s="23"/>
      <c r="D2738" s="23"/>
      <c r="E2738" s="23"/>
      <c r="F2738" s="23"/>
      <c r="G2738" s="23"/>
      <c r="H2738" s="23"/>
      <c r="I2738" s="23"/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</row>
    <row r="2739" spans="1:23" x14ac:dyDescent="0.3">
      <c r="A2739" s="23"/>
      <c r="B2739" s="23"/>
      <c r="C2739" s="23"/>
      <c r="D2739" s="23"/>
      <c r="E2739" s="23"/>
      <c r="F2739" s="23"/>
      <c r="G2739" s="23"/>
      <c r="H2739" s="23"/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</row>
    <row r="2740" spans="1:23" x14ac:dyDescent="0.3">
      <c r="A2740" s="23"/>
      <c r="B2740" s="23"/>
      <c r="C2740" s="23"/>
      <c r="D2740" s="23"/>
      <c r="E2740" s="23"/>
      <c r="F2740" s="23"/>
      <c r="G2740" s="23"/>
      <c r="H2740" s="23"/>
      <c r="I2740" s="23"/>
      <c r="J2740" s="23"/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</row>
    <row r="2741" spans="1:23" x14ac:dyDescent="0.3">
      <c r="A2741" s="23"/>
      <c r="B2741" s="23"/>
      <c r="C2741" s="23"/>
      <c r="D2741" s="23"/>
      <c r="E2741" s="23"/>
      <c r="F2741" s="23"/>
      <c r="G2741" s="23"/>
      <c r="H2741" s="23"/>
      <c r="I2741" s="23"/>
      <c r="J2741" s="23"/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</row>
    <row r="2742" spans="1:23" x14ac:dyDescent="0.3">
      <c r="A2742" s="23"/>
      <c r="B2742" s="23"/>
      <c r="C2742" s="23"/>
      <c r="D2742" s="23"/>
      <c r="E2742" s="23"/>
      <c r="F2742" s="23"/>
      <c r="G2742" s="23"/>
      <c r="H2742" s="23"/>
      <c r="I2742" s="23"/>
      <c r="J2742" s="23"/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</row>
    <row r="2743" spans="1:23" x14ac:dyDescent="0.3">
      <c r="A2743" s="23"/>
      <c r="B2743" s="23"/>
      <c r="C2743" s="23"/>
      <c r="D2743" s="23"/>
      <c r="E2743" s="23"/>
      <c r="F2743" s="23"/>
      <c r="G2743" s="23"/>
      <c r="H2743" s="23"/>
      <c r="I2743" s="23"/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</row>
    <row r="2744" spans="1:23" x14ac:dyDescent="0.3">
      <c r="A2744" s="23"/>
      <c r="B2744" s="23"/>
      <c r="C2744" s="23"/>
      <c r="D2744" s="23"/>
      <c r="E2744" s="23"/>
      <c r="F2744" s="23"/>
      <c r="G2744" s="23"/>
      <c r="H2744" s="23"/>
      <c r="I2744" s="23"/>
      <c r="J2744" s="23"/>
      <c r="K2744" s="23"/>
      <c r="L2744" s="23"/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</row>
    <row r="2745" spans="1:23" x14ac:dyDescent="0.3">
      <c r="A2745" s="23"/>
      <c r="B2745" s="23"/>
      <c r="C2745" s="23"/>
      <c r="D2745" s="23"/>
      <c r="E2745" s="23"/>
      <c r="F2745" s="23"/>
      <c r="G2745" s="23"/>
      <c r="H2745" s="23"/>
      <c r="I2745" s="23"/>
      <c r="J2745" s="23"/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</row>
    <row r="2746" spans="1:23" x14ac:dyDescent="0.3">
      <c r="A2746" s="23"/>
      <c r="B2746" s="23"/>
      <c r="C2746" s="23"/>
      <c r="D2746" s="23"/>
      <c r="E2746" s="23"/>
      <c r="F2746" s="23"/>
      <c r="G2746" s="23"/>
      <c r="H2746" s="23"/>
      <c r="I2746" s="23"/>
      <c r="J2746" s="23"/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</row>
    <row r="2747" spans="1:23" x14ac:dyDescent="0.3">
      <c r="A2747" s="23"/>
      <c r="B2747" s="23"/>
      <c r="C2747" s="23"/>
      <c r="D2747" s="23"/>
      <c r="E2747" s="23"/>
      <c r="F2747" s="23"/>
      <c r="G2747" s="23"/>
      <c r="H2747" s="23"/>
      <c r="I2747" s="23"/>
      <c r="J2747" s="23"/>
      <c r="K2747" s="23"/>
      <c r="L2747" s="23"/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</row>
    <row r="2748" spans="1:23" x14ac:dyDescent="0.3">
      <c r="A2748" s="23"/>
      <c r="B2748" s="23"/>
      <c r="C2748" s="23"/>
      <c r="D2748" s="23"/>
      <c r="E2748" s="23"/>
      <c r="F2748" s="23"/>
      <c r="G2748" s="23"/>
      <c r="H2748" s="23"/>
      <c r="I2748" s="23"/>
      <c r="J2748" s="23"/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</row>
    <row r="2749" spans="1:23" x14ac:dyDescent="0.3">
      <c r="A2749" s="23"/>
      <c r="B2749" s="23"/>
      <c r="C2749" s="23"/>
      <c r="D2749" s="23"/>
      <c r="E2749" s="23"/>
      <c r="F2749" s="23"/>
      <c r="G2749" s="23"/>
      <c r="H2749" s="23"/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</row>
    <row r="2750" spans="1:23" x14ac:dyDescent="0.3">
      <c r="A2750" s="23"/>
      <c r="B2750" s="23"/>
      <c r="C2750" s="23"/>
      <c r="D2750" s="23"/>
      <c r="E2750" s="23"/>
      <c r="F2750" s="23"/>
      <c r="G2750" s="23"/>
      <c r="H2750" s="23"/>
      <c r="I2750" s="23"/>
      <c r="J2750" s="23"/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</row>
    <row r="2751" spans="1:23" x14ac:dyDescent="0.3">
      <c r="A2751" s="23"/>
      <c r="B2751" s="23"/>
      <c r="C2751" s="23"/>
      <c r="D2751" s="23"/>
      <c r="E2751" s="23"/>
      <c r="F2751" s="23"/>
      <c r="G2751" s="23"/>
      <c r="H2751" s="23"/>
      <c r="I2751" s="23"/>
      <c r="J2751" s="23"/>
      <c r="K2751" s="23"/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</row>
    <row r="2752" spans="1:23" x14ac:dyDescent="0.3">
      <c r="A2752" s="23"/>
      <c r="B2752" s="23"/>
      <c r="C2752" s="23"/>
      <c r="D2752" s="23"/>
      <c r="E2752" s="23"/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</row>
    <row r="2753" spans="1:23" x14ac:dyDescent="0.3">
      <c r="A2753" s="23"/>
      <c r="B2753" s="23"/>
      <c r="C2753" s="23"/>
      <c r="D2753" s="23"/>
      <c r="E2753" s="23"/>
      <c r="F2753" s="23"/>
      <c r="G2753" s="23"/>
      <c r="H2753" s="23"/>
      <c r="I2753" s="23"/>
      <c r="J2753" s="23"/>
      <c r="K2753" s="23"/>
      <c r="L2753" s="23"/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</row>
    <row r="2754" spans="1:23" x14ac:dyDescent="0.3">
      <c r="A2754" s="23"/>
      <c r="B2754" s="23"/>
      <c r="C2754" s="23"/>
      <c r="D2754" s="23"/>
      <c r="E2754" s="23"/>
      <c r="F2754" s="23"/>
      <c r="G2754" s="23"/>
      <c r="H2754" s="23"/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</row>
    <row r="2755" spans="1:23" x14ac:dyDescent="0.3">
      <c r="A2755" s="23"/>
      <c r="B2755" s="23"/>
      <c r="C2755" s="23"/>
      <c r="D2755" s="23"/>
      <c r="E2755" s="23"/>
      <c r="F2755" s="23"/>
      <c r="G2755" s="23"/>
      <c r="H2755" s="23"/>
      <c r="I2755" s="23"/>
      <c r="J2755" s="23"/>
      <c r="K2755" s="23"/>
      <c r="L2755" s="23"/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</row>
    <row r="2756" spans="1:23" x14ac:dyDescent="0.3">
      <c r="A2756" s="23"/>
      <c r="B2756" s="23"/>
      <c r="C2756" s="23"/>
      <c r="D2756" s="23"/>
      <c r="E2756" s="23"/>
      <c r="F2756" s="23"/>
      <c r="G2756" s="23"/>
      <c r="H2756" s="23"/>
      <c r="I2756" s="23"/>
      <c r="J2756" s="23"/>
      <c r="K2756" s="23"/>
      <c r="L2756" s="23"/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</row>
    <row r="2757" spans="1:23" x14ac:dyDescent="0.3">
      <c r="A2757" s="23"/>
      <c r="B2757" s="23"/>
      <c r="C2757" s="23"/>
      <c r="D2757" s="23"/>
      <c r="E2757" s="23"/>
      <c r="F2757" s="23"/>
      <c r="G2757" s="23"/>
      <c r="H2757" s="23"/>
      <c r="I2757" s="23"/>
      <c r="J2757" s="23"/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</row>
    <row r="2758" spans="1:23" x14ac:dyDescent="0.3">
      <c r="A2758" s="23"/>
      <c r="B2758" s="23"/>
      <c r="C2758" s="23"/>
      <c r="D2758" s="23"/>
      <c r="E2758" s="23"/>
      <c r="F2758" s="23"/>
      <c r="G2758" s="23"/>
      <c r="H2758" s="23"/>
      <c r="I2758" s="23"/>
      <c r="J2758" s="23"/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</row>
    <row r="2759" spans="1:23" x14ac:dyDescent="0.3">
      <c r="A2759" s="23"/>
      <c r="B2759" s="23"/>
      <c r="C2759" s="23"/>
      <c r="D2759" s="23"/>
      <c r="E2759" s="23"/>
      <c r="F2759" s="23"/>
      <c r="G2759" s="23"/>
      <c r="H2759" s="23"/>
      <c r="I2759" s="23"/>
      <c r="J2759" s="23"/>
      <c r="K2759" s="23"/>
      <c r="L2759" s="23"/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</row>
    <row r="2760" spans="1:23" x14ac:dyDescent="0.3">
      <c r="A2760" s="23"/>
      <c r="B2760" s="23"/>
      <c r="C2760" s="23"/>
      <c r="D2760" s="23"/>
      <c r="E2760" s="23"/>
      <c r="F2760" s="23"/>
      <c r="G2760" s="23"/>
      <c r="H2760" s="23"/>
      <c r="I2760" s="23"/>
      <c r="J2760" s="23"/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</row>
    <row r="2761" spans="1:23" x14ac:dyDescent="0.3">
      <c r="A2761" s="23"/>
      <c r="B2761" s="23"/>
      <c r="C2761" s="23"/>
      <c r="D2761" s="23"/>
      <c r="E2761" s="23"/>
      <c r="F2761" s="23"/>
      <c r="G2761" s="23"/>
      <c r="H2761" s="23"/>
      <c r="I2761" s="23"/>
      <c r="J2761" s="23"/>
      <c r="K2761" s="23"/>
      <c r="L2761" s="23"/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</row>
    <row r="2762" spans="1:23" x14ac:dyDescent="0.3">
      <c r="A2762" s="23"/>
      <c r="B2762" s="23"/>
      <c r="C2762" s="23"/>
      <c r="D2762" s="23"/>
      <c r="E2762" s="23"/>
      <c r="F2762" s="23"/>
      <c r="G2762" s="23"/>
      <c r="H2762" s="23"/>
      <c r="I2762" s="23"/>
      <c r="J2762" s="23"/>
      <c r="K2762" s="23"/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</row>
    <row r="2763" spans="1:23" x14ac:dyDescent="0.3">
      <c r="A2763" s="23"/>
      <c r="B2763" s="23"/>
      <c r="C2763" s="23"/>
      <c r="D2763" s="23"/>
      <c r="E2763" s="23"/>
      <c r="F2763" s="23"/>
      <c r="G2763" s="23"/>
      <c r="H2763" s="23"/>
      <c r="I2763" s="23"/>
      <c r="J2763" s="23"/>
      <c r="K2763" s="23"/>
      <c r="L2763" s="23"/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</row>
    <row r="2764" spans="1:23" x14ac:dyDescent="0.3">
      <c r="A2764" s="23"/>
      <c r="B2764" s="23"/>
      <c r="C2764" s="23"/>
      <c r="D2764" s="23"/>
      <c r="E2764" s="23"/>
      <c r="F2764" s="23"/>
      <c r="G2764" s="23"/>
      <c r="H2764" s="23"/>
      <c r="I2764" s="23"/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</row>
    <row r="2765" spans="1:23" x14ac:dyDescent="0.3">
      <c r="A2765" s="23"/>
      <c r="B2765" s="23"/>
      <c r="C2765" s="23"/>
      <c r="D2765" s="23"/>
      <c r="E2765" s="23"/>
      <c r="F2765" s="23"/>
      <c r="G2765" s="23"/>
      <c r="H2765" s="23"/>
      <c r="I2765" s="23"/>
      <c r="J2765" s="23"/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</row>
    <row r="2766" spans="1:23" x14ac:dyDescent="0.3">
      <c r="A2766" s="23"/>
      <c r="B2766" s="23"/>
      <c r="C2766" s="23"/>
      <c r="D2766" s="23"/>
      <c r="E2766" s="23"/>
      <c r="F2766" s="23"/>
      <c r="G2766" s="23"/>
      <c r="H2766" s="23"/>
      <c r="I2766" s="23"/>
      <c r="J2766" s="23"/>
      <c r="K2766" s="23"/>
      <c r="L2766" s="23"/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</row>
    <row r="2767" spans="1:23" x14ac:dyDescent="0.3">
      <c r="A2767" s="23"/>
      <c r="B2767" s="23"/>
      <c r="C2767" s="23"/>
      <c r="D2767" s="23"/>
      <c r="E2767" s="23"/>
      <c r="F2767" s="23"/>
      <c r="G2767" s="23"/>
      <c r="H2767" s="23"/>
      <c r="I2767" s="23"/>
      <c r="J2767" s="23"/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</row>
    <row r="2768" spans="1:23" x14ac:dyDescent="0.3">
      <c r="A2768" s="23"/>
      <c r="B2768" s="23"/>
      <c r="C2768" s="23"/>
      <c r="D2768" s="23"/>
      <c r="E2768" s="23"/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</row>
    <row r="2769" spans="1:23" x14ac:dyDescent="0.3">
      <c r="A2769" s="23"/>
      <c r="B2769" s="23"/>
      <c r="C2769" s="23"/>
      <c r="D2769" s="23"/>
      <c r="E2769" s="23"/>
      <c r="F2769" s="23"/>
      <c r="G2769" s="23"/>
      <c r="H2769" s="23"/>
      <c r="I2769" s="23"/>
      <c r="J2769" s="23"/>
      <c r="K2769" s="23"/>
      <c r="L2769" s="23"/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</row>
    <row r="2770" spans="1:23" x14ac:dyDescent="0.3">
      <c r="A2770" s="23"/>
      <c r="B2770" s="23"/>
      <c r="C2770" s="23"/>
      <c r="D2770" s="23"/>
      <c r="E2770" s="23"/>
      <c r="F2770" s="23"/>
      <c r="G2770" s="23"/>
      <c r="H2770" s="23"/>
      <c r="I2770" s="23"/>
      <c r="J2770" s="23"/>
      <c r="K2770" s="23"/>
      <c r="L2770" s="23"/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</row>
    <row r="2771" spans="1:23" x14ac:dyDescent="0.3">
      <c r="A2771" s="23"/>
      <c r="B2771" s="23"/>
      <c r="C2771" s="23"/>
      <c r="D2771" s="23"/>
      <c r="E2771" s="23"/>
      <c r="F2771" s="23"/>
      <c r="G2771" s="23"/>
      <c r="H2771" s="23"/>
      <c r="I2771" s="23"/>
      <c r="J2771" s="23"/>
      <c r="K2771" s="23"/>
      <c r="L2771" s="23"/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</row>
    <row r="2772" spans="1:23" x14ac:dyDescent="0.3">
      <c r="A2772" s="23"/>
      <c r="B2772" s="23"/>
      <c r="C2772" s="23"/>
      <c r="D2772" s="23"/>
      <c r="E2772" s="23"/>
      <c r="F2772" s="23"/>
      <c r="G2772" s="23"/>
      <c r="H2772" s="23"/>
      <c r="I2772" s="23"/>
      <c r="J2772" s="23"/>
      <c r="K2772" s="23"/>
      <c r="L2772" s="23"/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</row>
    <row r="2773" spans="1:23" x14ac:dyDescent="0.3">
      <c r="A2773" s="23"/>
      <c r="B2773" s="23"/>
      <c r="C2773" s="23"/>
      <c r="D2773" s="23"/>
      <c r="E2773" s="23"/>
      <c r="F2773" s="23"/>
      <c r="G2773" s="23"/>
      <c r="H2773" s="23"/>
      <c r="I2773" s="23"/>
      <c r="J2773" s="23"/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</row>
    <row r="2774" spans="1:23" x14ac:dyDescent="0.3">
      <c r="A2774" s="23"/>
      <c r="B2774" s="23"/>
      <c r="C2774" s="23"/>
      <c r="D2774" s="23"/>
      <c r="E2774" s="23"/>
      <c r="F2774" s="23"/>
      <c r="G2774" s="23"/>
      <c r="H2774" s="23"/>
      <c r="I2774" s="23"/>
      <c r="J2774" s="23"/>
      <c r="K2774" s="23"/>
      <c r="L2774" s="23"/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</row>
    <row r="2775" spans="1:23" x14ac:dyDescent="0.3">
      <c r="A2775" s="23"/>
      <c r="B2775" s="23"/>
      <c r="C2775" s="23"/>
      <c r="D2775" s="23"/>
      <c r="E2775" s="23"/>
      <c r="F2775" s="23"/>
      <c r="G2775" s="23"/>
      <c r="H2775" s="23"/>
      <c r="I2775" s="23"/>
      <c r="J2775" s="23"/>
      <c r="K2775" s="23"/>
      <c r="L2775" s="23"/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</row>
    <row r="2776" spans="1:23" x14ac:dyDescent="0.3">
      <c r="A2776" s="23"/>
      <c r="B2776" s="23"/>
      <c r="C2776" s="23"/>
      <c r="D2776" s="23"/>
      <c r="E2776" s="23"/>
      <c r="F2776" s="23"/>
      <c r="G2776" s="23"/>
      <c r="H2776" s="23"/>
      <c r="I2776" s="23"/>
      <c r="J2776" s="23"/>
      <c r="K2776" s="23"/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</row>
    <row r="2777" spans="1:23" x14ac:dyDescent="0.3">
      <c r="A2777" s="23"/>
      <c r="B2777" s="23"/>
      <c r="C2777" s="23"/>
      <c r="D2777" s="23"/>
      <c r="E2777" s="23"/>
      <c r="F2777" s="23"/>
      <c r="G2777" s="23"/>
      <c r="H2777" s="23"/>
      <c r="I2777" s="23"/>
      <c r="J2777" s="23"/>
      <c r="K2777" s="23"/>
      <c r="L2777" s="23"/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</row>
    <row r="2778" spans="1:23" x14ac:dyDescent="0.3">
      <c r="A2778" s="23"/>
      <c r="B2778" s="23"/>
      <c r="C2778" s="23"/>
      <c r="D2778" s="23"/>
      <c r="E2778" s="23"/>
      <c r="F2778" s="23"/>
      <c r="G2778" s="23"/>
      <c r="H2778" s="23"/>
      <c r="I2778" s="23"/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</row>
    <row r="2779" spans="1:23" x14ac:dyDescent="0.3">
      <c r="A2779" s="23"/>
      <c r="B2779" s="23"/>
      <c r="C2779" s="23"/>
      <c r="D2779" s="23"/>
      <c r="E2779" s="23"/>
      <c r="F2779" s="23"/>
      <c r="G2779" s="23"/>
      <c r="H2779" s="23"/>
      <c r="I2779" s="23"/>
      <c r="J2779" s="23"/>
      <c r="K2779" s="23"/>
      <c r="L2779" s="23"/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</row>
    <row r="2780" spans="1:23" x14ac:dyDescent="0.3">
      <c r="A2780" s="23"/>
      <c r="B2780" s="23"/>
      <c r="C2780" s="23"/>
      <c r="D2780" s="23"/>
      <c r="E2780" s="23"/>
      <c r="F2780" s="23"/>
      <c r="G2780" s="23"/>
      <c r="H2780" s="23"/>
      <c r="I2780" s="23"/>
      <c r="J2780" s="23"/>
      <c r="K2780" s="23"/>
      <c r="L2780" s="23"/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</row>
    <row r="2781" spans="1:23" x14ac:dyDescent="0.3">
      <c r="A2781" s="23"/>
      <c r="B2781" s="23"/>
      <c r="C2781" s="23"/>
      <c r="D2781" s="23"/>
      <c r="E2781" s="23"/>
      <c r="F2781" s="23"/>
      <c r="G2781" s="23"/>
      <c r="H2781" s="23"/>
      <c r="I2781" s="23"/>
      <c r="J2781" s="23"/>
      <c r="K2781" s="23"/>
      <c r="L2781" s="23"/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</row>
    <row r="2782" spans="1:23" x14ac:dyDescent="0.3">
      <c r="A2782" s="23"/>
      <c r="B2782" s="23"/>
      <c r="C2782" s="23"/>
      <c r="D2782" s="23"/>
      <c r="E2782" s="23"/>
      <c r="F2782" s="23"/>
      <c r="G2782" s="23"/>
      <c r="H2782" s="23"/>
      <c r="I2782" s="23"/>
      <c r="J2782" s="23"/>
      <c r="K2782" s="23"/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</row>
    <row r="2783" spans="1:23" x14ac:dyDescent="0.3">
      <c r="A2783" s="23"/>
      <c r="B2783" s="23"/>
      <c r="C2783" s="23"/>
      <c r="D2783" s="23"/>
      <c r="E2783" s="23"/>
      <c r="F2783" s="23"/>
      <c r="G2783" s="23"/>
      <c r="H2783" s="23"/>
      <c r="I2783" s="23"/>
      <c r="J2783" s="23"/>
      <c r="K2783" s="23"/>
      <c r="L2783" s="23"/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</row>
    <row r="2784" spans="1:23" x14ac:dyDescent="0.3">
      <c r="A2784" s="23"/>
      <c r="B2784" s="23"/>
      <c r="C2784" s="23"/>
      <c r="D2784" s="23"/>
      <c r="E2784" s="23"/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</row>
    <row r="2785" spans="1:23" x14ac:dyDescent="0.3">
      <c r="A2785" s="23"/>
      <c r="B2785" s="23"/>
      <c r="C2785" s="23"/>
      <c r="D2785" s="23"/>
      <c r="E2785" s="23"/>
      <c r="F2785" s="23"/>
      <c r="G2785" s="23"/>
      <c r="H2785" s="23"/>
      <c r="I2785" s="23"/>
      <c r="J2785" s="23"/>
      <c r="K2785" s="23"/>
      <c r="L2785" s="23"/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</row>
    <row r="2786" spans="1:23" x14ac:dyDescent="0.3">
      <c r="A2786" s="23"/>
      <c r="B2786" s="23"/>
      <c r="C2786" s="23"/>
      <c r="D2786" s="23"/>
      <c r="E2786" s="23"/>
      <c r="F2786" s="23"/>
      <c r="G2786" s="23"/>
      <c r="H2786" s="23"/>
      <c r="I2786" s="23"/>
      <c r="J2786" s="23"/>
      <c r="K2786" s="23"/>
      <c r="L2786" s="23"/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</row>
    <row r="2787" spans="1:23" x14ac:dyDescent="0.3">
      <c r="A2787" s="23"/>
      <c r="B2787" s="23"/>
      <c r="C2787" s="23"/>
      <c r="D2787" s="23"/>
      <c r="E2787" s="23"/>
      <c r="F2787" s="23"/>
      <c r="G2787" s="23"/>
      <c r="H2787" s="23"/>
      <c r="I2787" s="23"/>
      <c r="J2787" s="23"/>
      <c r="K2787" s="23"/>
      <c r="L2787" s="23"/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</row>
    <row r="2788" spans="1:23" x14ac:dyDescent="0.3">
      <c r="A2788" s="23"/>
      <c r="B2788" s="23"/>
      <c r="C2788" s="23"/>
      <c r="D2788" s="23"/>
      <c r="E2788" s="23"/>
      <c r="F2788" s="23"/>
      <c r="G2788" s="23"/>
      <c r="H2788" s="23"/>
      <c r="I2788" s="23"/>
      <c r="J2788" s="23"/>
      <c r="K2788" s="23"/>
      <c r="L2788" s="23"/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</row>
    <row r="2789" spans="1:23" x14ac:dyDescent="0.3">
      <c r="A2789" s="23"/>
      <c r="B2789" s="23"/>
      <c r="C2789" s="23"/>
      <c r="D2789" s="23"/>
      <c r="E2789" s="23"/>
      <c r="F2789" s="23"/>
      <c r="G2789" s="23"/>
      <c r="H2789" s="23"/>
      <c r="I2789" s="23"/>
      <c r="J2789" s="23"/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</row>
    <row r="2790" spans="1:23" x14ac:dyDescent="0.3">
      <c r="A2790" s="23"/>
      <c r="B2790" s="23"/>
      <c r="C2790" s="23"/>
      <c r="D2790" s="23"/>
      <c r="E2790" s="23"/>
      <c r="F2790" s="23"/>
      <c r="G2790" s="23"/>
      <c r="H2790" s="23"/>
      <c r="I2790" s="23"/>
      <c r="J2790" s="23"/>
      <c r="K2790" s="23"/>
      <c r="L2790" s="23"/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</row>
    <row r="2791" spans="1:23" x14ac:dyDescent="0.3">
      <c r="A2791" s="23"/>
      <c r="B2791" s="23"/>
      <c r="C2791" s="23"/>
      <c r="D2791" s="23"/>
      <c r="E2791" s="23"/>
      <c r="F2791" s="23"/>
      <c r="G2791" s="23"/>
      <c r="H2791" s="23"/>
      <c r="I2791" s="23"/>
      <c r="J2791" s="23"/>
      <c r="K2791" s="23"/>
      <c r="L2791" s="23"/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</row>
    <row r="2792" spans="1:23" x14ac:dyDescent="0.3">
      <c r="A2792" s="23"/>
      <c r="B2792" s="23"/>
      <c r="C2792" s="23"/>
      <c r="D2792" s="23"/>
      <c r="E2792" s="23"/>
      <c r="F2792" s="23"/>
      <c r="G2792" s="23"/>
      <c r="H2792" s="23"/>
      <c r="I2792" s="23"/>
      <c r="J2792" s="23"/>
      <c r="K2792" s="23"/>
      <c r="L2792" s="23"/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</row>
    <row r="2793" spans="1:23" x14ac:dyDescent="0.3">
      <c r="A2793" s="23"/>
      <c r="B2793" s="23"/>
      <c r="C2793" s="23"/>
      <c r="D2793" s="23"/>
      <c r="E2793" s="23"/>
      <c r="F2793" s="23"/>
      <c r="G2793" s="23"/>
      <c r="H2793" s="23"/>
      <c r="I2793" s="23"/>
      <c r="J2793" s="23"/>
      <c r="K2793" s="23"/>
      <c r="L2793" s="23"/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</row>
    <row r="2794" spans="1:23" x14ac:dyDescent="0.3">
      <c r="A2794" s="23"/>
      <c r="B2794" s="23"/>
      <c r="C2794" s="23"/>
      <c r="D2794" s="23"/>
      <c r="E2794" s="23"/>
      <c r="F2794" s="23"/>
      <c r="G2794" s="23"/>
      <c r="H2794" s="23"/>
      <c r="I2794" s="23"/>
      <c r="J2794" s="23"/>
      <c r="K2794" s="23"/>
      <c r="L2794" s="23"/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</row>
    <row r="2795" spans="1:23" x14ac:dyDescent="0.3">
      <c r="A2795" s="23"/>
      <c r="B2795" s="23"/>
      <c r="C2795" s="23"/>
      <c r="D2795" s="23"/>
      <c r="E2795" s="23"/>
      <c r="F2795" s="23"/>
      <c r="G2795" s="23"/>
      <c r="H2795" s="23"/>
      <c r="I2795" s="23"/>
      <c r="J2795" s="23"/>
      <c r="K2795" s="23"/>
      <c r="L2795" s="23"/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</row>
    <row r="2796" spans="1:23" x14ac:dyDescent="0.3">
      <c r="A2796" s="23"/>
      <c r="B2796" s="23"/>
      <c r="C2796" s="23"/>
      <c r="D2796" s="23"/>
      <c r="E2796" s="23"/>
      <c r="F2796" s="23"/>
      <c r="G2796" s="23"/>
      <c r="H2796" s="23"/>
      <c r="I2796" s="23"/>
      <c r="J2796" s="23"/>
      <c r="K2796" s="23"/>
      <c r="L2796" s="23"/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</row>
    <row r="2797" spans="1:23" x14ac:dyDescent="0.3">
      <c r="A2797" s="23"/>
      <c r="B2797" s="23"/>
      <c r="C2797" s="23"/>
      <c r="D2797" s="23"/>
      <c r="E2797" s="23"/>
      <c r="F2797" s="23"/>
      <c r="G2797" s="23"/>
      <c r="H2797" s="23"/>
      <c r="I2797" s="23"/>
      <c r="J2797" s="23"/>
      <c r="K2797" s="23"/>
      <c r="L2797" s="23"/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</row>
    <row r="2798" spans="1:23" x14ac:dyDescent="0.3">
      <c r="A2798" s="23"/>
      <c r="B2798" s="23"/>
      <c r="C2798" s="23"/>
      <c r="D2798" s="23"/>
      <c r="E2798" s="23"/>
      <c r="F2798" s="23"/>
      <c r="G2798" s="23"/>
      <c r="H2798" s="23"/>
      <c r="I2798" s="23"/>
      <c r="J2798" s="23"/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</row>
    <row r="2799" spans="1:23" x14ac:dyDescent="0.3">
      <c r="A2799" s="23"/>
      <c r="B2799" s="23"/>
      <c r="C2799" s="23"/>
      <c r="D2799" s="23"/>
      <c r="E2799" s="23"/>
      <c r="F2799" s="23"/>
      <c r="G2799" s="23"/>
      <c r="H2799" s="23"/>
      <c r="I2799" s="23"/>
      <c r="J2799" s="23"/>
      <c r="K2799" s="23"/>
      <c r="L2799" s="23"/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</row>
    <row r="2800" spans="1:23" x14ac:dyDescent="0.3">
      <c r="A2800" s="23"/>
      <c r="B2800" s="23"/>
      <c r="C2800" s="23"/>
      <c r="D2800" s="23"/>
      <c r="E2800" s="23"/>
      <c r="F2800" s="23"/>
      <c r="G2800" s="23"/>
      <c r="H2800" s="23"/>
      <c r="I2800" s="23"/>
      <c r="J2800" s="23"/>
      <c r="K2800" s="23"/>
      <c r="L2800" s="23"/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</row>
    <row r="2801" spans="1:23" x14ac:dyDescent="0.3">
      <c r="A2801" s="23"/>
      <c r="B2801" s="23"/>
      <c r="C2801" s="23"/>
      <c r="D2801" s="23"/>
      <c r="E2801" s="23"/>
      <c r="F2801" s="23"/>
      <c r="G2801" s="23"/>
      <c r="H2801" s="23"/>
      <c r="I2801" s="23"/>
      <c r="J2801" s="23"/>
      <c r="K2801" s="23"/>
      <c r="L2801" s="23"/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</row>
    <row r="2802" spans="1:23" x14ac:dyDescent="0.3">
      <c r="A2802" s="23"/>
      <c r="B2802" s="23"/>
      <c r="C2802" s="23"/>
      <c r="D2802" s="23"/>
      <c r="E2802" s="23"/>
      <c r="F2802" s="23"/>
      <c r="G2802" s="23"/>
      <c r="H2802" s="23"/>
      <c r="I2802" s="23"/>
      <c r="J2802" s="23"/>
      <c r="K2802" s="23"/>
      <c r="L2802" s="23"/>
      <c r="M2802" s="23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</row>
    <row r="2803" spans="1:23" x14ac:dyDescent="0.3">
      <c r="A2803" s="23"/>
      <c r="B2803" s="23"/>
      <c r="C2803" s="23"/>
      <c r="D2803" s="23"/>
      <c r="E2803" s="23"/>
      <c r="F2803" s="23"/>
      <c r="G2803" s="23"/>
      <c r="H2803" s="23"/>
      <c r="I2803" s="23"/>
      <c r="J2803" s="23"/>
      <c r="K2803" s="23"/>
      <c r="L2803" s="23"/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</row>
    <row r="2804" spans="1:23" x14ac:dyDescent="0.3">
      <c r="A2804" s="23"/>
      <c r="B2804" s="23"/>
      <c r="C2804" s="23"/>
      <c r="D2804" s="23"/>
      <c r="E2804" s="23"/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</row>
    <row r="2805" spans="1:23" x14ac:dyDescent="0.3">
      <c r="A2805" s="23"/>
      <c r="B2805" s="23"/>
      <c r="C2805" s="23"/>
      <c r="D2805" s="23"/>
      <c r="E2805" s="23"/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</row>
    <row r="2806" spans="1:23" x14ac:dyDescent="0.3">
      <c r="A2806" s="23"/>
      <c r="B2806" s="23"/>
      <c r="C2806" s="23"/>
      <c r="D2806" s="23"/>
      <c r="E2806" s="23"/>
      <c r="F2806" s="23"/>
      <c r="G2806" s="23"/>
      <c r="H2806" s="23"/>
      <c r="I2806" s="23"/>
      <c r="J2806" s="23"/>
      <c r="K2806" s="23"/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</row>
    <row r="2807" spans="1:23" x14ac:dyDescent="0.3">
      <c r="A2807" s="23"/>
      <c r="B2807" s="23"/>
      <c r="C2807" s="23"/>
      <c r="D2807" s="23"/>
      <c r="E2807" s="23"/>
      <c r="F2807" s="23"/>
      <c r="G2807" s="23"/>
      <c r="H2807" s="23"/>
      <c r="I2807" s="23"/>
      <c r="J2807" s="23"/>
      <c r="K2807" s="23"/>
      <c r="L2807" s="23"/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</row>
    <row r="2808" spans="1:23" x14ac:dyDescent="0.3">
      <c r="A2808" s="23"/>
      <c r="B2808" s="23"/>
      <c r="C2808" s="23"/>
      <c r="D2808" s="23"/>
      <c r="E2808" s="23"/>
      <c r="F2808" s="23"/>
      <c r="G2808" s="23"/>
      <c r="H2808" s="23"/>
      <c r="I2808" s="23"/>
      <c r="J2808" s="23"/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</row>
    <row r="2809" spans="1:23" x14ac:dyDescent="0.3">
      <c r="A2809" s="23"/>
      <c r="B2809" s="23"/>
      <c r="C2809" s="23"/>
      <c r="D2809" s="23"/>
      <c r="E2809" s="23"/>
      <c r="F2809" s="23"/>
      <c r="G2809" s="23"/>
      <c r="H2809" s="23"/>
      <c r="I2809" s="23"/>
      <c r="J2809" s="23"/>
      <c r="K2809" s="23"/>
      <c r="L2809" s="23"/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</row>
    <row r="2810" spans="1:23" x14ac:dyDescent="0.3">
      <c r="A2810" s="23"/>
      <c r="B2810" s="23"/>
      <c r="C2810" s="23"/>
      <c r="D2810" s="23"/>
      <c r="E2810" s="23"/>
      <c r="F2810" s="23"/>
      <c r="G2810" s="23"/>
      <c r="H2810" s="23"/>
      <c r="I2810" s="23"/>
      <c r="J2810" s="23"/>
      <c r="K2810" s="23"/>
      <c r="L2810" s="23"/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</row>
    <row r="2811" spans="1:23" x14ac:dyDescent="0.3">
      <c r="A2811" s="23"/>
      <c r="B2811" s="23"/>
      <c r="C2811" s="23"/>
      <c r="D2811" s="23"/>
      <c r="E2811" s="23"/>
      <c r="F2811" s="23"/>
      <c r="G2811" s="23"/>
      <c r="H2811" s="23"/>
      <c r="I2811" s="23"/>
      <c r="J2811" s="23"/>
      <c r="K2811" s="23"/>
      <c r="L2811" s="23"/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</row>
    <row r="2812" spans="1:23" x14ac:dyDescent="0.3">
      <c r="A2812" s="23"/>
      <c r="B2812" s="23"/>
      <c r="C2812" s="23"/>
      <c r="D2812" s="23"/>
      <c r="E2812" s="23"/>
      <c r="F2812" s="23"/>
      <c r="G2812" s="23"/>
      <c r="H2812" s="23"/>
      <c r="I2812" s="23"/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</row>
    <row r="2813" spans="1:23" x14ac:dyDescent="0.3">
      <c r="A2813" s="23"/>
      <c r="B2813" s="23"/>
      <c r="C2813" s="23"/>
      <c r="D2813" s="23"/>
      <c r="E2813" s="23"/>
      <c r="F2813" s="23"/>
      <c r="G2813" s="23"/>
      <c r="H2813" s="23"/>
      <c r="I2813" s="23"/>
      <c r="J2813" s="23"/>
      <c r="K2813" s="23"/>
      <c r="L2813" s="23"/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</row>
    <row r="2814" spans="1:23" x14ac:dyDescent="0.3">
      <c r="A2814" s="23"/>
      <c r="B2814" s="23"/>
      <c r="C2814" s="23"/>
      <c r="D2814" s="23"/>
      <c r="E2814" s="23"/>
      <c r="F2814" s="23"/>
      <c r="G2814" s="23"/>
      <c r="H2814" s="23"/>
      <c r="I2814" s="23"/>
      <c r="J2814" s="23"/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</row>
    <row r="2815" spans="1:23" x14ac:dyDescent="0.3">
      <c r="A2815" s="23"/>
      <c r="B2815" s="23"/>
      <c r="C2815" s="23"/>
      <c r="D2815" s="23"/>
      <c r="E2815" s="23"/>
      <c r="F2815" s="23"/>
      <c r="G2815" s="23"/>
      <c r="H2815" s="23"/>
      <c r="I2815" s="23"/>
      <c r="J2815" s="23"/>
      <c r="K2815" s="23"/>
      <c r="L2815" s="23"/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</row>
    <row r="2816" spans="1:23" x14ac:dyDescent="0.3">
      <c r="A2816" s="23"/>
      <c r="B2816" s="23"/>
      <c r="C2816" s="23"/>
      <c r="D2816" s="23"/>
      <c r="E2816" s="23"/>
      <c r="F2816" s="23"/>
      <c r="G2816" s="23"/>
      <c r="H2816" s="23"/>
      <c r="I2816" s="23"/>
      <c r="J2816" s="23"/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</row>
    <row r="2817" spans="1:23" x14ac:dyDescent="0.3">
      <c r="A2817" s="23"/>
      <c r="B2817" s="23"/>
      <c r="C2817" s="23"/>
      <c r="D2817" s="23"/>
      <c r="E2817" s="23"/>
      <c r="F2817" s="23"/>
      <c r="G2817" s="23"/>
      <c r="H2817" s="23"/>
      <c r="I2817" s="23"/>
      <c r="J2817" s="23"/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</row>
    <row r="2818" spans="1:23" x14ac:dyDescent="0.3">
      <c r="A2818" s="23"/>
      <c r="B2818" s="23"/>
      <c r="C2818" s="23"/>
      <c r="D2818" s="23"/>
      <c r="E2818" s="23"/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</row>
    <row r="2819" spans="1:23" x14ac:dyDescent="0.3">
      <c r="A2819" s="23"/>
      <c r="B2819" s="23"/>
      <c r="C2819" s="23"/>
      <c r="D2819" s="23"/>
      <c r="E2819" s="23"/>
      <c r="F2819" s="23"/>
      <c r="G2819" s="23"/>
      <c r="H2819" s="23"/>
      <c r="I2819" s="23"/>
      <c r="J2819" s="23"/>
      <c r="K2819" s="23"/>
      <c r="L2819" s="23"/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</row>
    <row r="2820" spans="1:23" x14ac:dyDescent="0.3">
      <c r="A2820" s="23"/>
      <c r="B2820" s="23"/>
      <c r="C2820" s="23"/>
      <c r="D2820" s="23"/>
      <c r="E2820" s="23"/>
      <c r="F2820" s="23"/>
      <c r="G2820" s="23"/>
      <c r="H2820" s="23"/>
      <c r="I2820" s="23"/>
      <c r="J2820" s="23"/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</row>
    <row r="2821" spans="1:23" x14ac:dyDescent="0.3">
      <c r="A2821" s="23"/>
      <c r="B2821" s="23"/>
      <c r="C2821" s="23"/>
      <c r="D2821" s="23"/>
      <c r="E2821" s="23"/>
      <c r="F2821" s="23"/>
      <c r="G2821" s="23"/>
      <c r="H2821" s="23"/>
      <c r="I2821" s="23"/>
      <c r="J2821" s="23"/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</row>
    <row r="2822" spans="1:23" x14ac:dyDescent="0.3">
      <c r="A2822" s="23"/>
      <c r="B2822" s="23"/>
      <c r="C2822" s="23"/>
      <c r="D2822" s="23"/>
      <c r="E2822" s="23"/>
      <c r="F2822" s="23"/>
      <c r="G2822" s="23"/>
      <c r="H2822" s="23"/>
      <c r="I2822" s="23"/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</row>
    <row r="2823" spans="1:23" x14ac:dyDescent="0.3">
      <c r="A2823" s="23"/>
      <c r="B2823" s="23"/>
      <c r="C2823" s="23"/>
      <c r="D2823" s="23"/>
      <c r="E2823" s="23"/>
      <c r="F2823" s="23"/>
      <c r="G2823" s="23"/>
      <c r="H2823" s="23"/>
      <c r="I2823" s="23"/>
      <c r="J2823" s="23"/>
      <c r="K2823" s="23"/>
      <c r="L2823" s="23"/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</row>
    <row r="2824" spans="1:23" x14ac:dyDescent="0.3">
      <c r="A2824" s="23"/>
      <c r="B2824" s="23"/>
      <c r="C2824" s="23"/>
      <c r="D2824" s="23"/>
      <c r="E2824" s="23"/>
      <c r="F2824" s="23"/>
      <c r="G2824" s="23"/>
      <c r="H2824" s="23"/>
      <c r="I2824" s="23"/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</row>
    <row r="2825" spans="1:23" x14ac:dyDescent="0.3">
      <c r="A2825" s="23"/>
      <c r="B2825" s="23"/>
      <c r="C2825" s="23"/>
      <c r="D2825" s="23"/>
      <c r="E2825" s="23"/>
      <c r="F2825" s="23"/>
      <c r="G2825" s="23"/>
      <c r="H2825" s="23"/>
      <c r="I2825" s="23"/>
      <c r="J2825" s="23"/>
      <c r="K2825" s="23"/>
      <c r="L2825" s="23"/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</row>
    <row r="2826" spans="1:23" x14ac:dyDescent="0.3">
      <c r="A2826" s="23"/>
      <c r="B2826" s="23"/>
      <c r="C2826" s="23"/>
      <c r="D2826" s="23"/>
      <c r="E2826" s="23"/>
      <c r="F2826" s="23"/>
      <c r="G2826" s="23"/>
      <c r="H2826" s="23"/>
      <c r="I2826" s="23"/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</row>
    <row r="2827" spans="1:23" x14ac:dyDescent="0.3">
      <c r="A2827" s="23"/>
      <c r="B2827" s="23"/>
      <c r="C2827" s="23"/>
      <c r="D2827" s="23"/>
      <c r="E2827" s="23"/>
      <c r="F2827" s="23"/>
      <c r="G2827" s="23"/>
      <c r="H2827" s="23"/>
      <c r="I2827" s="23"/>
      <c r="J2827" s="23"/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</row>
    <row r="2828" spans="1:23" x14ac:dyDescent="0.3">
      <c r="A2828" s="23"/>
      <c r="B2828" s="23"/>
      <c r="C2828" s="23"/>
      <c r="D2828" s="23"/>
      <c r="E2828" s="23"/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</row>
    <row r="2829" spans="1:23" x14ac:dyDescent="0.3">
      <c r="A2829" s="23"/>
      <c r="B2829" s="23"/>
      <c r="C2829" s="23"/>
      <c r="D2829" s="23"/>
      <c r="E2829" s="23"/>
      <c r="F2829" s="23"/>
      <c r="G2829" s="23"/>
      <c r="H2829" s="23"/>
      <c r="I2829" s="23"/>
      <c r="J2829" s="23"/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</row>
    <row r="2830" spans="1:23" x14ac:dyDescent="0.3">
      <c r="A2830" s="23"/>
      <c r="B2830" s="23"/>
      <c r="C2830" s="23"/>
      <c r="D2830" s="23"/>
      <c r="E2830" s="23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</row>
    <row r="2831" spans="1:23" x14ac:dyDescent="0.3">
      <c r="A2831" s="23"/>
      <c r="B2831" s="23"/>
      <c r="C2831" s="23"/>
      <c r="D2831" s="23"/>
      <c r="E2831" s="23"/>
      <c r="F2831" s="23"/>
      <c r="G2831" s="23"/>
      <c r="H2831" s="23"/>
      <c r="I2831" s="23"/>
      <c r="J2831" s="23"/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</row>
    <row r="2832" spans="1:23" x14ac:dyDescent="0.3">
      <c r="A2832" s="23"/>
      <c r="B2832" s="23"/>
      <c r="C2832" s="23"/>
      <c r="D2832" s="23"/>
      <c r="E2832" s="23"/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</row>
    <row r="2833" spans="1:23" x14ac:dyDescent="0.3">
      <c r="A2833" s="23"/>
      <c r="B2833" s="23"/>
      <c r="C2833" s="23"/>
      <c r="D2833" s="23"/>
      <c r="E2833" s="23"/>
      <c r="F2833" s="23"/>
      <c r="G2833" s="23"/>
      <c r="H2833" s="23"/>
      <c r="I2833" s="23"/>
      <c r="J2833" s="23"/>
      <c r="K2833" s="23"/>
      <c r="L2833" s="23"/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</row>
    <row r="2834" spans="1:23" x14ac:dyDescent="0.3">
      <c r="A2834" s="23"/>
      <c r="B2834" s="23"/>
      <c r="C2834" s="23"/>
      <c r="D2834" s="23"/>
      <c r="E2834" s="23"/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</row>
    <row r="2835" spans="1:23" x14ac:dyDescent="0.3">
      <c r="A2835" s="23"/>
      <c r="B2835" s="23"/>
      <c r="C2835" s="23"/>
      <c r="D2835" s="23"/>
      <c r="E2835" s="23"/>
      <c r="F2835" s="23"/>
      <c r="G2835" s="23"/>
      <c r="H2835" s="23"/>
      <c r="I2835" s="23"/>
      <c r="J2835" s="23"/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</row>
    <row r="2836" spans="1:23" x14ac:dyDescent="0.3">
      <c r="A2836" s="23"/>
      <c r="B2836" s="23"/>
      <c r="C2836" s="23"/>
      <c r="D2836" s="23"/>
      <c r="E2836" s="23"/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</row>
    <row r="2837" spans="1:23" x14ac:dyDescent="0.3">
      <c r="A2837" s="23"/>
      <c r="B2837" s="23"/>
      <c r="C2837" s="23"/>
      <c r="D2837" s="23"/>
      <c r="E2837" s="23"/>
      <c r="F2837" s="23"/>
      <c r="G2837" s="23"/>
      <c r="H2837" s="23"/>
      <c r="I2837" s="23"/>
      <c r="J2837" s="23"/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</row>
    <row r="2838" spans="1:23" x14ac:dyDescent="0.3">
      <c r="A2838" s="23"/>
      <c r="B2838" s="23"/>
      <c r="C2838" s="23"/>
      <c r="D2838" s="23"/>
      <c r="E2838" s="23"/>
      <c r="F2838" s="23"/>
      <c r="G2838" s="23"/>
      <c r="H2838" s="23"/>
      <c r="I2838" s="23"/>
      <c r="J2838" s="23"/>
      <c r="K2838" s="23"/>
      <c r="L2838" s="23"/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</row>
    <row r="2839" spans="1:23" x14ac:dyDescent="0.3">
      <c r="A2839" s="23"/>
      <c r="B2839" s="23"/>
      <c r="C2839" s="23"/>
      <c r="D2839" s="23"/>
      <c r="E2839" s="23"/>
      <c r="F2839" s="23"/>
      <c r="G2839" s="23"/>
      <c r="H2839" s="23"/>
      <c r="I2839" s="23"/>
      <c r="J2839" s="23"/>
      <c r="K2839" s="23"/>
      <c r="L2839" s="23"/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</row>
    <row r="2840" spans="1:23" x14ac:dyDescent="0.3">
      <c r="A2840" s="23"/>
      <c r="B2840" s="23"/>
      <c r="C2840" s="23"/>
      <c r="D2840" s="23"/>
      <c r="E2840" s="23"/>
      <c r="F2840" s="23"/>
      <c r="G2840" s="23"/>
      <c r="H2840" s="23"/>
      <c r="I2840" s="23"/>
      <c r="J2840" s="23"/>
      <c r="K2840" s="23"/>
      <c r="L2840" s="23"/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</row>
    <row r="2841" spans="1:23" x14ac:dyDescent="0.3">
      <c r="A2841" s="23"/>
      <c r="B2841" s="23"/>
      <c r="C2841" s="23"/>
      <c r="D2841" s="23"/>
      <c r="E2841" s="23"/>
      <c r="F2841" s="23"/>
      <c r="G2841" s="23"/>
      <c r="H2841" s="23"/>
      <c r="I2841" s="23"/>
      <c r="J2841" s="23"/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</row>
    <row r="2842" spans="1:23" x14ac:dyDescent="0.3">
      <c r="A2842" s="23"/>
      <c r="B2842" s="23"/>
      <c r="C2842" s="23"/>
      <c r="D2842" s="23"/>
      <c r="E2842" s="23"/>
      <c r="F2842" s="23"/>
      <c r="G2842" s="23"/>
      <c r="H2842" s="23"/>
      <c r="I2842" s="23"/>
      <c r="J2842" s="23"/>
      <c r="K2842" s="23"/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</row>
    <row r="2843" spans="1:23" x14ac:dyDescent="0.3">
      <c r="A2843" s="23"/>
      <c r="B2843" s="23"/>
      <c r="C2843" s="23"/>
      <c r="D2843" s="23"/>
      <c r="E2843" s="23"/>
      <c r="F2843" s="23"/>
      <c r="G2843" s="23"/>
      <c r="H2843" s="23"/>
      <c r="I2843" s="23"/>
      <c r="J2843" s="23"/>
      <c r="K2843" s="23"/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</row>
    <row r="2844" spans="1:23" x14ac:dyDescent="0.3">
      <c r="A2844" s="23"/>
      <c r="B2844" s="23"/>
      <c r="C2844" s="23"/>
      <c r="D2844" s="23"/>
      <c r="E2844" s="23"/>
      <c r="F2844" s="23"/>
      <c r="G2844" s="23"/>
      <c r="H2844" s="23"/>
      <c r="I2844" s="23"/>
      <c r="J2844" s="23"/>
      <c r="K2844" s="23"/>
      <c r="L2844" s="23"/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</row>
    <row r="2845" spans="1:23" x14ac:dyDescent="0.3">
      <c r="A2845" s="23"/>
      <c r="B2845" s="23"/>
      <c r="C2845" s="23"/>
      <c r="D2845" s="23"/>
      <c r="E2845" s="23"/>
      <c r="F2845" s="23"/>
      <c r="G2845" s="23"/>
      <c r="H2845" s="23"/>
      <c r="I2845" s="23"/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</row>
    <row r="2846" spans="1:23" x14ac:dyDescent="0.3">
      <c r="A2846" s="23"/>
      <c r="B2846" s="23"/>
      <c r="C2846" s="23"/>
      <c r="D2846" s="23"/>
      <c r="E2846" s="23"/>
      <c r="F2846" s="23"/>
      <c r="G2846" s="23"/>
      <c r="H2846" s="23"/>
      <c r="I2846" s="23"/>
      <c r="J2846" s="23"/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</row>
    <row r="2847" spans="1:23" x14ac:dyDescent="0.3">
      <c r="A2847" s="23"/>
      <c r="B2847" s="23"/>
      <c r="C2847" s="23"/>
      <c r="D2847" s="23"/>
      <c r="E2847" s="23"/>
      <c r="F2847" s="23"/>
      <c r="G2847" s="23"/>
      <c r="H2847" s="23"/>
      <c r="I2847" s="23"/>
      <c r="J2847" s="23"/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</row>
    <row r="2848" spans="1:23" x14ac:dyDescent="0.3">
      <c r="A2848" s="23"/>
      <c r="B2848" s="23"/>
      <c r="C2848" s="23"/>
      <c r="D2848" s="23"/>
      <c r="E2848" s="23"/>
      <c r="F2848" s="23"/>
      <c r="G2848" s="23"/>
      <c r="H2848" s="23"/>
      <c r="I2848" s="23"/>
      <c r="J2848" s="23"/>
      <c r="K2848" s="23"/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</row>
    <row r="2849" spans="1:23" x14ac:dyDescent="0.3">
      <c r="A2849" s="23"/>
      <c r="B2849" s="23"/>
      <c r="C2849" s="23"/>
      <c r="D2849" s="23"/>
      <c r="E2849" s="23"/>
      <c r="F2849" s="23"/>
      <c r="G2849" s="23"/>
      <c r="H2849" s="23"/>
      <c r="I2849" s="23"/>
      <c r="J2849" s="23"/>
      <c r="K2849" s="23"/>
      <c r="L2849" s="23"/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</row>
    <row r="2850" spans="1:23" x14ac:dyDescent="0.3">
      <c r="A2850" s="23"/>
      <c r="B2850" s="23"/>
      <c r="C2850" s="23"/>
      <c r="D2850" s="23"/>
      <c r="E2850" s="23"/>
      <c r="F2850" s="23"/>
      <c r="G2850" s="23"/>
      <c r="H2850" s="23"/>
      <c r="I2850" s="23"/>
      <c r="J2850" s="23"/>
      <c r="K2850" s="23"/>
      <c r="L2850" s="23"/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</row>
    <row r="2851" spans="1:23" x14ac:dyDescent="0.3">
      <c r="A2851" s="23"/>
      <c r="B2851" s="23"/>
      <c r="C2851" s="23"/>
      <c r="D2851" s="23"/>
      <c r="E2851" s="23"/>
      <c r="F2851" s="23"/>
      <c r="G2851" s="23"/>
      <c r="H2851" s="23"/>
      <c r="I2851" s="23"/>
      <c r="J2851" s="23"/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</row>
    <row r="2852" spans="1:23" x14ac:dyDescent="0.3">
      <c r="A2852" s="23"/>
      <c r="B2852" s="23"/>
      <c r="C2852" s="23"/>
      <c r="D2852" s="23"/>
      <c r="E2852" s="23"/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</row>
    <row r="2853" spans="1:23" x14ac:dyDescent="0.3">
      <c r="A2853" s="23"/>
      <c r="B2853" s="23"/>
      <c r="C2853" s="23"/>
      <c r="D2853" s="23"/>
      <c r="E2853" s="23"/>
      <c r="F2853" s="23"/>
      <c r="G2853" s="23"/>
      <c r="H2853" s="23"/>
      <c r="I2853" s="23"/>
      <c r="J2853" s="23"/>
      <c r="K2853" s="23"/>
      <c r="L2853" s="23"/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</row>
    <row r="2854" spans="1:23" x14ac:dyDescent="0.3">
      <c r="A2854" s="23"/>
      <c r="B2854" s="23"/>
      <c r="C2854" s="23"/>
      <c r="D2854" s="23"/>
      <c r="E2854" s="23"/>
      <c r="F2854" s="23"/>
      <c r="G2854" s="23"/>
      <c r="H2854" s="23"/>
      <c r="I2854" s="23"/>
      <c r="J2854" s="23"/>
      <c r="K2854" s="23"/>
      <c r="L2854" s="23"/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</row>
    <row r="2855" spans="1:23" x14ac:dyDescent="0.3">
      <c r="A2855" s="23"/>
      <c r="B2855" s="23"/>
      <c r="C2855" s="23"/>
      <c r="D2855" s="23"/>
      <c r="E2855" s="23"/>
      <c r="F2855" s="23"/>
      <c r="G2855" s="23"/>
      <c r="H2855" s="23"/>
      <c r="I2855" s="23"/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</row>
    <row r="2856" spans="1:23" x14ac:dyDescent="0.3">
      <c r="A2856" s="23"/>
      <c r="B2856" s="23"/>
      <c r="C2856" s="23"/>
      <c r="D2856" s="23"/>
      <c r="E2856" s="23"/>
      <c r="F2856" s="23"/>
      <c r="G2856" s="23"/>
      <c r="H2856" s="23"/>
      <c r="I2856" s="23"/>
      <c r="J2856" s="23"/>
      <c r="K2856" s="23"/>
      <c r="L2856" s="23"/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</row>
    <row r="2857" spans="1:23" x14ac:dyDescent="0.3">
      <c r="A2857" s="23"/>
      <c r="B2857" s="23"/>
      <c r="C2857" s="23"/>
      <c r="D2857" s="23"/>
      <c r="E2857" s="23"/>
      <c r="F2857" s="23"/>
      <c r="G2857" s="23"/>
      <c r="H2857" s="23"/>
      <c r="I2857" s="23"/>
      <c r="J2857" s="23"/>
      <c r="K2857" s="23"/>
      <c r="L2857" s="23"/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</row>
    <row r="2858" spans="1:23" x14ac:dyDescent="0.3">
      <c r="A2858" s="23"/>
      <c r="B2858" s="23"/>
      <c r="C2858" s="23"/>
      <c r="D2858" s="23"/>
      <c r="E2858" s="23"/>
      <c r="F2858" s="23"/>
      <c r="G2858" s="23"/>
      <c r="H2858" s="23"/>
      <c r="I2858" s="23"/>
      <c r="J2858" s="23"/>
      <c r="K2858" s="23"/>
      <c r="L2858" s="23"/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</row>
    <row r="2859" spans="1:23" x14ac:dyDescent="0.3">
      <c r="A2859" s="23"/>
      <c r="B2859" s="23"/>
      <c r="C2859" s="23"/>
      <c r="D2859" s="23"/>
      <c r="E2859" s="23"/>
      <c r="F2859" s="23"/>
      <c r="G2859" s="23"/>
      <c r="H2859" s="23"/>
      <c r="I2859" s="23"/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</row>
    <row r="2860" spans="1:23" x14ac:dyDescent="0.3">
      <c r="A2860" s="23"/>
      <c r="B2860" s="23"/>
      <c r="C2860" s="23"/>
      <c r="D2860" s="23"/>
      <c r="E2860" s="23"/>
      <c r="F2860" s="23"/>
      <c r="G2860" s="23"/>
      <c r="H2860" s="23"/>
      <c r="I2860" s="23"/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</row>
    <row r="2861" spans="1:23" x14ac:dyDescent="0.3">
      <c r="A2861" s="23"/>
      <c r="B2861" s="23"/>
      <c r="C2861" s="23"/>
      <c r="D2861" s="23"/>
      <c r="E2861" s="23"/>
      <c r="F2861" s="23"/>
      <c r="G2861" s="23"/>
      <c r="H2861" s="23"/>
      <c r="I2861" s="23"/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</row>
    <row r="2862" spans="1:23" x14ac:dyDescent="0.3">
      <c r="A2862" s="23"/>
      <c r="B2862" s="23"/>
      <c r="C2862" s="23"/>
      <c r="D2862" s="23"/>
      <c r="E2862" s="23"/>
      <c r="F2862" s="23"/>
      <c r="G2862" s="23"/>
      <c r="H2862" s="23"/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</row>
    <row r="2863" spans="1:23" x14ac:dyDescent="0.3">
      <c r="A2863" s="23"/>
      <c r="B2863" s="23"/>
      <c r="C2863" s="23"/>
      <c r="D2863" s="23"/>
      <c r="E2863" s="23"/>
      <c r="F2863" s="23"/>
      <c r="G2863" s="23"/>
      <c r="H2863" s="23"/>
      <c r="I2863" s="23"/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</row>
    <row r="2864" spans="1:23" x14ac:dyDescent="0.3">
      <c r="A2864" s="23"/>
      <c r="B2864" s="23"/>
      <c r="C2864" s="23"/>
      <c r="D2864" s="23"/>
      <c r="E2864" s="23"/>
      <c r="F2864" s="23"/>
      <c r="G2864" s="23"/>
      <c r="H2864" s="23"/>
      <c r="I2864" s="23"/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</row>
    <row r="2865" spans="1:23" x14ac:dyDescent="0.3">
      <c r="A2865" s="23"/>
      <c r="B2865" s="23"/>
      <c r="C2865" s="23"/>
      <c r="D2865" s="23"/>
      <c r="E2865" s="23"/>
      <c r="F2865" s="23"/>
      <c r="G2865" s="23"/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</row>
    <row r="2866" spans="1:23" x14ac:dyDescent="0.3">
      <c r="A2866" s="23"/>
      <c r="B2866" s="23"/>
      <c r="C2866" s="23"/>
      <c r="D2866" s="23"/>
      <c r="E2866" s="23"/>
      <c r="F2866" s="23"/>
      <c r="G2866" s="23"/>
      <c r="H2866" s="23"/>
      <c r="I2866" s="23"/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</row>
    <row r="2867" spans="1:23" x14ac:dyDescent="0.3">
      <c r="A2867" s="23"/>
      <c r="B2867" s="23"/>
      <c r="C2867" s="23"/>
      <c r="D2867" s="23"/>
      <c r="E2867" s="23"/>
      <c r="F2867" s="23"/>
      <c r="G2867" s="23"/>
      <c r="H2867" s="23"/>
      <c r="I2867" s="23"/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</row>
    <row r="2868" spans="1:23" x14ac:dyDescent="0.3">
      <c r="A2868" s="23"/>
      <c r="B2868" s="23"/>
      <c r="C2868" s="23"/>
      <c r="D2868" s="23"/>
      <c r="E2868" s="23"/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</row>
    <row r="2869" spans="1:23" x14ac:dyDescent="0.3">
      <c r="A2869" s="23"/>
      <c r="B2869" s="23"/>
      <c r="C2869" s="23"/>
      <c r="D2869" s="23"/>
      <c r="E2869" s="23"/>
      <c r="F2869" s="23"/>
      <c r="G2869" s="23"/>
      <c r="H2869" s="23"/>
      <c r="I2869" s="23"/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</row>
    <row r="2870" spans="1:23" x14ac:dyDescent="0.3">
      <c r="A2870" s="23"/>
      <c r="B2870" s="23"/>
      <c r="C2870" s="23"/>
      <c r="D2870" s="23"/>
      <c r="E2870" s="23"/>
      <c r="F2870" s="23"/>
      <c r="G2870" s="23"/>
      <c r="H2870" s="23"/>
      <c r="I2870" s="23"/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</row>
    <row r="2871" spans="1:23" x14ac:dyDescent="0.3">
      <c r="A2871" s="23"/>
      <c r="B2871" s="23"/>
      <c r="C2871" s="23"/>
      <c r="D2871" s="23"/>
      <c r="E2871" s="23"/>
      <c r="F2871" s="23"/>
      <c r="G2871" s="23"/>
      <c r="H2871" s="23"/>
      <c r="I2871" s="23"/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</row>
    <row r="2872" spans="1:23" x14ac:dyDescent="0.3">
      <c r="A2872" s="23"/>
      <c r="B2872" s="23"/>
      <c r="C2872" s="23"/>
      <c r="D2872" s="23"/>
      <c r="E2872" s="23"/>
      <c r="F2872" s="23"/>
      <c r="G2872" s="23"/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</row>
    <row r="2873" spans="1:23" x14ac:dyDescent="0.3">
      <c r="A2873" s="23"/>
      <c r="B2873" s="23"/>
      <c r="C2873" s="23"/>
      <c r="D2873" s="23"/>
      <c r="E2873" s="23"/>
      <c r="F2873" s="23"/>
      <c r="G2873" s="23"/>
      <c r="H2873" s="23"/>
      <c r="I2873" s="23"/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</row>
    <row r="2874" spans="1:23" x14ac:dyDescent="0.3">
      <c r="A2874" s="23"/>
      <c r="B2874" s="23"/>
      <c r="C2874" s="23"/>
      <c r="D2874" s="23"/>
      <c r="E2874" s="23"/>
      <c r="F2874" s="23"/>
      <c r="G2874" s="23"/>
      <c r="H2874" s="23"/>
      <c r="I2874" s="23"/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</row>
    <row r="2875" spans="1:23" x14ac:dyDescent="0.3">
      <c r="A2875" s="23"/>
      <c r="B2875" s="23"/>
      <c r="C2875" s="23"/>
      <c r="D2875" s="23"/>
      <c r="E2875" s="23"/>
      <c r="F2875" s="23"/>
      <c r="G2875" s="23"/>
      <c r="H2875" s="23"/>
      <c r="I2875" s="23"/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</row>
    <row r="2876" spans="1:23" x14ac:dyDescent="0.3">
      <c r="A2876" s="23"/>
      <c r="B2876" s="23"/>
      <c r="C2876" s="23"/>
      <c r="D2876" s="23"/>
      <c r="E2876" s="23"/>
      <c r="F2876" s="23"/>
      <c r="G2876" s="23"/>
      <c r="H2876" s="23"/>
      <c r="I2876" s="23"/>
      <c r="J2876" s="23"/>
      <c r="K2876" s="23"/>
      <c r="L2876" s="23"/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</row>
    <row r="2877" spans="1:23" x14ac:dyDescent="0.3">
      <c r="A2877" s="23"/>
      <c r="B2877" s="23"/>
      <c r="C2877" s="23"/>
      <c r="D2877" s="23"/>
      <c r="E2877" s="23"/>
      <c r="F2877" s="23"/>
      <c r="G2877" s="23"/>
      <c r="H2877" s="23"/>
      <c r="I2877" s="23"/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</row>
    <row r="2878" spans="1:23" x14ac:dyDescent="0.3">
      <c r="A2878" s="23"/>
      <c r="B2878" s="23"/>
      <c r="C2878" s="23"/>
      <c r="D2878" s="23"/>
      <c r="E2878" s="23"/>
      <c r="F2878" s="23"/>
      <c r="G2878" s="23"/>
      <c r="H2878" s="23"/>
      <c r="I2878" s="23"/>
      <c r="J2878" s="23"/>
      <c r="K2878" s="23"/>
      <c r="L2878" s="23"/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</row>
    <row r="2879" spans="1:23" x14ac:dyDescent="0.3">
      <c r="A2879" s="23"/>
      <c r="B2879" s="23"/>
      <c r="C2879" s="23"/>
      <c r="D2879" s="23"/>
      <c r="E2879" s="23"/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</row>
    <row r="2880" spans="1:23" x14ac:dyDescent="0.3">
      <c r="A2880" s="23"/>
      <c r="B2880" s="23"/>
      <c r="C2880" s="23"/>
      <c r="D2880" s="23"/>
      <c r="E2880" s="23"/>
      <c r="F2880" s="23"/>
      <c r="G2880" s="23"/>
      <c r="H2880" s="23"/>
      <c r="I2880" s="23"/>
      <c r="J2880" s="23"/>
      <c r="K2880" s="23"/>
      <c r="L2880" s="23"/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</row>
    <row r="2881" spans="1:23" x14ac:dyDescent="0.3">
      <c r="A2881" s="23"/>
      <c r="B2881" s="23"/>
      <c r="C2881" s="23"/>
      <c r="D2881" s="23"/>
      <c r="E2881" s="23"/>
      <c r="F2881" s="23"/>
      <c r="G2881" s="23"/>
      <c r="H2881" s="23"/>
      <c r="I2881" s="23"/>
      <c r="J2881" s="23"/>
      <c r="K2881" s="23"/>
      <c r="L2881" s="23"/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</row>
    <row r="2882" spans="1:23" x14ac:dyDescent="0.3">
      <c r="A2882" s="23"/>
      <c r="B2882" s="23"/>
      <c r="C2882" s="23"/>
      <c r="D2882" s="23"/>
      <c r="E2882" s="23"/>
      <c r="F2882" s="23"/>
      <c r="G2882" s="23"/>
      <c r="H2882" s="23"/>
      <c r="I2882" s="23"/>
      <c r="J2882" s="23"/>
      <c r="K2882" s="23"/>
      <c r="L2882" s="23"/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</row>
    <row r="2883" spans="1:23" x14ac:dyDescent="0.3">
      <c r="A2883" s="23"/>
      <c r="B2883" s="23"/>
      <c r="C2883" s="23"/>
      <c r="D2883" s="23"/>
      <c r="E2883" s="23"/>
      <c r="F2883" s="23"/>
      <c r="G2883" s="23"/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</row>
    <row r="2884" spans="1:23" x14ac:dyDescent="0.3">
      <c r="A2884" s="23"/>
      <c r="B2884" s="23"/>
      <c r="C2884" s="23"/>
      <c r="D2884" s="23"/>
      <c r="E2884" s="23"/>
      <c r="F2884" s="23"/>
      <c r="G2884" s="23"/>
      <c r="H2884" s="23"/>
      <c r="I2884" s="23"/>
      <c r="J2884" s="23"/>
      <c r="K2884" s="23"/>
      <c r="L2884" s="23"/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</row>
    <row r="2885" spans="1:23" x14ac:dyDescent="0.3">
      <c r="A2885" s="23"/>
      <c r="B2885" s="23"/>
      <c r="C2885" s="23"/>
      <c r="D2885" s="23"/>
      <c r="E2885" s="23"/>
      <c r="F2885" s="23"/>
      <c r="G2885" s="23"/>
      <c r="H2885" s="23"/>
      <c r="I2885" s="23"/>
      <c r="J2885" s="23"/>
      <c r="K2885" s="23"/>
      <c r="L2885" s="23"/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</row>
    <row r="2886" spans="1:23" x14ac:dyDescent="0.3">
      <c r="A2886" s="23"/>
      <c r="B2886" s="23"/>
      <c r="C2886" s="23"/>
      <c r="D2886" s="23"/>
      <c r="E2886" s="23"/>
      <c r="F2886" s="23"/>
      <c r="G2886" s="23"/>
      <c r="H2886" s="23"/>
      <c r="I2886" s="23"/>
      <c r="J2886" s="23"/>
      <c r="K2886" s="23"/>
      <c r="L2886" s="23"/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</row>
    <row r="2887" spans="1:23" x14ac:dyDescent="0.3">
      <c r="A2887" s="23"/>
      <c r="B2887" s="23"/>
      <c r="C2887" s="23"/>
      <c r="D2887" s="23"/>
      <c r="E2887" s="23"/>
      <c r="F2887" s="23"/>
      <c r="G2887" s="23"/>
      <c r="H2887" s="23"/>
      <c r="I2887" s="23"/>
      <c r="J2887" s="23"/>
      <c r="K2887" s="23"/>
      <c r="L2887" s="23"/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</row>
    <row r="2888" spans="1:23" x14ac:dyDescent="0.3">
      <c r="A2888" s="23"/>
      <c r="B2888" s="23"/>
      <c r="C2888" s="23"/>
      <c r="D2888" s="23"/>
      <c r="E2888" s="23"/>
      <c r="F2888" s="23"/>
      <c r="G2888" s="23"/>
      <c r="H2888" s="23"/>
      <c r="I2888" s="23"/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</row>
    <row r="2889" spans="1:23" x14ac:dyDescent="0.3">
      <c r="A2889" s="23"/>
      <c r="B2889" s="23"/>
      <c r="C2889" s="23"/>
      <c r="D2889" s="23"/>
      <c r="E2889" s="23"/>
      <c r="F2889" s="23"/>
      <c r="G2889" s="23"/>
      <c r="H2889" s="23"/>
      <c r="I2889" s="23"/>
      <c r="J2889" s="23"/>
      <c r="K2889" s="23"/>
      <c r="L2889" s="23"/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</row>
    <row r="2890" spans="1:23" x14ac:dyDescent="0.3">
      <c r="A2890" s="23"/>
      <c r="B2890" s="23"/>
      <c r="C2890" s="23"/>
      <c r="D2890" s="23"/>
      <c r="E2890" s="23"/>
      <c r="F2890" s="23"/>
      <c r="G2890" s="23"/>
      <c r="H2890" s="23"/>
      <c r="I2890" s="23"/>
      <c r="J2890" s="23"/>
      <c r="K2890" s="23"/>
      <c r="L2890" s="23"/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</row>
    <row r="2891" spans="1:23" x14ac:dyDescent="0.3">
      <c r="A2891" s="23"/>
      <c r="B2891" s="23"/>
      <c r="C2891" s="23"/>
      <c r="D2891" s="23"/>
      <c r="E2891" s="23"/>
      <c r="F2891" s="23"/>
      <c r="G2891" s="23"/>
      <c r="H2891" s="23"/>
      <c r="I2891" s="23"/>
      <c r="J2891" s="23"/>
      <c r="K2891" s="23"/>
      <c r="L2891" s="23"/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</row>
    <row r="2892" spans="1:23" x14ac:dyDescent="0.3">
      <c r="A2892" s="23"/>
      <c r="B2892" s="23"/>
      <c r="C2892" s="23"/>
      <c r="D2892" s="23"/>
      <c r="E2892" s="23"/>
      <c r="F2892" s="23"/>
      <c r="G2892" s="23"/>
      <c r="H2892" s="23"/>
      <c r="I2892" s="23"/>
      <c r="J2892" s="23"/>
      <c r="K2892" s="23"/>
      <c r="L2892" s="23"/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</row>
    <row r="2893" spans="1:23" x14ac:dyDescent="0.3">
      <c r="A2893" s="23"/>
      <c r="B2893" s="23"/>
      <c r="C2893" s="23"/>
      <c r="D2893" s="23"/>
      <c r="E2893" s="23"/>
      <c r="F2893" s="23"/>
      <c r="G2893" s="23"/>
      <c r="H2893" s="23"/>
      <c r="I2893" s="23"/>
      <c r="J2893" s="23"/>
      <c r="K2893" s="23"/>
      <c r="L2893" s="23"/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</row>
    <row r="2894" spans="1:23" x14ac:dyDescent="0.3">
      <c r="A2894" s="23"/>
      <c r="B2894" s="23"/>
      <c r="C2894" s="23"/>
      <c r="D2894" s="23"/>
      <c r="E2894" s="23"/>
      <c r="F2894" s="23"/>
      <c r="G2894" s="23"/>
      <c r="H2894" s="23"/>
      <c r="I2894" s="23"/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</row>
    <row r="2895" spans="1:23" x14ac:dyDescent="0.3">
      <c r="A2895" s="23"/>
      <c r="B2895" s="23"/>
      <c r="C2895" s="23"/>
      <c r="D2895" s="23"/>
      <c r="E2895" s="23"/>
      <c r="F2895" s="23"/>
      <c r="G2895" s="23"/>
      <c r="H2895" s="23"/>
      <c r="I2895" s="23"/>
      <c r="J2895" s="23"/>
      <c r="K2895" s="23"/>
      <c r="L2895" s="23"/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</row>
    <row r="2896" spans="1:23" x14ac:dyDescent="0.3">
      <c r="A2896" s="23"/>
      <c r="B2896" s="23"/>
      <c r="C2896" s="23"/>
      <c r="D2896" s="23"/>
      <c r="E2896" s="23"/>
      <c r="F2896" s="23"/>
      <c r="G2896" s="23"/>
      <c r="H2896" s="23"/>
      <c r="I2896" s="23"/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</row>
    <row r="2897" spans="1:23" x14ac:dyDescent="0.3">
      <c r="A2897" s="23"/>
      <c r="B2897" s="23"/>
      <c r="C2897" s="23"/>
      <c r="D2897" s="23"/>
      <c r="E2897" s="23"/>
      <c r="F2897" s="23"/>
      <c r="G2897" s="23"/>
      <c r="H2897" s="23"/>
      <c r="I2897" s="23"/>
      <c r="J2897" s="23"/>
      <c r="K2897" s="23"/>
      <c r="L2897" s="23"/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</row>
    <row r="2898" spans="1:23" x14ac:dyDescent="0.3">
      <c r="A2898" s="23"/>
      <c r="B2898" s="23"/>
      <c r="C2898" s="23"/>
      <c r="D2898" s="23"/>
      <c r="E2898" s="23"/>
      <c r="F2898" s="23"/>
      <c r="G2898" s="23"/>
      <c r="H2898" s="23"/>
      <c r="I2898" s="23"/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</row>
    <row r="2899" spans="1:23" x14ac:dyDescent="0.3">
      <c r="A2899" s="23"/>
      <c r="B2899" s="23"/>
      <c r="C2899" s="23"/>
      <c r="D2899" s="23"/>
      <c r="E2899" s="23"/>
      <c r="F2899" s="23"/>
      <c r="G2899" s="23"/>
      <c r="H2899" s="23"/>
      <c r="I2899" s="23"/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</row>
    <row r="2900" spans="1:23" x14ac:dyDescent="0.3">
      <c r="A2900" s="23"/>
      <c r="B2900" s="23"/>
      <c r="C2900" s="23"/>
      <c r="D2900" s="23"/>
      <c r="E2900" s="23"/>
      <c r="F2900" s="23"/>
      <c r="G2900" s="23"/>
      <c r="H2900" s="23"/>
      <c r="I2900" s="23"/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</row>
    <row r="2901" spans="1:23" x14ac:dyDescent="0.3">
      <c r="A2901" s="23"/>
      <c r="B2901" s="23"/>
      <c r="C2901" s="23"/>
      <c r="D2901" s="23"/>
      <c r="E2901" s="23"/>
      <c r="F2901" s="23"/>
      <c r="G2901" s="23"/>
      <c r="H2901" s="23"/>
      <c r="I2901" s="23"/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</row>
    <row r="2902" spans="1:23" x14ac:dyDescent="0.3">
      <c r="A2902" s="23"/>
      <c r="B2902" s="23"/>
      <c r="C2902" s="23"/>
      <c r="D2902" s="23"/>
      <c r="E2902" s="23"/>
      <c r="F2902" s="23"/>
      <c r="G2902" s="23"/>
      <c r="H2902" s="23"/>
      <c r="I2902" s="23"/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</row>
    <row r="2903" spans="1:23" x14ac:dyDescent="0.3">
      <c r="A2903" s="23"/>
      <c r="B2903" s="23"/>
      <c r="C2903" s="23"/>
      <c r="D2903" s="23"/>
      <c r="E2903" s="23"/>
      <c r="F2903" s="23"/>
      <c r="G2903" s="23"/>
      <c r="H2903" s="23"/>
      <c r="I2903" s="23"/>
      <c r="J2903" s="23"/>
      <c r="K2903" s="23"/>
      <c r="L2903" s="23"/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</row>
    <row r="2904" spans="1:23" x14ac:dyDescent="0.3">
      <c r="A2904" s="23"/>
      <c r="B2904" s="23"/>
      <c r="C2904" s="23"/>
      <c r="D2904" s="23"/>
      <c r="E2904" s="23"/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</row>
    <row r="2905" spans="1:23" x14ac:dyDescent="0.3">
      <c r="A2905" s="23"/>
      <c r="B2905" s="23"/>
      <c r="C2905" s="23"/>
      <c r="D2905" s="23"/>
      <c r="E2905" s="23"/>
      <c r="F2905" s="23"/>
      <c r="G2905" s="23"/>
      <c r="H2905" s="23"/>
      <c r="I2905" s="23"/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</row>
    <row r="2906" spans="1:23" x14ac:dyDescent="0.3">
      <c r="A2906" s="23"/>
      <c r="B2906" s="23"/>
      <c r="C2906" s="23"/>
      <c r="D2906" s="23"/>
      <c r="E2906" s="23"/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</row>
    <row r="2907" spans="1:23" x14ac:dyDescent="0.3">
      <c r="A2907" s="23"/>
      <c r="B2907" s="23"/>
      <c r="C2907" s="23"/>
      <c r="D2907" s="23"/>
      <c r="E2907" s="23"/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</row>
    <row r="2908" spans="1:23" x14ac:dyDescent="0.3">
      <c r="A2908" s="23"/>
      <c r="B2908" s="23"/>
      <c r="C2908" s="23"/>
      <c r="D2908" s="23"/>
      <c r="E2908" s="23"/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</row>
    <row r="2909" spans="1:23" x14ac:dyDescent="0.3">
      <c r="A2909" s="23"/>
      <c r="B2909" s="23"/>
      <c r="C2909" s="23"/>
      <c r="D2909" s="23"/>
      <c r="E2909" s="23"/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</row>
    <row r="2910" spans="1:23" x14ac:dyDescent="0.3">
      <c r="A2910" s="23"/>
      <c r="B2910" s="23"/>
      <c r="C2910" s="23"/>
      <c r="D2910" s="23"/>
      <c r="E2910" s="23"/>
      <c r="F2910" s="23"/>
      <c r="G2910" s="23"/>
      <c r="H2910" s="23"/>
      <c r="I2910" s="23"/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</row>
    <row r="2911" spans="1:23" x14ac:dyDescent="0.3">
      <c r="A2911" s="23"/>
      <c r="B2911" s="23"/>
      <c r="C2911" s="23"/>
      <c r="D2911" s="23"/>
      <c r="E2911" s="23"/>
      <c r="F2911" s="23"/>
      <c r="G2911" s="23"/>
      <c r="H2911" s="23"/>
      <c r="I2911" s="23"/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</row>
    <row r="2912" spans="1:23" x14ac:dyDescent="0.3">
      <c r="A2912" s="23"/>
      <c r="B2912" s="23"/>
      <c r="C2912" s="23"/>
      <c r="D2912" s="23"/>
      <c r="E2912" s="23"/>
      <c r="F2912" s="23"/>
      <c r="G2912" s="23"/>
      <c r="H2912" s="23"/>
      <c r="I2912" s="23"/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</row>
    <row r="2913" spans="1:23" x14ac:dyDescent="0.3">
      <c r="A2913" s="23"/>
      <c r="B2913" s="23"/>
      <c r="C2913" s="23"/>
      <c r="D2913" s="23"/>
      <c r="E2913" s="23"/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</row>
    <row r="2914" spans="1:23" x14ac:dyDescent="0.3">
      <c r="A2914" s="23"/>
      <c r="B2914" s="23"/>
      <c r="C2914" s="23"/>
      <c r="D2914" s="23"/>
      <c r="E2914" s="23"/>
      <c r="F2914" s="23"/>
      <c r="G2914" s="23"/>
      <c r="H2914" s="23"/>
      <c r="I2914" s="23"/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</row>
    <row r="2915" spans="1:23" x14ac:dyDescent="0.3">
      <c r="A2915" s="23"/>
      <c r="B2915" s="23"/>
      <c r="C2915" s="23"/>
      <c r="D2915" s="23"/>
      <c r="E2915" s="23"/>
      <c r="F2915" s="23"/>
      <c r="G2915" s="23"/>
      <c r="H2915" s="23"/>
      <c r="I2915" s="23"/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</row>
    <row r="2916" spans="1:23" x14ac:dyDescent="0.3">
      <c r="A2916" s="23"/>
      <c r="B2916" s="23"/>
      <c r="C2916" s="23"/>
      <c r="D2916" s="23"/>
      <c r="E2916" s="23"/>
      <c r="F2916" s="23"/>
      <c r="G2916" s="23"/>
      <c r="H2916" s="23"/>
      <c r="I2916" s="23"/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</row>
    <row r="2917" spans="1:23" x14ac:dyDescent="0.3">
      <c r="A2917" s="23"/>
      <c r="B2917" s="23"/>
      <c r="C2917" s="23"/>
      <c r="D2917" s="23"/>
      <c r="E2917" s="23"/>
      <c r="F2917" s="23"/>
      <c r="G2917" s="23"/>
      <c r="H2917" s="23"/>
      <c r="I2917" s="23"/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</row>
    <row r="2918" spans="1:23" x14ac:dyDescent="0.3">
      <c r="A2918" s="23"/>
      <c r="B2918" s="23"/>
      <c r="C2918" s="23"/>
      <c r="D2918" s="23"/>
      <c r="E2918" s="23"/>
      <c r="F2918" s="23"/>
      <c r="G2918" s="23"/>
      <c r="H2918" s="23"/>
      <c r="I2918" s="23"/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</row>
    <row r="2919" spans="1:23" x14ac:dyDescent="0.3">
      <c r="A2919" s="23"/>
      <c r="B2919" s="23"/>
      <c r="C2919" s="23"/>
      <c r="D2919" s="23"/>
      <c r="E2919" s="23"/>
      <c r="F2919" s="23"/>
      <c r="G2919" s="23"/>
      <c r="H2919" s="23"/>
      <c r="I2919" s="23"/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</row>
    <row r="2920" spans="1:23" x14ac:dyDescent="0.3">
      <c r="A2920" s="23"/>
      <c r="B2920" s="23"/>
      <c r="C2920" s="23"/>
      <c r="D2920" s="23"/>
      <c r="E2920" s="23"/>
      <c r="F2920" s="23"/>
      <c r="G2920" s="23"/>
      <c r="H2920" s="23"/>
      <c r="I2920" s="23"/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</row>
    <row r="2921" spans="1:23" x14ac:dyDescent="0.3">
      <c r="A2921" s="23"/>
      <c r="B2921" s="23"/>
      <c r="C2921" s="23"/>
      <c r="D2921" s="23"/>
      <c r="E2921" s="23"/>
      <c r="F2921" s="23"/>
      <c r="G2921" s="23"/>
      <c r="H2921" s="23"/>
      <c r="I2921" s="23"/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</row>
    <row r="2922" spans="1:23" x14ac:dyDescent="0.3">
      <c r="A2922" s="23"/>
      <c r="B2922" s="23"/>
      <c r="C2922" s="23"/>
      <c r="D2922" s="23"/>
      <c r="E2922" s="23"/>
      <c r="F2922" s="23"/>
      <c r="G2922" s="23"/>
      <c r="H2922" s="23"/>
      <c r="I2922" s="23"/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</row>
    <row r="2923" spans="1:23" x14ac:dyDescent="0.3">
      <c r="A2923" s="23"/>
      <c r="B2923" s="23"/>
      <c r="C2923" s="23"/>
      <c r="D2923" s="23"/>
      <c r="E2923" s="23"/>
      <c r="F2923" s="23"/>
      <c r="G2923" s="23"/>
      <c r="H2923" s="23"/>
      <c r="I2923" s="23"/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</row>
    <row r="2924" spans="1:23" x14ac:dyDescent="0.3">
      <c r="A2924" s="23"/>
      <c r="B2924" s="23"/>
      <c r="C2924" s="23"/>
      <c r="D2924" s="23"/>
      <c r="E2924" s="23"/>
      <c r="F2924" s="23"/>
      <c r="G2924" s="23"/>
      <c r="H2924" s="23"/>
      <c r="I2924" s="23"/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</row>
    <row r="2925" spans="1:23" x14ac:dyDescent="0.3">
      <c r="A2925" s="23"/>
      <c r="B2925" s="23"/>
      <c r="C2925" s="23"/>
      <c r="D2925" s="23"/>
      <c r="E2925" s="23"/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</row>
    <row r="2926" spans="1:23" x14ac:dyDescent="0.3">
      <c r="A2926" s="23"/>
      <c r="B2926" s="23"/>
      <c r="C2926" s="23"/>
      <c r="D2926" s="23"/>
      <c r="E2926" s="23"/>
      <c r="F2926" s="23"/>
      <c r="G2926" s="23"/>
      <c r="H2926" s="23"/>
      <c r="I2926" s="23"/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</row>
    <row r="2927" spans="1:23" x14ac:dyDescent="0.3">
      <c r="A2927" s="23"/>
      <c r="B2927" s="23"/>
      <c r="C2927" s="23"/>
      <c r="D2927" s="23"/>
      <c r="E2927" s="23"/>
      <c r="F2927" s="23"/>
      <c r="G2927" s="23"/>
      <c r="H2927" s="23"/>
      <c r="I2927" s="23"/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</row>
    <row r="2928" spans="1:23" x14ac:dyDescent="0.3">
      <c r="A2928" s="23"/>
      <c r="B2928" s="23"/>
      <c r="C2928" s="23"/>
      <c r="D2928" s="23"/>
      <c r="E2928" s="23"/>
      <c r="F2928" s="23"/>
      <c r="G2928" s="23"/>
      <c r="H2928" s="23"/>
      <c r="I2928" s="23"/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</row>
    <row r="2929" spans="1:23" x14ac:dyDescent="0.3">
      <c r="A2929" s="23"/>
      <c r="B2929" s="23"/>
      <c r="C2929" s="23"/>
      <c r="D2929" s="23"/>
      <c r="E2929" s="23"/>
      <c r="F2929" s="23"/>
      <c r="G2929" s="23"/>
      <c r="H2929" s="23"/>
      <c r="I2929" s="23"/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</row>
    <row r="2930" spans="1:23" x14ac:dyDescent="0.3">
      <c r="A2930" s="23"/>
      <c r="B2930" s="23"/>
      <c r="C2930" s="23"/>
      <c r="D2930" s="23"/>
      <c r="E2930" s="23"/>
      <c r="F2930" s="23"/>
      <c r="G2930" s="23"/>
      <c r="H2930" s="23"/>
      <c r="I2930" s="23"/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</row>
    <row r="2931" spans="1:23" x14ac:dyDescent="0.3">
      <c r="A2931" s="23"/>
      <c r="B2931" s="23"/>
      <c r="C2931" s="23"/>
      <c r="D2931" s="23"/>
      <c r="E2931" s="23"/>
      <c r="F2931" s="23"/>
      <c r="G2931" s="23"/>
      <c r="H2931" s="23"/>
      <c r="I2931" s="23"/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</row>
    <row r="2932" spans="1:23" x14ac:dyDescent="0.3">
      <c r="A2932" s="23"/>
      <c r="B2932" s="23"/>
      <c r="C2932" s="23"/>
      <c r="D2932" s="23"/>
      <c r="E2932" s="23"/>
      <c r="F2932" s="23"/>
      <c r="G2932" s="23"/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</row>
    <row r="2933" spans="1:23" x14ac:dyDescent="0.3">
      <c r="A2933" s="23"/>
      <c r="B2933" s="23"/>
      <c r="C2933" s="23"/>
      <c r="D2933" s="23"/>
      <c r="E2933" s="23"/>
      <c r="F2933" s="23"/>
      <c r="G2933" s="23"/>
      <c r="H2933" s="23"/>
      <c r="I2933" s="23"/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</row>
    <row r="2934" spans="1:23" x14ac:dyDescent="0.3">
      <c r="A2934" s="23"/>
      <c r="B2934" s="23"/>
      <c r="C2934" s="23"/>
      <c r="D2934" s="23"/>
      <c r="E2934" s="23"/>
      <c r="F2934" s="23"/>
      <c r="G2934" s="23"/>
      <c r="H2934" s="23"/>
      <c r="I2934" s="23"/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</row>
    <row r="2935" spans="1:23" x14ac:dyDescent="0.3">
      <c r="A2935" s="23"/>
      <c r="B2935" s="23"/>
      <c r="C2935" s="23"/>
      <c r="D2935" s="23"/>
      <c r="E2935" s="23"/>
      <c r="F2935" s="23"/>
      <c r="G2935" s="23"/>
      <c r="H2935" s="23"/>
      <c r="I2935" s="23"/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</row>
    <row r="2936" spans="1:23" x14ac:dyDescent="0.3">
      <c r="A2936" s="23"/>
      <c r="B2936" s="23"/>
      <c r="C2936" s="23"/>
      <c r="D2936" s="23"/>
      <c r="E2936" s="23"/>
      <c r="F2936" s="23"/>
      <c r="G2936" s="23"/>
      <c r="H2936" s="23"/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</row>
    <row r="2937" spans="1:23" x14ac:dyDescent="0.3">
      <c r="A2937" s="23"/>
      <c r="B2937" s="23"/>
      <c r="C2937" s="23"/>
      <c r="D2937" s="23"/>
      <c r="E2937" s="23"/>
      <c r="F2937" s="23"/>
      <c r="G2937" s="23"/>
      <c r="H2937" s="23"/>
      <c r="I2937" s="23"/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</row>
    <row r="2938" spans="1:23" x14ac:dyDescent="0.3">
      <c r="A2938" s="23"/>
      <c r="B2938" s="23"/>
      <c r="C2938" s="23"/>
      <c r="D2938" s="23"/>
      <c r="E2938" s="23"/>
      <c r="F2938" s="23"/>
      <c r="G2938" s="23"/>
      <c r="H2938" s="23"/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</row>
    <row r="2939" spans="1:23" x14ac:dyDescent="0.3">
      <c r="A2939" s="23"/>
      <c r="B2939" s="23"/>
      <c r="C2939" s="23"/>
      <c r="D2939" s="23"/>
      <c r="E2939" s="23"/>
      <c r="F2939" s="23"/>
      <c r="G2939" s="23"/>
      <c r="H2939" s="23"/>
      <c r="I2939" s="23"/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</row>
    <row r="2940" spans="1:23" x14ac:dyDescent="0.3">
      <c r="A2940" s="23"/>
      <c r="B2940" s="23"/>
      <c r="C2940" s="23"/>
      <c r="D2940" s="23"/>
      <c r="E2940" s="23"/>
      <c r="F2940" s="23"/>
      <c r="G2940" s="23"/>
      <c r="H2940" s="23"/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</row>
    <row r="2941" spans="1:23" x14ac:dyDescent="0.3">
      <c r="A2941" s="23"/>
      <c r="B2941" s="23"/>
      <c r="C2941" s="23"/>
      <c r="D2941" s="23"/>
      <c r="E2941" s="23"/>
      <c r="F2941" s="23"/>
      <c r="G2941" s="23"/>
      <c r="H2941" s="23"/>
      <c r="I2941" s="23"/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</row>
    <row r="2942" spans="1:23" x14ac:dyDescent="0.3">
      <c r="A2942" s="23"/>
      <c r="B2942" s="23"/>
      <c r="C2942" s="23"/>
      <c r="D2942" s="23"/>
      <c r="E2942" s="23"/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</row>
    <row r="2943" spans="1:23" x14ac:dyDescent="0.3">
      <c r="A2943" s="23"/>
      <c r="B2943" s="23"/>
      <c r="C2943" s="23"/>
      <c r="D2943" s="23"/>
      <c r="E2943" s="23"/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</row>
    <row r="2944" spans="1:23" x14ac:dyDescent="0.3">
      <c r="A2944" s="23"/>
      <c r="B2944" s="23"/>
      <c r="C2944" s="23"/>
      <c r="D2944" s="23"/>
      <c r="E2944" s="23"/>
      <c r="F2944" s="23"/>
      <c r="G2944" s="23"/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</row>
    <row r="2945" spans="1:23" x14ac:dyDescent="0.3">
      <c r="A2945" s="23"/>
      <c r="B2945" s="23"/>
      <c r="C2945" s="23"/>
      <c r="D2945" s="23"/>
      <c r="E2945" s="23"/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</row>
    <row r="2946" spans="1:23" x14ac:dyDescent="0.3">
      <c r="A2946" s="23"/>
      <c r="B2946" s="23"/>
      <c r="C2946" s="23"/>
      <c r="D2946" s="23"/>
      <c r="E2946" s="23"/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</row>
    <row r="2947" spans="1:23" x14ac:dyDescent="0.3">
      <c r="A2947" s="23"/>
      <c r="B2947" s="23"/>
      <c r="C2947" s="23"/>
      <c r="D2947" s="23"/>
      <c r="E2947" s="23"/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</row>
    <row r="2948" spans="1:23" x14ac:dyDescent="0.3">
      <c r="A2948" s="23"/>
      <c r="B2948" s="23"/>
      <c r="C2948" s="23"/>
      <c r="D2948" s="23"/>
      <c r="E2948" s="23"/>
      <c r="F2948" s="23"/>
      <c r="G2948" s="23"/>
      <c r="H2948" s="23"/>
      <c r="I2948" s="23"/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</row>
    <row r="2949" spans="1:23" x14ac:dyDescent="0.3">
      <c r="A2949" s="23"/>
      <c r="B2949" s="23"/>
      <c r="C2949" s="23"/>
      <c r="D2949" s="23"/>
      <c r="E2949" s="23"/>
      <c r="F2949" s="23"/>
      <c r="G2949" s="23"/>
      <c r="H2949" s="23"/>
      <c r="I2949" s="23"/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</row>
    <row r="2950" spans="1:23" x14ac:dyDescent="0.3">
      <c r="A2950" s="23"/>
      <c r="B2950" s="23"/>
      <c r="C2950" s="23"/>
      <c r="D2950" s="23"/>
      <c r="E2950" s="23"/>
      <c r="F2950" s="23"/>
      <c r="G2950" s="23"/>
      <c r="H2950" s="23"/>
      <c r="I2950" s="23"/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</row>
    <row r="2951" spans="1:23" x14ac:dyDescent="0.3">
      <c r="A2951" s="23"/>
      <c r="B2951" s="23"/>
      <c r="C2951" s="23"/>
      <c r="D2951" s="23"/>
      <c r="E2951" s="23"/>
      <c r="F2951" s="23"/>
      <c r="G2951" s="23"/>
      <c r="H2951" s="23"/>
      <c r="I2951" s="23"/>
      <c r="J2951" s="23"/>
      <c r="K2951" s="23"/>
      <c r="L2951" s="23"/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</row>
    <row r="2952" spans="1:23" x14ac:dyDescent="0.3">
      <c r="A2952" s="23"/>
      <c r="B2952" s="23"/>
      <c r="C2952" s="23"/>
      <c r="D2952" s="23"/>
      <c r="E2952" s="23"/>
      <c r="F2952" s="23"/>
      <c r="G2952" s="23"/>
      <c r="H2952" s="23"/>
      <c r="I2952" s="23"/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</row>
    <row r="2953" spans="1:23" x14ac:dyDescent="0.3">
      <c r="A2953" s="23"/>
      <c r="B2953" s="23"/>
      <c r="C2953" s="23"/>
      <c r="D2953" s="23"/>
      <c r="E2953" s="23"/>
      <c r="F2953" s="23"/>
      <c r="G2953" s="23"/>
      <c r="H2953" s="23"/>
      <c r="I2953" s="23"/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</row>
    <row r="2954" spans="1:23" x14ac:dyDescent="0.3">
      <c r="A2954" s="23"/>
      <c r="B2954" s="23"/>
      <c r="C2954" s="23"/>
      <c r="D2954" s="23"/>
      <c r="E2954" s="23"/>
      <c r="F2954" s="23"/>
      <c r="G2954" s="23"/>
      <c r="H2954" s="23"/>
      <c r="I2954" s="23"/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</row>
    <row r="2955" spans="1:23" x14ac:dyDescent="0.3">
      <c r="A2955" s="23"/>
      <c r="B2955" s="23"/>
      <c r="C2955" s="23"/>
      <c r="D2955" s="23"/>
      <c r="E2955" s="23"/>
      <c r="F2955" s="23"/>
      <c r="G2955" s="23"/>
      <c r="H2955" s="23"/>
      <c r="I2955" s="23"/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</row>
    <row r="2956" spans="1:23" x14ac:dyDescent="0.3">
      <c r="A2956" s="23"/>
      <c r="B2956" s="23"/>
      <c r="C2956" s="23"/>
      <c r="D2956" s="23"/>
      <c r="E2956" s="23"/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</row>
    <row r="2957" spans="1:23" x14ac:dyDescent="0.3">
      <c r="A2957" s="23"/>
      <c r="B2957" s="23"/>
      <c r="C2957" s="23"/>
      <c r="D2957" s="23"/>
      <c r="E2957" s="23"/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</row>
    <row r="2958" spans="1:23" x14ac:dyDescent="0.3">
      <c r="A2958" s="23"/>
      <c r="B2958" s="23"/>
      <c r="C2958" s="23"/>
      <c r="D2958" s="23"/>
      <c r="E2958" s="23"/>
      <c r="F2958" s="23"/>
      <c r="G2958" s="23"/>
      <c r="H2958" s="23"/>
      <c r="I2958" s="23"/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</row>
    <row r="2959" spans="1:23" x14ac:dyDescent="0.3">
      <c r="A2959" s="23"/>
      <c r="B2959" s="23"/>
      <c r="C2959" s="23"/>
      <c r="D2959" s="23"/>
      <c r="E2959" s="23"/>
      <c r="F2959" s="23"/>
      <c r="G2959" s="23"/>
      <c r="H2959" s="23"/>
      <c r="I2959" s="23"/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</row>
    <row r="2960" spans="1:23" x14ac:dyDescent="0.3">
      <c r="A2960" s="23"/>
      <c r="B2960" s="23"/>
      <c r="C2960" s="23"/>
      <c r="D2960" s="23"/>
      <c r="E2960" s="23"/>
      <c r="F2960" s="23"/>
      <c r="G2960" s="23"/>
      <c r="H2960" s="23"/>
      <c r="I2960" s="23"/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</row>
    <row r="2961" spans="1:23" x14ac:dyDescent="0.3">
      <c r="A2961" s="23"/>
      <c r="B2961" s="23"/>
      <c r="C2961" s="23"/>
      <c r="D2961" s="23"/>
      <c r="E2961" s="23"/>
      <c r="F2961" s="23"/>
      <c r="G2961" s="23"/>
      <c r="H2961" s="23"/>
      <c r="I2961" s="23"/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</row>
    <row r="2962" spans="1:23" x14ac:dyDescent="0.3">
      <c r="A2962" s="23"/>
      <c r="B2962" s="23"/>
      <c r="C2962" s="23"/>
      <c r="D2962" s="23"/>
      <c r="E2962" s="23"/>
      <c r="F2962" s="23"/>
      <c r="G2962" s="23"/>
      <c r="H2962" s="23"/>
      <c r="I2962" s="23"/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</row>
    <row r="2963" spans="1:23" x14ac:dyDescent="0.3">
      <c r="A2963" s="23"/>
      <c r="B2963" s="23"/>
      <c r="C2963" s="23"/>
      <c r="D2963" s="23"/>
      <c r="E2963" s="23"/>
      <c r="F2963" s="23"/>
      <c r="G2963" s="23"/>
      <c r="H2963" s="23"/>
      <c r="I2963" s="23"/>
      <c r="J2963" s="23"/>
      <c r="K2963" s="23"/>
      <c r="L2963" s="23"/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</row>
    <row r="2964" spans="1:23" x14ac:dyDescent="0.3">
      <c r="A2964" s="23"/>
      <c r="B2964" s="23"/>
      <c r="C2964" s="23"/>
      <c r="D2964" s="23"/>
      <c r="E2964" s="23"/>
      <c r="F2964" s="23"/>
      <c r="G2964" s="23"/>
      <c r="H2964" s="23"/>
      <c r="I2964" s="23"/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</row>
    <row r="2965" spans="1:23" x14ac:dyDescent="0.3">
      <c r="A2965" s="23"/>
      <c r="B2965" s="23"/>
      <c r="C2965" s="23"/>
      <c r="D2965" s="23"/>
      <c r="E2965" s="23"/>
      <c r="F2965" s="23"/>
      <c r="G2965" s="23"/>
      <c r="H2965" s="23"/>
      <c r="I2965" s="23"/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</row>
    <row r="2966" spans="1:23" x14ac:dyDescent="0.3">
      <c r="A2966" s="23"/>
      <c r="B2966" s="23"/>
      <c r="C2966" s="23"/>
      <c r="D2966" s="23"/>
      <c r="E2966" s="23"/>
      <c r="F2966" s="23"/>
      <c r="G2966" s="23"/>
      <c r="H2966" s="23"/>
      <c r="I2966" s="23"/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</row>
    <row r="2967" spans="1:23" x14ac:dyDescent="0.3">
      <c r="A2967" s="23"/>
      <c r="B2967" s="23"/>
      <c r="C2967" s="23"/>
      <c r="D2967" s="23"/>
      <c r="E2967" s="23"/>
      <c r="F2967" s="23"/>
      <c r="G2967" s="23"/>
      <c r="H2967" s="23"/>
      <c r="I2967" s="23"/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</row>
    <row r="2968" spans="1:23" x14ac:dyDescent="0.3">
      <c r="A2968" s="23"/>
      <c r="B2968" s="23"/>
      <c r="C2968" s="23"/>
      <c r="D2968" s="23"/>
      <c r="E2968" s="23"/>
      <c r="F2968" s="23"/>
      <c r="G2968" s="23"/>
      <c r="H2968" s="23"/>
      <c r="I2968" s="23"/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</row>
    <row r="2969" spans="1:23" x14ac:dyDescent="0.3">
      <c r="A2969" s="23"/>
      <c r="B2969" s="23"/>
      <c r="C2969" s="23"/>
      <c r="D2969" s="23"/>
      <c r="E2969" s="23"/>
      <c r="F2969" s="23"/>
      <c r="G2969" s="23"/>
      <c r="H2969" s="23"/>
      <c r="I2969" s="23"/>
      <c r="J2969" s="23"/>
      <c r="K2969" s="23"/>
      <c r="L2969" s="23"/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</row>
    <row r="2970" spans="1:23" x14ac:dyDescent="0.3">
      <c r="A2970" s="23"/>
      <c r="B2970" s="23"/>
      <c r="C2970" s="23"/>
      <c r="D2970" s="23"/>
      <c r="E2970" s="23"/>
      <c r="F2970" s="23"/>
      <c r="G2970" s="23"/>
      <c r="H2970" s="23"/>
      <c r="I2970" s="23"/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</row>
    <row r="2971" spans="1:23" x14ac:dyDescent="0.3">
      <c r="A2971" s="23"/>
      <c r="B2971" s="23"/>
      <c r="C2971" s="23"/>
      <c r="D2971" s="23"/>
      <c r="E2971" s="23"/>
      <c r="F2971" s="23"/>
      <c r="G2971" s="23"/>
      <c r="H2971" s="23"/>
      <c r="I2971" s="23"/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</row>
    <row r="2972" spans="1:23" x14ac:dyDescent="0.3">
      <c r="A2972" s="23"/>
      <c r="B2972" s="23"/>
      <c r="C2972" s="23"/>
      <c r="D2972" s="23"/>
      <c r="E2972" s="23"/>
      <c r="F2972" s="23"/>
      <c r="G2972" s="23"/>
      <c r="H2972" s="23"/>
      <c r="I2972" s="23"/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</row>
    <row r="2973" spans="1:23" x14ac:dyDescent="0.3">
      <c r="A2973" s="23"/>
      <c r="B2973" s="23"/>
      <c r="C2973" s="23"/>
      <c r="D2973" s="23"/>
      <c r="E2973" s="23"/>
      <c r="F2973" s="23"/>
      <c r="G2973" s="23"/>
      <c r="H2973" s="23"/>
      <c r="I2973" s="23"/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</row>
    <row r="2974" spans="1:23" x14ac:dyDescent="0.3">
      <c r="A2974" s="23"/>
      <c r="B2974" s="23"/>
      <c r="C2974" s="23"/>
      <c r="D2974" s="23"/>
      <c r="E2974" s="23"/>
      <c r="F2974" s="23"/>
      <c r="G2974" s="23"/>
      <c r="H2974" s="23"/>
      <c r="I2974" s="23"/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</row>
    <row r="2975" spans="1:23" x14ac:dyDescent="0.3">
      <c r="A2975" s="23"/>
      <c r="B2975" s="23"/>
      <c r="C2975" s="23"/>
      <c r="D2975" s="23"/>
      <c r="E2975" s="23"/>
      <c r="F2975" s="23"/>
      <c r="G2975" s="23"/>
      <c r="H2975" s="23"/>
      <c r="I2975" s="23"/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</row>
    <row r="2976" spans="1:23" x14ac:dyDescent="0.3">
      <c r="A2976" s="23"/>
      <c r="B2976" s="23"/>
      <c r="C2976" s="23"/>
      <c r="D2976" s="23"/>
      <c r="E2976" s="23"/>
      <c r="F2976" s="23"/>
      <c r="G2976" s="23"/>
      <c r="H2976" s="23"/>
      <c r="I2976" s="23"/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</row>
    <row r="2977" spans="1:23" x14ac:dyDescent="0.3">
      <c r="A2977" s="23"/>
      <c r="B2977" s="23"/>
      <c r="C2977" s="23"/>
      <c r="D2977" s="23"/>
      <c r="E2977" s="23"/>
      <c r="F2977" s="23"/>
      <c r="G2977" s="23"/>
      <c r="H2977" s="23"/>
      <c r="I2977" s="23"/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</row>
    <row r="2978" spans="1:23" x14ac:dyDescent="0.3">
      <c r="A2978" s="23"/>
      <c r="B2978" s="23"/>
      <c r="C2978" s="23"/>
      <c r="D2978" s="23"/>
      <c r="E2978" s="23"/>
      <c r="F2978" s="23"/>
      <c r="G2978" s="23"/>
      <c r="H2978" s="23"/>
      <c r="I2978" s="23"/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</row>
    <row r="2979" spans="1:23" x14ac:dyDescent="0.3">
      <c r="A2979" s="23"/>
      <c r="B2979" s="23"/>
      <c r="C2979" s="23"/>
      <c r="D2979" s="23"/>
      <c r="E2979" s="23"/>
      <c r="F2979" s="23"/>
      <c r="G2979" s="23"/>
      <c r="H2979" s="23"/>
      <c r="I2979" s="23"/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</row>
    <row r="2980" spans="1:23" x14ac:dyDescent="0.3">
      <c r="A2980" s="23"/>
      <c r="B2980" s="23"/>
      <c r="C2980" s="23"/>
      <c r="D2980" s="23"/>
      <c r="E2980" s="23"/>
      <c r="F2980" s="23"/>
      <c r="G2980" s="23"/>
      <c r="H2980" s="23"/>
      <c r="I2980" s="23"/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</row>
    <row r="2981" spans="1:23" x14ac:dyDescent="0.3">
      <c r="A2981" s="23"/>
      <c r="B2981" s="23"/>
      <c r="C2981" s="23"/>
      <c r="D2981" s="23"/>
      <c r="E2981" s="23"/>
      <c r="F2981" s="23"/>
      <c r="G2981" s="23"/>
      <c r="H2981" s="23"/>
      <c r="I2981" s="23"/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</row>
    <row r="2982" spans="1:23" x14ac:dyDescent="0.3">
      <c r="A2982" s="23"/>
      <c r="B2982" s="23"/>
      <c r="C2982" s="23"/>
      <c r="D2982" s="23"/>
      <c r="E2982" s="23"/>
      <c r="F2982" s="23"/>
      <c r="G2982" s="23"/>
      <c r="H2982" s="23"/>
      <c r="I2982" s="23"/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</row>
    <row r="2983" spans="1:23" x14ac:dyDescent="0.3">
      <c r="A2983" s="23"/>
      <c r="B2983" s="23"/>
      <c r="C2983" s="23"/>
      <c r="D2983" s="23"/>
      <c r="E2983" s="23"/>
      <c r="F2983" s="23"/>
      <c r="G2983" s="23"/>
      <c r="H2983" s="23"/>
      <c r="I2983" s="23"/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</row>
    <row r="2984" spans="1:23" x14ac:dyDescent="0.3">
      <c r="A2984" s="23"/>
      <c r="B2984" s="23"/>
      <c r="C2984" s="23"/>
      <c r="D2984" s="23"/>
      <c r="E2984" s="23"/>
      <c r="F2984" s="23"/>
      <c r="G2984" s="23"/>
      <c r="H2984" s="23"/>
      <c r="I2984" s="23"/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</row>
    <row r="2985" spans="1:23" x14ac:dyDescent="0.3">
      <c r="A2985" s="23"/>
      <c r="B2985" s="23"/>
      <c r="C2985" s="23"/>
      <c r="D2985" s="23"/>
      <c r="E2985" s="23"/>
      <c r="F2985" s="23"/>
      <c r="G2985" s="23"/>
      <c r="H2985" s="23"/>
      <c r="I2985" s="23"/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</row>
    <row r="2986" spans="1:23" x14ac:dyDescent="0.3">
      <c r="A2986" s="23"/>
      <c r="B2986" s="23"/>
      <c r="C2986" s="23"/>
      <c r="D2986" s="23"/>
      <c r="E2986" s="23"/>
      <c r="F2986" s="23"/>
      <c r="G2986" s="23"/>
      <c r="H2986" s="23"/>
      <c r="I2986" s="23"/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</row>
    <row r="2987" spans="1:23" x14ac:dyDescent="0.3">
      <c r="A2987" s="23"/>
      <c r="B2987" s="23"/>
      <c r="C2987" s="23"/>
      <c r="D2987" s="23"/>
      <c r="E2987" s="23"/>
      <c r="F2987" s="23"/>
      <c r="G2987" s="23"/>
      <c r="H2987" s="23"/>
      <c r="I2987" s="23"/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</row>
    <row r="2988" spans="1:23" x14ac:dyDescent="0.3">
      <c r="A2988" s="23"/>
      <c r="B2988" s="23"/>
      <c r="C2988" s="23"/>
      <c r="D2988" s="23"/>
      <c r="E2988" s="23"/>
      <c r="F2988" s="23"/>
      <c r="G2988" s="23"/>
      <c r="H2988" s="23"/>
      <c r="I2988" s="23"/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</row>
    <row r="2989" spans="1:23" x14ac:dyDescent="0.3">
      <c r="A2989" s="23"/>
      <c r="B2989" s="23"/>
      <c r="C2989" s="23"/>
      <c r="D2989" s="23"/>
      <c r="E2989" s="23"/>
      <c r="F2989" s="23"/>
      <c r="G2989" s="23"/>
      <c r="H2989" s="23"/>
      <c r="I2989" s="23"/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</row>
    <row r="2990" spans="1:23" x14ac:dyDescent="0.3">
      <c r="A2990" s="23"/>
      <c r="B2990" s="23"/>
      <c r="C2990" s="23"/>
      <c r="D2990" s="23"/>
      <c r="E2990" s="23"/>
      <c r="F2990" s="23"/>
      <c r="G2990" s="23"/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</row>
    <row r="2991" spans="1:23" x14ac:dyDescent="0.3">
      <c r="A2991" s="23"/>
      <c r="B2991" s="23"/>
      <c r="C2991" s="23"/>
      <c r="D2991" s="23"/>
      <c r="E2991" s="23"/>
      <c r="F2991" s="23"/>
      <c r="G2991" s="23"/>
      <c r="H2991" s="23"/>
      <c r="I2991" s="23"/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</row>
    <row r="2992" spans="1:23" x14ac:dyDescent="0.3">
      <c r="A2992" s="23"/>
      <c r="B2992" s="23"/>
      <c r="C2992" s="23"/>
      <c r="D2992" s="23"/>
      <c r="E2992" s="23"/>
      <c r="F2992" s="23"/>
      <c r="G2992" s="23"/>
      <c r="H2992" s="23"/>
      <c r="I2992" s="23"/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</row>
    <row r="2993" spans="1:23" x14ac:dyDescent="0.3">
      <c r="A2993" s="23"/>
      <c r="B2993" s="23"/>
      <c r="C2993" s="23"/>
      <c r="D2993" s="23"/>
      <c r="E2993" s="23"/>
      <c r="F2993" s="23"/>
      <c r="G2993" s="23"/>
      <c r="H2993" s="23"/>
      <c r="I2993" s="23"/>
      <c r="J2993" s="23"/>
      <c r="K2993" s="23"/>
      <c r="L2993" s="23"/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</row>
    <row r="2994" spans="1:23" x14ac:dyDescent="0.3">
      <c r="A2994" s="23"/>
      <c r="B2994" s="23"/>
      <c r="C2994" s="23"/>
      <c r="D2994" s="23"/>
      <c r="E2994" s="23"/>
      <c r="F2994" s="23"/>
      <c r="G2994" s="23"/>
      <c r="H2994" s="23"/>
      <c r="I2994" s="23"/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</row>
    <row r="2995" spans="1:23" x14ac:dyDescent="0.3">
      <c r="A2995" s="23"/>
      <c r="B2995" s="23"/>
      <c r="C2995" s="23"/>
      <c r="D2995" s="23"/>
      <c r="E2995" s="23"/>
      <c r="F2995" s="23"/>
      <c r="G2995" s="23"/>
      <c r="H2995" s="23"/>
      <c r="I2995" s="23"/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</row>
    <row r="2996" spans="1:23" x14ac:dyDescent="0.3">
      <c r="A2996" s="23"/>
      <c r="B2996" s="23"/>
      <c r="C2996" s="23"/>
      <c r="D2996" s="23"/>
      <c r="E2996" s="23"/>
      <c r="F2996" s="23"/>
      <c r="G2996" s="23"/>
      <c r="H2996" s="23"/>
      <c r="I2996" s="23"/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</row>
    <row r="2997" spans="1:23" x14ac:dyDescent="0.3">
      <c r="A2997" s="23"/>
      <c r="B2997" s="23"/>
      <c r="C2997" s="23"/>
      <c r="D2997" s="23"/>
      <c r="E2997" s="23"/>
      <c r="F2997" s="23"/>
      <c r="G2997" s="23"/>
      <c r="H2997" s="23"/>
      <c r="I2997" s="23"/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</row>
    <row r="2998" spans="1:23" x14ac:dyDescent="0.3">
      <c r="A2998" s="23"/>
      <c r="B2998" s="23"/>
      <c r="C2998" s="23"/>
      <c r="D2998" s="23"/>
      <c r="E2998" s="23"/>
      <c r="F2998" s="23"/>
      <c r="G2998" s="23"/>
      <c r="H2998" s="23"/>
      <c r="I2998" s="23"/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</row>
    <row r="2999" spans="1:23" x14ac:dyDescent="0.3">
      <c r="A2999" s="23"/>
      <c r="B2999" s="23"/>
      <c r="C2999" s="23"/>
      <c r="D2999" s="23"/>
      <c r="E2999" s="23"/>
      <c r="F2999" s="23"/>
      <c r="G2999" s="23"/>
      <c r="H2999" s="23"/>
      <c r="I2999" s="23"/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</row>
    <row r="3000" spans="1:23" x14ac:dyDescent="0.3">
      <c r="A3000" s="23"/>
      <c r="B3000" s="23"/>
      <c r="C3000" s="23"/>
      <c r="D3000" s="23"/>
      <c r="E3000" s="23"/>
      <c r="F3000" s="23"/>
      <c r="G3000" s="23"/>
      <c r="H3000" s="23"/>
      <c r="I3000" s="23"/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</row>
    <row r="3001" spans="1:23" x14ac:dyDescent="0.3">
      <c r="A3001" s="23"/>
      <c r="B3001" s="23"/>
      <c r="C3001" s="23"/>
      <c r="D3001" s="23"/>
      <c r="E3001" s="23"/>
      <c r="F3001" s="23"/>
      <c r="G3001" s="23"/>
      <c r="H3001" s="23"/>
      <c r="I3001" s="23"/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</row>
    <row r="3002" spans="1:23" x14ac:dyDescent="0.3">
      <c r="A3002" s="23"/>
      <c r="B3002" s="23"/>
      <c r="C3002" s="23"/>
      <c r="D3002" s="23"/>
      <c r="E3002" s="23"/>
      <c r="F3002" s="23"/>
      <c r="G3002" s="23"/>
      <c r="H3002" s="23"/>
      <c r="I3002" s="23"/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</row>
    <row r="3003" spans="1:23" x14ac:dyDescent="0.3">
      <c r="A3003" s="23"/>
      <c r="B3003" s="23"/>
      <c r="C3003" s="23"/>
      <c r="D3003" s="23"/>
      <c r="E3003" s="23"/>
      <c r="F3003" s="23"/>
      <c r="G3003" s="23"/>
      <c r="H3003" s="23"/>
      <c r="I3003" s="23"/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</row>
    <row r="3004" spans="1:23" x14ac:dyDescent="0.3">
      <c r="A3004" s="23"/>
      <c r="B3004" s="23"/>
      <c r="C3004" s="23"/>
      <c r="D3004" s="23"/>
      <c r="E3004" s="23"/>
      <c r="F3004" s="23"/>
      <c r="G3004" s="23"/>
      <c r="H3004" s="23"/>
      <c r="I3004" s="23"/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</row>
    <row r="3005" spans="1:23" x14ac:dyDescent="0.3">
      <c r="A3005" s="23"/>
      <c r="B3005" s="23"/>
      <c r="C3005" s="23"/>
      <c r="D3005" s="23"/>
      <c r="E3005" s="23"/>
      <c r="F3005" s="23"/>
      <c r="G3005" s="23"/>
      <c r="H3005" s="23"/>
      <c r="I3005" s="23"/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</row>
    <row r="3006" spans="1:23" x14ac:dyDescent="0.3">
      <c r="A3006" s="23"/>
      <c r="B3006" s="23"/>
      <c r="C3006" s="23"/>
      <c r="D3006" s="23"/>
      <c r="E3006" s="23"/>
      <c r="F3006" s="23"/>
      <c r="G3006" s="23"/>
      <c r="H3006" s="23"/>
      <c r="I3006" s="23"/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</row>
    <row r="3007" spans="1:23" x14ac:dyDescent="0.3">
      <c r="A3007" s="23"/>
      <c r="B3007" s="23"/>
      <c r="C3007" s="23"/>
      <c r="D3007" s="23"/>
      <c r="E3007" s="23"/>
      <c r="F3007" s="23"/>
      <c r="G3007" s="23"/>
      <c r="H3007" s="23"/>
      <c r="I3007" s="23"/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</row>
    <row r="3008" spans="1:23" x14ac:dyDescent="0.3">
      <c r="A3008" s="23"/>
      <c r="B3008" s="23"/>
      <c r="C3008" s="23"/>
      <c r="D3008" s="23"/>
      <c r="E3008" s="23"/>
      <c r="F3008" s="23"/>
      <c r="G3008" s="23"/>
      <c r="H3008" s="23"/>
      <c r="I3008" s="23"/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</row>
    <row r="3009" spans="1:23" x14ac:dyDescent="0.3">
      <c r="A3009" s="23"/>
      <c r="B3009" s="23"/>
      <c r="C3009" s="23"/>
      <c r="D3009" s="23"/>
      <c r="E3009" s="23"/>
      <c r="F3009" s="23"/>
      <c r="G3009" s="23"/>
      <c r="H3009" s="23"/>
      <c r="I3009" s="23"/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</row>
    <row r="3010" spans="1:23" x14ac:dyDescent="0.3">
      <c r="A3010" s="23"/>
      <c r="B3010" s="23"/>
      <c r="C3010" s="23"/>
      <c r="D3010" s="23"/>
      <c r="E3010" s="23"/>
      <c r="F3010" s="23"/>
      <c r="G3010" s="23"/>
      <c r="H3010" s="23"/>
      <c r="I3010" s="23"/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</row>
    <row r="3011" spans="1:23" x14ac:dyDescent="0.3">
      <c r="A3011" s="23"/>
      <c r="B3011" s="23"/>
      <c r="C3011" s="23"/>
      <c r="D3011" s="23"/>
      <c r="E3011" s="23"/>
      <c r="F3011" s="23"/>
      <c r="G3011" s="23"/>
      <c r="H3011" s="23"/>
      <c r="I3011" s="23"/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</row>
    <row r="3012" spans="1:23" x14ac:dyDescent="0.3">
      <c r="A3012" s="23"/>
      <c r="B3012" s="23"/>
      <c r="C3012" s="23"/>
      <c r="D3012" s="23"/>
      <c r="E3012" s="23"/>
      <c r="F3012" s="23"/>
      <c r="G3012" s="23"/>
      <c r="H3012" s="23"/>
      <c r="I3012" s="23"/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</row>
    <row r="3013" spans="1:23" x14ac:dyDescent="0.3">
      <c r="A3013" s="23"/>
      <c r="B3013" s="23"/>
      <c r="C3013" s="23"/>
      <c r="D3013" s="23"/>
      <c r="E3013" s="23"/>
      <c r="F3013" s="23"/>
      <c r="G3013" s="23"/>
      <c r="H3013" s="23"/>
      <c r="I3013" s="23"/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</row>
    <row r="3014" spans="1:23" x14ac:dyDescent="0.3">
      <c r="A3014" s="23"/>
      <c r="B3014" s="23"/>
      <c r="C3014" s="23"/>
      <c r="D3014" s="23"/>
      <c r="E3014" s="23"/>
      <c r="F3014" s="23"/>
      <c r="G3014" s="23"/>
      <c r="H3014" s="23"/>
      <c r="I3014" s="23"/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</row>
    <row r="3015" spans="1:23" x14ac:dyDescent="0.3">
      <c r="A3015" s="23"/>
      <c r="B3015" s="23"/>
      <c r="C3015" s="23"/>
      <c r="D3015" s="23"/>
      <c r="E3015" s="23"/>
      <c r="F3015" s="23"/>
      <c r="G3015" s="23"/>
      <c r="H3015" s="23"/>
      <c r="I3015" s="23"/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</row>
    <row r="3016" spans="1:23" x14ac:dyDescent="0.3">
      <c r="A3016" s="23"/>
      <c r="B3016" s="23"/>
      <c r="C3016" s="23"/>
      <c r="D3016" s="23"/>
      <c r="E3016" s="23"/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</row>
    <row r="3017" spans="1:23" x14ac:dyDescent="0.3">
      <c r="A3017" s="23"/>
      <c r="B3017" s="23"/>
      <c r="C3017" s="23"/>
      <c r="D3017" s="23"/>
      <c r="E3017" s="23"/>
      <c r="F3017" s="23"/>
      <c r="G3017" s="23"/>
      <c r="H3017" s="23"/>
      <c r="I3017" s="23"/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</row>
    <row r="3018" spans="1:23" x14ac:dyDescent="0.3">
      <c r="A3018" s="23"/>
      <c r="B3018" s="23"/>
      <c r="C3018" s="23"/>
      <c r="D3018" s="23"/>
      <c r="E3018" s="23"/>
      <c r="F3018" s="23"/>
      <c r="G3018" s="23"/>
      <c r="H3018" s="23"/>
      <c r="I3018" s="23"/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</row>
    <row r="3019" spans="1:23" x14ac:dyDescent="0.3">
      <c r="A3019" s="23"/>
      <c r="B3019" s="23"/>
      <c r="C3019" s="23"/>
      <c r="D3019" s="23"/>
      <c r="E3019" s="23"/>
      <c r="F3019" s="23"/>
      <c r="G3019" s="23"/>
      <c r="H3019" s="23"/>
      <c r="I3019" s="23"/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</row>
    <row r="3020" spans="1:23" x14ac:dyDescent="0.3">
      <c r="A3020" s="23"/>
      <c r="B3020" s="23"/>
      <c r="C3020" s="23"/>
      <c r="D3020" s="23"/>
      <c r="E3020" s="23"/>
      <c r="F3020" s="23"/>
      <c r="G3020" s="23"/>
      <c r="H3020" s="23"/>
      <c r="I3020" s="23"/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</row>
    <row r="3021" spans="1:23" x14ac:dyDescent="0.3">
      <c r="A3021" s="23"/>
      <c r="B3021" s="23"/>
      <c r="C3021" s="23"/>
      <c r="D3021" s="23"/>
      <c r="E3021" s="23"/>
      <c r="F3021" s="23"/>
      <c r="G3021" s="23"/>
      <c r="H3021" s="23"/>
      <c r="I3021" s="23"/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</row>
    <row r="3022" spans="1:23" x14ac:dyDescent="0.3">
      <c r="A3022" s="23"/>
      <c r="B3022" s="23"/>
      <c r="C3022" s="23"/>
      <c r="D3022" s="23"/>
      <c r="E3022" s="23"/>
      <c r="F3022" s="23"/>
      <c r="G3022" s="23"/>
      <c r="H3022" s="23"/>
      <c r="I3022" s="23"/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</row>
    <row r="3023" spans="1:23" x14ac:dyDescent="0.3">
      <c r="A3023" s="23"/>
      <c r="B3023" s="23"/>
      <c r="C3023" s="23"/>
      <c r="D3023" s="23"/>
      <c r="E3023" s="23"/>
      <c r="F3023" s="23"/>
      <c r="G3023" s="23"/>
      <c r="H3023" s="23"/>
      <c r="I3023" s="23"/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</row>
    <row r="3024" spans="1:23" x14ac:dyDescent="0.3">
      <c r="A3024" s="23"/>
      <c r="B3024" s="23"/>
      <c r="C3024" s="23"/>
      <c r="D3024" s="23"/>
      <c r="E3024" s="23"/>
      <c r="F3024" s="23"/>
      <c r="G3024" s="23"/>
      <c r="H3024" s="23"/>
      <c r="I3024" s="23"/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</row>
    <row r="3025" spans="1:23" x14ac:dyDescent="0.3">
      <c r="A3025" s="23"/>
      <c r="B3025" s="23"/>
      <c r="C3025" s="23"/>
      <c r="D3025" s="23"/>
      <c r="E3025" s="23"/>
      <c r="F3025" s="23"/>
      <c r="G3025" s="23"/>
      <c r="H3025" s="23"/>
      <c r="I3025" s="23"/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</row>
    <row r="3026" spans="1:23" x14ac:dyDescent="0.3">
      <c r="A3026" s="23"/>
      <c r="B3026" s="23"/>
      <c r="C3026" s="23"/>
      <c r="D3026" s="23"/>
      <c r="E3026" s="23"/>
      <c r="F3026" s="23"/>
      <c r="G3026" s="23"/>
      <c r="H3026" s="23"/>
      <c r="I3026" s="23"/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</row>
    <row r="3027" spans="1:23" x14ac:dyDescent="0.3">
      <c r="A3027" s="23"/>
      <c r="B3027" s="23"/>
      <c r="C3027" s="23"/>
      <c r="D3027" s="23"/>
      <c r="E3027" s="23"/>
      <c r="F3027" s="23"/>
      <c r="G3027" s="23"/>
      <c r="H3027" s="23"/>
      <c r="I3027" s="23"/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</row>
    <row r="3028" spans="1:23" x14ac:dyDescent="0.3">
      <c r="A3028" s="23"/>
      <c r="B3028" s="23"/>
      <c r="C3028" s="23"/>
      <c r="D3028" s="23"/>
      <c r="E3028" s="23"/>
      <c r="F3028" s="23"/>
      <c r="G3028" s="23"/>
      <c r="H3028" s="23"/>
      <c r="I3028" s="23"/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</row>
    <row r="3029" spans="1:23" x14ac:dyDescent="0.3">
      <c r="A3029" s="23"/>
      <c r="B3029" s="23"/>
      <c r="C3029" s="23"/>
      <c r="D3029" s="23"/>
      <c r="E3029" s="23"/>
      <c r="F3029" s="23"/>
      <c r="G3029" s="23"/>
      <c r="H3029" s="23"/>
      <c r="I3029" s="23"/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</row>
    <row r="3030" spans="1:23" x14ac:dyDescent="0.3">
      <c r="A3030" s="23"/>
      <c r="B3030" s="23"/>
      <c r="C3030" s="23"/>
      <c r="D3030" s="23"/>
      <c r="E3030" s="23"/>
      <c r="F3030" s="23"/>
      <c r="G3030" s="23"/>
      <c r="H3030" s="23"/>
      <c r="I3030" s="23"/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</row>
    <row r="3031" spans="1:23" x14ac:dyDescent="0.3">
      <c r="A3031" s="23"/>
      <c r="B3031" s="23"/>
      <c r="C3031" s="23"/>
      <c r="D3031" s="23"/>
      <c r="E3031" s="23"/>
      <c r="F3031" s="23"/>
      <c r="G3031" s="23"/>
      <c r="H3031" s="23"/>
      <c r="I3031" s="23"/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</row>
    <row r="3032" spans="1:23" x14ac:dyDescent="0.3">
      <c r="A3032" s="23"/>
      <c r="B3032" s="23"/>
      <c r="C3032" s="23"/>
      <c r="D3032" s="23"/>
      <c r="E3032" s="23"/>
      <c r="F3032" s="23"/>
      <c r="G3032" s="23"/>
      <c r="H3032" s="23"/>
      <c r="I3032" s="23"/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</row>
    <row r="3033" spans="1:23" x14ac:dyDescent="0.3">
      <c r="A3033" s="23"/>
      <c r="B3033" s="23"/>
      <c r="C3033" s="23"/>
      <c r="D3033" s="23"/>
      <c r="E3033" s="23"/>
      <c r="F3033" s="23"/>
      <c r="G3033" s="23"/>
      <c r="H3033" s="23"/>
      <c r="I3033" s="23"/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</row>
    <row r="3034" spans="1:23" x14ac:dyDescent="0.3">
      <c r="A3034" s="23"/>
      <c r="B3034" s="23"/>
      <c r="C3034" s="23"/>
      <c r="D3034" s="23"/>
      <c r="E3034" s="23"/>
      <c r="F3034" s="23"/>
      <c r="G3034" s="23"/>
      <c r="H3034" s="23"/>
      <c r="I3034" s="23"/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</row>
    <row r="3035" spans="1:23" x14ac:dyDescent="0.3">
      <c r="A3035" s="23"/>
      <c r="B3035" s="23"/>
      <c r="C3035" s="23"/>
      <c r="D3035" s="23"/>
      <c r="E3035" s="23"/>
      <c r="F3035" s="23"/>
      <c r="G3035" s="23"/>
      <c r="H3035" s="23"/>
      <c r="I3035" s="23"/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</row>
    <row r="3036" spans="1:23" x14ac:dyDescent="0.3">
      <c r="A3036" s="23"/>
      <c r="B3036" s="23"/>
      <c r="C3036" s="23"/>
      <c r="D3036" s="23"/>
      <c r="E3036" s="23"/>
      <c r="F3036" s="23"/>
      <c r="G3036" s="23"/>
      <c r="H3036" s="23"/>
      <c r="I3036" s="23"/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</row>
    <row r="3037" spans="1:23" x14ac:dyDescent="0.3">
      <c r="A3037" s="23"/>
      <c r="B3037" s="23"/>
      <c r="C3037" s="23"/>
      <c r="D3037" s="23"/>
      <c r="E3037" s="23"/>
      <c r="F3037" s="23"/>
      <c r="G3037" s="23"/>
      <c r="H3037" s="23"/>
      <c r="I3037" s="23"/>
      <c r="J3037" s="23"/>
      <c r="K3037" s="23"/>
      <c r="L3037" s="23"/>
      <c r="M3037" s="23"/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</row>
    <row r="3038" spans="1:23" x14ac:dyDescent="0.3">
      <c r="A3038" s="23"/>
      <c r="B3038" s="23"/>
      <c r="C3038" s="23"/>
      <c r="D3038" s="23"/>
      <c r="E3038" s="23"/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</row>
    <row r="3039" spans="1:23" x14ac:dyDescent="0.3">
      <c r="A3039" s="23"/>
      <c r="B3039" s="23"/>
      <c r="C3039" s="23"/>
      <c r="D3039" s="23"/>
      <c r="E3039" s="23"/>
      <c r="F3039" s="23"/>
      <c r="G3039" s="23"/>
      <c r="H3039" s="23"/>
      <c r="I3039" s="23"/>
      <c r="J3039" s="23"/>
      <c r="K3039" s="23"/>
      <c r="L3039" s="23"/>
      <c r="M3039" s="23"/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</row>
    <row r="3040" spans="1:23" x14ac:dyDescent="0.3">
      <c r="A3040" s="23"/>
      <c r="B3040" s="23"/>
      <c r="C3040" s="23"/>
      <c r="D3040" s="23"/>
      <c r="E3040" s="23"/>
      <c r="F3040" s="23"/>
      <c r="G3040" s="23"/>
      <c r="H3040" s="23"/>
      <c r="I3040" s="23"/>
      <c r="J3040" s="23"/>
      <c r="K3040" s="23"/>
      <c r="L3040" s="23"/>
      <c r="M3040" s="23"/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</row>
    <row r="3041" spans="1:23" x14ac:dyDescent="0.3">
      <c r="A3041" s="23"/>
      <c r="B3041" s="23"/>
      <c r="C3041" s="23"/>
      <c r="D3041" s="23"/>
      <c r="E3041" s="23"/>
      <c r="F3041" s="23"/>
      <c r="G3041" s="23"/>
      <c r="H3041" s="23"/>
      <c r="I3041" s="23"/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</row>
    <row r="3042" spans="1:23" x14ac:dyDescent="0.3">
      <c r="A3042" s="23"/>
      <c r="B3042" s="23"/>
      <c r="C3042" s="23"/>
      <c r="D3042" s="23"/>
      <c r="E3042" s="23"/>
      <c r="F3042" s="23"/>
      <c r="G3042" s="23"/>
      <c r="H3042" s="23"/>
      <c r="I3042" s="23"/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</row>
    <row r="3043" spans="1:23" x14ac:dyDescent="0.3">
      <c r="A3043" s="23"/>
      <c r="B3043" s="23"/>
      <c r="C3043" s="23"/>
      <c r="D3043" s="23"/>
      <c r="E3043" s="23"/>
      <c r="F3043" s="23"/>
      <c r="G3043" s="23"/>
      <c r="H3043" s="23"/>
      <c r="I3043" s="23"/>
      <c r="J3043" s="23"/>
      <c r="K3043" s="23"/>
      <c r="L3043" s="23"/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</row>
    <row r="3044" spans="1:23" x14ac:dyDescent="0.3">
      <c r="A3044" s="23"/>
      <c r="B3044" s="23"/>
      <c r="C3044" s="23"/>
      <c r="D3044" s="23"/>
      <c r="E3044" s="23"/>
      <c r="F3044" s="23"/>
      <c r="G3044" s="23"/>
      <c r="H3044" s="23"/>
      <c r="I3044" s="23"/>
      <c r="J3044" s="23"/>
      <c r="K3044" s="23"/>
      <c r="L3044" s="23"/>
      <c r="M3044" s="23"/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</row>
    <row r="3045" spans="1:23" x14ac:dyDescent="0.3">
      <c r="A3045" s="23"/>
      <c r="B3045" s="23"/>
      <c r="C3045" s="23"/>
      <c r="D3045" s="23"/>
      <c r="E3045" s="23"/>
      <c r="F3045" s="23"/>
      <c r="G3045" s="23"/>
      <c r="H3045" s="23"/>
      <c r="I3045" s="23"/>
      <c r="J3045" s="23"/>
      <c r="K3045" s="23"/>
      <c r="L3045" s="23"/>
      <c r="M3045" s="23"/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</row>
    <row r="3046" spans="1:23" x14ac:dyDescent="0.3">
      <c r="A3046" s="23"/>
      <c r="B3046" s="23"/>
      <c r="C3046" s="23"/>
      <c r="D3046" s="23"/>
      <c r="E3046" s="23"/>
      <c r="F3046" s="23"/>
      <c r="G3046" s="23"/>
      <c r="H3046" s="23"/>
      <c r="I3046" s="23"/>
      <c r="J3046" s="23"/>
      <c r="K3046" s="23"/>
      <c r="L3046" s="23"/>
      <c r="M3046" s="23"/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</row>
    <row r="3047" spans="1:23" x14ac:dyDescent="0.3">
      <c r="A3047" s="23"/>
      <c r="B3047" s="23"/>
      <c r="C3047" s="23"/>
      <c r="D3047" s="23"/>
      <c r="E3047" s="23"/>
      <c r="F3047" s="23"/>
      <c r="G3047" s="23"/>
      <c r="H3047" s="23"/>
      <c r="I3047" s="23"/>
      <c r="J3047" s="23"/>
      <c r="K3047" s="23"/>
      <c r="L3047" s="23"/>
      <c r="M3047" s="23"/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</row>
    <row r="3048" spans="1:23" x14ac:dyDescent="0.3">
      <c r="A3048" s="23"/>
      <c r="B3048" s="23"/>
      <c r="C3048" s="23"/>
      <c r="D3048" s="23"/>
      <c r="E3048" s="23"/>
      <c r="F3048" s="23"/>
      <c r="G3048" s="23"/>
      <c r="H3048" s="23"/>
      <c r="I3048" s="23"/>
      <c r="J3048" s="23"/>
      <c r="K3048" s="23"/>
      <c r="L3048" s="23"/>
      <c r="M3048" s="23"/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</row>
    <row r="3049" spans="1:23" x14ac:dyDescent="0.3">
      <c r="A3049" s="23"/>
      <c r="B3049" s="23"/>
      <c r="C3049" s="23"/>
      <c r="D3049" s="23"/>
      <c r="E3049" s="23"/>
      <c r="F3049" s="23"/>
      <c r="G3049" s="23"/>
      <c r="H3049" s="23"/>
      <c r="I3049" s="23"/>
      <c r="J3049" s="23"/>
      <c r="K3049" s="23"/>
      <c r="L3049" s="23"/>
      <c r="M3049" s="23"/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</row>
    <row r="3050" spans="1:23" x14ac:dyDescent="0.3">
      <c r="A3050" s="23"/>
      <c r="B3050" s="23"/>
      <c r="C3050" s="23"/>
      <c r="D3050" s="23"/>
      <c r="E3050" s="23"/>
      <c r="F3050" s="23"/>
      <c r="G3050" s="23"/>
      <c r="H3050" s="23"/>
      <c r="I3050" s="23"/>
      <c r="J3050" s="23"/>
      <c r="K3050" s="23"/>
      <c r="L3050" s="23"/>
      <c r="M3050" s="23"/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</row>
    <row r="3051" spans="1:23" x14ac:dyDescent="0.3">
      <c r="A3051" s="23"/>
      <c r="B3051" s="23"/>
      <c r="C3051" s="23"/>
      <c r="D3051" s="23"/>
      <c r="E3051" s="23"/>
      <c r="F3051" s="23"/>
      <c r="G3051" s="23"/>
      <c r="H3051" s="23"/>
      <c r="I3051" s="23"/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  <c r="T3051" s="23"/>
      <c r="U3051" s="23"/>
      <c r="V3051" s="23"/>
      <c r="W3051" s="23"/>
    </row>
    <row r="3052" spans="1:23" x14ac:dyDescent="0.3">
      <c r="A3052" s="23"/>
      <c r="B3052" s="23"/>
      <c r="C3052" s="23"/>
      <c r="D3052" s="23"/>
      <c r="E3052" s="23"/>
      <c r="F3052" s="23"/>
      <c r="G3052" s="23"/>
      <c r="H3052" s="23"/>
      <c r="I3052" s="23"/>
      <c r="J3052" s="23"/>
      <c r="K3052" s="23"/>
      <c r="L3052" s="23"/>
      <c r="M3052" s="23"/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</row>
    <row r="3053" spans="1:23" x14ac:dyDescent="0.3">
      <c r="A3053" s="23"/>
      <c r="B3053" s="23"/>
      <c r="C3053" s="23"/>
      <c r="D3053" s="23"/>
      <c r="E3053" s="23"/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</row>
    <row r="3054" spans="1:23" x14ac:dyDescent="0.3">
      <c r="A3054" s="23"/>
      <c r="B3054" s="23"/>
      <c r="C3054" s="23"/>
      <c r="D3054" s="23"/>
      <c r="E3054" s="23"/>
      <c r="F3054" s="23"/>
      <c r="G3054" s="23"/>
      <c r="H3054" s="23"/>
      <c r="I3054" s="23"/>
      <c r="J3054" s="23"/>
      <c r="K3054" s="23"/>
      <c r="L3054" s="23"/>
      <c r="M3054" s="23"/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</row>
    <row r="3055" spans="1:23" x14ac:dyDescent="0.3">
      <c r="A3055" s="23"/>
      <c r="B3055" s="23"/>
      <c r="C3055" s="23"/>
      <c r="D3055" s="23"/>
      <c r="E3055" s="23"/>
      <c r="F3055" s="23"/>
      <c r="G3055" s="23"/>
      <c r="H3055" s="23"/>
      <c r="I3055" s="23"/>
      <c r="J3055" s="2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</row>
    <row r="3056" spans="1:23" x14ac:dyDescent="0.3">
      <c r="A3056" s="23"/>
      <c r="B3056" s="23"/>
      <c r="C3056" s="23"/>
      <c r="D3056" s="23"/>
      <c r="E3056" s="23"/>
      <c r="F3056" s="23"/>
      <c r="G3056" s="23"/>
      <c r="H3056" s="23"/>
      <c r="I3056" s="23"/>
      <c r="J3056" s="23"/>
      <c r="K3056" s="23"/>
      <c r="L3056" s="23"/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</row>
    <row r="3057" spans="1:23" x14ac:dyDescent="0.3">
      <c r="A3057" s="23"/>
      <c r="B3057" s="23"/>
      <c r="C3057" s="23"/>
      <c r="D3057" s="23"/>
      <c r="E3057" s="23"/>
      <c r="F3057" s="23"/>
      <c r="G3057" s="23"/>
      <c r="H3057" s="23"/>
      <c r="I3057" s="23"/>
      <c r="J3057" s="23"/>
      <c r="K3057" s="23"/>
      <c r="L3057" s="23"/>
      <c r="M3057" s="23"/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</row>
    <row r="3058" spans="1:23" x14ac:dyDescent="0.3">
      <c r="A3058" s="23"/>
      <c r="B3058" s="23"/>
      <c r="C3058" s="23"/>
      <c r="D3058" s="23"/>
      <c r="E3058" s="23"/>
      <c r="F3058" s="23"/>
      <c r="G3058" s="23"/>
      <c r="H3058" s="23"/>
      <c r="I3058" s="23"/>
      <c r="J3058" s="23"/>
      <c r="K3058" s="23"/>
      <c r="L3058" s="23"/>
      <c r="M3058" s="23"/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</row>
    <row r="3059" spans="1:23" x14ac:dyDescent="0.3">
      <c r="A3059" s="23"/>
      <c r="B3059" s="23"/>
      <c r="C3059" s="23"/>
      <c r="D3059" s="23"/>
      <c r="E3059" s="23"/>
      <c r="F3059" s="23"/>
      <c r="G3059" s="23"/>
      <c r="H3059" s="23"/>
      <c r="I3059" s="23"/>
      <c r="J3059" s="23"/>
      <c r="K3059" s="23"/>
      <c r="L3059" s="23"/>
      <c r="M3059" s="23"/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</row>
    <row r="3060" spans="1:23" x14ac:dyDescent="0.3">
      <c r="A3060" s="23"/>
      <c r="B3060" s="23"/>
      <c r="C3060" s="23"/>
      <c r="D3060" s="23"/>
      <c r="E3060" s="23"/>
      <c r="F3060" s="23"/>
      <c r="G3060" s="23"/>
      <c r="H3060" s="23"/>
      <c r="I3060" s="23"/>
      <c r="J3060" s="23"/>
      <c r="K3060" s="23"/>
      <c r="L3060" s="23"/>
      <c r="M3060" s="23"/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</row>
    <row r="3061" spans="1:23" x14ac:dyDescent="0.3">
      <c r="A3061" s="23"/>
      <c r="B3061" s="23"/>
      <c r="C3061" s="23"/>
      <c r="D3061" s="23"/>
      <c r="E3061" s="23"/>
      <c r="F3061" s="23"/>
      <c r="G3061" s="23"/>
      <c r="H3061" s="23"/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</row>
    <row r="3062" spans="1:23" x14ac:dyDescent="0.3">
      <c r="A3062" s="23"/>
      <c r="B3062" s="23"/>
      <c r="C3062" s="23"/>
      <c r="D3062" s="23"/>
      <c r="E3062" s="23"/>
      <c r="F3062" s="23"/>
      <c r="G3062" s="23"/>
      <c r="H3062" s="23"/>
      <c r="I3062" s="23"/>
      <c r="J3062" s="23"/>
      <c r="K3062" s="23"/>
      <c r="L3062" s="23"/>
      <c r="M3062" s="23"/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</row>
    <row r="3063" spans="1:23" x14ac:dyDescent="0.3">
      <c r="A3063" s="23"/>
      <c r="B3063" s="23"/>
      <c r="C3063" s="23"/>
      <c r="D3063" s="23"/>
      <c r="E3063" s="23"/>
      <c r="F3063" s="23"/>
      <c r="G3063" s="23"/>
      <c r="H3063" s="23"/>
      <c r="I3063" s="23"/>
      <c r="J3063" s="23"/>
      <c r="K3063" s="23"/>
      <c r="L3063" s="23"/>
      <c r="M3063" s="23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</row>
    <row r="3064" spans="1:23" x14ac:dyDescent="0.3">
      <c r="A3064" s="23"/>
      <c r="B3064" s="23"/>
      <c r="C3064" s="23"/>
      <c r="D3064" s="23"/>
      <c r="E3064" s="23"/>
      <c r="F3064" s="23"/>
      <c r="G3064" s="23"/>
      <c r="H3064" s="23"/>
      <c r="I3064" s="23"/>
      <c r="J3064" s="23"/>
      <c r="K3064" s="23"/>
      <c r="L3064" s="23"/>
      <c r="M3064" s="23"/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</row>
    <row r="3065" spans="1:23" x14ac:dyDescent="0.3">
      <c r="A3065" s="23"/>
      <c r="B3065" s="23"/>
      <c r="C3065" s="23"/>
      <c r="D3065" s="23"/>
      <c r="E3065" s="23"/>
      <c r="F3065" s="23"/>
      <c r="G3065" s="23"/>
      <c r="H3065" s="23"/>
      <c r="I3065" s="23"/>
      <c r="J3065" s="23"/>
      <c r="K3065" s="23"/>
      <c r="L3065" s="23"/>
      <c r="M3065" s="23"/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</row>
    <row r="3066" spans="1:23" x14ac:dyDescent="0.3">
      <c r="A3066" s="23"/>
      <c r="B3066" s="23"/>
      <c r="C3066" s="23"/>
      <c r="D3066" s="23"/>
      <c r="E3066" s="23"/>
      <c r="F3066" s="23"/>
      <c r="G3066" s="23"/>
      <c r="H3066" s="23"/>
      <c r="I3066" s="23"/>
      <c r="J3066" s="23"/>
      <c r="K3066" s="23"/>
      <c r="L3066" s="23"/>
      <c r="M3066" s="23"/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</row>
    <row r="3067" spans="1:23" x14ac:dyDescent="0.3">
      <c r="A3067" s="23"/>
      <c r="B3067" s="23"/>
      <c r="C3067" s="23"/>
      <c r="D3067" s="23"/>
      <c r="E3067" s="23"/>
      <c r="F3067" s="23"/>
      <c r="G3067" s="23"/>
      <c r="H3067" s="23"/>
      <c r="I3067" s="23"/>
      <c r="J3067" s="23"/>
      <c r="K3067" s="23"/>
      <c r="L3067" s="23"/>
      <c r="M3067" s="23"/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</row>
    <row r="3068" spans="1:23" x14ac:dyDescent="0.3">
      <c r="A3068" s="23"/>
      <c r="B3068" s="23"/>
      <c r="C3068" s="23"/>
      <c r="D3068" s="23"/>
      <c r="E3068" s="23"/>
      <c r="F3068" s="23"/>
      <c r="G3068" s="23"/>
      <c r="H3068" s="23"/>
      <c r="I3068" s="23"/>
      <c r="J3068" s="23"/>
      <c r="K3068" s="23"/>
      <c r="L3068" s="23"/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</row>
    <row r="3069" spans="1:23" x14ac:dyDescent="0.3">
      <c r="A3069" s="23"/>
      <c r="B3069" s="23"/>
      <c r="C3069" s="23"/>
      <c r="D3069" s="23"/>
      <c r="E3069" s="23"/>
      <c r="F3069" s="23"/>
      <c r="G3069" s="23"/>
      <c r="H3069" s="23"/>
      <c r="I3069" s="23"/>
      <c r="J3069" s="23"/>
      <c r="K3069" s="23"/>
      <c r="L3069" s="23"/>
      <c r="M3069" s="23"/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</row>
    <row r="3070" spans="1:23" x14ac:dyDescent="0.3">
      <c r="A3070" s="23"/>
      <c r="B3070" s="23"/>
      <c r="C3070" s="23"/>
      <c r="D3070" s="23"/>
      <c r="E3070" s="23"/>
      <c r="F3070" s="23"/>
      <c r="G3070" s="23"/>
      <c r="H3070" s="23"/>
      <c r="I3070" s="23"/>
      <c r="J3070" s="23"/>
      <c r="K3070" s="23"/>
      <c r="L3070" s="23"/>
      <c r="M3070" s="23"/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</row>
    <row r="3071" spans="1:23" x14ac:dyDescent="0.3">
      <c r="A3071" s="23"/>
      <c r="B3071" s="23"/>
      <c r="C3071" s="23"/>
      <c r="D3071" s="23"/>
      <c r="E3071" s="23"/>
      <c r="F3071" s="23"/>
      <c r="G3071" s="23"/>
      <c r="H3071" s="23"/>
      <c r="I3071" s="23"/>
      <c r="J3071" s="23"/>
      <c r="K3071" s="23"/>
      <c r="L3071" s="23"/>
      <c r="M3071" s="23"/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</row>
    <row r="3072" spans="1:23" x14ac:dyDescent="0.3">
      <c r="A3072" s="23"/>
      <c r="B3072" s="23"/>
      <c r="C3072" s="23"/>
      <c r="D3072" s="23"/>
      <c r="E3072" s="23"/>
      <c r="F3072" s="23"/>
      <c r="G3072" s="23"/>
      <c r="H3072" s="23"/>
      <c r="I3072" s="23"/>
      <c r="J3072" s="23"/>
      <c r="K3072" s="23"/>
      <c r="L3072" s="23"/>
      <c r="M3072" s="23"/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</row>
    <row r="3073" spans="1:23" x14ac:dyDescent="0.3">
      <c r="A3073" s="23"/>
      <c r="B3073" s="23"/>
      <c r="C3073" s="23"/>
      <c r="D3073" s="23"/>
      <c r="E3073" s="23"/>
      <c r="F3073" s="23"/>
      <c r="G3073" s="23"/>
      <c r="H3073" s="23"/>
      <c r="I3073" s="23"/>
      <c r="J3073" s="23"/>
      <c r="K3073" s="23"/>
      <c r="L3073" s="23"/>
      <c r="M3073" s="23"/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</row>
    <row r="3074" spans="1:23" x14ac:dyDescent="0.3">
      <c r="A3074" s="23"/>
      <c r="B3074" s="23"/>
      <c r="C3074" s="23"/>
      <c r="D3074" s="23"/>
      <c r="E3074" s="23"/>
      <c r="F3074" s="23"/>
      <c r="G3074" s="23"/>
      <c r="H3074" s="23"/>
      <c r="I3074" s="23"/>
      <c r="J3074" s="23"/>
      <c r="K3074" s="23"/>
      <c r="L3074" s="23"/>
      <c r="M3074" s="23"/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</row>
    <row r="3075" spans="1:23" x14ac:dyDescent="0.3">
      <c r="A3075" s="23"/>
      <c r="B3075" s="23"/>
      <c r="C3075" s="23"/>
      <c r="D3075" s="23"/>
      <c r="E3075" s="23"/>
      <c r="F3075" s="23"/>
      <c r="G3075" s="23"/>
      <c r="H3075" s="23"/>
      <c r="I3075" s="23"/>
      <c r="J3075" s="23"/>
      <c r="K3075" s="23"/>
      <c r="L3075" s="23"/>
      <c r="M3075" s="23"/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</row>
    <row r="3076" spans="1:23" x14ac:dyDescent="0.3">
      <c r="A3076" s="23"/>
      <c r="B3076" s="23"/>
      <c r="C3076" s="23"/>
      <c r="D3076" s="23"/>
      <c r="E3076" s="23"/>
      <c r="F3076" s="23"/>
      <c r="G3076" s="23"/>
      <c r="H3076" s="23"/>
      <c r="I3076" s="23"/>
      <c r="J3076" s="23"/>
      <c r="K3076" s="23"/>
      <c r="L3076" s="23"/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</row>
    <row r="3077" spans="1:23" x14ac:dyDescent="0.3">
      <c r="A3077" s="23"/>
      <c r="B3077" s="23"/>
      <c r="C3077" s="23"/>
      <c r="D3077" s="23"/>
      <c r="E3077" s="23"/>
      <c r="F3077" s="23"/>
      <c r="G3077" s="23"/>
      <c r="H3077" s="23"/>
      <c r="I3077" s="23"/>
      <c r="J3077" s="23"/>
      <c r="K3077" s="23"/>
      <c r="L3077" s="23"/>
      <c r="M3077" s="23"/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</row>
    <row r="3078" spans="1:23" x14ac:dyDescent="0.3">
      <c r="A3078" s="23"/>
      <c r="B3078" s="23"/>
      <c r="C3078" s="23"/>
      <c r="D3078" s="23"/>
      <c r="E3078" s="23"/>
      <c r="F3078" s="23"/>
      <c r="G3078" s="23"/>
      <c r="H3078" s="23"/>
      <c r="I3078" s="23"/>
      <c r="J3078" s="23"/>
      <c r="K3078" s="23"/>
      <c r="L3078" s="23"/>
      <c r="M3078" s="23"/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</row>
    <row r="3079" spans="1:23" x14ac:dyDescent="0.3">
      <c r="A3079" s="23"/>
      <c r="B3079" s="23"/>
      <c r="C3079" s="23"/>
      <c r="D3079" s="23"/>
      <c r="E3079" s="23"/>
      <c r="F3079" s="23"/>
      <c r="G3079" s="23"/>
      <c r="H3079" s="23"/>
      <c r="I3079" s="23"/>
      <c r="J3079" s="23"/>
      <c r="K3079" s="23"/>
      <c r="L3079" s="23"/>
      <c r="M3079" s="23"/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</row>
    <row r="3080" spans="1:23" x14ac:dyDescent="0.3">
      <c r="A3080" s="23"/>
      <c r="B3080" s="23"/>
      <c r="C3080" s="23"/>
      <c r="D3080" s="23"/>
      <c r="E3080" s="23"/>
      <c r="F3080" s="23"/>
      <c r="G3080" s="23"/>
      <c r="H3080" s="23"/>
      <c r="I3080" s="23"/>
      <c r="J3080" s="23"/>
      <c r="K3080" s="23"/>
      <c r="L3080" s="23"/>
      <c r="M3080" s="23"/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</row>
    <row r="3081" spans="1:23" x14ac:dyDescent="0.3">
      <c r="A3081" s="23"/>
      <c r="B3081" s="23"/>
      <c r="C3081" s="23"/>
      <c r="D3081" s="23"/>
      <c r="E3081" s="23"/>
      <c r="F3081" s="23"/>
      <c r="G3081" s="23"/>
      <c r="H3081" s="23"/>
      <c r="I3081" s="23"/>
      <c r="J3081" s="23"/>
      <c r="K3081" s="23"/>
      <c r="L3081" s="23"/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</row>
    <row r="3082" spans="1:23" x14ac:dyDescent="0.3">
      <c r="A3082" s="23"/>
      <c r="B3082" s="23"/>
      <c r="C3082" s="23"/>
      <c r="D3082" s="23"/>
      <c r="E3082" s="23"/>
      <c r="F3082" s="23"/>
      <c r="G3082" s="23"/>
      <c r="H3082" s="23"/>
      <c r="I3082" s="23"/>
      <c r="J3082" s="23"/>
      <c r="K3082" s="23"/>
      <c r="L3082" s="23"/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</row>
    <row r="3083" spans="1:23" x14ac:dyDescent="0.3">
      <c r="A3083" s="23"/>
      <c r="B3083" s="23"/>
      <c r="C3083" s="23"/>
      <c r="D3083" s="23"/>
      <c r="E3083" s="23"/>
      <c r="F3083" s="23"/>
      <c r="G3083" s="23"/>
      <c r="H3083" s="23"/>
      <c r="I3083" s="23"/>
      <c r="J3083" s="23"/>
      <c r="K3083" s="23"/>
      <c r="L3083" s="23"/>
      <c r="M3083" s="23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</row>
    <row r="3084" spans="1:23" x14ac:dyDescent="0.3">
      <c r="A3084" s="23"/>
      <c r="B3084" s="23"/>
      <c r="C3084" s="23"/>
      <c r="D3084" s="23"/>
      <c r="E3084" s="23"/>
      <c r="F3084" s="23"/>
      <c r="G3084" s="23"/>
      <c r="H3084" s="23"/>
      <c r="I3084" s="23"/>
      <c r="J3084" s="23"/>
      <c r="K3084" s="23"/>
      <c r="L3084" s="23"/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</row>
    <row r="3085" spans="1:23" x14ac:dyDescent="0.3">
      <c r="A3085" s="23"/>
      <c r="B3085" s="23"/>
      <c r="C3085" s="23"/>
      <c r="D3085" s="23"/>
      <c r="E3085" s="23"/>
      <c r="F3085" s="23"/>
      <c r="G3085" s="23"/>
      <c r="H3085" s="23"/>
      <c r="I3085" s="23"/>
      <c r="J3085" s="23"/>
      <c r="K3085" s="23"/>
      <c r="L3085" s="23"/>
      <c r="M3085" s="23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</row>
    <row r="3086" spans="1:23" x14ac:dyDescent="0.3">
      <c r="A3086" s="23"/>
      <c r="B3086" s="23"/>
      <c r="C3086" s="23"/>
      <c r="D3086" s="23"/>
      <c r="E3086" s="23"/>
      <c r="F3086" s="23"/>
      <c r="G3086" s="23"/>
      <c r="H3086" s="23"/>
      <c r="I3086" s="23"/>
      <c r="J3086" s="23"/>
      <c r="K3086" s="23"/>
      <c r="L3086" s="23"/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</row>
    <row r="3087" spans="1:23" x14ac:dyDescent="0.3">
      <c r="A3087" s="23"/>
      <c r="B3087" s="23"/>
      <c r="C3087" s="23"/>
      <c r="D3087" s="23"/>
      <c r="E3087" s="23"/>
      <c r="F3087" s="23"/>
      <c r="G3087" s="23"/>
      <c r="H3087" s="23"/>
      <c r="I3087" s="23"/>
      <c r="J3087" s="23"/>
      <c r="K3087" s="23"/>
      <c r="L3087" s="23"/>
      <c r="M3087" s="23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</row>
    <row r="3088" spans="1:23" x14ac:dyDescent="0.3">
      <c r="A3088" s="23"/>
      <c r="B3088" s="23"/>
      <c r="C3088" s="23"/>
      <c r="D3088" s="23"/>
      <c r="E3088" s="23"/>
      <c r="F3088" s="23"/>
      <c r="G3088" s="23"/>
      <c r="H3088" s="23"/>
      <c r="I3088" s="23"/>
      <c r="J3088" s="23"/>
      <c r="K3088" s="23"/>
      <c r="L3088" s="23"/>
      <c r="M3088" s="23"/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</row>
    <row r="3089" spans="1:23" x14ac:dyDescent="0.3">
      <c r="A3089" s="23"/>
      <c r="B3089" s="23"/>
      <c r="C3089" s="23"/>
      <c r="D3089" s="23"/>
      <c r="E3089" s="23"/>
      <c r="F3089" s="23"/>
      <c r="G3089" s="23"/>
      <c r="H3089" s="23"/>
      <c r="I3089" s="23"/>
      <c r="J3089" s="23"/>
      <c r="K3089" s="23"/>
      <c r="L3089" s="23"/>
      <c r="M3089" s="23"/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</row>
    <row r="3090" spans="1:23" x14ac:dyDescent="0.3">
      <c r="A3090" s="23"/>
      <c r="B3090" s="23"/>
      <c r="C3090" s="23"/>
      <c r="D3090" s="23"/>
      <c r="E3090" s="23"/>
      <c r="F3090" s="23"/>
      <c r="G3090" s="23"/>
      <c r="H3090" s="23"/>
      <c r="I3090" s="23"/>
      <c r="J3090" s="23"/>
      <c r="K3090" s="23"/>
      <c r="L3090" s="23"/>
      <c r="M3090" s="23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</row>
    <row r="3091" spans="1:23" x14ac:dyDescent="0.3">
      <c r="A3091" s="23"/>
      <c r="B3091" s="23"/>
      <c r="C3091" s="23"/>
      <c r="D3091" s="23"/>
      <c r="E3091" s="23"/>
      <c r="F3091" s="23"/>
      <c r="G3091" s="23"/>
      <c r="H3091" s="23"/>
      <c r="I3091" s="23"/>
      <c r="J3091" s="23"/>
      <c r="K3091" s="23"/>
      <c r="L3091" s="23"/>
      <c r="M3091" s="23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</row>
    <row r="3092" spans="1:23" x14ac:dyDescent="0.3">
      <c r="A3092" s="23"/>
      <c r="B3092" s="23"/>
      <c r="C3092" s="23"/>
      <c r="D3092" s="23"/>
      <c r="E3092" s="23"/>
      <c r="F3092" s="23"/>
      <c r="G3092" s="23"/>
      <c r="H3092" s="23"/>
      <c r="I3092" s="23"/>
      <c r="J3092" s="23"/>
      <c r="K3092" s="23"/>
      <c r="L3092" s="23"/>
      <c r="M3092" s="23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</row>
    <row r="3093" spans="1:23" x14ac:dyDescent="0.3">
      <c r="A3093" s="23"/>
      <c r="B3093" s="23"/>
      <c r="C3093" s="23"/>
      <c r="D3093" s="23"/>
      <c r="E3093" s="23"/>
      <c r="F3093" s="23"/>
      <c r="G3093" s="23"/>
      <c r="H3093" s="23"/>
      <c r="I3093" s="23"/>
      <c r="J3093" s="23"/>
      <c r="K3093" s="23"/>
      <c r="L3093" s="23"/>
      <c r="M3093" s="23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</row>
    <row r="3094" spans="1:23" x14ac:dyDescent="0.3">
      <c r="A3094" s="23"/>
      <c r="B3094" s="23"/>
      <c r="C3094" s="23"/>
      <c r="D3094" s="23"/>
      <c r="E3094" s="23"/>
      <c r="F3094" s="23"/>
      <c r="G3094" s="23"/>
      <c r="H3094" s="23"/>
      <c r="I3094" s="23"/>
      <c r="J3094" s="23"/>
      <c r="K3094" s="23"/>
      <c r="L3094" s="23"/>
      <c r="M3094" s="23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</row>
    <row r="3095" spans="1:23" x14ac:dyDescent="0.3">
      <c r="A3095" s="23"/>
      <c r="B3095" s="23"/>
      <c r="C3095" s="23"/>
      <c r="D3095" s="23"/>
      <c r="E3095" s="23"/>
      <c r="F3095" s="23"/>
      <c r="G3095" s="23"/>
      <c r="H3095" s="23"/>
      <c r="I3095" s="23"/>
      <c r="J3095" s="23"/>
      <c r="K3095" s="23"/>
      <c r="L3095" s="23"/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</row>
    <row r="3096" spans="1:23" x14ac:dyDescent="0.3">
      <c r="A3096" s="23"/>
      <c r="B3096" s="23"/>
      <c r="C3096" s="23"/>
      <c r="D3096" s="23"/>
      <c r="E3096" s="23"/>
      <c r="F3096" s="23"/>
      <c r="G3096" s="23"/>
      <c r="H3096" s="23"/>
      <c r="I3096" s="23"/>
      <c r="J3096" s="23"/>
      <c r="K3096" s="23"/>
      <c r="L3096" s="23"/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</row>
    <row r="3097" spans="1:23" x14ac:dyDescent="0.3">
      <c r="A3097" s="23"/>
      <c r="B3097" s="23"/>
      <c r="C3097" s="23"/>
      <c r="D3097" s="23"/>
      <c r="E3097" s="23"/>
      <c r="F3097" s="23"/>
      <c r="G3097" s="23"/>
      <c r="H3097" s="23"/>
      <c r="I3097" s="23"/>
      <c r="J3097" s="23"/>
      <c r="K3097" s="23"/>
      <c r="L3097" s="23"/>
      <c r="M3097" s="23"/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</row>
    <row r="3098" spans="1:23" x14ac:dyDescent="0.3">
      <c r="A3098" s="23"/>
      <c r="B3098" s="23"/>
      <c r="C3098" s="23"/>
      <c r="D3098" s="23"/>
      <c r="E3098" s="23"/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</row>
    <row r="3099" spans="1:23" x14ac:dyDescent="0.3">
      <c r="A3099" s="23"/>
      <c r="B3099" s="23"/>
      <c r="C3099" s="23"/>
      <c r="D3099" s="23"/>
      <c r="E3099" s="23"/>
      <c r="F3099" s="23"/>
      <c r="G3099" s="23"/>
      <c r="H3099" s="23"/>
      <c r="I3099" s="23"/>
      <c r="J3099" s="23"/>
      <c r="K3099" s="23"/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</row>
    <row r="3100" spans="1:23" x14ac:dyDescent="0.3">
      <c r="A3100" s="23"/>
      <c r="B3100" s="23"/>
      <c r="C3100" s="23"/>
      <c r="D3100" s="23"/>
      <c r="E3100" s="23"/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</row>
    <row r="3101" spans="1:23" x14ac:dyDescent="0.3">
      <c r="A3101" s="23"/>
      <c r="B3101" s="23"/>
      <c r="C3101" s="23"/>
      <c r="D3101" s="23"/>
      <c r="E3101" s="23"/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</row>
    <row r="3102" spans="1:23" x14ac:dyDescent="0.3">
      <c r="A3102" s="23"/>
      <c r="B3102" s="23"/>
      <c r="C3102" s="23"/>
      <c r="D3102" s="23"/>
      <c r="E3102" s="23"/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</row>
    <row r="3103" spans="1:23" x14ac:dyDescent="0.3">
      <c r="A3103" s="23"/>
      <c r="B3103" s="23"/>
      <c r="C3103" s="23"/>
      <c r="D3103" s="23"/>
      <c r="E3103" s="23"/>
      <c r="F3103" s="23"/>
      <c r="G3103" s="23"/>
      <c r="H3103" s="23"/>
      <c r="I3103" s="23"/>
      <c r="J3103" s="23"/>
      <c r="K3103" s="23"/>
      <c r="L3103" s="23"/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</row>
    <row r="3104" spans="1:23" x14ac:dyDescent="0.3">
      <c r="A3104" s="23"/>
      <c r="B3104" s="23"/>
      <c r="C3104" s="23"/>
      <c r="D3104" s="23"/>
      <c r="E3104" s="23"/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</row>
    <row r="3105" spans="1:23" x14ac:dyDescent="0.3">
      <c r="A3105" s="23"/>
      <c r="B3105" s="23"/>
      <c r="C3105" s="23"/>
      <c r="D3105" s="23"/>
      <c r="E3105" s="23"/>
      <c r="F3105" s="23"/>
      <c r="G3105" s="23"/>
      <c r="H3105" s="23"/>
      <c r="I3105" s="23"/>
      <c r="J3105" s="23"/>
      <c r="K3105" s="23"/>
      <c r="L3105" s="23"/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</row>
    <row r="3106" spans="1:23" x14ac:dyDescent="0.3">
      <c r="A3106" s="23"/>
      <c r="B3106" s="23"/>
      <c r="C3106" s="23"/>
      <c r="D3106" s="23"/>
      <c r="E3106" s="23"/>
      <c r="F3106" s="23"/>
      <c r="G3106" s="23"/>
      <c r="H3106" s="23"/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</row>
    <row r="3107" spans="1:23" x14ac:dyDescent="0.3">
      <c r="A3107" s="23"/>
      <c r="B3107" s="23"/>
      <c r="C3107" s="23"/>
      <c r="D3107" s="23"/>
      <c r="E3107" s="23"/>
      <c r="F3107" s="23"/>
      <c r="G3107" s="23"/>
      <c r="H3107" s="23"/>
      <c r="I3107" s="23"/>
      <c r="J3107" s="23"/>
      <c r="K3107" s="23"/>
      <c r="L3107" s="23"/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</row>
    <row r="3108" spans="1:23" x14ac:dyDescent="0.3">
      <c r="A3108" s="23"/>
      <c r="B3108" s="23"/>
      <c r="C3108" s="23"/>
      <c r="D3108" s="23"/>
      <c r="E3108" s="23"/>
      <c r="F3108" s="23"/>
      <c r="G3108" s="23"/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</row>
    <row r="3109" spans="1:23" x14ac:dyDescent="0.3">
      <c r="A3109" s="23"/>
      <c r="B3109" s="23"/>
      <c r="C3109" s="23"/>
      <c r="D3109" s="23"/>
      <c r="E3109" s="23"/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</row>
    <row r="3110" spans="1:23" x14ac:dyDescent="0.3">
      <c r="A3110" s="23"/>
      <c r="B3110" s="23"/>
      <c r="C3110" s="23"/>
      <c r="D3110" s="23"/>
      <c r="E3110" s="23"/>
      <c r="F3110" s="23"/>
      <c r="G3110" s="23"/>
      <c r="H3110" s="23"/>
      <c r="I3110" s="23"/>
      <c r="J3110" s="23"/>
      <c r="K3110" s="23"/>
      <c r="L3110" s="23"/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</row>
    <row r="3111" spans="1:23" x14ac:dyDescent="0.3">
      <c r="A3111" s="23"/>
      <c r="B3111" s="23"/>
      <c r="C3111" s="23"/>
      <c r="D3111" s="23"/>
      <c r="E3111" s="23"/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</row>
    <row r="3112" spans="1:23" x14ac:dyDescent="0.3">
      <c r="A3112" s="23"/>
      <c r="B3112" s="23"/>
      <c r="C3112" s="23"/>
      <c r="D3112" s="23"/>
      <c r="E3112" s="23"/>
      <c r="F3112" s="23"/>
      <c r="G3112" s="23"/>
      <c r="H3112" s="23"/>
      <c r="I3112" s="23"/>
      <c r="J3112" s="23"/>
      <c r="K3112" s="23"/>
      <c r="L3112" s="23"/>
      <c r="M3112" s="23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</row>
    <row r="3113" spans="1:23" x14ac:dyDescent="0.3">
      <c r="A3113" s="23"/>
      <c r="B3113" s="23"/>
      <c r="C3113" s="23"/>
      <c r="D3113" s="23"/>
      <c r="E3113" s="23"/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</row>
    <row r="3114" spans="1:23" x14ac:dyDescent="0.3">
      <c r="A3114" s="23"/>
      <c r="B3114" s="23"/>
      <c r="C3114" s="23"/>
      <c r="D3114" s="23"/>
      <c r="E3114" s="23"/>
      <c r="F3114" s="23"/>
      <c r="G3114" s="23"/>
      <c r="H3114" s="23"/>
      <c r="I3114" s="23"/>
      <c r="J3114" s="23"/>
      <c r="K3114" s="23"/>
      <c r="L3114" s="23"/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</row>
    <row r="3115" spans="1:23" x14ac:dyDescent="0.3">
      <c r="A3115" s="23"/>
      <c r="B3115" s="23"/>
      <c r="C3115" s="23"/>
      <c r="D3115" s="23"/>
      <c r="E3115" s="23"/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</row>
    <row r="3116" spans="1:23" x14ac:dyDescent="0.3">
      <c r="A3116" s="23"/>
      <c r="B3116" s="23"/>
      <c r="C3116" s="23"/>
      <c r="D3116" s="23"/>
      <c r="E3116" s="23"/>
      <c r="F3116" s="23"/>
      <c r="G3116" s="23"/>
      <c r="H3116" s="23"/>
      <c r="I3116" s="23"/>
      <c r="J3116" s="23"/>
      <c r="K3116" s="23"/>
      <c r="L3116" s="23"/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</row>
    <row r="3117" spans="1:23" x14ac:dyDescent="0.3">
      <c r="A3117" s="23"/>
      <c r="B3117" s="23"/>
      <c r="C3117" s="23"/>
      <c r="D3117" s="23"/>
      <c r="E3117" s="23"/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</row>
    <row r="3118" spans="1:23" x14ac:dyDescent="0.3">
      <c r="A3118" s="23"/>
      <c r="B3118" s="23"/>
      <c r="C3118" s="23"/>
      <c r="D3118" s="23"/>
      <c r="E3118" s="23"/>
      <c r="F3118" s="23"/>
      <c r="G3118" s="23"/>
      <c r="H3118" s="23"/>
      <c r="I3118" s="23"/>
      <c r="J3118" s="23"/>
      <c r="K3118" s="23"/>
      <c r="L3118" s="23"/>
      <c r="M3118" s="23"/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</row>
    <row r="3119" spans="1:23" x14ac:dyDescent="0.3">
      <c r="A3119" s="23"/>
      <c r="B3119" s="23"/>
      <c r="C3119" s="23"/>
      <c r="D3119" s="23"/>
      <c r="E3119" s="23"/>
      <c r="F3119" s="23"/>
      <c r="G3119" s="23"/>
      <c r="H3119" s="23"/>
      <c r="I3119" s="23"/>
      <c r="J3119" s="23"/>
      <c r="K3119" s="23"/>
      <c r="L3119" s="23"/>
      <c r="M3119" s="23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</row>
    <row r="3120" spans="1:23" x14ac:dyDescent="0.3">
      <c r="A3120" s="23"/>
      <c r="B3120" s="23"/>
      <c r="C3120" s="23"/>
      <c r="D3120" s="23"/>
      <c r="E3120" s="23"/>
      <c r="F3120" s="23"/>
      <c r="G3120" s="23"/>
      <c r="H3120" s="23"/>
      <c r="I3120" s="23"/>
      <c r="J3120" s="23"/>
      <c r="K3120" s="23"/>
      <c r="L3120" s="23"/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</row>
    <row r="3121" spans="1:23" x14ac:dyDescent="0.3">
      <c r="A3121" s="23"/>
      <c r="B3121" s="23"/>
      <c r="C3121" s="23"/>
      <c r="D3121" s="23"/>
      <c r="E3121" s="23"/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</row>
    <row r="3122" spans="1:23" x14ac:dyDescent="0.3">
      <c r="A3122" s="23"/>
      <c r="B3122" s="23"/>
      <c r="C3122" s="23"/>
      <c r="D3122" s="23"/>
      <c r="E3122" s="23"/>
      <c r="F3122" s="23"/>
      <c r="G3122" s="23"/>
      <c r="H3122" s="23"/>
      <c r="I3122" s="23"/>
      <c r="J3122" s="23"/>
      <c r="K3122" s="23"/>
      <c r="L3122" s="23"/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</row>
    <row r="3123" spans="1:23" x14ac:dyDescent="0.3">
      <c r="A3123" s="23"/>
      <c r="B3123" s="23"/>
      <c r="C3123" s="23"/>
      <c r="D3123" s="23"/>
      <c r="E3123" s="23"/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</row>
    <row r="3124" spans="1:23" x14ac:dyDescent="0.3">
      <c r="A3124" s="23"/>
      <c r="B3124" s="23"/>
      <c r="C3124" s="23"/>
      <c r="D3124" s="23"/>
      <c r="E3124" s="23"/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</row>
    <row r="3125" spans="1:23" x14ac:dyDescent="0.3">
      <c r="A3125" s="23"/>
      <c r="B3125" s="23"/>
      <c r="C3125" s="23"/>
      <c r="D3125" s="23"/>
      <c r="E3125" s="23"/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</row>
    <row r="3126" spans="1:23" x14ac:dyDescent="0.3">
      <c r="A3126" s="23"/>
      <c r="B3126" s="23"/>
      <c r="C3126" s="23"/>
      <c r="D3126" s="23"/>
      <c r="E3126" s="23"/>
      <c r="F3126" s="23"/>
      <c r="G3126" s="23"/>
      <c r="H3126" s="23"/>
      <c r="I3126" s="23"/>
      <c r="J3126" s="23"/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</row>
    <row r="3127" spans="1:23" x14ac:dyDescent="0.3">
      <c r="A3127" s="23"/>
      <c r="B3127" s="23"/>
      <c r="C3127" s="23"/>
      <c r="D3127" s="23"/>
      <c r="E3127" s="23"/>
      <c r="F3127" s="23"/>
      <c r="G3127" s="23"/>
      <c r="H3127" s="23"/>
      <c r="I3127" s="23"/>
      <c r="J3127" s="23"/>
      <c r="K3127" s="23"/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</row>
    <row r="3128" spans="1:23" x14ac:dyDescent="0.3">
      <c r="A3128" s="23"/>
      <c r="B3128" s="23"/>
      <c r="C3128" s="23"/>
      <c r="D3128" s="23"/>
      <c r="E3128" s="23"/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</row>
    <row r="3129" spans="1:23" x14ac:dyDescent="0.3">
      <c r="A3129" s="23"/>
      <c r="B3129" s="23"/>
      <c r="C3129" s="23"/>
      <c r="D3129" s="23"/>
      <c r="E3129" s="23"/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</row>
    <row r="3130" spans="1:23" x14ac:dyDescent="0.3">
      <c r="A3130" s="23"/>
      <c r="B3130" s="23"/>
      <c r="C3130" s="23"/>
      <c r="D3130" s="23"/>
      <c r="E3130" s="23"/>
      <c r="F3130" s="23"/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</row>
    <row r="3131" spans="1:23" x14ac:dyDescent="0.3">
      <c r="A3131" s="23"/>
      <c r="B3131" s="23"/>
      <c r="C3131" s="23"/>
      <c r="D3131" s="23"/>
      <c r="E3131" s="23"/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</row>
    <row r="3132" spans="1:23" x14ac:dyDescent="0.3">
      <c r="A3132" s="23"/>
      <c r="B3132" s="23"/>
      <c r="C3132" s="23"/>
      <c r="D3132" s="23"/>
      <c r="E3132" s="23"/>
      <c r="F3132" s="23"/>
      <c r="G3132" s="23"/>
      <c r="H3132" s="23"/>
      <c r="I3132" s="23"/>
      <c r="J3132" s="23"/>
      <c r="K3132" s="23"/>
      <c r="L3132" s="23"/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</row>
    <row r="3133" spans="1:23" x14ac:dyDescent="0.3">
      <c r="A3133" s="23"/>
      <c r="B3133" s="23"/>
      <c r="C3133" s="23"/>
      <c r="D3133" s="23"/>
      <c r="E3133" s="23"/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</row>
    <row r="3134" spans="1:23" x14ac:dyDescent="0.3">
      <c r="A3134" s="23"/>
      <c r="B3134" s="23"/>
      <c r="C3134" s="23"/>
      <c r="D3134" s="23"/>
      <c r="E3134" s="23"/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</row>
    <row r="3135" spans="1:23" x14ac:dyDescent="0.3">
      <c r="A3135" s="23"/>
      <c r="B3135" s="23"/>
      <c r="C3135" s="23"/>
      <c r="D3135" s="23"/>
      <c r="E3135" s="23"/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</row>
    <row r="3136" spans="1:23" x14ac:dyDescent="0.3">
      <c r="A3136" s="23"/>
      <c r="B3136" s="23"/>
      <c r="C3136" s="23"/>
      <c r="D3136" s="23"/>
      <c r="E3136" s="23"/>
      <c r="F3136" s="23"/>
      <c r="G3136" s="23"/>
      <c r="H3136" s="23"/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</row>
    <row r="3137" spans="1:23" x14ac:dyDescent="0.3">
      <c r="A3137" s="23"/>
      <c r="B3137" s="23"/>
      <c r="C3137" s="23"/>
      <c r="D3137" s="23"/>
      <c r="E3137" s="23"/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</row>
    <row r="3138" spans="1:23" x14ac:dyDescent="0.3">
      <c r="A3138" s="23"/>
      <c r="B3138" s="23"/>
      <c r="C3138" s="23"/>
      <c r="D3138" s="23"/>
      <c r="E3138" s="23"/>
      <c r="F3138" s="23"/>
      <c r="G3138" s="23"/>
      <c r="H3138" s="23"/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</row>
    <row r="3139" spans="1:23" x14ac:dyDescent="0.3">
      <c r="A3139" s="23"/>
      <c r="B3139" s="23"/>
      <c r="C3139" s="23"/>
      <c r="D3139" s="23"/>
      <c r="E3139" s="23"/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</row>
    <row r="3140" spans="1:23" x14ac:dyDescent="0.3">
      <c r="A3140" s="23"/>
      <c r="B3140" s="23"/>
      <c r="C3140" s="23"/>
      <c r="D3140" s="23"/>
      <c r="E3140" s="23"/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</row>
    <row r="3141" spans="1:23" x14ac:dyDescent="0.3">
      <c r="A3141" s="23"/>
      <c r="B3141" s="23"/>
      <c r="C3141" s="23"/>
      <c r="D3141" s="23"/>
      <c r="E3141" s="23"/>
      <c r="F3141" s="23"/>
      <c r="G3141" s="23"/>
      <c r="H3141" s="23"/>
      <c r="I3141" s="23"/>
      <c r="J3141" s="23"/>
      <c r="K3141" s="23"/>
      <c r="L3141" s="23"/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</row>
    <row r="3142" spans="1:23" x14ac:dyDescent="0.3">
      <c r="A3142" s="23"/>
      <c r="B3142" s="23"/>
      <c r="C3142" s="23"/>
      <c r="D3142" s="23"/>
      <c r="E3142" s="23"/>
      <c r="F3142" s="23"/>
      <c r="G3142" s="23"/>
      <c r="H3142" s="23"/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</row>
    <row r="3143" spans="1:23" x14ac:dyDescent="0.3">
      <c r="A3143" s="23"/>
      <c r="B3143" s="23"/>
      <c r="C3143" s="23"/>
      <c r="D3143" s="23"/>
      <c r="E3143" s="23"/>
      <c r="F3143" s="23"/>
      <c r="G3143" s="23"/>
      <c r="H3143" s="23"/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</row>
    <row r="3144" spans="1:23" x14ac:dyDescent="0.3">
      <c r="A3144" s="23"/>
      <c r="B3144" s="23"/>
      <c r="C3144" s="23"/>
      <c r="D3144" s="23"/>
      <c r="E3144" s="23"/>
      <c r="F3144" s="23"/>
      <c r="G3144" s="23"/>
      <c r="H3144" s="23"/>
      <c r="I3144" s="23"/>
      <c r="J3144" s="23"/>
      <c r="K3144" s="23"/>
      <c r="L3144" s="23"/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</row>
    <row r="3145" spans="1:23" x14ac:dyDescent="0.3">
      <c r="A3145" s="23"/>
      <c r="B3145" s="23"/>
      <c r="C3145" s="23"/>
      <c r="D3145" s="23"/>
      <c r="E3145" s="23"/>
      <c r="F3145" s="23"/>
      <c r="G3145" s="23"/>
      <c r="H3145" s="23"/>
      <c r="I3145" s="23"/>
      <c r="J3145" s="23"/>
      <c r="K3145" s="23"/>
      <c r="L3145" s="23"/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</row>
    <row r="3146" spans="1:23" x14ac:dyDescent="0.3">
      <c r="A3146" s="23"/>
      <c r="B3146" s="23"/>
      <c r="C3146" s="23"/>
      <c r="D3146" s="23"/>
      <c r="E3146" s="23"/>
      <c r="F3146" s="23"/>
      <c r="G3146" s="23"/>
      <c r="H3146" s="23"/>
      <c r="I3146" s="23"/>
      <c r="J3146" s="23"/>
      <c r="K3146" s="23"/>
      <c r="L3146" s="23"/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</row>
    <row r="3147" spans="1:23" x14ac:dyDescent="0.3">
      <c r="A3147" s="23"/>
      <c r="B3147" s="23"/>
      <c r="C3147" s="23"/>
      <c r="D3147" s="23"/>
      <c r="E3147" s="23"/>
      <c r="F3147" s="23"/>
      <c r="G3147" s="23"/>
      <c r="H3147" s="23"/>
      <c r="I3147" s="23"/>
      <c r="J3147" s="23"/>
      <c r="K3147" s="23"/>
      <c r="L3147" s="23"/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</row>
    <row r="3148" spans="1:23" x14ac:dyDescent="0.3">
      <c r="A3148" s="23"/>
      <c r="B3148" s="23"/>
      <c r="C3148" s="23"/>
      <c r="D3148" s="23"/>
      <c r="E3148" s="23"/>
      <c r="F3148" s="23"/>
      <c r="G3148" s="23"/>
      <c r="H3148" s="23"/>
      <c r="I3148" s="23"/>
      <c r="J3148" s="23"/>
      <c r="K3148" s="23"/>
      <c r="L3148" s="23"/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</row>
    <row r="3149" spans="1:23" x14ac:dyDescent="0.3">
      <c r="A3149" s="23"/>
      <c r="B3149" s="23"/>
      <c r="C3149" s="23"/>
      <c r="D3149" s="23"/>
      <c r="E3149" s="23"/>
      <c r="F3149" s="23"/>
      <c r="G3149" s="23"/>
      <c r="H3149" s="23"/>
      <c r="I3149" s="23"/>
      <c r="J3149" s="23"/>
      <c r="K3149" s="23"/>
      <c r="L3149" s="23"/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</row>
    <row r="3150" spans="1:23" x14ac:dyDescent="0.3">
      <c r="A3150" s="23"/>
      <c r="B3150" s="23"/>
      <c r="C3150" s="23"/>
      <c r="D3150" s="23"/>
      <c r="E3150" s="23"/>
      <c r="F3150" s="23"/>
      <c r="G3150" s="23"/>
      <c r="H3150" s="23"/>
      <c r="I3150" s="23"/>
      <c r="J3150" s="23"/>
      <c r="K3150" s="23"/>
      <c r="L3150" s="23"/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</row>
    <row r="3151" spans="1:23" x14ac:dyDescent="0.3">
      <c r="A3151" s="23"/>
      <c r="B3151" s="23"/>
      <c r="C3151" s="23"/>
      <c r="D3151" s="23"/>
      <c r="E3151" s="23"/>
      <c r="F3151" s="23"/>
      <c r="G3151" s="23"/>
      <c r="H3151" s="23"/>
      <c r="I3151" s="23"/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</row>
    <row r="3152" spans="1:23" x14ac:dyDescent="0.3">
      <c r="A3152" s="23"/>
      <c r="B3152" s="23"/>
      <c r="C3152" s="23"/>
      <c r="D3152" s="23"/>
      <c r="E3152" s="23"/>
      <c r="F3152" s="23"/>
      <c r="G3152" s="23"/>
      <c r="H3152" s="23"/>
      <c r="I3152" s="23"/>
      <c r="J3152" s="23"/>
      <c r="K3152" s="23"/>
      <c r="L3152" s="23"/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</row>
    <row r="3153" spans="1:23" x14ac:dyDescent="0.3">
      <c r="A3153" s="23"/>
      <c r="B3153" s="23"/>
      <c r="C3153" s="23"/>
      <c r="D3153" s="23"/>
      <c r="E3153" s="23"/>
      <c r="F3153" s="23"/>
      <c r="G3153" s="23"/>
      <c r="H3153" s="23"/>
      <c r="I3153" s="23"/>
      <c r="J3153" s="23"/>
      <c r="K3153" s="23"/>
      <c r="L3153" s="23"/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</row>
    <row r="3154" spans="1:23" x14ac:dyDescent="0.3">
      <c r="A3154" s="23"/>
      <c r="B3154" s="23"/>
      <c r="C3154" s="23"/>
      <c r="D3154" s="23"/>
      <c r="E3154" s="23"/>
      <c r="F3154" s="23"/>
      <c r="G3154" s="23"/>
      <c r="H3154" s="23"/>
      <c r="I3154" s="23"/>
      <c r="J3154" s="23"/>
      <c r="K3154" s="23"/>
      <c r="L3154" s="23"/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</row>
    <row r="3155" spans="1:23" x14ac:dyDescent="0.3">
      <c r="A3155" s="23"/>
      <c r="B3155" s="23"/>
      <c r="C3155" s="23"/>
      <c r="D3155" s="23"/>
      <c r="E3155" s="23"/>
      <c r="F3155" s="23"/>
      <c r="G3155" s="23"/>
      <c r="H3155" s="23"/>
      <c r="I3155" s="23"/>
      <c r="J3155" s="23"/>
      <c r="K3155" s="23"/>
      <c r="L3155" s="23"/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</row>
    <row r="3156" spans="1:23" x14ac:dyDescent="0.3">
      <c r="A3156" s="23"/>
      <c r="B3156" s="23"/>
      <c r="C3156" s="23"/>
      <c r="D3156" s="23"/>
      <c r="E3156" s="23"/>
      <c r="F3156" s="23"/>
      <c r="G3156" s="23"/>
      <c r="H3156" s="23"/>
      <c r="I3156" s="23"/>
      <c r="J3156" s="23"/>
      <c r="K3156" s="23"/>
      <c r="L3156" s="23"/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</row>
    <row r="3157" spans="1:23" x14ac:dyDescent="0.3">
      <c r="A3157" s="23"/>
      <c r="B3157" s="23"/>
      <c r="C3157" s="23"/>
      <c r="D3157" s="23"/>
      <c r="E3157" s="23"/>
      <c r="F3157" s="23"/>
      <c r="G3157" s="23"/>
      <c r="H3157" s="23"/>
      <c r="I3157" s="23"/>
      <c r="J3157" s="23"/>
      <c r="K3157" s="23"/>
      <c r="L3157" s="23"/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</row>
    <row r="3158" spans="1:23" x14ac:dyDescent="0.3">
      <c r="A3158" s="23"/>
      <c r="B3158" s="23"/>
      <c r="C3158" s="23"/>
      <c r="D3158" s="23"/>
      <c r="E3158" s="23"/>
      <c r="F3158" s="23"/>
      <c r="G3158" s="23"/>
      <c r="H3158" s="23"/>
      <c r="I3158" s="23"/>
      <c r="J3158" s="23"/>
      <c r="K3158" s="23"/>
      <c r="L3158" s="23"/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</row>
    <row r="3159" spans="1:23" x14ac:dyDescent="0.3">
      <c r="A3159" s="23"/>
      <c r="B3159" s="23"/>
      <c r="C3159" s="23"/>
      <c r="D3159" s="23"/>
      <c r="E3159" s="23"/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</row>
    <row r="3160" spans="1:23" x14ac:dyDescent="0.3">
      <c r="A3160" s="23"/>
      <c r="B3160" s="23"/>
      <c r="C3160" s="23"/>
      <c r="D3160" s="23"/>
      <c r="E3160" s="23"/>
      <c r="F3160" s="23"/>
      <c r="G3160" s="23"/>
      <c r="H3160" s="23"/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</row>
    <row r="3161" spans="1:23" x14ac:dyDescent="0.3">
      <c r="A3161" s="23"/>
      <c r="B3161" s="23"/>
      <c r="C3161" s="23"/>
      <c r="D3161" s="23"/>
      <c r="E3161" s="23"/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</row>
    <row r="3162" spans="1:23" x14ac:dyDescent="0.3">
      <c r="A3162" s="23"/>
      <c r="B3162" s="23"/>
      <c r="C3162" s="23"/>
      <c r="D3162" s="23"/>
      <c r="E3162" s="23"/>
      <c r="F3162" s="23"/>
      <c r="G3162" s="23"/>
      <c r="H3162" s="23"/>
      <c r="I3162" s="23"/>
      <c r="J3162" s="23"/>
      <c r="K3162" s="23"/>
      <c r="L3162" s="23"/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</row>
    <row r="3163" spans="1:23" x14ac:dyDescent="0.3">
      <c r="A3163" s="23"/>
      <c r="B3163" s="23"/>
      <c r="C3163" s="23"/>
      <c r="D3163" s="23"/>
      <c r="E3163" s="23"/>
      <c r="F3163" s="23"/>
      <c r="G3163" s="23"/>
      <c r="H3163" s="23"/>
      <c r="I3163" s="23"/>
      <c r="J3163" s="23"/>
      <c r="K3163" s="23"/>
      <c r="L3163" s="23"/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</row>
    <row r="3164" spans="1:23" x14ac:dyDescent="0.3">
      <c r="A3164" s="23"/>
      <c r="B3164" s="23"/>
      <c r="C3164" s="23"/>
      <c r="D3164" s="23"/>
      <c r="E3164" s="23"/>
      <c r="F3164" s="23"/>
      <c r="G3164" s="23"/>
      <c r="H3164" s="23"/>
      <c r="I3164" s="23"/>
      <c r="J3164" s="23"/>
      <c r="K3164" s="23"/>
      <c r="L3164" s="23"/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</row>
    <row r="3165" spans="1:23" x14ac:dyDescent="0.3">
      <c r="A3165" s="23"/>
      <c r="B3165" s="23"/>
      <c r="C3165" s="23"/>
      <c r="D3165" s="23"/>
      <c r="E3165" s="23"/>
      <c r="F3165" s="23"/>
      <c r="G3165" s="23"/>
      <c r="H3165" s="23"/>
      <c r="I3165" s="23"/>
      <c r="J3165" s="23"/>
      <c r="K3165" s="23"/>
      <c r="L3165" s="23"/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</row>
    <row r="3166" spans="1:23" x14ac:dyDescent="0.3">
      <c r="A3166" s="23"/>
      <c r="B3166" s="23"/>
      <c r="C3166" s="23"/>
      <c r="D3166" s="23"/>
      <c r="E3166" s="23"/>
      <c r="F3166" s="23"/>
      <c r="G3166" s="23"/>
      <c r="H3166" s="23"/>
      <c r="I3166" s="23"/>
      <c r="J3166" s="23"/>
      <c r="K3166" s="23"/>
      <c r="L3166" s="23"/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</row>
    <row r="3167" spans="1:23" x14ac:dyDescent="0.3">
      <c r="A3167" s="23"/>
      <c r="B3167" s="23"/>
      <c r="C3167" s="23"/>
      <c r="D3167" s="23"/>
      <c r="E3167" s="23"/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</row>
    <row r="3168" spans="1:23" x14ac:dyDescent="0.3">
      <c r="A3168" s="23"/>
      <c r="B3168" s="23"/>
      <c r="C3168" s="23"/>
      <c r="D3168" s="23"/>
      <c r="E3168" s="23"/>
      <c r="F3168" s="23"/>
      <c r="G3168" s="23"/>
      <c r="H3168" s="23"/>
      <c r="I3168" s="23"/>
      <c r="J3168" s="23"/>
      <c r="K3168" s="23"/>
      <c r="L3168" s="23"/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</row>
    <row r="3169" spans="1:23" x14ac:dyDescent="0.3">
      <c r="A3169" s="23"/>
      <c r="B3169" s="23"/>
      <c r="C3169" s="23"/>
      <c r="D3169" s="23"/>
      <c r="E3169" s="23"/>
      <c r="F3169" s="23"/>
      <c r="G3169" s="23"/>
      <c r="H3169" s="23"/>
      <c r="I3169" s="23"/>
      <c r="J3169" s="23"/>
      <c r="K3169" s="23"/>
      <c r="L3169" s="23"/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</row>
    <row r="3170" spans="1:23" x14ac:dyDescent="0.3">
      <c r="A3170" s="23"/>
      <c r="B3170" s="23"/>
      <c r="C3170" s="23"/>
      <c r="D3170" s="23"/>
      <c r="E3170" s="23"/>
      <c r="F3170" s="23"/>
      <c r="G3170" s="23"/>
      <c r="H3170" s="23"/>
      <c r="I3170" s="23"/>
      <c r="J3170" s="23"/>
      <c r="K3170" s="23"/>
      <c r="L3170" s="23"/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</row>
    <row r="3171" spans="1:23" x14ac:dyDescent="0.3">
      <c r="A3171" s="23"/>
      <c r="B3171" s="23"/>
      <c r="C3171" s="23"/>
      <c r="D3171" s="23"/>
      <c r="E3171" s="23"/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</row>
    <row r="3172" spans="1:23" x14ac:dyDescent="0.3">
      <c r="A3172" s="23"/>
      <c r="B3172" s="23"/>
      <c r="C3172" s="23"/>
      <c r="D3172" s="23"/>
      <c r="E3172" s="23"/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</row>
    <row r="3173" spans="1:23" x14ac:dyDescent="0.3">
      <c r="A3173" s="23"/>
      <c r="B3173" s="23"/>
      <c r="C3173" s="23"/>
      <c r="D3173" s="23"/>
      <c r="E3173" s="23"/>
      <c r="F3173" s="23"/>
      <c r="G3173" s="23"/>
      <c r="H3173" s="23"/>
      <c r="I3173" s="23"/>
      <c r="J3173" s="23"/>
      <c r="K3173" s="23"/>
      <c r="L3173" s="23"/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</row>
    <row r="3174" spans="1:23" x14ac:dyDescent="0.3">
      <c r="A3174" s="23"/>
      <c r="B3174" s="23"/>
      <c r="C3174" s="23"/>
      <c r="D3174" s="23"/>
      <c r="E3174" s="23"/>
      <c r="F3174" s="23"/>
      <c r="G3174" s="23"/>
      <c r="H3174" s="23"/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</row>
    <row r="3175" spans="1:23" x14ac:dyDescent="0.3">
      <c r="A3175" s="23"/>
      <c r="B3175" s="23"/>
      <c r="C3175" s="23"/>
      <c r="D3175" s="23"/>
      <c r="E3175" s="23"/>
      <c r="F3175" s="23"/>
      <c r="G3175" s="23"/>
      <c r="H3175" s="23"/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</row>
    <row r="3176" spans="1:23" x14ac:dyDescent="0.3">
      <c r="A3176" s="23"/>
      <c r="B3176" s="23"/>
      <c r="C3176" s="23"/>
      <c r="D3176" s="23"/>
      <c r="E3176" s="23"/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</row>
    <row r="3177" spans="1:23" x14ac:dyDescent="0.3">
      <c r="A3177" s="23"/>
      <c r="B3177" s="23"/>
      <c r="C3177" s="23"/>
      <c r="D3177" s="23"/>
      <c r="E3177" s="23"/>
      <c r="F3177" s="23"/>
      <c r="G3177" s="23"/>
      <c r="H3177" s="23"/>
      <c r="I3177" s="23"/>
      <c r="J3177" s="23"/>
      <c r="K3177" s="23"/>
      <c r="L3177" s="23"/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</row>
    <row r="3178" spans="1:23" x14ac:dyDescent="0.3">
      <c r="A3178" s="23"/>
      <c r="B3178" s="23"/>
      <c r="C3178" s="23"/>
      <c r="D3178" s="23"/>
      <c r="E3178" s="23"/>
      <c r="F3178" s="23"/>
      <c r="G3178" s="23"/>
      <c r="H3178" s="23"/>
      <c r="I3178" s="23"/>
      <c r="J3178" s="23"/>
      <c r="K3178" s="23"/>
      <c r="L3178" s="23"/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</row>
    <row r="3179" spans="1:23" x14ac:dyDescent="0.3">
      <c r="A3179" s="23"/>
      <c r="B3179" s="23"/>
      <c r="C3179" s="23"/>
      <c r="D3179" s="23"/>
      <c r="E3179" s="23"/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</row>
    <row r="3180" spans="1:23" x14ac:dyDescent="0.3">
      <c r="A3180" s="23"/>
      <c r="B3180" s="23"/>
      <c r="C3180" s="23"/>
      <c r="D3180" s="23"/>
      <c r="E3180" s="23"/>
      <c r="F3180" s="23"/>
      <c r="G3180" s="23"/>
      <c r="H3180" s="23"/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</row>
    <row r="3181" spans="1:23" x14ac:dyDescent="0.3">
      <c r="A3181" s="23"/>
      <c r="B3181" s="23"/>
      <c r="C3181" s="23"/>
      <c r="D3181" s="23"/>
      <c r="E3181" s="23"/>
      <c r="F3181" s="23"/>
      <c r="G3181" s="23"/>
      <c r="H3181" s="23"/>
      <c r="I3181" s="23"/>
      <c r="J3181" s="23"/>
      <c r="K3181" s="23"/>
      <c r="L3181" s="23"/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</row>
    <row r="3182" spans="1:23" x14ac:dyDescent="0.3">
      <c r="A3182" s="23"/>
      <c r="B3182" s="23"/>
      <c r="C3182" s="23"/>
      <c r="D3182" s="23"/>
      <c r="E3182" s="23"/>
      <c r="F3182" s="23"/>
      <c r="G3182" s="23"/>
      <c r="H3182" s="23"/>
      <c r="I3182" s="23"/>
      <c r="J3182" s="23"/>
      <c r="K3182" s="23"/>
      <c r="L3182" s="23"/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</row>
    <row r="3183" spans="1:23" x14ac:dyDescent="0.3">
      <c r="A3183" s="23"/>
      <c r="B3183" s="23"/>
      <c r="C3183" s="23"/>
      <c r="D3183" s="23"/>
      <c r="E3183" s="23"/>
      <c r="F3183" s="23"/>
      <c r="G3183" s="23"/>
      <c r="H3183" s="23"/>
      <c r="I3183" s="23"/>
      <c r="J3183" s="23"/>
      <c r="K3183" s="23"/>
      <c r="L3183" s="23"/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</row>
    <row r="3184" spans="1:23" x14ac:dyDescent="0.3">
      <c r="A3184" s="23"/>
      <c r="B3184" s="23"/>
      <c r="C3184" s="23"/>
      <c r="D3184" s="23"/>
      <c r="E3184" s="23"/>
      <c r="F3184" s="23"/>
      <c r="G3184" s="23"/>
      <c r="H3184" s="23"/>
      <c r="I3184" s="23"/>
      <c r="J3184" s="23"/>
      <c r="K3184" s="23"/>
      <c r="L3184" s="23"/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</row>
    <row r="3185" spans="1:23" x14ac:dyDescent="0.3">
      <c r="A3185" s="23"/>
      <c r="B3185" s="23"/>
      <c r="C3185" s="23"/>
      <c r="D3185" s="23"/>
      <c r="E3185" s="23"/>
      <c r="F3185" s="23"/>
      <c r="G3185" s="23"/>
      <c r="H3185" s="23"/>
      <c r="I3185" s="23"/>
      <c r="J3185" s="23"/>
      <c r="K3185" s="23"/>
      <c r="L3185" s="23"/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</row>
    <row r="3186" spans="1:23" x14ac:dyDescent="0.3">
      <c r="A3186" s="23"/>
      <c r="B3186" s="23"/>
      <c r="C3186" s="23"/>
      <c r="D3186" s="23"/>
      <c r="E3186" s="23"/>
      <c r="F3186" s="23"/>
      <c r="G3186" s="23"/>
      <c r="H3186" s="23"/>
      <c r="I3186" s="23"/>
      <c r="J3186" s="23"/>
      <c r="K3186" s="23"/>
      <c r="L3186" s="23"/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</row>
    <row r="3187" spans="1:23" x14ac:dyDescent="0.3">
      <c r="A3187" s="23"/>
      <c r="B3187" s="23"/>
      <c r="C3187" s="23"/>
      <c r="D3187" s="23"/>
      <c r="E3187" s="23"/>
      <c r="F3187" s="23"/>
      <c r="G3187" s="23"/>
      <c r="H3187" s="23"/>
      <c r="I3187" s="23"/>
      <c r="J3187" s="23"/>
      <c r="K3187" s="23"/>
      <c r="L3187" s="23"/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</row>
    <row r="3188" spans="1:23" x14ac:dyDescent="0.3">
      <c r="A3188" s="23"/>
      <c r="B3188" s="23"/>
      <c r="C3188" s="23"/>
      <c r="D3188" s="23"/>
      <c r="E3188" s="23"/>
      <c r="F3188" s="23"/>
      <c r="G3188" s="23"/>
      <c r="H3188" s="23"/>
      <c r="I3188" s="23"/>
      <c r="J3188" s="23"/>
      <c r="K3188" s="23"/>
      <c r="L3188" s="23"/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</row>
    <row r="3189" spans="1:23" x14ac:dyDescent="0.3">
      <c r="A3189" s="23"/>
      <c r="B3189" s="23"/>
      <c r="C3189" s="23"/>
      <c r="D3189" s="23"/>
      <c r="E3189" s="23"/>
      <c r="F3189" s="23"/>
      <c r="G3189" s="23"/>
      <c r="H3189" s="23"/>
      <c r="I3189" s="23"/>
      <c r="J3189" s="23"/>
      <c r="K3189" s="23"/>
      <c r="L3189" s="23"/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</row>
    <row r="3190" spans="1:23" x14ac:dyDescent="0.3">
      <c r="A3190" s="23"/>
      <c r="B3190" s="23"/>
      <c r="C3190" s="23"/>
      <c r="D3190" s="23"/>
      <c r="E3190" s="23"/>
      <c r="F3190" s="23"/>
      <c r="G3190" s="23"/>
      <c r="H3190" s="23"/>
      <c r="I3190" s="23"/>
      <c r="J3190" s="23"/>
      <c r="K3190" s="23"/>
      <c r="L3190" s="23"/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</row>
    <row r="3191" spans="1:23" x14ac:dyDescent="0.3">
      <c r="A3191" s="23"/>
      <c r="B3191" s="23"/>
      <c r="C3191" s="23"/>
      <c r="D3191" s="23"/>
      <c r="E3191" s="23"/>
      <c r="F3191" s="23"/>
      <c r="G3191" s="23"/>
      <c r="H3191" s="23"/>
      <c r="I3191" s="23"/>
      <c r="J3191" s="23"/>
      <c r="K3191" s="23"/>
      <c r="L3191" s="23"/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</row>
    <row r="3192" spans="1:23" x14ac:dyDescent="0.3">
      <c r="A3192" s="23"/>
      <c r="B3192" s="23"/>
      <c r="C3192" s="23"/>
      <c r="D3192" s="23"/>
      <c r="E3192" s="23"/>
      <c r="F3192" s="23"/>
      <c r="G3192" s="23"/>
      <c r="H3192" s="23"/>
      <c r="I3192" s="23"/>
      <c r="J3192" s="23"/>
      <c r="K3192" s="23"/>
      <c r="L3192" s="23"/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</row>
    <row r="3193" spans="1:23" x14ac:dyDescent="0.3">
      <c r="A3193" s="23"/>
      <c r="B3193" s="23"/>
      <c r="C3193" s="23"/>
      <c r="D3193" s="23"/>
      <c r="E3193" s="23"/>
      <c r="F3193" s="23"/>
      <c r="G3193" s="23"/>
      <c r="H3193" s="23"/>
      <c r="I3193" s="23"/>
      <c r="J3193" s="23"/>
      <c r="K3193" s="23"/>
      <c r="L3193" s="23"/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</row>
    <row r="3194" spans="1:23" x14ac:dyDescent="0.3">
      <c r="A3194" s="23"/>
      <c r="B3194" s="23"/>
      <c r="C3194" s="23"/>
      <c r="D3194" s="23"/>
      <c r="E3194" s="23"/>
      <c r="F3194" s="23"/>
      <c r="G3194" s="23"/>
      <c r="H3194" s="23"/>
      <c r="I3194" s="23"/>
      <c r="J3194" s="23"/>
      <c r="K3194" s="23"/>
      <c r="L3194" s="23"/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</row>
    <row r="3195" spans="1:23" x14ac:dyDescent="0.3">
      <c r="A3195" s="23"/>
      <c r="B3195" s="23"/>
      <c r="C3195" s="23"/>
      <c r="D3195" s="23"/>
      <c r="E3195" s="23"/>
      <c r="F3195" s="23"/>
      <c r="G3195" s="23"/>
      <c r="H3195" s="23"/>
      <c r="I3195" s="23"/>
      <c r="J3195" s="23"/>
      <c r="K3195" s="23"/>
      <c r="L3195" s="23"/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</row>
    <row r="3196" spans="1:23" x14ac:dyDescent="0.3">
      <c r="A3196" s="23"/>
      <c r="B3196" s="23"/>
      <c r="C3196" s="23"/>
      <c r="D3196" s="23"/>
      <c r="E3196" s="23"/>
      <c r="F3196" s="23"/>
      <c r="G3196" s="23"/>
      <c r="H3196" s="23"/>
      <c r="I3196" s="23"/>
      <c r="J3196" s="23"/>
      <c r="K3196" s="23"/>
      <c r="L3196" s="23"/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</row>
    <row r="3197" spans="1:23" x14ac:dyDescent="0.3">
      <c r="A3197" s="23"/>
      <c r="B3197" s="23"/>
      <c r="C3197" s="23"/>
      <c r="D3197" s="23"/>
      <c r="E3197" s="23"/>
      <c r="F3197" s="23"/>
      <c r="G3197" s="23"/>
      <c r="H3197" s="23"/>
      <c r="I3197" s="23"/>
      <c r="J3197" s="23"/>
      <c r="K3197" s="23"/>
      <c r="L3197" s="23"/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</row>
    <row r="3198" spans="1:23" x14ac:dyDescent="0.3">
      <c r="A3198" s="23"/>
      <c r="B3198" s="23"/>
      <c r="C3198" s="23"/>
      <c r="D3198" s="23"/>
      <c r="E3198" s="23"/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</row>
    <row r="3199" spans="1:23" x14ac:dyDescent="0.3">
      <c r="A3199" s="23"/>
      <c r="B3199" s="23"/>
      <c r="C3199" s="23"/>
      <c r="D3199" s="23"/>
      <c r="E3199" s="23"/>
      <c r="F3199" s="23"/>
      <c r="G3199" s="23"/>
      <c r="H3199" s="23"/>
      <c r="I3199" s="23"/>
      <c r="J3199" s="23"/>
      <c r="K3199" s="23"/>
      <c r="L3199" s="23"/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</row>
    <row r="3200" spans="1:23" x14ac:dyDescent="0.3">
      <c r="A3200" s="23"/>
      <c r="B3200" s="23"/>
      <c r="C3200" s="23"/>
      <c r="D3200" s="23"/>
      <c r="E3200" s="23"/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</row>
    <row r="3201" spans="1:23" x14ac:dyDescent="0.3">
      <c r="A3201" s="23"/>
      <c r="B3201" s="23"/>
      <c r="C3201" s="23"/>
      <c r="D3201" s="23"/>
      <c r="E3201" s="23"/>
      <c r="F3201" s="23"/>
      <c r="G3201" s="23"/>
      <c r="H3201" s="23"/>
      <c r="I3201" s="23"/>
      <c r="J3201" s="23"/>
      <c r="K3201" s="23"/>
      <c r="L3201" s="23"/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</row>
    <row r="3202" spans="1:23" x14ac:dyDescent="0.3">
      <c r="A3202" s="23"/>
      <c r="B3202" s="23"/>
      <c r="C3202" s="23"/>
      <c r="D3202" s="23"/>
      <c r="E3202" s="23"/>
      <c r="F3202" s="23"/>
      <c r="G3202" s="23"/>
      <c r="H3202" s="23"/>
      <c r="I3202" s="23"/>
      <c r="J3202" s="23"/>
      <c r="K3202" s="23"/>
      <c r="L3202" s="23"/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</row>
    <row r="3203" spans="1:23" x14ac:dyDescent="0.3">
      <c r="A3203" s="23"/>
      <c r="B3203" s="23"/>
      <c r="C3203" s="23"/>
      <c r="D3203" s="23"/>
      <c r="E3203" s="23"/>
      <c r="F3203" s="23"/>
      <c r="G3203" s="23"/>
      <c r="H3203" s="23"/>
      <c r="I3203" s="23"/>
      <c r="J3203" s="23"/>
      <c r="K3203" s="23"/>
      <c r="L3203" s="23"/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</row>
    <row r="3204" spans="1:23" x14ac:dyDescent="0.3">
      <c r="A3204" s="23"/>
      <c r="B3204" s="23"/>
      <c r="C3204" s="23"/>
      <c r="D3204" s="23"/>
      <c r="E3204" s="23"/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</row>
    <row r="3205" spans="1:23" x14ac:dyDescent="0.3">
      <c r="A3205" s="23"/>
      <c r="B3205" s="23"/>
      <c r="C3205" s="23"/>
      <c r="D3205" s="23"/>
      <c r="E3205" s="23"/>
      <c r="F3205" s="23"/>
      <c r="G3205" s="23"/>
      <c r="H3205" s="23"/>
      <c r="I3205" s="23"/>
      <c r="J3205" s="23"/>
      <c r="K3205" s="23"/>
      <c r="L3205" s="23"/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</row>
    <row r="3206" spans="1:23" x14ac:dyDescent="0.3">
      <c r="A3206" s="23"/>
      <c r="B3206" s="23"/>
      <c r="C3206" s="23"/>
      <c r="D3206" s="23"/>
      <c r="E3206" s="23"/>
      <c r="F3206" s="23"/>
      <c r="G3206" s="23"/>
      <c r="H3206" s="23"/>
      <c r="I3206" s="23"/>
      <c r="J3206" s="23"/>
      <c r="K3206" s="23"/>
      <c r="L3206" s="23"/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</row>
    <row r="3207" spans="1:23" x14ac:dyDescent="0.3">
      <c r="A3207" s="23"/>
      <c r="B3207" s="23"/>
      <c r="C3207" s="23"/>
      <c r="D3207" s="23"/>
      <c r="E3207" s="23"/>
      <c r="F3207" s="23"/>
      <c r="G3207" s="23"/>
      <c r="H3207" s="23"/>
      <c r="I3207" s="23"/>
      <c r="J3207" s="23"/>
      <c r="K3207" s="23"/>
      <c r="L3207" s="23"/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</row>
    <row r="3208" spans="1:23" x14ac:dyDescent="0.3">
      <c r="A3208" s="23"/>
      <c r="B3208" s="23"/>
      <c r="C3208" s="23"/>
      <c r="D3208" s="23"/>
      <c r="E3208" s="23"/>
      <c r="F3208" s="23"/>
      <c r="G3208" s="23"/>
      <c r="H3208" s="23"/>
      <c r="I3208" s="23"/>
      <c r="J3208" s="23"/>
      <c r="K3208" s="23"/>
      <c r="L3208" s="23"/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</row>
    <row r="3209" spans="1:23" x14ac:dyDescent="0.3">
      <c r="A3209" s="23"/>
      <c r="B3209" s="23"/>
      <c r="C3209" s="23"/>
      <c r="D3209" s="23"/>
      <c r="E3209" s="23"/>
      <c r="F3209" s="23"/>
      <c r="G3209" s="23"/>
      <c r="H3209" s="23"/>
      <c r="I3209" s="23"/>
      <c r="J3209" s="23"/>
      <c r="K3209" s="23"/>
      <c r="L3209" s="23"/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</row>
    <row r="3210" spans="1:23" x14ac:dyDescent="0.3">
      <c r="A3210" s="23"/>
      <c r="B3210" s="23"/>
      <c r="C3210" s="23"/>
      <c r="D3210" s="23"/>
      <c r="E3210" s="23"/>
      <c r="F3210" s="23"/>
      <c r="G3210" s="23"/>
      <c r="H3210" s="23"/>
      <c r="I3210" s="23"/>
      <c r="J3210" s="23"/>
      <c r="K3210" s="23"/>
      <c r="L3210" s="23"/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</row>
    <row r="3211" spans="1:23" x14ac:dyDescent="0.3">
      <c r="A3211" s="23"/>
      <c r="B3211" s="23"/>
      <c r="C3211" s="23"/>
      <c r="D3211" s="23"/>
      <c r="E3211" s="23"/>
      <c r="F3211" s="23"/>
      <c r="G3211" s="23"/>
      <c r="H3211" s="23"/>
      <c r="I3211" s="23"/>
      <c r="J3211" s="23"/>
      <c r="K3211" s="23"/>
      <c r="L3211" s="23"/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</row>
    <row r="3212" spans="1:23" x14ac:dyDescent="0.3">
      <c r="A3212" s="23"/>
      <c r="B3212" s="23"/>
      <c r="C3212" s="23"/>
      <c r="D3212" s="23"/>
      <c r="E3212" s="23"/>
      <c r="F3212" s="23"/>
      <c r="G3212" s="23"/>
      <c r="H3212" s="23"/>
      <c r="I3212" s="23"/>
      <c r="J3212" s="23"/>
      <c r="K3212" s="23"/>
      <c r="L3212" s="23"/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</row>
    <row r="3213" spans="1:23" x14ac:dyDescent="0.3">
      <c r="A3213" s="23"/>
      <c r="B3213" s="23"/>
      <c r="C3213" s="23"/>
      <c r="D3213" s="23"/>
      <c r="E3213" s="23"/>
      <c r="F3213" s="23"/>
      <c r="G3213" s="23"/>
      <c r="H3213" s="23"/>
      <c r="I3213" s="23"/>
      <c r="J3213" s="23"/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</row>
    <row r="3214" spans="1:23" x14ac:dyDescent="0.3">
      <c r="A3214" s="23"/>
      <c r="B3214" s="23"/>
      <c r="C3214" s="23"/>
      <c r="D3214" s="23"/>
      <c r="E3214" s="23"/>
      <c r="F3214" s="23"/>
      <c r="G3214" s="23"/>
      <c r="H3214" s="23"/>
      <c r="I3214" s="23"/>
      <c r="J3214" s="23"/>
      <c r="K3214" s="23"/>
      <c r="L3214" s="23"/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</row>
    <row r="3215" spans="1:23" x14ac:dyDescent="0.3">
      <c r="A3215" s="23"/>
      <c r="B3215" s="23"/>
      <c r="C3215" s="23"/>
      <c r="D3215" s="23"/>
      <c r="E3215" s="23"/>
      <c r="F3215" s="23"/>
      <c r="G3215" s="23"/>
      <c r="H3215" s="23"/>
      <c r="I3215" s="23"/>
      <c r="J3215" s="23"/>
      <c r="K3215" s="23"/>
      <c r="L3215" s="23"/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</row>
    <row r="3216" spans="1:23" x14ac:dyDescent="0.3">
      <c r="A3216" s="23"/>
      <c r="B3216" s="23"/>
      <c r="C3216" s="23"/>
      <c r="D3216" s="23"/>
      <c r="E3216" s="23"/>
      <c r="F3216" s="23"/>
      <c r="G3216" s="23"/>
      <c r="H3216" s="23"/>
      <c r="I3216" s="23"/>
      <c r="J3216" s="23"/>
      <c r="K3216" s="23"/>
      <c r="L3216" s="23"/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</row>
    <row r="3217" spans="1:23" x14ac:dyDescent="0.3">
      <c r="A3217" s="23"/>
      <c r="B3217" s="23"/>
      <c r="C3217" s="23"/>
      <c r="D3217" s="23"/>
      <c r="E3217" s="23"/>
      <c r="F3217" s="23"/>
      <c r="G3217" s="23"/>
      <c r="H3217" s="23"/>
      <c r="I3217" s="23"/>
      <c r="J3217" s="23"/>
      <c r="K3217" s="23"/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</row>
    <row r="3218" spans="1:23" x14ac:dyDescent="0.3">
      <c r="A3218" s="23"/>
      <c r="B3218" s="23"/>
      <c r="C3218" s="23"/>
      <c r="D3218" s="23"/>
      <c r="E3218" s="23"/>
      <c r="F3218" s="23"/>
      <c r="G3218" s="23"/>
      <c r="H3218" s="23"/>
      <c r="I3218" s="23"/>
      <c r="J3218" s="23"/>
      <c r="K3218" s="23"/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</row>
    <row r="3219" spans="1:23" x14ac:dyDescent="0.3">
      <c r="A3219" s="23"/>
      <c r="B3219" s="23"/>
      <c r="C3219" s="23"/>
      <c r="D3219" s="23"/>
      <c r="E3219" s="23"/>
      <c r="F3219" s="23"/>
      <c r="G3219" s="23"/>
      <c r="H3219" s="23"/>
      <c r="I3219" s="23"/>
      <c r="J3219" s="23"/>
      <c r="K3219" s="23"/>
      <c r="L3219" s="23"/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</row>
    <row r="3220" spans="1:23" x14ac:dyDescent="0.3">
      <c r="A3220" s="23"/>
      <c r="B3220" s="23"/>
      <c r="C3220" s="23"/>
      <c r="D3220" s="23"/>
      <c r="E3220" s="23"/>
      <c r="F3220" s="23"/>
      <c r="G3220" s="23"/>
      <c r="H3220" s="23"/>
      <c r="I3220" s="23"/>
      <c r="J3220" s="23"/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</row>
    <row r="3221" spans="1:23" x14ac:dyDescent="0.3">
      <c r="A3221" s="23"/>
      <c r="B3221" s="23"/>
      <c r="C3221" s="23"/>
      <c r="D3221" s="23"/>
      <c r="E3221" s="23"/>
      <c r="F3221" s="23"/>
      <c r="G3221" s="23"/>
      <c r="H3221" s="23"/>
      <c r="I3221" s="23"/>
      <c r="J3221" s="23"/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</row>
    <row r="3222" spans="1:23" x14ac:dyDescent="0.3">
      <c r="A3222" s="23"/>
      <c r="B3222" s="23"/>
      <c r="C3222" s="23"/>
      <c r="D3222" s="23"/>
      <c r="E3222" s="23"/>
      <c r="F3222" s="23"/>
      <c r="G3222" s="23"/>
      <c r="H3222" s="23"/>
      <c r="I3222" s="23"/>
      <c r="J3222" s="23"/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</row>
    <row r="3223" spans="1:23" x14ac:dyDescent="0.3">
      <c r="A3223" s="23"/>
      <c r="B3223" s="23"/>
      <c r="C3223" s="23"/>
      <c r="D3223" s="23"/>
      <c r="E3223" s="23"/>
      <c r="F3223" s="23"/>
      <c r="G3223" s="23"/>
      <c r="H3223" s="23"/>
      <c r="I3223" s="23"/>
      <c r="J3223" s="23"/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</row>
    <row r="3224" spans="1:23" x14ac:dyDescent="0.3">
      <c r="A3224" s="23"/>
      <c r="B3224" s="23"/>
      <c r="C3224" s="23"/>
      <c r="D3224" s="23"/>
      <c r="E3224" s="23"/>
      <c r="F3224" s="23"/>
      <c r="G3224" s="23"/>
      <c r="H3224" s="23"/>
      <c r="I3224" s="23"/>
      <c r="J3224" s="23"/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</row>
    <row r="3225" spans="1:23" x14ac:dyDescent="0.3">
      <c r="A3225" s="23"/>
      <c r="B3225" s="23"/>
      <c r="C3225" s="23"/>
      <c r="D3225" s="23"/>
      <c r="E3225" s="23"/>
      <c r="F3225" s="23"/>
      <c r="G3225" s="23"/>
      <c r="H3225" s="23"/>
      <c r="I3225" s="23"/>
      <c r="J3225" s="23"/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</row>
    <row r="3226" spans="1:23" x14ac:dyDescent="0.3">
      <c r="A3226" s="23"/>
      <c r="B3226" s="23"/>
      <c r="C3226" s="23"/>
      <c r="D3226" s="23"/>
      <c r="E3226" s="23"/>
      <c r="F3226" s="23"/>
      <c r="G3226" s="23"/>
      <c r="H3226" s="23"/>
      <c r="I3226" s="23"/>
      <c r="J3226" s="23"/>
      <c r="K3226" s="23"/>
      <c r="L3226" s="23"/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</row>
    <row r="3227" spans="1:23" x14ac:dyDescent="0.3">
      <c r="A3227" s="23"/>
      <c r="B3227" s="23"/>
      <c r="C3227" s="23"/>
      <c r="D3227" s="23"/>
      <c r="E3227" s="23"/>
      <c r="F3227" s="23"/>
      <c r="G3227" s="23"/>
      <c r="H3227" s="23"/>
      <c r="I3227" s="23"/>
      <c r="J3227" s="23"/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</row>
    <row r="3228" spans="1:23" x14ac:dyDescent="0.3">
      <c r="A3228" s="23"/>
      <c r="B3228" s="23"/>
      <c r="C3228" s="23"/>
      <c r="D3228" s="23"/>
      <c r="E3228" s="23"/>
      <c r="F3228" s="23"/>
      <c r="G3228" s="23"/>
      <c r="H3228" s="23"/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</row>
    <row r="3229" spans="1:23" x14ac:dyDescent="0.3">
      <c r="A3229" s="23"/>
      <c r="B3229" s="23"/>
      <c r="C3229" s="23"/>
      <c r="D3229" s="23"/>
      <c r="E3229" s="23"/>
      <c r="F3229" s="23"/>
      <c r="G3229" s="23"/>
      <c r="H3229" s="23"/>
      <c r="I3229" s="23"/>
      <c r="J3229" s="23"/>
      <c r="K3229" s="23"/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</row>
    <row r="3230" spans="1:23" x14ac:dyDescent="0.3">
      <c r="A3230" s="23"/>
      <c r="B3230" s="23"/>
      <c r="C3230" s="23"/>
      <c r="D3230" s="23"/>
      <c r="E3230" s="23"/>
      <c r="F3230" s="23"/>
      <c r="G3230" s="23"/>
      <c r="H3230" s="23"/>
      <c r="I3230" s="23"/>
      <c r="J3230" s="23"/>
      <c r="K3230" s="23"/>
      <c r="L3230" s="23"/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</row>
    <row r="3231" spans="1:23" x14ac:dyDescent="0.3">
      <c r="A3231" s="23"/>
      <c r="B3231" s="23"/>
      <c r="C3231" s="23"/>
      <c r="D3231" s="23"/>
      <c r="E3231" s="23"/>
      <c r="F3231" s="23"/>
      <c r="G3231" s="23"/>
      <c r="H3231" s="23"/>
      <c r="I3231" s="23"/>
      <c r="J3231" s="23"/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</row>
    <row r="3232" spans="1:23" x14ac:dyDescent="0.3">
      <c r="A3232" s="23"/>
      <c r="B3232" s="23"/>
      <c r="C3232" s="23"/>
      <c r="D3232" s="23"/>
      <c r="E3232" s="23"/>
      <c r="F3232" s="23"/>
      <c r="G3232" s="23"/>
      <c r="H3232" s="23"/>
      <c r="I3232" s="23"/>
      <c r="J3232" s="23"/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</row>
    <row r="3233" spans="1:23" x14ac:dyDescent="0.3">
      <c r="A3233" s="23"/>
      <c r="B3233" s="23"/>
      <c r="C3233" s="23"/>
      <c r="D3233" s="23"/>
      <c r="E3233" s="23"/>
      <c r="F3233" s="23"/>
      <c r="G3233" s="23"/>
      <c r="H3233" s="23"/>
      <c r="I3233" s="23"/>
      <c r="J3233" s="23"/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</row>
    <row r="3234" spans="1:23" x14ac:dyDescent="0.3">
      <c r="A3234" s="23"/>
      <c r="B3234" s="23"/>
      <c r="C3234" s="23"/>
      <c r="D3234" s="23"/>
      <c r="E3234" s="23"/>
      <c r="F3234" s="23"/>
      <c r="G3234" s="23"/>
      <c r="H3234" s="23"/>
      <c r="I3234" s="23"/>
      <c r="J3234" s="23"/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</row>
    <row r="3235" spans="1:23" x14ac:dyDescent="0.3">
      <c r="A3235" s="23"/>
      <c r="B3235" s="23"/>
      <c r="C3235" s="23"/>
      <c r="D3235" s="23"/>
      <c r="E3235" s="23"/>
      <c r="F3235" s="23"/>
      <c r="G3235" s="23"/>
      <c r="H3235" s="23"/>
      <c r="I3235" s="23"/>
      <c r="J3235" s="23"/>
      <c r="K3235" s="23"/>
      <c r="L3235" s="23"/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</row>
    <row r="3236" spans="1:23" x14ac:dyDescent="0.3">
      <c r="A3236" s="23"/>
      <c r="B3236" s="23"/>
      <c r="C3236" s="23"/>
      <c r="D3236" s="23"/>
      <c r="E3236" s="23"/>
      <c r="F3236" s="23"/>
      <c r="G3236" s="23"/>
      <c r="H3236" s="23"/>
      <c r="I3236" s="23"/>
      <c r="J3236" s="23"/>
      <c r="K3236" s="23"/>
      <c r="L3236" s="23"/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</row>
    <row r="3237" spans="1:23" x14ac:dyDescent="0.3">
      <c r="A3237" s="23"/>
      <c r="B3237" s="23"/>
      <c r="C3237" s="23"/>
      <c r="D3237" s="23"/>
      <c r="E3237" s="23"/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</row>
    <row r="3238" spans="1:23" x14ac:dyDescent="0.3">
      <c r="A3238" s="23"/>
      <c r="B3238" s="23"/>
      <c r="C3238" s="23"/>
      <c r="D3238" s="23"/>
      <c r="E3238" s="23"/>
      <c r="F3238" s="23"/>
      <c r="G3238" s="23"/>
      <c r="H3238" s="23"/>
      <c r="I3238" s="23"/>
      <c r="J3238" s="23"/>
      <c r="K3238" s="23"/>
      <c r="L3238" s="23"/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</row>
    <row r="3239" spans="1:23" x14ac:dyDescent="0.3">
      <c r="A3239" s="23"/>
      <c r="B3239" s="23"/>
      <c r="C3239" s="23"/>
      <c r="D3239" s="23"/>
      <c r="E3239" s="23"/>
      <c r="F3239" s="23"/>
      <c r="G3239" s="23"/>
      <c r="H3239" s="23"/>
      <c r="I3239" s="23"/>
      <c r="J3239" s="23"/>
      <c r="K3239" s="23"/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</row>
    <row r="3240" spans="1:23" x14ac:dyDescent="0.3">
      <c r="A3240" s="23"/>
      <c r="B3240" s="23"/>
      <c r="C3240" s="23"/>
      <c r="D3240" s="23"/>
      <c r="E3240" s="23"/>
      <c r="F3240" s="23"/>
      <c r="G3240" s="23"/>
      <c r="H3240" s="23"/>
      <c r="I3240" s="23"/>
      <c r="J3240" s="23"/>
      <c r="K3240" s="23"/>
      <c r="L3240" s="23"/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</row>
    <row r="3241" spans="1:23" x14ac:dyDescent="0.3">
      <c r="A3241" s="23"/>
      <c r="B3241" s="23"/>
      <c r="C3241" s="23"/>
      <c r="D3241" s="23"/>
      <c r="E3241" s="23"/>
      <c r="F3241" s="23"/>
      <c r="G3241" s="23"/>
      <c r="H3241" s="23"/>
      <c r="I3241" s="23"/>
      <c r="J3241" s="23"/>
      <c r="K3241" s="23"/>
      <c r="L3241" s="23"/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</row>
    <row r="3242" spans="1:23" x14ac:dyDescent="0.3">
      <c r="A3242" s="23"/>
      <c r="B3242" s="23"/>
      <c r="C3242" s="23"/>
      <c r="D3242" s="23"/>
      <c r="E3242" s="23"/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</row>
    <row r="3243" spans="1:23" x14ac:dyDescent="0.3">
      <c r="A3243" s="23"/>
      <c r="B3243" s="23"/>
      <c r="C3243" s="23"/>
      <c r="D3243" s="23"/>
      <c r="E3243" s="23"/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</row>
    <row r="3244" spans="1:23" x14ac:dyDescent="0.3">
      <c r="A3244" s="23"/>
      <c r="B3244" s="23"/>
      <c r="C3244" s="23"/>
      <c r="D3244" s="23"/>
      <c r="E3244" s="23"/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</row>
    <row r="3245" spans="1:23" x14ac:dyDescent="0.3">
      <c r="A3245" s="23"/>
      <c r="B3245" s="23"/>
      <c r="C3245" s="23"/>
      <c r="D3245" s="23"/>
      <c r="E3245" s="23"/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</row>
    <row r="3246" spans="1:23" x14ac:dyDescent="0.3">
      <c r="A3246" s="23"/>
      <c r="B3246" s="23"/>
      <c r="C3246" s="23"/>
      <c r="D3246" s="23"/>
      <c r="E3246" s="23"/>
      <c r="F3246" s="23"/>
      <c r="G3246" s="23"/>
      <c r="H3246" s="23"/>
      <c r="I3246" s="23"/>
      <c r="J3246" s="23"/>
      <c r="K3246" s="23"/>
      <c r="L3246" s="23"/>
      <c r="M3246" s="23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</row>
    <row r="3247" spans="1:23" x14ac:dyDescent="0.3">
      <c r="A3247" s="23"/>
      <c r="B3247" s="23"/>
      <c r="C3247" s="23"/>
      <c r="D3247" s="23"/>
      <c r="E3247" s="23"/>
      <c r="F3247" s="23"/>
      <c r="G3247" s="23"/>
      <c r="H3247" s="23"/>
      <c r="I3247" s="23"/>
      <c r="J3247" s="23"/>
      <c r="K3247" s="23"/>
      <c r="L3247" s="23"/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</row>
    <row r="3248" spans="1:23" x14ac:dyDescent="0.3">
      <c r="A3248" s="23"/>
      <c r="B3248" s="23"/>
      <c r="C3248" s="23"/>
      <c r="D3248" s="23"/>
      <c r="E3248" s="23"/>
      <c r="F3248" s="23"/>
      <c r="G3248" s="23"/>
      <c r="H3248" s="23"/>
      <c r="I3248" s="23"/>
      <c r="J3248" s="23"/>
      <c r="K3248" s="23"/>
      <c r="L3248" s="23"/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</row>
    <row r="3249" spans="1:23" x14ac:dyDescent="0.3">
      <c r="A3249" s="23"/>
      <c r="B3249" s="23"/>
      <c r="C3249" s="23"/>
      <c r="D3249" s="23"/>
      <c r="E3249" s="23"/>
      <c r="F3249" s="23"/>
      <c r="G3249" s="23"/>
      <c r="H3249" s="23"/>
      <c r="I3249" s="23"/>
      <c r="J3249" s="23"/>
      <c r="K3249" s="23"/>
      <c r="L3249" s="23"/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</row>
    <row r="3250" spans="1:23" x14ac:dyDescent="0.3">
      <c r="A3250" s="23"/>
      <c r="B3250" s="23"/>
      <c r="C3250" s="23"/>
      <c r="D3250" s="23"/>
      <c r="E3250" s="23"/>
      <c r="F3250" s="23"/>
      <c r="G3250" s="23"/>
      <c r="H3250" s="23"/>
      <c r="I3250" s="23"/>
      <c r="J3250" s="23"/>
      <c r="K3250" s="23"/>
      <c r="L3250" s="23"/>
      <c r="M3250" s="23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</row>
    <row r="3251" spans="1:23" x14ac:dyDescent="0.3">
      <c r="A3251" s="23"/>
      <c r="B3251" s="23"/>
      <c r="C3251" s="23"/>
      <c r="D3251" s="23"/>
      <c r="E3251" s="23"/>
      <c r="F3251" s="23"/>
      <c r="G3251" s="23"/>
      <c r="H3251" s="23"/>
      <c r="I3251" s="23"/>
      <c r="J3251" s="23"/>
      <c r="K3251" s="23"/>
      <c r="L3251" s="23"/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</row>
    <row r="3252" spans="1:23" x14ac:dyDescent="0.3">
      <c r="A3252" s="23"/>
      <c r="B3252" s="23"/>
      <c r="C3252" s="23"/>
      <c r="D3252" s="23"/>
      <c r="E3252" s="23"/>
      <c r="F3252" s="23"/>
      <c r="G3252" s="23"/>
      <c r="H3252" s="23"/>
      <c r="I3252" s="23"/>
      <c r="J3252" s="23"/>
      <c r="K3252" s="23"/>
      <c r="L3252" s="23"/>
      <c r="M3252" s="23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</row>
    <row r="3253" spans="1:23" x14ac:dyDescent="0.3">
      <c r="A3253" s="23"/>
      <c r="B3253" s="23"/>
      <c r="C3253" s="23"/>
      <c r="D3253" s="23"/>
      <c r="E3253" s="23"/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</row>
    <row r="3254" spans="1:23" x14ac:dyDescent="0.3">
      <c r="A3254" s="23"/>
      <c r="B3254" s="23"/>
      <c r="C3254" s="23"/>
      <c r="D3254" s="23"/>
      <c r="E3254" s="23"/>
      <c r="F3254" s="23"/>
      <c r="G3254" s="23"/>
      <c r="H3254" s="23"/>
      <c r="I3254" s="23"/>
      <c r="J3254" s="23"/>
      <c r="K3254" s="23"/>
      <c r="L3254" s="23"/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</row>
    <row r="3255" spans="1:23" x14ac:dyDescent="0.3">
      <c r="A3255" s="23"/>
      <c r="B3255" s="23"/>
      <c r="C3255" s="23"/>
      <c r="D3255" s="23"/>
      <c r="E3255" s="23"/>
      <c r="F3255" s="23"/>
      <c r="G3255" s="23"/>
      <c r="H3255" s="23"/>
      <c r="I3255" s="23"/>
      <c r="J3255" s="23"/>
      <c r="K3255" s="23"/>
      <c r="L3255" s="23"/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</row>
    <row r="3256" spans="1:23" x14ac:dyDescent="0.3">
      <c r="A3256" s="23"/>
      <c r="B3256" s="23"/>
      <c r="C3256" s="23"/>
      <c r="D3256" s="23"/>
      <c r="E3256" s="23"/>
      <c r="F3256" s="23"/>
      <c r="G3256" s="23"/>
      <c r="H3256" s="23"/>
      <c r="I3256" s="23"/>
      <c r="J3256" s="23"/>
      <c r="K3256" s="23"/>
      <c r="L3256" s="23"/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</row>
    <row r="3257" spans="1:23" x14ac:dyDescent="0.3">
      <c r="A3257" s="23"/>
      <c r="B3257" s="23"/>
      <c r="C3257" s="23"/>
      <c r="D3257" s="23"/>
      <c r="E3257" s="23"/>
      <c r="F3257" s="23"/>
      <c r="G3257" s="23"/>
      <c r="H3257" s="23"/>
      <c r="I3257" s="23"/>
      <c r="J3257" s="23"/>
      <c r="K3257" s="23"/>
      <c r="L3257" s="23"/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</row>
    <row r="3258" spans="1:23" x14ac:dyDescent="0.3">
      <c r="A3258" s="23"/>
      <c r="B3258" s="23"/>
      <c r="C3258" s="23"/>
      <c r="D3258" s="23"/>
      <c r="E3258" s="23"/>
      <c r="F3258" s="23"/>
      <c r="G3258" s="23"/>
      <c r="H3258" s="23"/>
      <c r="I3258" s="23"/>
      <c r="J3258" s="23"/>
      <c r="K3258" s="23"/>
      <c r="L3258" s="23"/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</row>
    <row r="3259" spans="1:23" x14ac:dyDescent="0.3">
      <c r="A3259" s="23"/>
      <c r="B3259" s="23"/>
      <c r="C3259" s="23"/>
      <c r="D3259" s="23"/>
      <c r="E3259" s="23"/>
      <c r="F3259" s="23"/>
      <c r="G3259" s="23"/>
      <c r="H3259" s="23"/>
      <c r="I3259" s="23"/>
      <c r="J3259" s="23"/>
      <c r="K3259" s="23"/>
      <c r="L3259" s="23"/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</row>
    <row r="3260" spans="1:23" x14ac:dyDescent="0.3">
      <c r="A3260" s="23"/>
      <c r="B3260" s="23"/>
      <c r="C3260" s="23"/>
      <c r="D3260" s="23"/>
      <c r="E3260" s="23"/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</row>
    <row r="3261" spans="1:23" x14ac:dyDescent="0.3">
      <c r="A3261" s="23"/>
      <c r="B3261" s="23"/>
      <c r="C3261" s="23"/>
      <c r="D3261" s="23"/>
      <c r="E3261" s="23"/>
      <c r="F3261" s="23"/>
      <c r="G3261" s="23"/>
      <c r="H3261" s="23"/>
      <c r="I3261" s="23"/>
      <c r="J3261" s="23"/>
      <c r="K3261" s="23"/>
      <c r="L3261" s="23"/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</row>
    <row r="3262" spans="1:23" x14ac:dyDescent="0.3">
      <c r="A3262" s="23"/>
      <c r="B3262" s="23"/>
      <c r="C3262" s="23"/>
      <c r="D3262" s="23"/>
      <c r="E3262" s="23"/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</row>
    <row r="3263" spans="1:23" x14ac:dyDescent="0.3">
      <c r="A3263" s="23"/>
      <c r="B3263" s="23"/>
      <c r="C3263" s="23"/>
      <c r="D3263" s="23"/>
      <c r="E3263" s="23"/>
      <c r="F3263" s="23"/>
      <c r="G3263" s="23"/>
      <c r="H3263" s="23"/>
      <c r="I3263" s="23"/>
      <c r="J3263" s="23"/>
      <c r="K3263" s="23"/>
      <c r="L3263" s="23"/>
      <c r="M3263" s="23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</row>
    <row r="3264" spans="1:23" x14ac:dyDescent="0.3">
      <c r="A3264" s="23"/>
      <c r="B3264" s="23"/>
      <c r="C3264" s="23"/>
      <c r="D3264" s="23"/>
      <c r="E3264" s="23"/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</row>
    <row r="3265" spans="1:23" x14ac:dyDescent="0.3">
      <c r="A3265" s="23"/>
      <c r="B3265" s="23"/>
      <c r="C3265" s="23"/>
      <c r="D3265" s="23"/>
      <c r="E3265" s="23"/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</row>
    <row r="3266" spans="1:23" x14ac:dyDescent="0.3">
      <c r="A3266" s="23"/>
      <c r="B3266" s="23"/>
      <c r="C3266" s="23"/>
      <c r="D3266" s="23"/>
      <c r="E3266" s="23"/>
      <c r="F3266" s="23"/>
      <c r="G3266" s="23"/>
      <c r="H3266" s="23"/>
      <c r="I3266" s="23"/>
      <c r="J3266" s="23"/>
      <c r="K3266" s="23"/>
      <c r="L3266" s="23"/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</row>
    <row r="3267" spans="1:23" x14ac:dyDescent="0.3">
      <c r="A3267" s="23"/>
      <c r="B3267" s="23"/>
      <c r="C3267" s="23"/>
      <c r="D3267" s="23"/>
      <c r="E3267" s="23"/>
      <c r="F3267" s="23"/>
      <c r="G3267" s="23"/>
      <c r="H3267" s="23"/>
      <c r="I3267" s="23"/>
      <c r="J3267" s="23"/>
      <c r="K3267" s="23"/>
      <c r="L3267" s="23"/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</row>
    <row r="3268" spans="1:23" x14ac:dyDescent="0.3">
      <c r="A3268" s="23"/>
      <c r="B3268" s="23"/>
      <c r="C3268" s="23"/>
      <c r="D3268" s="23"/>
      <c r="E3268" s="23"/>
      <c r="F3268" s="23"/>
      <c r="G3268" s="23"/>
      <c r="H3268" s="23"/>
      <c r="I3268" s="23"/>
      <c r="J3268" s="23"/>
      <c r="K3268" s="23"/>
      <c r="L3268" s="23"/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</row>
    <row r="3269" spans="1:23" x14ac:dyDescent="0.3">
      <c r="A3269" s="23"/>
      <c r="B3269" s="23"/>
      <c r="C3269" s="23"/>
      <c r="D3269" s="23"/>
      <c r="E3269" s="23"/>
      <c r="F3269" s="23"/>
      <c r="G3269" s="23"/>
      <c r="H3269" s="23"/>
      <c r="I3269" s="23"/>
      <c r="J3269" s="23"/>
      <c r="K3269" s="23"/>
      <c r="L3269" s="23"/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</row>
    <row r="3270" spans="1:23" x14ac:dyDescent="0.3">
      <c r="A3270" s="23"/>
      <c r="B3270" s="23"/>
      <c r="C3270" s="23"/>
      <c r="D3270" s="23"/>
      <c r="E3270" s="23"/>
      <c r="F3270" s="23"/>
      <c r="G3270" s="23"/>
      <c r="H3270" s="23"/>
      <c r="I3270" s="23"/>
      <c r="J3270" s="23"/>
      <c r="K3270" s="23"/>
      <c r="L3270" s="23"/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</row>
    <row r="3271" spans="1:23" x14ac:dyDescent="0.3">
      <c r="A3271" s="23"/>
      <c r="B3271" s="23"/>
      <c r="C3271" s="23"/>
      <c r="D3271" s="23"/>
      <c r="E3271" s="23"/>
      <c r="F3271" s="23"/>
      <c r="G3271" s="23"/>
      <c r="H3271" s="23"/>
      <c r="I3271" s="23"/>
      <c r="J3271" s="23"/>
      <c r="K3271" s="23"/>
      <c r="L3271" s="23"/>
      <c r="M3271" s="23"/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</row>
    <row r="3272" spans="1:23" x14ac:dyDescent="0.3">
      <c r="A3272" s="23"/>
      <c r="B3272" s="23"/>
      <c r="C3272" s="23"/>
      <c r="D3272" s="23"/>
      <c r="E3272" s="23"/>
      <c r="F3272" s="23"/>
      <c r="G3272" s="23"/>
      <c r="H3272" s="23"/>
      <c r="I3272" s="23"/>
      <c r="J3272" s="23"/>
      <c r="K3272" s="23"/>
      <c r="L3272" s="23"/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</row>
    <row r="3273" spans="1:23" x14ac:dyDescent="0.3">
      <c r="A3273" s="23"/>
      <c r="B3273" s="23"/>
      <c r="C3273" s="23"/>
      <c r="D3273" s="23"/>
      <c r="E3273" s="23"/>
      <c r="F3273" s="23"/>
      <c r="G3273" s="23"/>
      <c r="H3273" s="23"/>
      <c r="I3273" s="23"/>
      <c r="J3273" s="23"/>
      <c r="K3273" s="23"/>
      <c r="L3273" s="23"/>
      <c r="M3273" s="23"/>
      <c r="N3273" s="23"/>
      <c r="O3273" s="23"/>
      <c r="P3273" s="23"/>
      <c r="Q3273" s="23"/>
      <c r="R3273" s="23"/>
      <c r="S3273" s="23"/>
      <c r="T3273" s="23"/>
      <c r="U3273" s="23"/>
      <c r="V3273" s="23"/>
      <c r="W3273" s="23"/>
    </row>
    <row r="3274" spans="1:23" x14ac:dyDescent="0.3">
      <c r="A3274" s="23"/>
      <c r="B3274" s="23"/>
      <c r="C3274" s="23"/>
      <c r="D3274" s="23"/>
      <c r="E3274" s="23"/>
      <c r="F3274" s="23"/>
      <c r="G3274" s="23"/>
      <c r="H3274" s="23"/>
      <c r="I3274" s="23"/>
      <c r="J3274" s="23"/>
      <c r="K3274" s="23"/>
      <c r="L3274" s="23"/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</row>
    <row r="3275" spans="1:23" x14ac:dyDescent="0.3">
      <c r="A3275" s="23"/>
      <c r="B3275" s="23"/>
      <c r="C3275" s="23"/>
      <c r="D3275" s="23"/>
      <c r="E3275" s="23"/>
      <c r="F3275" s="23"/>
      <c r="G3275" s="23"/>
      <c r="H3275" s="23"/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</row>
    <row r="3276" spans="1:23" x14ac:dyDescent="0.3">
      <c r="A3276" s="23"/>
      <c r="B3276" s="23"/>
      <c r="C3276" s="23"/>
      <c r="D3276" s="23"/>
      <c r="E3276" s="23"/>
      <c r="F3276" s="23"/>
      <c r="G3276" s="23"/>
      <c r="H3276" s="23"/>
      <c r="I3276" s="23"/>
      <c r="J3276" s="23"/>
      <c r="K3276" s="23"/>
      <c r="L3276" s="23"/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</row>
    <row r="3277" spans="1:23" x14ac:dyDescent="0.3">
      <c r="A3277" s="23"/>
      <c r="B3277" s="23"/>
      <c r="C3277" s="23"/>
      <c r="D3277" s="23"/>
      <c r="E3277" s="23"/>
      <c r="F3277" s="23"/>
      <c r="G3277" s="23"/>
      <c r="H3277" s="23"/>
      <c r="I3277" s="23"/>
      <c r="J3277" s="23"/>
      <c r="K3277" s="23"/>
      <c r="L3277" s="23"/>
      <c r="M3277" s="23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</row>
    <row r="3278" spans="1:23" x14ac:dyDescent="0.3">
      <c r="A3278" s="23"/>
      <c r="B3278" s="23"/>
      <c r="C3278" s="23"/>
      <c r="D3278" s="23"/>
      <c r="E3278" s="23"/>
      <c r="F3278" s="23"/>
      <c r="G3278" s="23"/>
      <c r="H3278" s="23"/>
      <c r="I3278" s="23"/>
      <c r="J3278" s="23"/>
      <c r="K3278" s="23"/>
      <c r="L3278" s="23"/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</row>
    <row r="3279" spans="1:23" x14ac:dyDescent="0.3">
      <c r="A3279" s="23"/>
      <c r="B3279" s="23"/>
      <c r="C3279" s="23"/>
      <c r="D3279" s="23"/>
      <c r="E3279" s="23"/>
      <c r="F3279" s="23"/>
      <c r="G3279" s="23"/>
      <c r="H3279" s="23"/>
      <c r="I3279" s="23"/>
      <c r="J3279" s="23"/>
      <c r="K3279" s="23"/>
      <c r="L3279" s="23"/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</row>
    <row r="3280" spans="1:23" x14ac:dyDescent="0.3">
      <c r="A3280" s="23"/>
      <c r="B3280" s="23"/>
      <c r="C3280" s="23"/>
      <c r="D3280" s="23"/>
      <c r="E3280" s="23"/>
      <c r="F3280" s="23"/>
      <c r="G3280" s="23"/>
      <c r="H3280" s="23"/>
      <c r="I3280" s="23"/>
      <c r="J3280" s="23"/>
      <c r="K3280" s="23"/>
      <c r="L3280" s="23"/>
      <c r="M3280" s="23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</row>
    <row r="3281" spans="1:23" x14ac:dyDescent="0.3">
      <c r="A3281" s="23"/>
      <c r="B3281" s="23"/>
      <c r="C3281" s="23"/>
      <c r="D3281" s="23"/>
      <c r="E3281" s="23"/>
      <c r="F3281" s="23"/>
      <c r="G3281" s="23"/>
      <c r="H3281" s="23"/>
      <c r="I3281" s="23"/>
      <c r="J3281" s="23"/>
      <c r="K3281" s="23"/>
      <c r="L3281" s="23"/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</row>
    <row r="3282" spans="1:23" x14ac:dyDescent="0.3">
      <c r="A3282" s="23"/>
      <c r="B3282" s="23"/>
      <c r="C3282" s="23"/>
      <c r="D3282" s="23"/>
      <c r="E3282" s="23"/>
      <c r="F3282" s="23"/>
      <c r="G3282" s="23"/>
      <c r="H3282" s="23"/>
      <c r="I3282" s="23"/>
      <c r="J3282" s="23"/>
      <c r="K3282" s="23"/>
      <c r="L3282" s="23"/>
      <c r="M3282" s="23"/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</row>
    <row r="3283" spans="1:23" x14ac:dyDescent="0.3">
      <c r="A3283" s="23"/>
      <c r="B3283" s="23"/>
      <c r="C3283" s="23"/>
      <c r="D3283" s="23"/>
      <c r="E3283" s="23"/>
      <c r="F3283" s="23"/>
      <c r="G3283" s="23"/>
      <c r="H3283" s="23"/>
      <c r="I3283" s="23"/>
      <c r="J3283" s="23"/>
      <c r="K3283" s="23"/>
      <c r="L3283" s="23"/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</row>
    <row r="3284" spans="1:23" x14ac:dyDescent="0.3">
      <c r="A3284" s="23"/>
      <c r="B3284" s="23"/>
      <c r="C3284" s="23"/>
      <c r="D3284" s="23"/>
      <c r="E3284" s="23"/>
      <c r="F3284" s="23"/>
      <c r="G3284" s="23"/>
      <c r="H3284" s="23"/>
      <c r="I3284" s="23"/>
      <c r="J3284" s="23"/>
      <c r="K3284" s="23"/>
      <c r="L3284" s="23"/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</row>
    <row r="3285" spans="1:23" x14ac:dyDescent="0.3">
      <c r="A3285" s="23"/>
      <c r="B3285" s="23"/>
      <c r="C3285" s="23"/>
      <c r="D3285" s="23"/>
      <c r="E3285" s="23"/>
      <c r="F3285" s="23"/>
      <c r="G3285" s="23"/>
      <c r="H3285" s="23"/>
      <c r="I3285" s="23"/>
      <c r="J3285" s="23"/>
      <c r="K3285" s="23"/>
      <c r="L3285" s="23"/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</row>
    <row r="3286" spans="1:23" x14ac:dyDescent="0.3">
      <c r="A3286" s="23"/>
      <c r="B3286" s="23"/>
      <c r="C3286" s="23"/>
      <c r="D3286" s="23"/>
      <c r="E3286" s="23"/>
      <c r="F3286" s="23"/>
      <c r="G3286" s="23"/>
      <c r="H3286" s="23"/>
      <c r="I3286" s="23"/>
      <c r="J3286" s="23"/>
      <c r="K3286" s="23"/>
      <c r="L3286" s="23"/>
      <c r="M3286" s="23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</row>
    <row r="3287" spans="1:23" x14ac:dyDescent="0.3">
      <c r="A3287" s="23"/>
      <c r="B3287" s="23"/>
      <c r="C3287" s="23"/>
      <c r="D3287" s="23"/>
      <c r="E3287" s="23"/>
      <c r="F3287" s="23"/>
      <c r="G3287" s="23"/>
      <c r="H3287" s="23"/>
      <c r="I3287" s="23"/>
      <c r="J3287" s="23"/>
      <c r="K3287" s="23"/>
      <c r="L3287" s="23"/>
      <c r="M3287" s="23"/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</row>
    <row r="3288" spans="1:23" x14ac:dyDescent="0.3">
      <c r="A3288" s="23"/>
      <c r="B3288" s="23"/>
      <c r="C3288" s="23"/>
      <c r="D3288" s="23"/>
      <c r="E3288" s="23"/>
      <c r="F3288" s="23"/>
      <c r="G3288" s="23"/>
      <c r="H3288" s="23"/>
      <c r="I3288" s="23"/>
      <c r="J3288" s="23"/>
      <c r="K3288" s="23"/>
      <c r="L3288" s="23"/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</row>
    <row r="3289" spans="1:23" x14ac:dyDescent="0.3">
      <c r="A3289" s="23"/>
      <c r="B3289" s="23"/>
      <c r="C3289" s="23"/>
      <c r="D3289" s="23"/>
      <c r="E3289" s="23"/>
      <c r="F3289" s="23"/>
      <c r="G3289" s="23"/>
      <c r="H3289" s="23"/>
      <c r="I3289" s="23"/>
      <c r="J3289" s="23"/>
      <c r="K3289" s="23"/>
      <c r="L3289" s="23"/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</row>
    <row r="3290" spans="1:23" x14ac:dyDescent="0.3">
      <c r="A3290" s="23"/>
      <c r="B3290" s="23"/>
      <c r="C3290" s="23"/>
      <c r="D3290" s="23"/>
      <c r="E3290" s="23"/>
      <c r="F3290" s="23"/>
      <c r="G3290" s="23"/>
      <c r="H3290" s="23"/>
      <c r="I3290" s="23"/>
      <c r="J3290" s="23"/>
      <c r="K3290" s="23"/>
      <c r="L3290" s="23"/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</row>
    <row r="3291" spans="1:23" x14ac:dyDescent="0.3">
      <c r="A3291" s="23"/>
      <c r="B3291" s="23"/>
      <c r="C3291" s="23"/>
      <c r="D3291" s="23"/>
      <c r="E3291" s="23"/>
      <c r="F3291" s="23"/>
      <c r="G3291" s="23"/>
      <c r="H3291" s="23"/>
      <c r="I3291" s="23"/>
      <c r="J3291" s="23"/>
      <c r="K3291" s="23"/>
      <c r="L3291" s="23"/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</row>
    <row r="3292" spans="1:23" x14ac:dyDescent="0.3">
      <c r="A3292" s="23"/>
      <c r="B3292" s="23"/>
      <c r="C3292" s="23"/>
      <c r="D3292" s="23"/>
      <c r="E3292" s="23"/>
      <c r="F3292" s="23"/>
      <c r="G3292" s="23"/>
      <c r="H3292" s="23"/>
      <c r="I3292" s="23"/>
      <c r="J3292" s="23"/>
      <c r="K3292" s="23"/>
      <c r="L3292" s="23"/>
      <c r="M3292" s="23"/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</row>
    <row r="3293" spans="1:23" x14ac:dyDescent="0.3">
      <c r="A3293" s="23"/>
      <c r="B3293" s="23"/>
      <c r="C3293" s="23"/>
      <c r="D3293" s="23"/>
      <c r="E3293" s="23"/>
      <c r="F3293" s="23"/>
      <c r="G3293" s="23"/>
      <c r="H3293" s="23"/>
      <c r="I3293" s="23"/>
      <c r="J3293" s="23"/>
      <c r="K3293" s="23"/>
      <c r="L3293" s="23"/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</row>
    <row r="3294" spans="1:23" x14ac:dyDescent="0.3">
      <c r="A3294" s="23"/>
      <c r="B3294" s="23"/>
      <c r="C3294" s="23"/>
      <c r="D3294" s="23"/>
      <c r="E3294" s="23"/>
      <c r="F3294" s="23"/>
      <c r="G3294" s="23"/>
      <c r="H3294" s="23"/>
      <c r="I3294" s="23"/>
      <c r="J3294" s="23"/>
      <c r="K3294" s="23"/>
      <c r="L3294" s="23"/>
      <c r="M3294" s="23"/>
      <c r="N3294" s="23"/>
      <c r="O3294" s="23"/>
      <c r="P3294" s="23"/>
      <c r="Q3294" s="23"/>
      <c r="R3294" s="23"/>
      <c r="S3294" s="23"/>
      <c r="T3294" s="23"/>
      <c r="U3294" s="23"/>
      <c r="V3294" s="23"/>
      <c r="W3294" s="23"/>
    </row>
    <row r="3295" spans="1:23" x14ac:dyDescent="0.3">
      <c r="A3295" s="23"/>
      <c r="B3295" s="23"/>
      <c r="C3295" s="23"/>
      <c r="D3295" s="23"/>
      <c r="E3295" s="23"/>
      <c r="F3295" s="23"/>
      <c r="G3295" s="23"/>
      <c r="H3295" s="23"/>
      <c r="I3295" s="23"/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  <c r="T3295" s="23"/>
      <c r="U3295" s="23"/>
      <c r="V3295" s="23"/>
      <c r="W3295" s="23"/>
    </row>
    <row r="3296" spans="1:23" x14ac:dyDescent="0.3">
      <c r="A3296" s="23"/>
      <c r="B3296" s="23"/>
      <c r="C3296" s="23"/>
      <c r="D3296" s="23"/>
      <c r="E3296" s="23"/>
      <c r="F3296" s="23"/>
      <c r="G3296" s="23"/>
      <c r="H3296" s="23"/>
      <c r="I3296" s="23"/>
      <c r="J3296" s="23"/>
      <c r="K3296" s="23"/>
      <c r="L3296" s="23"/>
      <c r="M3296" s="23"/>
      <c r="N3296" s="23"/>
      <c r="O3296" s="23"/>
      <c r="P3296" s="23"/>
      <c r="Q3296" s="23"/>
      <c r="R3296" s="23"/>
      <c r="S3296" s="23"/>
      <c r="T3296" s="23"/>
      <c r="U3296" s="23"/>
      <c r="V3296" s="23"/>
      <c r="W3296" s="23"/>
    </row>
    <row r="3297" spans="1:23" x14ac:dyDescent="0.3">
      <c r="A3297" s="23"/>
      <c r="B3297" s="23"/>
      <c r="C3297" s="23"/>
      <c r="D3297" s="23"/>
      <c r="E3297" s="23"/>
      <c r="F3297" s="23"/>
      <c r="G3297" s="23"/>
      <c r="H3297" s="23"/>
      <c r="I3297" s="23"/>
      <c r="J3297" s="23"/>
      <c r="K3297" s="23"/>
      <c r="L3297" s="23"/>
      <c r="M3297" s="23"/>
      <c r="N3297" s="23"/>
      <c r="O3297" s="23"/>
      <c r="P3297" s="23"/>
      <c r="Q3297" s="23"/>
      <c r="R3297" s="23"/>
      <c r="S3297" s="23"/>
      <c r="T3297" s="23"/>
      <c r="U3297" s="23"/>
      <c r="V3297" s="23"/>
      <c r="W3297" s="23"/>
    </row>
    <row r="3298" spans="1:23" x14ac:dyDescent="0.3">
      <c r="A3298" s="23"/>
      <c r="B3298" s="23"/>
      <c r="C3298" s="23"/>
      <c r="D3298" s="23"/>
      <c r="E3298" s="23"/>
      <c r="F3298" s="23"/>
      <c r="G3298" s="23"/>
      <c r="H3298" s="23"/>
      <c r="I3298" s="23"/>
      <c r="J3298" s="23"/>
      <c r="K3298" s="23"/>
      <c r="L3298" s="23"/>
      <c r="M3298" s="23"/>
      <c r="N3298" s="23"/>
      <c r="O3298" s="23"/>
      <c r="P3298" s="23"/>
      <c r="Q3298" s="23"/>
      <c r="R3298" s="23"/>
      <c r="S3298" s="23"/>
      <c r="T3298" s="23"/>
      <c r="U3298" s="23"/>
      <c r="V3298" s="23"/>
      <c r="W3298" s="23"/>
    </row>
    <row r="3299" spans="1:23" x14ac:dyDescent="0.3">
      <c r="A3299" s="23"/>
      <c r="B3299" s="23"/>
      <c r="C3299" s="23"/>
      <c r="D3299" s="23"/>
      <c r="E3299" s="23"/>
      <c r="F3299" s="23"/>
      <c r="G3299" s="23"/>
      <c r="H3299" s="23"/>
      <c r="I3299" s="23"/>
      <c r="J3299" s="23"/>
      <c r="K3299" s="23"/>
      <c r="L3299" s="23"/>
      <c r="M3299" s="23"/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</row>
    <row r="3300" spans="1:23" x14ac:dyDescent="0.3">
      <c r="A3300" s="23"/>
      <c r="B3300" s="23"/>
      <c r="C3300" s="23"/>
      <c r="D3300" s="23"/>
      <c r="E3300" s="23"/>
      <c r="F3300" s="23"/>
      <c r="G3300" s="23"/>
      <c r="H3300" s="23"/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</row>
    <row r="3301" spans="1:23" x14ac:dyDescent="0.3">
      <c r="A3301" s="23"/>
      <c r="B3301" s="23"/>
      <c r="C3301" s="23"/>
      <c r="D3301" s="23"/>
      <c r="E3301" s="23"/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23"/>
    </row>
    <row r="3302" spans="1:23" x14ac:dyDescent="0.3">
      <c r="A3302" s="23"/>
      <c r="B3302" s="23"/>
      <c r="C3302" s="23"/>
      <c r="D3302" s="23"/>
      <c r="E3302" s="23"/>
      <c r="F3302" s="23"/>
      <c r="G3302" s="23"/>
      <c r="H3302" s="23"/>
      <c r="I3302" s="23"/>
      <c r="J3302" s="23"/>
      <c r="K3302" s="23"/>
      <c r="L3302" s="23"/>
      <c r="M3302" s="23"/>
      <c r="N3302" s="23"/>
      <c r="O3302" s="23"/>
      <c r="P3302" s="23"/>
      <c r="Q3302" s="23"/>
      <c r="R3302" s="23"/>
      <c r="S3302" s="23"/>
      <c r="T3302" s="23"/>
      <c r="U3302" s="23"/>
      <c r="V3302" s="23"/>
      <c r="W3302" s="23"/>
    </row>
    <row r="3303" spans="1:23" x14ac:dyDescent="0.3">
      <c r="A3303" s="23"/>
      <c r="B3303" s="23"/>
      <c r="C3303" s="23"/>
      <c r="D3303" s="23"/>
      <c r="E3303" s="23"/>
      <c r="F3303" s="23"/>
      <c r="G3303" s="23"/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</row>
    <row r="3304" spans="1:23" x14ac:dyDescent="0.3">
      <c r="A3304" s="23"/>
      <c r="B3304" s="23"/>
      <c r="C3304" s="23"/>
      <c r="D3304" s="23"/>
      <c r="E3304" s="23"/>
      <c r="F3304" s="23"/>
      <c r="G3304" s="23"/>
      <c r="H3304" s="23"/>
      <c r="I3304" s="23"/>
      <c r="J3304" s="23"/>
      <c r="K3304" s="23"/>
      <c r="L3304" s="23"/>
      <c r="M3304" s="23"/>
      <c r="N3304" s="23"/>
      <c r="O3304" s="23"/>
      <c r="P3304" s="23"/>
      <c r="Q3304" s="23"/>
      <c r="R3304" s="23"/>
      <c r="S3304" s="23"/>
      <c r="T3304" s="23"/>
      <c r="U3304" s="23"/>
      <c r="V3304" s="23"/>
      <c r="W3304" s="23"/>
    </row>
    <row r="3305" spans="1:23" x14ac:dyDescent="0.3">
      <c r="A3305" s="23"/>
      <c r="B3305" s="23"/>
      <c r="C3305" s="23"/>
      <c r="D3305" s="23"/>
      <c r="E3305" s="23"/>
      <c r="F3305" s="23"/>
      <c r="G3305" s="23"/>
      <c r="H3305" s="23"/>
      <c r="I3305" s="23"/>
      <c r="J3305" s="23"/>
      <c r="K3305" s="23"/>
      <c r="L3305" s="23"/>
      <c r="M3305" s="23"/>
      <c r="N3305" s="23"/>
      <c r="O3305" s="23"/>
      <c r="P3305" s="23"/>
      <c r="Q3305" s="23"/>
      <c r="R3305" s="23"/>
      <c r="S3305" s="23"/>
      <c r="T3305" s="23"/>
      <c r="U3305" s="23"/>
      <c r="V3305" s="23"/>
      <c r="W3305" s="23"/>
    </row>
    <row r="3306" spans="1:23" x14ac:dyDescent="0.3">
      <c r="A3306" s="23"/>
      <c r="B3306" s="23"/>
      <c r="C3306" s="23"/>
      <c r="D3306" s="23"/>
      <c r="E3306" s="23"/>
      <c r="F3306" s="23"/>
      <c r="G3306" s="23"/>
      <c r="H3306" s="23"/>
      <c r="I3306" s="23"/>
      <c r="J3306" s="23"/>
      <c r="K3306" s="23"/>
      <c r="L3306" s="23"/>
      <c r="M3306" s="23"/>
      <c r="N3306" s="23"/>
      <c r="O3306" s="23"/>
      <c r="P3306" s="23"/>
      <c r="Q3306" s="23"/>
      <c r="R3306" s="23"/>
      <c r="S3306" s="23"/>
      <c r="T3306" s="23"/>
      <c r="U3306" s="23"/>
      <c r="V3306" s="23"/>
      <c r="W3306" s="23"/>
    </row>
    <row r="3307" spans="1:23" x14ac:dyDescent="0.3">
      <c r="A3307" s="23"/>
      <c r="B3307" s="23"/>
      <c r="C3307" s="23"/>
      <c r="D3307" s="23"/>
      <c r="E3307" s="23"/>
      <c r="F3307" s="23"/>
      <c r="G3307" s="23"/>
      <c r="H3307" s="23"/>
      <c r="I3307" s="23"/>
      <c r="J3307" s="23"/>
      <c r="K3307" s="23"/>
      <c r="L3307" s="23"/>
      <c r="M3307" s="23"/>
      <c r="N3307" s="23"/>
      <c r="O3307" s="23"/>
      <c r="P3307" s="23"/>
      <c r="Q3307" s="23"/>
      <c r="R3307" s="23"/>
      <c r="S3307" s="23"/>
      <c r="T3307" s="23"/>
      <c r="U3307" s="23"/>
      <c r="V3307" s="23"/>
      <c r="W3307" s="23"/>
    </row>
    <row r="3308" spans="1:23" x14ac:dyDescent="0.3">
      <c r="A3308" s="23"/>
      <c r="B3308" s="23"/>
      <c r="C3308" s="23"/>
      <c r="D3308" s="23"/>
      <c r="E3308" s="23"/>
      <c r="F3308" s="23"/>
      <c r="G3308" s="23"/>
      <c r="H3308" s="23"/>
      <c r="I3308" s="23"/>
      <c r="J3308" s="23"/>
      <c r="K3308" s="23"/>
      <c r="L3308" s="23"/>
      <c r="M3308" s="23"/>
      <c r="N3308" s="23"/>
      <c r="O3308" s="23"/>
      <c r="P3308" s="23"/>
      <c r="Q3308" s="23"/>
      <c r="R3308" s="23"/>
      <c r="S3308" s="23"/>
      <c r="T3308" s="23"/>
      <c r="U3308" s="23"/>
      <c r="V3308" s="23"/>
      <c r="W3308" s="23"/>
    </row>
    <row r="3309" spans="1:23" x14ac:dyDescent="0.3">
      <c r="A3309" s="23"/>
      <c r="B3309" s="23"/>
      <c r="C3309" s="23"/>
      <c r="D3309" s="23"/>
      <c r="E3309" s="23"/>
      <c r="F3309" s="23"/>
      <c r="G3309" s="23"/>
      <c r="H3309" s="23"/>
      <c r="I3309" s="23"/>
      <c r="J3309" s="23"/>
      <c r="K3309" s="23"/>
      <c r="L3309" s="23"/>
      <c r="M3309" s="23"/>
      <c r="N3309" s="23"/>
      <c r="O3309" s="23"/>
      <c r="P3309" s="23"/>
      <c r="Q3309" s="23"/>
      <c r="R3309" s="23"/>
      <c r="S3309" s="23"/>
      <c r="T3309" s="23"/>
      <c r="U3309" s="23"/>
      <c r="V3309" s="23"/>
      <c r="W3309" s="23"/>
    </row>
    <row r="3310" spans="1:23" x14ac:dyDescent="0.3">
      <c r="A3310" s="23"/>
      <c r="B3310" s="23"/>
      <c r="C3310" s="23"/>
      <c r="D3310" s="23"/>
      <c r="E3310" s="23"/>
      <c r="F3310" s="23"/>
      <c r="G3310" s="23"/>
      <c r="H3310" s="23"/>
      <c r="I3310" s="23"/>
      <c r="J3310" s="23"/>
      <c r="K3310" s="23"/>
      <c r="L3310" s="23"/>
      <c r="M3310" s="23"/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</row>
    <row r="3311" spans="1:23" x14ac:dyDescent="0.3">
      <c r="A3311" s="23"/>
      <c r="B3311" s="23"/>
      <c r="C3311" s="23"/>
      <c r="D3311" s="23"/>
      <c r="E3311" s="23"/>
      <c r="F3311" s="23"/>
      <c r="G3311" s="23"/>
      <c r="H3311" s="23"/>
      <c r="I3311" s="23"/>
      <c r="J3311" s="23"/>
      <c r="K3311" s="23"/>
      <c r="L3311" s="23"/>
      <c r="M3311" s="23"/>
      <c r="N3311" s="23"/>
      <c r="O3311" s="23"/>
      <c r="P3311" s="23"/>
      <c r="Q3311" s="23"/>
      <c r="R3311" s="23"/>
      <c r="S3311" s="23"/>
      <c r="T3311" s="23"/>
      <c r="U3311" s="23"/>
      <c r="V3311" s="23"/>
      <c r="W3311" s="23"/>
    </row>
    <row r="3312" spans="1:23" x14ac:dyDescent="0.3">
      <c r="A3312" s="23"/>
      <c r="B3312" s="23"/>
      <c r="C3312" s="23"/>
      <c r="D3312" s="23"/>
      <c r="E3312" s="23"/>
      <c r="F3312" s="23"/>
      <c r="G3312" s="23"/>
      <c r="H3312" s="23"/>
      <c r="I3312" s="23"/>
      <c r="J3312" s="23"/>
      <c r="K3312" s="23"/>
      <c r="L3312" s="23"/>
      <c r="M3312" s="23"/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</row>
    <row r="3313" spans="1:23" x14ac:dyDescent="0.3">
      <c r="A3313" s="23"/>
      <c r="B3313" s="23"/>
      <c r="C3313" s="23"/>
      <c r="D3313" s="23"/>
      <c r="E3313" s="23"/>
      <c r="F3313" s="23"/>
      <c r="G3313" s="23"/>
      <c r="H3313" s="23"/>
      <c r="I3313" s="23"/>
      <c r="J3313" s="23"/>
      <c r="K3313" s="23"/>
      <c r="L3313" s="23"/>
      <c r="M3313" s="23"/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</row>
    <row r="3314" spans="1:23" x14ac:dyDescent="0.3">
      <c r="A3314" s="23"/>
      <c r="B3314" s="23"/>
      <c r="C3314" s="23"/>
      <c r="D3314" s="23"/>
      <c r="E3314" s="23"/>
      <c r="F3314" s="23"/>
      <c r="G3314" s="23"/>
      <c r="H3314" s="23"/>
      <c r="I3314" s="23"/>
      <c r="J3314" s="23"/>
      <c r="K3314" s="23"/>
      <c r="L3314" s="23"/>
      <c r="M3314" s="23"/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</row>
    <row r="3315" spans="1:23" x14ac:dyDescent="0.3">
      <c r="A3315" s="23"/>
      <c r="B3315" s="23"/>
      <c r="C3315" s="23"/>
      <c r="D3315" s="23"/>
      <c r="E3315" s="23"/>
      <c r="F3315" s="23"/>
      <c r="G3315" s="23"/>
      <c r="H3315" s="23"/>
      <c r="I3315" s="23"/>
      <c r="J3315" s="23"/>
      <c r="K3315" s="23"/>
      <c r="L3315" s="23"/>
      <c r="M3315" s="23"/>
      <c r="N3315" s="23"/>
      <c r="O3315" s="23"/>
      <c r="P3315" s="23"/>
      <c r="Q3315" s="23"/>
      <c r="R3315" s="23"/>
      <c r="S3315" s="23"/>
      <c r="T3315" s="23"/>
      <c r="U3315" s="23"/>
      <c r="V3315" s="23"/>
      <c r="W3315" s="23"/>
    </row>
    <row r="3316" spans="1:23" x14ac:dyDescent="0.3">
      <c r="A3316" s="23"/>
      <c r="B3316" s="23"/>
      <c r="C3316" s="23"/>
      <c r="D3316" s="23"/>
      <c r="E3316" s="23"/>
      <c r="F3316" s="23"/>
      <c r="G3316" s="23"/>
      <c r="H3316" s="23"/>
      <c r="I3316" s="23"/>
      <c r="J3316" s="23"/>
      <c r="K3316" s="23"/>
      <c r="L3316" s="23"/>
      <c r="M3316" s="23"/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</row>
    <row r="3317" spans="1:23" x14ac:dyDescent="0.3">
      <c r="A3317" s="23"/>
      <c r="B3317" s="23"/>
      <c r="C3317" s="23"/>
      <c r="D3317" s="23"/>
      <c r="E3317" s="23"/>
      <c r="F3317" s="23"/>
      <c r="G3317" s="23"/>
      <c r="H3317" s="23"/>
      <c r="I3317" s="23"/>
      <c r="J3317" s="23"/>
      <c r="K3317" s="23"/>
      <c r="L3317" s="23"/>
      <c r="M3317" s="23"/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</row>
    <row r="3318" spans="1:23" x14ac:dyDescent="0.3">
      <c r="A3318" s="23"/>
      <c r="B3318" s="23"/>
      <c r="C3318" s="23"/>
      <c r="D3318" s="23"/>
      <c r="E3318" s="23"/>
      <c r="F3318" s="23"/>
      <c r="G3318" s="23"/>
      <c r="H3318" s="23"/>
      <c r="I3318" s="23"/>
      <c r="J3318" s="23"/>
      <c r="K3318" s="23"/>
      <c r="L3318" s="23"/>
      <c r="M3318" s="23"/>
      <c r="N3318" s="23"/>
      <c r="O3318" s="23"/>
      <c r="P3318" s="23"/>
      <c r="Q3318" s="23"/>
      <c r="R3318" s="23"/>
      <c r="S3318" s="23"/>
      <c r="T3318" s="23"/>
      <c r="U3318" s="23"/>
      <c r="V3318" s="23"/>
      <c r="W3318" s="23"/>
    </row>
    <row r="3319" spans="1:23" x14ac:dyDescent="0.3">
      <c r="A3319" s="23"/>
      <c r="B3319" s="23"/>
      <c r="C3319" s="23"/>
      <c r="D3319" s="23"/>
      <c r="E3319" s="23"/>
      <c r="F3319" s="23"/>
      <c r="G3319" s="23"/>
      <c r="H3319" s="23"/>
      <c r="I3319" s="23"/>
      <c r="J3319" s="23"/>
      <c r="K3319" s="23"/>
      <c r="L3319" s="23"/>
      <c r="M3319" s="23"/>
      <c r="N3319" s="23"/>
      <c r="O3319" s="23"/>
      <c r="P3319" s="23"/>
      <c r="Q3319" s="23"/>
      <c r="R3319" s="23"/>
      <c r="S3319" s="23"/>
      <c r="T3319" s="23"/>
      <c r="U3319" s="23"/>
      <c r="V3319" s="23"/>
      <c r="W3319" s="23"/>
    </row>
    <row r="3320" spans="1:23" x14ac:dyDescent="0.3">
      <c r="A3320" s="23"/>
      <c r="B3320" s="23"/>
      <c r="C3320" s="23"/>
      <c r="D3320" s="23"/>
      <c r="E3320" s="23"/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</row>
    <row r="3321" spans="1:23" x14ac:dyDescent="0.3">
      <c r="A3321" s="23"/>
      <c r="B3321" s="23"/>
      <c r="C3321" s="23"/>
      <c r="D3321" s="23"/>
      <c r="E3321" s="23"/>
      <c r="F3321" s="23"/>
      <c r="G3321" s="23"/>
      <c r="H3321" s="23"/>
      <c r="I3321" s="23"/>
      <c r="J3321" s="23"/>
      <c r="K3321" s="23"/>
      <c r="L3321" s="23"/>
      <c r="M3321" s="23"/>
      <c r="N3321" s="23"/>
      <c r="O3321" s="23"/>
      <c r="P3321" s="23"/>
      <c r="Q3321" s="23"/>
      <c r="R3321" s="23"/>
      <c r="S3321" s="23"/>
      <c r="T3321" s="23"/>
      <c r="U3321" s="23"/>
      <c r="V3321" s="23"/>
      <c r="W3321" s="23"/>
    </row>
    <row r="3322" spans="1:23" x14ac:dyDescent="0.3">
      <c r="A3322" s="23"/>
      <c r="B3322" s="23"/>
      <c r="C3322" s="23"/>
      <c r="D3322" s="23"/>
      <c r="E3322" s="23"/>
      <c r="F3322" s="23"/>
      <c r="G3322" s="23"/>
      <c r="H3322" s="23"/>
      <c r="I3322" s="23"/>
      <c r="J3322" s="23"/>
      <c r="K3322" s="23"/>
      <c r="L3322" s="23"/>
      <c r="M3322" s="23"/>
      <c r="N3322" s="23"/>
      <c r="O3322" s="23"/>
      <c r="P3322" s="23"/>
      <c r="Q3322" s="23"/>
      <c r="R3322" s="23"/>
      <c r="S3322" s="23"/>
      <c r="T3322" s="23"/>
      <c r="U3322" s="23"/>
      <c r="V3322" s="23"/>
      <c r="W3322" s="23"/>
    </row>
    <row r="3323" spans="1:23" x14ac:dyDescent="0.3">
      <c r="A3323" s="23"/>
      <c r="B3323" s="23"/>
      <c r="C3323" s="23"/>
      <c r="D3323" s="23"/>
      <c r="E3323" s="23"/>
      <c r="F3323" s="23"/>
      <c r="G3323" s="23"/>
      <c r="H3323" s="23"/>
      <c r="I3323" s="23"/>
      <c r="J3323" s="23"/>
      <c r="K3323" s="23"/>
      <c r="L3323" s="23"/>
      <c r="M3323" s="23"/>
      <c r="N3323" s="23"/>
      <c r="O3323" s="23"/>
      <c r="P3323" s="23"/>
      <c r="Q3323" s="23"/>
      <c r="R3323" s="23"/>
      <c r="S3323" s="23"/>
      <c r="T3323" s="23"/>
      <c r="U3323" s="23"/>
      <c r="V3323" s="23"/>
      <c r="W3323" s="23"/>
    </row>
    <row r="3324" spans="1:23" x14ac:dyDescent="0.3">
      <c r="A3324" s="23"/>
      <c r="B3324" s="23"/>
      <c r="C3324" s="23"/>
      <c r="D3324" s="23"/>
      <c r="E3324" s="23"/>
      <c r="F3324" s="23"/>
      <c r="G3324" s="23"/>
      <c r="H3324" s="23"/>
      <c r="I3324" s="23"/>
      <c r="J3324" s="23"/>
      <c r="K3324" s="23"/>
      <c r="L3324" s="23"/>
      <c r="M3324" s="23"/>
      <c r="N3324" s="23"/>
      <c r="O3324" s="23"/>
      <c r="P3324" s="23"/>
      <c r="Q3324" s="23"/>
      <c r="R3324" s="23"/>
      <c r="S3324" s="23"/>
      <c r="T3324" s="23"/>
      <c r="U3324" s="23"/>
      <c r="V3324" s="23"/>
      <c r="W3324" s="23"/>
    </row>
    <row r="3325" spans="1:23" x14ac:dyDescent="0.3">
      <c r="A3325" s="23"/>
      <c r="B3325" s="23"/>
      <c r="C3325" s="23"/>
      <c r="D3325" s="23"/>
      <c r="E3325" s="23"/>
      <c r="F3325" s="23"/>
      <c r="G3325" s="23"/>
      <c r="H3325" s="23"/>
      <c r="I3325" s="23"/>
      <c r="J3325" s="23"/>
      <c r="K3325" s="23"/>
      <c r="L3325" s="23"/>
      <c r="M3325" s="23"/>
      <c r="N3325" s="23"/>
      <c r="O3325" s="23"/>
      <c r="P3325" s="23"/>
      <c r="Q3325" s="23"/>
      <c r="R3325" s="23"/>
      <c r="S3325" s="23"/>
      <c r="T3325" s="23"/>
      <c r="U3325" s="23"/>
      <c r="V3325" s="23"/>
      <c r="W3325" s="23"/>
    </row>
    <row r="3326" spans="1:23" x14ac:dyDescent="0.3">
      <c r="A3326" s="23"/>
      <c r="B3326" s="23"/>
      <c r="C3326" s="23"/>
      <c r="D3326" s="23"/>
      <c r="E3326" s="23"/>
      <c r="F3326" s="23"/>
      <c r="G3326" s="23"/>
      <c r="H3326" s="23"/>
      <c r="I3326" s="23"/>
      <c r="J3326" s="23"/>
      <c r="K3326" s="23"/>
      <c r="L3326" s="23"/>
      <c r="M3326" s="23"/>
      <c r="N3326" s="23"/>
      <c r="O3326" s="23"/>
      <c r="P3326" s="23"/>
      <c r="Q3326" s="23"/>
      <c r="R3326" s="23"/>
      <c r="S3326" s="23"/>
      <c r="T3326" s="23"/>
      <c r="U3326" s="23"/>
      <c r="V3326" s="23"/>
      <c r="W3326" s="23"/>
    </row>
    <row r="3327" spans="1:23" x14ac:dyDescent="0.3">
      <c r="A3327" s="23"/>
      <c r="B3327" s="23"/>
      <c r="C3327" s="23"/>
      <c r="D3327" s="23"/>
      <c r="E3327" s="23"/>
      <c r="F3327" s="23"/>
      <c r="G3327" s="23"/>
      <c r="H3327" s="23"/>
      <c r="I3327" s="23"/>
      <c r="J3327" s="23"/>
      <c r="K3327" s="23"/>
      <c r="L3327" s="23"/>
      <c r="M3327" s="23"/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</row>
    <row r="3328" spans="1:23" x14ac:dyDescent="0.3">
      <c r="A3328" s="23"/>
      <c r="B3328" s="23"/>
      <c r="C3328" s="23"/>
      <c r="D3328" s="23"/>
      <c r="E3328" s="23"/>
      <c r="F3328" s="23"/>
      <c r="G3328" s="23"/>
      <c r="H3328" s="23"/>
      <c r="I3328" s="23"/>
      <c r="J3328" s="23"/>
      <c r="K3328" s="23"/>
      <c r="L3328" s="23"/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</row>
    <row r="3329" spans="1:23" x14ac:dyDescent="0.3">
      <c r="A3329" s="23"/>
      <c r="B3329" s="23"/>
      <c r="C3329" s="23"/>
      <c r="D3329" s="23"/>
      <c r="E3329" s="23"/>
      <c r="F3329" s="23"/>
      <c r="G3329" s="23"/>
      <c r="H3329" s="23"/>
      <c r="I3329" s="23"/>
      <c r="J3329" s="23"/>
      <c r="K3329" s="23"/>
      <c r="L3329" s="23"/>
      <c r="M3329" s="23"/>
      <c r="N3329" s="23"/>
      <c r="O3329" s="23"/>
      <c r="P3329" s="23"/>
      <c r="Q3329" s="23"/>
      <c r="R3329" s="23"/>
      <c r="S3329" s="23"/>
      <c r="T3329" s="23"/>
      <c r="U3329" s="23"/>
      <c r="V3329" s="23"/>
      <c r="W3329" s="23"/>
    </row>
    <row r="3330" spans="1:23" x14ac:dyDescent="0.3">
      <c r="A3330" s="23"/>
      <c r="B3330" s="23"/>
      <c r="C3330" s="23"/>
      <c r="D3330" s="23"/>
      <c r="E3330" s="23"/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</row>
    <row r="3331" spans="1:23" x14ac:dyDescent="0.3">
      <c r="A3331" s="23"/>
      <c r="B3331" s="23"/>
      <c r="C3331" s="23"/>
      <c r="D3331" s="23"/>
      <c r="E3331" s="23"/>
      <c r="F3331" s="23"/>
      <c r="G3331" s="23"/>
      <c r="H3331" s="23"/>
      <c r="I3331" s="23"/>
      <c r="J3331" s="23"/>
      <c r="K3331" s="23"/>
      <c r="L3331" s="23"/>
      <c r="M3331" s="23"/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</row>
    <row r="3332" spans="1:23" x14ac:dyDescent="0.3">
      <c r="A3332" s="23"/>
      <c r="B3332" s="23"/>
      <c r="C3332" s="23"/>
      <c r="D3332" s="23"/>
      <c r="E3332" s="23"/>
      <c r="F3332" s="23"/>
      <c r="G3332" s="23"/>
      <c r="H3332" s="23"/>
      <c r="I3332" s="23"/>
      <c r="J3332" s="23"/>
      <c r="K3332" s="23"/>
      <c r="L3332" s="23"/>
      <c r="M3332" s="23"/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</row>
    <row r="3333" spans="1:23" x14ac:dyDescent="0.3">
      <c r="A3333" s="23"/>
      <c r="B3333" s="23"/>
      <c r="C3333" s="23"/>
      <c r="D3333" s="23"/>
      <c r="E3333" s="23"/>
      <c r="F3333" s="23"/>
      <c r="G3333" s="23"/>
      <c r="H3333" s="23"/>
      <c r="I3333" s="23"/>
      <c r="J3333" s="23"/>
      <c r="K3333" s="23"/>
      <c r="L3333" s="23"/>
      <c r="M3333" s="23"/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</row>
    <row r="3334" spans="1:23" x14ac:dyDescent="0.3">
      <c r="A3334" s="23"/>
      <c r="B3334" s="23"/>
      <c r="C3334" s="23"/>
      <c r="D3334" s="23"/>
      <c r="E3334" s="23"/>
      <c r="F3334" s="23"/>
      <c r="G3334" s="23"/>
      <c r="H3334" s="23"/>
      <c r="I3334" s="23"/>
      <c r="J3334" s="23"/>
      <c r="K3334" s="23"/>
      <c r="L3334" s="23"/>
      <c r="M3334" s="23"/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</row>
    <row r="3335" spans="1:23" x14ac:dyDescent="0.3">
      <c r="A3335" s="23"/>
      <c r="B3335" s="23"/>
      <c r="C3335" s="23"/>
      <c r="D3335" s="23"/>
      <c r="E3335" s="23"/>
      <c r="F3335" s="23"/>
      <c r="G3335" s="23"/>
      <c r="H3335" s="23"/>
      <c r="I3335" s="23"/>
      <c r="J3335" s="23"/>
      <c r="K3335" s="23"/>
      <c r="L3335" s="23"/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</row>
    <row r="3336" spans="1:23" x14ac:dyDescent="0.3">
      <c r="A3336" s="23"/>
      <c r="B3336" s="23"/>
      <c r="C3336" s="23"/>
      <c r="D3336" s="23"/>
      <c r="E3336" s="23"/>
      <c r="F3336" s="23"/>
      <c r="G3336" s="23"/>
      <c r="H3336" s="23"/>
      <c r="I3336" s="23"/>
      <c r="J3336" s="23"/>
      <c r="K3336" s="23"/>
      <c r="L3336" s="23"/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</row>
    <row r="3337" spans="1:23" x14ac:dyDescent="0.3">
      <c r="A3337" s="23"/>
      <c r="B3337" s="23"/>
      <c r="C3337" s="23"/>
      <c r="D3337" s="23"/>
      <c r="E3337" s="23"/>
      <c r="F3337" s="23"/>
      <c r="G3337" s="23"/>
      <c r="H3337" s="23"/>
      <c r="I3337" s="23"/>
      <c r="J3337" s="23"/>
      <c r="K3337" s="23"/>
      <c r="L3337" s="23"/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</row>
    <row r="3338" spans="1:23" x14ac:dyDescent="0.3">
      <c r="A3338" s="23"/>
      <c r="B3338" s="23"/>
      <c r="C3338" s="23"/>
      <c r="D3338" s="23"/>
      <c r="E3338" s="23"/>
      <c r="F3338" s="23"/>
      <c r="G3338" s="23"/>
      <c r="H3338" s="23"/>
      <c r="I3338" s="23"/>
      <c r="J3338" s="23"/>
      <c r="K3338" s="23"/>
      <c r="L3338" s="23"/>
      <c r="M3338" s="23"/>
      <c r="N3338" s="23"/>
      <c r="O3338" s="23"/>
      <c r="P3338" s="23"/>
      <c r="Q3338" s="23"/>
      <c r="R3338" s="23"/>
      <c r="S3338" s="23"/>
      <c r="T3338" s="23"/>
      <c r="U3338" s="23"/>
      <c r="V3338" s="23"/>
      <c r="W3338" s="23"/>
    </row>
    <row r="3339" spans="1:23" x14ac:dyDescent="0.3">
      <c r="A3339" s="23"/>
      <c r="B3339" s="23"/>
      <c r="C3339" s="23"/>
      <c r="D3339" s="23"/>
      <c r="E3339" s="23"/>
      <c r="F3339" s="23"/>
      <c r="G3339" s="23"/>
      <c r="H3339" s="23"/>
      <c r="I3339" s="23"/>
      <c r="J3339" s="23"/>
      <c r="K3339" s="23"/>
      <c r="L3339" s="23"/>
      <c r="M3339" s="23"/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</row>
    <row r="3340" spans="1:23" x14ac:dyDescent="0.3">
      <c r="A3340" s="23"/>
      <c r="B3340" s="23"/>
      <c r="C3340" s="23"/>
      <c r="D3340" s="23"/>
      <c r="E3340" s="23"/>
      <c r="F3340" s="23"/>
      <c r="G3340" s="23"/>
      <c r="H3340" s="23"/>
      <c r="I3340" s="23"/>
      <c r="J3340" s="23"/>
      <c r="K3340" s="23"/>
      <c r="L3340" s="23"/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</row>
    <row r="3341" spans="1:23" x14ac:dyDescent="0.3">
      <c r="A3341" s="23"/>
      <c r="B3341" s="23"/>
      <c r="C3341" s="23"/>
      <c r="D3341" s="23"/>
      <c r="E3341" s="23"/>
      <c r="F3341" s="23"/>
      <c r="G3341" s="23"/>
      <c r="H3341" s="23"/>
      <c r="I3341" s="23"/>
      <c r="J3341" s="23"/>
      <c r="K3341" s="23"/>
      <c r="L3341" s="23"/>
      <c r="M3341" s="23"/>
      <c r="N3341" s="23"/>
      <c r="O3341" s="23"/>
      <c r="P3341" s="23"/>
      <c r="Q3341" s="23"/>
      <c r="R3341" s="23"/>
      <c r="S3341" s="23"/>
      <c r="T3341" s="23"/>
      <c r="U3341" s="23"/>
      <c r="V3341" s="23"/>
      <c r="W3341" s="23"/>
    </row>
    <row r="3342" spans="1:23" x14ac:dyDescent="0.3">
      <c r="A3342" s="23"/>
      <c r="B3342" s="23"/>
      <c r="C3342" s="23"/>
      <c r="D3342" s="23"/>
      <c r="E3342" s="23"/>
      <c r="F3342" s="23"/>
      <c r="G3342" s="23"/>
      <c r="H3342" s="23"/>
      <c r="I3342" s="23"/>
      <c r="J3342" s="23"/>
      <c r="K3342" s="23"/>
      <c r="L3342" s="23"/>
      <c r="M3342" s="23"/>
      <c r="N3342" s="23"/>
      <c r="O3342" s="23"/>
      <c r="P3342" s="23"/>
      <c r="Q3342" s="23"/>
      <c r="R3342" s="23"/>
      <c r="S3342" s="23"/>
      <c r="T3342" s="23"/>
      <c r="U3342" s="23"/>
      <c r="V3342" s="23"/>
      <c r="W3342" s="23"/>
    </row>
    <row r="3343" spans="1:23" x14ac:dyDescent="0.3">
      <c r="A3343" s="23"/>
      <c r="B3343" s="23"/>
      <c r="C3343" s="23"/>
      <c r="D3343" s="23"/>
      <c r="E3343" s="23"/>
      <c r="F3343" s="23"/>
      <c r="G3343" s="23"/>
      <c r="H3343" s="23"/>
      <c r="I3343" s="23"/>
      <c r="J3343" s="23"/>
      <c r="K3343" s="23"/>
      <c r="L3343" s="23"/>
      <c r="M3343" s="23"/>
      <c r="N3343" s="23"/>
      <c r="O3343" s="23"/>
      <c r="P3343" s="23"/>
      <c r="Q3343" s="23"/>
      <c r="R3343" s="23"/>
      <c r="S3343" s="23"/>
      <c r="T3343" s="23"/>
      <c r="U3343" s="23"/>
      <c r="V3343" s="23"/>
      <c r="W3343" s="23"/>
    </row>
    <row r="3344" spans="1:23" x14ac:dyDescent="0.3">
      <c r="A3344" s="23"/>
      <c r="B3344" s="23"/>
      <c r="C3344" s="23"/>
      <c r="D3344" s="23"/>
      <c r="E3344" s="23"/>
      <c r="F3344" s="23"/>
      <c r="G3344" s="23"/>
      <c r="H3344" s="23"/>
      <c r="I3344" s="23"/>
      <c r="J3344" s="23"/>
      <c r="K3344" s="23"/>
      <c r="L3344" s="23"/>
      <c r="M3344" s="23"/>
      <c r="N3344" s="23"/>
      <c r="O3344" s="23"/>
      <c r="P3344" s="23"/>
      <c r="Q3344" s="23"/>
      <c r="R3344" s="23"/>
      <c r="S3344" s="23"/>
      <c r="T3344" s="23"/>
      <c r="U3344" s="23"/>
      <c r="V3344" s="23"/>
      <c r="W3344" s="23"/>
    </row>
    <row r="3345" spans="1:23" x14ac:dyDescent="0.3">
      <c r="A3345" s="23"/>
      <c r="B3345" s="23"/>
      <c r="C3345" s="23"/>
      <c r="D3345" s="23"/>
      <c r="E3345" s="23"/>
      <c r="F3345" s="23"/>
      <c r="G3345" s="23"/>
      <c r="H3345" s="23"/>
      <c r="I3345" s="23"/>
      <c r="J3345" s="23"/>
      <c r="K3345" s="23"/>
      <c r="L3345" s="23"/>
      <c r="M3345" s="23"/>
      <c r="N3345" s="23"/>
      <c r="O3345" s="23"/>
      <c r="P3345" s="23"/>
      <c r="Q3345" s="23"/>
      <c r="R3345" s="23"/>
      <c r="S3345" s="23"/>
      <c r="T3345" s="23"/>
      <c r="U3345" s="23"/>
      <c r="V3345" s="23"/>
      <c r="W3345" s="23"/>
    </row>
    <row r="3346" spans="1:23" x14ac:dyDescent="0.3">
      <c r="A3346" s="23"/>
      <c r="B3346" s="23"/>
      <c r="C3346" s="23"/>
      <c r="D3346" s="23"/>
      <c r="E3346" s="23"/>
      <c r="F3346" s="23"/>
      <c r="G3346" s="23"/>
      <c r="H3346" s="23"/>
      <c r="I3346" s="23"/>
      <c r="J3346" s="23"/>
      <c r="K3346" s="23"/>
      <c r="L3346" s="23"/>
      <c r="M3346" s="23"/>
      <c r="N3346" s="23"/>
      <c r="O3346" s="23"/>
      <c r="P3346" s="23"/>
      <c r="Q3346" s="23"/>
      <c r="R3346" s="23"/>
      <c r="S3346" s="23"/>
      <c r="T3346" s="23"/>
      <c r="U3346" s="23"/>
      <c r="V3346" s="23"/>
      <c r="W3346" s="23"/>
    </row>
    <row r="3347" spans="1:23" x14ac:dyDescent="0.3">
      <c r="A3347" s="23"/>
      <c r="B3347" s="23"/>
      <c r="C3347" s="23"/>
      <c r="D3347" s="23"/>
      <c r="E3347" s="23"/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</row>
    <row r="3348" spans="1:23" x14ac:dyDescent="0.3">
      <c r="A3348" s="23"/>
      <c r="B3348" s="23"/>
      <c r="C3348" s="23"/>
      <c r="D3348" s="23"/>
      <c r="E3348" s="23"/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</row>
    <row r="3349" spans="1:23" x14ac:dyDescent="0.3">
      <c r="A3349" s="23"/>
      <c r="B3349" s="23"/>
      <c r="C3349" s="23"/>
      <c r="D3349" s="23"/>
      <c r="E3349" s="23"/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</row>
    <row r="3350" spans="1:23" x14ac:dyDescent="0.3">
      <c r="A3350" s="23"/>
      <c r="B3350" s="23"/>
      <c r="C3350" s="23"/>
      <c r="D3350" s="23"/>
      <c r="E3350" s="23"/>
      <c r="F3350" s="23"/>
      <c r="G3350" s="23"/>
      <c r="H3350" s="23"/>
      <c r="I3350" s="23"/>
      <c r="J3350" s="23"/>
      <c r="K3350" s="23"/>
      <c r="L3350" s="23"/>
      <c r="M3350" s="23"/>
      <c r="N3350" s="23"/>
      <c r="O3350" s="23"/>
      <c r="P3350" s="23"/>
      <c r="Q3350" s="23"/>
      <c r="R3350" s="23"/>
      <c r="S3350" s="23"/>
      <c r="T3350" s="23"/>
      <c r="U3350" s="23"/>
      <c r="V3350" s="23"/>
      <c r="W3350" s="23"/>
    </row>
    <row r="3351" spans="1:23" x14ac:dyDescent="0.3">
      <c r="A3351" s="23"/>
      <c r="B3351" s="23"/>
      <c r="C3351" s="23"/>
      <c r="D3351" s="23"/>
      <c r="E3351" s="23"/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</row>
    <row r="3352" spans="1:23" x14ac:dyDescent="0.3">
      <c r="A3352" s="23"/>
      <c r="B3352" s="23"/>
      <c r="C3352" s="23"/>
      <c r="D3352" s="23"/>
      <c r="E3352" s="23"/>
      <c r="F3352" s="23"/>
      <c r="G3352" s="23"/>
      <c r="H3352" s="23"/>
      <c r="I3352" s="23"/>
      <c r="J3352" s="23"/>
      <c r="K3352" s="23"/>
      <c r="L3352" s="23"/>
      <c r="M3352" s="23"/>
      <c r="N3352" s="23"/>
      <c r="O3352" s="23"/>
      <c r="P3352" s="23"/>
      <c r="Q3352" s="23"/>
      <c r="R3352" s="23"/>
      <c r="S3352" s="23"/>
      <c r="T3352" s="23"/>
      <c r="U3352" s="23"/>
      <c r="V3352" s="23"/>
      <c r="W3352" s="23"/>
    </row>
    <row r="3353" spans="1:23" x14ac:dyDescent="0.3">
      <c r="A3353" s="23"/>
      <c r="B3353" s="23"/>
      <c r="C3353" s="23"/>
      <c r="D3353" s="23"/>
      <c r="E3353" s="23"/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</row>
    <row r="3354" spans="1:23" x14ac:dyDescent="0.3">
      <c r="A3354" s="23"/>
      <c r="B3354" s="23"/>
      <c r="C3354" s="23"/>
      <c r="D3354" s="23"/>
      <c r="E3354" s="23"/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</row>
    <row r="3355" spans="1:23" x14ac:dyDescent="0.3">
      <c r="A3355" s="23"/>
      <c r="B3355" s="23"/>
      <c r="C3355" s="23"/>
      <c r="D3355" s="23"/>
      <c r="E3355" s="23"/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</row>
    <row r="3356" spans="1:23" x14ac:dyDescent="0.3">
      <c r="A3356" s="23"/>
      <c r="B3356" s="23"/>
      <c r="C3356" s="23"/>
      <c r="D3356" s="23"/>
      <c r="E3356" s="23"/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</row>
    <row r="3357" spans="1:23" x14ac:dyDescent="0.3">
      <c r="A3357" s="23"/>
      <c r="B3357" s="23"/>
      <c r="C3357" s="23"/>
      <c r="D3357" s="23"/>
      <c r="E3357" s="23"/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</row>
    <row r="3358" spans="1:23" x14ac:dyDescent="0.3">
      <c r="A3358" s="23"/>
      <c r="B3358" s="23"/>
      <c r="C3358" s="23"/>
      <c r="D3358" s="23"/>
      <c r="E3358" s="23"/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23"/>
      <c r="R3358" s="23"/>
      <c r="S3358" s="23"/>
      <c r="T3358" s="23"/>
      <c r="U3358" s="23"/>
      <c r="V3358" s="23"/>
      <c r="W3358" s="23"/>
    </row>
    <row r="3359" spans="1:23" x14ac:dyDescent="0.3">
      <c r="A3359" s="23"/>
      <c r="B3359" s="23"/>
      <c r="C3359" s="23"/>
      <c r="D3359" s="23"/>
      <c r="E3359" s="23"/>
      <c r="F3359" s="23"/>
      <c r="G3359" s="23"/>
      <c r="H3359" s="23"/>
      <c r="I3359" s="23"/>
      <c r="J3359" s="23"/>
      <c r="K3359" s="23"/>
      <c r="L3359" s="23"/>
      <c r="M3359" s="23"/>
      <c r="N3359" s="23"/>
      <c r="O3359" s="23"/>
      <c r="P3359" s="23"/>
      <c r="Q3359" s="23"/>
      <c r="R3359" s="23"/>
      <c r="S3359" s="23"/>
      <c r="T3359" s="23"/>
      <c r="U3359" s="23"/>
      <c r="V3359" s="23"/>
      <c r="W3359" s="23"/>
    </row>
    <row r="3360" spans="1:23" x14ac:dyDescent="0.3">
      <c r="A3360" s="23"/>
      <c r="B3360" s="23"/>
      <c r="C3360" s="23"/>
      <c r="D3360" s="23"/>
      <c r="E3360" s="23"/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</row>
    <row r="3361" spans="1:23" x14ac:dyDescent="0.3">
      <c r="A3361" s="23"/>
      <c r="B3361" s="23"/>
      <c r="C3361" s="23"/>
      <c r="D3361" s="23"/>
      <c r="E3361" s="23"/>
      <c r="F3361" s="23"/>
      <c r="G3361" s="23"/>
      <c r="H3361" s="23"/>
      <c r="I3361" s="23"/>
      <c r="J3361" s="23"/>
      <c r="K3361" s="23"/>
      <c r="L3361" s="23"/>
      <c r="M3361" s="23"/>
      <c r="N3361" s="23"/>
      <c r="O3361" s="23"/>
      <c r="P3361" s="23"/>
      <c r="Q3361" s="23"/>
      <c r="R3361" s="23"/>
      <c r="S3361" s="23"/>
      <c r="T3361" s="23"/>
      <c r="U3361" s="23"/>
      <c r="V3361" s="23"/>
      <c r="W3361" s="23"/>
    </row>
    <row r="3362" spans="1:23" x14ac:dyDescent="0.3">
      <c r="A3362" s="23"/>
      <c r="B3362" s="23"/>
      <c r="C3362" s="23"/>
      <c r="D3362" s="23"/>
      <c r="E3362" s="23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</row>
    <row r="3363" spans="1:23" x14ac:dyDescent="0.3">
      <c r="A3363" s="23"/>
      <c r="B3363" s="23"/>
      <c r="C3363" s="23"/>
      <c r="D3363" s="23"/>
      <c r="E3363" s="23"/>
      <c r="F3363" s="23"/>
      <c r="G3363" s="23"/>
      <c r="H3363" s="23"/>
      <c r="I3363" s="23"/>
      <c r="J3363" s="23"/>
      <c r="K3363" s="23"/>
      <c r="L3363" s="23"/>
      <c r="M3363" s="23"/>
      <c r="N3363" s="23"/>
      <c r="O3363" s="23"/>
      <c r="P3363" s="23"/>
      <c r="Q3363" s="23"/>
      <c r="R3363" s="23"/>
      <c r="S3363" s="23"/>
      <c r="T3363" s="23"/>
      <c r="U3363" s="23"/>
      <c r="V3363" s="23"/>
      <c r="W3363" s="23"/>
    </row>
    <row r="3364" spans="1:23" x14ac:dyDescent="0.3">
      <c r="A3364" s="23"/>
      <c r="B3364" s="23"/>
      <c r="C3364" s="23"/>
      <c r="D3364" s="23"/>
      <c r="E3364" s="23"/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</row>
    <row r="3365" spans="1:23" x14ac:dyDescent="0.3">
      <c r="A3365" s="23"/>
      <c r="B3365" s="23"/>
      <c r="C3365" s="23"/>
      <c r="D3365" s="23"/>
      <c r="E3365" s="23"/>
      <c r="F3365" s="23"/>
      <c r="G3365" s="23"/>
      <c r="H3365" s="23"/>
      <c r="I3365" s="23"/>
      <c r="J3365" s="23"/>
      <c r="K3365" s="23"/>
      <c r="L3365" s="23"/>
      <c r="M3365" s="23"/>
      <c r="N3365" s="23"/>
      <c r="O3365" s="23"/>
      <c r="P3365" s="23"/>
      <c r="Q3365" s="23"/>
      <c r="R3365" s="23"/>
      <c r="S3365" s="23"/>
      <c r="T3365" s="23"/>
      <c r="U3365" s="23"/>
      <c r="V3365" s="23"/>
      <c r="W3365" s="23"/>
    </row>
    <row r="3366" spans="1:23" x14ac:dyDescent="0.3">
      <c r="A3366" s="23"/>
      <c r="B3366" s="23"/>
      <c r="C3366" s="23"/>
      <c r="D3366" s="23"/>
      <c r="E3366" s="23"/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</row>
    <row r="3367" spans="1:23" x14ac:dyDescent="0.3">
      <c r="A3367" s="23"/>
      <c r="B3367" s="23"/>
      <c r="C3367" s="23"/>
      <c r="D3367" s="23"/>
      <c r="E3367" s="23"/>
      <c r="F3367" s="23"/>
      <c r="G3367" s="23"/>
      <c r="H3367" s="23"/>
      <c r="I3367" s="23"/>
      <c r="J3367" s="23"/>
      <c r="K3367" s="23"/>
      <c r="L3367" s="23"/>
      <c r="M3367" s="23"/>
      <c r="N3367" s="23"/>
      <c r="O3367" s="23"/>
      <c r="P3367" s="23"/>
      <c r="Q3367" s="23"/>
      <c r="R3367" s="23"/>
      <c r="S3367" s="23"/>
      <c r="T3367" s="23"/>
      <c r="U3367" s="23"/>
      <c r="V3367" s="23"/>
      <c r="W3367" s="23"/>
    </row>
    <row r="3368" spans="1:23" x14ac:dyDescent="0.3">
      <c r="A3368" s="23"/>
      <c r="B3368" s="23"/>
      <c r="C3368" s="23"/>
      <c r="D3368" s="23"/>
      <c r="E3368" s="23"/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</row>
    <row r="3369" spans="1:23" x14ac:dyDescent="0.3">
      <c r="A3369" s="23"/>
      <c r="B3369" s="23"/>
      <c r="C3369" s="23"/>
      <c r="D3369" s="23"/>
      <c r="E3369" s="23"/>
      <c r="F3369" s="23"/>
      <c r="G3369" s="23"/>
      <c r="H3369" s="23"/>
      <c r="I3369" s="23"/>
      <c r="J3369" s="23"/>
      <c r="K3369" s="23"/>
      <c r="L3369" s="23"/>
      <c r="M3369" s="23"/>
      <c r="N3369" s="23"/>
      <c r="O3369" s="23"/>
      <c r="P3369" s="23"/>
      <c r="Q3369" s="23"/>
      <c r="R3369" s="23"/>
      <c r="S3369" s="23"/>
      <c r="T3369" s="23"/>
      <c r="U3369" s="23"/>
      <c r="V3369" s="23"/>
      <c r="W3369" s="23"/>
    </row>
    <row r="3370" spans="1:23" x14ac:dyDescent="0.3">
      <c r="A3370" s="23"/>
      <c r="B3370" s="23"/>
      <c r="C3370" s="23"/>
      <c r="D3370" s="23"/>
      <c r="E3370" s="23"/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</row>
    <row r="3371" spans="1:23" x14ac:dyDescent="0.3">
      <c r="A3371" s="23"/>
      <c r="B3371" s="23"/>
      <c r="C3371" s="23"/>
      <c r="D3371" s="23"/>
      <c r="E3371" s="23"/>
      <c r="F3371" s="23"/>
      <c r="G3371" s="23"/>
      <c r="H3371" s="23"/>
      <c r="I3371" s="23"/>
      <c r="J3371" s="23"/>
      <c r="K3371" s="23"/>
      <c r="L3371" s="23"/>
      <c r="M3371" s="23"/>
      <c r="N3371" s="23"/>
      <c r="O3371" s="23"/>
      <c r="P3371" s="23"/>
      <c r="Q3371" s="23"/>
      <c r="R3371" s="23"/>
      <c r="S3371" s="23"/>
      <c r="T3371" s="23"/>
      <c r="U3371" s="23"/>
      <c r="V3371" s="23"/>
      <c r="W3371" s="23"/>
    </row>
    <row r="3372" spans="1:23" x14ac:dyDescent="0.3">
      <c r="A3372" s="23"/>
      <c r="B3372" s="23"/>
      <c r="C3372" s="23"/>
      <c r="D3372" s="23"/>
      <c r="E3372" s="23"/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</row>
    <row r="3373" spans="1:23" x14ac:dyDescent="0.3">
      <c r="A3373" s="23"/>
      <c r="B3373" s="23"/>
      <c r="C3373" s="23"/>
      <c r="D3373" s="23"/>
      <c r="E3373" s="23"/>
      <c r="F3373" s="23"/>
      <c r="G3373" s="23"/>
      <c r="H3373" s="23"/>
      <c r="I3373" s="23"/>
      <c r="J3373" s="23"/>
      <c r="K3373" s="23"/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/>
      <c r="W3373" s="23"/>
    </row>
    <row r="3374" spans="1:23" x14ac:dyDescent="0.3">
      <c r="A3374" s="23"/>
      <c r="B3374" s="23"/>
      <c r="C3374" s="23"/>
      <c r="D3374" s="23"/>
      <c r="E3374" s="23"/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</row>
    <row r="3375" spans="1:23" x14ac:dyDescent="0.3">
      <c r="A3375" s="23"/>
      <c r="B3375" s="23"/>
      <c r="C3375" s="23"/>
      <c r="D3375" s="23"/>
      <c r="E3375" s="23"/>
      <c r="F3375" s="23"/>
      <c r="G3375" s="23"/>
      <c r="H3375" s="23"/>
      <c r="I3375" s="23"/>
      <c r="J3375" s="23"/>
      <c r="K3375" s="23"/>
      <c r="L3375" s="23"/>
      <c r="M3375" s="23"/>
      <c r="N3375" s="23"/>
      <c r="O3375" s="23"/>
      <c r="P3375" s="23"/>
      <c r="Q3375" s="23"/>
      <c r="R3375" s="23"/>
      <c r="S3375" s="23"/>
      <c r="T3375" s="23"/>
      <c r="U3375" s="23"/>
      <c r="V3375" s="23"/>
      <c r="W3375" s="23"/>
    </row>
    <row r="3376" spans="1:23" x14ac:dyDescent="0.3">
      <c r="A3376" s="23"/>
      <c r="B3376" s="23"/>
      <c r="C3376" s="23"/>
      <c r="D3376" s="23"/>
      <c r="E3376" s="23"/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</row>
    <row r="3377" spans="1:23" x14ac:dyDescent="0.3">
      <c r="A3377" s="23"/>
      <c r="B3377" s="23"/>
      <c r="C3377" s="23"/>
      <c r="D3377" s="23"/>
      <c r="E3377" s="23"/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</row>
    <row r="3378" spans="1:23" x14ac:dyDescent="0.3">
      <c r="A3378" s="23"/>
      <c r="B3378" s="23"/>
      <c r="C3378" s="23"/>
      <c r="D3378" s="23"/>
      <c r="E3378" s="23"/>
      <c r="F3378" s="23"/>
      <c r="G3378" s="23"/>
      <c r="H3378" s="23"/>
      <c r="I3378" s="23"/>
      <c r="J3378" s="23"/>
      <c r="K3378" s="23"/>
      <c r="L3378" s="23"/>
      <c r="M3378" s="23"/>
      <c r="N3378" s="23"/>
      <c r="O3378" s="23"/>
      <c r="P3378" s="23"/>
      <c r="Q3378" s="23"/>
      <c r="R3378" s="23"/>
      <c r="S3378" s="23"/>
      <c r="T3378" s="23"/>
      <c r="U3378" s="23"/>
      <c r="V3378" s="23"/>
      <c r="W3378" s="23"/>
    </row>
    <row r="3379" spans="1:23" x14ac:dyDescent="0.3">
      <c r="A3379" s="23"/>
      <c r="B3379" s="23"/>
      <c r="C3379" s="23"/>
      <c r="D3379" s="23"/>
      <c r="E3379" s="23"/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</row>
    <row r="3380" spans="1:23" x14ac:dyDescent="0.3">
      <c r="A3380" s="23"/>
      <c r="B3380" s="23"/>
      <c r="C3380" s="23"/>
      <c r="D3380" s="23"/>
      <c r="E3380" s="23"/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</row>
    <row r="3381" spans="1:23" x14ac:dyDescent="0.3">
      <c r="A3381" s="23"/>
      <c r="B3381" s="23"/>
      <c r="C3381" s="23"/>
      <c r="D3381" s="23"/>
      <c r="E3381" s="23"/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</row>
    <row r="3382" spans="1:23" x14ac:dyDescent="0.3">
      <c r="A3382" s="23"/>
      <c r="B3382" s="23"/>
      <c r="C3382" s="23"/>
      <c r="D3382" s="23"/>
      <c r="E3382" s="23"/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</row>
    <row r="3383" spans="1:23" x14ac:dyDescent="0.3">
      <c r="A3383" s="23"/>
      <c r="B3383" s="23"/>
      <c r="C3383" s="23"/>
      <c r="D3383" s="23"/>
      <c r="E3383" s="23"/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</row>
    <row r="3384" spans="1:23" x14ac:dyDescent="0.3">
      <c r="A3384" s="23"/>
      <c r="B3384" s="23"/>
      <c r="C3384" s="23"/>
      <c r="D3384" s="23"/>
      <c r="E3384" s="23"/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</row>
    <row r="3385" spans="1:23" x14ac:dyDescent="0.3">
      <c r="A3385" s="23"/>
      <c r="B3385" s="23"/>
      <c r="C3385" s="23"/>
      <c r="D3385" s="23"/>
      <c r="E3385" s="23"/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</row>
    <row r="3386" spans="1:23" x14ac:dyDescent="0.3">
      <c r="A3386" s="23"/>
      <c r="B3386" s="23"/>
      <c r="C3386" s="23"/>
      <c r="D3386" s="23"/>
      <c r="E3386" s="23"/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</row>
    <row r="3387" spans="1:23" x14ac:dyDescent="0.3">
      <c r="A3387" s="23"/>
      <c r="B3387" s="23"/>
      <c r="C3387" s="23"/>
      <c r="D3387" s="23"/>
      <c r="E3387" s="23"/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</row>
    <row r="3388" spans="1:23" x14ac:dyDescent="0.3">
      <c r="A3388" s="23"/>
      <c r="B3388" s="23"/>
      <c r="C3388" s="23"/>
      <c r="D3388" s="23"/>
      <c r="E3388" s="23"/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</row>
    <row r="3389" spans="1:23" x14ac:dyDescent="0.3">
      <c r="A3389" s="23"/>
      <c r="B3389" s="23"/>
      <c r="C3389" s="23"/>
      <c r="D3389" s="23"/>
      <c r="E3389" s="23"/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</row>
    <row r="3390" spans="1:23" x14ac:dyDescent="0.3">
      <c r="A3390" s="23"/>
      <c r="B3390" s="23"/>
      <c r="C3390" s="23"/>
      <c r="D3390" s="23"/>
      <c r="E3390" s="23"/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</row>
    <row r="3391" spans="1:23" x14ac:dyDescent="0.3">
      <c r="A3391" s="23"/>
      <c r="B3391" s="23"/>
      <c r="C3391" s="23"/>
      <c r="D3391" s="23"/>
      <c r="E3391" s="23"/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</row>
    <row r="3392" spans="1:23" x14ac:dyDescent="0.3">
      <c r="A3392" s="23"/>
      <c r="B3392" s="23"/>
      <c r="C3392" s="23"/>
      <c r="D3392" s="23"/>
      <c r="E3392" s="23"/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</row>
    <row r="3393" spans="1:23" x14ac:dyDescent="0.3">
      <c r="A3393" s="23"/>
      <c r="B3393" s="23"/>
      <c r="C3393" s="23"/>
      <c r="D3393" s="23"/>
      <c r="E3393" s="23"/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</row>
    <row r="3394" spans="1:23" x14ac:dyDescent="0.3">
      <c r="A3394" s="23"/>
      <c r="B3394" s="23"/>
      <c r="C3394" s="23"/>
      <c r="D3394" s="23"/>
      <c r="E3394" s="23"/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</row>
    <row r="3395" spans="1:23" x14ac:dyDescent="0.3">
      <c r="A3395" s="23"/>
      <c r="B3395" s="23"/>
      <c r="C3395" s="23"/>
      <c r="D3395" s="23"/>
      <c r="E3395" s="23"/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</row>
    <row r="3396" spans="1:23" x14ac:dyDescent="0.3">
      <c r="A3396" s="23"/>
      <c r="B3396" s="23"/>
      <c r="C3396" s="23"/>
      <c r="D3396" s="23"/>
      <c r="E3396" s="23"/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</row>
    <row r="3397" spans="1:23" x14ac:dyDescent="0.3">
      <c r="A3397" s="23"/>
      <c r="B3397" s="23"/>
      <c r="C3397" s="23"/>
      <c r="D3397" s="23"/>
      <c r="E3397" s="23"/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</row>
    <row r="3398" spans="1:23" x14ac:dyDescent="0.3">
      <c r="A3398" s="23"/>
      <c r="B3398" s="23"/>
      <c r="C3398" s="23"/>
      <c r="D3398" s="23"/>
      <c r="E3398" s="23"/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</row>
    <row r="3399" spans="1:23" x14ac:dyDescent="0.3">
      <c r="A3399" s="23"/>
      <c r="B3399" s="23"/>
      <c r="C3399" s="23"/>
      <c r="D3399" s="23"/>
      <c r="E3399" s="23"/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</row>
    <row r="3400" spans="1:23" x14ac:dyDescent="0.3">
      <c r="A3400" s="23"/>
      <c r="B3400" s="23"/>
      <c r="C3400" s="23"/>
      <c r="D3400" s="23"/>
      <c r="E3400" s="23"/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</row>
    <row r="3401" spans="1:23" x14ac:dyDescent="0.3">
      <c r="A3401" s="23"/>
      <c r="B3401" s="23"/>
      <c r="C3401" s="23"/>
      <c r="D3401" s="23"/>
      <c r="E3401" s="23"/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</row>
    <row r="3402" spans="1:23" x14ac:dyDescent="0.3">
      <c r="A3402" s="23"/>
      <c r="B3402" s="23"/>
      <c r="C3402" s="23"/>
      <c r="D3402" s="23"/>
      <c r="E3402" s="23"/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</row>
    <row r="3403" spans="1:23" x14ac:dyDescent="0.3">
      <c r="A3403" s="23"/>
      <c r="B3403" s="23"/>
      <c r="C3403" s="23"/>
      <c r="D3403" s="23"/>
      <c r="E3403" s="23"/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</row>
    <row r="3404" spans="1:23" x14ac:dyDescent="0.3">
      <c r="A3404" s="23"/>
      <c r="B3404" s="23"/>
      <c r="C3404" s="23"/>
      <c r="D3404" s="23"/>
      <c r="E3404" s="23"/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</row>
    <row r="3405" spans="1:23" x14ac:dyDescent="0.3">
      <c r="A3405" s="23"/>
      <c r="B3405" s="23"/>
      <c r="C3405" s="23"/>
      <c r="D3405" s="23"/>
      <c r="E3405" s="23"/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</row>
    <row r="3406" spans="1:23" x14ac:dyDescent="0.3">
      <c r="A3406" s="23"/>
      <c r="B3406" s="23"/>
      <c r="C3406" s="23"/>
      <c r="D3406" s="23"/>
      <c r="E3406" s="23"/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</row>
    <row r="3407" spans="1:23" x14ac:dyDescent="0.3">
      <c r="A3407" s="23"/>
      <c r="B3407" s="23"/>
      <c r="C3407" s="23"/>
      <c r="D3407" s="23"/>
      <c r="E3407" s="23"/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</row>
    <row r="3408" spans="1:23" x14ac:dyDescent="0.3">
      <c r="A3408" s="23"/>
      <c r="B3408" s="23"/>
      <c r="C3408" s="23"/>
      <c r="D3408" s="23"/>
      <c r="E3408" s="23"/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</row>
    <row r="3409" spans="1:23" x14ac:dyDescent="0.3">
      <c r="A3409" s="23"/>
      <c r="B3409" s="23"/>
      <c r="C3409" s="23"/>
      <c r="D3409" s="23"/>
      <c r="E3409" s="23"/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</row>
    <row r="3410" spans="1:23" x14ac:dyDescent="0.3">
      <c r="A3410" s="23"/>
      <c r="B3410" s="23"/>
      <c r="C3410" s="23"/>
      <c r="D3410" s="23"/>
      <c r="E3410" s="23"/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</row>
    <row r="3411" spans="1:23" x14ac:dyDescent="0.3">
      <c r="A3411" s="23"/>
      <c r="B3411" s="23"/>
      <c r="C3411" s="23"/>
      <c r="D3411" s="23"/>
      <c r="E3411" s="23"/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</row>
    <row r="3412" spans="1:23" x14ac:dyDescent="0.3">
      <c r="A3412" s="23"/>
      <c r="B3412" s="23"/>
      <c r="C3412" s="23"/>
      <c r="D3412" s="23"/>
      <c r="E3412" s="23"/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</row>
    <row r="3413" spans="1:23" x14ac:dyDescent="0.3">
      <c r="A3413" s="23"/>
      <c r="B3413" s="23"/>
      <c r="C3413" s="23"/>
      <c r="D3413" s="23"/>
      <c r="E3413" s="23"/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</row>
    <row r="3414" spans="1:23" x14ac:dyDescent="0.3">
      <c r="A3414" s="23"/>
      <c r="B3414" s="23"/>
      <c r="C3414" s="23"/>
      <c r="D3414" s="23"/>
      <c r="E3414" s="23"/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</row>
    <row r="3415" spans="1:23" x14ac:dyDescent="0.3">
      <c r="A3415" s="23"/>
      <c r="B3415" s="23"/>
      <c r="C3415" s="23"/>
      <c r="D3415" s="23"/>
      <c r="E3415" s="23"/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</row>
    <row r="3416" spans="1:23" x14ac:dyDescent="0.3">
      <c r="A3416" s="23"/>
      <c r="B3416" s="23"/>
      <c r="C3416" s="23"/>
      <c r="D3416" s="23"/>
      <c r="E3416" s="23"/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</row>
    <row r="3417" spans="1:23" x14ac:dyDescent="0.3">
      <c r="A3417" s="23"/>
      <c r="B3417" s="23"/>
      <c r="C3417" s="23"/>
      <c r="D3417" s="23"/>
      <c r="E3417" s="23"/>
      <c r="F3417" s="23"/>
      <c r="G3417" s="23"/>
      <c r="H3417" s="23"/>
      <c r="I3417" s="23"/>
      <c r="J3417" s="23"/>
      <c r="K3417" s="23"/>
      <c r="L3417" s="23"/>
      <c r="M3417" s="23"/>
      <c r="N3417" s="23"/>
      <c r="O3417" s="23"/>
      <c r="P3417" s="23"/>
      <c r="Q3417" s="23"/>
      <c r="R3417" s="23"/>
      <c r="S3417" s="23"/>
      <c r="T3417" s="23"/>
      <c r="U3417" s="23"/>
      <c r="V3417" s="23"/>
      <c r="W3417" s="23"/>
    </row>
    <row r="3418" spans="1:23" x14ac:dyDescent="0.3">
      <c r="A3418" s="23"/>
      <c r="B3418" s="23"/>
      <c r="C3418" s="23"/>
      <c r="D3418" s="23"/>
      <c r="E3418" s="23"/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</row>
    <row r="3419" spans="1:23" x14ac:dyDescent="0.3">
      <c r="A3419" s="23"/>
      <c r="B3419" s="23"/>
      <c r="C3419" s="23"/>
      <c r="D3419" s="23"/>
      <c r="E3419" s="23"/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</row>
    <row r="3420" spans="1:23" x14ac:dyDescent="0.3">
      <c r="A3420" s="23"/>
      <c r="B3420" s="23"/>
      <c r="C3420" s="23"/>
      <c r="D3420" s="23"/>
      <c r="E3420" s="23"/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</row>
    <row r="3421" spans="1:23" x14ac:dyDescent="0.3">
      <c r="A3421" s="23"/>
      <c r="B3421" s="23"/>
      <c r="C3421" s="23"/>
      <c r="D3421" s="23"/>
      <c r="E3421" s="23"/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</row>
    <row r="3422" spans="1:23" x14ac:dyDescent="0.3">
      <c r="A3422" s="23"/>
      <c r="B3422" s="23"/>
      <c r="C3422" s="23"/>
      <c r="D3422" s="23"/>
      <c r="E3422" s="23"/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</row>
    <row r="3423" spans="1:23" x14ac:dyDescent="0.3">
      <c r="A3423" s="23"/>
      <c r="B3423" s="23"/>
      <c r="C3423" s="23"/>
      <c r="D3423" s="23"/>
      <c r="E3423" s="23"/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</row>
    <row r="3424" spans="1:23" x14ac:dyDescent="0.3">
      <c r="A3424" s="23"/>
      <c r="B3424" s="23"/>
      <c r="C3424" s="23"/>
      <c r="D3424" s="23"/>
      <c r="E3424" s="23"/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</row>
    <row r="3425" spans="1:23" x14ac:dyDescent="0.3">
      <c r="A3425" s="23"/>
      <c r="B3425" s="23"/>
      <c r="C3425" s="23"/>
      <c r="D3425" s="23"/>
      <c r="E3425" s="23"/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</row>
    <row r="3426" spans="1:23" x14ac:dyDescent="0.3">
      <c r="A3426" s="23"/>
      <c r="B3426" s="23"/>
      <c r="C3426" s="23"/>
      <c r="D3426" s="23"/>
      <c r="E3426" s="23"/>
      <c r="F3426" s="23"/>
      <c r="G3426" s="23"/>
      <c r="H3426" s="23"/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</row>
    <row r="3427" spans="1:23" x14ac:dyDescent="0.3">
      <c r="A3427" s="23"/>
      <c r="B3427" s="23"/>
      <c r="C3427" s="23"/>
      <c r="D3427" s="23"/>
      <c r="E3427" s="23"/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</row>
    <row r="3428" spans="1:23" x14ac:dyDescent="0.3">
      <c r="A3428" s="23"/>
      <c r="B3428" s="23"/>
      <c r="C3428" s="23"/>
      <c r="D3428" s="23"/>
      <c r="E3428" s="23"/>
      <c r="F3428" s="23"/>
      <c r="G3428" s="23"/>
      <c r="H3428" s="23"/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</row>
    <row r="3429" spans="1:23" x14ac:dyDescent="0.3">
      <c r="A3429" s="23"/>
      <c r="B3429" s="23"/>
      <c r="C3429" s="23"/>
      <c r="D3429" s="23"/>
      <c r="E3429" s="23"/>
      <c r="F3429" s="23"/>
      <c r="G3429" s="23"/>
      <c r="H3429" s="23"/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</row>
    <row r="3430" spans="1:23" x14ac:dyDescent="0.3">
      <c r="A3430" s="23"/>
      <c r="B3430" s="23"/>
      <c r="C3430" s="23"/>
      <c r="D3430" s="23"/>
      <c r="E3430" s="23"/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</row>
    <row r="3431" spans="1:23" x14ac:dyDescent="0.3">
      <c r="A3431" s="23"/>
      <c r="B3431" s="23"/>
      <c r="C3431" s="23"/>
      <c r="D3431" s="23"/>
      <c r="E3431" s="23"/>
      <c r="F3431" s="23"/>
      <c r="G3431" s="23"/>
      <c r="H3431" s="23"/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</row>
    <row r="3432" spans="1:23" x14ac:dyDescent="0.3">
      <c r="A3432" s="23"/>
      <c r="B3432" s="23"/>
      <c r="C3432" s="23"/>
      <c r="D3432" s="23"/>
      <c r="E3432" s="23"/>
      <c r="F3432" s="23"/>
      <c r="G3432" s="23"/>
      <c r="H3432" s="23"/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</row>
    <row r="3433" spans="1:23" x14ac:dyDescent="0.3">
      <c r="A3433" s="23"/>
      <c r="B3433" s="23"/>
      <c r="C3433" s="23"/>
      <c r="D3433" s="23"/>
      <c r="E3433" s="23"/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</row>
    <row r="3434" spans="1:23" x14ac:dyDescent="0.3">
      <c r="A3434" s="23"/>
      <c r="B3434" s="23"/>
      <c r="C3434" s="23"/>
      <c r="D3434" s="23"/>
      <c r="E3434" s="23"/>
      <c r="F3434" s="23"/>
      <c r="G3434" s="23"/>
      <c r="H3434" s="23"/>
      <c r="I3434" s="23"/>
      <c r="J3434" s="23"/>
      <c r="K3434" s="23"/>
      <c r="L3434" s="23"/>
      <c r="M3434" s="23"/>
      <c r="N3434" s="23"/>
      <c r="O3434" s="23"/>
      <c r="P3434" s="23"/>
      <c r="Q3434" s="23"/>
      <c r="R3434" s="23"/>
      <c r="S3434" s="23"/>
      <c r="T3434" s="23"/>
      <c r="U3434" s="23"/>
      <c r="V3434" s="23"/>
      <c r="W3434" s="23"/>
    </row>
    <row r="3435" spans="1:23" x14ac:dyDescent="0.3">
      <c r="A3435" s="23"/>
      <c r="B3435" s="23"/>
      <c r="C3435" s="23"/>
      <c r="D3435" s="23"/>
      <c r="E3435" s="23"/>
      <c r="F3435" s="23"/>
      <c r="G3435" s="23"/>
      <c r="H3435" s="23"/>
      <c r="I3435" s="23"/>
      <c r="J3435" s="23"/>
      <c r="K3435" s="23"/>
      <c r="L3435" s="23"/>
      <c r="M3435" s="23"/>
      <c r="N3435" s="23"/>
      <c r="O3435" s="23"/>
      <c r="P3435" s="23"/>
      <c r="Q3435" s="23"/>
      <c r="R3435" s="23"/>
      <c r="S3435" s="23"/>
      <c r="T3435" s="23"/>
      <c r="U3435" s="23"/>
      <c r="V3435" s="23"/>
      <c r="W3435" s="23"/>
    </row>
    <row r="3436" spans="1:23" x14ac:dyDescent="0.3">
      <c r="A3436" s="23"/>
      <c r="B3436" s="23"/>
      <c r="C3436" s="23"/>
      <c r="D3436" s="23"/>
      <c r="E3436" s="23"/>
      <c r="F3436" s="23"/>
      <c r="G3436" s="23"/>
      <c r="H3436" s="23"/>
      <c r="I3436" s="23"/>
      <c r="J3436" s="23"/>
      <c r="K3436" s="23"/>
      <c r="L3436" s="23"/>
      <c r="M3436" s="23"/>
      <c r="N3436" s="23"/>
      <c r="O3436" s="23"/>
      <c r="P3436" s="23"/>
      <c r="Q3436" s="23"/>
      <c r="R3436" s="23"/>
      <c r="S3436" s="23"/>
      <c r="T3436" s="23"/>
      <c r="U3436" s="23"/>
      <c r="V3436" s="23"/>
      <c r="W3436" s="23"/>
    </row>
    <row r="3437" spans="1:23" x14ac:dyDescent="0.3">
      <c r="A3437" s="23"/>
      <c r="B3437" s="23"/>
      <c r="C3437" s="23"/>
      <c r="D3437" s="23"/>
      <c r="E3437" s="23"/>
      <c r="F3437" s="23"/>
      <c r="G3437" s="23"/>
      <c r="H3437" s="23"/>
      <c r="I3437" s="23"/>
      <c r="J3437" s="23"/>
      <c r="K3437" s="23"/>
      <c r="L3437" s="23"/>
      <c r="M3437" s="23"/>
      <c r="N3437" s="23"/>
      <c r="O3437" s="23"/>
      <c r="P3437" s="23"/>
      <c r="Q3437" s="23"/>
      <c r="R3437" s="23"/>
      <c r="S3437" s="23"/>
      <c r="T3437" s="23"/>
      <c r="U3437" s="23"/>
      <c r="V3437" s="23"/>
      <c r="W3437" s="23"/>
    </row>
    <row r="3438" spans="1:23" x14ac:dyDescent="0.3">
      <c r="A3438" s="23"/>
      <c r="B3438" s="23"/>
      <c r="C3438" s="23"/>
      <c r="D3438" s="23"/>
      <c r="E3438" s="23"/>
      <c r="F3438" s="23"/>
      <c r="G3438" s="23"/>
      <c r="H3438" s="23"/>
      <c r="I3438" s="23"/>
      <c r="J3438" s="23"/>
      <c r="K3438" s="23"/>
      <c r="L3438" s="23"/>
      <c r="M3438" s="23"/>
      <c r="N3438" s="23"/>
      <c r="O3438" s="23"/>
      <c r="P3438" s="23"/>
      <c r="Q3438" s="23"/>
      <c r="R3438" s="23"/>
      <c r="S3438" s="23"/>
      <c r="T3438" s="23"/>
      <c r="U3438" s="23"/>
      <c r="V3438" s="23"/>
      <c r="W3438" s="23"/>
    </row>
    <row r="3439" spans="1:23" x14ac:dyDescent="0.3">
      <c r="A3439" s="23"/>
      <c r="B3439" s="23"/>
      <c r="C3439" s="23"/>
      <c r="D3439" s="23"/>
      <c r="E3439" s="23"/>
      <c r="F3439" s="23"/>
      <c r="G3439" s="23"/>
      <c r="H3439" s="23"/>
      <c r="I3439" s="23"/>
      <c r="J3439" s="23"/>
      <c r="K3439" s="23"/>
      <c r="L3439" s="23"/>
      <c r="M3439" s="23"/>
      <c r="N3439" s="23"/>
      <c r="O3439" s="23"/>
      <c r="P3439" s="23"/>
      <c r="Q3439" s="23"/>
      <c r="R3439" s="23"/>
      <c r="S3439" s="23"/>
      <c r="T3439" s="23"/>
      <c r="U3439" s="23"/>
      <c r="V3439" s="23"/>
      <c r="W3439" s="23"/>
    </row>
    <row r="3440" spans="1:23" x14ac:dyDescent="0.3">
      <c r="A3440" s="23"/>
      <c r="B3440" s="23"/>
      <c r="C3440" s="23"/>
      <c r="D3440" s="23"/>
      <c r="E3440" s="23"/>
      <c r="F3440" s="23"/>
      <c r="G3440" s="23"/>
      <c r="H3440" s="23"/>
      <c r="I3440" s="23"/>
      <c r="J3440" s="23"/>
      <c r="K3440" s="23"/>
      <c r="L3440" s="23"/>
      <c r="M3440" s="23"/>
      <c r="N3440" s="23"/>
      <c r="O3440" s="23"/>
      <c r="P3440" s="23"/>
      <c r="Q3440" s="23"/>
      <c r="R3440" s="23"/>
      <c r="S3440" s="23"/>
      <c r="T3440" s="23"/>
      <c r="U3440" s="23"/>
      <c r="V3440" s="23"/>
      <c r="W3440" s="23"/>
    </row>
    <row r="3441" spans="1:23" x14ac:dyDescent="0.3">
      <c r="A3441" s="23"/>
      <c r="B3441" s="23"/>
      <c r="C3441" s="23"/>
      <c r="D3441" s="23"/>
      <c r="E3441" s="23"/>
      <c r="F3441" s="23"/>
      <c r="G3441" s="23"/>
      <c r="H3441" s="23"/>
      <c r="I3441" s="23"/>
      <c r="J3441" s="23"/>
      <c r="K3441" s="23"/>
      <c r="L3441" s="23"/>
      <c r="M3441" s="23"/>
      <c r="N3441" s="23"/>
      <c r="O3441" s="23"/>
      <c r="P3441" s="23"/>
      <c r="Q3441" s="23"/>
      <c r="R3441" s="23"/>
      <c r="S3441" s="23"/>
      <c r="T3441" s="23"/>
      <c r="U3441" s="23"/>
      <c r="V3441" s="23"/>
      <c r="W3441" s="23"/>
    </row>
    <row r="3442" spans="1:23" x14ac:dyDescent="0.3">
      <c r="A3442" s="23"/>
      <c r="B3442" s="23"/>
      <c r="C3442" s="23"/>
      <c r="D3442" s="23"/>
      <c r="E3442" s="23"/>
      <c r="F3442" s="23"/>
      <c r="G3442" s="23"/>
      <c r="H3442" s="23"/>
      <c r="I3442" s="23"/>
      <c r="J3442" s="23"/>
      <c r="K3442" s="23"/>
      <c r="L3442" s="23"/>
      <c r="M3442" s="23"/>
      <c r="N3442" s="23"/>
      <c r="O3442" s="23"/>
      <c r="P3442" s="23"/>
      <c r="Q3442" s="23"/>
      <c r="R3442" s="23"/>
      <c r="S3442" s="23"/>
      <c r="T3442" s="23"/>
      <c r="U3442" s="23"/>
      <c r="V3442" s="23"/>
      <c r="W3442" s="23"/>
    </row>
    <row r="3443" spans="1:23" x14ac:dyDescent="0.3">
      <c r="A3443" s="23"/>
      <c r="B3443" s="23"/>
      <c r="C3443" s="23"/>
      <c r="D3443" s="23"/>
      <c r="E3443" s="23"/>
      <c r="F3443" s="23"/>
      <c r="G3443" s="23"/>
      <c r="H3443" s="23"/>
      <c r="I3443" s="23"/>
      <c r="J3443" s="23"/>
      <c r="K3443" s="23"/>
      <c r="L3443" s="23"/>
      <c r="M3443" s="23"/>
      <c r="N3443" s="23"/>
      <c r="O3443" s="23"/>
      <c r="P3443" s="23"/>
      <c r="Q3443" s="23"/>
      <c r="R3443" s="23"/>
      <c r="S3443" s="23"/>
      <c r="T3443" s="23"/>
      <c r="U3443" s="23"/>
      <c r="V3443" s="23"/>
      <c r="W3443" s="23"/>
    </row>
    <row r="3444" spans="1:23" x14ac:dyDescent="0.3">
      <c r="A3444" s="23"/>
      <c r="B3444" s="23"/>
      <c r="C3444" s="23"/>
      <c r="D3444" s="23"/>
      <c r="E3444" s="23"/>
      <c r="F3444" s="23"/>
      <c r="G3444" s="23"/>
      <c r="H3444" s="23"/>
      <c r="I3444" s="23"/>
      <c r="J3444" s="23"/>
      <c r="K3444" s="23"/>
      <c r="L3444" s="23"/>
      <c r="M3444" s="23"/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</row>
    <row r="3445" spans="1:23" x14ac:dyDescent="0.3">
      <c r="A3445" s="23"/>
      <c r="B3445" s="23"/>
      <c r="C3445" s="23"/>
      <c r="D3445" s="23"/>
      <c r="E3445" s="23"/>
      <c r="F3445" s="23"/>
      <c r="G3445" s="23"/>
      <c r="H3445" s="23"/>
      <c r="I3445" s="23"/>
      <c r="J3445" s="23"/>
      <c r="K3445" s="23"/>
      <c r="L3445" s="23"/>
      <c r="M3445" s="23"/>
      <c r="N3445" s="23"/>
      <c r="O3445" s="23"/>
      <c r="P3445" s="23"/>
      <c r="Q3445" s="23"/>
      <c r="R3445" s="23"/>
      <c r="S3445" s="23"/>
      <c r="T3445" s="23"/>
      <c r="U3445" s="23"/>
      <c r="V3445" s="23"/>
      <c r="W3445" s="23"/>
    </row>
    <row r="3446" spans="1:23" x14ac:dyDescent="0.3">
      <c r="A3446" s="23"/>
      <c r="B3446" s="23"/>
      <c r="C3446" s="23"/>
      <c r="D3446" s="23"/>
      <c r="E3446" s="23"/>
      <c r="F3446" s="23"/>
      <c r="G3446" s="23"/>
      <c r="H3446" s="23"/>
      <c r="I3446" s="23"/>
      <c r="J3446" s="23"/>
      <c r="K3446" s="23"/>
      <c r="L3446" s="23"/>
      <c r="M3446" s="23"/>
      <c r="N3446" s="23"/>
      <c r="O3446" s="23"/>
      <c r="P3446" s="23"/>
      <c r="Q3446" s="23"/>
      <c r="R3446" s="23"/>
      <c r="S3446" s="23"/>
      <c r="T3446" s="23"/>
      <c r="U3446" s="23"/>
      <c r="V3446" s="23"/>
      <c r="W3446" s="23"/>
    </row>
    <row r="3447" spans="1:23" x14ac:dyDescent="0.3">
      <c r="A3447" s="23"/>
      <c r="B3447" s="23"/>
      <c r="C3447" s="23"/>
      <c r="D3447" s="23"/>
      <c r="E3447" s="23"/>
      <c r="F3447" s="23"/>
      <c r="G3447" s="23"/>
      <c r="H3447" s="23"/>
      <c r="I3447" s="23"/>
      <c r="J3447" s="23"/>
      <c r="K3447" s="23"/>
      <c r="L3447" s="23"/>
      <c r="M3447" s="23"/>
      <c r="N3447" s="23"/>
      <c r="O3447" s="23"/>
      <c r="P3447" s="23"/>
      <c r="Q3447" s="23"/>
      <c r="R3447" s="23"/>
      <c r="S3447" s="23"/>
      <c r="T3447" s="23"/>
      <c r="U3447" s="23"/>
      <c r="V3447" s="23"/>
      <c r="W3447" s="23"/>
    </row>
    <row r="3448" spans="1:23" x14ac:dyDescent="0.3">
      <c r="A3448" s="23"/>
      <c r="B3448" s="23"/>
      <c r="C3448" s="23"/>
      <c r="D3448" s="23"/>
      <c r="E3448" s="23"/>
      <c r="F3448" s="23"/>
      <c r="G3448" s="23"/>
      <c r="H3448" s="23"/>
      <c r="I3448" s="23"/>
      <c r="J3448" s="23"/>
      <c r="K3448" s="23"/>
      <c r="L3448" s="23"/>
      <c r="M3448" s="23"/>
      <c r="N3448" s="23"/>
      <c r="O3448" s="23"/>
      <c r="P3448" s="23"/>
      <c r="Q3448" s="23"/>
      <c r="R3448" s="23"/>
      <c r="S3448" s="23"/>
      <c r="T3448" s="23"/>
      <c r="U3448" s="23"/>
      <c r="V3448" s="23"/>
      <c r="W3448" s="23"/>
    </row>
    <row r="3449" spans="1:23" x14ac:dyDescent="0.3">
      <c r="A3449" s="23"/>
      <c r="B3449" s="23"/>
      <c r="C3449" s="23"/>
      <c r="D3449" s="23"/>
      <c r="E3449" s="23"/>
      <c r="F3449" s="23"/>
      <c r="G3449" s="23"/>
      <c r="H3449" s="23"/>
      <c r="I3449" s="23"/>
      <c r="J3449" s="23"/>
      <c r="K3449" s="23"/>
      <c r="L3449" s="23"/>
      <c r="M3449" s="23"/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</row>
    <row r="3450" spans="1:23" x14ac:dyDescent="0.3">
      <c r="A3450" s="23"/>
      <c r="B3450" s="23"/>
      <c r="C3450" s="23"/>
      <c r="D3450" s="23"/>
      <c r="E3450" s="23"/>
      <c r="F3450" s="23"/>
      <c r="G3450" s="23"/>
      <c r="H3450" s="23"/>
      <c r="I3450" s="23"/>
      <c r="J3450" s="23"/>
      <c r="K3450" s="23"/>
      <c r="L3450" s="23"/>
      <c r="M3450" s="23"/>
      <c r="N3450" s="23"/>
      <c r="O3450" s="23"/>
      <c r="P3450" s="23"/>
      <c r="Q3450" s="23"/>
      <c r="R3450" s="23"/>
      <c r="S3450" s="23"/>
      <c r="T3450" s="23"/>
      <c r="U3450" s="23"/>
      <c r="V3450" s="23"/>
      <c r="W3450" s="23"/>
    </row>
    <row r="3451" spans="1:23" x14ac:dyDescent="0.3">
      <c r="A3451" s="23"/>
      <c r="B3451" s="23"/>
      <c r="C3451" s="23"/>
      <c r="D3451" s="23"/>
      <c r="E3451" s="23"/>
      <c r="F3451" s="23"/>
      <c r="G3451" s="23"/>
      <c r="H3451" s="23"/>
      <c r="I3451" s="23"/>
      <c r="J3451" s="23"/>
      <c r="K3451" s="23"/>
      <c r="L3451" s="23"/>
      <c r="M3451" s="23"/>
      <c r="N3451" s="23"/>
      <c r="O3451" s="23"/>
      <c r="P3451" s="23"/>
      <c r="Q3451" s="23"/>
      <c r="R3451" s="23"/>
      <c r="S3451" s="23"/>
      <c r="T3451" s="23"/>
      <c r="U3451" s="23"/>
      <c r="V3451" s="23"/>
      <c r="W3451" s="23"/>
    </row>
    <row r="3452" spans="1:23" x14ac:dyDescent="0.3">
      <c r="A3452" s="23"/>
      <c r="B3452" s="23"/>
      <c r="C3452" s="23"/>
      <c r="D3452" s="23"/>
      <c r="E3452" s="23"/>
      <c r="F3452" s="23"/>
      <c r="G3452" s="23"/>
      <c r="H3452" s="23"/>
      <c r="I3452" s="23"/>
      <c r="J3452" s="23"/>
      <c r="K3452" s="23"/>
      <c r="L3452" s="23"/>
      <c r="M3452" s="23"/>
      <c r="N3452" s="23"/>
      <c r="O3452" s="23"/>
      <c r="P3452" s="23"/>
      <c r="Q3452" s="23"/>
      <c r="R3452" s="23"/>
      <c r="S3452" s="23"/>
      <c r="T3452" s="23"/>
      <c r="U3452" s="23"/>
      <c r="V3452" s="23"/>
      <c r="W3452" s="23"/>
    </row>
    <row r="3453" spans="1:23" x14ac:dyDescent="0.3">
      <c r="A3453" s="23"/>
      <c r="B3453" s="23"/>
      <c r="C3453" s="23"/>
      <c r="D3453" s="23"/>
      <c r="E3453" s="23"/>
      <c r="F3453" s="23"/>
      <c r="G3453" s="23"/>
      <c r="H3453" s="23"/>
      <c r="I3453" s="23"/>
      <c r="J3453" s="23"/>
      <c r="K3453" s="23"/>
      <c r="L3453" s="23"/>
      <c r="M3453" s="23"/>
      <c r="N3453" s="23"/>
      <c r="O3453" s="23"/>
      <c r="P3453" s="23"/>
      <c r="Q3453" s="23"/>
      <c r="R3453" s="23"/>
      <c r="S3453" s="23"/>
      <c r="T3453" s="23"/>
      <c r="U3453" s="23"/>
      <c r="V3453" s="23"/>
      <c r="W3453" s="23"/>
    </row>
    <row r="3454" spans="1:23" x14ac:dyDescent="0.3">
      <c r="A3454" s="23"/>
      <c r="B3454" s="23"/>
      <c r="C3454" s="23"/>
      <c r="D3454" s="23"/>
      <c r="E3454" s="23"/>
      <c r="F3454" s="23"/>
      <c r="G3454" s="23"/>
      <c r="H3454" s="23"/>
      <c r="I3454" s="23"/>
      <c r="J3454" s="23"/>
      <c r="K3454" s="23"/>
      <c r="L3454" s="23"/>
      <c r="M3454" s="23"/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</row>
    <row r="3455" spans="1:23" x14ac:dyDescent="0.3">
      <c r="A3455" s="23"/>
      <c r="B3455" s="23"/>
      <c r="C3455" s="23"/>
      <c r="D3455" s="23"/>
      <c r="E3455" s="23"/>
      <c r="F3455" s="23"/>
      <c r="G3455" s="23"/>
      <c r="H3455" s="23"/>
      <c r="I3455" s="23"/>
      <c r="J3455" s="23"/>
      <c r="K3455" s="23"/>
      <c r="L3455" s="23"/>
      <c r="M3455" s="23"/>
      <c r="N3455" s="23"/>
      <c r="O3455" s="23"/>
      <c r="P3455" s="23"/>
      <c r="Q3455" s="23"/>
      <c r="R3455" s="23"/>
      <c r="S3455" s="23"/>
      <c r="T3455" s="23"/>
      <c r="U3455" s="23"/>
      <c r="V3455" s="23"/>
      <c r="W3455" s="23"/>
    </row>
    <row r="3456" spans="1:23" x14ac:dyDescent="0.3">
      <c r="A3456" s="23"/>
      <c r="B3456" s="23"/>
      <c r="C3456" s="23"/>
      <c r="D3456" s="23"/>
      <c r="E3456" s="23"/>
      <c r="F3456" s="23"/>
      <c r="G3456" s="23"/>
      <c r="H3456" s="23"/>
      <c r="I3456" s="23"/>
      <c r="J3456" s="23"/>
      <c r="K3456" s="23"/>
      <c r="L3456" s="23"/>
      <c r="M3456" s="23"/>
      <c r="N3456" s="23"/>
      <c r="O3456" s="23"/>
      <c r="P3456" s="23"/>
      <c r="Q3456" s="23"/>
      <c r="R3456" s="23"/>
      <c r="S3456" s="23"/>
      <c r="T3456" s="23"/>
      <c r="U3456" s="23"/>
      <c r="V3456" s="23"/>
      <c r="W3456" s="23"/>
    </row>
    <row r="3457" spans="1:23" x14ac:dyDescent="0.3">
      <c r="A3457" s="23"/>
      <c r="B3457" s="23"/>
      <c r="C3457" s="23"/>
      <c r="D3457" s="23"/>
      <c r="E3457" s="23"/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</row>
    <row r="3458" spans="1:23" x14ac:dyDescent="0.3">
      <c r="A3458" s="23"/>
      <c r="B3458" s="23"/>
      <c r="C3458" s="23"/>
      <c r="D3458" s="23"/>
      <c r="E3458" s="23"/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</row>
    <row r="3459" spans="1:23" x14ac:dyDescent="0.3">
      <c r="A3459" s="23"/>
      <c r="B3459" s="23"/>
      <c r="C3459" s="23"/>
      <c r="D3459" s="23"/>
      <c r="E3459" s="23"/>
      <c r="F3459" s="23"/>
      <c r="G3459" s="23"/>
      <c r="H3459" s="23"/>
      <c r="I3459" s="23"/>
      <c r="J3459" s="23"/>
      <c r="K3459" s="23"/>
      <c r="L3459" s="23"/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</row>
    <row r="3460" spans="1:23" x14ac:dyDescent="0.3">
      <c r="A3460" s="23"/>
      <c r="B3460" s="23"/>
      <c r="C3460" s="23"/>
      <c r="D3460" s="23"/>
      <c r="E3460" s="23"/>
      <c r="F3460" s="23"/>
      <c r="G3460" s="23"/>
      <c r="H3460" s="23"/>
      <c r="I3460" s="23"/>
      <c r="J3460" s="23"/>
      <c r="K3460" s="23"/>
      <c r="L3460" s="23"/>
      <c r="M3460" s="23"/>
      <c r="N3460" s="23"/>
      <c r="O3460" s="23"/>
      <c r="P3460" s="23"/>
      <c r="Q3460" s="23"/>
      <c r="R3460" s="23"/>
      <c r="S3460" s="23"/>
      <c r="T3460" s="23"/>
      <c r="U3460" s="23"/>
      <c r="V3460" s="23"/>
      <c r="W3460" s="23"/>
    </row>
    <row r="3461" spans="1:23" x14ac:dyDescent="0.3">
      <c r="A3461" s="23"/>
      <c r="B3461" s="23"/>
      <c r="C3461" s="23"/>
      <c r="D3461" s="23"/>
      <c r="E3461" s="23"/>
      <c r="F3461" s="23"/>
      <c r="G3461" s="23"/>
      <c r="H3461" s="23"/>
      <c r="I3461" s="23"/>
      <c r="J3461" s="23"/>
      <c r="K3461" s="23"/>
      <c r="L3461" s="23"/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</row>
    <row r="3462" spans="1:23" x14ac:dyDescent="0.3">
      <c r="A3462" s="23"/>
      <c r="B3462" s="23"/>
      <c r="C3462" s="23"/>
      <c r="D3462" s="23"/>
      <c r="E3462" s="23"/>
      <c r="F3462" s="23"/>
      <c r="G3462" s="23"/>
      <c r="H3462" s="23"/>
      <c r="I3462" s="23"/>
      <c r="J3462" s="23"/>
      <c r="K3462" s="23"/>
      <c r="L3462" s="23"/>
      <c r="M3462" s="23"/>
      <c r="N3462" s="23"/>
      <c r="O3462" s="23"/>
      <c r="P3462" s="23"/>
      <c r="Q3462" s="23"/>
      <c r="R3462" s="23"/>
      <c r="S3462" s="23"/>
      <c r="T3462" s="23"/>
      <c r="U3462" s="23"/>
      <c r="V3462" s="23"/>
      <c r="W3462" s="23"/>
    </row>
    <row r="3463" spans="1:23" x14ac:dyDescent="0.3">
      <c r="A3463" s="23"/>
      <c r="B3463" s="23"/>
      <c r="C3463" s="23"/>
      <c r="D3463" s="23"/>
      <c r="E3463" s="23"/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</row>
    <row r="3464" spans="1:23" x14ac:dyDescent="0.3">
      <c r="A3464" s="23"/>
      <c r="B3464" s="23"/>
      <c r="C3464" s="23"/>
      <c r="D3464" s="23"/>
      <c r="E3464" s="23"/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</row>
    <row r="3465" spans="1:23" x14ac:dyDescent="0.3">
      <c r="A3465" s="23"/>
      <c r="B3465" s="23"/>
      <c r="C3465" s="23"/>
      <c r="D3465" s="23"/>
      <c r="E3465" s="23"/>
      <c r="F3465" s="23"/>
      <c r="G3465" s="23"/>
      <c r="H3465" s="23"/>
      <c r="I3465" s="23"/>
      <c r="J3465" s="23"/>
      <c r="K3465" s="23"/>
      <c r="L3465" s="23"/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</row>
    <row r="3466" spans="1:23" x14ac:dyDescent="0.3">
      <c r="A3466" s="23"/>
      <c r="B3466" s="23"/>
      <c r="C3466" s="23"/>
      <c r="D3466" s="23"/>
      <c r="E3466" s="23"/>
      <c r="F3466" s="23"/>
      <c r="G3466" s="23"/>
      <c r="H3466" s="23"/>
      <c r="I3466" s="23"/>
      <c r="J3466" s="23"/>
      <c r="K3466" s="23"/>
      <c r="L3466" s="23"/>
      <c r="M3466" s="23"/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</row>
    <row r="3467" spans="1:23" x14ac:dyDescent="0.3">
      <c r="A3467" s="23"/>
      <c r="B3467" s="23"/>
      <c r="C3467" s="23"/>
      <c r="D3467" s="23"/>
      <c r="E3467" s="23"/>
      <c r="F3467" s="23"/>
      <c r="G3467" s="23"/>
      <c r="H3467" s="23"/>
      <c r="I3467" s="23"/>
      <c r="J3467" s="23"/>
      <c r="K3467" s="23"/>
      <c r="L3467" s="23"/>
      <c r="M3467" s="23"/>
      <c r="N3467" s="23"/>
      <c r="O3467" s="23"/>
      <c r="P3467" s="23"/>
      <c r="Q3467" s="23"/>
      <c r="R3467" s="23"/>
      <c r="S3467" s="23"/>
      <c r="T3467" s="23"/>
      <c r="U3467" s="23"/>
      <c r="V3467" s="23"/>
      <c r="W3467" s="23"/>
    </row>
    <row r="3468" spans="1:23" x14ac:dyDescent="0.3">
      <c r="A3468" s="23"/>
      <c r="B3468" s="23"/>
      <c r="C3468" s="23"/>
      <c r="D3468" s="23"/>
      <c r="E3468" s="23"/>
      <c r="F3468" s="23"/>
      <c r="G3468" s="23"/>
      <c r="H3468" s="23"/>
      <c r="I3468" s="23"/>
      <c r="J3468" s="23"/>
      <c r="K3468" s="23"/>
      <c r="L3468" s="23"/>
      <c r="M3468" s="23"/>
      <c r="N3468" s="23"/>
      <c r="O3468" s="23"/>
      <c r="P3468" s="23"/>
      <c r="Q3468" s="23"/>
      <c r="R3468" s="23"/>
      <c r="S3468" s="23"/>
      <c r="T3468" s="23"/>
      <c r="U3468" s="23"/>
      <c r="V3468" s="23"/>
      <c r="W3468" s="23"/>
    </row>
    <row r="3469" spans="1:23" x14ac:dyDescent="0.3">
      <c r="A3469" s="23"/>
      <c r="B3469" s="23"/>
      <c r="C3469" s="23"/>
      <c r="D3469" s="23"/>
      <c r="E3469" s="23"/>
      <c r="F3469" s="23"/>
      <c r="G3469" s="23"/>
      <c r="H3469" s="23"/>
      <c r="I3469" s="23"/>
      <c r="J3469" s="23"/>
      <c r="K3469" s="23"/>
      <c r="L3469" s="23"/>
      <c r="M3469" s="23"/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</row>
    <row r="3470" spans="1:23" x14ac:dyDescent="0.3">
      <c r="A3470" s="23"/>
      <c r="B3470" s="23"/>
      <c r="C3470" s="23"/>
      <c r="D3470" s="23"/>
      <c r="E3470" s="23"/>
      <c r="F3470" s="23"/>
      <c r="G3470" s="23"/>
      <c r="H3470" s="23"/>
      <c r="I3470" s="23"/>
      <c r="J3470" s="23"/>
      <c r="K3470" s="23"/>
      <c r="L3470" s="23"/>
      <c r="M3470" s="23"/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</row>
    <row r="3471" spans="1:23" x14ac:dyDescent="0.3">
      <c r="A3471" s="23"/>
      <c r="B3471" s="23"/>
      <c r="C3471" s="23"/>
      <c r="D3471" s="23"/>
      <c r="E3471" s="23"/>
      <c r="F3471" s="23"/>
      <c r="G3471" s="23"/>
      <c r="H3471" s="23"/>
      <c r="I3471" s="23"/>
      <c r="J3471" s="23"/>
      <c r="K3471" s="23"/>
      <c r="L3471" s="23"/>
      <c r="M3471" s="23"/>
      <c r="N3471" s="23"/>
      <c r="O3471" s="23"/>
      <c r="P3471" s="23"/>
      <c r="Q3471" s="23"/>
      <c r="R3471" s="23"/>
      <c r="S3471" s="23"/>
      <c r="T3471" s="23"/>
      <c r="U3471" s="23"/>
      <c r="V3471" s="23"/>
      <c r="W3471" s="23"/>
    </row>
    <row r="3472" spans="1:23" x14ac:dyDescent="0.3">
      <c r="A3472" s="23"/>
      <c r="B3472" s="23"/>
      <c r="C3472" s="23"/>
      <c r="D3472" s="23"/>
      <c r="E3472" s="23"/>
      <c r="F3472" s="23"/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</row>
    <row r="3473" spans="1:23" x14ac:dyDescent="0.3">
      <c r="A3473" s="23"/>
      <c r="B3473" s="23"/>
      <c r="C3473" s="23"/>
      <c r="D3473" s="23"/>
      <c r="E3473" s="23"/>
      <c r="F3473" s="23"/>
      <c r="G3473" s="23"/>
      <c r="H3473" s="23"/>
      <c r="I3473" s="23"/>
      <c r="J3473" s="23"/>
      <c r="K3473" s="23"/>
      <c r="L3473" s="23"/>
      <c r="M3473" s="23"/>
      <c r="N3473" s="23"/>
      <c r="O3473" s="23"/>
      <c r="P3473" s="23"/>
      <c r="Q3473" s="23"/>
      <c r="R3473" s="23"/>
      <c r="S3473" s="23"/>
      <c r="T3473" s="23"/>
      <c r="U3473" s="23"/>
      <c r="V3473" s="23"/>
      <c r="W3473" s="23"/>
    </row>
    <row r="3474" spans="1:23" x14ac:dyDescent="0.3">
      <c r="A3474" s="23"/>
      <c r="B3474" s="23"/>
      <c r="C3474" s="23"/>
      <c r="D3474" s="23"/>
      <c r="E3474" s="23"/>
      <c r="F3474" s="23"/>
      <c r="G3474" s="23"/>
      <c r="H3474" s="23"/>
      <c r="I3474" s="23"/>
      <c r="J3474" s="23"/>
      <c r="K3474" s="23"/>
      <c r="L3474" s="23"/>
      <c r="M3474" s="23"/>
      <c r="N3474" s="23"/>
      <c r="O3474" s="23"/>
      <c r="P3474" s="23"/>
      <c r="Q3474" s="23"/>
      <c r="R3474" s="23"/>
      <c r="S3474" s="23"/>
      <c r="T3474" s="23"/>
      <c r="U3474" s="23"/>
      <c r="V3474" s="23"/>
      <c r="W3474" s="23"/>
    </row>
    <row r="3475" spans="1:23" x14ac:dyDescent="0.3">
      <c r="A3475" s="23"/>
      <c r="B3475" s="23"/>
      <c r="C3475" s="23"/>
      <c r="D3475" s="23"/>
      <c r="E3475" s="23"/>
      <c r="F3475" s="23"/>
      <c r="G3475" s="23"/>
      <c r="H3475" s="23"/>
      <c r="I3475" s="23"/>
      <c r="J3475" s="23"/>
      <c r="K3475" s="23"/>
      <c r="L3475" s="23"/>
      <c r="M3475" s="23"/>
      <c r="N3475" s="23"/>
      <c r="O3475" s="23"/>
      <c r="P3475" s="23"/>
      <c r="Q3475" s="23"/>
      <c r="R3475" s="23"/>
      <c r="S3475" s="23"/>
      <c r="T3475" s="23"/>
      <c r="U3475" s="23"/>
      <c r="V3475" s="23"/>
      <c r="W3475" s="23"/>
    </row>
    <row r="3476" spans="1:23" x14ac:dyDescent="0.3">
      <c r="A3476" s="23"/>
      <c r="B3476" s="23"/>
      <c r="C3476" s="23"/>
      <c r="D3476" s="23"/>
      <c r="E3476" s="23"/>
      <c r="F3476" s="23"/>
      <c r="G3476" s="23"/>
      <c r="H3476" s="23"/>
      <c r="I3476" s="23"/>
      <c r="J3476" s="23"/>
      <c r="K3476" s="23"/>
      <c r="L3476" s="23"/>
      <c r="M3476" s="23"/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</row>
    <row r="3477" spans="1:23" x14ac:dyDescent="0.3">
      <c r="A3477" s="23"/>
      <c r="B3477" s="23"/>
      <c r="C3477" s="23"/>
      <c r="D3477" s="23"/>
      <c r="E3477" s="23"/>
      <c r="F3477" s="23"/>
      <c r="G3477" s="23"/>
      <c r="H3477" s="23"/>
      <c r="I3477" s="23"/>
      <c r="J3477" s="23"/>
      <c r="K3477" s="23"/>
      <c r="L3477" s="23"/>
      <c r="M3477" s="23"/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</row>
    <row r="3478" spans="1:23" x14ac:dyDescent="0.3">
      <c r="A3478" s="23"/>
      <c r="B3478" s="23"/>
      <c r="C3478" s="23"/>
      <c r="D3478" s="23"/>
      <c r="E3478" s="23"/>
      <c r="F3478" s="23"/>
      <c r="G3478" s="23"/>
      <c r="H3478" s="23"/>
      <c r="I3478" s="23"/>
      <c r="J3478" s="23"/>
      <c r="K3478" s="23"/>
      <c r="L3478" s="23"/>
      <c r="M3478" s="23"/>
      <c r="N3478" s="23"/>
      <c r="O3478" s="23"/>
      <c r="P3478" s="23"/>
      <c r="Q3478" s="23"/>
      <c r="R3478" s="23"/>
      <c r="S3478" s="23"/>
      <c r="T3478" s="23"/>
      <c r="U3478" s="23"/>
      <c r="V3478" s="23"/>
      <c r="W3478" s="23"/>
    </row>
    <row r="3479" spans="1:23" x14ac:dyDescent="0.3">
      <c r="A3479" s="23"/>
      <c r="B3479" s="23"/>
      <c r="C3479" s="23"/>
      <c r="D3479" s="23"/>
      <c r="E3479" s="23"/>
      <c r="F3479" s="23"/>
      <c r="G3479" s="23"/>
      <c r="H3479" s="23"/>
      <c r="I3479" s="23"/>
      <c r="J3479" s="23"/>
      <c r="K3479" s="23"/>
      <c r="L3479" s="23"/>
      <c r="M3479" s="23"/>
      <c r="N3479" s="23"/>
      <c r="O3479" s="23"/>
      <c r="P3479" s="23"/>
      <c r="Q3479" s="23"/>
      <c r="R3479" s="23"/>
      <c r="S3479" s="23"/>
      <c r="T3479" s="23"/>
      <c r="U3479" s="23"/>
      <c r="V3479" s="23"/>
      <c r="W3479" s="23"/>
    </row>
    <row r="3480" spans="1:23" x14ac:dyDescent="0.3">
      <c r="A3480" s="23"/>
      <c r="B3480" s="23"/>
      <c r="C3480" s="23"/>
      <c r="D3480" s="23"/>
      <c r="E3480" s="23"/>
      <c r="F3480" s="23"/>
      <c r="G3480" s="23"/>
      <c r="H3480" s="23"/>
      <c r="I3480" s="23"/>
      <c r="J3480" s="23"/>
      <c r="K3480" s="23"/>
      <c r="L3480" s="23"/>
      <c r="M3480" s="23"/>
      <c r="N3480" s="23"/>
      <c r="O3480" s="23"/>
      <c r="P3480" s="23"/>
      <c r="Q3480" s="23"/>
      <c r="R3480" s="23"/>
      <c r="S3480" s="23"/>
      <c r="T3480" s="23"/>
      <c r="U3480" s="23"/>
      <c r="V3480" s="23"/>
      <c r="W3480" s="23"/>
    </row>
    <row r="3481" spans="1:23" x14ac:dyDescent="0.3">
      <c r="A3481" s="23"/>
      <c r="B3481" s="23"/>
      <c r="C3481" s="23"/>
      <c r="D3481" s="23"/>
      <c r="E3481" s="23"/>
      <c r="F3481" s="23"/>
      <c r="G3481" s="23"/>
      <c r="H3481" s="23"/>
      <c r="I3481" s="23"/>
      <c r="J3481" s="23"/>
      <c r="K3481" s="23"/>
      <c r="L3481" s="23"/>
      <c r="M3481" s="23"/>
      <c r="N3481" s="23"/>
      <c r="O3481" s="23"/>
      <c r="P3481" s="23"/>
      <c r="Q3481" s="23"/>
      <c r="R3481" s="23"/>
      <c r="S3481" s="23"/>
      <c r="T3481" s="23"/>
      <c r="U3481" s="23"/>
      <c r="V3481" s="23"/>
      <c r="W3481" s="23"/>
    </row>
    <row r="3482" spans="1:23" x14ac:dyDescent="0.3">
      <c r="A3482" s="23"/>
      <c r="B3482" s="23"/>
      <c r="C3482" s="23"/>
      <c r="D3482" s="23"/>
      <c r="E3482" s="23"/>
      <c r="F3482" s="23"/>
      <c r="G3482" s="23"/>
      <c r="H3482" s="23"/>
      <c r="I3482" s="23"/>
      <c r="J3482" s="23"/>
      <c r="K3482" s="23"/>
      <c r="L3482" s="23"/>
      <c r="M3482" s="23"/>
      <c r="N3482" s="23"/>
      <c r="O3482" s="23"/>
      <c r="P3482" s="23"/>
      <c r="Q3482" s="23"/>
      <c r="R3482" s="23"/>
      <c r="S3482" s="23"/>
      <c r="T3482" s="23"/>
      <c r="U3482" s="23"/>
      <c r="V3482" s="23"/>
      <c r="W3482" s="23"/>
    </row>
    <row r="3483" spans="1:23" x14ac:dyDescent="0.3">
      <c r="A3483" s="23"/>
      <c r="B3483" s="23"/>
      <c r="C3483" s="23"/>
      <c r="D3483" s="23"/>
      <c r="E3483" s="23"/>
      <c r="F3483" s="23"/>
      <c r="G3483" s="23"/>
      <c r="H3483" s="23"/>
      <c r="I3483" s="23"/>
      <c r="J3483" s="23"/>
      <c r="K3483" s="23"/>
      <c r="L3483" s="23"/>
      <c r="M3483" s="23"/>
      <c r="N3483" s="23"/>
      <c r="O3483" s="23"/>
      <c r="P3483" s="23"/>
      <c r="Q3483" s="23"/>
      <c r="R3483" s="23"/>
      <c r="S3483" s="23"/>
      <c r="T3483" s="23"/>
      <c r="U3483" s="23"/>
      <c r="V3483" s="23"/>
      <c r="W3483" s="23"/>
    </row>
    <row r="3484" spans="1:23" x14ac:dyDescent="0.3">
      <c r="A3484" s="23"/>
      <c r="B3484" s="23"/>
      <c r="C3484" s="23"/>
      <c r="D3484" s="23"/>
      <c r="E3484" s="23"/>
      <c r="F3484" s="23"/>
      <c r="G3484" s="23"/>
      <c r="H3484" s="23"/>
      <c r="I3484" s="23"/>
      <c r="J3484" s="23"/>
      <c r="K3484" s="23"/>
      <c r="L3484" s="23"/>
      <c r="M3484" s="23"/>
      <c r="N3484" s="23"/>
      <c r="O3484" s="23"/>
      <c r="P3484" s="23"/>
      <c r="Q3484" s="23"/>
      <c r="R3484" s="23"/>
      <c r="S3484" s="23"/>
      <c r="T3484" s="23"/>
      <c r="U3484" s="23"/>
      <c r="V3484" s="23"/>
      <c r="W3484" s="23"/>
    </row>
    <row r="3485" spans="1:23" x14ac:dyDescent="0.3">
      <c r="A3485" s="23"/>
      <c r="B3485" s="23"/>
      <c r="C3485" s="23"/>
      <c r="D3485" s="23"/>
      <c r="E3485" s="23"/>
      <c r="F3485" s="23"/>
      <c r="G3485" s="23"/>
      <c r="H3485" s="23"/>
      <c r="I3485" s="23"/>
      <c r="J3485" s="23"/>
      <c r="K3485" s="23"/>
      <c r="L3485" s="23"/>
      <c r="M3485" s="23"/>
      <c r="N3485" s="23"/>
      <c r="O3485" s="23"/>
      <c r="P3485" s="23"/>
      <c r="Q3485" s="23"/>
      <c r="R3485" s="23"/>
      <c r="S3485" s="23"/>
      <c r="T3485" s="23"/>
      <c r="U3485" s="23"/>
      <c r="V3485" s="23"/>
      <c r="W3485" s="23"/>
    </row>
    <row r="3486" spans="1:23" x14ac:dyDescent="0.3">
      <c r="A3486" s="23"/>
      <c r="B3486" s="23"/>
      <c r="C3486" s="23"/>
      <c r="D3486" s="23"/>
      <c r="E3486" s="23"/>
      <c r="F3486" s="23"/>
      <c r="G3486" s="23"/>
      <c r="H3486" s="23"/>
      <c r="I3486" s="23"/>
      <c r="J3486" s="23"/>
      <c r="K3486" s="23"/>
      <c r="L3486" s="23"/>
      <c r="M3486" s="23"/>
      <c r="N3486" s="23"/>
      <c r="O3486" s="23"/>
      <c r="P3486" s="23"/>
      <c r="Q3486" s="23"/>
      <c r="R3486" s="23"/>
      <c r="S3486" s="23"/>
      <c r="T3486" s="23"/>
      <c r="U3486" s="23"/>
      <c r="V3486" s="23"/>
      <c r="W3486" s="23"/>
    </row>
    <row r="3487" spans="1:23" x14ac:dyDescent="0.3">
      <c r="A3487" s="23"/>
      <c r="B3487" s="23"/>
      <c r="C3487" s="23"/>
      <c r="D3487" s="23"/>
      <c r="E3487" s="23"/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</row>
    <row r="3488" spans="1:23" x14ac:dyDescent="0.3">
      <c r="A3488" s="23"/>
      <c r="B3488" s="23"/>
      <c r="C3488" s="23"/>
      <c r="D3488" s="23"/>
      <c r="E3488" s="23"/>
      <c r="F3488" s="23"/>
      <c r="G3488" s="23"/>
      <c r="H3488" s="23"/>
      <c r="I3488" s="23"/>
      <c r="J3488" s="23"/>
      <c r="K3488" s="23"/>
      <c r="L3488" s="23"/>
      <c r="M3488" s="23"/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</row>
    <row r="3489" spans="1:23" x14ac:dyDescent="0.3">
      <c r="A3489" s="23"/>
      <c r="B3489" s="23"/>
      <c r="C3489" s="23"/>
      <c r="D3489" s="23"/>
      <c r="E3489" s="23"/>
      <c r="F3489" s="23"/>
      <c r="G3489" s="23"/>
      <c r="H3489" s="23"/>
      <c r="I3489" s="23"/>
      <c r="J3489" s="23"/>
      <c r="K3489" s="23"/>
      <c r="L3489" s="23"/>
      <c r="M3489" s="23"/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</row>
    <row r="3490" spans="1:23" x14ac:dyDescent="0.3">
      <c r="A3490" s="23"/>
      <c r="B3490" s="23"/>
      <c r="C3490" s="23"/>
      <c r="D3490" s="23"/>
      <c r="E3490" s="23"/>
      <c r="F3490" s="23"/>
      <c r="G3490" s="23"/>
      <c r="H3490" s="23"/>
      <c r="I3490" s="23"/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</row>
    <row r="3491" spans="1:23" x14ac:dyDescent="0.3">
      <c r="A3491" s="23"/>
      <c r="B3491" s="23"/>
      <c r="C3491" s="23"/>
      <c r="D3491" s="23"/>
      <c r="E3491" s="23"/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</row>
    <row r="3492" spans="1:23" x14ac:dyDescent="0.3">
      <c r="A3492" s="23"/>
      <c r="B3492" s="23"/>
      <c r="C3492" s="23"/>
      <c r="D3492" s="23"/>
      <c r="E3492" s="23"/>
      <c r="F3492" s="23"/>
      <c r="G3492" s="23"/>
      <c r="H3492" s="23"/>
      <c r="I3492" s="23"/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/>
      <c r="W3492" s="23"/>
    </row>
    <row r="3493" spans="1:23" x14ac:dyDescent="0.3">
      <c r="A3493" s="23"/>
      <c r="B3493" s="23"/>
      <c r="C3493" s="23"/>
      <c r="D3493" s="23"/>
      <c r="E3493" s="23"/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</row>
    <row r="3494" spans="1:23" x14ac:dyDescent="0.3">
      <c r="A3494" s="23"/>
      <c r="B3494" s="23"/>
      <c r="C3494" s="23"/>
      <c r="D3494" s="23"/>
      <c r="E3494" s="23"/>
      <c r="F3494" s="23"/>
      <c r="G3494" s="23"/>
      <c r="H3494" s="23"/>
      <c r="I3494" s="23"/>
      <c r="J3494" s="23"/>
      <c r="K3494" s="23"/>
      <c r="L3494" s="23"/>
      <c r="M3494" s="23"/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</row>
    <row r="3495" spans="1:23" x14ac:dyDescent="0.3">
      <c r="A3495" s="23"/>
      <c r="B3495" s="23"/>
      <c r="C3495" s="23"/>
      <c r="D3495" s="23"/>
      <c r="E3495" s="23"/>
      <c r="F3495" s="23"/>
      <c r="G3495" s="23"/>
      <c r="H3495" s="23"/>
      <c r="I3495" s="23"/>
      <c r="J3495" s="23"/>
      <c r="K3495" s="23"/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/>
      <c r="W3495" s="23"/>
    </row>
    <row r="3496" spans="1:23" x14ac:dyDescent="0.3">
      <c r="A3496" s="23"/>
      <c r="B3496" s="23"/>
      <c r="C3496" s="23"/>
      <c r="D3496" s="23"/>
      <c r="E3496" s="23"/>
      <c r="F3496" s="23"/>
      <c r="G3496" s="23"/>
      <c r="H3496" s="23"/>
      <c r="I3496" s="23"/>
      <c r="J3496" s="23"/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/>
      <c r="W3496" s="23"/>
    </row>
    <row r="3497" spans="1:23" x14ac:dyDescent="0.3">
      <c r="A3497" s="23"/>
      <c r="B3497" s="23"/>
      <c r="C3497" s="23"/>
      <c r="D3497" s="23"/>
      <c r="E3497" s="23"/>
      <c r="F3497" s="23"/>
      <c r="G3497" s="23"/>
      <c r="H3497" s="23"/>
      <c r="I3497" s="23"/>
      <c r="J3497" s="23"/>
      <c r="K3497" s="23"/>
      <c r="L3497" s="23"/>
      <c r="M3497" s="23"/>
      <c r="N3497" s="23"/>
      <c r="O3497" s="23"/>
      <c r="P3497" s="23"/>
      <c r="Q3497" s="23"/>
      <c r="R3497" s="23"/>
      <c r="S3497" s="23"/>
      <c r="T3497" s="23"/>
      <c r="U3497" s="23"/>
      <c r="V3497" s="23"/>
      <c r="W3497" s="23"/>
    </row>
    <row r="3498" spans="1:23" x14ac:dyDescent="0.3">
      <c r="A3498" s="23"/>
      <c r="B3498" s="23"/>
      <c r="C3498" s="23"/>
      <c r="D3498" s="23"/>
      <c r="E3498" s="23"/>
      <c r="F3498" s="23"/>
      <c r="G3498" s="23"/>
      <c r="H3498" s="23"/>
      <c r="I3498" s="23"/>
      <c r="J3498" s="23"/>
      <c r="K3498" s="23"/>
      <c r="L3498" s="23"/>
      <c r="M3498" s="23"/>
      <c r="N3498" s="23"/>
      <c r="O3498" s="23"/>
      <c r="P3498" s="23"/>
      <c r="Q3498" s="23"/>
      <c r="R3498" s="23"/>
      <c r="S3498" s="23"/>
      <c r="T3498" s="23"/>
      <c r="U3498" s="23"/>
      <c r="V3498" s="23"/>
      <c r="W3498" s="23"/>
    </row>
    <row r="3499" spans="1:23" x14ac:dyDescent="0.3">
      <c r="A3499" s="23"/>
      <c r="B3499" s="23"/>
      <c r="C3499" s="23"/>
      <c r="D3499" s="23"/>
      <c r="E3499" s="23"/>
      <c r="F3499" s="23"/>
      <c r="G3499" s="23"/>
      <c r="H3499" s="23"/>
      <c r="I3499" s="23"/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/>
      <c r="W3499" s="23"/>
    </row>
    <row r="3500" spans="1:23" x14ac:dyDescent="0.3">
      <c r="A3500" s="23"/>
      <c r="B3500" s="23"/>
      <c r="C3500" s="23"/>
      <c r="D3500" s="23"/>
      <c r="E3500" s="23"/>
      <c r="F3500" s="23"/>
      <c r="G3500" s="23"/>
      <c r="H3500" s="23"/>
      <c r="I3500" s="23"/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/>
      <c r="W3500" s="23"/>
    </row>
    <row r="3501" spans="1:23" x14ac:dyDescent="0.3">
      <c r="A3501" s="23"/>
      <c r="B3501" s="23"/>
      <c r="C3501" s="23"/>
      <c r="D3501" s="23"/>
      <c r="E3501" s="23"/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/>
      <c r="W3501" s="23"/>
    </row>
    <row r="3502" spans="1:23" x14ac:dyDescent="0.3">
      <c r="A3502" s="23"/>
      <c r="B3502" s="23"/>
      <c r="C3502" s="23"/>
      <c r="D3502" s="23"/>
      <c r="E3502" s="23"/>
      <c r="F3502" s="23"/>
      <c r="G3502" s="23"/>
      <c r="H3502" s="23"/>
      <c r="I3502" s="23"/>
      <c r="J3502" s="23"/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/>
      <c r="W3502" s="23"/>
    </row>
    <row r="3503" spans="1:23" x14ac:dyDescent="0.3">
      <c r="A3503" s="23"/>
      <c r="B3503" s="23"/>
      <c r="C3503" s="23"/>
      <c r="D3503" s="23"/>
      <c r="E3503" s="23"/>
      <c r="F3503" s="23"/>
      <c r="G3503" s="23"/>
      <c r="H3503" s="23"/>
      <c r="I3503" s="23"/>
      <c r="J3503" s="23"/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/>
      <c r="W3503" s="23"/>
    </row>
    <row r="3504" spans="1:23" x14ac:dyDescent="0.3">
      <c r="A3504" s="23"/>
      <c r="B3504" s="23"/>
      <c r="C3504" s="23"/>
      <c r="D3504" s="23"/>
      <c r="E3504" s="23"/>
      <c r="F3504" s="23"/>
      <c r="G3504" s="23"/>
      <c r="H3504" s="23"/>
      <c r="I3504" s="23"/>
      <c r="J3504" s="23"/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/>
      <c r="W3504" s="23"/>
    </row>
    <row r="3505" spans="1:23" x14ac:dyDescent="0.3">
      <c r="A3505" s="23"/>
      <c r="B3505" s="23"/>
      <c r="C3505" s="23"/>
      <c r="D3505" s="23"/>
      <c r="E3505" s="23"/>
      <c r="F3505" s="23"/>
      <c r="G3505" s="23"/>
      <c r="H3505" s="23"/>
      <c r="I3505" s="23"/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/>
      <c r="W3505" s="23"/>
    </row>
    <row r="3506" spans="1:23" x14ac:dyDescent="0.3">
      <c r="A3506" s="23"/>
      <c r="B3506" s="23"/>
      <c r="C3506" s="23"/>
      <c r="D3506" s="23"/>
      <c r="E3506" s="23"/>
      <c r="F3506" s="23"/>
      <c r="G3506" s="23"/>
      <c r="H3506" s="23"/>
      <c r="I3506" s="23"/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</row>
    <row r="3507" spans="1:23" x14ac:dyDescent="0.3">
      <c r="A3507" s="23"/>
      <c r="B3507" s="23"/>
      <c r="C3507" s="23"/>
      <c r="D3507" s="23"/>
      <c r="E3507" s="23"/>
      <c r="F3507" s="23"/>
      <c r="G3507" s="23"/>
      <c r="H3507" s="23"/>
      <c r="I3507" s="23"/>
      <c r="J3507" s="23"/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/>
      <c r="W3507" s="23"/>
    </row>
    <row r="3508" spans="1:23" x14ac:dyDescent="0.3">
      <c r="A3508" s="23"/>
      <c r="B3508" s="23"/>
      <c r="C3508" s="23"/>
      <c r="D3508" s="23"/>
      <c r="E3508" s="23"/>
      <c r="F3508" s="23"/>
      <c r="G3508" s="23"/>
      <c r="H3508" s="23"/>
      <c r="I3508" s="23"/>
      <c r="J3508" s="23"/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/>
      <c r="W3508" s="23"/>
    </row>
    <row r="3509" spans="1:23" x14ac:dyDescent="0.3">
      <c r="A3509" s="23"/>
      <c r="B3509" s="23"/>
      <c r="C3509" s="23"/>
      <c r="D3509" s="23"/>
      <c r="E3509" s="23"/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</row>
    <row r="3510" spans="1:23" x14ac:dyDescent="0.3">
      <c r="A3510" s="23"/>
      <c r="B3510" s="23"/>
      <c r="C3510" s="23"/>
      <c r="D3510" s="23"/>
      <c r="E3510" s="23"/>
      <c r="F3510" s="23"/>
      <c r="G3510" s="23"/>
      <c r="H3510" s="23"/>
      <c r="I3510" s="23"/>
      <c r="J3510" s="23"/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</row>
    <row r="3511" spans="1:23" x14ac:dyDescent="0.3">
      <c r="H3511" s="23"/>
      <c r="I3511" s="23"/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</row>
    <row r="3512" spans="1:23" x14ac:dyDescent="0.3">
      <c r="H3512" s="23"/>
      <c r="I3512" s="23"/>
      <c r="J3512" s="23"/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/>
      <c r="W3512" s="23"/>
    </row>
  </sheetData>
  <sheetProtection algorithmName="SHA-512" hashValue="tyCtUZwY4YIqvGmmQNYEamn9NROXkpYEoH3yvFATV+/W2u3uA3ayCJJWc1eUblTgh9HQh8c+D6yxCj9GU31f3w==" saltValue="mnBYEbH/9l43N0uveVyOsw==" spinCount="100000" sheet="1" objects="1" scenarios="1"/>
  <dataValidations count="4">
    <dataValidation type="decimal" allowBlank="1" showInputMessage="1" showErrorMessage="1" sqref="B24 B49" xr:uid="{978AB3B9-40C5-493D-9C7A-0F74BAD6D576}">
      <formula1>1</formula1>
      <formula2>99</formula2>
    </dataValidation>
    <dataValidation type="decimal" allowBlank="1" showInputMessage="1" showErrorMessage="1" sqref="B48 B23" xr:uid="{D289D10D-69D8-474B-9C73-B17B09123D89}">
      <formula1>(B21)</formula1>
      <formula2>(D21)</formula2>
    </dataValidation>
    <dataValidation type="decimal" allowBlank="1" showInputMessage="1" showErrorMessage="1" sqref="D76" xr:uid="{00000000-0002-0000-0200-000000000000}">
      <formula1>IF(F56=0,10^15,IF(F58=0,MIN(B6:B45),10^-9))</formula1>
      <formula2>IF(F56=0,10^15,IF(F58=0,MAX(B6:B45),D64-1))</formula2>
    </dataValidation>
    <dataValidation type="decimal" allowBlank="1" showInputMessage="1" showErrorMessage="1" sqref="D73" xr:uid="{00000000-0002-0000-0200-000001000000}">
      <formula1>IF(F56=0,10^15,IF(F58=0,MIN(A6:A45),-10^9))</formula1>
      <formula2>IF(F56=0,10^15,IF(F58=0,MAX(A6:A45),10^9))</formula2>
    </dataValidation>
  </dataValidations>
  <pageMargins left="0.7" right="0.7" top="0.78740157499999996" bottom="0.78740157499999996" header="0.3" footer="0.3"/>
  <pageSetup paperSize="9" scale="95" orientation="portrait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3331"/>
  <sheetViews>
    <sheetView workbookViewId="0">
      <selection activeCell="B49" sqref="B49"/>
    </sheetView>
  </sheetViews>
  <sheetFormatPr baseColWidth="10" defaultRowHeight="14.4" x14ac:dyDescent="0.3"/>
  <cols>
    <col min="1" max="1" width="28.33203125" style="1" customWidth="1"/>
    <col min="2" max="2" width="15.21875" style="1" customWidth="1"/>
    <col min="3" max="3" width="16.77734375" style="1" customWidth="1"/>
    <col min="4" max="4" width="16.33203125" style="1" customWidth="1"/>
    <col min="5" max="5" width="19.21875" style="1" customWidth="1"/>
    <col min="6" max="6" width="49" style="1" customWidth="1"/>
    <col min="7" max="7" width="30.44140625" style="1" customWidth="1"/>
    <col min="8" max="8" width="23.88671875" style="1" customWidth="1"/>
    <col min="9" max="9" width="11.5546875" style="1"/>
    <col min="10" max="10" width="15.109375" style="1" customWidth="1"/>
    <col min="11" max="11" width="11.5546875" style="1" customWidth="1"/>
    <col min="12" max="13" width="11.5546875" style="1"/>
    <col min="14" max="14" width="17.33203125" style="1" customWidth="1"/>
    <col min="15" max="16" width="11.5546875" style="1"/>
    <col min="17" max="17" width="18.77734375" style="1" customWidth="1"/>
    <col min="18" max="18" width="15" style="1" customWidth="1"/>
    <col min="19" max="19" width="11.5546875" style="1"/>
    <col min="20" max="20" width="14.33203125" style="1" customWidth="1"/>
    <col min="21" max="16384" width="11.5546875" style="1"/>
  </cols>
  <sheetData>
    <row r="1" spans="1:41" x14ac:dyDescent="0.3">
      <c r="A1" s="9" t="s">
        <v>116</v>
      </c>
      <c r="B1" s="9"/>
      <c r="C1" s="9"/>
      <c r="D1" s="9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spans="1:41" x14ac:dyDescent="0.3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4"/>
    </row>
    <row r="3" spans="1:41" x14ac:dyDescent="0.3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4"/>
    </row>
    <row r="4" spans="1:41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4"/>
    </row>
    <row r="5" spans="1:41" x14ac:dyDescent="0.3">
      <c r="A5" s="8"/>
      <c r="B5" s="8"/>
      <c r="C5" s="8"/>
      <c r="D5" s="27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4"/>
    </row>
    <row r="6" spans="1:41" x14ac:dyDescent="0.3">
      <c r="A6" s="8"/>
      <c r="B6" s="8"/>
      <c r="C6" s="8"/>
      <c r="D6" s="8"/>
      <c r="E6" s="9"/>
      <c r="F6" s="8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4"/>
    </row>
    <row r="7" spans="1:41" x14ac:dyDescent="0.3">
      <c r="A7" s="8"/>
      <c r="B7" s="8"/>
      <c r="C7" s="8"/>
      <c r="D7" s="8"/>
      <c r="E7" s="9"/>
      <c r="F7" s="8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4"/>
    </row>
    <row r="8" spans="1:41" x14ac:dyDescent="0.3">
      <c r="A8" s="8"/>
      <c r="B8" s="8"/>
      <c r="C8" s="8"/>
      <c r="D8" s="8"/>
      <c r="E8" s="9"/>
      <c r="F8" s="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4"/>
    </row>
    <row r="9" spans="1:41" x14ac:dyDescent="0.3">
      <c r="A9" s="8"/>
      <c r="B9" s="8"/>
      <c r="C9" s="8"/>
      <c r="D9" s="8"/>
      <c r="E9" s="9"/>
      <c r="F9" s="8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4"/>
    </row>
    <row r="10" spans="1:41" x14ac:dyDescent="0.3">
      <c r="A10" s="8"/>
      <c r="B10" s="8"/>
      <c r="C10" s="8"/>
      <c r="D10" s="8"/>
      <c r="E10" s="9"/>
      <c r="F10" s="8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4"/>
    </row>
    <row r="11" spans="1:41" x14ac:dyDescent="0.3">
      <c r="A11" s="8"/>
      <c r="B11" s="8"/>
      <c r="C11" s="8"/>
      <c r="D11" s="8"/>
      <c r="E11" s="9"/>
      <c r="F11" s="8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4"/>
    </row>
    <row r="12" spans="1:41" x14ac:dyDescent="0.3">
      <c r="A12" s="8"/>
      <c r="B12" s="8"/>
      <c r="C12" s="8"/>
      <c r="D12" s="8"/>
      <c r="E12" s="9"/>
      <c r="F12" s="8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4"/>
    </row>
    <row r="13" spans="1:41" x14ac:dyDescent="0.3">
      <c r="A13" s="8"/>
      <c r="B13" s="8"/>
      <c r="C13" s="8"/>
      <c r="D13" s="8"/>
      <c r="E13" s="9"/>
      <c r="F13" s="8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4"/>
    </row>
    <row r="14" spans="1:41" x14ac:dyDescent="0.3">
      <c r="A14" s="8"/>
      <c r="B14" s="8"/>
      <c r="C14" s="8"/>
      <c r="D14" s="8"/>
      <c r="E14" s="9"/>
      <c r="F14" s="8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4"/>
    </row>
    <row r="15" spans="1:41" x14ac:dyDescent="0.3">
      <c r="A15" s="8"/>
      <c r="B15" s="8"/>
      <c r="C15" s="8"/>
      <c r="D15" s="8"/>
      <c r="E15" s="9"/>
      <c r="F15" s="8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4"/>
    </row>
    <row r="16" spans="1:41" x14ac:dyDescent="0.3">
      <c r="A16" s="8"/>
      <c r="B16" s="8"/>
      <c r="C16" s="8"/>
      <c r="D16" s="8"/>
      <c r="E16" s="9"/>
      <c r="F16" s="8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4"/>
    </row>
    <row r="17" spans="1:41" x14ac:dyDescent="0.3">
      <c r="A17" s="8"/>
      <c r="B17" s="8"/>
      <c r="C17" s="8"/>
      <c r="D17" s="8"/>
      <c r="E17" s="9"/>
      <c r="F17" s="8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4"/>
    </row>
    <row r="18" spans="1:41" x14ac:dyDescent="0.3">
      <c r="A18" s="8"/>
      <c r="B18" s="8"/>
      <c r="C18" s="8"/>
      <c r="D18" s="8"/>
      <c r="E18" s="9"/>
      <c r="F18" s="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4"/>
    </row>
    <row r="19" spans="1:41" x14ac:dyDescent="0.3">
      <c r="A19" s="8"/>
      <c r="B19" s="8"/>
      <c r="C19" s="8"/>
      <c r="D19" s="8"/>
      <c r="E19" s="9"/>
      <c r="F19" s="8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4"/>
    </row>
    <row r="20" spans="1:41" ht="15" thickBot="1" x14ac:dyDescent="0.35">
      <c r="A20" s="8"/>
      <c r="B20" s="8"/>
      <c r="C20" s="8"/>
      <c r="D20" s="8"/>
      <c r="E20" s="9"/>
      <c r="F20" s="8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4"/>
    </row>
    <row r="21" spans="1:41" ht="15" thickBot="1" x14ac:dyDescent="0.35">
      <c r="A21" s="28" t="s">
        <v>106</v>
      </c>
      <c r="B21" s="29">
        <f>EINGABEN!$J$18</f>
        <v>9</v>
      </c>
      <c r="C21" s="29">
        <f>EINGABEN!$J$17</f>
        <v>10</v>
      </c>
      <c r="D21" s="29">
        <f>EINGABEN!$J$19</f>
        <v>11</v>
      </c>
      <c r="E21" s="9"/>
      <c r="F21" s="8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4"/>
    </row>
    <row r="22" spans="1:41" ht="15" thickBot="1" x14ac:dyDescent="0.35">
      <c r="A22" s="31" t="s">
        <v>107</v>
      </c>
      <c r="B22" s="32">
        <f>(ROUND($D$81,2))</f>
        <v>5.22</v>
      </c>
      <c r="C22" s="32">
        <f>ROUND($B$92,2)</f>
        <v>9.6199999999999992</v>
      </c>
      <c r="D22" s="32">
        <f>(ROUND($D$101,2))</f>
        <v>11.59</v>
      </c>
      <c r="E22" s="9"/>
      <c r="F22" s="8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4"/>
    </row>
    <row r="23" spans="1:41" ht="15" thickBot="1" x14ac:dyDescent="0.35">
      <c r="A23" s="33" t="s">
        <v>102</v>
      </c>
      <c r="B23" s="11"/>
      <c r="C23" s="11"/>
      <c r="D23" s="11"/>
      <c r="E23" s="9"/>
      <c r="F23" s="8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4"/>
    </row>
    <row r="24" spans="1:41" ht="15" thickBot="1" x14ac:dyDescent="0.35">
      <c r="A24" s="28" t="s">
        <v>124</v>
      </c>
      <c r="B24" s="17">
        <v>7.22</v>
      </c>
      <c r="C24" s="28" t="s">
        <v>104</v>
      </c>
      <c r="D24" s="32">
        <f>ROUND((1-(EXP((-B86*(EXP(-B87*B24))))))*100,2)</f>
        <v>6.66</v>
      </c>
      <c r="E24" s="9"/>
      <c r="F24" s="8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2"/>
      <c r="AK24" s="2"/>
      <c r="AL24" s="2"/>
      <c r="AM24" s="2"/>
      <c r="AN24" s="2"/>
    </row>
    <row r="25" spans="1:41" ht="15" thickBot="1" x14ac:dyDescent="0.35">
      <c r="A25" s="28" t="s">
        <v>121</v>
      </c>
      <c r="B25" s="17">
        <v>99</v>
      </c>
      <c r="C25" s="28" t="s">
        <v>103</v>
      </c>
      <c r="D25" s="32">
        <f>ROUND((LN(((LN((1-(B25/100))))/-B86)))/-B87,2)</f>
        <v>11.59</v>
      </c>
      <c r="E25" s="9"/>
      <c r="F25" s="8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2"/>
      <c r="AK25" s="2"/>
      <c r="AL25" s="2"/>
      <c r="AM25" s="2"/>
      <c r="AN25" s="2"/>
    </row>
    <row r="26" spans="1:41" x14ac:dyDescent="0.3">
      <c r="A26" s="4"/>
      <c r="B26" s="4"/>
      <c r="C26" s="4"/>
      <c r="D26" s="4"/>
      <c r="E26" s="9"/>
      <c r="F26" s="8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1" x14ac:dyDescent="0.3">
      <c r="A27" s="8"/>
      <c r="B27" s="8"/>
      <c r="C27" s="8"/>
      <c r="D27" s="8"/>
      <c r="E27" s="9"/>
      <c r="F27" s="8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1" x14ac:dyDescent="0.3">
      <c r="A28" s="8"/>
      <c r="B28" s="8"/>
      <c r="C28" s="8"/>
      <c r="D28" s="8"/>
      <c r="E28" s="9"/>
      <c r="F28" s="8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1" x14ac:dyDescent="0.3">
      <c r="A29" s="8"/>
      <c r="B29" s="8"/>
      <c r="C29" s="8"/>
      <c r="D29" s="8"/>
      <c r="E29" s="9"/>
      <c r="F29" s="8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1" x14ac:dyDescent="0.3">
      <c r="A30" s="8"/>
      <c r="B30" s="8"/>
      <c r="C30" s="8"/>
      <c r="D30" s="8"/>
      <c r="E30" s="9"/>
      <c r="F30" s="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1" x14ac:dyDescent="0.3">
      <c r="A31" s="8"/>
      <c r="B31" s="8"/>
      <c r="C31" s="8"/>
      <c r="D31" s="8"/>
      <c r="E31" s="9"/>
      <c r="F31" s="8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1" x14ac:dyDescent="0.3">
      <c r="A32" s="8"/>
      <c r="B32" s="8"/>
      <c r="C32" s="8"/>
      <c r="D32" s="8"/>
      <c r="E32" s="9"/>
      <c r="F32" s="8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x14ac:dyDescent="0.3">
      <c r="A33" s="8"/>
      <c r="B33" s="8"/>
      <c r="C33" s="8"/>
      <c r="D33" s="8"/>
      <c r="E33" s="9"/>
      <c r="F33" s="8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x14ac:dyDescent="0.3">
      <c r="A34" s="8"/>
      <c r="B34" s="8"/>
      <c r="C34" s="8"/>
      <c r="D34" s="8"/>
      <c r="E34" s="9"/>
      <c r="F34" s="8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x14ac:dyDescent="0.3">
      <c r="A35" s="8"/>
      <c r="B35" s="8"/>
      <c r="C35" s="8"/>
      <c r="D35" s="8"/>
      <c r="E35" s="9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x14ac:dyDescent="0.3">
      <c r="A36" s="8"/>
      <c r="B36" s="8"/>
      <c r="C36" s="8"/>
      <c r="D36" s="8"/>
      <c r="E36" s="9"/>
      <c r="F36" s="8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x14ac:dyDescent="0.3">
      <c r="A37" s="8"/>
      <c r="B37" s="8"/>
      <c r="C37" s="8"/>
      <c r="D37" s="8"/>
      <c r="E37" s="9"/>
      <c r="F37" s="8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x14ac:dyDescent="0.3">
      <c r="A38" s="8"/>
      <c r="B38" s="8"/>
      <c r="C38" s="8"/>
      <c r="D38" s="8"/>
      <c r="E38" s="9"/>
      <c r="F38" s="8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x14ac:dyDescent="0.3">
      <c r="A39" s="8"/>
      <c r="B39" s="8"/>
      <c r="C39" s="8"/>
      <c r="D39" s="8"/>
      <c r="E39" s="9"/>
      <c r="F39" s="8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x14ac:dyDescent="0.3">
      <c r="A40" s="8"/>
      <c r="B40" s="8"/>
      <c r="C40" s="8"/>
      <c r="D40" s="8"/>
      <c r="E40" s="9"/>
      <c r="F40" s="8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x14ac:dyDescent="0.3">
      <c r="A41" s="8"/>
      <c r="B41" s="8"/>
      <c r="C41" s="8"/>
      <c r="D41" s="8"/>
      <c r="E41" s="9"/>
      <c r="F41" s="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x14ac:dyDescent="0.3">
      <c r="A42" s="8"/>
      <c r="B42" s="8"/>
      <c r="C42" s="8"/>
      <c r="D42" s="8"/>
      <c r="E42" s="9"/>
      <c r="F42" s="8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x14ac:dyDescent="0.3">
      <c r="A43" s="8"/>
      <c r="B43" s="8"/>
      <c r="C43" s="8"/>
      <c r="D43" s="8"/>
      <c r="E43" s="9"/>
      <c r="F43" s="8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5" thickBot="1" x14ac:dyDescent="0.35">
      <c r="A44" s="8"/>
      <c r="B44" s="8"/>
      <c r="C44" s="8"/>
      <c r="D44" s="8"/>
      <c r="E44" s="9"/>
      <c r="F44" s="8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5" thickBot="1" x14ac:dyDescent="0.35">
      <c r="A45" s="28" t="s">
        <v>106</v>
      </c>
      <c r="B45" s="29">
        <f>EINGABEN!$J$18</f>
        <v>9</v>
      </c>
      <c r="C45" s="29">
        <f>EINGABEN!$J$17</f>
        <v>10</v>
      </c>
      <c r="D45" s="29">
        <f>EINGABEN!$J$19</f>
        <v>11</v>
      </c>
      <c r="E45" s="9"/>
      <c r="F45" s="8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5" thickBot="1" x14ac:dyDescent="0.35">
      <c r="A46" s="31" t="s">
        <v>113</v>
      </c>
      <c r="B46" s="32">
        <f>ROUND($D$127,2)*-1</f>
        <v>8.41</v>
      </c>
      <c r="C46" s="32">
        <f>ROUND(($B$118*-1),2)</f>
        <v>10.38</v>
      </c>
      <c r="D46" s="32">
        <f>ROUND($D$107,2)*-1</f>
        <v>14.78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5" thickBot="1" x14ac:dyDescent="0.35">
      <c r="A47" s="28" t="s">
        <v>102</v>
      </c>
      <c r="B47" s="11"/>
      <c r="C47" s="11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5" thickBot="1" x14ac:dyDescent="0.35">
      <c r="A48" s="28" t="s">
        <v>122</v>
      </c>
      <c r="B48" s="17">
        <v>10.41</v>
      </c>
      <c r="C48" s="28" t="s">
        <v>104</v>
      </c>
      <c r="D48" s="32">
        <f>ROUND((1-(EXP((-B112*(EXP(-B113*-B48))))))*100,2)</f>
        <v>49.03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5" thickBot="1" x14ac:dyDescent="0.35">
      <c r="A49" s="28" t="s">
        <v>121</v>
      </c>
      <c r="B49" s="17">
        <v>1</v>
      </c>
      <c r="C49" s="28" t="s">
        <v>103</v>
      </c>
      <c r="D49" s="32">
        <f>ROUND(((LN((LN((1-(B49/100))))/-B112))/-B113)*-1,2)</f>
        <v>14.78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x14ac:dyDescent="0.3">
      <c r="A50" s="34"/>
      <c r="B50" s="34"/>
      <c r="C50" s="12"/>
      <c r="D50" s="1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x14ac:dyDescent="0.3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x14ac:dyDescent="0.3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x14ac:dyDescent="0.3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x14ac:dyDescent="0.3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12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x14ac:dyDescent="0.3">
      <c r="A55" s="9"/>
      <c r="B55" s="9"/>
      <c r="C55" s="9"/>
      <c r="D55" s="9"/>
      <c r="E55" s="9"/>
      <c r="F55" s="8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x14ac:dyDescent="0.3">
      <c r="A56" s="9"/>
      <c r="B56" s="9"/>
      <c r="C56" s="13"/>
      <c r="D56" s="13"/>
      <c r="E56" s="82"/>
      <c r="F56" s="7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x14ac:dyDescent="0.3">
      <c r="A57" s="9"/>
      <c r="B57" s="9"/>
      <c r="C57" s="13"/>
      <c r="D57" s="13"/>
      <c r="E57" s="82"/>
      <c r="F57" s="9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x14ac:dyDescent="0.3">
      <c r="A58" s="9"/>
      <c r="B58" s="9"/>
      <c r="C58" s="13"/>
      <c r="D58" s="13"/>
      <c r="E58" s="82"/>
      <c r="F58" s="7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x14ac:dyDescent="0.3">
      <c r="A59" s="9"/>
      <c r="B59" s="9"/>
      <c r="C59" s="9"/>
      <c r="D59" s="9"/>
      <c r="E59" s="66"/>
      <c r="F59" s="83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x14ac:dyDescent="0.3">
      <c r="A60" s="9"/>
      <c r="B60" s="9"/>
      <c r="C60" s="91"/>
      <c r="D60" s="91"/>
      <c r="E60" s="92"/>
      <c r="F60" s="93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x14ac:dyDescent="0.3">
      <c r="A61" s="9"/>
      <c r="B61" s="9"/>
      <c r="C61" s="9"/>
      <c r="D61" s="9"/>
      <c r="E61" s="80"/>
      <c r="F61" s="8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x14ac:dyDescent="0.3">
      <c r="A62" s="9"/>
      <c r="B62" s="9"/>
      <c r="C62" s="13"/>
      <c r="D62" s="13"/>
      <c r="E62" s="5"/>
      <c r="F62" s="7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x14ac:dyDescent="0.3">
      <c r="A63" s="9"/>
      <c r="B63" s="9"/>
      <c r="C63" s="9"/>
      <c r="D63" s="9"/>
      <c r="E63" s="66"/>
      <c r="F63" s="8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x14ac:dyDescent="0.3">
      <c r="A64" s="9"/>
      <c r="B64" s="9"/>
      <c r="C64" s="91"/>
      <c r="D64" s="91"/>
      <c r="E64" s="94"/>
      <c r="F64" s="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x14ac:dyDescent="0.3">
      <c r="A65" s="9"/>
      <c r="B65" s="9"/>
      <c r="C65" s="9"/>
      <c r="D65" s="9"/>
      <c r="E65" s="94"/>
      <c r="F65" s="40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x14ac:dyDescent="0.3">
      <c r="A66" s="9"/>
      <c r="B66" s="9"/>
      <c r="C66" s="41"/>
      <c r="D66" s="41"/>
      <c r="E66" s="94"/>
      <c r="F66" s="40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x14ac:dyDescent="0.3">
      <c r="A67" s="9"/>
      <c r="B67" s="9"/>
      <c r="C67" s="41"/>
      <c r="D67" s="41"/>
      <c r="E67" s="41"/>
      <c r="F67" s="40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x14ac:dyDescent="0.3">
      <c r="A68" s="9"/>
      <c r="B68" s="9"/>
      <c r="C68" s="41"/>
      <c r="D68" s="41"/>
      <c r="E68" s="41"/>
      <c r="F68" s="40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x14ac:dyDescent="0.3">
      <c r="A69" s="9"/>
      <c r="B69" s="9"/>
      <c r="C69" s="95"/>
      <c r="D69" s="95"/>
      <c r="E69" s="30"/>
      <c r="F69" s="96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x14ac:dyDescent="0.3">
      <c r="A70" s="9"/>
      <c r="B70" s="9"/>
      <c r="C70" s="9"/>
      <c r="D70" s="9"/>
      <c r="E70" s="95"/>
      <c r="F70" s="45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x14ac:dyDescent="0.3">
      <c r="A71" s="9"/>
      <c r="B71" s="9"/>
      <c r="C71" s="97"/>
      <c r="D71" s="13"/>
      <c r="E71" s="13"/>
      <c r="F71" s="7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x14ac:dyDescent="0.3">
      <c r="A72" s="9"/>
      <c r="B72" s="9"/>
      <c r="C72" s="98"/>
      <c r="D72" s="98"/>
      <c r="E72" s="98"/>
      <c r="F72" s="9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x14ac:dyDescent="0.3">
      <c r="A73" s="9"/>
      <c r="B73" s="9"/>
      <c r="C73" s="100"/>
      <c r="D73" s="47"/>
      <c r="E73" s="97"/>
      <c r="F73" s="101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x14ac:dyDescent="0.3">
      <c r="A74" s="9"/>
      <c r="B74" s="9"/>
      <c r="C74" s="50"/>
      <c r="D74" s="50"/>
      <c r="E74" s="50"/>
      <c r="F74" s="48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x14ac:dyDescent="0.3">
      <c r="A75" s="9"/>
      <c r="B75" s="9"/>
      <c r="C75" s="98"/>
      <c r="D75" s="98"/>
      <c r="E75" s="98"/>
      <c r="F75" s="9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x14ac:dyDescent="0.3">
      <c r="A76" s="61"/>
      <c r="B76" s="61"/>
      <c r="C76" s="102"/>
      <c r="D76" s="14"/>
      <c r="E76" s="102"/>
      <c r="F76" s="14"/>
      <c r="G76" s="61"/>
      <c r="H76" s="61"/>
      <c r="I76" s="61"/>
      <c r="J76" s="61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x14ac:dyDescent="0.3">
      <c r="A77" s="61"/>
      <c r="B77" s="61"/>
      <c r="C77" s="61"/>
      <c r="D77" s="61"/>
      <c r="E77" s="61"/>
      <c r="F77" s="51"/>
      <c r="G77" s="61"/>
      <c r="H77" s="61"/>
      <c r="I77" s="61"/>
      <c r="J77" s="61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x14ac:dyDescent="0.3">
      <c r="A78" s="61"/>
      <c r="B78" s="61"/>
      <c r="C78" s="61"/>
      <c r="D78" s="61"/>
      <c r="E78" s="61"/>
      <c r="F78" s="51"/>
      <c r="G78" s="61"/>
      <c r="H78" s="61"/>
      <c r="I78" s="61"/>
      <c r="J78" s="61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x14ac:dyDescent="0.3">
      <c r="A79" s="61"/>
      <c r="B79" s="61"/>
      <c r="C79" s="61"/>
      <c r="D79" s="61"/>
      <c r="E79" s="61"/>
      <c r="F79" s="51"/>
      <c r="G79" s="61"/>
      <c r="H79" s="61"/>
      <c r="I79" s="61"/>
      <c r="J79" s="61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x14ac:dyDescent="0.3">
      <c r="A80" s="53"/>
      <c r="B80" s="53"/>
      <c r="C80" s="53"/>
      <c r="D80" s="53" t="s">
        <v>61</v>
      </c>
      <c r="E80" s="53" t="s">
        <v>62</v>
      </c>
      <c r="F80" s="14" t="s">
        <v>63</v>
      </c>
      <c r="G80" s="53" t="s">
        <v>74</v>
      </c>
      <c r="H80" s="56"/>
      <c r="I80" s="56"/>
      <c r="J80" s="56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x14ac:dyDescent="0.3">
      <c r="A81" s="89" t="s">
        <v>51</v>
      </c>
      <c r="B81" s="53"/>
      <c r="C81" s="56"/>
      <c r="D81" s="53">
        <f>(B90)</f>
        <v>5.220241799316331</v>
      </c>
      <c r="E81" s="53">
        <f>(1-(EXP((-B86*(EXP(-B87*D81))))))*100</f>
        <v>1.0000000000000009</v>
      </c>
      <c r="F81" s="53">
        <f>(-B86*B87*(EXP((D81*-B87+(-B86*EXP(-B87*D81))))))</f>
        <v>9.5759476393030857E-3</v>
      </c>
      <c r="G81" s="53">
        <f>F81/B93</f>
        <v>2.7046448867278604E-2</v>
      </c>
      <c r="H81" s="56" t="s">
        <v>117</v>
      </c>
      <c r="I81" s="56"/>
      <c r="J81" s="56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x14ac:dyDescent="0.3">
      <c r="A82" s="89" t="s">
        <v>52</v>
      </c>
      <c r="B82" s="53">
        <f>EINGABEN!$J$17</f>
        <v>10</v>
      </c>
      <c r="C82" s="56"/>
      <c r="D82" s="53">
        <f t="shared" ref="D82:D100" si="0">(D81+1*$D$102)</f>
        <v>5.5385700631142907</v>
      </c>
      <c r="E82" s="53">
        <f>(1-(EXP((-B86*(EXP(-B87*D82))))))*100</f>
        <v>1.3560398522578287</v>
      </c>
      <c r="F82" s="53">
        <f>(-B86*B87*(EXP((D82*-B87+(-B86*EXP(-B87*D82))))))</f>
        <v>1.2961949426965684E-2</v>
      </c>
      <c r="G82" s="53">
        <f>F82/B93</f>
        <v>3.660992265222876E-2</v>
      </c>
      <c r="H82" s="56"/>
      <c r="I82" s="56"/>
      <c r="J82" s="56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x14ac:dyDescent="0.3">
      <c r="A83" s="89" t="s">
        <v>53</v>
      </c>
      <c r="B83" s="53">
        <f>EINGABEN!$J$18</f>
        <v>9</v>
      </c>
      <c r="C83" s="56"/>
      <c r="D83" s="53">
        <f t="shared" si="0"/>
        <v>5.8568983269122503</v>
      </c>
      <c r="E83" s="53">
        <f>(1-(EXP((-B86*(EXP(-B87*D83))))))*100</f>
        <v>1.8376625152187742</v>
      </c>
      <c r="F83" s="53">
        <f>(-B86*B87*(EXP((D83*-B87+(-B86*EXP(-B87*D83))))))</f>
        <v>1.7522576734515641E-2</v>
      </c>
      <c r="G83" s="53">
        <f>F83/B93</f>
        <v>4.9491026217383736E-2</v>
      </c>
      <c r="H83" s="56"/>
      <c r="I83" s="56"/>
      <c r="J83" s="56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x14ac:dyDescent="0.3">
      <c r="A84" s="89" t="s">
        <v>54</v>
      </c>
      <c r="B84" s="53">
        <f>EINGABEN!$J$19</f>
        <v>11</v>
      </c>
      <c r="C84" s="56"/>
      <c r="D84" s="53">
        <f t="shared" si="0"/>
        <v>6.17522659071021</v>
      </c>
      <c r="E84" s="53">
        <f>(1-(EXP((-B86*(EXP(-B87*D84))))))*100</f>
        <v>2.4881724521637061</v>
      </c>
      <c r="F84" s="53">
        <f>(-B86*B87*(EXP((D84*-B87+(-B86*EXP(-B87*D84))))))</f>
        <v>2.3646323703502319E-2</v>
      </c>
      <c r="G84" s="53">
        <f>F84/B93</f>
        <v>6.6787028191440515E-2</v>
      </c>
      <c r="H84" s="56"/>
      <c r="I84" s="56"/>
      <c r="J84" s="56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x14ac:dyDescent="0.3">
      <c r="A85" s="89"/>
      <c r="B85" s="53"/>
      <c r="C85" s="56"/>
      <c r="D85" s="53">
        <f t="shared" si="0"/>
        <v>6.4935548545081696</v>
      </c>
      <c r="E85" s="53">
        <f>(1-(EXP((-B86*(EXP(-B87*D85))))))*100</f>
        <v>3.364976808241793</v>
      </c>
      <c r="F85" s="53">
        <f>(-B86*B87*(EXP((D85*-B87+(-B86*EXP(-B87*D85))))))</f>
        <v>3.1834215011926265E-2</v>
      </c>
      <c r="G85" s="53">
        <f>F85/B93</f>
        <v>8.9913030123113566E-2</v>
      </c>
      <c r="H85" s="56"/>
      <c r="I85" s="56"/>
      <c r="J85" s="56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x14ac:dyDescent="0.3">
      <c r="A86" s="89" t="s">
        <v>55</v>
      </c>
      <c r="B86" s="53">
        <f>(EXP(B82*B87))</f>
        <v>6.6107391127345785E-5</v>
      </c>
      <c r="C86" s="56"/>
      <c r="D86" s="53">
        <f t="shared" si="0"/>
        <v>6.8118831183061292</v>
      </c>
      <c r="E86" s="53">
        <f>(1-(EXP((-B86*(EXP(-B87*D86))))))*100</f>
        <v>4.5434815915750164</v>
      </c>
      <c r="F86" s="53">
        <f>(-B86*B87*(EXP((D86*-B87+(-B86*EXP(-B87*D86))))))</f>
        <v>4.2718740114849635E-2</v>
      </c>
      <c r="G86" s="53">
        <f>F86/B93</f>
        <v>0.12065544463178898</v>
      </c>
      <c r="H86" s="56"/>
      <c r="I86" s="56"/>
      <c r="J86" s="56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x14ac:dyDescent="0.3">
      <c r="A87" s="89" t="s">
        <v>56</v>
      </c>
      <c r="B87" s="53">
        <f>-(0.962423/B88)</f>
        <v>-0.96242300000000003</v>
      </c>
      <c r="C87" s="56"/>
      <c r="D87" s="53">
        <f t="shared" si="0"/>
        <v>7.1302113821040889</v>
      </c>
      <c r="E87" s="53">
        <f>(1-(EXP((-B86*(EXP(-B87*D87))))))*100</f>
        <v>6.1214662619761047</v>
      </c>
      <c r="F87" s="53">
        <f>(-B86*B87*(EXP((D87*-B87+(-B86*EXP(-B87*D87))))))</f>
        <v>5.7073223051604137E-2</v>
      </c>
      <c r="G87" s="53">
        <f>F87/B93</f>
        <v>0.16119845963029297</v>
      </c>
      <c r="H87" s="56"/>
      <c r="I87" s="56"/>
      <c r="J87" s="56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x14ac:dyDescent="0.3">
      <c r="A88" s="89" t="s">
        <v>57</v>
      </c>
      <c r="B88" s="53">
        <f>(ABS(B82-B83))</f>
        <v>1</v>
      </c>
      <c r="C88" s="56"/>
      <c r="D88" s="53">
        <f t="shared" si="0"/>
        <v>7.4485396459020485</v>
      </c>
      <c r="E88" s="53">
        <f>(1-(EXP((-B86*(EXP(-B87*D88))))))*100</f>
        <v>8.2234213052749254</v>
      </c>
      <c r="F88" s="53">
        <f>(-B86*B87*(EXP((D88*-B87+(-B86*EXP(-B87*D88))))))</f>
        <v>7.5796860958323053E-2</v>
      </c>
      <c r="G88" s="53">
        <f>F88/B93</f>
        <v>0.2140817808772717</v>
      </c>
      <c r="H88" s="56"/>
      <c r="I88" s="56"/>
      <c r="J88" s="56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x14ac:dyDescent="0.3">
      <c r="A89" s="89"/>
      <c r="B89" s="53"/>
      <c r="C89" s="56"/>
      <c r="D89" s="53">
        <f t="shared" si="0"/>
        <v>7.7668679097000082</v>
      </c>
      <c r="E89" s="53">
        <f>((1-EXP((-B86*(EXP(-B87*D89))))))*100</f>
        <v>11.003693813989612</v>
      </c>
      <c r="F89" s="53">
        <f>(-B86*B87*(EXP((D89*-B87+(-B86*EXP(-B87*D89))))))</f>
        <v>9.9849200874884497E-2</v>
      </c>
      <c r="G89" s="53">
        <f>F89/B93</f>
        <v>0.28201556729666227</v>
      </c>
      <c r="H89" s="56"/>
      <c r="I89" s="56"/>
      <c r="J89" s="56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x14ac:dyDescent="0.3">
      <c r="A90" s="89" t="s">
        <v>58</v>
      </c>
      <c r="B90" s="53">
        <f>(LN(((LN(1-0.01))/-B86))/(-B87))</f>
        <v>5.220241799316331</v>
      </c>
      <c r="C90" s="56"/>
      <c r="D90" s="53">
        <f t="shared" si="0"/>
        <v>8.0851961734979678</v>
      </c>
      <c r="E90" s="53">
        <f>(1-(EXP((-B86*(EXP(-B87*D90))))))*100</f>
        <v>14.646202456210776</v>
      </c>
      <c r="F90" s="53">
        <f>(-B86*B87*(EXP((D90*-B87+(-B86*EXP(-B87*D90))))))</f>
        <v>0.13009143844864451</v>
      </c>
      <c r="G90" s="53">
        <f>F90/B93</f>
        <v>0.36743219267728305</v>
      </c>
      <c r="H90" s="56"/>
      <c r="I90" s="56"/>
      <c r="J90" s="56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x14ac:dyDescent="0.3">
      <c r="A91" s="89" t="s">
        <v>59</v>
      </c>
      <c r="B91" s="53">
        <f>(LN(((LN(1-0.99))/-B86))/(-B87))</f>
        <v>11.58680707527553</v>
      </c>
      <c r="C91" s="56"/>
      <c r="D91" s="53">
        <f t="shared" si="0"/>
        <v>8.4035244372959284</v>
      </c>
      <c r="E91" s="53">
        <f>(1-(EXP((-B86*(EXP(-B87*D91))))))*100</f>
        <v>19.35682579979272</v>
      </c>
      <c r="F91" s="53">
        <f>(-B86*B87*(EXP((D91*-B87+(-B86*EXP(-B87*D91))))))</f>
        <v>0.16697318699993202</v>
      </c>
      <c r="G91" s="53">
        <f>F91/B93</f>
        <v>0.47160155156496614</v>
      </c>
      <c r="H91" s="56"/>
      <c r="I91" s="56"/>
      <c r="J91" s="56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x14ac:dyDescent="0.3">
      <c r="A92" s="89" t="s">
        <v>60</v>
      </c>
      <c r="B92" s="53">
        <f>(LN(((LN(1-0.5))/-B86))/-(B87))</f>
        <v>9.6191768893909817</v>
      </c>
      <c r="C92" s="56"/>
      <c r="D92" s="53">
        <f t="shared" si="0"/>
        <v>8.7218527010938889</v>
      </c>
      <c r="E92" s="53">
        <f>((1-EXP((-B86*(EXP(-B87*D92))))))*100</f>
        <v>25.342409396396302</v>
      </c>
      <c r="F92" s="53">
        <f>(-B86*B87*(EXP((D92*-B87+(-B86*EXP(-B87*D92))))))</f>
        <v>0.2099937399478764</v>
      </c>
      <c r="G92" s="53">
        <f>F92/B93</f>
        <v>0.59310944084925943</v>
      </c>
      <c r="H92" s="56"/>
      <c r="I92" s="56"/>
      <c r="J92" s="56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x14ac:dyDescent="0.3">
      <c r="A93" s="89" t="s">
        <v>64</v>
      </c>
      <c r="B93" s="53">
        <f>(-B86*B87*(EXP((B82*-B87+(-B86*EXP(-B87*B82))))))</f>
        <v>0.35405563541054297</v>
      </c>
      <c r="C93" s="56"/>
      <c r="D93" s="53">
        <f t="shared" si="0"/>
        <v>9.0401809648918494</v>
      </c>
      <c r="E93" s="53">
        <f>((1-EXP((-B86*(EXP(-B87*D93))))))*100</f>
        <v>32.768388031475041</v>
      </c>
      <c r="F93" s="53">
        <f>(-B86*B87*(EXP((D93*-B87+(-B86*EXP(-B87*D93))))))</f>
        <v>0.25689707411790708</v>
      </c>
      <c r="G93" s="53">
        <f>F93/B93</f>
        <v>0.72558391513814968</v>
      </c>
      <c r="H93" s="56"/>
      <c r="I93" s="56"/>
      <c r="J93" s="56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x14ac:dyDescent="0.3">
      <c r="A94" s="56"/>
      <c r="B94" s="56"/>
      <c r="C94" s="53"/>
      <c r="D94" s="53">
        <f t="shared" si="0"/>
        <v>9.3585092286898099</v>
      </c>
      <c r="E94" s="53">
        <f>((1-EXP((-B86*(EXP(-B87*D94))))))*100</f>
        <v>41.687444073558474</v>
      </c>
      <c r="F94" s="53">
        <f>(-B86*B87*(EXP((D94*-B87+(-B86*EXP(-B87*D94))))))</f>
        <v>0.30269201670696799</v>
      </c>
      <c r="G94" s="53">
        <f>F94/B93</f>
        <v>0.85492783176853937</v>
      </c>
      <c r="H94" s="56"/>
      <c r="I94" s="56"/>
      <c r="J94" s="56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x14ac:dyDescent="0.3">
      <c r="A95" s="56"/>
      <c r="B95" s="53"/>
      <c r="C95" s="53"/>
      <c r="D95" s="53">
        <f t="shared" si="0"/>
        <v>9.6768374924877705</v>
      </c>
      <c r="E95" s="53">
        <f>(1-(EXP((-B86*(EXP(-B87*D95))))))*100</f>
        <v>51.939037675423229</v>
      </c>
      <c r="F95" s="53">
        <f>(-B86*B87*(EXP((D95*-B87+(-B86*EXP(-B87*D95))))))</f>
        <v>0.33891017457481515</v>
      </c>
      <c r="G95" s="53">
        <f>F95/B93</f>
        <v>0.95722293526505797</v>
      </c>
      <c r="H95" s="56"/>
      <c r="I95" s="56"/>
      <c r="J95" s="56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x14ac:dyDescent="0.3">
      <c r="A96" s="56"/>
      <c r="B96" s="53"/>
      <c r="C96" s="53"/>
      <c r="D96" s="53">
        <f t="shared" si="0"/>
        <v>9.995165756285731</v>
      </c>
      <c r="E96" s="53">
        <f>((1-EXP((-B86*(EXP(-B87*D96))))))*100</f>
        <v>63.040897376638938</v>
      </c>
      <c r="F96" s="53">
        <f>(-B86*B87*(EXP((D96*-B87+(-B86*EXP(-B87*D96))))))</f>
        <v>0.3540518093224248</v>
      </c>
      <c r="G96" s="53">
        <f>F96/B93</f>
        <v>0.99998919353984095</v>
      </c>
      <c r="H96" s="56"/>
      <c r="I96" s="56"/>
      <c r="J96" s="56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x14ac:dyDescent="0.3">
      <c r="A97" s="56"/>
      <c r="B97" s="53"/>
      <c r="C97" s="53"/>
      <c r="D97" s="53">
        <f t="shared" si="0"/>
        <v>10.313494020083692</v>
      </c>
      <c r="E97" s="53">
        <f>((1-EXP((-B86*(EXP(-B87*D97))))))*100</f>
        <v>74.132278116622473</v>
      </c>
      <c r="F97" s="53">
        <f>(-B86*B87*(EXP((D97*-B87+(-B86*EXP(-B87*D97))))))</f>
        <v>0.33663311723154832</v>
      </c>
      <c r="G97" s="53">
        <f>F97/B93</f>
        <v>0.95079158065428759</v>
      </c>
      <c r="H97" s="56"/>
      <c r="I97" s="56"/>
      <c r="J97" s="56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x14ac:dyDescent="0.3">
      <c r="A98" s="56"/>
      <c r="B98" s="53"/>
      <c r="C98" s="53"/>
      <c r="D98" s="53">
        <f t="shared" si="0"/>
        <v>10.631822283881652</v>
      </c>
      <c r="E98" s="53">
        <f>(1-(EXP((-B86*(EXP(-B87*D98))))))*100</f>
        <v>84.068974804496222</v>
      </c>
      <c r="F98" s="53">
        <f>(-B86*B87*(EXP((D98*-B87+(-B86*EXP(-B87*D98))))))</f>
        <v>0.2816408430545117</v>
      </c>
      <c r="G98" s="53">
        <f>F98/B93</f>
        <v>0.7954705839604469</v>
      </c>
      <c r="H98" s="56"/>
      <c r="I98" s="56"/>
      <c r="J98" s="56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x14ac:dyDescent="0.3">
      <c r="A99" s="56"/>
      <c r="B99" s="53"/>
      <c r="C99" s="53"/>
      <c r="D99" s="53">
        <f t="shared" si="0"/>
        <v>10.950150547679613</v>
      </c>
      <c r="E99" s="53">
        <f>((1-EXP((-B86*(EXP(-B87*D99))))))*100</f>
        <v>91.753606802821352</v>
      </c>
      <c r="F99" s="53">
        <f>(-B86*B87*(EXP((D99*-B87+(-B86*EXP(-B87*D99))))))</f>
        <v>0.1980474273445143</v>
      </c>
      <c r="G99" s="53">
        <f>F99/B93</f>
        <v>0.55936809793994569</v>
      </c>
      <c r="H99" s="56"/>
      <c r="I99" s="56"/>
      <c r="J99" s="56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x14ac:dyDescent="0.3">
      <c r="A100" s="53"/>
      <c r="B100" s="53"/>
      <c r="C100" s="53"/>
      <c r="D100" s="53">
        <f t="shared" si="0"/>
        <v>11.268478811477573</v>
      </c>
      <c r="E100" s="53">
        <f>((1-EXP((-B86*(EXP(-B87*D100))))))*100</f>
        <v>96.628941034607436</v>
      </c>
      <c r="F100" s="53">
        <f>(-B86*B87*(EXP((D100*-B87+(-B86*EXP(-B87*D100))))))</f>
        <v>0.10998279981082425</v>
      </c>
      <c r="G100" s="53">
        <f>F100/B93</f>
        <v>0.31063705477613535</v>
      </c>
      <c r="H100" s="56"/>
      <c r="I100" s="56"/>
      <c r="J100" s="56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x14ac:dyDescent="0.3">
      <c r="A101" s="53"/>
      <c r="B101" s="53"/>
      <c r="C101" s="53"/>
      <c r="D101" s="53">
        <f>(B91)</f>
        <v>11.58680707527553</v>
      </c>
      <c r="E101" s="53">
        <f>(1-(EXP((-B86*(EXP(-B87*D101))))))*100</f>
        <v>99</v>
      </c>
      <c r="F101" s="53">
        <f>(-B86*B87*(EXP((D101*-B87+(-B86*EXP(-B87*D101))))))</f>
        <v>4.4321217059092054E-2</v>
      </c>
      <c r="G101" s="53">
        <f>F101/B93</f>
        <v>0.1251815043353276</v>
      </c>
      <c r="H101" s="56"/>
      <c r="I101" s="56"/>
      <c r="J101" s="56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x14ac:dyDescent="0.3">
      <c r="A102" s="53"/>
      <c r="B102" s="53"/>
      <c r="C102" s="53"/>
      <c r="D102" s="53">
        <f>(D101-D81)/20</f>
        <v>0.31832826379795998</v>
      </c>
      <c r="E102" s="53"/>
      <c r="F102" s="53"/>
      <c r="G102" s="56"/>
      <c r="H102" s="56"/>
      <c r="I102" s="56"/>
      <c r="J102" s="56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x14ac:dyDescent="0.3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x14ac:dyDescent="0.3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x14ac:dyDescent="0.3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x14ac:dyDescent="0.3">
      <c r="A106" s="56"/>
      <c r="B106" s="56"/>
      <c r="C106" s="56"/>
      <c r="D106" s="53" t="s">
        <v>61</v>
      </c>
      <c r="E106" s="56" t="s">
        <v>75</v>
      </c>
      <c r="F106" s="53" t="s">
        <v>62</v>
      </c>
      <c r="G106" s="53" t="s">
        <v>63</v>
      </c>
      <c r="H106" s="53" t="s">
        <v>114</v>
      </c>
      <c r="I106" s="56"/>
      <c r="J106" s="56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x14ac:dyDescent="0.3">
      <c r="A107" s="56" t="s">
        <v>51</v>
      </c>
      <c r="B107" s="56"/>
      <c r="C107" s="56"/>
      <c r="D107" s="53">
        <f>(B116)</f>
        <v>-14.77975820068367</v>
      </c>
      <c r="E107" s="53">
        <f>D107*-1</f>
        <v>14.77975820068367</v>
      </c>
      <c r="F107" s="53">
        <f>(1-(EXP((-B112*(EXP(-B113*D107))))))*100</f>
        <v>1.0000000000000009</v>
      </c>
      <c r="G107" s="53">
        <f>(-B112*B113*(EXP((D107*-B113+(-B112*EXP(-B113*D107))))))</f>
        <v>9.5759476393030788E-3</v>
      </c>
      <c r="H107" s="53">
        <f>(G107/B119)</f>
        <v>2.7046448867278576E-2</v>
      </c>
      <c r="I107" s="56"/>
      <c r="J107" s="56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x14ac:dyDescent="0.3">
      <c r="A108" s="56" t="s">
        <v>52</v>
      </c>
      <c r="B108" s="56">
        <f>EINGABEN!$J$17*-1</f>
        <v>-10</v>
      </c>
      <c r="C108" s="56"/>
      <c r="D108" s="53">
        <f t="shared" ref="D108:D126" si="1">(D107+1*$D$102)</f>
        <v>-14.461429936885709</v>
      </c>
      <c r="E108" s="53">
        <f t="shared" ref="E108:E127" si="2">D108*-1</f>
        <v>14.461429936885709</v>
      </c>
      <c r="F108" s="53">
        <f>(1-(EXP((-B112*(EXP(-B113*D108))))))*100</f>
        <v>1.3560398522578287</v>
      </c>
      <c r="G108" s="53">
        <f>(-B112*B113*(EXP((D108*-B113+(-B112*EXP(-B113*D108))))))</f>
        <v>1.2961949426965684E-2</v>
      </c>
      <c r="H108" s="53">
        <f>(G108/B119)</f>
        <v>3.6609922652228746E-2</v>
      </c>
      <c r="I108" s="56"/>
      <c r="J108" s="56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x14ac:dyDescent="0.3">
      <c r="A109" s="56" t="s">
        <v>53</v>
      </c>
      <c r="B109" s="56">
        <f>EINGABEN!$J$18*-1</f>
        <v>-9</v>
      </c>
      <c r="C109" s="56"/>
      <c r="D109" s="53">
        <f t="shared" si="1"/>
        <v>-14.143101673087749</v>
      </c>
      <c r="E109" s="53">
        <f t="shared" si="2"/>
        <v>14.143101673087749</v>
      </c>
      <c r="F109" s="53">
        <f>(1-(EXP((-B112*(EXP(-B113*D109))))))*100</f>
        <v>1.8376625152187742</v>
      </c>
      <c r="G109" s="53">
        <f>(-B112*B113*(EXP((D109*-B113+(-B112*EXP(-B113*D109))))))</f>
        <v>1.7522576734515658E-2</v>
      </c>
      <c r="H109" s="53">
        <f>(G109/B119)</f>
        <v>4.9491026217383771E-2</v>
      </c>
      <c r="I109" s="56"/>
      <c r="J109" s="56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x14ac:dyDescent="0.3">
      <c r="A110" s="56" t="s">
        <v>54</v>
      </c>
      <c r="B110" s="56">
        <f>EINGABEN!$J$19*-1</f>
        <v>-11</v>
      </c>
      <c r="C110" s="56"/>
      <c r="D110" s="53">
        <f t="shared" si="1"/>
        <v>-13.824773409289788</v>
      </c>
      <c r="E110" s="53">
        <f t="shared" si="2"/>
        <v>13.824773409289788</v>
      </c>
      <c r="F110" s="53">
        <f>(1-(EXP((-B112*(EXP(-B113*D110))))))*100</f>
        <v>2.4881724521637061</v>
      </c>
      <c r="G110" s="53">
        <f>(-B112*B113*(EXP((D110*-B113+(-B112*EXP(-B113*D110))))))</f>
        <v>2.3646323703502385E-2</v>
      </c>
      <c r="H110" s="53">
        <f>(G110/B119)</f>
        <v>6.6787028191440681E-2</v>
      </c>
      <c r="I110" s="56"/>
      <c r="J110" s="56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x14ac:dyDescent="0.3">
      <c r="A111" s="56"/>
      <c r="B111" s="56"/>
      <c r="C111" s="56"/>
      <c r="D111" s="53">
        <f t="shared" si="1"/>
        <v>-13.506445145491828</v>
      </c>
      <c r="E111" s="53">
        <f t="shared" si="2"/>
        <v>13.506445145491828</v>
      </c>
      <c r="F111" s="53">
        <f>(1-(EXP((-B112*(EXP(-B113*D111))))))*100</f>
        <v>3.3649768082418041</v>
      </c>
      <c r="G111" s="53">
        <f>(-B112*B113*(EXP((D111*-B113+(-B112*EXP(-B113*D111))))))</f>
        <v>3.1834215011926327E-2</v>
      </c>
      <c r="H111" s="53">
        <f>(G111/B119)</f>
        <v>8.9913030123113719E-2</v>
      </c>
      <c r="I111" s="56"/>
      <c r="J111" s="56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x14ac:dyDescent="0.3">
      <c r="A112" s="56" t="s">
        <v>55</v>
      </c>
      <c r="B112" s="56">
        <f>(EXP(B108*B113))</f>
        <v>15126.901590680727</v>
      </c>
      <c r="C112" s="56"/>
      <c r="D112" s="53">
        <f t="shared" si="1"/>
        <v>-13.188116881693867</v>
      </c>
      <c r="E112" s="53">
        <f t="shared" si="2"/>
        <v>13.188116881693867</v>
      </c>
      <c r="F112" s="53">
        <f>(1-(EXP((-B112*(EXP(-B113*D112))))))*100</f>
        <v>4.5434815915750271</v>
      </c>
      <c r="G112" s="53">
        <f>(-B112*B113*(EXP((D112*-B113+(-B112*EXP(-B113*D112))))))</f>
        <v>4.2718740114849753E-2</v>
      </c>
      <c r="H112" s="53">
        <f>(G112/B119)</f>
        <v>0.12065544463178927</v>
      </c>
      <c r="I112" s="56"/>
      <c r="J112" s="56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x14ac:dyDescent="0.3">
      <c r="A113" s="56" t="s">
        <v>56</v>
      </c>
      <c r="B113" s="56">
        <f>-(0.962423/B114)</f>
        <v>-0.96242300000000003</v>
      </c>
      <c r="C113" s="56"/>
      <c r="D113" s="53">
        <f t="shared" si="1"/>
        <v>-12.869788617895907</v>
      </c>
      <c r="E113" s="53">
        <f t="shared" si="2"/>
        <v>12.869788617895907</v>
      </c>
      <c r="F113" s="53">
        <f>(1-(EXP((-B112*(EXP(-B113*D113))))))*100</f>
        <v>6.1214662619761278</v>
      </c>
      <c r="G113" s="53">
        <f>(-B112*B113*(EXP((D113*-B113+(-B112*EXP(-B113*D113))))))</f>
        <v>5.7073223051604338E-2</v>
      </c>
      <c r="H113" s="53">
        <f>(G113/B119)</f>
        <v>0.1611984596302935</v>
      </c>
      <c r="I113" s="56"/>
      <c r="J113" s="56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x14ac:dyDescent="0.3">
      <c r="A114" s="56" t="s">
        <v>57</v>
      </c>
      <c r="B114" s="56">
        <f>(ABS(B108-B109))</f>
        <v>1</v>
      </c>
      <c r="C114" s="56"/>
      <c r="D114" s="53">
        <f t="shared" si="1"/>
        <v>-12.551460354097946</v>
      </c>
      <c r="E114" s="53">
        <f t="shared" si="2"/>
        <v>12.551460354097946</v>
      </c>
      <c r="F114" s="53">
        <f>(1-(EXP((-B112*(EXP(-B113*D114))))))*100</f>
        <v>8.2234213052749698</v>
      </c>
      <c r="G114" s="53">
        <f>(-B112*B113*(EXP((D114*-B113+(-B112*EXP(-B113*D114))))))</f>
        <v>7.57968609583234E-2</v>
      </c>
      <c r="H114" s="53">
        <f>(G114/B119)</f>
        <v>0.21408178087727259</v>
      </c>
      <c r="I114" s="56"/>
      <c r="J114" s="56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x14ac:dyDescent="0.3">
      <c r="A115" s="56"/>
      <c r="B115" s="56"/>
      <c r="C115" s="56"/>
      <c r="D115" s="53">
        <f t="shared" si="1"/>
        <v>-12.233132090299986</v>
      </c>
      <c r="E115" s="53">
        <f t="shared" si="2"/>
        <v>12.233132090299986</v>
      </c>
      <c r="F115" s="53">
        <f>((1-EXP((-B112*(EXP(-B113*D115))))))*100</f>
        <v>11.003693813989701</v>
      </c>
      <c r="G115" s="53">
        <f>(-B112*B113*(EXP((D115*-B113+(-B112*EXP(-B113*D115))))))</f>
        <v>9.9849200874885136E-2</v>
      </c>
      <c r="H115" s="53">
        <f>(G115/B119)</f>
        <v>0.28201556729666399</v>
      </c>
      <c r="I115" s="56"/>
      <c r="J115" s="56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x14ac:dyDescent="0.3">
      <c r="A116" s="56" t="s">
        <v>58</v>
      </c>
      <c r="B116" s="56">
        <f>(LN(((LN(1-0.01))/-B112))/(-B113))</f>
        <v>-14.77975820068367</v>
      </c>
      <c r="C116" s="56"/>
      <c r="D116" s="53">
        <f t="shared" si="1"/>
        <v>-11.914803826502025</v>
      </c>
      <c r="E116" s="53">
        <f t="shared" si="2"/>
        <v>11.914803826502025</v>
      </c>
      <c r="F116" s="53">
        <f>(1-(EXP((-B112*(EXP(-B113*D116))))))*100</f>
        <v>14.646202456210899</v>
      </c>
      <c r="G116" s="53">
        <f>(-B112*B113*(EXP((D116*-B113+(-B112*EXP(-B113*D116))))))</f>
        <v>0.1300914384486456</v>
      </c>
      <c r="H116" s="53">
        <f>(G116/B119)</f>
        <v>0.367432192677286</v>
      </c>
      <c r="I116" s="56"/>
      <c r="J116" s="56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x14ac:dyDescent="0.3">
      <c r="A117" s="56" t="s">
        <v>59</v>
      </c>
      <c r="B117" s="56">
        <f>(LN(((LN(1-0.99))/-B112))/(-B113))</f>
        <v>-8.4131929247244699</v>
      </c>
      <c r="C117" s="56"/>
      <c r="D117" s="53">
        <f t="shared" si="1"/>
        <v>-11.596475562704065</v>
      </c>
      <c r="E117" s="53">
        <f t="shared" si="2"/>
        <v>11.596475562704065</v>
      </c>
      <c r="F117" s="53">
        <f>(1-(EXP((-B112*(EXP(-B113*D117))))))*100</f>
        <v>19.356825799792876</v>
      </c>
      <c r="G117" s="53">
        <f>(-B112*B113*(EXP((D117*-B113+(-B112*EXP(-B113*D117))))))</f>
        <v>0.16697318699993308</v>
      </c>
      <c r="H117" s="53">
        <f>(G117/B119)</f>
        <v>0.47160155156496897</v>
      </c>
      <c r="I117" s="56"/>
      <c r="J117" s="56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x14ac:dyDescent="0.3">
      <c r="A118" s="56" t="s">
        <v>60</v>
      </c>
      <c r="B118" s="56">
        <f>(LN(((LN(1-0.5))/-B112))/-(B113))</f>
        <v>-10.38082311060902</v>
      </c>
      <c r="C118" s="56"/>
      <c r="D118" s="53">
        <f t="shared" si="1"/>
        <v>-11.278147298906104</v>
      </c>
      <c r="E118" s="53">
        <f t="shared" si="2"/>
        <v>11.278147298906104</v>
      </c>
      <c r="F118" s="53">
        <f>((1-EXP((-B112*(EXP(-B113*D118))))))*100</f>
        <v>25.342409396396505</v>
      </c>
      <c r="G118" s="53">
        <f>(-B112*B113*(EXP((D118*-B113+(-B112*EXP(-B113*D118))))))</f>
        <v>0.2099937399478779</v>
      </c>
      <c r="H118" s="53">
        <f>(G118/B119)</f>
        <v>0.59310944084926354</v>
      </c>
      <c r="I118" s="56"/>
      <c r="J118" s="56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x14ac:dyDescent="0.3">
      <c r="A119" s="56" t="s">
        <v>64</v>
      </c>
      <c r="B119" s="56">
        <f>(-B112*B113*(EXP((B108*-B113+(-B112*EXP(-B113*B108))))))</f>
        <v>0.35405563541054308</v>
      </c>
      <c r="C119" s="56"/>
      <c r="D119" s="53">
        <f t="shared" si="1"/>
        <v>-10.959819035108143</v>
      </c>
      <c r="E119" s="53">
        <f t="shared" si="2"/>
        <v>10.959819035108143</v>
      </c>
      <c r="F119" s="53">
        <f>((1-EXP((-B112*(EXP(-B113*D119))))))*100</f>
        <v>32.768388031475283</v>
      </c>
      <c r="G119" s="53">
        <f>(-B112*B113*(EXP((D119*-B113+(-B112*EXP(-B113*D119))))))</f>
        <v>0.25689707411790796</v>
      </c>
      <c r="H119" s="53">
        <f>(G119/B119)</f>
        <v>0.72558391513815201</v>
      </c>
      <c r="I119" s="56"/>
      <c r="J119" s="56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x14ac:dyDescent="0.3">
      <c r="A120" s="56"/>
      <c r="B120" s="56"/>
      <c r="C120" s="56"/>
      <c r="D120" s="53">
        <f t="shared" si="1"/>
        <v>-10.641490771310183</v>
      </c>
      <c r="E120" s="53">
        <f t="shared" si="2"/>
        <v>10.641490771310183</v>
      </c>
      <c r="F120" s="53">
        <f>((1-EXP((-B112*(EXP(-B113*D120))))))*100</f>
        <v>41.687444073558751</v>
      </c>
      <c r="G120" s="53">
        <f>(-B112*B113*(EXP((D120*-B113+(-B112*EXP(-B113*D120))))))</f>
        <v>0.30269201670696916</v>
      </c>
      <c r="H120" s="53">
        <f>(G120/B119)</f>
        <v>0.85492783176854237</v>
      </c>
      <c r="I120" s="56"/>
      <c r="J120" s="56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x14ac:dyDescent="0.3">
      <c r="A121" s="56"/>
      <c r="B121" s="56"/>
      <c r="C121" s="56"/>
      <c r="D121" s="53">
        <f t="shared" si="1"/>
        <v>-10.323162507512222</v>
      </c>
      <c r="E121" s="53">
        <f t="shared" si="2"/>
        <v>10.323162507512222</v>
      </c>
      <c r="F121" s="53">
        <f>(1-(EXP((-B112*(EXP(-B113*D121))))))*100</f>
        <v>51.939037675423549</v>
      </c>
      <c r="G121" s="53">
        <f>(-B112*B113*(EXP((D121*-B113+(-B112*EXP(-B113*D121))))))</f>
        <v>0.33891017457481576</v>
      </c>
      <c r="H121" s="53">
        <f>(G121/B119)</f>
        <v>0.95722293526505942</v>
      </c>
      <c r="I121" s="56"/>
      <c r="J121" s="56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x14ac:dyDescent="0.3">
      <c r="A122" s="56"/>
      <c r="B122" s="56"/>
      <c r="C122" s="56"/>
      <c r="D122" s="53">
        <f t="shared" si="1"/>
        <v>-10.004834243714262</v>
      </c>
      <c r="E122" s="53">
        <f t="shared" si="2"/>
        <v>10.004834243714262</v>
      </c>
      <c r="F122" s="53">
        <f>((1-EXP((-B112*(EXP(-B113*D122))))))*100</f>
        <v>63.040897376639272</v>
      </c>
      <c r="G122" s="53">
        <f>(-B112*B113*(EXP((D122*-B113+(-B112*EXP(-B113*D122))))))</f>
        <v>0.35405180932242486</v>
      </c>
      <c r="H122" s="53">
        <f>(G122/B119)</f>
        <v>0.99998919353984073</v>
      </c>
      <c r="I122" s="56"/>
      <c r="J122" s="56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x14ac:dyDescent="0.3">
      <c r="A123" s="56"/>
      <c r="B123" s="56"/>
      <c r="C123" s="56"/>
      <c r="D123" s="53">
        <f t="shared" si="1"/>
        <v>-9.6865059799163014</v>
      </c>
      <c r="E123" s="53">
        <f t="shared" si="2"/>
        <v>9.6865059799163014</v>
      </c>
      <c r="F123" s="53">
        <f>((1-EXP((-B112*(EXP(-B113*D123))))))*100</f>
        <v>74.1322781166228</v>
      </c>
      <c r="G123" s="53">
        <f>(-B112*B113*(EXP((D123*-B113+(-B112*EXP(-B113*D123))))))</f>
        <v>0.33663311723154715</v>
      </c>
      <c r="H123" s="53">
        <f>(G123/B119)</f>
        <v>0.95079158065428404</v>
      </c>
      <c r="I123" s="56"/>
      <c r="J123" s="56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x14ac:dyDescent="0.3">
      <c r="A124" s="56"/>
      <c r="B124" s="56"/>
      <c r="C124" s="56"/>
      <c r="D124" s="53">
        <f t="shared" si="1"/>
        <v>-9.3681777161183408</v>
      </c>
      <c r="E124" s="53">
        <f t="shared" si="2"/>
        <v>9.3681777161183408</v>
      </c>
      <c r="F124" s="53">
        <f>(1-(EXP((-B112*(EXP(-B113*D124))))))*100</f>
        <v>84.068974804496477</v>
      </c>
      <c r="G124" s="53">
        <f>(-B112*B113*(EXP((D124*-B113+(-B112*EXP(-B113*D124))))))</f>
        <v>0.2816408430545092</v>
      </c>
      <c r="H124" s="53">
        <f>(G124/B119)</f>
        <v>0.79547058396043957</v>
      </c>
      <c r="I124" s="56"/>
      <c r="J124" s="56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x14ac:dyDescent="0.3">
      <c r="A125" s="56"/>
      <c r="B125" s="56"/>
      <c r="C125" s="56"/>
      <c r="D125" s="53">
        <f t="shared" si="1"/>
        <v>-9.0498494523203803</v>
      </c>
      <c r="E125" s="53">
        <f t="shared" si="2"/>
        <v>9.0498494523203803</v>
      </c>
      <c r="F125" s="53">
        <f>((1-EXP((-B112*(EXP(-B113*D125))))))*100</f>
        <v>91.753606802821537</v>
      </c>
      <c r="G125" s="53">
        <f>(-B112*B113*(EXP((D125*-B113+(-B112*EXP(-B113*D125))))))</f>
        <v>0.19804742734451186</v>
      </c>
      <c r="H125" s="53">
        <f>(G125/B119)</f>
        <v>0.55936809793993858</v>
      </c>
      <c r="I125" s="56"/>
      <c r="J125" s="56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x14ac:dyDescent="0.3">
      <c r="A126" s="56"/>
      <c r="B126" s="56"/>
      <c r="C126" s="56"/>
      <c r="D126" s="53">
        <f t="shared" si="1"/>
        <v>-8.7315211885224198</v>
      </c>
      <c r="E126" s="53">
        <f t="shared" si="2"/>
        <v>8.7315211885224198</v>
      </c>
      <c r="F126" s="53">
        <f>((1-EXP((-B112*(EXP(-B113*D126))))))*100</f>
        <v>96.628941034607521</v>
      </c>
      <c r="G126" s="53">
        <f>(-B112*B113*(EXP((D126*-B113+(-B112*EXP(-B113*D126))))))</f>
        <v>0.10998279981082251</v>
      </c>
      <c r="H126" s="53">
        <f>(G126/B119)</f>
        <v>0.31063705477613035</v>
      </c>
      <c r="I126" s="56"/>
      <c r="J126" s="56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x14ac:dyDescent="0.3">
      <c r="A127" s="56"/>
      <c r="B127" s="56"/>
      <c r="C127" s="56"/>
      <c r="D127" s="53">
        <f>(B117)</f>
        <v>-8.4131929247244699</v>
      </c>
      <c r="E127" s="53">
        <f t="shared" si="2"/>
        <v>8.4131929247244699</v>
      </c>
      <c r="F127" s="53">
        <f>(1-(EXP((-B112*(EXP(-B113*D127))))))*100</f>
        <v>99</v>
      </c>
      <c r="G127" s="53">
        <f>(-B112*B113*(EXP((D127*-B113+(-B112*EXP(-B113*D127))))))</f>
        <v>4.4321217059092026E-2</v>
      </c>
      <c r="H127" s="53">
        <f>(G127/B119)</f>
        <v>0.12518150433532749</v>
      </c>
      <c r="I127" s="56"/>
      <c r="J127" s="56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x14ac:dyDescent="0.3">
      <c r="A128" s="56"/>
      <c r="B128" s="56"/>
      <c r="C128" s="56"/>
      <c r="D128" s="53">
        <f>(D127-D107)/20</f>
        <v>0.31832826379795998</v>
      </c>
      <c r="E128" s="53"/>
      <c r="F128" s="53"/>
      <c r="G128" s="53"/>
      <c r="H128" s="56"/>
      <c r="I128" s="56"/>
      <c r="J128" s="56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x14ac:dyDescent="0.3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x14ac:dyDescent="0.3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x14ac:dyDescent="0.3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x14ac:dyDescent="0.3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x14ac:dyDescent="0.3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x14ac:dyDescent="0.3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x14ac:dyDescent="0.3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x14ac:dyDescent="0.3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x14ac:dyDescent="0.3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x14ac:dyDescent="0.3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x14ac:dyDescent="0.3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x14ac:dyDescent="0.3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x14ac:dyDescent="0.3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x14ac:dyDescent="0.3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x14ac:dyDescent="0.3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x14ac:dyDescent="0.3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x14ac:dyDescent="0.3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3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x14ac:dyDescent="0.3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x14ac:dyDescent="0.3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x14ac:dyDescent="0.3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x14ac:dyDescent="0.3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x14ac:dyDescent="0.3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x14ac:dyDescent="0.3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x14ac:dyDescent="0.3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x14ac:dyDescent="0.3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x14ac:dyDescent="0.3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x14ac:dyDescent="0.3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x14ac:dyDescent="0.3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x14ac:dyDescent="0.3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x14ac:dyDescent="0.3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x14ac:dyDescent="0.3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x14ac:dyDescent="0.3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x14ac:dyDescent="0.3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x14ac:dyDescent="0.3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x14ac:dyDescent="0.3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x14ac:dyDescent="0.3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x14ac:dyDescent="0.3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x14ac:dyDescent="0.3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x14ac:dyDescent="0.3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x14ac:dyDescent="0.3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x14ac:dyDescent="0.3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x14ac:dyDescent="0.3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x14ac:dyDescent="0.3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x14ac:dyDescent="0.3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x14ac:dyDescent="0.3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x14ac:dyDescent="0.3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x14ac:dyDescent="0.3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x14ac:dyDescent="0.3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x14ac:dyDescent="0.3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x14ac:dyDescent="0.3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x14ac:dyDescent="0.3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x14ac:dyDescent="0.3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x14ac:dyDescent="0.3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x14ac:dyDescent="0.3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x14ac:dyDescent="0.3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x14ac:dyDescent="0.3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x14ac:dyDescent="0.3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x14ac:dyDescent="0.3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x14ac:dyDescent="0.3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x14ac:dyDescent="0.3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x14ac:dyDescent="0.3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x14ac:dyDescent="0.3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x14ac:dyDescent="0.3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x14ac:dyDescent="0.3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x14ac:dyDescent="0.3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x14ac:dyDescent="0.3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x14ac:dyDescent="0.3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x14ac:dyDescent="0.3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x14ac:dyDescent="0.3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x14ac:dyDescent="0.3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x14ac:dyDescent="0.3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x14ac:dyDescent="0.3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x14ac:dyDescent="0.3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x14ac:dyDescent="0.3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x14ac:dyDescent="0.3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x14ac:dyDescent="0.3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x14ac:dyDescent="0.3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x14ac:dyDescent="0.3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x14ac:dyDescent="0.3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x14ac:dyDescent="0.3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x14ac:dyDescent="0.3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x14ac:dyDescent="0.3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x14ac:dyDescent="0.3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x14ac:dyDescent="0.3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x14ac:dyDescent="0.3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x14ac:dyDescent="0.3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x14ac:dyDescent="0.3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x14ac:dyDescent="0.3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x14ac:dyDescent="0.3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x14ac:dyDescent="0.3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x14ac:dyDescent="0.3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x14ac:dyDescent="0.3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x14ac:dyDescent="0.3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x14ac:dyDescent="0.3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x14ac:dyDescent="0.3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x14ac:dyDescent="0.3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x14ac:dyDescent="0.3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x14ac:dyDescent="0.3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x14ac:dyDescent="0.3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x14ac:dyDescent="0.3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x14ac:dyDescent="0.3">
      <c r="A231" s="4"/>
      <c r="B231" s="4"/>
      <c r="C231" s="4"/>
      <c r="D231" s="4"/>
      <c r="E231" s="4"/>
      <c r="F231" s="4"/>
      <c r="G231" s="4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x14ac:dyDescent="0.3">
      <c r="A232" s="4"/>
      <c r="B232" s="4"/>
      <c r="C232" s="4"/>
      <c r="D232" s="4"/>
      <c r="E232" s="4"/>
      <c r="F232" s="4"/>
      <c r="G232" s="4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x14ac:dyDescent="0.3">
      <c r="A233" s="4"/>
      <c r="B233" s="4"/>
      <c r="C233" s="4"/>
      <c r="D233" s="4"/>
      <c r="E233" s="4"/>
      <c r="F233" s="4"/>
      <c r="G233" s="4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x14ac:dyDescent="0.3">
      <c r="A234" s="4"/>
      <c r="B234" s="4"/>
      <c r="C234" s="4"/>
      <c r="D234" s="4"/>
      <c r="E234" s="4"/>
      <c r="F234" s="4"/>
      <c r="G234" s="4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x14ac:dyDescent="0.3">
      <c r="A235" s="4"/>
      <c r="B235" s="4"/>
      <c r="C235" s="4"/>
      <c r="D235" s="4"/>
      <c r="E235" s="4"/>
      <c r="F235" s="4"/>
      <c r="G235" s="4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x14ac:dyDescent="0.3">
      <c r="A236" s="4"/>
      <c r="B236" s="4"/>
      <c r="C236" s="4"/>
      <c r="D236" s="4"/>
      <c r="E236" s="4"/>
      <c r="F236" s="4"/>
      <c r="G236" s="4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x14ac:dyDescent="0.3">
      <c r="A237" s="4"/>
      <c r="B237" s="4"/>
      <c r="C237" s="4"/>
      <c r="D237" s="4"/>
      <c r="E237" s="4"/>
      <c r="F237" s="4"/>
      <c r="G237" s="4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x14ac:dyDescent="0.3">
      <c r="A238" s="4"/>
      <c r="B238" s="4"/>
      <c r="C238" s="4"/>
      <c r="D238" s="4"/>
      <c r="E238" s="4"/>
      <c r="F238" s="4"/>
      <c r="G238" s="4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x14ac:dyDescent="0.3">
      <c r="A239" s="4"/>
      <c r="B239" s="4"/>
      <c r="C239" s="4"/>
      <c r="D239" s="4"/>
      <c r="E239" s="4"/>
      <c r="F239" s="4"/>
      <c r="G239" s="4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x14ac:dyDescent="0.3">
      <c r="A240" s="4"/>
      <c r="B240" s="4"/>
      <c r="C240" s="4"/>
      <c r="D240" s="4"/>
      <c r="E240" s="4"/>
      <c r="F240" s="4"/>
      <c r="G240" s="4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x14ac:dyDescent="0.3">
      <c r="A241" s="4"/>
      <c r="B241" s="4"/>
      <c r="C241" s="4"/>
      <c r="D241" s="4"/>
      <c r="E241" s="4"/>
      <c r="F241" s="4"/>
      <c r="G241" s="4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x14ac:dyDescent="0.3">
      <c r="A242" s="4"/>
      <c r="B242" s="4"/>
      <c r="C242" s="4"/>
      <c r="D242" s="4"/>
      <c r="E242" s="4"/>
      <c r="F242" s="4"/>
      <c r="G242" s="4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x14ac:dyDescent="0.3">
      <c r="A243" s="4"/>
      <c r="B243" s="4"/>
      <c r="C243" s="4"/>
      <c r="D243" s="4"/>
      <c r="E243" s="4"/>
      <c r="F243" s="4"/>
      <c r="G243" s="4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x14ac:dyDescent="0.3">
      <c r="A244" s="4"/>
      <c r="B244" s="4"/>
      <c r="C244" s="4"/>
      <c r="D244" s="4"/>
      <c r="E244" s="4"/>
      <c r="F244" s="4"/>
      <c r="G244" s="4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x14ac:dyDescent="0.3">
      <c r="A245" s="4"/>
      <c r="B245" s="4"/>
      <c r="C245" s="4"/>
      <c r="D245" s="4"/>
      <c r="E245" s="4"/>
      <c r="F245" s="4"/>
      <c r="G245" s="4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x14ac:dyDescent="0.3">
      <c r="A246" s="4"/>
      <c r="B246" s="4"/>
      <c r="C246" s="4"/>
      <c r="D246" s="4"/>
      <c r="E246" s="4"/>
      <c r="F246" s="4"/>
      <c r="G246" s="4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x14ac:dyDescent="0.3">
      <c r="A247" s="4"/>
      <c r="B247" s="4"/>
      <c r="C247" s="4"/>
      <c r="D247" s="4"/>
      <c r="E247" s="4"/>
      <c r="F247" s="4"/>
      <c r="G247" s="4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x14ac:dyDescent="0.3">
      <c r="A248" s="4"/>
      <c r="B248" s="4"/>
      <c r="C248" s="4"/>
      <c r="D248" s="4"/>
      <c r="E248" s="4"/>
      <c r="F248" s="4"/>
      <c r="G248" s="4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x14ac:dyDescent="0.3">
      <c r="A249" s="4"/>
      <c r="B249" s="4"/>
      <c r="C249" s="4"/>
      <c r="D249" s="4"/>
      <c r="E249" s="4"/>
      <c r="F249" s="4"/>
      <c r="G249" s="4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x14ac:dyDescent="0.3">
      <c r="A250" s="4"/>
      <c r="B250" s="4"/>
      <c r="C250" s="4"/>
      <c r="D250" s="4"/>
      <c r="E250" s="4"/>
      <c r="F250" s="4"/>
      <c r="G250" s="4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x14ac:dyDescent="0.3">
      <c r="A251" s="4"/>
      <c r="B251" s="4"/>
      <c r="C251" s="4"/>
      <c r="D251" s="4"/>
      <c r="E251" s="4"/>
      <c r="F251" s="4"/>
      <c r="G251" s="4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x14ac:dyDescent="0.3">
      <c r="A252" s="4"/>
      <c r="B252" s="4"/>
      <c r="C252" s="4"/>
      <c r="D252" s="4"/>
      <c r="E252" s="4"/>
      <c r="F252" s="4"/>
      <c r="G252" s="4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x14ac:dyDescent="0.3">
      <c r="A253" s="4"/>
      <c r="B253" s="4"/>
      <c r="C253" s="4"/>
      <c r="D253" s="4"/>
      <c r="E253" s="4"/>
      <c r="F253" s="4"/>
      <c r="G253" s="4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x14ac:dyDescent="0.3">
      <c r="A254" s="4"/>
      <c r="B254" s="4"/>
      <c r="C254" s="4"/>
      <c r="D254" s="4"/>
      <c r="E254" s="4"/>
      <c r="F254" s="4"/>
      <c r="G254" s="4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x14ac:dyDescent="0.3">
      <c r="A255" s="4"/>
      <c r="B255" s="4"/>
      <c r="C255" s="4"/>
      <c r="D255" s="4"/>
      <c r="E255" s="4"/>
      <c r="F255" s="4"/>
      <c r="G255" s="4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x14ac:dyDescent="0.3">
      <c r="A256" s="4"/>
      <c r="B256" s="4"/>
      <c r="C256" s="4"/>
      <c r="D256" s="4"/>
      <c r="E256" s="4"/>
      <c r="F256" s="4"/>
      <c r="G256" s="4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x14ac:dyDescent="0.3">
      <c r="A257" s="4"/>
      <c r="B257" s="4"/>
      <c r="C257" s="4"/>
      <c r="D257" s="4"/>
      <c r="E257" s="4"/>
      <c r="F257" s="4"/>
      <c r="G257" s="4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x14ac:dyDescent="0.3">
      <c r="A258" s="4"/>
      <c r="B258" s="4"/>
      <c r="C258" s="4"/>
      <c r="D258" s="4"/>
      <c r="E258" s="4"/>
      <c r="F258" s="4"/>
      <c r="G258" s="4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x14ac:dyDescent="0.3">
      <c r="A259" s="4"/>
      <c r="B259" s="4"/>
      <c r="C259" s="4"/>
      <c r="D259" s="4"/>
      <c r="E259" s="4"/>
      <c r="F259" s="4"/>
      <c r="G259" s="4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x14ac:dyDescent="0.3">
      <c r="A260" s="4"/>
      <c r="B260" s="4"/>
      <c r="C260" s="4"/>
      <c r="D260" s="4"/>
      <c r="E260" s="4"/>
      <c r="F260" s="4"/>
      <c r="G260" s="4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x14ac:dyDescent="0.3">
      <c r="A261" s="4"/>
      <c r="B261" s="4"/>
      <c r="C261" s="4"/>
      <c r="D261" s="4"/>
      <c r="E261" s="4"/>
      <c r="F261" s="4"/>
      <c r="G261" s="4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x14ac:dyDescent="0.3">
      <c r="A262" s="4"/>
      <c r="B262" s="4"/>
      <c r="C262" s="4"/>
      <c r="D262" s="4"/>
      <c r="E262" s="4"/>
      <c r="F262" s="4"/>
      <c r="G262" s="4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x14ac:dyDescent="0.3">
      <c r="A263" s="4"/>
      <c r="B263" s="4"/>
      <c r="C263" s="4"/>
      <c r="D263" s="4"/>
      <c r="E263" s="4"/>
      <c r="F263" s="4"/>
      <c r="G263" s="4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x14ac:dyDescent="0.3">
      <c r="A264" s="4"/>
      <c r="B264" s="4"/>
      <c r="C264" s="4"/>
      <c r="D264" s="4"/>
      <c r="E264" s="4"/>
      <c r="F264" s="4"/>
      <c r="G264" s="4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x14ac:dyDescent="0.3">
      <c r="A265" s="4"/>
      <c r="B265" s="4"/>
      <c r="C265" s="4"/>
      <c r="D265" s="4"/>
      <c r="E265" s="4"/>
      <c r="F265" s="4"/>
      <c r="G265" s="4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x14ac:dyDescent="0.3">
      <c r="A266" s="4"/>
      <c r="B266" s="4"/>
      <c r="C266" s="4"/>
      <c r="D266" s="4"/>
      <c r="E266" s="4"/>
      <c r="F266" s="4"/>
      <c r="G266" s="4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x14ac:dyDescent="0.3">
      <c r="A267" s="4"/>
      <c r="B267" s="4"/>
      <c r="C267" s="4"/>
      <c r="D267" s="4"/>
      <c r="E267" s="4"/>
      <c r="F267" s="4"/>
      <c r="G267" s="4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x14ac:dyDescent="0.3">
      <c r="A268" s="4"/>
      <c r="B268" s="4"/>
      <c r="C268" s="4"/>
      <c r="D268" s="4"/>
      <c r="E268" s="4"/>
      <c r="F268" s="4"/>
      <c r="G268" s="4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x14ac:dyDescent="0.3">
      <c r="A269" s="4"/>
      <c r="B269" s="4"/>
      <c r="C269" s="4"/>
      <c r="D269" s="4"/>
      <c r="E269" s="4"/>
      <c r="F269" s="4"/>
      <c r="G269" s="4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x14ac:dyDescent="0.3">
      <c r="A270" s="4"/>
      <c r="B270" s="4"/>
      <c r="C270" s="4"/>
      <c r="D270" s="4"/>
      <c r="E270" s="4"/>
      <c r="F270" s="4"/>
      <c r="G270" s="4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x14ac:dyDescent="0.3">
      <c r="A271" s="4"/>
      <c r="B271" s="4"/>
      <c r="C271" s="4"/>
      <c r="D271" s="4"/>
      <c r="E271" s="4"/>
      <c r="F271" s="4"/>
      <c r="G271" s="4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x14ac:dyDescent="0.3">
      <c r="A272" s="4"/>
      <c r="B272" s="4"/>
      <c r="C272" s="4"/>
      <c r="D272" s="4"/>
      <c r="E272" s="4"/>
      <c r="F272" s="4"/>
      <c r="G272" s="4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x14ac:dyDescent="0.3">
      <c r="A273" s="4"/>
      <c r="B273" s="4"/>
      <c r="C273" s="4"/>
      <c r="D273" s="4"/>
      <c r="E273" s="4"/>
      <c r="F273" s="4"/>
      <c r="G273" s="4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x14ac:dyDescent="0.3">
      <c r="A274" s="4"/>
      <c r="B274" s="4"/>
      <c r="C274" s="4"/>
      <c r="D274" s="4"/>
      <c r="E274" s="4"/>
      <c r="F274" s="4"/>
      <c r="G274" s="4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x14ac:dyDescent="0.3">
      <c r="A275" s="4"/>
      <c r="B275" s="4"/>
      <c r="C275" s="4"/>
      <c r="D275" s="4"/>
      <c r="E275" s="4"/>
      <c r="F275" s="4"/>
      <c r="G275" s="4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x14ac:dyDescent="0.3">
      <c r="A276" s="4"/>
      <c r="B276" s="4"/>
      <c r="C276" s="4"/>
      <c r="D276" s="4"/>
      <c r="E276" s="4"/>
      <c r="F276" s="4"/>
      <c r="G276" s="4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x14ac:dyDescent="0.3">
      <c r="A277" s="4"/>
      <c r="B277" s="4"/>
      <c r="C277" s="4"/>
      <c r="D277" s="4"/>
      <c r="E277" s="4"/>
      <c r="F277" s="4"/>
      <c r="G277" s="4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x14ac:dyDescent="0.3">
      <c r="A278" s="4"/>
      <c r="B278" s="4"/>
      <c r="C278" s="4"/>
      <c r="D278" s="4"/>
      <c r="E278" s="4"/>
      <c r="F278" s="4"/>
      <c r="G278" s="4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x14ac:dyDescent="0.3">
      <c r="A279" s="4"/>
      <c r="B279" s="4"/>
      <c r="C279" s="4"/>
      <c r="D279" s="4"/>
      <c r="E279" s="4"/>
      <c r="F279" s="4"/>
      <c r="G279" s="4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x14ac:dyDescent="0.3">
      <c r="A280" s="4"/>
      <c r="B280" s="4"/>
      <c r="C280" s="4"/>
      <c r="D280" s="4"/>
      <c r="E280" s="4"/>
      <c r="F280" s="4"/>
      <c r="G280" s="4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x14ac:dyDescent="0.3">
      <c r="A281" s="4"/>
      <c r="B281" s="4"/>
      <c r="C281" s="4"/>
      <c r="D281" s="4"/>
      <c r="E281" s="4"/>
      <c r="F281" s="4"/>
      <c r="G281" s="4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x14ac:dyDescent="0.3">
      <c r="A282" s="4"/>
      <c r="B282" s="4"/>
      <c r="C282" s="4"/>
      <c r="D282" s="4"/>
      <c r="E282" s="4"/>
      <c r="F282" s="4"/>
      <c r="G282" s="4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x14ac:dyDescent="0.3">
      <c r="A283" s="4"/>
      <c r="B283" s="4"/>
      <c r="C283" s="4"/>
      <c r="D283" s="4"/>
      <c r="E283" s="4"/>
      <c r="F283" s="4"/>
      <c r="G283" s="4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x14ac:dyDescent="0.3">
      <c r="A284" s="4"/>
      <c r="B284" s="4"/>
      <c r="C284" s="4"/>
      <c r="D284" s="4"/>
      <c r="E284" s="4"/>
      <c r="F284" s="4"/>
      <c r="G284" s="4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x14ac:dyDescent="0.3">
      <c r="A285" s="4"/>
      <c r="B285" s="4"/>
      <c r="C285" s="4"/>
      <c r="D285" s="4"/>
      <c r="E285" s="4"/>
      <c r="F285" s="4"/>
      <c r="G285" s="4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x14ac:dyDescent="0.3">
      <c r="A286" s="4"/>
      <c r="B286" s="4"/>
      <c r="C286" s="4"/>
      <c r="D286" s="4"/>
      <c r="E286" s="4"/>
      <c r="F286" s="4"/>
      <c r="G286" s="4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x14ac:dyDescent="0.3">
      <c r="A287" s="4"/>
      <c r="B287" s="4"/>
      <c r="C287" s="4"/>
      <c r="D287" s="4"/>
      <c r="E287" s="4"/>
      <c r="F287" s="4"/>
      <c r="G287" s="4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x14ac:dyDescent="0.3">
      <c r="A288" s="4"/>
      <c r="B288" s="4"/>
      <c r="C288" s="4"/>
      <c r="D288" s="4"/>
      <c r="E288" s="4"/>
      <c r="F288" s="4"/>
      <c r="G288" s="4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x14ac:dyDescent="0.3">
      <c r="A289" s="4"/>
      <c r="B289" s="4"/>
      <c r="C289" s="4"/>
      <c r="D289" s="4"/>
      <c r="E289" s="4"/>
      <c r="F289" s="4"/>
      <c r="G289" s="4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3">
      <c r="A290" s="4"/>
      <c r="B290" s="4"/>
      <c r="C290" s="4"/>
      <c r="D290" s="4"/>
      <c r="E290" s="4"/>
      <c r="F290" s="4"/>
      <c r="G290" s="4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x14ac:dyDescent="0.3">
      <c r="A291" s="4"/>
      <c r="B291" s="4"/>
      <c r="C291" s="4"/>
      <c r="D291" s="4"/>
      <c r="E291" s="4"/>
      <c r="F291" s="4"/>
      <c r="G291" s="4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x14ac:dyDescent="0.3">
      <c r="A292" s="4"/>
      <c r="B292" s="4"/>
      <c r="C292" s="4"/>
      <c r="D292" s="4"/>
      <c r="E292" s="4"/>
      <c r="F292" s="4"/>
      <c r="G292" s="4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x14ac:dyDescent="0.3">
      <c r="A293" s="4"/>
      <c r="B293" s="4"/>
      <c r="C293" s="4"/>
      <c r="D293" s="4"/>
      <c r="E293" s="4"/>
      <c r="F293" s="4"/>
      <c r="G293" s="4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x14ac:dyDescent="0.3">
      <c r="A294" s="4"/>
      <c r="B294" s="4"/>
      <c r="C294" s="4"/>
      <c r="D294" s="4"/>
      <c r="E294" s="4"/>
      <c r="F294" s="4"/>
      <c r="G294" s="4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x14ac:dyDescent="0.3">
      <c r="A295" s="4"/>
      <c r="B295" s="4"/>
      <c r="C295" s="4"/>
      <c r="D295" s="4"/>
      <c r="E295" s="4"/>
      <c r="F295" s="4"/>
      <c r="G295" s="4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x14ac:dyDescent="0.3">
      <c r="A296" s="4"/>
      <c r="B296" s="4"/>
      <c r="C296" s="4"/>
      <c r="D296" s="4"/>
      <c r="E296" s="4"/>
      <c r="F296" s="4"/>
      <c r="G296" s="4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x14ac:dyDescent="0.3">
      <c r="A297" s="4"/>
      <c r="B297" s="4"/>
      <c r="C297" s="4"/>
      <c r="D297" s="4"/>
      <c r="E297" s="4"/>
      <c r="F297" s="4"/>
      <c r="G297" s="4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x14ac:dyDescent="0.3">
      <c r="A298" s="4"/>
      <c r="B298" s="4"/>
      <c r="C298" s="4"/>
      <c r="D298" s="4"/>
      <c r="E298" s="4"/>
      <c r="F298" s="4"/>
      <c r="G298" s="4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x14ac:dyDescent="0.3">
      <c r="A299" s="4"/>
      <c r="B299" s="4"/>
      <c r="C299" s="4"/>
      <c r="D299" s="4"/>
      <c r="E299" s="4"/>
      <c r="F299" s="4"/>
      <c r="G299" s="4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x14ac:dyDescent="0.3">
      <c r="A300" s="4"/>
      <c r="B300" s="4"/>
      <c r="C300" s="4"/>
      <c r="D300" s="4"/>
      <c r="E300" s="4"/>
      <c r="F300" s="4"/>
      <c r="G300" s="4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x14ac:dyDescent="0.3">
      <c r="A301" s="4"/>
      <c r="B301" s="4"/>
      <c r="C301" s="4"/>
      <c r="D301" s="4"/>
      <c r="E301" s="4"/>
      <c r="F301" s="4"/>
      <c r="G301" s="4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x14ac:dyDescent="0.3">
      <c r="A302" s="4"/>
      <c r="B302" s="4"/>
      <c r="C302" s="4"/>
      <c r="D302" s="4"/>
      <c r="E302" s="4"/>
      <c r="F302" s="4"/>
      <c r="G302" s="4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x14ac:dyDescent="0.3">
      <c r="A303" s="4"/>
      <c r="B303" s="4"/>
      <c r="C303" s="4"/>
      <c r="D303" s="4"/>
      <c r="E303" s="4"/>
      <c r="F303" s="4"/>
      <c r="G303" s="4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x14ac:dyDescent="0.3">
      <c r="A304" s="4"/>
      <c r="B304" s="4"/>
      <c r="C304" s="4"/>
      <c r="D304" s="4"/>
      <c r="E304" s="4"/>
      <c r="F304" s="4"/>
      <c r="G304" s="4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x14ac:dyDescent="0.3">
      <c r="A305" s="4"/>
      <c r="B305" s="4"/>
      <c r="C305" s="4"/>
      <c r="D305" s="4"/>
      <c r="E305" s="4"/>
      <c r="F305" s="4"/>
      <c r="G305" s="4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x14ac:dyDescent="0.3">
      <c r="A306" s="4"/>
      <c r="B306" s="4"/>
      <c r="C306" s="4"/>
      <c r="D306" s="4"/>
      <c r="E306" s="4"/>
      <c r="F306" s="4"/>
      <c r="G306" s="4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x14ac:dyDescent="0.3">
      <c r="A307" s="4"/>
      <c r="B307" s="4"/>
      <c r="C307" s="4"/>
      <c r="D307" s="4"/>
      <c r="E307" s="4"/>
      <c r="F307" s="4"/>
      <c r="G307" s="4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x14ac:dyDescent="0.3">
      <c r="A308" s="4"/>
      <c r="B308" s="4"/>
      <c r="C308" s="4"/>
      <c r="D308" s="4"/>
      <c r="E308" s="4"/>
      <c r="F308" s="4"/>
      <c r="G308" s="4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x14ac:dyDescent="0.3">
      <c r="A309" s="4"/>
      <c r="B309" s="4"/>
      <c r="C309" s="4"/>
      <c r="D309" s="4"/>
      <c r="E309" s="4"/>
      <c r="F309" s="4"/>
      <c r="G309" s="4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x14ac:dyDescent="0.3">
      <c r="A310" s="4"/>
      <c r="B310" s="4"/>
      <c r="C310" s="4"/>
      <c r="D310" s="4"/>
      <c r="E310" s="4"/>
      <c r="F310" s="4"/>
      <c r="G310" s="4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x14ac:dyDescent="0.3">
      <c r="A311" s="4"/>
      <c r="B311" s="4"/>
      <c r="C311" s="4"/>
      <c r="D311" s="4"/>
      <c r="E311" s="4"/>
      <c r="F311" s="4"/>
      <c r="G311" s="4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x14ac:dyDescent="0.3">
      <c r="A312" s="4"/>
      <c r="B312" s="4"/>
      <c r="C312" s="4"/>
      <c r="D312" s="4"/>
      <c r="E312" s="4"/>
      <c r="F312" s="4"/>
      <c r="G312" s="4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x14ac:dyDescent="0.3">
      <c r="A313" s="4"/>
      <c r="B313" s="4"/>
      <c r="C313" s="4"/>
      <c r="D313" s="4"/>
      <c r="E313" s="4"/>
      <c r="F313" s="4"/>
      <c r="G313" s="4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x14ac:dyDescent="0.3">
      <c r="A314" s="4"/>
      <c r="B314" s="4"/>
      <c r="C314" s="4"/>
      <c r="D314" s="4"/>
      <c r="E314" s="4"/>
      <c r="F314" s="4"/>
      <c r="G314" s="4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x14ac:dyDescent="0.3">
      <c r="A315" s="4"/>
      <c r="B315" s="4"/>
      <c r="C315" s="4"/>
      <c r="D315" s="4"/>
      <c r="E315" s="4"/>
      <c r="F315" s="4"/>
      <c r="G315" s="4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x14ac:dyDescent="0.3">
      <c r="A316" s="4"/>
      <c r="B316" s="4"/>
      <c r="C316" s="4"/>
      <c r="D316" s="4"/>
      <c r="E316" s="4"/>
      <c r="F316" s="4"/>
      <c r="G316" s="4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x14ac:dyDescent="0.3">
      <c r="A317" s="4"/>
      <c r="B317" s="4"/>
      <c r="C317" s="4"/>
      <c r="D317" s="4"/>
      <c r="E317" s="4"/>
      <c r="F317" s="4"/>
      <c r="G317" s="4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x14ac:dyDescent="0.3">
      <c r="A318" s="4"/>
      <c r="B318" s="4"/>
      <c r="C318" s="4"/>
      <c r="D318" s="4"/>
      <c r="E318" s="4"/>
      <c r="F318" s="4"/>
      <c r="G318" s="4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x14ac:dyDescent="0.3">
      <c r="A319" s="4"/>
      <c r="B319" s="4"/>
      <c r="C319" s="4"/>
      <c r="D319" s="4"/>
      <c r="E319" s="4"/>
      <c r="F319" s="4"/>
      <c r="G319" s="4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x14ac:dyDescent="0.3">
      <c r="A320" s="4"/>
      <c r="B320" s="4"/>
      <c r="C320" s="4"/>
      <c r="D320" s="4"/>
      <c r="E320" s="4"/>
      <c r="F320" s="4"/>
      <c r="G320" s="4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x14ac:dyDescent="0.3">
      <c r="A321" s="4"/>
      <c r="B321" s="4"/>
      <c r="C321" s="4"/>
      <c r="D321" s="4"/>
      <c r="E321" s="4"/>
      <c r="F321" s="4"/>
      <c r="G321" s="4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x14ac:dyDescent="0.3">
      <c r="A322" s="4"/>
      <c r="B322" s="4"/>
      <c r="C322" s="4"/>
      <c r="D322" s="4"/>
      <c r="E322" s="4"/>
      <c r="F322" s="4"/>
      <c r="G322" s="4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x14ac:dyDescent="0.3">
      <c r="A323" s="4"/>
      <c r="B323" s="4"/>
      <c r="C323" s="4"/>
      <c r="D323" s="4"/>
      <c r="E323" s="4"/>
      <c r="F323" s="4"/>
      <c r="G323" s="4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x14ac:dyDescent="0.3">
      <c r="A324" s="4"/>
      <c r="B324" s="4"/>
      <c r="C324" s="4"/>
      <c r="D324" s="4"/>
      <c r="E324" s="4"/>
      <c r="F324" s="4"/>
      <c r="G324" s="4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x14ac:dyDescent="0.3">
      <c r="A325" s="4"/>
      <c r="B325" s="4"/>
      <c r="C325" s="4"/>
      <c r="D325" s="4"/>
      <c r="E325" s="4"/>
      <c r="F325" s="4"/>
      <c r="G325" s="4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x14ac:dyDescent="0.3">
      <c r="A326" s="4"/>
      <c r="B326" s="4"/>
      <c r="C326" s="4"/>
      <c r="D326" s="4"/>
      <c r="E326" s="4"/>
      <c r="F326" s="4"/>
      <c r="G326" s="4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x14ac:dyDescent="0.3">
      <c r="A327" s="4"/>
      <c r="B327" s="4"/>
      <c r="C327" s="4"/>
      <c r="D327" s="4"/>
      <c r="E327" s="4"/>
      <c r="F327" s="4"/>
      <c r="G327" s="4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x14ac:dyDescent="0.3">
      <c r="A328" s="4"/>
      <c r="B328" s="4"/>
      <c r="C328" s="4"/>
      <c r="D328" s="4"/>
      <c r="E328" s="4"/>
      <c r="F328" s="4"/>
      <c r="G328" s="4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x14ac:dyDescent="0.3">
      <c r="A329" s="4"/>
      <c r="B329" s="4"/>
      <c r="C329" s="4"/>
      <c r="D329" s="4"/>
      <c r="E329" s="4"/>
      <c r="F329" s="4"/>
      <c r="G329" s="4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x14ac:dyDescent="0.3">
      <c r="A330" s="4"/>
      <c r="B330" s="4"/>
      <c r="C330" s="4"/>
      <c r="D330" s="4"/>
      <c r="E330" s="4"/>
      <c r="F330" s="4"/>
      <c r="G330" s="4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x14ac:dyDescent="0.3">
      <c r="A331" s="4"/>
      <c r="B331" s="4"/>
      <c r="C331" s="4"/>
      <c r="D331" s="4"/>
      <c r="E331" s="4"/>
      <c r="F331" s="4"/>
      <c r="G331" s="4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x14ac:dyDescent="0.3">
      <c r="A332" s="4"/>
      <c r="B332" s="4"/>
      <c r="C332" s="4"/>
      <c r="D332" s="4"/>
      <c r="E332" s="4"/>
      <c r="F332" s="4"/>
      <c r="G332" s="4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x14ac:dyDescent="0.3">
      <c r="A333" s="4"/>
      <c r="B333" s="4"/>
      <c r="C333" s="4"/>
      <c r="D333" s="4"/>
      <c r="E333" s="4"/>
      <c r="F333" s="4"/>
      <c r="G333" s="4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x14ac:dyDescent="0.3">
      <c r="A334" s="4"/>
      <c r="B334" s="4"/>
      <c r="C334" s="4"/>
      <c r="D334" s="4"/>
      <c r="E334" s="4"/>
      <c r="F334" s="4"/>
      <c r="G334" s="4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x14ac:dyDescent="0.3">
      <c r="A335" s="4"/>
      <c r="B335" s="4"/>
      <c r="C335" s="4"/>
      <c r="D335" s="4"/>
      <c r="E335" s="4"/>
      <c r="F335" s="4"/>
      <c r="G335" s="4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x14ac:dyDescent="0.3">
      <c r="A336" s="4"/>
      <c r="B336" s="4"/>
      <c r="C336" s="4"/>
      <c r="D336" s="4"/>
      <c r="E336" s="4"/>
      <c r="F336" s="4"/>
      <c r="G336" s="4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x14ac:dyDescent="0.3">
      <c r="A337" s="4"/>
      <c r="B337" s="4"/>
      <c r="C337" s="4"/>
      <c r="D337" s="4"/>
      <c r="E337" s="4"/>
      <c r="F337" s="4"/>
      <c r="G337" s="4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x14ac:dyDescent="0.3">
      <c r="A338" s="4"/>
      <c r="B338" s="4"/>
      <c r="C338" s="4"/>
      <c r="D338" s="4"/>
      <c r="E338" s="4"/>
      <c r="F338" s="4"/>
      <c r="G338" s="4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x14ac:dyDescent="0.3">
      <c r="A339" s="4"/>
      <c r="B339" s="4"/>
      <c r="C339" s="4"/>
      <c r="D339" s="4"/>
      <c r="E339" s="4"/>
      <c r="F339" s="4"/>
      <c r="G339" s="4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x14ac:dyDescent="0.3">
      <c r="A340" s="4"/>
      <c r="B340" s="4"/>
      <c r="C340" s="4"/>
      <c r="D340" s="4"/>
      <c r="E340" s="4"/>
      <c r="F340" s="4"/>
      <c r="G340" s="4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x14ac:dyDescent="0.3">
      <c r="A341" s="4"/>
      <c r="B341" s="4"/>
      <c r="C341" s="4"/>
      <c r="D341" s="4"/>
      <c r="E341" s="4"/>
      <c r="F341" s="4"/>
      <c r="G341" s="4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x14ac:dyDescent="0.3">
      <c r="A342" s="4"/>
      <c r="B342" s="4"/>
      <c r="C342" s="4"/>
      <c r="D342" s="4"/>
      <c r="E342" s="4"/>
      <c r="F342" s="4"/>
      <c r="G342" s="4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x14ac:dyDescent="0.3">
      <c r="A343" s="4"/>
      <c r="B343" s="4"/>
      <c r="C343" s="4"/>
      <c r="D343" s="4"/>
      <c r="E343" s="4"/>
      <c r="F343" s="4"/>
      <c r="G343" s="4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x14ac:dyDescent="0.3">
      <c r="A344" s="4"/>
      <c r="B344" s="4"/>
      <c r="C344" s="4"/>
      <c r="D344" s="4"/>
      <c r="E344" s="4"/>
      <c r="F344" s="4"/>
      <c r="G344" s="4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x14ac:dyDescent="0.3">
      <c r="A345" s="4"/>
      <c r="B345" s="4"/>
      <c r="C345" s="4"/>
      <c r="D345" s="4"/>
      <c r="E345" s="4"/>
      <c r="F345" s="4"/>
      <c r="G345" s="4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x14ac:dyDescent="0.3">
      <c r="A346" s="4"/>
      <c r="B346" s="4"/>
      <c r="C346" s="4"/>
      <c r="D346" s="4"/>
      <c r="E346" s="4"/>
      <c r="F346" s="4"/>
      <c r="G346" s="4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x14ac:dyDescent="0.3">
      <c r="A347" s="4"/>
      <c r="B347" s="4"/>
      <c r="C347" s="4"/>
      <c r="D347" s="4"/>
      <c r="E347" s="4"/>
      <c r="F347" s="4"/>
      <c r="G347" s="4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x14ac:dyDescent="0.3">
      <c r="A348" s="4"/>
      <c r="B348" s="4"/>
      <c r="C348" s="4"/>
      <c r="D348" s="4"/>
      <c r="E348" s="4"/>
      <c r="F348" s="4"/>
      <c r="G348" s="4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x14ac:dyDescent="0.3">
      <c r="A349" s="4"/>
      <c r="B349" s="4"/>
      <c r="C349" s="4"/>
      <c r="D349" s="4"/>
      <c r="E349" s="4"/>
      <c r="F349" s="4"/>
      <c r="G349" s="4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x14ac:dyDescent="0.3">
      <c r="A350" s="4"/>
      <c r="B350" s="4"/>
      <c r="C350" s="4"/>
      <c r="D350" s="4"/>
      <c r="E350" s="4"/>
      <c r="F350" s="4"/>
      <c r="G350" s="4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x14ac:dyDescent="0.3">
      <c r="A351" s="4"/>
      <c r="B351" s="4"/>
      <c r="C351" s="4"/>
      <c r="D351" s="4"/>
      <c r="E351" s="4"/>
      <c r="F351" s="4"/>
      <c r="G351" s="4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x14ac:dyDescent="0.3">
      <c r="A352" s="4"/>
      <c r="B352" s="4"/>
      <c r="C352" s="4"/>
      <c r="D352" s="4"/>
      <c r="E352" s="4"/>
      <c r="F352" s="4"/>
      <c r="G352" s="4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x14ac:dyDescent="0.3">
      <c r="A353" s="4"/>
      <c r="B353" s="4"/>
      <c r="C353" s="4"/>
      <c r="D353" s="4"/>
      <c r="E353" s="4"/>
      <c r="F353" s="4"/>
      <c r="G353" s="4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x14ac:dyDescent="0.3">
      <c r="A354" s="4"/>
      <c r="B354" s="4"/>
      <c r="C354" s="4"/>
      <c r="D354" s="4"/>
      <c r="E354" s="4"/>
      <c r="F354" s="4"/>
      <c r="G354" s="4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x14ac:dyDescent="0.3">
      <c r="A355" s="4"/>
      <c r="B355" s="4"/>
      <c r="C355" s="4"/>
      <c r="D355" s="4"/>
      <c r="E355" s="4"/>
      <c r="F355" s="4"/>
      <c r="G355" s="4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x14ac:dyDescent="0.3">
      <c r="A356" s="4"/>
      <c r="B356" s="4"/>
      <c r="C356" s="4"/>
      <c r="D356" s="4"/>
      <c r="E356" s="4"/>
      <c r="F356" s="4"/>
      <c r="G356" s="4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x14ac:dyDescent="0.3">
      <c r="A357" s="4"/>
      <c r="B357" s="4"/>
      <c r="C357" s="4"/>
      <c r="D357" s="4"/>
      <c r="E357" s="4"/>
      <c r="F357" s="4"/>
      <c r="G357" s="4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x14ac:dyDescent="0.3">
      <c r="A358" s="4"/>
      <c r="B358" s="4"/>
      <c r="C358" s="4"/>
      <c r="D358" s="4"/>
      <c r="E358" s="4"/>
      <c r="F358" s="4"/>
      <c r="G358" s="4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x14ac:dyDescent="0.3">
      <c r="A359" s="4"/>
      <c r="B359" s="4"/>
      <c r="C359" s="4"/>
      <c r="D359" s="4"/>
      <c r="E359" s="4"/>
      <c r="F359" s="4"/>
      <c r="G359" s="4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x14ac:dyDescent="0.3">
      <c r="A360" s="4"/>
      <c r="B360" s="4"/>
      <c r="C360" s="4"/>
      <c r="D360" s="4"/>
      <c r="E360" s="4"/>
      <c r="F360" s="4"/>
      <c r="G360" s="4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x14ac:dyDescent="0.3">
      <c r="A361" s="4"/>
      <c r="B361" s="4"/>
      <c r="C361" s="4"/>
      <c r="D361" s="4"/>
      <c r="E361" s="4"/>
      <c r="F361" s="4"/>
      <c r="G361" s="4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x14ac:dyDescent="0.3">
      <c r="A362" s="4"/>
      <c r="B362" s="4"/>
      <c r="C362" s="4"/>
      <c r="D362" s="4"/>
      <c r="E362" s="4"/>
      <c r="F362" s="4"/>
      <c r="G362" s="4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x14ac:dyDescent="0.3">
      <c r="A363" s="4"/>
      <c r="B363" s="4"/>
      <c r="C363" s="4"/>
      <c r="D363" s="4"/>
      <c r="E363" s="4"/>
      <c r="F363" s="4"/>
      <c r="G363" s="4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x14ac:dyDescent="0.3">
      <c r="A364" s="4"/>
      <c r="B364" s="4"/>
      <c r="C364" s="4"/>
      <c r="D364" s="4"/>
      <c r="E364" s="4"/>
      <c r="F364" s="4"/>
      <c r="G364" s="4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x14ac:dyDescent="0.3">
      <c r="A365" s="4"/>
      <c r="B365" s="4"/>
      <c r="C365" s="4"/>
      <c r="D365" s="4"/>
      <c r="E365" s="4"/>
      <c r="F365" s="4"/>
      <c r="G365" s="4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x14ac:dyDescent="0.3">
      <c r="A366" s="4"/>
      <c r="B366" s="4"/>
      <c r="C366" s="4"/>
      <c r="D366" s="4"/>
      <c r="E366" s="4"/>
      <c r="F366" s="4"/>
      <c r="G366" s="4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x14ac:dyDescent="0.3">
      <c r="A367" s="4"/>
      <c r="B367" s="4"/>
      <c r="C367" s="4"/>
      <c r="D367" s="4"/>
      <c r="E367" s="4"/>
      <c r="F367" s="4"/>
      <c r="G367" s="4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x14ac:dyDescent="0.3">
      <c r="A368" s="4"/>
      <c r="B368" s="4"/>
      <c r="C368" s="4"/>
      <c r="D368" s="4"/>
      <c r="E368" s="4"/>
      <c r="F368" s="4"/>
      <c r="G368" s="4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x14ac:dyDescent="0.3">
      <c r="A369" s="4"/>
      <c r="B369" s="4"/>
      <c r="C369" s="4"/>
      <c r="D369" s="4"/>
      <c r="E369" s="4"/>
      <c r="F369" s="4"/>
      <c r="G369" s="4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x14ac:dyDescent="0.3">
      <c r="A370" s="4"/>
      <c r="B370" s="4"/>
      <c r="C370" s="4"/>
      <c r="D370" s="4"/>
      <c r="E370" s="4"/>
      <c r="F370" s="4"/>
      <c r="G370" s="4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x14ac:dyDescent="0.3">
      <c r="A371" s="4"/>
      <c r="B371" s="4"/>
      <c r="C371" s="4"/>
      <c r="D371" s="4"/>
      <c r="E371" s="4"/>
      <c r="F371" s="4"/>
      <c r="G371" s="4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x14ac:dyDescent="0.3">
      <c r="A372" s="4"/>
      <c r="B372" s="4"/>
      <c r="C372" s="4"/>
      <c r="D372" s="4"/>
      <c r="E372" s="4"/>
      <c r="F372" s="4"/>
      <c r="G372" s="4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x14ac:dyDescent="0.3">
      <c r="A373" s="4"/>
      <c r="B373" s="4"/>
      <c r="C373" s="4"/>
      <c r="D373" s="4"/>
      <c r="E373" s="4"/>
      <c r="F373" s="4"/>
      <c r="G373" s="4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x14ac:dyDescent="0.3">
      <c r="A374" s="4"/>
      <c r="B374" s="4"/>
      <c r="C374" s="4"/>
      <c r="D374" s="4"/>
      <c r="E374" s="4"/>
      <c r="F374" s="4"/>
      <c r="G374" s="4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x14ac:dyDescent="0.3">
      <c r="A375" s="4"/>
      <c r="B375" s="4"/>
      <c r="C375" s="4"/>
      <c r="D375" s="4"/>
      <c r="E375" s="4"/>
      <c r="F375" s="4"/>
      <c r="G375" s="4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x14ac:dyDescent="0.3">
      <c r="A376" s="4"/>
      <c r="B376" s="4"/>
      <c r="C376" s="4"/>
      <c r="D376" s="4"/>
      <c r="E376" s="4"/>
      <c r="F376" s="4"/>
      <c r="G376" s="4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x14ac:dyDescent="0.3">
      <c r="A377" s="4"/>
      <c r="B377" s="4"/>
      <c r="C377" s="4"/>
      <c r="D377" s="4"/>
      <c r="E377" s="4"/>
      <c r="F377" s="4"/>
      <c r="G377" s="4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x14ac:dyDescent="0.3">
      <c r="A378" s="4"/>
      <c r="B378" s="4"/>
      <c r="C378" s="4"/>
      <c r="D378" s="4"/>
      <c r="E378" s="4"/>
      <c r="F378" s="4"/>
      <c r="G378" s="4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x14ac:dyDescent="0.3">
      <c r="A379" s="4"/>
      <c r="B379" s="4"/>
      <c r="C379" s="4"/>
      <c r="D379" s="4"/>
      <c r="E379" s="4"/>
      <c r="F379" s="4"/>
      <c r="G379" s="4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x14ac:dyDescent="0.3">
      <c r="A380" s="4"/>
      <c r="B380" s="4"/>
      <c r="C380" s="4"/>
      <c r="D380" s="4"/>
      <c r="E380" s="4"/>
      <c r="F380" s="4"/>
      <c r="G380" s="4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x14ac:dyDescent="0.3">
      <c r="A381" s="4"/>
      <c r="B381" s="4"/>
      <c r="C381" s="4"/>
      <c r="D381" s="4"/>
      <c r="E381" s="4"/>
      <c r="F381" s="4"/>
      <c r="G381" s="4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x14ac:dyDescent="0.3">
      <c r="A382" s="4"/>
      <c r="B382" s="4"/>
      <c r="C382" s="4"/>
      <c r="D382" s="4"/>
      <c r="E382" s="4"/>
      <c r="F382" s="4"/>
      <c r="G382" s="4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x14ac:dyDescent="0.3">
      <c r="A383" s="4"/>
      <c r="B383" s="4"/>
      <c r="C383" s="4"/>
      <c r="D383" s="4"/>
      <c r="E383" s="4"/>
      <c r="F383" s="4"/>
      <c r="G383" s="4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x14ac:dyDescent="0.3">
      <c r="A384" s="4"/>
      <c r="B384" s="4"/>
      <c r="C384" s="4"/>
      <c r="D384" s="4"/>
      <c r="E384" s="4"/>
      <c r="F384" s="4"/>
      <c r="G384" s="4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x14ac:dyDescent="0.3">
      <c r="A385" s="4"/>
      <c r="B385" s="4"/>
      <c r="C385" s="4"/>
      <c r="D385" s="4"/>
      <c r="E385" s="4"/>
      <c r="F385" s="4"/>
      <c r="G385" s="4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x14ac:dyDescent="0.3">
      <c r="A386" s="4"/>
      <c r="B386" s="4"/>
      <c r="C386" s="4"/>
      <c r="D386" s="4"/>
      <c r="E386" s="4"/>
      <c r="F386" s="4"/>
      <c r="G386" s="4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x14ac:dyDescent="0.3">
      <c r="A387" s="4"/>
      <c r="B387" s="4"/>
      <c r="C387" s="4"/>
      <c r="D387" s="4"/>
      <c r="E387" s="4"/>
      <c r="F387" s="4"/>
      <c r="G387" s="4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x14ac:dyDescent="0.3">
      <c r="A388" s="4"/>
      <c r="B388" s="4"/>
      <c r="C388" s="4"/>
      <c r="D388" s="4"/>
      <c r="E388" s="4"/>
      <c r="F388" s="4"/>
      <c r="G388" s="4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x14ac:dyDescent="0.3">
      <c r="A389" s="4"/>
      <c r="B389" s="4"/>
      <c r="C389" s="4"/>
      <c r="D389" s="4"/>
      <c r="E389" s="4"/>
      <c r="F389" s="4"/>
      <c r="G389" s="4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x14ac:dyDescent="0.3">
      <c r="A390" s="4"/>
      <c r="B390" s="4"/>
      <c r="C390" s="4"/>
      <c r="D390" s="4"/>
      <c r="E390" s="4"/>
      <c r="F390" s="4"/>
      <c r="G390" s="4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x14ac:dyDescent="0.3">
      <c r="A391" s="4"/>
      <c r="B391" s="4"/>
      <c r="C391" s="4"/>
      <c r="D391" s="4"/>
      <c r="E391" s="4"/>
      <c r="F391" s="4"/>
      <c r="G391" s="4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x14ac:dyDescent="0.3">
      <c r="A392" s="4"/>
      <c r="B392" s="4"/>
      <c r="C392" s="4"/>
      <c r="D392" s="4"/>
      <c r="E392" s="4"/>
      <c r="F392" s="4"/>
      <c r="G392" s="4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x14ac:dyDescent="0.3">
      <c r="A393" s="4"/>
      <c r="B393" s="4"/>
      <c r="C393" s="4"/>
      <c r="D393" s="4"/>
      <c r="E393" s="4"/>
      <c r="F393" s="4"/>
      <c r="G393" s="4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x14ac:dyDescent="0.3">
      <c r="A394" s="4"/>
      <c r="B394" s="4"/>
      <c r="C394" s="4"/>
      <c r="D394" s="4"/>
      <c r="E394" s="4"/>
      <c r="F394" s="4"/>
      <c r="G394" s="4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x14ac:dyDescent="0.3">
      <c r="A395" s="4"/>
      <c r="B395" s="4"/>
      <c r="C395" s="4"/>
      <c r="D395" s="4"/>
      <c r="E395" s="4"/>
      <c r="F395" s="4"/>
      <c r="G395" s="4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x14ac:dyDescent="0.3">
      <c r="A396" s="4"/>
      <c r="B396" s="4"/>
      <c r="C396" s="4"/>
      <c r="D396" s="4"/>
      <c r="E396" s="4"/>
      <c r="F396" s="4"/>
      <c r="G396" s="4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x14ac:dyDescent="0.3">
      <c r="A397" s="4"/>
      <c r="B397" s="4"/>
      <c r="C397" s="4"/>
      <c r="D397" s="4"/>
      <c r="E397" s="4"/>
      <c r="F397" s="4"/>
      <c r="G397" s="4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x14ac:dyDescent="0.3">
      <c r="A398" s="4"/>
      <c r="B398" s="4"/>
      <c r="C398" s="4"/>
      <c r="D398" s="4"/>
      <c r="E398" s="4"/>
      <c r="F398" s="4"/>
      <c r="G398" s="4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x14ac:dyDescent="0.3">
      <c r="A399" s="4"/>
      <c r="B399" s="4"/>
      <c r="C399" s="4"/>
      <c r="D399" s="4"/>
      <c r="E399" s="4"/>
      <c r="F399" s="4"/>
      <c r="G399" s="4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x14ac:dyDescent="0.3">
      <c r="A400" s="4"/>
      <c r="B400" s="4"/>
      <c r="C400" s="4"/>
      <c r="D400" s="4"/>
      <c r="E400" s="4"/>
      <c r="F400" s="4"/>
      <c r="G400" s="4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x14ac:dyDescent="0.3">
      <c r="A401" s="4"/>
      <c r="B401" s="4"/>
      <c r="C401" s="4"/>
      <c r="D401" s="4"/>
      <c r="E401" s="4"/>
      <c r="F401" s="4"/>
      <c r="G401" s="4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x14ac:dyDescent="0.3">
      <c r="A402" s="4"/>
      <c r="B402" s="4"/>
      <c r="C402" s="4"/>
      <c r="D402" s="4"/>
      <c r="E402" s="4"/>
      <c r="F402" s="4"/>
      <c r="G402" s="4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x14ac:dyDescent="0.3">
      <c r="A403" s="4"/>
      <c r="B403" s="4"/>
      <c r="C403" s="4"/>
      <c r="D403" s="4"/>
      <c r="E403" s="4"/>
      <c r="F403" s="4"/>
      <c r="G403" s="4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x14ac:dyDescent="0.3">
      <c r="A404" s="4"/>
      <c r="B404" s="4"/>
      <c r="C404" s="4"/>
      <c r="D404" s="4"/>
      <c r="E404" s="4"/>
      <c r="F404" s="4"/>
      <c r="G404" s="4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x14ac:dyDescent="0.3">
      <c r="A405" s="4"/>
      <c r="B405" s="4"/>
      <c r="C405" s="4"/>
      <c r="D405" s="4"/>
      <c r="E405" s="4"/>
      <c r="F405" s="4"/>
      <c r="G405" s="4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x14ac:dyDescent="0.3">
      <c r="A406" s="4"/>
      <c r="B406" s="4"/>
      <c r="C406" s="4"/>
      <c r="D406" s="4"/>
      <c r="E406" s="4"/>
      <c r="F406" s="4"/>
      <c r="G406" s="4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x14ac:dyDescent="0.3">
      <c r="A407" s="4"/>
      <c r="B407" s="4"/>
      <c r="C407" s="4"/>
      <c r="D407" s="4"/>
      <c r="E407" s="4"/>
      <c r="F407" s="4"/>
      <c r="G407" s="4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x14ac:dyDescent="0.3">
      <c r="A408" s="4"/>
      <c r="B408" s="4"/>
      <c r="C408" s="4"/>
      <c r="D408" s="4"/>
      <c r="E408" s="4"/>
      <c r="F408" s="4"/>
      <c r="G408" s="4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x14ac:dyDescent="0.3">
      <c r="A409" s="4"/>
      <c r="B409" s="4"/>
      <c r="C409" s="4"/>
      <c r="D409" s="4"/>
      <c r="E409" s="4"/>
      <c r="F409" s="4"/>
      <c r="G409" s="4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x14ac:dyDescent="0.3">
      <c r="A410" s="4"/>
      <c r="B410" s="4"/>
      <c r="C410" s="4"/>
      <c r="D410" s="4"/>
      <c r="E410" s="4"/>
      <c r="F410" s="4"/>
      <c r="G410" s="4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x14ac:dyDescent="0.3">
      <c r="A411" s="4"/>
      <c r="B411" s="4"/>
      <c r="C411" s="4"/>
      <c r="D411" s="4"/>
      <c r="E411" s="4"/>
      <c r="F411" s="4"/>
      <c r="G411" s="4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x14ac:dyDescent="0.3">
      <c r="A412" s="4"/>
      <c r="B412" s="4"/>
      <c r="C412" s="4"/>
      <c r="D412" s="4"/>
      <c r="E412" s="4"/>
      <c r="F412" s="4"/>
      <c r="G412" s="4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x14ac:dyDescent="0.3">
      <c r="A413" s="4"/>
      <c r="B413" s="4"/>
      <c r="C413" s="4"/>
      <c r="D413" s="4"/>
      <c r="E413" s="4"/>
      <c r="F413" s="4"/>
      <c r="G413" s="4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x14ac:dyDescent="0.3">
      <c r="A414" s="4"/>
      <c r="B414" s="4"/>
      <c r="C414" s="4"/>
      <c r="D414" s="4"/>
      <c r="E414" s="4"/>
      <c r="F414" s="4"/>
      <c r="G414" s="4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x14ac:dyDescent="0.3">
      <c r="A415" s="4"/>
      <c r="B415" s="4"/>
      <c r="C415" s="4"/>
      <c r="D415" s="4"/>
      <c r="E415" s="4"/>
      <c r="F415" s="4"/>
      <c r="G415" s="4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x14ac:dyDescent="0.3">
      <c r="A416" s="4"/>
      <c r="B416" s="4"/>
      <c r="C416" s="4"/>
      <c r="D416" s="4"/>
      <c r="E416" s="4"/>
      <c r="F416" s="4"/>
      <c r="G416" s="4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x14ac:dyDescent="0.3">
      <c r="A417" s="4"/>
      <c r="B417" s="4"/>
      <c r="C417" s="4"/>
      <c r="D417" s="4"/>
      <c r="E417" s="4"/>
      <c r="F417" s="4"/>
      <c r="G417" s="4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x14ac:dyDescent="0.3">
      <c r="A418" s="4"/>
      <c r="B418" s="4"/>
      <c r="C418" s="4"/>
      <c r="D418" s="4"/>
      <c r="E418" s="4"/>
      <c r="F418" s="4"/>
      <c r="G418" s="4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x14ac:dyDescent="0.3">
      <c r="A419" s="4"/>
      <c r="B419" s="4"/>
      <c r="C419" s="4"/>
      <c r="D419" s="4"/>
      <c r="E419" s="4"/>
      <c r="F419" s="4"/>
      <c r="G419" s="4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x14ac:dyDescent="0.3">
      <c r="A420" s="4"/>
      <c r="B420" s="4"/>
      <c r="C420" s="4"/>
      <c r="D420" s="4"/>
      <c r="E420" s="4"/>
      <c r="F420" s="4"/>
      <c r="G420" s="4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x14ac:dyDescent="0.3">
      <c r="A421" s="4"/>
      <c r="B421" s="4"/>
      <c r="C421" s="4"/>
      <c r="D421" s="4"/>
      <c r="E421" s="4"/>
      <c r="F421" s="4"/>
      <c r="G421" s="4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x14ac:dyDescent="0.3">
      <c r="A422" s="4"/>
      <c r="B422" s="4"/>
      <c r="C422" s="4"/>
      <c r="D422" s="4"/>
      <c r="E422" s="4"/>
      <c r="F422" s="4"/>
      <c r="G422" s="4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x14ac:dyDescent="0.3">
      <c r="A423" s="4"/>
      <c r="B423" s="4"/>
      <c r="C423" s="4"/>
      <c r="D423" s="4"/>
      <c r="E423" s="4"/>
      <c r="F423" s="4"/>
      <c r="G423" s="4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x14ac:dyDescent="0.3">
      <c r="A424" s="4"/>
      <c r="B424" s="4"/>
      <c r="C424" s="4"/>
      <c r="D424" s="4"/>
      <c r="E424" s="4"/>
      <c r="F424" s="4"/>
      <c r="G424" s="4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x14ac:dyDescent="0.3">
      <c r="A425" s="4"/>
      <c r="B425" s="4"/>
      <c r="C425" s="4"/>
      <c r="D425" s="4"/>
      <c r="E425" s="4"/>
      <c r="F425" s="4"/>
      <c r="G425" s="4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x14ac:dyDescent="0.3">
      <c r="A426" s="4"/>
      <c r="B426" s="4"/>
      <c r="C426" s="4"/>
      <c r="D426" s="4"/>
      <c r="E426" s="4"/>
      <c r="F426" s="4"/>
      <c r="G426" s="4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x14ac:dyDescent="0.3">
      <c r="A427" s="4"/>
      <c r="B427" s="4"/>
      <c r="C427" s="4"/>
      <c r="D427" s="4"/>
      <c r="E427" s="4"/>
      <c r="F427" s="4"/>
      <c r="G427" s="4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x14ac:dyDescent="0.3">
      <c r="A428" s="4"/>
      <c r="B428" s="4"/>
      <c r="C428" s="4"/>
      <c r="D428" s="4"/>
      <c r="E428" s="4"/>
      <c r="F428" s="4"/>
      <c r="G428" s="4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x14ac:dyDescent="0.3">
      <c r="A429" s="4"/>
      <c r="B429" s="4"/>
      <c r="C429" s="4"/>
      <c r="D429" s="4"/>
      <c r="E429" s="4"/>
      <c r="F429" s="4"/>
      <c r="G429" s="4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x14ac:dyDescent="0.3">
      <c r="A430" s="4"/>
      <c r="B430" s="4"/>
      <c r="C430" s="4"/>
      <c r="D430" s="4"/>
      <c r="E430" s="4"/>
      <c r="F430" s="4"/>
      <c r="G430" s="4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x14ac:dyDescent="0.3">
      <c r="A431" s="4"/>
      <c r="B431" s="4"/>
      <c r="C431" s="4"/>
      <c r="D431" s="4"/>
      <c r="E431" s="4"/>
      <c r="F431" s="4"/>
      <c r="G431" s="4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x14ac:dyDescent="0.3">
      <c r="A432" s="4"/>
      <c r="B432" s="4"/>
      <c r="C432" s="4"/>
      <c r="D432" s="4"/>
      <c r="E432" s="4"/>
      <c r="F432" s="4"/>
      <c r="G432" s="4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x14ac:dyDescent="0.3">
      <c r="A433" s="4"/>
      <c r="B433" s="4"/>
      <c r="C433" s="4"/>
      <c r="D433" s="4"/>
      <c r="E433" s="4"/>
      <c r="F433" s="4"/>
      <c r="G433" s="4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3">
      <c r="A434" s="4"/>
      <c r="B434" s="4"/>
      <c r="C434" s="4"/>
      <c r="D434" s="4"/>
      <c r="E434" s="4"/>
      <c r="F434" s="4"/>
      <c r="G434" s="4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x14ac:dyDescent="0.3">
      <c r="A435" s="4"/>
      <c r="B435" s="4"/>
      <c r="C435" s="4"/>
      <c r="D435" s="4"/>
      <c r="E435" s="4"/>
      <c r="F435" s="4"/>
      <c r="G435" s="4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x14ac:dyDescent="0.3">
      <c r="A436" s="4"/>
      <c r="B436" s="4"/>
      <c r="C436" s="4"/>
      <c r="D436" s="4"/>
      <c r="E436" s="4"/>
      <c r="F436" s="4"/>
      <c r="G436" s="4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x14ac:dyDescent="0.3">
      <c r="A437" s="4"/>
      <c r="B437" s="4"/>
      <c r="C437" s="4"/>
      <c r="D437" s="4"/>
      <c r="E437" s="4"/>
      <c r="F437" s="4"/>
      <c r="G437" s="4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x14ac:dyDescent="0.3">
      <c r="A438" s="4"/>
      <c r="B438" s="4"/>
      <c r="C438" s="4"/>
      <c r="D438" s="4"/>
      <c r="E438" s="4"/>
      <c r="F438" s="4"/>
      <c r="G438" s="4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x14ac:dyDescent="0.3">
      <c r="A439" s="4"/>
      <c r="B439" s="4"/>
      <c r="C439" s="4"/>
      <c r="D439" s="4"/>
      <c r="E439" s="4"/>
      <c r="F439" s="4"/>
      <c r="G439" s="4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x14ac:dyDescent="0.3">
      <c r="A440" s="4"/>
      <c r="B440" s="4"/>
      <c r="C440" s="4"/>
      <c r="D440" s="4"/>
      <c r="E440" s="4"/>
      <c r="F440" s="4"/>
      <c r="G440" s="4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x14ac:dyDescent="0.3">
      <c r="A441" s="4"/>
      <c r="B441" s="4"/>
      <c r="C441" s="4"/>
      <c r="D441" s="4"/>
      <c r="E441" s="4"/>
      <c r="F441" s="4"/>
      <c r="G441" s="4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x14ac:dyDescent="0.3">
      <c r="A442" s="4"/>
      <c r="B442" s="4"/>
      <c r="C442" s="4"/>
      <c r="D442" s="4"/>
      <c r="E442" s="4"/>
      <c r="F442" s="4"/>
      <c r="G442" s="4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x14ac:dyDescent="0.3">
      <c r="A443" s="4"/>
      <c r="B443" s="4"/>
      <c r="C443" s="4"/>
      <c r="D443" s="4"/>
      <c r="E443" s="4"/>
      <c r="F443" s="4"/>
      <c r="G443" s="4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x14ac:dyDescent="0.3">
      <c r="A444" s="4"/>
      <c r="B444" s="4"/>
      <c r="C444" s="4"/>
      <c r="D444" s="4"/>
      <c r="E444" s="4"/>
      <c r="F444" s="4"/>
      <c r="G444" s="4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x14ac:dyDescent="0.3">
      <c r="A445" s="4"/>
      <c r="B445" s="4"/>
      <c r="C445" s="4"/>
      <c r="D445" s="4"/>
      <c r="E445" s="4"/>
      <c r="F445" s="4"/>
      <c r="G445" s="4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x14ac:dyDescent="0.3">
      <c r="A446" s="4"/>
      <c r="B446" s="4"/>
      <c r="C446" s="4"/>
      <c r="D446" s="4"/>
      <c r="E446" s="4"/>
      <c r="F446" s="4"/>
      <c r="G446" s="4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x14ac:dyDescent="0.3">
      <c r="A447" s="4"/>
      <c r="B447" s="4"/>
      <c r="C447" s="4"/>
      <c r="D447" s="4"/>
      <c r="E447" s="4"/>
      <c r="F447" s="4"/>
      <c r="G447" s="4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x14ac:dyDescent="0.3">
      <c r="A448" s="4"/>
      <c r="B448" s="4"/>
      <c r="C448" s="4"/>
      <c r="D448" s="4"/>
      <c r="E448" s="4"/>
      <c r="F448" s="4"/>
      <c r="G448" s="4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x14ac:dyDescent="0.3">
      <c r="A449" s="4"/>
      <c r="B449" s="4"/>
      <c r="C449" s="4"/>
      <c r="D449" s="4"/>
      <c r="E449" s="4"/>
      <c r="F449" s="4"/>
      <c r="G449" s="4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x14ac:dyDescent="0.3">
      <c r="A450" s="4"/>
      <c r="B450" s="4"/>
      <c r="C450" s="4"/>
      <c r="D450" s="4"/>
      <c r="E450" s="4"/>
      <c r="F450" s="4"/>
      <c r="G450" s="4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x14ac:dyDescent="0.3">
      <c r="A451" s="4"/>
      <c r="B451" s="4"/>
      <c r="C451" s="4"/>
      <c r="D451" s="4"/>
      <c r="E451" s="4"/>
      <c r="F451" s="4"/>
      <c r="G451" s="4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x14ac:dyDescent="0.3">
      <c r="A452" s="4"/>
      <c r="B452" s="4"/>
      <c r="C452" s="4"/>
      <c r="D452" s="4"/>
      <c r="E452" s="4"/>
      <c r="F452" s="4"/>
      <c r="G452" s="4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x14ac:dyDescent="0.3">
      <c r="A453" s="4"/>
      <c r="B453" s="4"/>
      <c r="C453" s="4"/>
      <c r="D453" s="4"/>
      <c r="E453" s="4"/>
      <c r="F453" s="4"/>
      <c r="G453" s="4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x14ac:dyDescent="0.3">
      <c r="A454" s="4"/>
      <c r="B454" s="4"/>
      <c r="C454" s="4"/>
      <c r="D454" s="4"/>
      <c r="E454" s="4"/>
      <c r="F454" s="4"/>
      <c r="G454" s="4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x14ac:dyDescent="0.3">
      <c r="A455" s="4"/>
      <c r="B455" s="4"/>
      <c r="C455" s="4"/>
      <c r="D455" s="4"/>
      <c r="E455" s="4"/>
      <c r="F455" s="4"/>
      <c r="G455" s="4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x14ac:dyDescent="0.3">
      <c r="A456" s="4"/>
      <c r="B456" s="4"/>
      <c r="C456" s="4"/>
      <c r="D456" s="4"/>
      <c r="E456" s="4"/>
      <c r="F456" s="4"/>
      <c r="G456" s="4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x14ac:dyDescent="0.3">
      <c r="A457" s="4"/>
      <c r="B457" s="4"/>
      <c r="C457" s="4"/>
      <c r="D457" s="4"/>
      <c r="E457" s="4"/>
      <c r="F457" s="4"/>
      <c r="G457" s="4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x14ac:dyDescent="0.3">
      <c r="A458" s="4"/>
      <c r="B458" s="4"/>
      <c r="C458" s="4"/>
      <c r="D458" s="4"/>
      <c r="E458" s="4"/>
      <c r="F458" s="4"/>
      <c r="G458" s="4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x14ac:dyDescent="0.3">
      <c r="A459" s="4"/>
      <c r="B459" s="4"/>
      <c r="C459" s="4"/>
      <c r="D459" s="4"/>
      <c r="E459" s="4"/>
      <c r="F459" s="4"/>
      <c r="G459" s="4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x14ac:dyDescent="0.3">
      <c r="A460" s="4"/>
      <c r="B460" s="4"/>
      <c r="C460" s="4"/>
      <c r="D460" s="4"/>
      <c r="E460" s="4"/>
      <c r="F460" s="4"/>
      <c r="G460" s="4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x14ac:dyDescent="0.3">
      <c r="A461" s="4"/>
      <c r="B461" s="4"/>
      <c r="C461" s="4"/>
      <c r="D461" s="4"/>
      <c r="E461" s="4"/>
      <c r="F461" s="4"/>
      <c r="G461" s="4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x14ac:dyDescent="0.3">
      <c r="A462" s="4"/>
      <c r="B462" s="4"/>
      <c r="C462" s="4"/>
      <c r="D462" s="4"/>
      <c r="E462" s="4"/>
      <c r="F462" s="4"/>
      <c r="G462" s="4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x14ac:dyDescent="0.3">
      <c r="A463" s="4"/>
      <c r="B463" s="4"/>
      <c r="C463" s="4"/>
      <c r="D463" s="4"/>
      <c r="E463" s="4"/>
      <c r="F463" s="4"/>
      <c r="G463" s="4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x14ac:dyDescent="0.3">
      <c r="A464" s="4"/>
      <c r="B464" s="4"/>
      <c r="C464" s="4"/>
      <c r="D464" s="4"/>
      <c r="E464" s="4"/>
      <c r="F464" s="4"/>
      <c r="G464" s="4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x14ac:dyDescent="0.3">
      <c r="A465" s="4"/>
      <c r="B465" s="4"/>
      <c r="C465" s="4"/>
      <c r="D465" s="4"/>
      <c r="E465" s="4"/>
      <c r="F465" s="4"/>
      <c r="G465" s="4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x14ac:dyDescent="0.3">
      <c r="A466" s="4"/>
      <c r="B466" s="4"/>
      <c r="C466" s="4"/>
      <c r="D466" s="4"/>
      <c r="E466" s="4"/>
      <c r="F466" s="4"/>
      <c r="G466" s="4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x14ac:dyDescent="0.3">
      <c r="A467" s="4"/>
      <c r="B467" s="4"/>
      <c r="C467" s="4"/>
      <c r="D467" s="4"/>
      <c r="E467" s="4"/>
      <c r="F467" s="4"/>
      <c r="G467" s="4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x14ac:dyDescent="0.3">
      <c r="A468" s="4"/>
      <c r="B468" s="4"/>
      <c r="C468" s="4"/>
      <c r="D468" s="4"/>
      <c r="E468" s="4"/>
      <c r="F468" s="4"/>
      <c r="G468" s="4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x14ac:dyDescent="0.3">
      <c r="A469" s="4"/>
      <c r="B469" s="4"/>
      <c r="C469" s="4"/>
      <c r="D469" s="4"/>
      <c r="E469" s="4"/>
      <c r="F469" s="4"/>
      <c r="G469" s="4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x14ac:dyDescent="0.3">
      <c r="A470" s="4"/>
      <c r="B470" s="4"/>
      <c r="C470" s="4"/>
      <c r="D470" s="4"/>
      <c r="E470" s="4"/>
      <c r="F470" s="4"/>
      <c r="G470" s="4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x14ac:dyDescent="0.3">
      <c r="A471" s="4"/>
      <c r="B471" s="4"/>
      <c r="C471" s="4"/>
      <c r="D471" s="4"/>
      <c r="E471" s="4"/>
      <c r="F471" s="4"/>
      <c r="G471" s="4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x14ac:dyDescent="0.3">
      <c r="A472" s="4"/>
      <c r="B472" s="4"/>
      <c r="C472" s="4"/>
      <c r="D472" s="4"/>
      <c r="E472" s="4"/>
      <c r="F472" s="4"/>
      <c r="G472" s="4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x14ac:dyDescent="0.3">
      <c r="A473" s="4"/>
      <c r="B473" s="4"/>
      <c r="C473" s="4"/>
      <c r="D473" s="4"/>
      <c r="E473" s="4"/>
      <c r="F473" s="4"/>
      <c r="G473" s="4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x14ac:dyDescent="0.3">
      <c r="A474" s="4"/>
      <c r="B474" s="4"/>
      <c r="C474" s="4"/>
      <c r="D474" s="4"/>
      <c r="E474" s="4"/>
      <c r="F474" s="4"/>
      <c r="G474" s="4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x14ac:dyDescent="0.3">
      <c r="A475" s="4"/>
      <c r="B475" s="4"/>
      <c r="C475" s="4"/>
      <c r="D475" s="4"/>
      <c r="E475" s="4"/>
      <c r="F475" s="4"/>
      <c r="G475" s="4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x14ac:dyDescent="0.3">
      <c r="A476" s="4"/>
      <c r="B476" s="4"/>
      <c r="C476" s="4"/>
      <c r="D476" s="4"/>
      <c r="E476" s="4"/>
      <c r="F476" s="4"/>
      <c r="G476" s="4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x14ac:dyDescent="0.3">
      <c r="A477" s="4"/>
      <c r="B477" s="4"/>
      <c r="C477" s="4"/>
      <c r="D477" s="4"/>
      <c r="E477" s="4"/>
      <c r="F477" s="4"/>
      <c r="G477" s="4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x14ac:dyDescent="0.3">
      <c r="A478" s="4"/>
      <c r="B478" s="4"/>
      <c r="C478" s="4"/>
      <c r="D478" s="4"/>
      <c r="E478" s="4"/>
      <c r="F478" s="4"/>
      <c r="G478" s="4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x14ac:dyDescent="0.3">
      <c r="A479" s="4"/>
      <c r="B479" s="4"/>
      <c r="C479" s="4"/>
      <c r="D479" s="4"/>
      <c r="E479" s="4"/>
      <c r="F479" s="4"/>
      <c r="G479" s="4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x14ac:dyDescent="0.3">
      <c r="A480" s="4"/>
      <c r="B480" s="4"/>
      <c r="C480" s="4"/>
      <c r="D480" s="4"/>
      <c r="E480" s="4"/>
      <c r="F480" s="4"/>
      <c r="G480" s="4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x14ac:dyDescent="0.3">
      <c r="A481" s="4"/>
      <c r="B481" s="4"/>
      <c r="C481" s="4"/>
      <c r="D481" s="4"/>
      <c r="E481" s="4"/>
      <c r="F481" s="4"/>
      <c r="G481" s="4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x14ac:dyDescent="0.3">
      <c r="A482" s="4"/>
      <c r="B482" s="4"/>
      <c r="C482" s="4"/>
      <c r="D482" s="4"/>
      <c r="E482" s="4"/>
      <c r="F482" s="4"/>
      <c r="G482" s="4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x14ac:dyDescent="0.3">
      <c r="A483" s="4"/>
      <c r="B483" s="4"/>
      <c r="C483" s="4"/>
      <c r="D483" s="4"/>
      <c r="E483" s="4"/>
      <c r="F483" s="4"/>
      <c r="G483" s="4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x14ac:dyDescent="0.3">
      <c r="A484" s="4"/>
      <c r="B484" s="4"/>
      <c r="C484" s="4"/>
      <c r="D484" s="4"/>
      <c r="E484" s="4"/>
      <c r="F484" s="4"/>
      <c r="G484" s="4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x14ac:dyDescent="0.3">
      <c r="A485" s="4"/>
      <c r="B485" s="4"/>
      <c r="C485" s="4"/>
      <c r="D485" s="4"/>
      <c r="E485" s="4"/>
      <c r="F485" s="4"/>
      <c r="G485" s="4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x14ac:dyDescent="0.3">
      <c r="A486" s="4"/>
      <c r="B486" s="4"/>
      <c r="C486" s="4"/>
      <c r="D486" s="4"/>
      <c r="E486" s="4"/>
      <c r="F486" s="4"/>
      <c r="G486" s="4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x14ac:dyDescent="0.3">
      <c r="A487" s="4"/>
      <c r="B487" s="4"/>
      <c r="C487" s="4"/>
      <c r="D487" s="4"/>
      <c r="E487" s="4"/>
      <c r="F487" s="4"/>
      <c r="G487" s="4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x14ac:dyDescent="0.3">
      <c r="A488" s="4"/>
      <c r="B488" s="4"/>
      <c r="C488" s="4"/>
      <c r="D488" s="4"/>
      <c r="E488" s="4"/>
      <c r="F488" s="4"/>
      <c r="G488" s="4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x14ac:dyDescent="0.3">
      <c r="A489" s="4"/>
      <c r="B489" s="4"/>
      <c r="C489" s="4"/>
      <c r="D489" s="4"/>
      <c r="E489" s="4"/>
      <c r="F489" s="4"/>
      <c r="G489" s="4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x14ac:dyDescent="0.3">
      <c r="A490" s="4"/>
      <c r="B490" s="4"/>
      <c r="C490" s="4"/>
      <c r="D490" s="4"/>
      <c r="E490" s="4"/>
      <c r="F490" s="4"/>
      <c r="G490" s="4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x14ac:dyDescent="0.3">
      <c r="A491" s="4"/>
      <c r="B491" s="4"/>
      <c r="C491" s="4"/>
      <c r="D491" s="4"/>
      <c r="E491" s="4"/>
      <c r="F491" s="4"/>
      <c r="G491" s="4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x14ac:dyDescent="0.3">
      <c r="A492" s="4"/>
      <c r="B492" s="4"/>
      <c r="C492" s="4"/>
      <c r="D492" s="4"/>
      <c r="E492" s="4"/>
      <c r="F492" s="4"/>
      <c r="G492" s="4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x14ac:dyDescent="0.3">
      <c r="A493" s="4"/>
      <c r="B493" s="4"/>
      <c r="C493" s="4"/>
      <c r="D493" s="4"/>
      <c r="E493" s="4"/>
      <c r="F493" s="4"/>
      <c r="G493" s="4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x14ac:dyDescent="0.3">
      <c r="A494" s="4"/>
      <c r="B494" s="4"/>
      <c r="C494" s="4"/>
      <c r="D494" s="4"/>
      <c r="E494" s="4"/>
      <c r="F494" s="4"/>
      <c r="G494" s="4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x14ac:dyDescent="0.3">
      <c r="A495" s="4"/>
      <c r="B495" s="4"/>
      <c r="C495" s="4"/>
      <c r="D495" s="4"/>
      <c r="E495" s="4"/>
      <c r="F495" s="4"/>
      <c r="G495" s="4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x14ac:dyDescent="0.3">
      <c r="A496" s="4"/>
      <c r="B496" s="4"/>
      <c r="C496" s="4"/>
      <c r="D496" s="4"/>
      <c r="E496" s="4"/>
      <c r="F496" s="4"/>
      <c r="G496" s="4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x14ac:dyDescent="0.3">
      <c r="A497" s="4"/>
      <c r="B497" s="4"/>
      <c r="C497" s="4"/>
      <c r="D497" s="4"/>
      <c r="E497" s="4"/>
      <c r="F497" s="4"/>
      <c r="G497" s="4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x14ac:dyDescent="0.3">
      <c r="A498" s="4"/>
      <c r="B498" s="4"/>
      <c r="C498" s="4"/>
      <c r="D498" s="4"/>
      <c r="E498" s="4"/>
      <c r="F498" s="4"/>
      <c r="G498" s="4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x14ac:dyDescent="0.3">
      <c r="A499" s="4"/>
      <c r="B499" s="4"/>
      <c r="C499" s="4"/>
      <c r="D499" s="4"/>
      <c r="E499" s="4"/>
      <c r="F499" s="4"/>
      <c r="G499" s="4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x14ac:dyDescent="0.3">
      <c r="A500" s="4"/>
      <c r="B500" s="4"/>
      <c r="C500" s="4"/>
      <c r="D500" s="4"/>
      <c r="E500" s="4"/>
      <c r="F500" s="4"/>
      <c r="G500" s="4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x14ac:dyDescent="0.3">
      <c r="A501" s="4"/>
      <c r="B501" s="4"/>
      <c r="C501" s="4"/>
      <c r="D501" s="4"/>
      <c r="E501" s="4"/>
      <c r="F501" s="4"/>
      <c r="G501" s="4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x14ac:dyDescent="0.3">
      <c r="A502" s="4"/>
      <c r="B502" s="4"/>
      <c r="C502" s="4"/>
      <c r="D502" s="4"/>
      <c r="E502" s="4"/>
      <c r="F502" s="4"/>
      <c r="G502" s="4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x14ac:dyDescent="0.3">
      <c r="A503" s="4"/>
      <c r="B503" s="4"/>
      <c r="C503" s="4"/>
      <c r="D503" s="4"/>
      <c r="E503" s="4"/>
      <c r="F503" s="4"/>
      <c r="G503" s="4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x14ac:dyDescent="0.3">
      <c r="A504" s="4"/>
      <c r="B504" s="4"/>
      <c r="C504" s="4"/>
      <c r="D504" s="4"/>
      <c r="E504" s="4"/>
      <c r="F504" s="4"/>
      <c r="G504" s="4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x14ac:dyDescent="0.3">
      <c r="A505" s="4"/>
      <c r="B505" s="4"/>
      <c r="C505" s="4"/>
      <c r="D505" s="4"/>
      <c r="E505" s="4"/>
      <c r="F505" s="4"/>
      <c r="G505" s="4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x14ac:dyDescent="0.3">
      <c r="A506" s="4"/>
      <c r="B506" s="4"/>
      <c r="C506" s="4"/>
      <c r="D506" s="4"/>
      <c r="E506" s="4"/>
      <c r="F506" s="4"/>
      <c r="G506" s="4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x14ac:dyDescent="0.3">
      <c r="A507" s="4"/>
      <c r="B507" s="4"/>
      <c r="C507" s="4"/>
      <c r="D507" s="4"/>
      <c r="E507" s="4"/>
      <c r="F507" s="4"/>
      <c r="G507" s="4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x14ac:dyDescent="0.3">
      <c r="A508" s="4"/>
      <c r="B508" s="4"/>
      <c r="C508" s="4"/>
      <c r="D508" s="4"/>
      <c r="E508" s="4"/>
      <c r="F508" s="4"/>
      <c r="G508" s="4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x14ac:dyDescent="0.3">
      <c r="A509" s="4"/>
      <c r="B509" s="4"/>
      <c r="C509" s="4"/>
      <c r="D509" s="4"/>
      <c r="E509" s="4"/>
      <c r="F509" s="4"/>
      <c r="G509" s="4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x14ac:dyDescent="0.3">
      <c r="A510" s="4"/>
      <c r="B510" s="4"/>
      <c r="C510" s="4"/>
      <c r="D510" s="4"/>
      <c r="E510" s="4"/>
      <c r="F510" s="4"/>
      <c r="G510" s="4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x14ac:dyDescent="0.3">
      <c r="A511" s="4"/>
      <c r="B511" s="4"/>
      <c r="C511" s="4"/>
      <c r="D511" s="4"/>
      <c r="E511" s="4"/>
      <c r="F511" s="4"/>
      <c r="G511" s="4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x14ac:dyDescent="0.3">
      <c r="A512" s="4"/>
      <c r="B512" s="4"/>
      <c r="C512" s="4"/>
      <c r="D512" s="4"/>
      <c r="E512" s="4"/>
      <c r="F512" s="4"/>
      <c r="G512" s="4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x14ac:dyDescent="0.3">
      <c r="A513" s="4"/>
      <c r="B513" s="4"/>
      <c r="C513" s="4"/>
      <c r="D513" s="4"/>
      <c r="E513" s="4"/>
      <c r="F513" s="4"/>
      <c r="G513" s="4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x14ac:dyDescent="0.3">
      <c r="A514" s="4"/>
      <c r="B514" s="4"/>
      <c r="C514" s="4"/>
      <c r="D514" s="4"/>
      <c r="E514" s="4"/>
      <c r="F514" s="4"/>
      <c r="G514" s="4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x14ac:dyDescent="0.3">
      <c r="A515" s="4"/>
      <c r="B515" s="4"/>
      <c r="C515" s="4"/>
      <c r="D515" s="4"/>
      <c r="E515" s="4"/>
      <c r="F515" s="4"/>
      <c r="G515" s="4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x14ac:dyDescent="0.3">
      <c r="A516" s="4"/>
      <c r="B516" s="4"/>
      <c r="C516" s="4"/>
      <c r="D516" s="4"/>
      <c r="E516" s="4"/>
      <c r="F516" s="4"/>
      <c r="G516" s="4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x14ac:dyDescent="0.3">
      <c r="A517" s="4"/>
      <c r="B517" s="4"/>
      <c r="C517" s="4"/>
      <c r="D517" s="4"/>
      <c r="E517" s="4"/>
      <c r="F517" s="4"/>
      <c r="G517" s="4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x14ac:dyDescent="0.3">
      <c r="A518" s="4"/>
      <c r="B518" s="4"/>
      <c r="C518" s="4"/>
      <c r="D518" s="4"/>
      <c r="E518" s="4"/>
      <c r="F518" s="4"/>
      <c r="G518" s="4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x14ac:dyDescent="0.3">
      <c r="A519" s="4"/>
      <c r="B519" s="4"/>
      <c r="C519" s="4"/>
      <c r="D519" s="4"/>
      <c r="E519" s="4"/>
      <c r="F519" s="4"/>
      <c r="G519" s="4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x14ac:dyDescent="0.3">
      <c r="A520" s="4"/>
      <c r="B520" s="4"/>
      <c r="C520" s="4"/>
      <c r="D520" s="4"/>
      <c r="E520" s="4"/>
      <c r="F520" s="4"/>
      <c r="G520" s="4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x14ac:dyDescent="0.3">
      <c r="A521" s="4"/>
      <c r="B521" s="4"/>
      <c r="C521" s="4"/>
      <c r="D521" s="4"/>
      <c r="E521" s="4"/>
      <c r="F521" s="4"/>
      <c r="G521" s="4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x14ac:dyDescent="0.3">
      <c r="A522" s="4"/>
      <c r="B522" s="4"/>
      <c r="C522" s="4"/>
      <c r="D522" s="4"/>
      <c r="E522" s="4"/>
      <c r="F522" s="4"/>
      <c r="G522" s="4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x14ac:dyDescent="0.3">
      <c r="A523" s="4"/>
      <c r="B523" s="4"/>
      <c r="C523" s="4"/>
      <c r="D523" s="4"/>
      <c r="E523" s="4"/>
      <c r="F523" s="4"/>
      <c r="G523" s="4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x14ac:dyDescent="0.3">
      <c r="A524" s="4"/>
      <c r="B524" s="4"/>
      <c r="C524" s="4"/>
      <c r="D524" s="4"/>
      <c r="E524" s="4"/>
      <c r="F524" s="4"/>
      <c r="G524" s="4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x14ac:dyDescent="0.3">
      <c r="A525" s="4"/>
      <c r="B525" s="4"/>
      <c r="C525" s="4"/>
      <c r="D525" s="4"/>
      <c r="E525" s="4"/>
      <c r="F525" s="4"/>
      <c r="G525" s="4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x14ac:dyDescent="0.3">
      <c r="A526" s="4"/>
      <c r="B526" s="4"/>
      <c r="C526" s="4"/>
      <c r="D526" s="4"/>
      <c r="E526" s="4"/>
      <c r="F526" s="4"/>
      <c r="G526" s="4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x14ac:dyDescent="0.3">
      <c r="A527" s="4"/>
      <c r="B527" s="4"/>
      <c r="C527" s="4"/>
      <c r="D527" s="4"/>
      <c r="E527" s="4"/>
      <c r="F527" s="4"/>
      <c r="G527" s="4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x14ac:dyDescent="0.3">
      <c r="A528" s="4"/>
      <c r="B528" s="4"/>
      <c r="C528" s="4"/>
      <c r="D528" s="4"/>
      <c r="E528" s="4"/>
      <c r="F528" s="4"/>
      <c r="G528" s="4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x14ac:dyDescent="0.3">
      <c r="A529" s="4"/>
      <c r="B529" s="4"/>
      <c r="C529" s="4"/>
      <c r="D529" s="4"/>
      <c r="E529" s="4"/>
      <c r="F529" s="4"/>
      <c r="G529" s="4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x14ac:dyDescent="0.3">
      <c r="A530" s="4"/>
      <c r="B530" s="4"/>
      <c r="C530" s="4"/>
      <c r="D530" s="4"/>
      <c r="E530" s="4"/>
      <c r="F530" s="4"/>
      <c r="G530" s="4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x14ac:dyDescent="0.3">
      <c r="A531" s="4"/>
      <c r="B531" s="4"/>
      <c r="C531" s="4"/>
      <c r="D531" s="4"/>
      <c r="E531" s="4"/>
      <c r="F531" s="4"/>
      <c r="G531" s="4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x14ac:dyDescent="0.3">
      <c r="A532" s="4"/>
      <c r="B532" s="4"/>
      <c r="C532" s="4"/>
      <c r="D532" s="4"/>
      <c r="E532" s="4"/>
      <c r="F532" s="4"/>
      <c r="G532" s="4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x14ac:dyDescent="0.3">
      <c r="A533" s="4"/>
      <c r="B533" s="4"/>
      <c r="C533" s="4"/>
      <c r="D533" s="4"/>
      <c r="E533" s="4"/>
      <c r="F533" s="4"/>
      <c r="G533" s="4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x14ac:dyDescent="0.3">
      <c r="A534" s="4"/>
      <c r="B534" s="4"/>
      <c r="C534" s="4"/>
      <c r="D534" s="4"/>
      <c r="E534" s="4"/>
      <c r="F534" s="4"/>
      <c r="G534" s="4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x14ac:dyDescent="0.3">
      <c r="A535" s="4"/>
      <c r="B535" s="4"/>
      <c r="C535" s="4"/>
      <c r="D535" s="4"/>
      <c r="E535" s="4"/>
      <c r="F535" s="4"/>
      <c r="G535" s="4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x14ac:dyDescent="0.3">
      <c r="A536" s="4"/>
      <c r="B536" s="4"/>
      <c r="C536" s="4"/>
      <c r="D536" s="4"/>
      <c r="E536" s="4"/>
      <c r="F536" s="4"/>
      <c r="G536" s="4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x14ac:dyDescent="0.3">
      <c r="A537" s="4"/>
      <c r="B537" s="4"/>
      <c r="C537" s="4"/>
      <c r="D537" s="4"/>
      <c r="E537" s="4"/>
      <c r="F537" s="4"/>
      <c r="G537" s="4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x14ac:dyDescent="0.3">
      <c r="A538" s="4"/>
      <c r="B538" s="4"/>
      <c r="C538" s="4"/>
      <c r="D538" s="4"/>
      <c r="E538" s="4"/>
      <c r="F538" s="4"/>
      <c r="G538" s="4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x14ac:dyDescent="0.3">
      <c r="A539" s="4"/>
      <c r="B539" s="4"/>
      <c r="C539" s="4"/>
      <c r="D539" s="4"/>
      <c r="E539" s="4"/>
      <c r="F539" s="4"/>
      <c r="G539" s="4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x14ac:dyDescent="0.3">
      <c r="A540" s="4"/>
      <c r="B540" s="4"/>
      <c r="C540" s="4"/>
      <c r="D540" s="4"/>
      <c r="E540" s="4"/>
      <c r="F540" s="4"/>
      <c r="G540" s="4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x14ac:dyDescent="0.3">
      <c r="A541" s="4"/>
      <c r="B541" s="4"/>
      <c r="C541" s="4"/>
      <c r="D541" s="4"/>
      <c r="E541" s="4"/>
      <c r="F541" s="4"/>
      <c r="G541" s="4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x14ac:dyDescent="0.3">
      <c r="A542" s="4"/>
      <c r="B542" s="4"/>
      <c r="C542" s="4"/>
      <c r="D542" s="4"/>
      <c r="E542" s="4"/>
      <c r="F542" s="4"/>
      <c r="G542" s="4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x14ac:dyDescent="0.3">
      <c r="A543" s="4"/>
      <c r="B543" s="4"/>
      <c r="C543" s="4"/>
      <c r="D543" s="4"/>
      <c r="E543" s="4"/>
      <c r="F543" s="4"/>
      <c r="G543" s="4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x14ac:dyDescent="0.3">
      <c r="A544" s="4"/>
      <c r="B544" s="4"/>
      <c r="C544" s="4"/>
      <c r="D544" s="4"/>
      <c r="E544" s="4"/>
      <c r="F544" s="4"/>
      <c r="G544" s="4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x14ac:dyDescent="0.3">
      <c r="A545" s="4"/>
      <c r="B545" s="4"/>
      <c r="C545" s="4"/>
      <c r="D545" s="4"/>
      <c r="E545" s="4"/>
      <c r="F545" s="4"/>
      <c r="G545" s="4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x14ac:dyDescent="0.3">
      <c r="A546" s="4"/>
      <c r="B546" s="4"/>
      <c r="C546" s="4"/>
      <c r="D546" s="4"/>
      <c r="E546" s="4"/>
      <c r="F546" s="4"/>
      <c r="G546" s="4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x14ac:dyDescent="0.3">
      <c r="A547" s="4"/>
      <c r="B547" s="4"/>
      <c r="C547" s="4"/>
      <c r="D547" s="4"/>
      <c r="E547" s="4"/>
      <c r="F547" s="4"/>
      <c r="G547" s="4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x14ac:dyDescent="0.3">
      <c r="A548" s="4"/>
      <c r="B548" s="4"/>
      <c r="C548" s="4"/>
      <c r="D548" s="4"/>
      <c r="E548" s="4"/>
      <c r="F548" s="4"/>
      <c r="G548" s="4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x14ac:dyDescent="0.3">
      <c r="A549" s="4"/>
      <c r="B549" s="4"/>
      <c r="C549" s="4"/>
      <c r="D549" s="4"/>
      <c r="E549" s="4"/>
      <c r="F549" s="4"/>
      <c r="G549" s="4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x14ac:dyDescent="0.3">
      <c r="A550" s="4"/>
      <c r="B550" s="4"/>
      <c r="C550" s="4"/>
      <c r="D550" s="4"/>
      <c r="E550" s="4"/>
      <c r="F550" s="4"/>
      <c r="G550" s="4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x14ac:dyDescent="0.3">
      <c r="A551" s="4"/>
      <c r="B551" s="4"/>
      <c r="C551" s="4"/>
      <c r="D551" s="4"/>
      <c r="E551" s="4"/>
      <c r="F551" s="4"/>
      <c r="G551" s="4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x14ac:dyDescent="0.3">
      <c r="A552" s="4"/>
      <c r="B552" s="4"/>
      <c r="C552" s="4"/>
      <c r="D552" s="4"/>
      <c r="E552" s="4"/>
      <c r="F552" s="4"/>
      <c r="G552" s="4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x14ac:dyDescent="0.3">
      <c r="A553" s="4"/>
      <c r="B553" s="4"/>
      <c r="C553" s="4"/>
      <c r="D553" s="4"/>
      <c r="E553" s="4"/>
      <c r="F553" s="4"/>
      <c r="G553" s="4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x14ac:dyDescent="0.3">
      <c r="A554" s="4"/>
      <c r="B554" s="4"/>
      <c r="C554" s="4"/>
      <c r="D554" s="4"/>
      <c r="E554" s="4"/>
      <c r="F554" s="4"/>
      <c r="G554" s="4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x14ac:dyDescent="0.3">
      <c r="A555" s="4"/>
      <c r="B555" s="4"/>
      <c r="C555" s="4"/>
      <c r="D555" s="4"/>
      <c r="E555" s="4"/>
      <c r="F555" s="4"/>
      <c r="G555" s="4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x14ac:dyDescent="0.3">
      <c r="A556" s="4"/>
      <c r="B556" s="4"/>
      <c r="C556" s="4"/>
      <c r="D556" s="4"/>
      <c r="E556" s="4"/>
      <c r="F556" s="4"/>
      <c r="G556" s="4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x14ac:dyDescent="0.3">
      <c r="A557" s="4"/>
      <c r="B557" s="4"/>
      <c r="C557" s="4"/>
      <c r="D557" s="4"/>
      <c r="E557" s="4"/>
      <c r="F557" s="4"/>
      <c r="G557" s="4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x14ac:dyDescent="0.3">
      <c r="A558" s="4"/>
      <c r="B558" s="4"/>
      <c r="C558" s="4"/>
      <c r="D558" s="4"/>
      <c r="E558" s="4"/>
      <c r="F558" s="4"/>
      <c r="G558" s="4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x14ac:dyDescent="0.3">
      <c r="A559" s="4"/>
      <c r="B559" s="4"/>
      <c r="C559" s="4"/>
      <c r="D559" s="4"/>
      <c r="E559" s="4"/>
      <c r="F559" s="4"/>
      <c r="G559" s="4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x14ac:dyDescent="0.3">
      <c r="A560" s="4"/>
      <c r="B560" s="4"/>
      <c r="C560" s="4"/>
      <c r="D560" s="4"/>
      <c r="E560" s="4"/>
      <c r="F560" s="4"/>
      <c r="G560" s="4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x14ac:dyDescent="0.3">
      <c r="A561" s="4"/>
      <c r="B561" s="4"/>
      <c r="C561" s="4"/>
      <c r="D561" s="4"/>
      <c r="E561" s="4"/>
      <c r="F561" s="4"/>
      <c r="G561" s="4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x14ac:dyDescent="0.3">
      <c r="A562" s="4"/>
      <c r="B562" s="4"/>
      <c r="C562" s="4"/>
      <c r="D562" s="4"/>
      <c r="E562" s="4"/>
      <c r="F562" s="4"/>
      <c r="G562" s="4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x14ac:dyDescent="0.3">
      <c r="A563" s="4"/>
      <c r="B563" s="4"/>
      <c r="C563" s="4"/>
      <c r="D563" s="4"/>
      <c r="E563" s="4"/>
      <c r="F563" s="4"/>
      <c r="G563" s="4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x14ac:dyDescent="0.3">
      <c r="A564" s="4"/>
      <c r="B564" s="4"/>
      <c r="C564" s="4"/>
      <c r="D564" s="4"/>
      <c r="E564" s="4"/>
      <c r="F564" s="4"/>
      <c r="G564" s="4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x14ac:dyDescent="0.3">
      <c r="A565" s="4"/>
      <c r="B565" s="4"/>
      <c r="C565" s="4"/>
      <c r="D565" s="4"/>
      <c r="E565" s="4"/>
      <c r="F565" s="4"/>
      <c r="G565" s="4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x14ac:dyDescent="0.3">
      <c r="A566" s="4"/>
      <c r="B566" s="4"/>
      <c r="C566" s="4"/>
      <c r="D566" s="4"/>
      <c r="E566" s="4"/>
      <c r="F566" s="4"/>
      <c r="G566" s="4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x14ac:dyDescent="0.3">
      <c r="A567" s="4"/>
      <c r="B567" s="4"/>
      <c r="C567" s="4"/>
      <c r="D567" s="4"/>
      <c r="E567" s="4"/>
      <c r="F567" s="4"/>
      <c r="G567" s="4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x14ac:dyDescent="0.3">
      <c r="A568" s="4"/>
      <c r="B568" s="4"/>
      <c r="C568" s="4"/>
      <c r="D568" s="4"/>
      <c r="E568" s="4"/>
      <c r="F568" s="4"/>
      <c r="G568" s="4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x14ac:dyDescent="0.3">
      <c r="A569" s="4"/>
      <c r="B569" s="4"/>
      <c r="C569" s="4"/>
      <c r="D569" s="4"/>
      <c r="E569" s="4"/>
      <c r="F569" s="4"/>
      <c r="G569" s="4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x14ac:dyDescent="0.3">
      <c r="A570" s="4"/>
      <c r="B570" s="4"/>
      <c r="C570" s="4"/>
      <c r="D570" s="4"/>
      <c r="E570" s="4"/>
      <c r="F570" s="4"/>
      <c r="G570" s="4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x14ac:dyDescent="0.3">
      <c r="A571" s="4"/>
      <c r="B571" s="4"/>
      <c r="C571" s="4"/>
      <c r="D571" s="4"/>
      <c r="E571" s="4"/>
      <c r="F571" s="4"/>
      <c r="G571" s="4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x14ac:dyDescent="0.3">
      <c r="A572" s="4"/>
      <c r="B572" s="4"/>
      <c r="C572" s="4"/>
      <c r="D572" s="4"/>
      <c r="E572" s="4"/>
      <c r="F572" s="4"/>
      <c r="G572" s="4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x14ac:dyDescent="0.3">
      <c r="A573" s="4"/>
      <c r="B573" s="4"/>
      <c r="C573" s="4"/>
      <c r="D573" s="4"/>
      <c r="E573" s="4"/>
      <c r="F573" s="4"/>
      <c r="G573" s="4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x14ac:dyDescent="0.3">
      <c r="A574" s="4"/>
      <c r="B574" s="4"/>
      <c r="C574" s="4"/>
      <c r="D574" s="4"/>
      <c r="E574" s="4"/>
      <c r="F574" s="4"/>
      <c r="G574" s="4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x14ac:dyDescent="0.3">
      <c r="A575" s="4"/>
      <c r="B575" s="4"/>
      <c r="C575" s="4"/>
      <c r="D575" s="4"/>
      <c r="E575" s="4"/>
      <c r="F575" s="4"/>
      <c r="G575" s="4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x14ac:dyDescent="0.3">
      <c r="A576" s="4"/>
      <c r="B576" s="4"/>
      <c r="C576" s="4"/>
      <c r="D576" s="4"/>
      <c r="E576" s="4"/>
      <c r="F576" s="4"/>
      <c r="G576" s="4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x14ac:dyDescent="0.3">
      <c r="A577" s="4"/>
      <c r="B577" s="4"/>
      <c r="C577" s="4"/>
      <c r="D577" s="4"/>
      <c r="E577" s="4"/>
      <c r="F577" s="4"/>
      <c r="G577" s="4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3">
      <c r="A578" s="4"/>
      <c r="B578" s="4"/>
      <c r="C578" s="4"/>
      <c r="D578" s="4"/>
      <c r="E578" s="4"/>
      <c r="F578" s="4"/>
      <c r="G578" s="4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x14ac:dyDescent="0.3">
      <c r="A579" s="4"/>
      <c r="B579" s="4"/>
      <c r="C579" s="4"/>
      <c r="D579" s="4"/>
      <c r="E579" s="4"/>
      <c r="F579" s="4"/>
      <c r="G579" s="4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x14ac:dyDescent="0.3">
      <c r="A580" s="4"/>
      <c r="B580" s="4"/>
      <c r="C580" s="4"/>
      <c r="D580" s="4"/>
      <c r="E580" s="4"/>
      <c r="F580" s="4"/>
      <c r="G580" s="4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x14ac:dyDescent="0.3">
      <c r="A581" s="4"/>
      <c r="B581" s="4"/>
      <c r="C581" s="4"/>
      <c r="D581" s="4"/>
      <c r="E581" s="4"/>
      <c r="F581" s="4"/>
      <c r="G581" s="4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x14ac:dyDescent="0.3">
      <c r="A582" s="4"/>
      <c r="B582" s="4"/>
      <c r="C582" s="4"/>
      <c r="D582" s="4"/>
      <c r="E582" s="4"/>
      <c r="F582" s="4"/>
      <c r="G582" s="4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x14ac:dyDescent="0.3">
      <c r="A583" s="4"/>
      <c r="B583" s="4"/>
      <c r="C583" s="4"/>
      <c r="D583" s="4"/>
      <c r="E583" s="4"/>
      <c r="F583" s="4"/>
      <c r="G583" s="4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x14ac:dyDescent="0.3">
      <c r="A584" s="4"/>
      <c r="B584" s="4"/>
      <c r="C584" s="4"/>
      <c r="D584" s="4"/>
      <c r="E584" s="4"/>
      <c r="F584" s="4"/>
      <c r="G584" s="4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x14ac:dyDescent="0.3">
      <c r="A585" s="4"/>
      <c r="B585" s="4"/>
      <c r="C585" s="4"/>
      <c r="D585" s="4"/>
      <c r="E585" s="4"/>
      <c r="F585" s="4"/>
      <c r="G585" s="4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x14ac:dyDescent="0.3">
      <c r="A586" s="4"/>
      <c r="B586" s="4"/>
      <c r="C586" s="4"/>
      <c r="D586" s="4"/>
      <c r="E586" s="4"/>
      <c r="F586" s="4"/>
      <c r="G586" s="4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x14ac:dyDescent="0.3">
      <c r="A587" s="4"/>
      <c r="B587" s="4"/>
      <c r="C587" s="4"/>
      <c r="D587" s="4"/>
      <c r="E587" s="4"/>
      <c r="F587" s="4"/>
      <c r="G587" s="4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x14ac:dyDescent="0.3">
      <c r="A588" s="4"/>
      <c r="B588" s="4"/>
      <c r="C588" s="4"/>
      <c r="D588" s="4"/>
      <c r="E588" s="4"/>
      <c r="F588" s="4"/>
      <c r="G588" s="4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x14ac:dyDescent="0.3">
      <c r="A589" s="4"/>
      <c r="B589" s="4"/>
      <c r="C589" s="4"/>
      <c r="D589" s="4"/>
      <c r="E589" s="4"/>
      <c r="F589" s="4"/>
      <c r="G589" s="4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x14ac:dyDescent="0.3">
      <c r="A590" s="4"/>
      <c r="B590" s="4"/>
      <c r="C590" s="4"/>
      <c r="D590" s="4"/>
      <c r="E590" s="4"/>
      <c r="F590" s="4"/>
      <c r="G590" s="4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x14ac:dyDescent="0.3">
      <c r="A591" s="4"/>
      <c r="B591" s="4"/>
      <c r="C591" s="4"/>
      <c r="D591" s="4"/>
      <c r="E591" s="4"/>
      <c r="F591" s="4"/>
      <c r="G591" s="4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x14ac:dyDescent="0.3">
      <c r="A592" s="4"/>
      <c r="B592" s="4"/>
      <c r="C592" s="4"/>
      <c r="D592" s="4"/>
      <c r="E592" s="4"/>
      <c r="F592" s="4"/>
      <c r="G592" s="4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x14ac:dyDescent="0.3">
      <c r="A593" s="4"/>
      <c r="B593" s="4"/>
      <c r="C593" s="4"/>
      <c r="D593" s="4"/>
      <c r="E593" s="4"/>
      <c r="F593" s="4"/>
      <c r="G593" s="4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x14ac:dyDescent="0.3">
      <c r="A594" s="4"/>
      <c r="B594" s="4"/>
      <c r="C594" s="4"/>
      <c r="D594" s="4"/>
      <c r="E594" s="4"/>
      <c r="F594" s="4"/>
      <c r="G594" s="4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x14ac:dyDescent="0.3">
      <c r="A595" s="4"/>
      <c r="B595" s="4"/>
      <c r="C595" s="4"/>
      <c r="D595" s="4"/>
      <c r="E595" s="4"/>
      <c r="F595" s="4"/>
      <c r="G595" s="4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x14ac:dyDescent="0.3">
      <c r="A596" s="4"/>
      <c r="B596" s="4"/>
      <c r="C596" s="4"/>
      <c r="D596" s="4"/>
      <c r="E596" s="4"/>
      <c r="F596" s="4"/>
      <c r="G596" s="4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x14ac:dyDescent="0.3">
      <c r="A597" s="4"/>
      <c r="B597" s="4"/>
      <c r="C597" s="4"/>
      <c r="D597" s="4"/>
      <c r="E597" s="4"/>
      <c r="F597" s="4"/>
      <c r="G597" s="4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x14ac:dyDescent="0.3">
      <c r="A598" s="4"/>
      <c r="B598" s="4"/>
      <c r="C598" s="4"/>
      <c r="D598" s="4"/>
      <c r="E598" s="4"/>
      <c r="F598" s="4"/>
      <c r="G598" s="4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x14ac:dyDescent="0.3">
      <c r="A599" s="4"/>
      <c r="B599" s="4"/>
      <c r="C599" s="4"/>
      <c r="D599" s="4"/>
      <c r="E599" s="4"/>
      <c r="F599" s="4"/>
      <c r="G599" s="4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x14ac:dyDescent="0.3">
      <c r="A600" s="4"/>
      <c r="B600" s="4"/>
      <c r="C600" s="4"/>
      <c r="D600" s="4"/>
      <c r="E600" s="4"/>
      <c r="F600" s="4"/>
      <c r="G600" s="4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x14ac:dyDescent="0.3">
      <c r="A601" s="4"/>
      <c r="B601" s="4"/>
      <c r="C601" s="4"/>
      <c r="D601" s="4"/>
      <c r="E601" s="4"/>
      <c r="F601" s="4"/>
      <c r="G601" s="4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x14ac:dyDescent="0.3">
      <c r="A602" s="4"/>
      <c r="B602" s="4"/>
      <c r="C602" s="4"/>
      <c r="D602" s="4"/>
      <c r="E602" s="4"/>
      <c r="F602" s="4"/>
      <c r="G602" s="4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x14ac:dyDescent="0.3">
      <c r="A603" s="4"/>
      <c r="B603" s="4"/>
      <c r="C603" s="4"/>
      <c r="D603" s="4"/>
      <c r="E603" s="4"/>
      <c r="F603" s="4"/>
      <c r="G603" s="4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x14ac:dyDescent="0.3">
      <c r="A604" s="4"/>
      <c r="B604" s="4"/>
      <c r="C604" s="4"/>
      <c r="D604" s="4"/>
      <c r="E604" s="4"/>
      <c r="F604" s="4"/>
      <c r="G604" s="4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x14ac:dyDescent="0.3">
      <c r="A605" s="4"/>
      <c r="B605" s="4"/>
      <c r="C605" s="4"/>
      <c r="D605" s="4"/>
      <c r="E605" s="4"/>
      <c r="F605" s="4"/>
      <c r="G605" s="4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x14ac:dyDescent="0.3">
      <c r="A606" s="4"/>
      <c r="B606" s="4"/>
      <c r="C606" s="4"/>
      <c r="D606" s="4"/>
      <c r="E606" s="4"/>
      <c r="F606" s="4"/>
      <c r="G606" s="4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x14ac:dyDescent="0.3">
      <c r="A607" s="4"/>
      <c r="B607" s="4"/>
      <c r="C607" s="4"/>
      <c r="D607" s="4"/>
      <c r="E607" s="4"/>
      <c r="F607" s="4"/>
      <c r="G607" s="4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x14ac:dyDescent="0.3">
      <c r="A608" s="4"/>
      <c r="B608" s="4"/>
      <c r="C608" s="4"/>
      <c r="D608" s="4"/>
      <c r="E608" s="4"/>
      <c r="F608" s="4"/>
      <c r="G608" s="4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x14ac:dyDescent="0.3">
      <c r="A609" s="4"/>
      <c r="B609" s="4"/>
      <c r="C609" s="4"/>
      <c r="D609" s="4"/>
      <c r="E609" s="4"/>
      <c r="F609" s="4"/>
      <c r="G609" s="4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x14ac:dyDescent="0.3">
      <c r="A610" s="4"/>
      <c r="B610" s="4"/>
      <c r="C610" s="4"/>
      <c r="D610" s="4"/>
      <c r="E610" s="4"/>
      <c r="F610" s="4"/>
      <c r="G610" s="4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x14ac:dyDescent="0.3">
      <c r="A611" s="4"/>
      <c r="B611" s="4"/>
      <c r="C611" s="4"/>
      <c r="D611" s="4"/>
      <c r="E611" s="4"/>
      <c r="F611" s="4"/>
      <c r="G611" s="4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x14ac:dyDescent="0.3">
      <c r="A612" s="4"/>
      <c r="B612" s="4"/>
      <c r="C612" s="4"/>
      <c r="D612" s="4"/>
      <c r="E612" s="4"/>
      <c r="F612" s="4"/>
      <c r="G612" s="4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x14ac:dyDescent="0.3">
      <c r="A613" s="4"/>
      <c r="B613" s="4"/>
      <c r="C613" s="4"/>
      <c r="D613" s="4"/>
      <c r="E613" s="4"/>
      <c r="F613" s="4"/>
      <c r="G613" s="4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x14ac:dyDescent="0.3">
      <c r="A614" s="4"/>
      <c r="B614" s="4"/>
      <c r="C614" s="4"/>
      <c r="D614" s="4"/>
      <c r="E614" s="4"/>
      <c r="F614" s="4"/>
      <c r="G614" s="4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x14ac:dyDescent="0.3">
      <c r="A615" s="4"/>
      <c r="B615" s="4"/>
      <c r="C615" s="4"/>
      <c r="D615" s="4"/>
      <c r="E615" s="4"/>
      <c r="F615" s="4"/>
      <c r="G615" s="4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x14ac:dyDescent="0.3">
      <c r="A616" s="4"/>
      <c r="B616" s="4"/>
      <c r="C616" s="4"/>
      <c r="D616" s="4"/>
      <c r="E616" s="4"/>
      <c r="F616" s="4"/>
      <c r="G616" s="4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x14ac:dyDescent="0.3">
      <c r="A617" s="4"/>
      <c r="B617" s="4"/>
      <c r="C617" s="4"/>
      <c r="D617" s="4"/>
      <c r="E617" s="4"/>
      <c r="F617" s="4"/>
      <c r="G617" s="4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x14ac:dyDescent="0.3">
      <c r="A618" s="4"/>
      <c r="B618" s="4"/>
      <c r="C618" s="4"/>
      <c r="D618" s="4"/>
      <c r="E618" s="4"/>
      <c r="F618" s="4"/>
      <c r="G618" s="4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x14ac:dyDescent="0.3">
      <c r="A619" s="4"/>
      <c r="B619" s="4"/>
      <c r="C619" s="4"/>
      <c r="D619" s="4"/>
      <c r="E619" s="4"/>
      <c r="F619" s="4"/>
      <c r="G619" s="4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x14ac:dyDescent="0.3">
      <c r="A620" s="4"/>
      <c r="B620" s="4"/>
      <c r="C620" s="4"/>
      <c r="D620" s="4"/>
      <c r="E620" s="4"/>
      <c r="F620" s="4"/>
      <c r="G620" s="4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x14ac:dyDescent="0.3">
      <c r="A621" s="4"/>
      <c r="B621" s="4"/>
      <c r="C621" s="4"/>
      <c r="D621" s="4"/>
      <c r="E621" s="4"/>
      <c r="F621" s="4"/>
      <c r="G621" s="4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x14ac:dyDescent="0.3">
      <c r="A622" s="4"/>
      <c r="B622" s="4"/>
      <c r="C622" s="4"/>
      <c r="D622" s="4"/>
      <c r="E622" s="4"/>
      <c r="F622" s="4"/>
      <c r="G622" s="4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x14ac:dyDescent="0.3">
      <c r="A623" s="4"/>
      <c r="B623" s="4"/>
      <c r="C623" s="4"/>
      <c r="D623" s="4"/>
      <c r="E623" s="4"/>
      <c r="F623" s="4"/>
      <c r="G623" s="4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x14ac:dyDescent="0.3">
      <c r="A624" s="4"/>
      <c r="B624" s="4"/>
      <c r="C624" s="4"/>
      <c r="D624" s="4"/>
      <c r="E624" s="4"/>
      <c r="F624" s="4"/>
      <c r="G624" s="4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x14ac:dyDescent="0.3">
      <c r="A625" s="4"/>
      <c r="B625" s="4"/>
      <c r="C625" s="4"/>
      <c r="D625" s="4"/>
      <c r="E625" s="4"/>
      <c r="F625" s="4"/>
      <c r="G625" s="4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x14ac:dyDescent="0.3">
      <c r="A626" s="4"/>
      <c r="B626" s="4"/>
      <c r="C626" s="4"/>
      <c r="D626" s="4"/>
      <c r="E626" s="4"/>
      <c r="F626" s="4"/>
      <c r="G626" s="4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x14ac:dyDescent="0.3">
      <c r="A627" s="4"/>
      <c r="B627" s="4"/>
      <c r="C627" s="4"/>
      <c r="D627" s="4"/>
      <c r="E627" s="4"/>
      <c r="F627" s="4"/>
      <c r="G627" s="4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x14ac:dyDescent="0.3">
      <c r="A628" s="4"/>
      <c r="B628" s="4"/>
      <c r="C628" s="4"/>
      <c r="D628" s="4"/>
      <c r="E628" s="4"/>
      <c r="F628" s="4"/>
      <c r="G628" s="4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x14ac:dyDescent="0.3">
      <c r="A629" s="4"/>
      <c r="B629" s="4"/>
      <c r="C629" s="4"/>
      <c r="D629" s="4"/>
      <c r="E629" s="4"/>
      <c r="F629" s="4"/>
      <c r="G629" s="4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x14ac:dyDescent="0.3">
      <c r="A630" s="4"/>
      <c r="B630" s="4"/>
      <c r="C630" s="4"/>
      <c r="D630" s="4"/>
      <c r="E630" s="4"/>
      <c r="F630" s="4"/>
      <c r="G630" s="4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x14ac:dyDescent="0.3">
      <c r="A631" s="4"/>
      <c r="B631" s="4"/>
      <c r="C631" s="4"/>
      <c r="D631" s="4"/>
      <c r="E631" s="4"/>
      <c r="F631" s="4"/>
      <c r="G631" s="4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x14ac:dyDescent="0.3">
      <c r="A632" s="4"/>
      <c r="B632" s="4"/>
      <c r="C632" s="4"/>
      <c r="D632" s="4"/>
      <c r="E632" s="4"/>
      <c r="F632" s="4"/>
      <c r="G632" s="4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x14ac:dyDescent="0.3">
      <c r="A633" s="4"/>
      <c r="B633" s="4"/>
      <c r="C633" s="4"/>
      <c r="D633" s="4"/>
      <c r="E633" s="4"/>
      <c r="F633" s="4"/>
      <c r="G633" s="4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x14ac:dyDescent="0.3">
      <c r="A634" s="4"/>
      <c r="B634" s="4"/>
      <c r="C634" s="4"/>
      <c r="D634" s="4"/>
      <c r="E634" s="4"/>
      <c r="F634" s="4"/>
      <c r="G634" s="4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x14ac:dyDescent="0.3">
      <c r="A635" s="4"/>
      <c r="B635" s="4"/>
      <c r="C635" s="4"/>
      <c r="D635" s="4"/>
      <c r="E635" s="4"/>
      <c r="F635" s="4"/>
      <c r="G635" s="4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x14ac:dyDescent="0.3">
      <c r="A636" s="4"/>
      <c r="B636" s="4"/>
      <c r="C636" s="4"/>
      <c r="D636" s="4"/>
      <c r="E636" s="4"/>
      <c r="F636" s="4"/>
      <c r="G636" s="4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x14ac:dyDescent="0.3">
      <c r="A637" s="4"/>
      <c r="B637" s="4"/>
      <c r="C637" s="4"/>
      <c r="D637" s="4"/>
      <c r="E637" s="4"/>
      <c r="F637" s="4"/>
      <c r="G637" s="4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x14ac:dyDescent="0.3">
      <c r="A638" s="4"/>
      <c r="B638" s="4"/>
      <c r="C638" s="4"/>
      <c r="D638" s="4"/>
      <c r="E638" s="4"/>
      <c r="F638" s="4"/>
      <c r="G638" s="4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x14ac:dyDescent="0.3">
      <c r="A639" s="4"/>
      <c r="B639" s="4"/>
      <c r="C639" s="4"/>
      <c r="D639" s="4"/>
      <c r="E639" s="4"/>
      <c r="F639" s="4"/>
      <c r="G639" s="4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x14ac:dyDescent="0.3">
      <c r="A640" s="4"/>
      <c r="B640" s="4"/>
      <c r="C640" s="4"/>
      <c r="D640" s="4"/>
      <c r="E640" s="4"/>
      <c r="F640" s="4"/>
      <c r="G640" s="4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x14ac:dyDescent="0.3">
      <c r="A641" s="4"/>
      <c r="B641" s="4"/>
      <c r="C641" s="4"/>
      <c r="D641" s="4"/>
      <c r="E641" s="4"/>
      <c r="F641" s="4"/>
      <c r="G641" s="4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x14ac:dyDescent="0.3">
      <c r="A642" s="4"/>
      <c r="B642" s="4"/>
      <c r="C642" s="4"/>
      <c r="D642" s="4"/>
      <c r="E642" s="4"/>
      <c r="F642" s="4"/>
      <c r="G642" s="4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x14ac:dyDescent="0.3">
      <c r="A643" s="4"/>
      <c r="B643" s="4"/>
      <c r="C643" s="4"/>
      <c r="D643" s="4"/>
      <c r="E643" s="4"/>
      <c r="F643" s="4"/>
      <c r="G643" s="4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x14ac:dyDescent="0.3">
      <c r="A644" s="4"/>
      <c r="B644" s="4"/>
      <c r="C644" s="4"/>
      <c r="D644" s="4"/>
      <c r="E644" s="4"/>
      <c r="F644" s="4"/>
      <c r="G644" s="4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x14ac:dyDescent="0.3">
      <c r="A645" s="4"/>
      <c r="B645" s="4"/>
      <c r="C645" s="4"/>
      <c r="D645" s="4"/>
      <c r="E645" s="4"/>
      <c r="F645" s="4"/>
      <c r="G645" s="4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x14ac:dyDescent="0.3">
      <c r="A646" s="4"/>
      <c r="B646" s="4"/>
      <c r="C646" s="4"/>
      <c r="D646" s="4"/>
      <c r="E646" s="4"/>
      <c r="F646" s="4"/>
      <c r="G646" s="4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x14ac:dyDescent="0.3">
      <c r="A647" s="4"/>
      <c r="B647" s="4"/>
      <c r="C647" s="4"/>
      <c r="D647" s="4"/>
      <c r="E647" s="4"/>
      <c r="F647" s="4"/>
      <c r="G647" s="4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x14ac:dyDescent="0.3">
      <c r="A648" s="4"/>
      <c r="B648" s="4"/>
      <c r="C648" s="4"/>
      <c r="D648" s="4"/>
      <c r="E648" s="4"/>
      <c r="F648" s="4"/>
      <c r="G648" s="4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x14ac:dyDescent="0.3">
      <c r="A649" s="4"/>
      <c r="B649" s="4"/>
      <c r="C649" s="4"/>
      <c r="D649" s="4"/>
      <c r="E649" s="4"/>
      <c r="F649" s="4"/>
      <c r="G649" s="4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x14ac:dyDescent="0.3">
      <c r="A650" s="4"/>
      <c r="B650" s="4"/>
      <c r="C650" s="4"/>
      <c r="D650" s="4"/>
      <c r="E650" s="4"/>
      <c r="F650" s="4"/>
      <c r="G650" s="4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x14ac:dyDescent="0.3">
      <c r="A651" s="4"/>
      <c r="B651" s="4"/>
      <c r="C651" s="4"/>
      <c r="D651" s="4"/>
      <c r="E651" s="4"/>
      <c r="F651" s="4"/>
      <c r="G651" s="4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x14ac:dyDescent="0.3">
      <c r="A652" s="4"/>
      <c r="B652" s="4"/>
      <c r="C652" s="4"/>
      <c r="D652" s="4"/>
      <c r="E652" s="4"/>
      <c r="F652" s="4"/>
      <c r="G652" s="4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x14ac:dyDescent="0.3">
      <c r="A653" s="4"/>
      <c r="B653" s="4"/>
      <c r="C653" s="4"/>
      <c r="D653" s="4"/>
      <c r="E653" s="4"/>
      <c r="F653" s="4"/>
      <c r="G653" s="4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x14ac:dyDescent="0.3">
      <c r="A654" s="4"/>
      <c r="B654" s="4"/>
      <c r="C654" s="4"/>
      <c r="D654" s="4"/>
      <c r="E654" s="4"/>
      <c r="F654" s="4"/>
      <c r="G654" s="4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x14ac:dyDescent="0.3">
      <c r="A655" s="4"/>
      <c r="B655" s="4"/>
      <c r="C655" s="4"/>
      <c r="D655" s="4"/>
      <c r="E655" s="4"/>
      <c r="F655" s="4"/>
      <c r="G655" s="4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x14ac:dyDescent="0.3">
      <c r="A656" s="4"/>
      <c r="B656" s="4"/>
      <c r="C656" s="4"/>
      <c r="D656" s="4"/>
      <c r="E656" s="4"/>
      <c r="F656" s="4"/>
      <c r="G656" s="4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x14ac:dyDescent="0.3">
      <c r="A657" s="4"/>
      <c r="B657" s="4"/>
      <c r="C657" s="4"/>
      <c r="D657" s="4"/>
      <c r="E657" s="4"/>
      <c r="F657" s="4"/>
      <c r="G657" s="4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x14ac:dyDescent="0.3">
      <c r="A658" s="4"/>
      <c r="B658" s="4"/>
      <c r="C658" s="4"/>
      <c r="D658" s="4"/>
      <c r="E658" s="4"/>
      <c r="F658" s="4"/>
      <c r="G658" s="4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x14ac:dyDescent="0.3">
      <c r="A659" s="4"/>
      <c r="B659" s="4"/>
      <c r="C659" s="4"/>
      <c r="D659" s="4"/>
      <c r="E659" s="4"/>
      <c r="F659" s="4"/>
      <c r="G659" s="4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x14ac:dyDescent="0.3">
      <c r="A660" s="4"/>
      <c r="B660" s="4"/>
      <c r="C660" s="4"/>
      <c r="D660" s="4"/>
      <c r="E660" s="4"/>
      <c r="F660" s="4"/>
      <c r="G660" s="4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x14ac:dyDescent="0.3">
      <c r="A661" s="4"/>
      <c r="B661" s="4"/>
      <c r="C661" s="4"/>
      <c r="D661" s="4"/>
      <c r="E661" s="4"/>
      <c r="F661" s="4"/>
      <c r="G661" s="4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x14ac:dyDescent="0.3">
      <c r="A662" s="4"/>
      <c r="B662" s="4"/>
      <c r="C662" s="4"/>
      <c r="D662" s="4"/>
      <c r="E662" s="4"/>
      <c r="F662" s="4"/>
      <c r="G662" s="4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x14ac:dyDescent="0.3">
      <c r="A663" s="4"/>
      <c r="B663" s="4"/>
      <c r="C663" s="4"/>
      <c r="D663" s="4"/>
      <c r="E663" s="4"/>
      <c r="F663" s="4"/>
      <c r="G663" s="4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x14ac:dyDescent="0.3">
      <c r="A664" s="4"/>
      <c r="B664" s="4"/>
      <c r="C664" s="4"/>
      <c r="D664" s="4"/>
      <c r="E664" s="4"/>
      <c r="F664" s="4"/>
      <c r="G664" s="4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x14ac:dyDescent="0.3">
      <c r="A665" s="4"/>
      <c r="B665" s="4"/>
      <c r="C665" s="4"/>
      <c r="D665" s="4"/>
      <c r="E665" s="4"/>
      <c r="F665" s="4"/>
      <c r="G665" s="4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x14ac:dyDescent="0.3">
      <c r="A666" s="4"/>
      <c r="B666" s="4"/>
      <c r="C666" s="4"/>
      <c r="D666" s="4"/>
      <c r="E666" s="4"/>
      <c r="F666" s="4"/>
      <c r="G666" s="4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x14ac:dyDescent="0.3">
      <c r="A667" s="4"/>
      <c r="B667" s="4"/>
      <c r="C667" s="4"/>
      <c r="D667" s="4"/>
      <c r="E667" s="4"/>
      <c r="F667" s="4"/>
      <c r="G667" s="4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x14ac:dyDescent="0.3">
      <c r="A668" s="4"/>
      <c r="B668" s="4"/>
      <c r="C668" s="4"/>
      <c r="D668" s="4"/>
      <c r="E668" s="4"/>
      <c r="F668" s="4"/>
      <c r="G668" s="4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x14ac:dyDescent="0.3">
      <c r="A669" s="4"/>
      <c r="B669" s="4"/>
      <c r="C669" s="4"/>
      <c r="D669" s="4"/>
      <c r="E669" s="4"/>
      <c r="F669" s="4"/>
      <c r="G669" s="4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x14ac:dyDescent="0.3">
      <c r="A670" s="4"/>
      <c r="B670" s="4"/>
      <c r="C670" s="4"/>
      <c r="D670" s="4"/>
      <c r="E670" s="4"/>
      <c r="F670" s="4"/>
      <c r="G670" s="4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x14ac:dyDescent="0.3">
      <c r="A671" s="4"/>
      <c r="B671" s="4"/>
      <c r="C671" s="4"/>
      <c r="D671" s="4"/>
      <c r="E671" s="4"/>
      <c r="F671" s="4"/>
      <c r="G671" s="4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x14ac:dyDescent="0.3">
      <c r="A672" s="4"/>
      <c r="B672" s="4"/>
      <c r="C672" s="4"/>
      <c r="D672" s="4"/>
      <c r="E672" s="4"/>
      <c r="F672" s="4"/>
      <c r="G672" s="4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x14ac:dyDescent="0.3">
      <c r="A673" s="4"/>
      <c r="B673" s="4"/>
      <c r="C673" s="4"/>
      <c r="D673" s="4"/>
      <c r="E673" s="4"/>
      <c r="F673" s="4"/>
      <c r="G673" s="4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x14ac:dyDescent="0.3">
      <c r="A674" s="4"/>
      <c r="B674" s="4"/>
      <c r="C674" s="4"/>
      <c r="D674" s="4"/>
      <c r="E674" s="4"/>
      <c r="F674" s="4"/>
      <c r="G674" s="4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x14ac:dyDescent="0.3">
      <c r="A675" s="4"/>
      <c r="B675" s="4"/>
      <c r="C675" s="4"/>
      <c r="D675" s="4"/>
      <c r="E675" s="4"/>
      <c r="F675" s="4"/>
      <c r="G675" s="4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x14ac:dyDescent="0.3">
      <c r="A676" s="4"/>
      <c r="B676" s="4"/>
      <c r="C676" s="4"/>
      <c r="D676" s="4"/>
      <c r="E676" s="4"/>
      <c r="F676" s="4"/>
      <c r="G676" s="4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x14ac:dyDescent="0.3">
      <c r="A677" s="4"/>
      <c r="B677" s="4"/>
      <c r="C677" s="4"/>
      <c r="D677" s="4"/>
      <c r="E677" s="4"/>
      <c r="F677" s="4"/>
      <c r="G677" s="4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x14ac:dyDescent="0.3">
      <c r="A678" s="4"/>
      <c r="B678" s="4"/>
      <c r="C678" s="4"/>
      <c r="D678" s="4"/>
      <c r="E678" s="4"/>
      <c r="F678" s="4"/>
      <c r="G678" s="4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x14ac:dyDescent="0.3">
      <c r="A679" s="4"/>
      <c r="B679" s="4"/>
      <c r="C679" s="4"/>
      <c r="D679" s="4"/>
      <c r="E679" s="4"/>
      <c r="F679" s="4"/>
      <c r="G679" s="4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x14ac:dyDescent="0.3">
      <c r="A680" s="4"/>
      <c r="B680" s="4"/>
      <c r="C680" s="4"/>
      <c r="D680" s="4"/>
      <c r="E680" s="4"/>
      <c r="F680" s="4"/>
      <c r="G680" s="4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x14ac:dyDescent="0.3">
      <c r="A681" s="4"/>
      <c r="B681" s="4"/>
      <c r="C681" s="4"/>
      <c r="D681" s="4"/>
      <c r="E681" s="4"/>
      <c r="F681" s="4"/>
      <c r="G681" s="4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x14ac:dyDescent="0.3">
      <c r="A682" s="4"/>
      <c r="B682" s="4"/>
      <c r="C682" s="4"/>
      <c r="D682" s="4"/>
      <c r="E682" s="4"/>
      <c r="F682" s="4"/>
      <c r="G682" s="4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x14ac:dyDescent="0.3">
      <c r="A683" s="4"/>
      <c r="B683" s="4"/>
      <c r="C683" s="4"/>
      <c r="D683" s="4"/>
      <c r="E683" s="4"/>
      <c r="F683" s="4"/>
      <c r="G683" s="4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x14ac:dyDescent="0.3">
      <c r="A684" s="4"/>
      <c r="B684" s="4"/>
      <c r="C684" s="4"/>
      <c r="D684" s="4"/>
      <c r="E684" s="4"/>
      <c r="F684" s="4"/>
      <c r="G684" s="4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x14ac:dyDescent="0.3">
      <c r="A685" s="4"/>
      <c r="B685" s="4"/>
      <c r="C685" s="4"/>
      <c r="D685" s="4"/>
      <c r="E685" s="4"/>
      <c r="F685" s="4"/>
      <c r="G685" s="4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x14ac:dyDescent="0.3">
      <c r="A686" s="4"/>
      <c r="B686" s="4"/>
      <c r="C686" s="4"/>
      <c r="D686" s="4"/>
      <c r="E686" s="4"/>
      <c r="F686" s="4"/>
      <c r="G686" s="4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x14ac:dyDescent="0.3">
      <c r="A687" s="4"/>
      <c r="B687" s="4"/>
      <c r="C687" s="4"/>
      <c r="D687" s="4"/>
      <c r="E687" s="4"/>
      <c r="F687" s="4"/>
      <c r="G687" s="4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x14ac:dyDescent="0.3">
      <c r="A688" s="4"/>
      <c r="B688" s="4"/>
      <c r="C688" s="4"/>
      <c r="D688" s="4"/>
      <c r="E688" s="4"/>
      <c r="F688" s="4"/>
      <c r="G688" s="4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x14ac:dyDescent="0.3">
      <c r="A689" s="4"/>
      <c r="B689" s="4"/>
      <c r="C689" s="4"/>
      <c r="D689" s="4"/>
      <c r="E689" s="4"/>
      <c r="F689" s="4"/>
      <c r="G689" s="4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x14ac:dyDescent="0.3">
      <c r="A690" s="4"/>
      <c r="B690" s="4"/>
      <c r="C690" s="4"/>
      <c r="D690" s="4"/>
      <c r="E690" s="4"/>
      <c r="F690" s="4"/>
      <c r="G690" s="4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x14ac:dyDescent="0.3">
      <c r="A691" s="4"/>
      <c r="B691" s="4"/>
      <c r="C691" s="4"/>
      <c r="D691" s="4"/>
      <c r="E691" s="4"/>
      <c r="F691" s="4"/>
      <c r="G691" s="4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x14ac:dyDescent="0.3">
      <c r="A692" s="4"/>
      <c r="B692" s="4"/>
      <c r="C692" s="4"/>
      <c r="D692" s="4"/>
      <c r="E692" s="4"/>
      <c r="F692" s="4"/>
      <c r="G692" s="4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x14ac:dyDescent="0.3">
      <c r="A693" s="4"/>
      <c r="B693" s="4"/>
      <c r="C693" s="4"/>
      <c r="D693" s="4"/>
      <c r="E693" s="4"/>
      <c r="F693" s="4"/>
      <c r="G693" s="4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x14ac:dyDescent="0.3">
      <c r="A694" s="4"/>
      <c r="B694" s="4"/>
      <c r="C694" s="4"/>
      <c r="D694" s="4"/>
      <c r="E694" s="4"/>
      <c r="F694" s="4"/>
      <c r="G694" s="4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x14ac:dyDescent="0.3">
      <c r="A695" s="4"/>
      <c r="B695" s="4"/>
      <c r="C695" s="4"/>
      <c r="D695" s="4"/>
      <c r="E695" s="4"/>
      <c r="F695" s="4"/>
      <c r="G695" s="4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x14ac:dyDescent="0.3">
      <c r="A696" s="4"/>
      <c r="B696" s="4"/>
      <c r="C696" s="4"/>
      <c r="D696" s="4"/>
      <c r="E696" s="4"/>
      <c r="F696" s="4"/>
      <c r="G696" s="4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x14ac:dyDescent="0.3">
      <c r="A697" s="4"/>
      <c r="B697" s="4"/>
      <c r="C697" s="4"/>
      <c r="D697" s="4"/>
      <c r="E697" s="4"/>
      <c r="F697" s="4"/>
      <c r="G697" s="4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x14ac:dyDescent="0.3">
      <c r="A698" s="4"/>
      <c r="B698" s="4"/>
      <c r="C698" s="4"/>
      <c r="D698" s="4"/>
      <c r="E698" s="4"/>
      <c r="F698" s="4"/>
      <c r="G698" s="4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x14ac:dyDescent="0.3">
      <c r="A699" s="4"/>
      <c r="B699" s="4"/>
      <c r="C699" s="4"/>
      <c r="D699" s="4"/>
      <c r="E699" s="4"/>
      <c r="F699" s="4"/>
      <c r="G699" s="4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x14ac:dyDescent="0.3">
      <c r="A700" s="4"/>
      <c r="B700" s="4"/>
      <c r="C700" s="4"/>
      <c r="D700" s="4"/>
      <c r="E700" s="4"/>
      <c r="F700" s="4"/>
      <c r="G700" s="4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x14ac:dyDescent="0.3">
      <c r="A701" s="4"/>
      <c r="B701" s="4"/>
      <c r="C701" s="4"/>
      <c r="D701" s="4"/>
      <c r="E701" s="4"/>
      <c r="F701" s="4"/>
      <c r="G701" s="4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x14ac:dyDescent="0.3">
      <c r="A702" s="4"/>
      <c r="B702" s="4"/>
      <c r="C702" s="4"/>
      <c r="D702" s="4"/>
      <c r="E702" s="4"/>
      <c r="F702" s="4"/>
      <c r="G702" s="4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x14ac:dyDescent="0.3">
      <c r="A703" s="4"/>
      <c r="B703" s="4"/>
      <c r="C703" s="4"/>
      <c r="D703" s="4"/>
      <c r="E703" s="4"/>
      <c r="F703" s="4"/>
      <c r="G703" s="4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x14ac:dyDescent="0.3">
      <c r="A704" s="4"/>
      <c r="B704" s="4"/>
      <c r="C704" s="4"/>
      <c r="D704" s="4"/>
      <c r="E704" s="4"/>
      <c r="F704" s="4"/>
      <c r="G704" s="4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x14ac:dyDescent="0.3">
      <c r="A705" s="4"/>
      <c r="B705" s="4"/>
      <c r="C705" s="4"/>
      <c r="D705" s="4"/>
      <c r="E705" s="4"/>
      <c r="F705" s="4"/>
      <c r="G705" s="4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x14ac:dyDescent="0.3">
      <c r="A706" s="4"/>
      <c r="B706" s="4"/>
      <c r="C706" s="4"/>
      <c r="D706" s="4"/>
      <c r="E706" s="4"/>
      <c r="F706" s="4"/>
      <c r="G706" s="4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x14ac:dyDescent="0.3">
      <c r="A707" s="4"/>
      <c r="B707" s="4"/>
      <c r="C707" s="4"/>
      <c r="D707" s="4"/>
      <c r="E707" s="4"/>
      <c r="F707" s="4"/>
      <c r="G707" s="4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x14ac:dyDescent="0.3">
      <c r="A708" s="4"/>
      <c r="B708" s="4"/>
      <c r="C708" s="4"/>
      <c r="D708" s="4"/>
      <c r="E708" s="4"/>
      <c r="F708" s="4"/>
      <c r="G708" s="4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x14ac:dyDescent="0.3">
      <c r="A709" s="4"/>
      <c r="B709" s="4"/>
      <c r="C709" s="4"/>
      <c r="D709" s="4"/>
      <c r="E709" s="4"/>
      <c r="F709" s="4"/>
      <c r="G709" s="4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x14ac:dyDescent="0.3">
      <c r="A710" s="4"/>
      <c r="B710" s="4"/>
      <c r="C710" s="4"/>
      <c r="D710" s="4"/>
      <c r="E710" s="4"/>
      <c r="F710" s="4"/>
      <c r="G710" s="4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x14ac:dyDescent="0.3">
      <c r="A711" s="4"/>
      <c r="B711" s="4"/>
      <c r="C711" s="4"/>
      <c r="D711" s="4"/>
      <c r="E711" s="4"/>
      <c r="F711" s="4"/>
      <c r="G711" s="4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x14ac:dyDescent="0.3">
      <c r="A712" s="4"/>
      <c r="B712" s="4"/>
      <c r="C712" s="4"/>
      <c r="D712" s="4"/>
      <c r="E712" s="4"/>
      <c r="F712" s="4"/>
      <c r="G712" s="4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x14ac:dyDescent="0.3">
      <c r="A713" s="4"/>
      <c r="B713" s="4"/>
      <c r="C713" s="4"/>
      <c r="D713" s="4"/>
      <c r="E713" s="4"/>
      <c r="F713" s="4"/>
      <c r="G713" s="4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x14ac:dyDescent="0.3">
      <c r="A714" s="4"/>
      <c r="B714" s="4"/>
      <c r="C714" s="4"/>
      <c r="D714" s="4"/>
      <c r="E714" s="4"/>
      <c r="F714" s="4"/>
      <c r="G714" s="4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x14ac:dyDescent="0.3">
      <c r="A715" s="4"/>
      <c r="B715" s="4"/>
      <c r="C715" s="4"/>
      <c r="D715" s="4"/>
      <c r="E715" s="4"/>
      <c r="F715" s="4"/>
      <c r="G715" s="4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x14ac:dyDescent="0.3">
      <c r="A716" s="4"/>
      <c r="B716" s="4"/>
      <c r="C716" s="4"/>
      <c r="D716" s="4"/>
      <c r="E716" s="4"/>
      <c r="F716" s="4"/>
      <c r="G716" s="4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x14ac:dyDescent="0.3">
      <c r="A717" s="4"/>
      <c r="B717" s="4"/>
      <c r="C717" s="4"/>
      <c r="D717" s="4"/>
      <c r="E717" s="4"/>
      <c r="F717" s="4"/>
      <c r="G717" s="4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x14ac:dyDescent="0.3">
      <c r="A718" s="4"/>
      <c r="B718" s="4"/>
      <c r="C718" s="4"/>
      <c r="D718" s="4"/>
      <c r="E718" s="4"/>
      <c r="F718" s="4"/>
      <c r="G718" s="4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x14ac:dyDescent="0.3">
      <c r="A719" s="4"/>
      <c r="B719" s="4"/>
      <c r="C719" s="4"/>
      <c r="D719" s="4"/>
      <c r="E719" s="4"/>
      <c r="F719" s="4"/>
      <c r="G719" s="4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x14ac:dyDescent="0.3">
      <c r="A720" s="4"/>
      <c r="B720" s="4"/>
      <c r="C720" s="4"/>
      <c r="D720" s="4"/>
      <c r="E720" s="4"/>
      <c r="F720" s="4"/>
      <c r="G720" s="4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x14ac:dyDescent="0.3">
      <c r="A721" s="4"/>
      <c r="B721" s="4"/>
      <c r="C721" s="4"/>
      <c r="D721" s="4"/>
      <c r="E721" s="4"/>
      <c r="F721" s="4"/>
      <c r="G721" s="4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3">
      <c r="A722" s="4"/>
      <c r="B722" s="4"/>
      <c r="C722" s="4"/>
      <c r="D722" s="4"/>
      <c r="E722" s="4"/>
      <c r="F722" s="4"/>
      <c r="G722" s="4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x14ac:dyDescent="0.3">
      <c r="A723" s="4"/>
      <c r="B723" s="4"/>
      <c r="C723" s="4"/>
      <c r="D723" s="4"/>
      <c r="E723" s="4"/>
      <c r="F723" s="4"/>
      <c r="G723" s="4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x14ac:dyDescent="0.3">
      <c r="A724" s="4"/>
      <c r="B724" s="4"/>
      <c r="C724" s="4"/>
      <c r="D724" s="4"/>
      <c r="E724" s="4"/>
      <c r="F724" s="4"/>
      <c r="G724" s="4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x14ac:dyDescent="0.3">
      <c r="A725" s="4"/>
      <c r="B725" s="4"/>
      <c r="C725" s="4"/>
      <c r="D725" s="4"/>
      <c r="E725" s="4"/>
      <c r="F725" s="4"/>
      <c r="G725" s="4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x14ac:dyDescent="0.3">
      <c r="A726" s="4"/>
      <c r="B726" s="4"/>
      <c r="C726" s="4"/>
      <c r="D726" s="4"/>
      <c r="E726" s="4"/>
      <c r="F726" s="4"/>
      <c r="G726" s="4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x14ac:dyDescent="0.3">
      <c r="A727" s="4"/>
      <c r="B727" s="4"/>
      <c r="C727" s="4"/>
      <c r="D727" s="4"/>
      <c r="E727" s="4"/>
      <c r="F727" s="4"/>
      <c r="G727" s="4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x14ac:dyDescent="0.3">
      <c r="A728" s="4"/>
      <c r="B728" s="4"/>
      <c r="C728" s="4"/>
      <c r="D728" s="4"/>
      <c r="E728" s="4"/>
      <c r="F728" s="4"/>
      <c r="G728" s="4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x14ac:dyDescent="0.3">
      <c r="A729" s="4"/>
      <c r="B729" s="4"/>
      <c r="C729" s="4"/>
      <c r="D729" s="4"/>
      <c r="E729" s="4"/>
      <c r="F729" s="4"/>
      <c r="G729" s="4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x14ac:dyDescent="0.3">
      <c r="A730" s="4"/>
      <c r="B730" s="4"/>
      <c r="C730" s="4"/>
      <c r="D730" s="4"/>
      <c r="E730" s="4"/>
      <c r="F730" s="4"/>
      <c r="G730" s="4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x14ac:dyDescent="0.3">
      <c r="A731" s="4"/>
      <c r="B731" s="4"/>
      <c r="C731" s="4"/>
      <c r="D731" s="4"/>
      <c r="E731" s="4"/>
      <c r="F731" s="4"/>
      <c r="G731" s="4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x14ac:dyDescent="0.3">
      <c r="A732" s="4"/>
      <c r="B732" s="4"/>
      <c r="C732" s="4"/>
      <c r="D732" s="4"/>
      <c r="E732" s="4"/>
      <c r="F732" s="4"/>
      <c r="G732" s="4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x14ac:dyDescent="0.3">
      <c r="A733" s="4"/>
      <c r="B733" s="4"/>
      <c r="C733" s="4"/>
      <c r="D733" s="4"/>
      <c r="E733" s="4"/>
      <c r="F733" s="4"/>
      <c r="G733" s="4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x14ac:dyDescent="0.3">
      <c r="A734" s="4"/>
      <c r="B734" s="4"/>
      <c r="C734" s="4"/>
      <c r="D734" s="4"/>
      <c r="E734" s="4"/>
      <c r="F734" s="4"/>
      <c r="G734" s="4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x14ac:dyDescent="0.3">
      <c r="A735" s="4"/>
      <c r="B735" s="4"/>
      <c r="C735" s="4"/>
      <c r="D735" s="4"/>
      <c r="E735" s="4"/>
      <c r="F735" s="4"/>
      <c r="G735" s="4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x14ac:dyDescent="0.3">
      <c r="A736" s="4"/>
      <c r="B736" s="4"/>
      <c r="C736" s="4"/>
      <c r="D736" s="4"/>
      <c r="E736" s="4"/>
      <c r="F736" s="4"/>
      <c r="G736" s="4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x14ac:dyDescent="0.3">
      <c r="A737" s="4"/>
      <c r="B737" s="4"/>
      <c r="C737" s="4"/>
      <c r="D737" s="4"/>
      <c r="E737" s="4"/>
      <c r="F737" s="4"/>
      <c r="G737" s="4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x14ac:dyDescent="0.3">
      <c r="A738" s="4"/>
      <c r="B738" s="4"/>
      <c r="C738" s="4"/>
      <c r="D738" s="4"/>
      <c r="E738" s="4"/>
      <c r="F738" s="4"/>
      <c r="G738" s="4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x14ac:dyDescent="0.3">
      <c r="A739" s="4"/>
      <c r="B739" s="4"/>
      <c r="C739" s="4"/>
      <c r="D739" s="4"/>
      <c r="E739" s="4"/>
      <c r="F739" s="4"/>
      <c r="G739" s="4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x14ac:dyDescent="0.3">
      <c r="A740" s="4"/>
      <c r="B740" s="4"/>
      <c r="C740" s="4"/>
      <c r="D740" s="4"/>
      <c r="E740" s="4"/>
      <c r="F740" s="4"/>
      <c r="G740" s="4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x14ac:dyDescent="0.3">
      <c r="A741" s="4"/>
      <c r="B741" s="4"/>
      <c r="C741" s="4"/>
      <c r="D741" s="4"/>
      <c r="E741" s="4"/>
      <c r="F741" s="4"/>
      <c r="G741" s="4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x14ac:dyDescent="0.3">
      <c r="A742" s="4"/>
      <c r="B742" s="4"/>
      <c r="C742" s="4"/>
      <c r="D742" s="4"/>
      <c r="E742" s="4"/>
      <c r="F742" s="4"/>
      <c r="G742" s="4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x14ac:dyDescent="0.3">
      <c r="A743" s="4"/>
      <c r="B743" s="4"/>
      <c r="C743" s="4"/>
      <c r="D743" s="4"/>
      <c r="E743" s="4"/>
      <c r="F743" s="4"/>
      <c r="G743" s="4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x14ac:dyDescent="0.3">
      <c r="A744" s="4"/>
      <c r="B744" s="4"/>
      <c r="C744" s="4"/>
      <c r="D744" s="4"/>
      <c r="E744" s="4"/>
      <c r="F744" s="4"/>
      <c r="G744" s="4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x14ac:dyDescent="0.3">
      <c r="A745" s="4"/>
      <c r="B745" s="4"/>
      <c r="C745" s="4"/>
      <c r="D745" s="4"/>
      <c r="E745" s="4"/>
      <c r="F745" s="4"/>
      <c r="G745" s="4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x14ac:dyDescent="0.3">
      <c r="A746" s="4"/>
      <c r="B746" s="4"/>
      <c r="C746" s="4"/>
      <c r="D746" s="4"/>
      <c r="E746" s="4"/>
      <c r="F746" s="4"/>
      <c r="G746" s="4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x14ac:dyDescent="0.3">
      <c r="A747" s="4"/>
      <c r="B747" s="4"/>
      <c r="C747" s="4"/>
      <c r="D747" s="4"/>
      <c r="E747" s="4"/>
      <c r="F747" s="4"/>
      <c r="G747" s="4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x14ac:dyDescent="0.3">
      <c r="A748" s="4"/>
      <c r="B748" s="4"/>
      <c r="C748" s="4"/>
      <c r="D748" s="4"/>
      <c r="E748" s="4"/>
      <c r="F748" s="4"/>
      <c r="G748" s="4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x14ac:dyDescent="0.3">
      <c r="A749" s="4"/>
      <c r="B749" s="4"/>
      <c r="C749" s="4"/>
      <c r="D749" s="4"/>
      <c r="E749" s="4"/>
      <c r="F749" s="4"/>
      <c r="G749" s="4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x14ac:dyDescent="0.3">
      <c r="A750" s="4"/>
      <c r="B750" s="4"/>
      <c r="C750" s="4"/>
      <c r="D750" s="4"/>
      <c r="E750" s="4"/>
      <c r="F750" s="4"/>
      <c r="G750" s="4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x14ac:dyDescent="0.3">
      <c r="A751" s="4"/>
      <c r="B751" s="4"/>
      <c r="C751" s="4"/>
      <c r="D751" s="4"/>
      <c r="E751" s="4"/>
      <c r="F751" s="4"/>
      <c r="G751" s="4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x14ac:dyDescent="0.3">
      <c r="A752" s="4"/>
      <c r="B752" s="4"/>
      <c r="C752" s="4"/>
      <c r="D752" s="4"/>
      <c r="E752" s="4"/>
      <c r="F752" s="4"/>
      <c r="G752" s="4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x14ac:dyDescent="0.3">
      <c r="A753" s="4"/>
      <c r="B753" s="4"/>
      <c r="C753" s="4"/>
      <c r="D753" s="4"/>
      <c r="E753" s="4"/>
      <c r="F753" s="4"/>
      <c r="G753" s="4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x14ac:dyDescent="0.3">
      <c r="A754" s="4"/>
      <c r="B754" s="4"/>
      <c r="C754" s="4"/>
      <c r="D754" s="4"/>
      <c r="E754" s="4"/>
      <c r="F754" s="4"/>
      <c r="G754" s="4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x14ac:dyDescent="0.3">
      <c r="A755" s="4"/>
      <c r="B755" s="4"/>
      <c r="C755" s="4"/>
      <c r="D755" s="4"/>
      <c r="E755" s="4"/>
      <c r="F755" s="4"/>
      <c r="G755" s="4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x14ac:dyDescent="0.3">
      <c r="A756" s="4"/>
      <c r="B756" s="4"/>
      <c r="C756" s="4"/>
      <c r="D756" s="4"/>
      <c r="E756" s="4"/>
      <c r="F756" s="4"/>
      <c r="G756" s="4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x14ac:dyDescent="0.3">
      <c r="A757" s="4"/>
      <c r="B757" s="4"/>
      <c r="C757" s="4"/>
      <c r="D757" s="4"/>
      <c r="E757" s="4"/>
      <c r="F757" s="4"/>
      <c r="G757" s="4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x14ac:dyDescent="0.3">
      <c r="A758" s="4"/>
      <c r="B758" s="4"/>
      <c r="C758" s="4"/>
      <c r="D758" s="4"/>
      <c r="E758" s="4"/>
      <c r="F758" s="4"/>
      <c r="G758" s="4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x14ac:dyDescent="0.3">
      <c r="A759" s="4"/>
      <c r="B759" s="4"/>
      <c r="C759" s="4"/>
      <c r="D759" s="4"/>
      <c r="E759" s="4"/>
      <c r="F759" s="4"/>
      <c r="G759" s="4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x14ac:dyDescent="0.3">
      <c r="A760" s="4"/>
      <c r="B760" s="4"/>
      <c r="C760" s="4"/>
      <c r="D760" s="4"/>
      <c r="E760" s="4"/>
      <c r="F760" s="4"/>
      <c r="G760" s="4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x14ac:dyDescent="0.3">
      <c r="A761" s="4"/>
      <c r="B761" s="4"/>
      <c r="C761" s="4"/>
      <c r="D761" s="4"/>
      <c r="E761" s="4"/>
      <c r="F761" s="4"/>
      <c r="G761" s="4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x14ac:dyDescent="0.3">
      <c r="A762" s="4"/>
      <c r="B762" s="4"/>
      <c r="C762" s="4"/>
      <c r="D762" s="4"/>
      <c r="E762" s="4"/>
      <c r="F762" s="4"/>
      <c r="G762" s="4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x14ac:dyDescent="0.3">
      <c r="A763" s="4"/>
      <c r="B763" s="4"/>
      <c r="C763" s="4"/>
      <c r="D763" s="4"/>
      <c r="E763" s="4"/>
      <c r="F763" s="4"/>
      <c r="G763" s="4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x14ac:dyDescent="0.3">
      <c r="A764" s="4"/>
      <c r="B764" s="4"/>
      <c r="C764" s="4"/>
      <c r="D764" s="4"/>
      <c r="E764" s="4"/>
      <c r="F764" s="4"/>
      <c r="G764" s="4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x14ac:dyDescent="0.3">
      <c r="A765" s="4"/>
      <c r="B765" s="4"/>
      <c r="C765" s="4"/>
      <c r="D765" s="4"/>
      <c r="E765" s="4"/>
      <c r="F765" s="4"/>
      <c r="G765" s="4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x14ac:dyDescent="0.3">
      <c r="A766" s="4"/>
      <c r="B766" s="4"/>
      <c r="C766" s="4"/>
      <c r="D766" s="4"/>
      <c r="E766" s="4"/>
      <c r="F766" s="4"/>
      <c r="G766" s="4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x14ac:dyDescent="0.3">
      <c r="A767" s="4"/>
      <c r="B767" s="4"/>
      <c r="C767" s="4"/>
      <c r="D767" s="4"/>
      <c r="E767" s="4"/>
      <c r="F767" s="4"/>
      <c r="G767" s="4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x14ac:dyDescent="0.3">
      <c r="A768" s="4"/>
      <c r="B768" s="4"/>
      <c r="C768" s="4"/>
      <c r="D768" s="4"/>
      <c r="E768" s="4"/>
      <c r="F768" s="4"/>
      <c r="G768" s="4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x14ac:dyDescent="0.3">
      <c r="A769" s="4"/>
      <c r="B769" s="4"/>
      <c r="C769" s="4"/>
      <c r="D769" s="4"/>
      <c r="E769" s="4"/>
      <c r="F769" s="4"/>
      <c r="G769" s="4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x14ac:dyDescent="0.3">
      <c r="A770" s="4"/>
      <c r="B770" s="4"/>
      <c r="C770" s="4"/>
      <c r="D770" s="4"/>
      <c r="E770" s="4"/>
      <c r="F770" s="4"/>
      <c r="G770" s="4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x14ac:dyDescent="0.3">
      <c r="A771" s="4"/>
      <c r="B771" s="4"/>
      <c r="C771" s="4"/>
      <c r="D771" s="4"/>
      <c r="E771" s="4"/>
      <c r="F771" s="4"/>
      <c r="G771" s="4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x14ac:dyDescent="0.3">
      <c r="A772" s="4"/>
      <c r="B772" s="4"/>
      <c r="C772" s="4"/>
      <c r="D772" s="4"/>
      <c r="E772" s="4"/>
      <c r="F772" s="4"/>
      <c r="G772" s="4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x14ac:dyDescent="0.3">
      <c r="A773" s="4"/>
      <c r="B773" s="4"/>
      <c r="C773" s="4"/>
      <c r="D773" s="4"/>
      <c r="E773" s="4"/>
      <c r="F773" s="4"/>
      <c r="G773" s="4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x14ac:dyDescent="0.3">
      <c r="A774" s="4"/>
      <c r="B774" s="4"/>
      <c r="C774" s="4"/>
      <c r="D774" s="4"/>
      <c r="E774" s="4"/>
      <c r="F774" s="4"/>
      <c r="G774" s="4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x14ac:dyDescent="0.3">
      <c r="A775" s="4"/>
      <c r="B775" s="4"/>
      <c r="C775" s="4"/>
      <c r="D775" s="4"/>
      <c r="E775" s="4"/>
      <c r="F775" s="4"/>
      <c r="G775" s="4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x14ac:dyDescent="0.3">
      <c r="A776" s="4"/>
      <c r="B776" s="4"/>
      <c r="C776" s="4"/>
      <c r="D776" s="4"/>
      <c r="E776" s="4"/>
      <c r="F776" s="4"/>
      <c r="G776" s="4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x14ac:dyDescent="0.3">
      <c r="A777" s="4"/>
      <c r="B777" s="4"/>
      <c r="C777" s="4"/>
      <c r="D777" s="4"/>
      <c r="E777" s="4"/>
      <c r="F777" s="4"/>
      <c r="G777" s="4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x14ac:dyDescent="0.3">
      <c r="A778" s="4"/>
      <c r="B778" s="4"/>
      <c r="C778" s="4"/>
      <c r="D778" s="4"/>
      <c r="E778" s="4"/>
      <c r="F778" s="4"/>
      <c r="G778" s="4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x14ac:dyDescent="0.3">
      <c r="A779" s="4"/>
      <c r="B779" s="4"/>
      <c r="C779" s="4"/>
      <c r="D779" s="4"/>
      <c r="E779" s="4"/>
      <c r="F779" s="4"/>
      <c r="G779" s="4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x14ac:dyDescent="0.3">
      <c r="A780" s="4"/>
      <c r="B780" s="4"/>
      <c r="C780" s="4"/>
      <c r="D780" s="4"/>
      <c r="E780" s="4"/>
      <c r="F780" s="4"/>
      <c r="G780" s="4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x14ac:dyDescent="0.3">
      <c r="A781" s="4"/>
      <c r="B781" s="4"/>
      <c r="C781" s="4"/>
      <c r="D781" s="4"/>
      <c r="E781" s="4"/>
      <c r="F781" s="4"/>
      <c r="G781" s="4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x14ac:dyDescent="0.3">
      <c r="A782" s="4"/>
      <c r="B782" s="4"/>
      <c r="C782" s="4"/>
      <c r="D782" s="4"/>
      <c r="E782" s="4"/>
      <c r="F782" s="4"/>
      <c r="G782" s="4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x14ac:dyDescent="0.3">
      <c r="A783" s="4"/>
      <c r="B783" s="4"/>
      <c r="C783" s="4"/>
      <c r="D783" s="4"/>
      <c r="E783" s="4"/>
      <c r="F783" s="4"/>
      <c r="G783" s="4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x14ac:dyDescent="0.3">
      <c r="A784" s="4"/>
      <c r="B784" s="4"/>
      <c r="C784" s="4"/>
      <c r="D784" s="4"/>
      <c r="E784" s="4"/>
      <c r="F784" s="4"/>
      <c r="G784" s="4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x14ac:dyDescent="0.3">
      <c r="A785" s="4"/>
      <c r="B785" s="4"/>
      <c r="C785" s="4"/>
      <c r="D785" s="4"/>
      <c r="E785" s="4"/>
      <c r="F785" s="4"/>
      <c r="G785" s="4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x14ac:dyDescent="0.3">
      <c r="A786" s="4"/>
      <c r="B786" s="4"/>
      <c r="C786" s="4"/>
      <c r="D786" s="4"/>
      <c r="E786" s="4"/>
      <c r="F786" s="4"/>
      <c r="G786" s="4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x14ac:dyDescent="0.3">
      <c r="A787" s="4"/>
      <c r="B787" s="4"/>
      <c r="C787" s="4"/>
      <c r="D787" s="4"/>
      <c r="E787" s="4"/>
      <c r="F787" s="4"/>
      <c r="G787" s="4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x14ac:dyDescent="0.3">
      <c r="A788" s="4"/>
      <c r="B788" s="4"/>
      <c r="C788" s="4"/>
      <c r="D788" s="4"/>
      <c r="E788" s="4"/>
      <c r="F788" s="4"/>
      <c r="G788" s="4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x14ac:dyDescent="0.3">
      <c r="A789" s="4"/>
      <c r="B789" s="4"/>
      <c r="C789" s="4"/>
      <c r="D789" s="4"/>
      <c r="E789" s="4"/>
      <c r="F789" s="4"/>
      <c r="G789" s="4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x14ac:dyDescent="0.3">
      <c r="A790" s="4"/>
      <c r="B790" s="4"/>
      <c r="C790" s="4"/>
      <c r="D790" s="4"/>
      <c r="E790" s="4"/>
      <c r="F790" s="4"/>
      <c r="G790" s="4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x14ac:dyDescent="0.3">
      <c r="A791" s="4"/>
      <c r="B791" s="4"/>
      <c r="C791" s="4"/>
      <c r="D791" s="4"/>
      <c r="E791" s="4"/>
      <c r="F791" s="4"/>
      <c r="G791" s="4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x14ac:dyDescent="0.3">
      <c r="A792" s="4"/>
      <c r="B792" s="4"/>
      <c r="C792" s="4"/>
      <c r="D792" s="4"/>
      <c r="E792" s="4"/>
      <c r="F792" s="4"/>
      <c r="G792" s="4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x14ac:dyDescent="0.3">
      <c r="A793" s="4"/>
      <c r="B793" s="4"/>
      <c r="C793" s="4"/>
      <c r="D793" s="4"/>
      <c r="E793" s="4"/>
      <c r="F793" s="4"/>
      <c r="G793" s="4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x14ac:dyDescent="0.3">
      <c r="A794" s="4"/>
      <c r="B794" s="4"/>
      <c r="C794" s="4"/>
      <c r="D794" s="4"/>
      <c r="E794" s="4"/>
      <c r="F794" s="4"/>
      <c r="G794" s="4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x14ac:dyDescent="0.3">
      <c r="A795" s="4"/>
      <c r="B795" s="4"/>
      <c r="C795" s="4"/>
      <c r="D795" s="4"/>
      <c r="E795" s="4"/>
      <c r="F795" s="4"/>
      <c r="G795" s="4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x14ac:dyDescent="0.3">
      <c r="A796" s="4"/>
      <c r="B796" s="4"/>
      <c r="C796" s="4"/>
      <c r="D796" s="4"/>
      <c r="E796" s="4"/>
      <c r="F796" s="4"/>
      <c r="G796" s="4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x14ac:dyDescent="0.3">
      <c r="A797" s="4"/>
      <c r="B797" s="4"/>
      <c r="C797" s="4"/>
      <c r="D797" s="4"/>
      <c r="E797" s="4"/>
      <c r="F797" s="4"/>
      <c r="G797" s="4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x14ac:dyDescent="0.3">
      <c r="A798" s="4"/>
      <c r="B798" s="4"/>
      <c r="C798" s="4"/>
      <c r="D798" s="4"/>
      <c r="E798" s="4"/>
      <c r="F798" s="4"/>
      <c r="G798" s="4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x14ac:dyDescent="0.3">
      <c r="A799" s="4"/>
      <c r="B799" s="4"/>
      <c r="C799" s="4"/>
      <c r="D799" s="4"/>
      <c r="E799" s="4"/>
      <c r="F799" s="4"/>
      <c r="G799" s="4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x14ac:dyDescent="0.3">
      <c r="A800" s="4"/>
      <c r="B800" s="4"/>
      <c r="C800" s="4"/>
      <c r="D800" s="4"/>
      <c r="E800" s="4"/>
      <c r="F800" s="4"/>
      <c r="G800" s="4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x14ac:dyDescent="0.3">
      <c r="A801" s="4"/>
      <c r="B801" s="4"/>
      <c r="C801" s="4"/>
      <c r="D801" s="4"/>
      <c r="E801" s="4"/>
      <c r="F801" s="4"/>
      <c r="G801" s="4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x14ac:dyDescent="0.3">
      <c r="A802" s="4"/>
      <c r="B802" s="4"/>
      <c r="C802" s="4"/>
      <c r="D802" s="4"/>
      <c r="E802" s="4"/>
      <c r="F802" s="4"/>
      <c r="G802" s="4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x14ac:dyDescent="0.3">
      <c r="A803" s="4"/>
      <c r="B803" s="4"/>
      <c r="C803" s="4"/>
      <c r="D803" s="4"/>
      <c r="E803" s="4"/>
      <c r="F803" s="4"/>
      <c r="G803" s="4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x14ac:dyDescent="0.3">
      <c r="A804" s="4"/>
      <c r="B804" s="4"/>
      <c r="C804" s="4"/>
      <c r="D804" s="4"/>
      <c r="E804" s="4"/>
      <c r="F804" s="4"/>
      <c r="G804" s="4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x14ac:dyDescent="0.3">
      <c r="A805" s="4"/>
      <c r="B805" s="4"/>
      <c r="C805" s="4"/>
      <c r="D805" s="4"/>
      <c r="E805" s="4"/>
      <c r="F805" s="4"/>
      <c r="G805" s="4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x14ac:dyDescent="0.3">
      <c r="A806" s="4"/>
      <c r="B806" s="4"/>
      <c r="C806" s="4"/>
      <c r="D806" s="4"/>
      <c r="E806" s="4"/>
      <c r="F806" s="4"/>
      <c r="G806" s="4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x14ac:dyDescent="0.3">
      <c r="A807" s="4"/>
      <c r="B807" s="4"/>
      <c r="C807" s="4"/>
      <c r="D807" s="4"/>
      <c r="E807" s="4"/>
      <c r="F807" s="4"/>
      <c r="G807" s="4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x14ac:dyDescent="0.3">
      <c r="A808" s="4"/>
      <c r="B808" s="4"/>
      <c r="C808" s="4"/>
      <c r="D808" s="4"/>
      <c r="E808" s="4"/>
      <c r="F808" s="4"/>
      <c r="G808" s="4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x14ac:dyDescent="0.3">
      <c r="A809" s="4"/>
      <c r="B809" s="4"/>
      <c r="C809" s="4"/>
      <c r="D809" s="4"/>
      <c r="E809" s="4"/>
      <c r="F809" s="4"/>
      <c r="G809" s="4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x14ac:dyDescent="0.3">
      <c r="A810" s="4"/>
      <c r="B810" s="4"/>
      <c r="C810" s="4"/>
      <c r="D810" s="4"/>
      <c r="E810" s="4"/>
      <c r="F810" s="4"/>
      <c r="G810" s="4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x14ac:dyDescent="0.3">
      <c r="A811" s="4"/>
      <c r="B811" s="4"/>
      <c r="C811" s="4"/>
      <c r="D811" s="4"/>
      <c r="E811" s="4"/>
      <c r="F811" s="4"/>
      <c r="G811" s="4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x14ac:dyDescent="0.3">
      <c r="A812" s="4"/>
      <c r="B812" s="4"/>
      <c r="C812" s="4"/>
      <c r="D812" s="4"/>
      <c r="E812" s="4"/>
      <c r="F812" s="4"/>
      <c r="G812" s="4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x14ac:dyDescent="0.3">
      <c r="A813" s="4"/>
      <c r="B813" s="4"/>
      <c r="C813" s="4"/>
      <c r="D813" s="4"/>
      <c r="E813" s="4"/>
      <c r="F813" s="4"/>
      <c r="G813" s="4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x14ac:dyDescent="0.3">
      <c r="A814" s="4"/>
      <c r="B814" s="4"/>
      <c r="C814" s="4"/>
      <c r="D814" s="4"/>
      <c r="E814" s="4"/>
      <c r="F814" s="4"/>
      <c r="G814" s="4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x14ac:dyDescent="0.3">
      <c r="A815" s="4"/>
      <c r="B815" s="4"/>
      <c r="C815" s="4"/>
      <c r="D815" s="4"/>
      <c r="E815" s="4"/>
      <c r="F815" s="4"/>
      <c r="G815" s="4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x14ac:dyDescent="0.3">
      <c r="A816" s="4"/>
      <c r="B816" s="4"/>
      <c r="C816" s="4"/>
      <c r="D816" s="4"/>
      <c r="E816" s="4"/>
      <c r="F816" s="4"/>
      <c r="G816" s="4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x14ac:dyDescent="0.3">
      <c r="A817" s="4"/>
      <c r="B817" s="4"/>
      <c r="C817" s="4"/>
      <c r="D817" s="4"/>
      <c r="E817" s="4"/>
      <c r="F817" s="4"/>
      <c r="G817" s="4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x14ac:dyDescent="0.3">
      <c r="A818" s="4"/>
      <c r="B818" s="4"/>
      <c r="C818" s="4"/>
      <c r="D818" s="4"/>
      <c r="E818" s="4"/>
      <c r="F818" s="4"/>
      <c r="G818" s="4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x14ac:dyDescent="0.3">
      <c r="A819" s="4"/>
      <c r="B819" s="4"/>
      <c r="C819" s="4"/>
      <c r="D819" s="4"/>
      <c r="E819" s="4"/>
      <c r="F819" s="4"/>
      <c r="G819" s="4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x14ac:dyDescent="0.3">
      <c r="A820" s="4"/>
      <c r="B820" s="4"/>
      <c r="C820" s="4"/>
      <c r="D820" s="4"/>
      <c r="E820" s="4"/>
      <c r="F820" s="4"/>
      <c r="G820" s="4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x14ac:dyDescent="0.3">
      <c r="A821" s="4"/>
      <c r="B821" s="4"/>
      <c r="C821" s="4"/>
      <c r="D821" s="4"/>
      <c r="E821" s="4"/>
      <c r="F821" s="4"/>
      <c r="G821" s="4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x14ac:dyDescent="0.3">
      <c r="A822" s="4"/>
      <c r="B822" s="4"/>
      <c r="C822" s="4"/>
      <c r="D822" s="4"/>
      <c r="E822" s="4"/>
      <c r="F822" s="4"/>
      <c r="G822" s="4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x14ac:dyDescent="0.3">
      <c r="A823" s="4"/>
      <c r="B823" s="4"/>
      <c r="C823" s="4"/>
      <c r="D823" s="4"/>
      <c r="E823" s="4"/>
      <c r="F823" s="4"/>
      <c r="G823" s="4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x14ac:dyDescent="0.3">
      <c r="A824" s="4"/>
      <c r="B824" s="4"/>
      <c r="C824" s="4"/>
      <c r="D824" s="4"/>
      <c r="E824" s="4"/>
      <c r="F824" s="4"/>
      <c r="G824" s="4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x14ac:dyDescent="0.3">
      <c r="A825" s="4"/>
      <c r="B825" s="4"/>
      <c r="C825" s="4"/>
      <c r="D825" s="4"/>
      <c r="E825" s="4"/>
      <c r="F825" s="4"/>
      <c r="G825" s="4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x14ac:dyDescent="0.3">
      <c r="A826" s="4"/>
      <c r="B826" s="4"/>
      <c r="C826" s="4"/>
      <c r="D826" s="4"/>
      <c r="E826" s="4"/>
      <c r="F826" s="4"/>
      <c r="G826" s="4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x14ac:dyDescent="0.3">
      <c r="A827" s="4"/>
      <c r="B827" s="4"/>
      <c r="C827" s="4"/>
      <c r="D827" s="4"/>
      <c r="E827" s="4"/>
      <c r="F827" s="4"/>
      <c r="G827" s="4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x14ac:dyDescent="0.3">
      <c r="A828" s="4"/>
      <c r="B828" s="4"/>
      <c r="C828" s="4"/>
      <c r="D828" s="4"/>
      <c r="E828" s="4"/>
      <c r="F828" s="4"/>
      <c r="G828" s="4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x14ac:dyDescent="0.3">
      <c r="A829" s="4"/>
      <c r="B829" s="4"/>
      <c r="C829" s="4"/>
      <c r="D829" s="4"/>
      <c r="E829" s="4"/>
      <c r="F829" s="4"/>
      <c r="G829" s="4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x14ac:dyDescent="0.3">
      <c r="A830" s="4"/>
      <c r="B830" s="4"/>
      <c r="C830" s="4"/>
      <c r="D830" s="4"/>
      <c r="E830" s="4"/>
      <c r="F830" s="4"/>
      <c r="G830" s="4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x14ac:dyDescent="0.3">
      <c r="A831" s="4"/>
      <c r="B831" s="4"/>
      <c r="C831" s="4"/>
      <c r="D831" s="4"/>
      <c r="E831" s="4"/>
      <c r="F831" s="4"/>
      <c r="G831" s="4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x14ac:dyDescent="0.3">
      <c r="A832" s="4"/>
      <c r="B832" s="4"/>
      <c r="C832" s="4"/>
      <c r="D832" s="4"/>
      <c r="E832" s="4"/>
      <c r="F832" s="4"/>
      <c r="G832" s="4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x14ac:dyDescent="0.3">
      <c r="A833" s="4"/>
      <c r="B833" s="4"/>
      <c r="C833" s="4"/>
      <c r="D833" s="4"/>
      <c r="E833" s="4"/>
      <c r="F833" s="4"/>
      <c r="G833" s="4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x14ac:dyDescent="0.3">
      <c r="A834" s="4"/>
      <c r="B834" s="4"/>
      <c r="C834" s="4"/>
      <c r="D834" s="4"/>
      <c r="E834" s="4"/>
      <c r="F834" s="4"/>
      <c r="G834" s="4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x14ac:dyDescent="0.3">
      <c r="A835" s="4"/>
      <c r="B835" s="4"/>
      <c r="C835" s="4"/>
      <c r="D835" s="4"/>
      <c r="E835" s="4"/>
      <c r="F835" s="4"/>
      <c r="G835" s="4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x14ac:dyDescent="0.3">
      <c r="A836" s="4"/>
      <c r="B836" s="4"/>
      <c r="C836" s="4"/>
      <c r="D836" s="4"/>
      <c r="E836" s="4"/>
      <c r="F836" s="4"/>
      <c r="G836" s="4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x14ac:dyDescent="0.3">
      <c r="A837" s="4"/>
      <c r="B837" s="4"/>
      <c r="C837" s="4"/>
      <c r="D837" s="4"/>
      <c r="E837" s="4"/>
      <c r="F837" s="4"/>
      <c r="G837" s="4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x14ac:dyDescent="0.3">
      <c r="A838" s="4"/>
      <c r="B838" s="4"/>
      <c r="C838" s="4"/>
      <c r="D838" s="4"/>
      <c r="E838" s="4"/>
      <c r="F838" s="4"/>
      <c r="G838" s="4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x14ac:dyDescent="0.3">
      <c r="A839" s="4"/>
      <c r="B839" s="4"/>
      <c r="C839" s="4"/>
      <c r="D839" s="4"/>
      <c r="E839" s="4"/>
      <c r="F839" s="4"/>
      <c r="G839" s="4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x14ac:dyDescent="0.3">
      <c r="A840" s="4"/>
      <c r="B840" s="4"/>
      <c r="C840" s="4"/>
      <c r="D840" s="4"/>
      <c r="E840" s="4"/>
      <c r="F840" s="4"/>
      <c r="G840" s="4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x14ac:dyDescent="0.3">
      <c r="A841" s="4"/>
      <c r="B841" s="4"/>
      <c r="C841" s="4"/>
      <c r="D841" s="4"/>
      <c r="E841" s="4"/>
      <c r="F841" s="4"/>
      <c r="G841" s="4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x14ac:dyDescent="0.3">
      <c r="A842" s="4"/>
      <c r="B842" s="4"/>
      <c r="C842" s="4"/>
      <c r="D842" s="4"/>
      <c r="E842" s="4"/>
      <c r="F842" s="4"/>
      <c r="G842" s="4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x14ac:dyDescent="0.3">
      <c r="A843" s="4"/>
      <c r="B843" s="4"/>
      <c r="C843" s="4"/>
      <c r="D843" s="4"/>
      <c r="E843" s="4"/>
      <c r="F843" s="4"/>
      <c r="G843" s="4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x14ac:dyDescent="0.3">
      <c r="A844" s="4"/>
      <c r="B844" s="4"/>
      <c r="C844" s="4"/>
      <c r="D844" s="4"/>
      <c r="E844" s="4"/>
      <c r="F844" s="4"/>
      <c r="G844" s="4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x14ac:dyDescent="0.3">
      <c r="A845" s="4"/>
      <c r="B845" s="4"/>
      <c r="C845" s="4"/>
      <c r="D845" s="4"/>
      <c r="E845" s="4"/>
      <c r="F845" s="4"/>
      <c r="G845" s="4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x14ac:dyDescent="0.3">
      <c r="A846" s="4"/>
      <c r="B846" s="4"/>
      <c r="C846" s="4"/>
      <c r="D846" s="4"/>
      <c r="E846" s="4"/>
      <c r="F846" s="4"/>
      <c r="G846" s="4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x14ac:dyDescent="0.3">
      <c r="A847" s="4"/>
      <c r="B847" s="4"/>
      <c r="C847" s="4"/>
      <c r="D847" s="4"/>
      <c r="E847" s="4"/>
      <c r="F847" s="4"/>
      <c r="G847" s="4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x14ac:dyDescent="0.3">
      <c r="A848" s="4"/>
      <c r="B848" s="4"/>
      <c r="C848" s="4"/>
      <c r="D848" s="4"/>
      <c r="E848" s="4"/>
      <c r="F848" s="4"/>
      <c r="G848" s="4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x14ac:dyDescent="0.3">
      <c r="A849" s="4"/>
      <c r="B849" s="4"/>
      <c r="C849" s="4"/>
      <c r="D849" s="4"/>
      <c r="E849" s="4"/>
      <c r="F849" s="4"/>
      <c r="G849" s="4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x14ac:dyDescent="0.3">
      <c r="A850" s="4"/>
      <c r="B850" s="4"/>
      <c r="C850" s="4"/>
      <c r="D850" s="4"/>
      <c r="E850" s="4"/>
      <c r="F850" s="4"/>
      <c r="G850" s="4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x14ac:dyDescent="0.3">
      <c r="A851" s="4"/>
      <c r="B851" s="4"/>
      <c r="C851" s="4"/>
      <c r="D851" s="4"/>
      <c r="E851" s="4"/>
      <c r="F851" s="4"/>
      <c r="G851" s="4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x14ac:dyDescent="0.3">
      <c r="A852" s="4"/>
      <c r="B852" s="4"/>
      <c r="C852" s="4"/>
      <c r="D852" s="4"/>
      <c r="E852" s="4"/>
      <c r="F852" s="4"/>
      <c r="G852" s="4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x14ac:dyDescent="0.3">
      <c r="A853" s="4"/>
      <c r="B853" s="4"/>
      <c r="C853" s="4"/>
      <c r="D853" s="4"/>
      <c r="E853" s="4"/>
      <c r="F853" s="4"/>
      <c r="G853" s="4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x14ac:dyDescent="0.3">
      <c r="A854" s="4"/>
      <c r="B854" s="4"/>
      <c r="C854" s="4"/>
      <c r="D854" s="4"/>
      <c r="E854" s="4"/>
      <c r="F854" s="4"/>
      <c r="G854" s="4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x14ac:dyDescent="0.3">
      <c r="A855" s="4"/>
      <c r="B855" s="4"/>
      <c r="C855" s="4"/>
      <c r="D855" s="4"/>
      <c r="E855" s="4"/>
      <c r="F855" s="4"/>
      <c r="G855" s="4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x14ac:dyDescent="0.3">
      <c r="A856" s="4"/>
      <c r="B856" s="4"/>
      <c r="C856" s="4"/>
      <c r="D856" s="4"/>
      <c r="E856" s="4"/>
      <c r="F856" s="4"/>
      <c r="G856" s="4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x14ac:dyDescent="0.3">
      <c r="A857" s="4"/>
      <c r="B857" s="4"/>
      <c r="C857" s="4"/>
      <c r="D857" s="4"/>
      <c r="E857" s="4"/>
      <c r="F857" s="4"/>
      <c r="G857" s="4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x14ac:dyDescent="0.3">
      <c r="A858" s="4"/>
      <c r="B858" s="4"/>
      <c r="C858" s="4"/>
      <c r="D858" s="4"/>
      <c r="E858" s="4"/>
      <c r="F858" s="4"/>
      <c r="G858" s="4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x14ac:dyDescent="0.3">
      <c r="A859" s="4"/>
      <c r="B859" s="4"/>
      <c r="C859" s="4"/>
      <c r="D859" s="4"/>
      <c r="E859" s="4"/>
      <c r="F859" s="4"/>
      <c r="G859" s="4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x14ac:dyDescent="0.3">
      <c r="A860" s="4"/>
      <c r="B860" s="4"/>
      <c r="C860" s="4"/>
      <c r="D860" s="4"/>
      <c r="E860" s="4"/>
      <c r="F860" s="4"/>
      <c r="G860" s="4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x14ac:dyDescent="0.3">
      <c r="A861" s="4"/>
      <c r="B861" s="4"/>
      <c r="C861" s="4"/>
      <c r="D861" s="4"/>
      <c r="E861" s="4"/>
      <c r="F861" s="4"/>
      <c r="G861" s="4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x14ac:dyDescent="0.3">
      <c r="A862" s="4"/>
      <c r="B862" s="4"/>
      <c r="C862" s="4"/>
      <c r="D862" s="4"/>
      <c r="E862" s="4"/>
      <c r="F862" s="4"/>
      <c r="G862" s="4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x14ac:dyDescent="0.3">
      <c r="A863" s="4"/>
      <c r="B863" s="4"/>
      <c r="C863" s="4"/>
      <c r="D863" s="4"/>
      <c r="E863" s="4"/>
      <c r="F863" s="4"/>
      <c r="G863" s="4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x14ac:dyDescent="0.3">
      <c r="A864" s="4"/>
      <c r="B864" s="4"/>
      <c r="C864" s="4"/>
      <c r="D864" s="4"/>
      <c r="E864" s="4"/>
      <c r="F864" s="4"/>
      <c r="G864" s="4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x14ac:dyDescent="0.3">
      <c r="A865" s="4"/>
      <c r="B865" s="4"/>
      <c r="C865" s="4"/>
      <c r="D865" s="4"/>
      <c r="E865" s="4"/>
      <c r="F865" s="4"/>
      <c r="G865" s="4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3">
      <c r="A866" s="4"/>
      <c r="B866" s="4"/>
      <c r="C866" s="4"/>
      <c r="D866" s="4"/>
      <c r="E866" s="4"/>
      <c r="F866" s="4"/>
      <c r="G866" s="4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x14ac:dyDescent="0.3">
      <c r="A867" s="4"/>
      <c r="B867" s="4"/>
      <c r="C867" s="4"/>
      <c r="D867" s="4"/>
      <c r="E867" s="4"/>
      <c r="F867" s="4"/>
      <c r="G867" s="4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x14ac:dyDescent="0.3">
      <c r="A868" s="4"/>
      <c r="B868" s="4"/>
      <c r="C868" s="4"/>
      <c r="D868" s="4"/>
      <c r="E868" s="4"/>
      <c r="F868" s="4"/>
      <c r="G868" s="4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x14ac:dyDescent="0.3">
      <c r="A869" s="4"/>
      <c r="B869" s="4"/>
      <c r="C869" s="4"/>
      <c r="D869" s="4"/>
      <c r="E869" s="4"/>
      <c r="F869" s="4"/>
      <c r="G869" s="4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x14ac:dyDescent="0.3">
      <c r="A870" s="4"/>
      <c r="B870" s="4"/>
      <c r="C870" s="4"/>
      <c r="D870" s="4"/>
      <c r="E870" s="4"/>
      <c r="F870" s="4"/>
      <c r="G870" s="4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x14ac:dyDescent="0.3">
      <c r="A871" s="4"/>
      <c r="B871" s="4"/>
      <c r="C871" s="4"/>
      <c r="D871" s="4"/>
      <c r="E871" s="4"/>
      <c r="F871" s="4"/>
      <c r="G871" s="4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3">
      <c r="A872" s="4"/>
      <c r="B872" s="4"/>
      <c r="C872" s="4"/>
      <c r="D872" s="4"/>
      <c r="E872" s="4"/>
      <c r="F872" s="4"/>
      <c r="G872" s="4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x14ac:dyDescent="0.3">
      <c r="A873" s="4"/>
      <c r="B873" s="4"/>
      <c r="C873" s="4"/>
      <c r="D873" s="4"/>
      <c r="E873" s="4"/>
      <c r="F873" s="4"/>
      <c r="G873" s="4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x14ac:dyDescent="0.3">
      <c r="A874" s="4"/>
      <c r="B874" s="4"/>
      <c r="C874" s="4"/>
      <c r="D874" s="4"/>
      <c r="E874" s="4"/>
      <c r="F874" s="4"/>
      <c r="G874" s="4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x14ac:dyDescent="0.3">
      <c r="A875" s="4"/>
      <c r="B875" s="4"/>
      <c r="C875" s="4"/>
      <c r="D875" s="4"/>
      <c r="E875" s="4"/>
      <c r="F875" s="4"/>
      <c r="G875" s="4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x14ac:dyDescent="0.3">
      <c r="A876" s="4"/>
      <c r="B876" s="4"/>
      <c r="C876" s="4"/>
      <c r="D876" s="4"/>
      <c r="E876" s="4"/>
      <c r="F876" s="4"/>
      <c r="G876" s="4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x14ac:dyDescent="0.3">
      <c r="A877" s="4"/>
      <c r="B877" s="4"/>
      <c r="C877" s="4"/>
      <c r="D877" s="4"/>
      <c r="E877" s="4"/>
      <c r="F877" s="4"/>
      <c r="G877" s="4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x14ac:dyDescent="0.3">
      <c r="A878" s="4"/>
      <c r="B878" s="4"/>
      <c r="C878" s="4"/>
      <c r="D878" s="4"/>
      <c r="E878" s="4"/>
      <c r="F878" s="4"/>
      <c r="G878" s="4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x14ac:dyDescent="0.3">
      <c r="A879" s="4"/>
      <c r="B879" s="4"/>
      <c r="C879" s="4"/>
      <c r="D879" s="4"/>
      <c r="E879" s="4"/>
      <c r="F879" s="4"/>
      <c r="G879" s="4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x14ac:dyDescent="0.3">
      <c r="A880" s="4"/>
      <c r="B880" s="4"/>
      <c r="C880" s="4"/>
      <c r="D880" s="4"/>
      <c r="E880" s="4"/>
      <c r="F880" s="4"/>
      <c r="G880" s="4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x14ac:dyDescent="0.3">
      <c r="A881" s="4"/>
      <c r="B881" s="4"/>
      <c r="C881" s="4"/>
      <c r="D881" s="4"/>
      <c r="E881" s="4"/>
      <c r="F881" s="4"/>
      <c r="G881" s="4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x14ac:dyDescent="0.3">
      <c r="A882" s="4"/>
      <c r="B882" s="4"/>
      <c r="C882" s="4"/>
      <c r="D882" s="4"/>
      <c r="E882" s="4"/>
      <c r="F882" s="4"/>
      <c r="G882" s="4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x14ac:dyDescent="0.3">
      <c r="A883" s="4"/>
      <c r="B883" s="4"/>
      <c r="C883" s="4"/>
      <c r="D883" s="4"/>
      <c r="E883" s="4"/>
      <c r="F883" s="4"/>
      <c r="G883" s="4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x14ac:dyDescent="0.3">
      <c r="A884" s="4"/>
      <c r="B884" s="4"/>
      <c r="C884" s="4"/>
      <c r="D884" s="4"/>
      <c r="E884" s="4"/>
      <c r="F884" s="4"/>
      <c r="G884" s="4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x14ac:dyDescent="0.3">
      <c r="A885" s="4"/>
      <c r="B885" s="4"/>
      <c r="C885" s="4"/>
      <c r="D885" s="4"/>
      <c r="E885" s="4"/>
      <c r="F885" s="4"/>
      <c r="G885" s="4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x14ac:dyDescent="0.3">
      <c r="A886" s="4"/>
      <c r="B886" s="4"/>
      <c r="C886" s="4"/>
      <c r="D886" s="4"/>
      <c r="E886" s="4"/>
      <c r="F886" s="4"/>
      <c r="G886" s="4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x14ac:dyDescent="0.3">
      <c r="A887" s="4"/>
      <c r="B887" s="4"/>
      <c r="C887" s="4"/>
      <c r="D887" s="4"/>
      <c r="E887" s="4"/>
      <c r="F887" s="4"/>
      <c r="G887" s="4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x14ac:dyDescent="0.3">
      <c r="A888" s="4"/>
      <c r="B888" s="4"/>
      <c r="C888" s="4"/>
      <c r="D888" s="4"/>
      <c r="E888" s="4"/>
      <c r="F888" s="4"/>
      <c r="G888" s="4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x14ac:dyDescent="0.3">
      <c r="A889" s="4"/>
      <c r="B889" s="4"/>
      <c r="C889" s="4"/>
      <c r="D889" s="4"/>
      <c r="E889" s="4"/>
      <c r="F889" s="4"/>
      <c r="G889" s="4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x14ac:dyDescent="0.3">
      <c r="A890" s="4"/>
      <c r="B890" s="4"/>
      <c r="C890" s="4"/>
      <c r="D890" s="4"/>
      <c r="E890" s="4"/>
      <c r="F890" s="4"/>
      <c r="G890" s="4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x14ac:dyDescent="0.3">
      <c r="A891" s="4"/>
      <c r="B891" s="4"/>
      <c r="C891" s="4"/>
      <c r="D891" s="4"/>
      <c r="E891" s="4"/>
      <c r="F891" s="4"/>
      <c r="G891" s="4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x14ac:dyDescent="0.3">
      <c r="A892" s="4"/>
      <c r="B892" s="4"/>
      <c r="C892" s="4"/>
      <c r="D892" s="4"/>
      <c r="E892" s="4"/>
      <c r="F892" s="4"/>
      <c r="G892" s="4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x14ac:dyDescent="0.3">
      <c r="A893" s="4"/>
      <c r="B893" s="4"/>
      <c r="C893" s="4"/>
      <c r="D893" s="4"/>
      <c r="E893" s="4"/>
      <c r="F893" s="4"/>
      <c r="G893" s="4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x14ac:dyDescent="0.3">
      <c r="A894" s="4"/>
      <c r="B894" s="4"/>
      <c r="C894" s="4"/>
      <c r="D894" s="4"/>
      <c r="E894" s="4"/>
      <c r="F894" s="4"/>
      <c r="G894" s="4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x14ac:dyDescent="0.3">
      <c r="A895" s="4"/>
      <c r="B895" s="4"/>
      <c r="C895" s="4"/>
      <c r="D895" s="4"/>
      <c r="E895" s="4"/>
      <c r="F895" s="4"/>
      <c r="G895" s="4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x14ac:dyDescent="0.3">
      <c r="A896" s="4"/>
      <c r="B896" s="4"/>
      <c r="C896" s="4"/>
      <c r="D896" s="4"/>
      <c r="E896" s="4"/>
      <c r="F896" s="4"/>
      <c r="G896" s="4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x14ac:dyDescent="0.3">
      <c r="A897" s="4"/>
      <c r="B897" s="4"/>
      <c r="C897" s="4"/>
      <c r="D897" s="4"/>
      <c r="E897" s="4"/>
      <c r="F897" s="4"/>
      <c r="G897" s="4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x14ac:dyDescent="0.3">
      <c r="A898" s="4"/>
      <c r="B898" s="4"/>
      <c r="C898" s="4"/>
      <c r="D898" s="4"/>
      <c r="E898" s="4"/>
      <c r="F898" s="4"/>
      <c r="G898" s="4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x14ac:dyDescent="0.3">
      <c r="A899" s="4"/>
      <c r="B899" s="4"/>
      <c r="C899" s="4"/>
      <c r="D899" s="4"/>
      <c r="E899" s="4"/>
      <c r="F899" s="4"/>
      <c r="G899" s="4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x14ac:dyDescent="0.3">
      <c r="A900" s="4"/>
      <c r="B900" s="4"/>
      <c r="C900" s="4"/>
      <c r="D900" s="4"/>
      <c r="E900" s="4"/>
      <c r="F900" s="4"/>
      <c r="G900" s="4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x14ac:dyDescent="0.3">
      <c r="A901" s="4"/>
      <c r="B901" s="4"/>
      <c r="C901" s="4"/>
      <c r="D901" s="4"/>
      <c r="E901" s="4"/>
      <c r="F901" s="4"/>
      <c r="G901" s="4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x14ac:dyDescent="0.3">
      <c r="A902" s="4"/>
      <c r="B902" s="4"/>
      <c r="C902" s="4"/>
      <c r="D902" s="4"/>
      <c r="E902" s="4"/>
      <c r="F902" s="4"/>
      <c r="G902" s="4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x14ac:dyDescent="0.3">
      <c r="A903" s="4"/>
      <c r="B903" s="4"/>
      <c r="C903" s="4"/>
      <c r="D903" s="4"/>
      <c r="E903" s="4"/>
      <c r="F903" s="4"/>
      <c r="G903" s="4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x14ac:dyDescent="0.3">
      <c r="A904" s="4"/>
      <c r="B904" s="4"/>
      <c r="C904" s="4"/>
      <c r="D904" s="4"/>
      <c r="E904" s="4"/>
      <c r="F904" s="4"/>
      <c r="G904" s="4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x14ac:dyDescent="0.3">
      <c r="A905" s="4"/>
      <c r="B905" s="4"/>
      <c r="C905" s="4"/>
      <c r="D905" s="4"/>
      <c r="E905" s="4"/>
      <c r="F905" s="4"/>
      <c r="G905" s="4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x14ac:dyDescent="0.3">
      <c r="A906" s="4"/>
      <c r="B906" s="4"/>
      <c r="C906" s="4"/>
      <c r="D906" s="4"/>
      <c r="E906" s="4"/>
      <c r="F906" s="4"/>
      <c r="G906" s="4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x14ac:dyDescent="0.3">
      <c r="A907" s="4"/>
      <c r="B907" s="4"/>
      <c r="C907" s="4"/>
      <c r="D907" s="4"/>
      <c r="E907" s="4"/>
      <c r="F907" s="4"/>
      <c r="G907" s="4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x14ac:dyDescent="0.3">
      <c r="A908" s="4"/>
      <c r="B908" s="4"/>
      <c r="C908" s="4"/>
      <c r="D908" s="4"/>
      <c r="E908" s="4"/>
      <c r="F908" s="4"/>
      <c r="G908" s="4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x14ac:dyDescent="0.3">
      <c r="A909" s="4"/>
      <c r="B909" s="4"/>
      <c r="C909" s="4"/>
      <c r="D909" s="4"/>
      <c r="E909" s="4"/>
      <c r="F909" s="4"/>
      <c r="G909" s="4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x14ac:dyDescent="0.3">
      <c r="A910" s="4"/>
      <c r="B910" s="4"/>
      <c r="C910" s="4"/>
      <c r="D910" s="4"/>
      <c r="E910" s="4"/>
      <c r="F910" s="4"/>
      <c r="G910" s="4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x14ac:dyDescent="0.3">
      <c r="A911" s="4"/>
      <c r="B911" s="4"/>
      <c r="C911" s="4"/>
      <c r="D911" s="4"/>
      <c r="E911" s="4"/>
      <c r="F911" s="4"/>
      <c r="G911" s="4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x14ac:dyDescent="0.3">
      <c r="A912" s="4"/>
      <c r="B912" s="4"/>
      <c r="C912" s="4"/>
      <c r="D912" s="4"/>
      <c r="E912" s="4"/>
      <c r="F912" s="4"/>
      <c r="G912" s="4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x14ac:dyDescent="0.3">
      <c r="A913" s="4"/>
      <c r="B913" s="4"/>
      <c r="C913" s="4"/>
      <c r="D913" s="4"/>
      <c r="E913" s="4"/>
      <c r="F913" s="4"/>
      <c r="G913" s="4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x14ac:dyDescent="0.3">
      <c r="A914" s="4"/>
      <c r="B914" s="4"/>
      <c r="C914" s="4"/>
      <c r="D914" s="4"/>
      <c r="E914" s="4"/>
      <c r="F914" s="4"/>
      <c r="G914" s="4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x14ac:dyDescent="0.3">
      <c r="A915" s="4"/>
      <c r="B915" s="4"/>
      <c r="C915" s="4"/>
      <c r="D915" s="4"/>
      <c r="E915" s="4"/>
      <c r="F915" s="4"/>
      <c r="G915" s="4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x14ac:dyDescent="0.3">
      <c r="A916" s="4"/>
      <c r="B916" s="4"/>
      <c r="C916" s="4"/>
      <c r="D916" s="4"/>
      <c r="E916" s="4"/>
      <c r="F916" s="4"/>
      <c r="G916" s="4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x14ac:dyDescent="0.3">
      <c r="A917" s="4"/>
      <c r="B917" s="4"/>
      <c r="C917" s="4"/>
      <c r="D917" s="4"/>
      <c r="E917" s="4"/>
      <c r="F917" s="4"/>
      <c r="G917" s="4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x14ac:dyDescent="0.3">
      <c r="A918" s="4"/>
      <c r="B918" s="4"/>
      <c r="C918" s="4"/>
      <c r="D918" s="4"/>
      <c r="E918" s="4"/>
      <c r="F918" s="4"/>
      <c r="G918" s="4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x14ac:dyDescent="0.3">
      <c r="A919" s="4"/>
      <c r="B919" s="4"/>
      <c r="C919" s="4"/>
      <c r="D919" s="4"/>
      <c r="E919" s="4"/>
      <c r="F919" s="4"/>
      <c r="G919" s="4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x14ac:dyDescent="0.3">
      <c r="A920" s="4"/>
      <c r="B920" s="4"/>
      <c r="C920" s="4"/>
      <c r="D920" s="4"/>
      <c r="E920" s="4"/>
      <c r="F920" s="4"/>
      <c r="G920" s="4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x14ac:dyDescent="0.3">
      <c r="A921" s="4"/>
      <c r="B921" s="4"/>
      <c r="C921" s="4"/>
      <c r="D921" s="4"/>
      <c r="E921" s="4"/>
      <c r="F921" s="4"/>
      <c r="G921" s="4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x14ac:dyDescent="0.3">
      <c r="A922" s="4"/>
      <c r="B922" s="4"/>
      <c r="C922" s="4"/>
      <c r="D922" s="4"/>
      <c r="E922" s="4"/>
      <c r="F922" s="4"/>
      <c r="G922" s="4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x14ac:dyDescent="0.3">
      <c r="A923" s="4"/>
      <c r="B923" s="4"/>
      <c r="C923" s="4"/>
      <c r="D923" s="4"/>
      <c r="E923" s="4"/>
      <c r="F923" s="4"/>
      <c r="G923" s="4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x14ac:dyDescent="0.3">
      <c r="A924" s="4"/>
      <c r="B924" s="4"/>
      <c r="C924" s="4"/>
      <c r="D924" s="4"/>
      <c r="E924" s="4"/>
      <c r="F924" s="4"/>
      <c r="G924" s="4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x14ac:dyDescent="0.3">
      <c r="A925" s="4"/>
      <c r="B925" s="4"/>
      <c r="C925" s="4"/>
      <c r="D925" s="4"/>
      <c r="E925" s="4"/>
      <c r="F925" s="4"/>
      <c r="G925" s="4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x14ac:dyDescent="0.3">
      <c r="A926" s="4"/>
      <c r="B926" s="4"/>
      <c r="C926" s="4"/>
      <c r="D926" s="4"/>
      <c r="E926" s="4"/>
      <c r="F926" s="4"/>
      <c r="G926" s="4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x14ac:dyDescent="0.3">
      <c r="A927" s="4"/>
      <c r="B927" s="4"/>
      <c r="C927" s="4"/>
      <c r="D927" s="4"/>
      <c r="E927" s="4"/>
      <c r="F927" s="4"/>
      <c r="G927" s="4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x14ac:dyDescent="0.3">
      <c r="A928" s="4"/>
      <c r="B928" s="4"/>
      <c r="C928" s="4"/>
      <c r="D928" s="4"/>
      <c r="E928" s="4"/>
      <c r="F928" s="4"/>
      <c r="G928" s="4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x14ac:dyDescent="0.3">
      <c r="A929" s="4"/>
      <c r="B929" s="4"/>
      <c r="C929" s="4"/>
      <c r="D929" s="4"/>
      <c r="E929" s="4"/>
      <c r="F929" s="4"/>
      <c r="G929" s="4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x14ac:dyDescent="0.3">
      <c r="A930" s="4"/>
      <c r="B930" s="4"/>
      <c r="C930" s="4"/>
      <c r="D930" s="4"/>
      <c r="E930" s="4"/>
      <c r="F930" s="4"/>
      <c r="G930" s="4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x14ac:dyDescent="0.3">
      <c r="A931" s="4"/>
      <c r="B931" s="4"/>
      <c r="C931" s="4"/>
      <c r="D931" s="4"/>
      <c r="E931" s="4"/>
      <c r="F931" s="4"/>
      <c r="G931" s="4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x14ac:dyDescent="0.3">
      <c r="A932" s="4"/>
      <c r="B932" s="4"/>
      <c r="C932" s="4"/>
      <c r="D932" s="4"/>
      <c r="E932" s="4"/>
      <c r="F932" s="4"/>
      <c r="G932" s="4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x14ac:dyDescent="0.3">
      <c r="A933" s="4"/>
      <c r="B933" s="4"/>
      <c r="C933" s="4"/>
      <c r="D933" s="4"/>
      <c r="E933" s="4"/>
      <c r="F933" s="4"/>
      <c r="G933" s="4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x14ac:dyDescent="0.3">
      <c r="A934" s="4"/>
      <c r="B934" s="4"/>
      <c r="C934" s="4"/>
      <c r="D934" s="4"/>
      <c r="E934" s="4"/>
      <c r="F934" s="4"/>
      <c r="G934" s="4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x14ac:dyDescent="0.3">
      <c r="A935" s="4"/>
      <c r="B935" s="4"/>
      <c r="C935" s="4"/>
      <c r="D935" s="4"/>
      <c r="E935" s="4"/>
      <c r="F935" s="4"/>
      <c r="G935" s="4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x14ac:dyDescent="0.3">
      <c r="A936" s="4"/>
      <c r="B936" s="4"/>
      <c r="C936" s="4"/>
      <c r="D936" s="4"/>
      <c r="E936" s="4"/>
      <c r="F936" s="4"/>
      <c r="G936" s="4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x14ac:dyDescent="0.3">
      <c r="A937" s="4"/>
      <c r="B937" s="4"/>
      <c r="C937" s="4"/>
      <c r="D937" s="4"/>
      <c r="E937" s="4"/>
      <c r="F937" s="4"/>
      <c r="G937" s="4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x14ac:dyDescent="0.3">
      <c r="A938" s="4"/>
      <c r="B938" s="4"/>
      <c r="C938" s="4"/>
      <c r="D938" s="4"/>
      <c r="E938" s="4"/>
      <c r="F938" s="4"/>
      <c r="G938" s="4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x14ac:dyDescent="0.3">
      <c r="A939" s="4"/>
      <c r="B939" s="4"/>
      <c r="C939" s="4"/>
      <c r="D939" s="4"/>
      <c r="E939" s="4"/>
      <c r="F939" s="4"/>
      <c r="G939" s="4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x14ac:dyDescent="0.3">
      <c r="A940" s="4"/>
      <c r="B940" s="4"/>
      <c r="C940" s="4"/>
      <c r="D940" s="4"/>
      <c r="E940" s="4"/>
      <c r="F940" s="4"/>
      <c r="G940" s="4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x14ac:dyDescent="0.3">
      <c r="A941" s="4"/>
      <c r="B941" s="4"/>
      <c r="C941" s="4"/>
      <c r="D941" s="4"/>
      <c r="E941" s="4"/>
      <c r="F941" s="4"/>
      <c r="G941" s="4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x14ac:dyDescent="0.3">
      <c r="A942" s="4"/>
      <c r="B942" s="4"/>
      <c r="C942" s="4"/>
      <c r="D942" s="4"/>
      <c r="E942" s="4"/>
      <c r="F942" s="4"/>
      <c r="G942" s="4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x14ac:dyDescent="0.3">
      <c r="A943" s="4"/>
      <c r="B943" s="4"/>
      <c r="C943" s="4"/>
      <c r="D943" s="4"/>
      <c r="E943" s="4"/>
      <c r="F943" s="4"/>
      <c r="G943" s="4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x14ac:dyDescent="0.3">
      <c r="A944" s="4"/>
      <c r="B944" s="4"/>
      <c r="C944" s="4"/>
      <c r="D944" s="4"/>
      <c r="E944" s="4"/>
      <c r="F944" s="4"/>
      <c r="G944" s="4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x14ac:dyDescent="0.3">
      <c r="A945" s="4"/>
      <c r="B945" s="4"/>
      <c r="C945" s="4"/>
      <c r="D945" s="4"/>
      <c r="E945" s="4"/>
      <c r="F945" s="4"/>
      <c r="G945" s="4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x14ac:dyDescent="0.3">
      <c r="A946" s="4"/>
      <c r="B946" s="4"/>
      <c r="C946" s="4"/>
      <c r="D946" s="4"/>
      <c r="E946" s="4"/>
      <c r="F946" s="4"/>
      <c r="G946" s="4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x14ac:dyDescent="0.3">
      <c r="A947" s="4"/>
      <c r="B947" s="4"/>
      <c r="C947" s="4"/>
      <c r="D947" s="4"/>
      <c r="E947" s="4"/>
      <c r="F947" s="4"/>
      <c r="G947" s="4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x14ac:dyDescent="0.3">
      <c r="A948" s="4"/>
      <c r="B948" s="4"/>
      <c r="C948" s="4"/>
      <c r="D948" s="4"/>
      <c r="E948" s="4"/>
      <c r="F948" s="4"/>
      <c r="G948" s="4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x14ac:dyDescent="0.3">
      <c r="A949" s="4"/>
      <c r="B949" s="4"/>
      <c r="C949" s="4"/>
      <c r="D949" s="4"/>
      <c r="E949" s="4"/>
      <c r="F949" s="4"/>
      <c r="G949" s="4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x14ac:dyDescent="0.3">
      <c r="A950" s="4"/>
      <c r="B950" s="4"/>
      <c r="C950" s="4"/>
      <c r="D950" s="4"/>
      <c r="E950" s="4"/>
      <c r="F950" s="4"/>
      <c r="G950" s="4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x14ac:dyDescent="0.3">
      <c r="A951" s="4"/>
      <c r="B951" s="4"/>
      <c r="C951" s="4"/>
      <c r="D951" s="4"/>
      <c r="E951" s="4"/>
      <c r="F951" s="4"/>
      <c r="G951" s="4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x14ac:dyDescent="0.3">
      <c r="A952" s="4"/>
      <c r="B952" s="4"/>
      <c r="C952" s="4"/>
      <c r="D952" s="4"/>
      <c r="E952" s="4"/>
      <c r="F952" s="4"/>
      <c r="G952" s="4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x14ac:dyDescent="0.3">
      <c r="A953" s="4"/>
      <c r="B953" s="4"/>
      <c r="C953" s="4"/>
      <c r="D953" s="4"/>
      <c r="E953" s="4"/>
      <c r="F953" s="4"/>
      <c r="G953" s="4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x14ac:dyDescent="0.3">
      <c r="A954" s="4"/>
      <c r="B954" s="4"/>
      <c r="C954" s="4"/>
      <c r="D954" s="4"/>
      <c r="E954" s="4"/>
      <c r="F954" s="4"/>
      <c r="G954" s="4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x14ac:dyDescent="0.3">
      <c r="A955" s="4"/>
      <c r="B955" s="4"/>
      <c r="C955" s="4"/>
      <c r="D955" s="4"/>
      <c r="E955" s="4"/>
      <c r="F955" s="4"/>
      <c r="G955" s="4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x14ac:dyDescent="0.3">
      <c r="A956" s="4"/>
      <c r="B956" s="4"/>
      <c r="C956" s="4"/>
      <c r="D956" s="4"/>
      <c r="E956" s="4"/>
      <c r="F956" s="4"/>
      <c r="G956" s="4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x14ac:dyDescent="0.3">
      <c r="A957" s="4"/>
      <c r="B957" s="4"/>
      <c r="C957" s="4"/>
      <c r="D957" s="4"/>
      <c r="E957" s="4"/>
      <c r="F957" s="4"/>
      <c r="G957" s="4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x14ac:dyDescent="0.3">
      <c r="A958" s="4"/>
      <c r="B958" s="4"/>
      <c r="C958" s="4"/>
      <c r="D958" s="4"/>
      <c r="E958" s="4"/>
      <c r="F958" s="4"/>
      <c r="G958" s="4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x14ac:dyDescent="0.3">
      <c r="A959" s="4"/>
      <c r="B959" s="4"/>
      <c r="C959" s="4"/>
      <c r="D959" s="4"/>
      <c r="E959" s="4"/>
      <c r="F959" s="4"/>
      <c r="G959" s="4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x14ac:dyDescent="0.3">
      <c r="A960" s="4"/>
      <c r="B960" s="4"/>
      <c r="C960" s="4"/>
      <c r="D960" s="4"/>
      <c r="E960" s="4"/>
      <c r="F960" s="4"/>
      <c r="G960" s="4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x14ac:dyDescent="0.3">
      <c r="A961" s="4"/>
      <c r="B961" s="4"/>
      <c r="C961" s="4"/>
      <c r="D961" s="4"/>
      <c r="E961" s="4"/>
      <c r="F961" s="4"/>
      <c r="G961" s="4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x14ac:dyDescent="0.3">
      <c r="A962" s="4"/>
      <c r="B962" s="4"/>
      <c r="C962" s="4"/>
      <c r="D962" s="4"/>
      <c r="E962" s="4"/>
      <c r="F962" s="4"/>
      <c r="G962" s="4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x14ac:dyDescent="0.3">
      <c r="A963" s="4"/>
      <c r="B963" s="4"/>
      <c r="C963" s="4"/>
      <c r="D963" s="4"/>
      <c r="E963" s="4"/>
      <c r="F963" s="4"/>
      <c r="G963" s="4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x14ac:dyDescent="0.3">
      <c r="A964" s="4"/>
      <c r="B964" s="4"/>
      <c r="C964" s="4"/>
      <c r="D964" s="4"/>
      <c r="E964" s="4"/>
      <c r="F964" s="4"/>
      <c r="G964" s="4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x14ac:dyDescent="0.3">
      <c r="A965" s="4"/>
      <c r="B965" s="4"/>
      <c r="C965" s="4"/>
      <c r="D965" s="4"/>
      <c r="E965" s="4"/>
      <c r="F965" s="4"/>
      <c r="G965" s="4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x14ac:dyDescent="0.3">
      <c r="A966" s="4"/>
      <c r="B966" s="4"/>
      <c r="C966" s="4"/>
      <c r="D966" s="4"/>
      <c r="E966" s="4"/>
      <c r="F966" s="4"/>
      <c r="G966" s="4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x14ac:dyDescent="0.3">
      <c r="A967" s="4"/>
      <c r="B967" s="4"/>
      <c r="C967" s="4"/>
      <c r="D967" s="4"/>
      <c r="E967" s="4"/>
      <c r="F967" s="4"/>
      <c r="G967" s="4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x14ac:dyDescent="0.3">
      <c r="A968" s="4"/>
      <c r="B968" s="4"/>
      <c r="C968" s="4"/>
      <c r="D968" s="4"/>
      <c r="E968" s="4"/>
      <c r="F968" s="4"/>
      <c r="G968" s="4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x14ac:dyDescent="0.3">
      <c r="A969" s="4"/>
      <c r="B969" s="4"/>
      <c r="C969" s="4"/>
      <c r="D969" s="4"/>
      <c r="E969" s="4"/>
      <c r="F969" s="4"/>
      <c r="G969" s="4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x14ac:dyDescent="0.3">
      <c r="A970" s="4"/>
      <c r="B970" s="4"/>
      <c r="C970" s="4"/>
      <c r="D970" s="4"/>
      <c r="E970" s="4"/>
      <c r="F970" s="4"/>
      <c r="G970" s="4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x14ac:dyDescent="0.3">
      <c r="A971" s="4"/>
      <c r="B971" s="4"/>
      <c r="C971" s="4"/>
      <c r="D971" s="4"/>
      <c r="E971" s="4"/>
      <c r="F971" s="4"/>
      <c r="G971" s="4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x14ac:dyDescent="0.3">
      <c r="A972" s="4"/>
      <c r="B972" s="4"/>
      <c r="C972" s="4"/>
      <c r="D972" s="4"/>
      <c r="E972" s="4"/>
      <c r="F972" s="4"/>
      <c r="G972" s="4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x14ac:dyDescent="0.3">
      <c r="A973" s="4"/>
      <c r="B973" s="4"/>
      <c r="C973" s="4"/>
      <c r="D973" s="4"/>
      <c r="E973" s="4"/>
      <c r="F973" s="4"/>
      <c r="G973" s="4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x14ac:dyDescent="0.3">
      <c r="A974" s="4"/>
      <c r="B974" s="4"/>
      <c r="C974" s="4"/>
      <c r="D974" s="4"/>
      <c r="E974" s="4"/>
      <c r="F974" s="4"/>
      <c r="G974" s="4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x14ac:dyDescent="0.3">
      <c r="A975" s="4"/>
      <c r="B975" s="4"/>
      <c r="C975" s="4"/>
      <c r="D975" s="4"/>
      <c r="E975" s="4"/>
      <c r="F975" s="4"/>
      <c r="G975" s="4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x14ac:dyDescent="0.3">
      <c r="A976" s="4"/>
      <c r="B976" s="4"/>
      <c r="C976" s="4"/>
      <c r="D976" s="4"/>
      <c r="E976" s="4"/>
      <c r="F976" s="4"/>
      <c r="G976" s="4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x14ac:dyDescent="0.3">
      <c r="A977" s="4"/>
      <c r="B977" s="4"/>
      <c r="C977" s="4"/>
      <c r="D977" s="4"/>
      <c r="E977" s="4"/>
      <c r="F977" s="4"/>
      <c r="G977" s="4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x14ac:dyDescent="0.3">
      <c r="A978" s="4"/>
      <c r="B978" s="4"/>
      <c r="C978" s="4"/>
      <c r="D978" s="4"/>
      <c r="E978" s="4"/>
      <c r="F978" s="4"/>
      <c r="G978" s="4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x14ac:dyDescent="0.3">
      <c r="A979" s="4"/>
      <c r="B979" s="4"/>
      <c r="C979" s="4"/>
      <c r="D979" s="4"/>
      <c r="E979" s="4"/>
      <c r="F979" s="4"/>
      <c r="G979" s="4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x14ac:dyDescent="0.3">
      <c r="A980" s="4"/>
      <c r="B980" s="4"/>
      <c r="C980" s="4"/>
      <c r="D980" s="4"/>
      <c r="E980" s="4"/>
      <c r="F980" s="4"/>
      <c r="G980" s="4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x14ac:dyDescent="0.3">
      <c r="A981" s="4"/>
      <c r="B981" s="4"/>
      <c r="C981" s="4"/>
      <c r="D981" s="4"/>
      <c r="E981" s="4"/>
      <c r="F981" s="4"/>
      <c r="G981" s="4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x14ac:dyDescent="0.3">
      <c r="A982" s="4"/>
      <c r="B982" s="4"/>
      <c r="C982" s="4"/>
      <c r="D982" s="4"/>
      <c r="E982" s="4"/>
      <c r="F982" s="4"/>
      <c r="G982" s="4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x14ac:dyDescent="0.3">
      <c r="A983" s="4"/>
      <c r="B983" s="4"/>
      <c r="C983" s="4"/>
      <c r="D983" s="4"/>
      <c r="E983" s="4"/>
      <c r="F983" s="4"/>
      <c r="G983" s="4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x14ac:dyDescent="0.3">
      <c r="A984" s="4"/>
      <c r="B984" s="4"/>
      <c r="C984" s="4"/>
      <c r="D984" s="4"/>
      <c r="E984" s="4"/>
      <c r="F984" s="4"/>
      <c r="G984" s="4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x14ac:dyDescent="0.3">
      <c r="A985" s="4"/>
      <c r="B985" s="4"/>
      <c r="C985" s="4"/>
      <c r="D985" s="4"/>
      <c r="E985" s="4"/>
      <c r="F985" s="4"/>
      <c r="G985" s="4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x14ac:dyDescent="0.3">
      <c r="A986" s="4"/>
      <c r="B986" s="4"/>
      <c r="C986" s="4"/>
      <c r="D986" s="4"/>
      <c r="E986" s="4"/>
      <c r="F986" s="4"/>
      <c r="G986" s="4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x14ac:dyDescent="0.3">
      <c r="A987" s="4"/>
      <c r="B987" s="4"/>
      <c r="C987" s="4"/>
      <c r="D987" s="4"/>
      <c r="E987" s="4"/>
      <c r="F987" s="4"/>
      <c r="G987" s="4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x14ac:dyDescent="0.3">
      <c r="A988" s="4"/>
      <c r="B988" s="4"/>
      <c r="C988" s="4"/>
      <c r="D988" s="4"/>
      <c r="E988" s="4"/>
      <c r="F988" s="4"/>
      <c r="G988" s="4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x14ac:dyDescent="0.3">
      <c r="A989" s="4"/>
      <c r="B989" s="4"/>
      <c r="C989" s="4"/>
      <c r="D989" s="4"/>
      <c r="E989" s="4"/>
      <c r="F989" s="4"/>
      <c r="G989" s="4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x14ac:dyDescent="0.3">
      <c r="A990" s="4"/>
      <c r="B990" s="4"/>
      <c r="C990" s="4"/>
      <c r="D990" s="4"/>
      <c r="E990" s="4"/>
      <c r="F990" s="4"/>
      <c r="G990" s="4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x14ac:dyDescent="0.3">
      <c r="A991" s="4"/>
      <c r="B991" s="4"/>
      <c r="C991" s="4"/>
      <c r="D991" s="4"/>
      <c r="E991" s="4"/>
      <c r="F991" s="4"/>
      <c r="G991" s="4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x14ac:dyDescent="0.3">
      <c r="A992" s="4"/>
      <c r="B992" s="4"/>
      <c r="C992" s="4"/>
      <c r="D992" s="4"/>
      <c r="E992" s="4"/>
      <c r="F992" s="4"/>
      <c r="G992" s="4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x14ac:dyDescent="0.3">
      <c r="A993" s="4"/>
      <c r="B993" s="4"/>
      <c r="C993" s="4"/>
      <c r="D993" s="4"/>
      <c r="E993" s="4"/>
      <c r="F993" s="4"/>
      <c r="G993" s="4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x14ac:dyDescent="0.3">
      <c r="A994" s="4"/>
      <c r="B994" s="4"/>
      <c r="C994" s="4"/>
      <c r="D994" s="4"/>
      <c r="E994" s="4"/>
      <c r="F994" s="4"/>
      <c r="G994" s="4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x14ac:dyDescent="0.3">
      <c r="A995" s="4"/>
      <c r="B995" s="4"/>
      <c r="C995" s="4"/>
      <c r="D995" s="4"/>
      <c r="E995" s="4"/>
      <c r="F995" s="4"/>
      <c r="G995" s="4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x14ac:dyDescent="0.3">
      <c r="A996" s="4"/>
      <c r="B996" s="4"/>
      <c r="C996" s="4"/>
      <c r="D996" s="4"/>
      <c r="E996" s="4"/>
      <c r="F996" s="4"/>
      <c r="G996" s="4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x14ac:dyDescent="0.3">
      <c r="A997" s="4"/>
      <c r="B997" s="4"/>
      <c r="C997" s="4"/>
      <c r="D997" s="4"/>
      <c r="E997" s="4"/>
      <c r="F997" s="4"/>
      <c r="G997" s="4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x14ac:dyDescent="0.3">
      <c r="A998" s="4"/>
      <c r="B998" s="4"/>
      <c r="C998" s="4"/>
      <c r="D998" s="4"/>
      <c r="E998" s="4"/>
      <c r="F998" s="4"/>
      <c r="G998" s="4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x14ac:dyDescent="0.3">
      <c r="A999" s="4"/>
      <c r="B999" s="4"/>
      <c r="C999" s="4"/>
      <c r="D999" s="4"/>
      <c r="E999" s="4"/>
      <c r="F999" s="4"/>
      <c r="G999" s="4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x14ac:dyDescent="0.3">
      <c r="A1000" s="4"/>
      <c r="B1000" s="4"/>
      <c r="C1000" s="4"/>
      <c r="D1000" s="4"/>
      <c r="E1000" s="4"/>
      <c r="F1000" s="4"/>
      <c r="G1000" s="4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x14ac:dyDescent="0.3">
      <c r="A1001" s="4"/>
      <c r="B1001" s="4"/>
      <c r="C1001" s="4"/>
      <c r="D1001" s="4"/>
      <c r="E1001" s="4"/>
      <c r="F1001" s="4"/>
      <c r="G1001" s="4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x14ac:dyDescent="0.3">
      <c r="A1002" s="4"/>
      <c r="B1002" s="4"/>
      <c r="C1002" s="4"/>
      <c r="D1002" s="4"/>
      <c r="E1002" s="4"/>
      <c r="F1002" s="4"/>
      <c r="G1002" s="4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x14ac:dyDescent="0.3">
      <c r="A1003" s="4"/>
      <c r="B1003" s="4"/>
      <c r="C1003" s="4"/>
      <c r="D1003" s="4"/>
      <c r="E1003" s="4"/>
      <c r="F1003" s="4"/>
      <c r="G1003" s="4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  <row r="1004" spans="1:25" x14ac:dyDescent="0.3">
      <c r="A1004" s="4"/>
      <c r="B1004" s="4"/>
      <c r="C1004" s="4"/>
      <c r="D1004" s="4"/>
      <c r="E1004" s="4"/>
      <c r="F1004" s="4"/>
      <c r="G1004" s="4"/>
      <c r="H1004" s="72"/>
      <c r="I1004" s="72"/>
      <c r="J1004" s="72"/>
      <c r="K1004" s="72"/>
      <c r="L1004" s="72"/>
      <c r="M1004" s="72"/>
      <c r="N1004" s="72"/>
      <c r="O1004" s="72"/>
      <c r="P1004" s="72"/>
      <c r="Q1004" s="72"/>
      <c r="R1004" s="72"/>
      <c r="S1004" s="72"/>
      <c r="T1004" s="72"/>
      <c r="U1004" s="72"/>
      <c r="V1004" s="72"/>
      <c r="W1004" s="72"/>
      <c r="X1004" s="72"/>
      <c r="Y1004" s="72"/>
    </row>
    <row r="1005" spans="1:25" x14ac:dyDescent="0.3">
      <c r="A1005" s="4"/>
      <c r="B1005" s="4"/>
      <c r="C1005" s="4"/>
      <c r="D1005" s="4"/>
      <c r="E1005" s="4"/>
      <c r="F1005" s="4"/>
      <c r="G1005" s="4"/>
      <c r="H1005" s="72"/>
      <c r="I1005" s="72"/>
      <c r="J1005" s="72"/>
      <c r="K1005" s="72"/>
      <c r="L1005" s="72"/>
      <c r="M1005" s="72"/>
      <c r="N1005" s="72"/>
      <c r="O1005" s="72"/>
      <c r="P1005" s="72"/>
      <c r="Q1005" s="72"/>
      <c r="R1005" s="72"/>
      <c r="S1005" s="72"/>
      <c r="T1005" s="72"/>
      <c r="U1005" s="72"/>
      <c r="V1005" s="72"/>
      <c r="W1005" s="72"/>
      <c r="X1005" s="72"/>
      <c r="Y1005" s="72"/>
    </row>
    <row r="1006" spans="1:25" x14ac:dyDescent="0.3">
      <c r="A1006" s="4"/>
      <c r="B1006" s="4"/>
      <c r="C1006" s="4"/>
      <c r="D1006" s="4"/>
      <c r="E1006" s="4"/>
      <c r="F1006" s="4"/>
      <c r="G1006" s="4"/>
      <c r="H1006" s="72"/>
      <c r="I1006" s="72"/>
      <c r="J1006" s="72"/>
      <c r="K1006" s="72"/>
      <c r="L1006" s="72"/>
      <c r="M1006" s="72"/>
      <c r="N1006" s="72"/>
      <c r="O1006" s="72"/>
      <c r="P1006" s="72"/>
      <c r="Q1006" s="72"/>
      <c r="R1006" s="72"/>
      <c r="S1006" s="72"/>
      <c r="T1006" s="72"/>
      <c r="U1006" s="72"/>
      <c r="V1006" s="72"/>
      <c r="W1006" s="72"/>
      <c r="X1006" s="72"/>
      <c r="Y1006" s="72"/>
    </row>
    <row r="1007" spans="1:25" x14ac:dyDescent="0.3">
      <c r="A1007" s="4"/>
      <c r="B1007" s="4"/>
      <c r="C1007" s="4"/>
      <c r="D1007" s="4"/>
      <c r="E1007" s="4"/>
      <c r="F1007" s="4"/>
      <c r="G1007" s="4"/>
      <c r="H1007" s="72"/>
      <c r="I1007" s="72"/>
      <c r="J1007" s="72"/>
      <c r="K1007" s="72"/>
      <c r="L1007" s="72"/>
      <c r="M1007" s="72"/>
      <c r="N1007" s="72"/>
      <c r="O1007" s="72"/>
      <c r="P1007" s="72"/>
      <c r="Q1007" s="72"/>
      <c r="R1007" s="72"/>
      <c r="S1007" s="72"/>
      <c r="T1007" s="72"/>
      <c r="U1007" s="72"/>
      <c r="V1007" s="72"/>
      <c r="W1007" s="72"/>
      <c r="X1007" s="72"/>
      <c r="Y1007" s="72"/>
    </row>
    <row r="1008" spans="1:25" x14ac:dyDescent="0.3">
      <c r="A1008" s="4"/>
      <c r="B1008" s="4"/>
      <c r="C1008" s="4"/>
      <c r="D1008" s="4"/>
      <c r="E1008" s="4"/>
      <c r="F1008" s="4"/>
      <c r="G1008" s="4"/>
      <c r="H1008" s="72"/>
      <c r="I1008" s="72"/>
      <c r="J1008" s="72"/>
      <c r="K1008" s="72"/>
      <c r="L1008" s="72"/>
      <c r="M1008" s="72"/>
      <c r="N1008" s="72"/>
      <c r="O1008" s="72"/>
      <c r="P1008" s="72"/>
      <c r="Q1008" s="72"/>
      <c r="R1008" s="72"/>
      <c r="S1008" s="72"/>
      <c r="T1008" s="72"/>
      <c r="U1008" s="72"/>
      <c r="V1008" s="72"/>
      <c r="W1008" s="72"/>
      <c r="X1008" s="72"/>
      <c r="Y1008" s="72"/>
    </row>
    <row r="1009" spans="1:25" x14ac:dyDescent="0.3">
      <c r="A1009" s="4"/>
      <c r="B1009" s="4"/>
      <c r="C1009" s="4"/>
      <c r="D1009" s="4"/>
      <c r="E1009" s="4"/>
      <c r="F1009" s="4"/>
      <c r="G1009" s="4"/>
      <c r="H1009" s="72"/>
      <c r="I1009" s="72"/>
      <c r="J1009" s="72"/>
      <c r="K1009" s="72"/>
      <c r="L1009" s="72"/>
      <c r="M1009" s="72"/>
      <c r="N1009" s="72"/>
      <c r="O1009" s="72"/>
      <c r="P1009" s="72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3">
      <c r="A1010" s="4"/>
      <c r="B1010" s="4"/>
      <c r="C1010" s="4"/>
      <c r="D1010" s="4"/>
      <c r="E1010" s="4"/>
      <c r="F1010" s="4"/>
      <c r="G1010" s="4"/>
      <c r="H1010" s="72"/>
      <c r="I1010" s="72"/>
      <c r="J1010" s="72"/>
      <c r="K1010" s="72"/>
      <c r="L1010" s="72"/>
      <c r="M1010" s="72"/>
      <c r="N1010" s="72"/>
      <c r="O1010" s="72"/>
      <c r="P1010" s="72"/>
      <c r="Q1010" s="72"/>
      <c r="R1010" s="72"/>
      <c r="S1010" s="72"/>
      <c r="T1010" s="72"/>
      <c r="U1010" s="72"/>
      <c r="V1010" s="72"/>
      <c r="W1010" s="72"/>
      <c r="X1010" s="72"/>
      <c r="Y1010" s="72"/>
    </row>
    <row r="1011" spans="1:25" x14ac:dyDescent="0.3">
      <c r="A1011" s="4"/>
      <c r="B1011" s="4"/>
      <c r="C1011" s="4"/>
      <c r="D1011" s="4"/>
      <c r="E1011" s="4"/>
      <c r="F1011" s="4"/>
      <c r="G1011" s="4"/>
      <c r="H1011" s="72"/>
      <c r="I1011" s="72"/>
      <c r="J1011" s="72"/>
      <c r="K1011" s="72"/>
      <c r="L1011" s="72"/>
      <c r="M1011" s="72"/>
      <c r="N1011" s="72"/>
      <c r="O1011" s="72"/>
      <c r="P1011" s="72"/>
      <c r="Q1011" s="72"/>
      <c r="R1011" s="72"/>
      <c r="S1011" s="72"/>
      <c r="T1011" s="72"/>
      <c r="U1011" s="72"/>
      <c r="V1011" s="72"/>
      <c r="W1011" s="72"/>
      <c r="X1011" s="72"/>
      <c r="Y1011" s="72"/>
    </row>
    <row r="1012" spans="1:25" x14ac:dyDescent="0.3">
      <c r="A1012" s="4"/>
      <c r="B1012" s="4"/>
      <c r="C1012" s="4"/>
      <c r="D1012" s="4"/>
      <c r="E1012" s="4"/>
      <c r="F1012" s="4"/>
      <c r="G1012" s="4"/>
      <c r="H1012" s="72"/>
      <c r="I1012" s="72"/>
      <c r="J1012" s="72"/>
      <c r="K1012" s="72"/>
      <c r="L1012" s="72"/>
      <c r="M1012" s="72"/>
      <c r="N1012" s="72"/>
      <c r="O1012" s="72"/>
      <c r="P1012" s="72"/>
      <c r="Q1012" s="72"/>
      <c r="R1012" s="72"/>
      <c r="S1012" s="72"/>
      <c r="T1012" s="72"/>
      <c r="U1012" s="72"/>
      <c r="V1012" s="72"/>
      <c r="W1012" s="72"/>
      <c r="X1012" s="72"/>
      <c r="Y1012" s="72"/>
    </row>
    <row r="1013" spans="1:25" x14ac:dyDescent="0.3">
      <c r="A1013" s="4"/>
      <c r="B1013" s="4"/>
      <c r="C1013" s="4"/>
      <c r="D1013" s="4"/>
      <c r="E1013" s="4"/>
      <c r="F1013" s="4"/>
      <c r="G1013" s="4"/>
      <c r="H1013" s="72"/>
      <c r="I1013" s="72"/>
      <c r="J1013" s="72"/>
      <c r="K1013" s="72"/>
      <c r="L1013" s="72"/>
      <c r="M1013" s="72"/>
      <c r="N1013" s="72"/>
      <c r="O1013" s="72"/>
      <c r="P1013" s="72"/>
      <c r="Q1013" s="72"/>
      <c r="R1013" s="72"/>
      <c r="S1013" s="72"/>
      <c r="T1013" s="72"/>
      <c r="U1013" s="72"/>
      <c r="V1013" s="72"/>
      <c r="W1013" s="72"/>
      <c r="X1013" s="72"/>
      <c r="Y1013" s="72"/>
    </row>
    <row r="1014" spans="1:25" x14ac:dyDescent="0.3">
      <c r="A1014" s="4"/>
      <c r="B1014" s="4"/>
      <c r="C1014" s="4"/>
      <c r="D1014" s="4"/>
      <c r="E1014" s="4"/>
      <c r="F1014" s="4"/>
      <c r="G1014" s="4"/>
      <c r="H1014" s="72"/>
      <c r="I1014" s="72"/>
      <c r="J1014" s="72"/>
      <c r="K1014" s="72"/>
      <c r="L1014" s="72"/>
      <c r="M1014" s="72"/>
      <c r="N1014" s="72"/>
      <c r="O1014" s="72"/>
      <c r="P1014" s="72"/>
      <c r="Q1014" s="72"/>
      <c r="R1014" s="72"/>
      <c r="S1014" s="72"/>
      <c r="T1014" s="72"/>
      <c r="U1014" s="72"/>
      <c r="V1014" s="72"/>
      <c r="W1014" s="72"/>
      <c r="X1014" s="72"/>
      <c r="Y1014" s="72"/>
    </row>
    <row r="1015" spans="1:25" x14ac:dyDescent="0.3">
      <c r="A1015" s="4"/>
      <c r="B1015" s="4"/>
      <c r="C1015" s="4"/>
      <c r="D1015" s="4"/>
      <c r="E1015" s="4"/>
      <c r="F1015" s="4"/>
      <c r="G1015" s="4"/>
      <c r="H1015" s="72"/>
      <c r="I1015" s="72"/>
      <c r="J1015" s="72"/>
      <c r="K1015" s="72"/>
      <c r="L1015" s="72"/>
      <c r="M1015" s="72"/>
      <c r="N1015" s="72"/>
      <c r="O1015" s="72"/>
      <c r="P1015" s="72"/>
      <c r="Q1015" s="72"/>
      <c r="R1015" s="72"/>
      <c r="S1015" s="72"/>
      <c r="T1015" s="72"/>
      <c r="U1015" s="72"/>
      <c r="V1015" s="72"/>
      <c r="W1015" s="72"/>
      <c r="X1015" s="72"/>
      <c r="Y1015" s="72"/>
    </row>
    <row r="1016" spans="1:25" x14ac:dyDescent="0.3">
      <c r="A1016" s="4"/>
      <c r="B1016" s="4"/>
      <c r="C1016" s="4"/>
      <c r="D1016" s="4"/>
      <c r="E1016" s="4"/>
      <c r="F1016" s="4"/>
      <c r="G1016" s="4"/>
      <c r="H1016" s="72"/>
      <c r="I1016" s="72"/>
      <c r="J1016" s="72"/>
      <c r="K1016" s="72"/>
      <c r="L1016" s="72"/>
      <c r="M1016" s="72"/>
      <c r="N1016" s="72"/>
      <c r="O1016" s="72"/>
      <c r="P1016" s="72"/>
      <c r="Q1016" s="72"/>
      <c r="R1016" s="72"/>
      <c r="S1016" s="72"/>
      <c r="T1016" s="72"/>
      <c r="U1016" s="72"/>
      <c r="V1016" s="72"/>
      <c r="W1016" s="72"/>
      <c r="X1016" s="72"/>
      <c r="Y1016" s="72"/>
    </row>
    <row r="1017" spans="1:25" x14ac:dyDescent="0.3">
      <c r="A1017" s="4"/>
      <c r="B1017" s="4"/>
      <c r="C1017" s="4"/>
      <c r="D1017" s="4"/>
      <c r="E1017" s="4"/>
      <c r="F1017" s="4"/>
      <c r="G1017" s="4"/>
      <c r="H1017" s="72"/>
      <c r="I1017" s="72"/>
      <c r="J1017" s="72"/>
      <c r="K1017" s="72"/>
      <c r="L1017" s="72"/>
      <c r="M1017" s="72"/>
      <c r="N1017" s="72"/>
      <c r="O1017" s="72"/>
      <c r="P1017" s="72"/>
      <c r="Q1017" s="72"/>
      <c r="R1017" s="72"/>
      <c r="S1017" s="72"/>
      <c r="T1017" s="72"/>
      <c r="U1017" s="72"/>
      <c r="V1017" s="72"/>
      <c r="W1017" s="72"/>
      <c r="X1017" s="72"/>
      <c r="Y1017" s="72"/>
    </row>
    <row r="1018" spans="1:25" x14ac:dyDescent="0.3">
      <c r="A1018" s="4"/>
      <c r="B1018" s="4"/>
      <c r="C1018" s="4"/>
      <c r="D1018" s="4"/>
      <c r="E1018" s="4"/>
      <c r="F1018" s="4"/>
      <c r="G1018" s="4"/>
      <c r="H1018" s="72"/>
      <c r="I1018" s="72"/>
      <c r="J1018" s="72"/>
      <c r="K1018" s="72"/>
      <c r="L1018" s="72"/>
      <c r="M1018" s="72"/>
      <c r="N1018" s="72"/>
      <c r="O1018" s="72"/>
      <c r="P1018" s="72"/>
      <c r="Q1018" s="72"/>
      <c r="R1018" s="72"/>
      <c r="S1018" s="72"/>
      <c r="T1018" s="72"/>
      <c r="U1018" s="72"/>
      <c r="V1018" s="72"/>
      <c r="W1018" s="72"/>
      <c r="X1018" s="72"/>
      <c r="Y1018" s="72"/>
    </row>
    <row r="1019" spans="1:25" x14ac:dyDescent="0.3">
      <c r="A1019" s="4"/>
      <c r="B1019" s="4"/>
      <c r="C1019" s="4"/>
      <c r="D1019" s="4"/>
      <c r="E1019" s="4"/>
      <c r="F1019" s="4"/>
      <c r="G1019" s="4"/>
      <c r="H1019" s="72"/>
      <c r="I1019" s="72"/>
      <c r="J1019" s="72"/>
      <c r="K1019" s="72"/>
      <c r="L1019" s="72"/>
      <c r="M1019" s="72"/>
      <c r="N1019" s="72"/>
      <c r="O1019" s="72"/>
      <c r="P1019" s="72"/>
      <c r="Q1019" s="72"/>
      <c r="R1019" s="72"/>
      <c r="S1019" s="72"/>
      <c r="T1019" s="72"/>
      <c r="U1019" s="72"/>
      <c r="V1019" s="72"/>
      <c r="W1019" s="72"/>
      <c r="X1019" s="72"/>
      <c r="Y1019" s="72"/>
    </row>
    <row r="1020" spans="1:25" x14ac:dyDescent="0.3">
      <c r="A1020" s="4"/>
      <c r="B1020" s="4"/>
      <c r="C1020" s="4"/>
      <c r="D1020" s="4"/>
      <c r="E1020" s="4"/>
      <c r="F1020" s="4"/>
      <c r="G1020" s="4"/>
      <c r="H1020" s="72"/>
      <c r="I1020" s="72"/>
      <c r="J1020" s="72"/>
      <c r="K1020" s="72"/>
      <c r="L1020" s="72"/>
      <c r="M1020" s="72"/>
      <c r="N1020" s="72"/>
      <c r="O1020" s="72"/>
      <c r="P1020" s="72"/>
      <c r="Q1020" s="72"/>
      <c r="R1020" s="72"/>
      <c r="S1020" s="72"/>
      <c r="T1020" s="72"/>
      <c r="U1020" s="72"/>
      <c r="V1020" s="72"/>
      <c r="W1020" s="72"/>
      <c r="X1020" s="72"/>
      <c r="Y1020" s="72"/>
    </row>
    <row r="1021" spans="1:25" x14ac:dyDescent="0.3">
      <c r="A1021" s="4"/>
      <c r="B1021" s="4"/>
      <c r="C1021" s="4"/>
      <c r="D1021" s="4"/>
      <c r="E1021" s="4"/>
      <c r="F1021" s="4"/>
      <c r="G1021" s="4"/>
      <c r="H1021" s="72"/>
      <c r="I1021" s="72"/>
      <c r="J1021" s="72"/>
      <c r="K1021" s="72"/>
      <c r="L1021" s="72"/>
      <c r="M1021" s="72"/>
      <c r="N1021" s="72"/>
      <c r="O1021" s="72"/>
      <c r="P1021" s="72"/>
      <c r="Q1021" s="72"/>
      <c r="R1021" s="72"/>
      <c r="S1021" s="72"/>
      <c r="T1021" s="72"/>
      <c r="U1021" s="72"/>
      <c r="V1021" s="72"/>
      <c r="W1021" s="72"/>
      <c r="X1021" s="72"/>
      <c r="Y1021" s="72"/>
    </row>
    <row r="1022" spans="1:25" x14ac:dyDescent="0.3">
      <c r="A1022" s="4"/>
      <c r="B1022" s="4"/>
      <c r="C1022" s="4"/>
      <c r="D1022" s="4"/>
      <c r="E1022" s="4"/>
      <c r="F1022" s="4"/>
      <c r="G1022" s="4"/>
      <c r="H1022" s="72"/>
      <c r="I1022" s="72"/>
      <c r="J1022" s="72"/>
      <c r="K1022" s="72"/>
      <c r="L1022" s="72"/>
      <c r="M1022" s="72"/>
      <c r="N1022" s="72"/>
      <c r="O1022" s="72"/>
      <c r="P1022" s="72"/>
      <c r="Q1022" s="72"/>
      <c r="R1022" s="72"/>
      <c r="S1022" s="72"/>
      <c r="T1022" s="72"/>
      <c r="U1022" s="72"/>
      <c r="V1022" s="72"/>
      <c r="W1022" s="72"/>
      <c r="X1022" s="72"/>
      <c r="Y1022" s="72"/>
    </row>
    <row r="1023" spans="1:25" x14ac:dyDescent="0.3">
      <c r="A1023" s="4"/>
      <c r="B1023" s="4"/>
      <c r="C1023" s="4"/>
      <c r="D1023" s="4"/>
      <c r="E1023" s="4"/>
      <c r="F1023" s="4"/>
      <c r="G1023" s="4"/>
      <c r="H1023" s="72"/>
      <c r="I1023" s="72"/>
      <c r="J1023" s="72"/>
      <c r="K1023" s="72"/>
      <c r="L1023" s="72"/>
      <c r="M1023" s="72"/>
      <c r="N1023" s="72"/>
      <c r="O1023" s="72"/>
      <c r="P1023" s="72"/>
      <c r="Q1023" s="72"/>
      <c r="R1023" s="72"/>
      <c r="S1023" s="72"/>
      <c r="T1023" s="72"/>
      <c r="U1023" s="72"/>
      <c r="V1023" s="72"/>
      <c r="W1023" s="72"/>
      <c r="X1023" s="72"/>
      <c r="Y1023" s="72"/>
    </row>
    <row r="1024" spans="1:25" x14ac:dyDescent="0.3">
      <c r="A1024" s="4"/>
      <c r="B1024" s="4"/>
      <c r="C1024" s="4"/>
      <c r="D1024" s="4"/>
      <c r="E1024" s="4"/>
      <c r="F1024" s="4"/>
      <c r="G1024" s="4"/>
      <c r="H1024" s="72"/>
      <c r="I1024" s="72"/>
      <c r="J1024" s="72"/>
      <c r="K1024" s="72"/>
      <c r="L1024" s="72"/>
      <c r="M1024" s="72"/>
      <c r="N1024" s="72"/>
      <c r="O1024" s="72"/>
      <c r="P1024" s="72"/>
      <c r="Q1024" s="72"/>
      <c r="R1024" s="72"/>
      <c r="S1024" s="72"/>
      <c r="T1024" s="72"/>
      <c r="U1024" s="72"/>
      <c r="V1024" s="72"/>
      <c r="W1024" s="72"/>
      <c r="X1024" s="72"/>
      <c r="Y1024" s="72"/>
    </row>
    <row r="1025" spans="1:25" x14ac:dyDescent="0.3">
      <c r="A1025" s="4"/>
      <c r="B1025" s="4"/>
      <c r="C1025" s="4"/>
      <c r="D1025" s="4"/>
      <c r="E1025" s="4"/>
      <c r="F1025" s="4"/>
      <c r="G1025" s="4"/>
      <c r="H1025" s="72"/>
      <c r="I1025" s="72"/>
      <c r="J1025" s="72"/>
      <c r="K1025" s="72"/>
      <c r="L1025" s="72"/>
      <c r="M1025" s="72"/>
      <c r="N1025" s="72"/>
      <c r="O1025" s="72"/>
      <c r="P1025" s="72"/>
      <c r="Q1025" s="72"/>
      <c r="R1025" s="72"/>
      <c r="S1025" s="72"/>
      <c r="T1025" s="72"/>
      <c r="U1025" s="72"/>
      <c r="V1025" s="72"/>
      <c r="W1025" s="72"/>
      <c r="X1025" s="72"/>
      <c r="Y1025" s="72"/>
    </row>
    <row r="1026" spans="1:25" x14ac:dyDescent="0.3">
      <c r="A1026" s="4"/>
      <c r="B1026" s="4"/>
      <c r="C1026" s="4"/>
      <c r="D1026" s="4"/>
      <c r="E1026" s="4"/>
      <c r="F1026" s="4"/>
      <c r="G1026" s="4"/>
      <c r="H1026" s="72"/>
      <c r="I1026" s="72"/>
      <c r="J1026" s="72"/>
      <c r="K1026" s="72"/>
      <c r="L1026" s="72"/>
      <c r="M1026" s="72"/>
      <c r="N1026" s="72"/>
      <c r="O1026" s="72"/>
      <c r="P1026" s="72"/>
      <c r="Q1026" s="72"/>
      <c r="R1026" s="72"/>
      <c r="S1026" s="72"/>
      <c r="T1026" s="72"/>
      <c r="U1026" s="72"/>
      <c r="V1026" s="72"/>
      <c r="W1026" s="72"/>
      <c r="X1026" s="72"/>
      <c r="Y1026" s="72"/>
    </row>
    <row r="1027" spans="1:25" x14ac:dyDescent="0.3">
      <c r="A1027" s="4"/>
      <c r="B1027" s="4"/>
      <c r="C1027" s="4"/>
      <c r="D1027" s="4"/>
      <c r="E1027" s="4"/>
      <c r="F1027" s="4"/>
      <c r="G1027" s="4"/>
      <c r="H1027" s="72"/>
      <c r="I1027" s="72"/>
      <c r="J1027" s="72"/>
      <c r="K1027" s="72"/>
      <c r="L1027" s="72"/>
      <c r="M1027" s="72"/>
      <c r="N1027" s="72"/>
      <c r="O1027" s="72"/>
      <c r="P1027" s="72"/>
      <c r="Q1027" s="72"/>
      <c r="R1027" s="72"/>
      <c r="S1027" s="72"/>
      <c r="T1027" s="72"/>
      <c r="U1027" s="72"/>
      <c r="V1027" s="72"/>
      <c r="W1027" s="72"/>
      <c r="X1027" s="72"/>
      <c r="Y1027" s="72"/>
    </row>
    <row r="1028" spans="1:25" x14ac:dyDescent="0.3">
      <c r="A1028" s="4"/>
      <c r="B1028" s="4"/>
      <c r="C1028" s="4"/>
      <c r="D1028" s="4"/>
      <c r="E1028" s="4"/>
      <c r="F1028" s="4"/>
      <c r="G1028" s="4"/>
      <c r="H1028" s="72"/>
      <c r="I1028" s="72"/>
      <c r="J1028" s="72"/>
      <c r="K1028" s="72"/>
      <c r="L1028" s="72"/>
      <c r="M1028" s="72"/>
      <c r="N1028" s="72"/>
      <c r="O1028" s="72"/>
      <c r="P1028" s="72"/>
      <c r="Q1028" s="72"/>
      <c r="R1028" s="72"/>
      <c r="S1028" s="72"/>
      <c r="T1028" s="72"/>
      <c r="U1028" s="72"/>
      <c r="V1028" s="72"/>
      <c r="W1028" s="72"/>
      <c r="X1028" s="72"/>
      <c r="Y1028" s="72"/>
    </row>
    <row r="1029" spans="1:25" x14ac:dyDescent="0.3">
      <c r="A1029" s="4"/>
      <c r="B1029" s="4"/>
      <c r="C1029" s="4"/>
      <c r="D1029" s="4"/>
      <c r="E1029" s="4"/>
      <c r="F1029" s="4"/>
      <c r="G1029" s="4"/>
      <c r="H1029" s="72"/>
      <c r="I1029" s="72"/>
      <c r="J1029" s="72"/>
      <c r="K1029" s="72"/>
      <c r="L1029" s="72"/>
      <c r="M1029" s="72"/>
      <c r="N1029" s="72"/>
      <c r="O1029" s="72"/>
      <c r="P1029" s="72"/>
      <c r="Q1029" s="72"/>
      <c r="R1029" s="72"/>
      <c r="S1029" s="72"/>
      <c r="T1029" s="72"/>
      <c r="U1029" s="72"/>
      <c r="V1029" s="72"/>
      <c r="W1029" s="72"/>
      <c r="X1029" s="72"/>
      <c r="Y1029" s="72"/>
    </row>
    <row r="1030" spans="1:25" x14ac:dyDescent="0.3">
      <c r="A1030" s="4"/>
      <c r="B1030" s="4"/>
      <c r="C1030" s="4"/>
      <c r="D1030" s="4"/>
      <c r="E1030" s="4"/>
      <c r="F1030" s="4"/>
      <c r="G1030" s="4"/>
      <c r="H1030" s="72"/>
      <c r="I1030" s="72"/>
      <c r="J1030" s="72"/>
      <c r="K1030" s="72"/>
      <c r="L1030" s="72"/>
      <c r="M1030" s="72"/>
      <c r="N1030" s="72"/>
      <c r="O1030" s="72"/>
      <c r="P1030" s="72"/>
      <c r="Q1030" s="72"/>
      <c r="R1030" s="72"/>
      <c r="S1030" s="72"/>
      <c r="T1030" s="72"/>
      <c r="U1030" s="72"/>
      <c r="V1030" s="72"/>
      <c r="W1030" s="72"/>
      <c r="X1030" s="72"/>
      <c r="Y1030" s="72"/>
    </row>
    <row r="1031" spans="1:25" x14ac:dyDescent="0.3">
      <c r="A1031" s="4"/>
      <c r="B1031" s="4"/>
      <c r="C1031" s="4"/>
      <c r="D1031" s="4"/>
      <c r="E1031" s="4"/>
      <c r="F1031" s="4"/>
      <c r="G1031" s="4"/>
      <c r="H1031" s="72"/>
      <c r="I1031" s="72"/>
      <c r="J1031" s="72"/>
      <c r="K1031" s="72"/>
      <c r="L1031" s="72"/>
      <c r="M1031" s="72"/>
      <c r="N1031" s="72"/>
      <c r="O1031" s="72"/>
      <c r="P1031" s="72"/>
      <c r="Q1031" s="72"/>
      <c r="R1031" s="72"/>
      <c r="S1031" s="72"/>
      <c r="T1031" s="72"/>
      <c r="U1031" s="72"/>
      <c r="V1031" s="72"/>
      <c r="W1031" s="72"/>
      <c r="X1031" s="72"/>
      <c r="Y1031" s="72"/>
    </row>
    <row r="1032" spans="1:25" x14ac:dyDescent="0.3">
      <c r="A1032" s="4"/>
      <c r="B1032" s="4"/>
      <c r="C1032" s="4"/>
      <c r="D1032" s="4"/>
      <c r="E1032" s="4"/>
      <c r="F1032" s="4"/>
      <c r="G1032" s="4"/>
      <c r="H1032" s="72"/>
      <c r="I1032" s="72"/>
      <c r="J1032" s="72"/>
      <c r="K1032" s="72"/>
      <c r="L1032" s="72"/>
      <c r="M1032" s="72"/>
      <c r="N1032" s="72"/>
      <c r="O1032" s="72"/>
      <c r="P1032" s="72"/>
      <c r="Q1032" s="72"/>
      <c r="R1032" s="72"/>
      <c r="S1032" s="72"/>
      <c r="T1032" s="72"/>
      <c r="U1032" s="72"/>
      <c r="V1032" s="72"/>
      <c r="W1032" s="72"/>
      <c r="X1032" s="72"/>
      <c r="Y1032" s="72"/>
    </row>
    <row r="1033" spans="1:25" x14ac:dyDescent="0.3">
      <c r="A1033" s="4"/>
      <c r="B1033" s="4"/>
      <c r="C1033" s="4"/>
      <c r="D1033" s="4"/>
      <c r="E1033" s="4"/>
      <c r="F1033" s="4"/>
      <c r="G1033" s="4"/>
      <c r="H1033" s="72"/>
      <c r="I1033" s="72"/>
      <c r="J1033" s="72"/>
      <c r="K1033" s="72"/>
      <c r="L1033" s="72"/>
      <c r="M1033" s="72"/>
      <c r="N1033" s="72"/>
      <c r="O1033" s="72"/>
      <c r="P1033" s="72"/>
      <c r="Q1033" s="72"/>
      <c r="R1033" s="72"/>
      <c r="S1033" s="72"/>
      <c r="T1033" s="72"/>
      <c r="U1033" s="72"/>
      <c r="V1033" s="72"/>
      <c r="W1033" s="72"/>
      <c r="X1033" s="72"/>
      <c r="Y1033" s="72"/>
    </row>
    <row r="1034" spans="1:25" x14ac:dyDescent="0.3">
      <c r="A1034" s="4"/>
      <c r="B1034" s="4"/>
      <c r="C1034" s="4"/>
      <c r="D1034" s="4"/>
      <c r="E1034" s="4"/>
      <c r="F1034" s="4"/>
      <c r="G1034" s="4"/>
      <c r="H1034" s="72"/>
      <c r="I1034" s="72"/>
      <c r="J1034" s="72"/>
      <c r="K1034" s="72"/>
      <c r="L1034" s="72"/>
      <c r="M1034" s="72"/>
      <c r="N1034" s="72"/>
      <c r="O1034" s="72"/>
      <c r="P1034" s="72"/>
      <c r="Q1034" s="72"/>
      <c r="R1034" s="72"/>
      <c r="S1034" s="72"/>
      <c r="T1034" s="72"/>
      <c r="U1034" s="72"/>
      <c r="V1034" s="72"/>
      <c r="W1034" s="72"/>
      <c r="X1034" s="72"/>
      <c r="Y1034" s="72"/>
    </row>
    <row r="1035" spans="1:25" x14ac:dyDescent="0.3">
      <c r="A1035" s="4"/>
      <c r="B1035" s="4"/>
      <c r="C1035" s="4"/>
      <c r="D1035" s="4"/>
      <c r="E1035" s="4"/>
      <c r="F1035" s="4"/>
      <c r="G1035" s="4"/>
      <c r="H1035" s="72"/>
      <c r="I1035" s="72"/>
      <c r="J1035" s="72"/>
      <c r="K1035" s="72"/>
      <c r="L1035" s="72"/>
      <c r="M1035" s="72"/>
      <c r="N1035" s="72"/>
      <c r="O1035" s="72"/>
      <c r="P1035" s="72"/>
      <c r="Q1035" s="72"/>
      <c r="R1035" s="72"/>
      <c r="S1035" s="72"/>
      <c r="T1035" s="72"/>
      <c r="U1035" s="72"/>
      <c r="V1035" s="72"/>
      <c r="W1035" s="72"/>
      <c r="X1035" s="72"/>
      <c r="Y1035" s="72"/>
    </row>
    <row r="1036" spans="1:25" x14ac:dyDescent="0.3">
      <c r="A1036" s="4"/>
      <c r="B1036" s="4"/>
      <c r="C1036" s="4"/>
      <c r="D1036" s="4"/>
      <c r="E1036" s="4"/>
      <c r="F1036" s="4"/>
      <c r="G1036" s="4"/>
      <c r="H1036" s="72"/>
      <c r="I1036" s="72"/>
      <c r="J1036" s="72"/>
      <c r="K1036" s="72"/>
      <c r="L1036" s="72"/>
      <c r="M1036" s="72"/>
      <c r="N1036" s="72"/>
      <c r="O1036" s="72"/>
      <c r="P1036" s="72"/>
      <c r="Q1036" s="72"/>
      <c r="R1036" s="72"/>
      <c r="S1036" s="72"/>
      <c r="T1036" s="72"/>
      <c r="U1036" s="72"/>
      <c r="V1036" s="72"/>
      <c r="W1036" s="72"/>
      <c r="X1036" s="72"/>
      <c r="Y1036" s="72"/>
    </row>
    <row r="1037" spans="1:25" x14ac:dyDescent="0.3">
      <c r="A1037" s="4"/>
      <c r="B1037" s="4"/>
      <c r="C1037" s="4"/>
      <c r="D1037" s="4"/>
      <c r="E1037" s="4"/>
      <c r="F1037" s="4"/>
      <c r="G1037" s="4"/>
      <c r="H1037" s="72"/>
      <c r="I1037" s="72"/>
      <c r="J1037" s="72"/>
      <c r="K1037" s="72"/>
      <c r="L1037" s="72"/>
      <c r="M1037" s="72"/>
      <c r="N1037" s="72"/>
      <c r="O1037" s="72"/>
      <c r="P1037" s="72"/>
      <c r="Q1037" s="72"/>
      <c r="R1037" s="72"/>
      <c r="S1037" s="72"/>
      <c r="T1037" s="72"/>
      <c r="U1037" s="72"/>
      <c r="V1037" s="72"/>
      <c r="W1037" s="72"/>
      <c r="X1037" s="72"/>
      <c r="Y1037" s="72"/>
    </row>
    <row r="1038" spans="1:25" x14ac:dyDescent="0.3">
      <c r="A1038" s="4"/>
      <c r="B1038" s="4"/>
      <c r="C1038" s="4"/>
      <c r="D1038" s="4"/>
      <c r="E1038" s="4"/>
      <c r="F1038" s="4"/>
      <c r="G1038" s="4"/>
      <c r="H1038" s="72"/>
      <c r="I1038" s="72"/>
      <c r="J1038" s="72"/>
      <c r="K1038" s="72"/>
      <c r="L1038" s="72"/>
      <c r="M1038" s="72"/>
      <c r="N1038" s="72"/>
      <c r="O1038" s="72"/>
      <c r="P1038" s="72"/>
      <c r="Q1038" s="72"/>
      <c r="R1038" s="72"/>
      <c r="S1038" s="72"/>
      <c r="T1038" s="72"/>
      <c r="U1038" s="72"/>
      <c r="V1038" s="72"/>
      <c r="W1038" s="72"/>
      <c r="X1038" s="72"/>
      <c r="Y1038" s="72"/>
    </row>
    <row r="1039" spans="1:25" x14ac:dyDescent="0.3">
      <c r="A1039" s="4"/>
      <c r="B1039" s="4"/>
      <c r="C1039" s="4"/>
      <c r="D1039" s="4"/>
      <c r="E1039" s="4"/>
      <c r="F1039" s="4"/>
      <c r="G1039" s="4"/>
      <c r="H1039" s="72"/>
      <c r="I1039" s="72"/>
      <c r="J1039" s="72"/>
      <c r="K1039" s="72"/>
      <c r="L1039" s="72"/>
      <c r="M1039" s="72"/>
      <c r="N1039" s="72"/>
      <c r="O1039" s="72"/>
      <c r="P1039" s="72"/>
      <c r="Q1039" s="72"/>
      <c r="R1039" s="72"/>
      <c r="S1039" s="72"/>
      <c r="T1039" s="72"/>
      <c r="U1039" s="72"/>
      <c r="V1039" s="72"/>
      <c r="W1039" s="72"/>
      <c r="X1039" s="72"/>
      <c r="Y1039" s="72"/>
    </row>
    <row r="1040" spans="1:25" x14ac:dyDescent="0.3">
      <c r="A1040" s="4"/>
      <c r="B1040" s="4"/>
      <c r="C1040" s="4"/>
      <c r="D1040" s="4"/>
      <c r="E1040" s="4"/>
      <c r="F1040" s="4"/>
      <c r="G1040" s="4"/>
      <c r="H1040" s="72"/>
      <c r="I1040" s="72"/>
      <c r="J1040" s="72"/>
      <c r="K1040" s="72"/>
      <c r="L1040" s="72"/>
      <c r="M1040" s="72"/>
      <c r="N1040" s="72"/>
      <c r="O1040" s="72"/>
      <c r="P1040" s="72"/>
      <c r="Q1040" s="72"/>
      <c r="R1040" s="72"/>
      <c r="S1040" s="72"/>
      <c r="T1040" s="72"/>
      <c r="U1040" s="72"/>
      <c r="V1040" s="72"/>
      <c r="W1040" s="72"/>
      <c r="X1040" s="72"/>
      <c r="Y1040" s="72"/>
    </row>
    <row r="1041" spans="1:25" x14ac:dyDescent="0.3">
      <c r="A1041" s="4"/>
      <c r="B1041" s="4"/>
      <c r="C1041" s="4"/>
      <c r="D1041" s="4"/>
      <c r="E1041" s="4"/>
      <c r="F1041" s="4"/>
      <c r="G1041" s="4"/>
      <c r="H1041" s="72"/>
      <c r="I1041" s="72"/>
      <c r="J1041" s="72"/>
      <c r="K1041" s="72"/>
      <c r="L1041" s="72"/>
      <c r="M1041" s="72"/>
      <c r="N1041" s="72"/>
      <c r="O1041" s="72"/>
      <c r="P1041" s="72"/>
      <c r="Q1041" s="72"/>
      <c r="R1041" s="72"/>
      <c r="S1041" s="72"/>
      <c r="T1041" s="72"/>
      <c r="U1041" s="72"/>
      <c r="V1041" s="72"/>
      <c r="W1041" s="72"/>
      <c r="X1041" s="72"/>
      <c r="Y1041" s="72"/>
    </row>
    <row r="1042" spans="1:25" x14ac:dyDescent="0.3">
      <c r="A1042" s="4"/>
      <c r="B1042" s="4"/>
      <c r="C1042" s="4"/>
      <c r="D1042" s="4"/>
      <c r="E1042" s="4"/>
      <c r="F1042" s="4"/>
      <c r="G1042" s="4"/>
      <c r="H1042" s="72"/>
      <c r="I1042" s="72"/>
      <c r="J1042" s="72"/>
      <c r="K1042" s="72"/>
      <c r="L1042" s="72"/>
      <c r="M1042" s="72"/>
      <c r="N1042" s="72"/>
      <c r="O1042" s="72"/>
      <c r="P1042" s="72"/>
      <c r="Q1042" s="72"/>
      <c r="R1042" s="72"/>
      <c r="S1042" s="72"/>
      <c r="T1042" s="72"/>
      <c r="U1042" s="72"/>
      <c r="V1042" s="72"/>
      <c r="W1042" s="72"/>
      <c r="X1042" s="72"/>
      <c r="Y1042" s="72"/>
    </row>
    <row r="1043" spans="1:25" x14ac:dyDescent="0.3">
      <c r="A1043" s="4"/>
      <c r="B1043" s="4"/>
      <c r="C1043" s="4"/>
      <c r="D1043" s="4"/>
      <c r="E1043" s="4"/>
      <c r="F1043" s="4"/>
      <c r="G1043" s="4"/>
      <c r="H1043" s="72"/>
      <c r="I1043" s="72"/>
      <c r="J1043" s="72"/>
      <c r="K1043" s="72"/>
      <c r="L1043" s="72"/>
      <c r="M1043" s="72"/>
      <c r="N1043" s="72"/>
      <c r="O1043" s="72"/>
      <c r="P1043" s="72"/>
      <c r="Q1043" s="72"/>
      <c r="R1043" s="72"/>
      <c r="S1043" s="72"/>
      <c r="T1043" s="72"/>
      <c r="U1043" s="72"/>
      <c r="V1043" s="72"/>
      <c r="W1043" s="72"/>
      <c r="X1043" s="72"/>
      <c r="Y1043" s="72"/>
    </row>
    <row r="1044" spans="1:25" x14ac:dyDescent="0.3">
      <c r="A1044" s="4"/>
      <c r="B1044" s="4"/>
      <c r="C1044" s="4"/>
      <c r="D1044" s="4"/>
      <c r="E1044" s="4"/>
      <c r="F1044" s="4"/>
      <c r="G1044" s="4"/>
      <c r="H1044" s="72"/>
      <c r="I1044" s="72"/>
      <c r="J1044" s="72"/>
      <c r="K1044" s="72"/>
      <c r="L1044" s="72"/>
      <c r="M1044" s="72"/>
      <c r="N1044" s="72"/>
      <c r="O1044" s="72"/>
      <c r="P1044" s="72"/>
      <c r="Q1044" s="72"/>
      <c r="R1044" s="72"/>
      <c r="S1044" s="72"/>
      <c r="T1044" s="72"/>
      <c r="U1044" s="72"/>
      <c r="V1044" s="72"/>
      <c r="W1044" s="72"/>
      <c r="X1044" s="72"/>
      <c r="Y1044" s="72"/>
    </row>
    <row r="1045" spans="1:25" x14ac:dyDescent="0.3">
      <c r="A1045" s="4"/>
      <c r="B1045" s="4"/>
      <c r="C1045" s="4"/>
      <c r="D1045" s="4"/>
      <c r="E1045" s="4"/>
      <c r="F1045" s="4"/>
      <c r="G1045" s="4"/>
      <c r="H1045" s="72"/>
      <c r="I1045" s="72"/>
      <c r="J1045" s="72"/>
      <c r="K1045" s="72"/>
      <c r="L1045" s="72"/>
      <c r="M1045" s="72"/>
      <c r="N1045" s="72"/>
      <c r="O1045" s="72"/>
      <c r="P1045" s="72"/>
      <c r="Q1045" s="72"/>
      <c r="R1045" s="72"/>
      <c r="S1045" s="72"/>
      <c r="T1045" s="72"/>
      <c r="U1045" s="72"/>
      <c r="V1045" s="72"/>
      <c r="W1045" s="72"/>
      <c r="X1045" s="72"/>
      <c r="Y1045" s="72"/>
    </row>
    <row r="1046" spans="1:25" x14ac:dyDescent="0.3">
      <c r="A1046" s="4"/>
      <c r="B1046" s="4"/>
      <c r="C1046" s="4"/>
      <c r="D1046" s="4"/>
      <c r="E1046" s="4"/>
      <c r="F1046" s="4"/>
      <c r="G1046" s="4"/>
      <c r="H1046" s="72"/>
      <c r="I1046" s="72"/>
      <c r="J1046" s="72"/>
      <c r="K1046" s="72"/>
      <c r="L1046" s="72"/>
      <c r="M1046" s="72"/>
      <c r="N1046" s="72"/>
      <c r="O1046" s="72"/>
      <c r="P1046" s="72"/>
      <c r="Q1046" s="72"/>
      <c r="R1046" s="72"/>
      <c r="S1046" s="72"/>
      <c r="T1046" s="72"/>
      <c r="U1046" s="72"/>
      <c r="V1046" s="72"/>
      <c r="W1046" s="72"/>
      <c r="X1046" s="72"/>
      <c r="Y1046" s="72"/>
    </row>
    <row r="1047" spans="1:25" x14ac:dyDescent="0.3">
      <c r="A1047" s="4"/>
      <c r="B1047" s="4"/>
      <c r="C1047" s="4"/>
      <c r="D1047" s="4"/>
      <c r="E1047" s="4"/>
      <c r="F1047" s="4"/>
      <c r="G1047" s="4"/>
      <c r="H1047" s="72"/>
      <c r="I1047" s="72"/>
      <c r="J1047" s="72"/>
      <c r="K1047" s="72"/>
      <c r="L1047" s="72"/>
      <c r="M1047" s="72"/>
      <c r="N1047" s="72"/>
      <c r="O1047" s="72"/>
      <c r="P1047" s="72"/>
      <c r="Q1047" s="72"/>
      <c r="R1047" s="72"/>
      <c r="S1047" s="72"/>
      <c r="T1047" s="72"/>
      <c r="U1047" s="72"/>
      <c r="V1047" s="72"/>
      <c r="W1047" s="72"/>
      <c r="X1047" s="72"/>
      <c r="Y1047" s="72"/>
    </row>
    <row r="1048" spans="1:25" x14ac:dyDescent="0.3">
      <c r="A1048" s="4"/>
      <c r="B1048" s="4"/>
      <c r="C1048" s="4"/>
      <c r="D1048" s="4"/>
      <c r="E1048" s="4"/>
      <c r="F1048" s="4"/>
      <c r="G1048" s="4"/>
      <c r="H1048" s="72"/>
      <c r="I1048" s="72"/>
      <c r="J1048" s="72"/>
      <c r="K1048" s="72"/>
      <c r="L1048" s="72"/>
      <c r="M1048" s="72"/>
      <c r="N1048" s="72"/>
      <c r="O1048" s="72"/>
      <c r="P1048" s="72"/>
      <c r="Q1048" s="72"/>
      <c r="R1048" s="72"/>
      <c r="S1048" s="72"/>
      <c r="T1048" s="72"/>
      <c r="U1048" s="72"/>
      <c r="V1048" s="72"/>
      <c r="W1048" s="72"/>
      <c r="X1048" s="72"/>
      <c r="Y1048" s="72"/>
    </row>
    <row r="1049" spans="1:25" x14ac:dyDescent="0.3">
      <c r="A1049" s="4"/>
      <c r="B1049" s="4"/>
      <c r="C1049" s="4"/>
      <c r="D1049" s="4"/>
      <c r="E1049" s="4"/>
      <c r="F1049" s="4"/>
      <c r="G1049" s="4"/>
      <c r="H1049" s="72"/>
      <c r="I1049" s="72"/>
      <c r="J1049" s="72"/>
      <c r="K1049" s="72"/>
      <c r="L1049" s="72"/>
      <c r="M1049" s="72"/>
      <c r="N1049" s="72"/>
      <c r="O1049" s="72"/>
      <c r="P1049" s="72"/>
      <c r="Q1049" s="72"/>
      <c r="R1049" s="72"/>
      <c r="S1049" s="72"/>
      <c r="T1049" s="72"/>
      <c r="U1049" s="72"/>
      <c r="V1049" s="72"/>
      <c r="W1049" s="72"/>
      <c r="X1049" s="72"/>
      <c r="Y1049" s="72"/>
    </row>
    <row r="1050" spans="1:25" x14ac:dyDescent="0.3">
      <c r="A1050" s="4"/>
      <c r="B1050" s="4"/>
      <c r="C1050" s="4"/>
      <c r="D1050" s="4"/>
      <c r="E1050" s="4"/>
      <c r="F1050" s="4"/>
      <c r="G1050" s="4"/>
      <c r="H1050" s="72"/>
      <c r="I1050" s="72"/>
      <c r="J1050" s="72"/>
      <c r="K1050" s="72"/>
      <c r="L1050" s="72"/>
      <c r="M1050" s="72"/>
      <c r="N1050" s="72"/>
      <c r="O1050" s="72"/>
      <c r="P1050" s="72"/>
      <c r="Q1050" s="72"/>
      <c r="R1050" s="72"/>
      <c r="S1050" s="72"/>
      <c r="T1050" s="72"/>
      <c r="U1050" s="72"/>
      <c r="V1050" s="72"/>
      <c r="W1050" s="72"/>
      <c r="X1050" s="72"/>
      <c r="Y1050" s="72"/>
    </row>
    <row r="1051" spans="1:25" x14ac:dyDescent="0.3">
      <c r="A1051" s="4"/>
      <c r="B1051" s="4"/>
      <c r="C1051" s="4"/>
      <c r="D1051" s="4"/>
      <c r="E1051" s="4"/>
      <c r="F1051" s="4"/>
      <c r="G1051" s="4"/>
      <c r="H1051" s="72"/>
      <c r="I1051" s="72"/>
      <c r="J1051" s="72"/>
      <c r="K1051" s="72"/>
      <c r="L1051" s="72"/>
      <c r="M1051" s="72"/>
      <c r="N1051" s="72"/>
      <c r="O1051" s="72"/>
      <c r="P1051" s="72"/>
      <c r="Q1051" s="72"/>
      <c r="R1051" s="72"/>
      <c r="S1051" s="72"/>
      <c r="T1051" s="72"/>
      <c r="U1051" s="72"/>
      <c r="V1051" s="72"/>
      <c r="W1051" s="72"/>
      <c r="X1051" s="72"/>
      <c r="Y1051" s="72"/>
    </row>
    <row r="1052" spans="1:25" x14ac:dyDescent="0.3">
      <c r="A1052" s="4"/>
      <c r="B1052" s="4"/>
      <c r="C1052" s="4"/>
      <c r="D1052" s="4"/>
      <c r="E1052" s="4"/>
      <c r="F1052" s="4"/>
      <c r="G1052" s="4"/>
      <c r="H1052" s="72"/>
      <c r="I1052" s="72"/>
      <c r="J1052" s="72"/>
      <c r="K1052" s="72"/>
      <c r="L1052" s="72"/>
      <c r="M1052" s="72"/>
      <c r="N1052" s="72"/>
      <c r="O1052" s="72"/>
      <c r="P1052" s="72"/>
      <c r="Q1052" s="72"/>
      <c r="R1052" s="72"/>
      <c r="S1052" s="72"/>
      <c r="T1052" s="72"/>
      <c r="U1052" s="72"/>
      <c r="V1052" s="72"/>
      <c r="W1052" s="72"/>
      <c r="X1052" s="72"/>
      <c r="Y1052" s="72"/>
    </row>
    <row r="1053" spans="1:25" x14ac:dyDescent="0.3">
      <c r="A1053" s="4"/>
      <c r="B1053" s="4"/>
      <c r="C1053" s="4"/>
      <c r="D1053" s="4"/>
      <c r="E1053" s="4"/>
      <c r="F1053" s="4"/>
      <c r="G1053" s="4"/>
      <c r="H1053" s="72"/>
      <c r="I1053" s="72"/>
      <c r="J1053" s="72"/>
      <c r="K1053" s="72"/>
      <c r="L1053" s="72"/>
      <c r="M1053" s="72"/>
      <c r="N1053" s="72"/>
      <c r="O1053" s="72"/>
      <c r="P1053" s="72"/>
      <c r="Q1053" s="72"/>
      <c r="R1053" s="72"/>
      <c r="S1053" s="72"/>
      <c r="T1053" s="72"/>
      <c r="U1053" s="72"/>
      <c r="V1053" s="72"/>
      <c r="W1053" s="72"/>
      <c r="X1053" s="72"/>
      <c r="Y1053" s="72"/>
    </row>
    <row r="1054" spans="1:25" x14ac:dyDescent="0.3">
      <c r="A1054" s="4"/>
      <c r="B1054" s="4"/>
      <c r="C1054" s="4"/>
      <c r="D1054" s="4"/>
      <c r="E1054" s="4"/>
      <c r="F1054" s="4"/>
      <c r="G1054" s="4"/>
      <c r="H1054" s="72"/>
      <c r="I1054" s="72"/>
      <c r="J1054" s="72"/>
      <c r="K1054" s="72"/>
      <c r="L1054" s="72"/>
      <c r="M1054" s="72"/>
      <c r="N1054" s="72"/>
      <c r="O1054" s="72"/>
      <c r="P1054" s="72"/>
      <c r="Q1054" s="72"/>
      <c r="R1054" s="72"/>
      <c r="S1054" s="72"/>
      <c r="T1054" s="72"/>
      <c r="U1054" s="72"/>
      <c r="V1054" s="72"/>
      <c r="W1054" s="72"/>
      <c r="X1054" s="72"/>
      <c r="Y1054" s="72"/>
    </row>
    <row r="1055" spans="1:25" x14ac:dyDescent="0.3">
      <c r="A1055" s="4"/>
      <c r="B1055" s="4"/>
      <c r="C1055" s="4"/>
      <c r="D1055" s="4"/>
      <c r="E1055" s="4"/>
      <c r="F1055" s="4"/>
      <c r="G1055" s="4"/>
      <c r="H1055" s="72"/>
      <c r="I1055" s="72"/>
      <c r="J1055" s="72"/>
      <c r="K1055" s="72"/>
      <c r="L1055" s="72"/>
      <c r="M1055" s="72"/>
      <c r="N1055" s="72"/>
      <c r="O1055" s="72"/>
      <c r="P1055" s="72"/>
      <c r="Q1055" s="72"/>
      <c r="R1055" s="72"/>
      <c r="S1055" s="72"/>
      <c r="T1055" s="72"/>
      <c r="U1055" s="72"/>
      <c r="V1055" s="72"/>
      <c r="W1055" s="72"/>
      <c r="X1055" s="72"/>
      <c r="Y1055" s="72"/>
    </row>
    <row r="1056" spans="1:25" x14ac:dyDescent="0.3">
      <c r="A1056" s="4"/>
      <c r="B1056" s="4"/>
      <c r="C1056" s="4"/>
      <c r="D1056" s="4"/>
      <c r="E1056" s="4"/>
      <c r="F1056" s="4"/>
      <c r="G1056" s="4"/>
      <c r="H1056" s="72"/>
      <c r="I1056" s="72"/>
      <c r="J1056" s="72"/>
      <c r="K1056" s="72"/>
      <c r="L1056" s="72"/>
      <c r="M1056" s="72"/>
      <c r="N1056" s="72"/>
      <c r="O1056" s="72"/>
      <c r="P1056" s="72"/>
      <c r="Q1056" s="72"/>
      <c r="R1056" s="72"/>
      <c r="S1056" s="72"/>
      <c r="T1056" s="72"/>
      <c r="U1056" s="72"/>
      <c r="V1056" s="72"/>
      <c r="W1056" s="72"/>
      <c r="X1056" s="72"/>
      <c r="Y1056" s="72"/>
    </row>
    <row r="1057" spans="1:25" x14ac:dyDescent="0.3">
      <c r="A1057" s="4"/>
      <c r="B1057" s="4"/>
      <c r="C1057" s="4"/>
      <c r="D1057" s="4"/>
      <c r="E1057" s="4"/>
      <c r="F1057" s="4"/>
      <c r="G1057" s="4"/>
      <c r="H1057" s="72"/>
      <c r="I1057" s="72"/>
      <c r="J1057" s="72"/>
      <c r="K1057" s="72"/>
      <c r="L1057" s="72"/>
      <c r="M1057" s="72"/>
      <c r="N1057" s="72"/>
      <c r="O1057" s="72"/>
      <c r="P1057" s="72"/>
      <c r="Q1057" s="72"/>
      <c r="R1057" s="72"/>
      <c r="S1057" s="72"/>
      <c r="T1057" s="72"/>
      <c r="U1057" s="72"/>
      <c r="V1057" s="72"/>
      <c r="W1057" s="72"/>
      <c r="X1057" s="72"/>
      <c r="Y1057" s="72"/>
    </row>
    <row r="1058" spans="1:25" x14ac:dyDescent="0.3">
      <c r="A1058" s="4"/>
      <c r="B1058" s="4"/>
      <c r="C1058" s="4"/>
      <c r="D1058" s="4"/>
      <c r="E1058" s="4"/>
      <c r="F1058" s="4"/>
      <c r="G1058" s="4"/>
      <c r="H1058" s="72"/>
      <c r="I1058" s="72"/>
      <c r="J1058" s="72"/>
      <c r="K1058" s="72"/>
      <c r="L1058" s="72"/>
      <c r="M1058" s="72"/>
      <c r="N1058" s="72"/>
      <c r="O1058" s="72"/>
      <c r="P1058" s="72"/>
      <c r="Q1058" s="72"/>
      <c r="R1058" s="72"/>
      <c r="S1058" s="72"/>
      <c r="T1058" s="72"/>
      <c r="U1058" s="72"/>
      <c r="V1058" s="72"/>
      <c r="W1058" s="72"/>
      <c r="X1058" s="72"/>
      <c r="Y1058" s="72"/>
    </row>
    <row r="1059" spans="1:25" x14ac:dyDescent="0.3">
      <c r="A1059" s="4"/>
      <c r="B1059" s="4"/>
      <c r="C1059" s="4"/>
      <c r="D1059" s="4"/>
      <c r="E1059" s="4"/>
      <c r="F1059" s="4"/>
      <c r="G1059" s="4"/>
      <c r="H1059" s="72"/>
      <c r="I1059" s="72"/>
      <c r="J1059" s="72"/>
      <c r="K1059" s="72"/>
      <c r="L1059" s="72"/>
      <c r="M1059" s="72"/>
      <c r="N1059" s="72"/>
      <c r="O1059" s="72"/>
      <c r="P1059" s="72"/>
      <c r="Q1059" s="72"/>
      <c r="R1059" s="72"/>
      <c r="S1059" s="72"/>
      <c r="T1059" s="72"/>
      <c r="U1059" s="72"/>
      <c r="V1059" s="72"/>
      <c r="W1059" s="72"/>
      <c r="X1059" s="72"/>
      <c r="Y1059" s="72"/>
    </row>
    <row r="1060" spans="1:25" x14ac:dyDescent="0.3">
      <c r="A1060" s="4"/>
      <c r="B1060" s="4"/>
      <c r="C1060" s="4"/>
      <c r="D1060" s="4"/>
      <c r="E1060" s="4"/>
      <c r="F1060" s="4"/>
      <c r="G1060" s="4"/>
      <c r="H1060" s="72"/>
      <c r="I1060" s="72"/>
      <c r="J1060" s="72"/>
      <c r="K1060" s="72"/>
      <c r="L1060" s="72"/>
      <c r="M1060" s="72"/>
      <c r="N1060" s="72"/>
      <c r="O1060" s="72"/>
      <c r="P1060" s="72"/>
      <c r="Q1060" s="72"/>
      <c r="R1060" s="72"/>
      <c r="S1060" s="72"/>
      <c r="T1060" s="72"/>
      <c r="U1060" s="72"/>
      <c r="V1060" s="72"/>
      <c r="W1060" s="72"/>
      <c r="X1060" s="72"/>
      <c r="Y1060" s="72"/>
    </row>
    <row r="1061" spans="1:25" x14ac:dyDescent="0.3">
      <c r="A1061" s="4"/>
      <c r="B1061" s="4"/>
      <c r="C1061" s="4"/>
      <c r="D1061" s="4"/>
      <c r="E1061" s="4"/>
      <c r="F1061" s="4"/>
      <c r="G1061" s="4"/>
      <c r="H1061" s="72"/>
      <c r="I1061" s="72"/>
      <c r="J1061" s="72"/>
      <c r="K1061" s="72"/>
      <c r="L1061" s="72"/>
      <c r="M1061" s="72"/>
      <c r="N1061" s="72"/>
      <c r="O1061" s="72"/>
      <c r="P1061" s="72"/>
      <c r="Q1061" s="72"/>
      <c r="R1061" s="72"/>
      <c r="S1061" s="72"/>
      <c r="T1061" s="72"/>
      <c r="U1061" s="72"/>
      <c r="V1061" s="72"/>
      <c r="W1061" s="72"/>
      <c r="X1061" s="72"/>
      <c r="Y1061" s="72"/>
    </row>
    <row r="1062" spans="1:25" x14ac:dyDescent="0.3">
      <c r="A1062" s="4"/>
      <c r="B1062" s="4"/>
      <c r="C1062" s="4"/>
      <c r="D1062" s="4"/>
      <c r="E1062" s="4"/>
      <c r="F1062" s="4"/>
      <c r="G1062" s="4"/>
      <c r="H1062" s="72"/>
      <c r="I1062" s="72"/>
      <c r="J1062" s="72"/>
      <c r="K1062" s="72"/>
      <c r="L1062" s="72"/>
      <c r="M1062" s="72"/>
      <c r="N1062" s="72"/>
      <c r="O1062" s="72"/>
      <c r="P1062" s="72"/>
      <c r="Q1062" s="72"/>
      <c r="R1062" s="72"/>
      <c r="S1062" s="72"/>
      <c r="T1062" s="72"/>
      <c r="U1062" s="72"/>
      <c r="V1062" s="72"/>
      <c r="W1062" s="72"/>
      <c r="X1062" s="72"/>
      <c r="Y1062" s="72"/>
    </row>
    <row r="1063" spans="1:25" x14ac:dyDescent="0.3">
      <c r="A1063" s="4"/>
      <c r="B1063" s="4"/>
      <c r="C1063" s="4"/>
      <c r="D1063" s="4"/>
      <c r="E1063" s="4"/>
      <c r="F1063" s="4"/>
      <c r="G1063" s="4"/>
      <c r="H1063" s="72"/>
      <c r="I1063" s="72"/>
      <c r="J1063" s="72"/>
      <c r="K1063" s="72"/>
      <c r="L1063" s="72"/>
      <c r="M1063" s="72"/>
      <c r="N1063" s="72"/>
      <c r="O1063" s="72"/>
      <c r="P1063" s="72"/>
      <c r="Q1063" s="72"/>
      <c r="R1063" s="72"/>
      <c r="S1063" s="72"/>
      <c r="T1063" s="72"/>
      <c r="U1063" s="72"/>
      <c r="V1063" s="72"/>
      <c r="W1063" s="72"/>
      <c r="X1063" s="72"/>
      <c r="Y1063" s="72"/>
    </row>
    <row r="1064" spans="1:25" x14ac:dyDescent="0.3">
      <c r="A1064" s="4"/>
      <c r="B1064" s="4"/>
      <c r="C1064" s="4"/>
      <c r="D1064" s="4"/>
      <c r="E1064" s="4"/>
      <c r="F1064" s="4"/>
      <c r="G1064" s="4"/>
      <c r="H1064" s="72"/>
      <c r="I1064" s="72"/>
      <c r="J1064" s="72"/>
      <c r="K1064" s="72"/>
      <c r="L1064" s="72"/>
      <c r="M1064" s="72"/>
      <c r="N1064" s="72"/>
      <c r="O1064" s="72"/>
      <c r="P1064" s="72"/>
      <c r="Q1064" s="72"/>
      <c r="R1064" s="72"/>
      <c r="S1064" s="72"/>
      <c r="T1064" s="72"/>
      <c r="U1064" s="72"/>
      <c r="V1064" s="72"/>
      <c r="W1064" s="72"/>
      <c r="X1064" s="72"/>
      <c r="Y1064" s="72"/>
    </row>
    <row r="1065" spans="1:25" x14ac:dyDescent="0.3">
      <c r="A1065" s="4"/>
      <c r="B1065" s="4"/>
      <c r="C1065" s="4"/>
      <c r="D1065" s="4"/>
      <c r="E1065" s="4"/>
      <c r="F1065" s="4"/>
      <c r="G1065" s="4"/>
      <c r="H1065" s="72"/>
      <c r="I1065" s="72"/>
      <c r="J1065" s="72"/>
      <c r="K1065" s="72"/>
      <c r="L1065" s="72"/>
      <c r="M1065" s="72"/>
      <c r="N1065" s="72"/>
      <c r="O1065" s="72"/>
      <c r="P1065" s="72"/>
      <c r="Q1065" s="72"/>
      <c r="R1065" s="72"/>
      <c r="S1065" s="72"/>
      <c r="T1065" s="72"/>
      <c r="U1065" s="72"/>
      <c r="V1065" s="72"/>
      <c r="W1065" s="72"/>
      <c r="X1065" s="72"/>
      <c r="Y1065" s="72"/>
    </row>
    <row r="1066" spans="1:25" x14ac:dyDescent="0.3">
      <c r="A1066" s="4"/>
      <c r="B1066" s="4"/>
      <c r="C1066" s="4"/>
      <c r="D1066" s="4"/>
      <c r="E1066" s="4"/>
      <c r="F1066" s="4"/>
      <c r="G1066" s="4"/>
      <c r="H1066" s="72"/>
      <c r="I1066" s="72"/>
      <c r="J1066" s="72"/>
      <c r="K1066" s="72"/>
      <c r="L1066" s="72"/>
      <c r="M1066" s="72"/>
      <c r="N1066" s="72"/>
      <c r="O1066" s="72"/>
      <c r="P1066" s="72"/>
      <c r="Q1066" s="72"/>
      <c r="R1066" s="72"/>
      <c r="S1066" s="72"/>
      <c r="T1066" s="72"/>
      <c r="U1066" s="72"/>
      <c r="V1066" s="72"/>
      <c r="W1066" s="72"/>
      <c r="X1066" s="72"/>
      <c r="Y1066" s="72"/>
    </row>
    <row r="1067" spans="1:25" x14ac:dyDescent="0.3">
      <c r="A1067" s="4"/>
      <c r="B1067" s="4"/>
      <c r="C1067" s="4"/>
      <c r="D1067" s="4"/>
      <c r="E1067" s="4"/>
      <c r="F1067" s="4"/>
      <c r="G1067" s="4"/>
      <c r="H1067" s="72"/>
      <c r="I1067" s="72"/>
      <c r="J1067" s="72"/>
      <c r="K1067" s="72"/>
      <c r="L1067" s="72"/>
      <c r="M1067" s="72"/>
      <c r="N1067" s="72"/>
      <c r="O1067" s="72"/>
      <c r="P1067" s="72"/>
      <c r="Q1067" s="72"/>
      <c r="R1067" s="72"/>
      <c r="S1067" s="72"/>
      <c r="T1067" s="72"/>
      <c r="U1067" s="72"/>
      <c r="V1067" s="72"/>
      <c r="W1067" s="72"/>
      <c r="X1067" s="72"/>
      <c r="Y1067" s="72"/>
    </row>
    <row r="1068" spans="1:25" x14ac:dyDescent="0.3">
      <c r="A1068" s="4"/>
      <c r="B1068" s="4"/>
      <c r="C1068" s="4"/>
      <c r="D1068" s="4"/>
      <c r="E1068" s="4"/>
      <c r="F1068" s="4"/>
      <c r="G1068" s="4"/>
      <c r="H1068" s="72"/>
      <c r="I1068" s="72"/>
      <c r="J1068" s="72"/>
      <c r="K1068" s="72"/>
      <c r="L1068" s="72"/>
      <c r="M1068" s="72"/>
      <c r="N1068" s="72"/>
      <c r="O1068" s="72"/>
      <c r="P1068" s="72"/>
      <c r="Q1068" s="72"/>
      <c r="R1068" s="72"/>
      <c r="S1068" s="72"/>
      <c r="T1068" s="72"/>
      <c r="U1068" s="72"/>
      <c r="V1068" s="72"/>
      <c r="W1068" s="72"/>
      <c r="X1068" s="72"/>
      <c r="Y1068" s="72"/>
    </row>
    <row r="1069" spans="1:25" x14ac:dyDescent="0.3">
      <c r="A1069" s="4"/>
      <c r="B1069" s="4"/>
      <c r="C1069" s="4"/>
      <c r="D1069" s="4"/>
      <c r="E1069" s="4"/>
      <c r="F1069" s="4"/>
      <c r="G1069" s="4"/>
      <c r="H1069" s="72"/>
      <c r="I1069" s="72"/>
      <c r="J1069" s="72"/>
      <c r="K1069" s="72"/>
      <c r="L1069" s="72"/>
      <c r="M1069" s="72"/>
      <c r="N1069" s="72"/>
      <c r="O1069" s="72"/>
      <c r="P1069" s="72"/>
      <c r="Q1069" s="72"/>
      <c r="R1069" s="72"/>
      <c r="S1069" s="72"/>
      <c r="T1069" s="72"/>
      <c r="U1069" s="72"/>
      <c r="V1069" s="72"/>
      <c r="W1069" s="72"/>
      <c r="X1069" s="72"/>
      <c r="Y1069" s="72"/>
    </row>
    <row r="1070" spans="1:25" x14ac:dyDescent="0.3">
      <c r="A1070" s="4"/>
      <c r="B1070" s="4"/>
      <c r="C1070" s="4"/>
      <c r="D1070" s="4"/>
      <c r="E1070" s="4"/>
      <c r="F1070" s="4"/>
      <c r="G1070" s="4"/>
      <c r="H1070" s="72"/>
      <c r="I1070" s="72"/>
      <c r="J1070" s="72"/>
      <c r="K1070" s="72"/>
      <c r="L1070" s="72"/>
      <c r="M1070" s="72"/>
      <c r="N1070" s="72"/>
      <c r="O1070" s="72"/>
      <c r="P1070" s="72"/>
      <c r="Q1070" s="72"/>
      <c r="R1070" s="72"/>
      <c r="S1070" s="72"/>
      <c r="T1070" s="72"/>
      <c r="U1070" s="72"/>
      <c r="V1070" s="72"/>
      <c r="W1070" s="72"/>
      <c r="X1070" s="72"/>
      <c r="Y1070" s="72"/>
    </row>
    <row r="1071" spans="1:25" x14ac:dyDescent="0.3">
      <c r="A1071" s="4"/>
      <c r="B1071" s="4"/>
      <c r="C1071" s="4"/>
      <c r="D1071" s="4"/>
      <c r="E1071" s="4"/>
      <c r="F1071" s="4"/>
      <c r="G1071" s="4"/>
      <c r="H1071" s="72"/>
      <c r="I1071" s="72"/>
      <c r="J1071" s="72"/>
      <c r="K1071" s="72"/>
      <c r="L1071" s="72"/>
      <c r="M1071" s="72"/>
      <c r="N1071" s="72"/>
      <c r="O1071" s="72"/>
      <c r="P1071" s="72"/>
      <c r="Q1071" s="72"/>
      <c r="R1071" s="72"/>
      <c r="S1071" s="72"/>
      <c r="T1071" s="72"/>
      <c r="U1071" s="72"/>
      <c r="V1071" s="72"/>
      <c r="W1071" s="72"/>
      <c r="X1071" s="72"/>
      <c r="Y1071" s="72"/>
    </row>
    <row r="1072" spans="1:25" x14ac:dyDescent="0.3">
      <c r="A1072" s="4"/>
      <c r="B1072" s="4"/>
      <c r="C1072" s="4"/>
      <c r="D1072" s="4"/>
      <c r="E1072" s="4"/>
      <c r="F1072" s="4"/>
      <c r="G1072" s="4"/>
      <c r="H1072" s="72"/>
      <c r="I1072" s="72"/>
      <c r="J1072" s="72"/>
      <c r="K1072" s="72"/>
      <c r="L1072" s="72"/>
      <c r="M1072" s="72"/>
      <c r="N1072" s="72"/>
      <c r="O1072" s="72"/>
      <c r="P1072" s="72"/>
      <c r="Q1072" s="72"/>
      <c r="R1072" s="72"/>
      <c r="S1072" s="72"/>
      <c r="T1072" s="72"/>
      <c r="U1072" s="72"/>
      <c r="V1072" s="72"/>
      <c r="W1072" s="72"/>
      <c r="X1072" s="72"/>
      <c r="Y1072" s="72"/>
    </row>
    <row r="1073" spans="1:25" x14ac:dyDescent="0.3">
      <c r="A1073" s="4"/>
      <c r="B1073" s="4"/>
      <c r="C1073" s="4"/>
      <c r="D1073" s="4"/>
      <c r="E1073" s="4"/>
      <c r="F1073" s="4"/>
      <c r="G1073" s="4"/>
      <c r="H1073" s="72"/>
      <c r="I1073" s="72"/>
      <c r="J1073" s="72"/>
      <c r="K1073" s="72"/>
      <c r="L1073" s="72"/>
      <c r="M1073" s="72"/>
      <c r="N1073" s="72"/>
      <c r="O1073" s="72"/>
      <c r="P1073" s="72"/>
      <c r="Q1073" s="72"/>
      <c r="R1073" s="72"/>
      <c r="S1073" s="72"/>
      <c r="T1073" s="72"/>
      <c r="U1073" s="72"/>
      <c r="V1073" s="72"/>
      <c r="W1073" s="72"/>
      <c r="X1073" s="72"/>
      <c r="Y1073" s="72"/>
    </row>
    <row r="1074" spans="1:25" x14ac:dyDescent="0.3">
      <c r="A1074" s="4"/>
      <c r="B1074" s="4"/>
      <c r="C1074" s="4"/>
      <c r="D1074" s="4"/>
      <c r="E1074" s="4"/>
      <c r="F1074" s="4"/>
      <c r="G1074" s="4"/>
      <c r="H1074" s="72"/>
      <c r="I1074" s="72"/>
      <c r="J1074" s="72"/>
      <c r="K1074" s="72"/>
      <c r="L1074" s="72"/>
      <c r="M1074" s="72"/>
      <c r="N1074" s="72"/>
      <c r="O1074" s="72"/>
      <c r="P1074" s="72"/>
      <c r="Q1074" s="72"/>
      <c r="R1074" s="72"/>
      <c r="S1074" s="72"/>
      <c r="T1074" s="72"/>
      <c r="U1074" s="72"/>
      <c r="V1074" s="72"/>
      <c r="W1074" s="72"/>
      <c r="X1074" s="72"/>
      <c r="Y1074" s="72"/>
    </row>
    <row r="1075" spans="1:25" x14ac:dyDescent="0.3">
      <c r="A1075" s="4"/>
      <c r="B1075" s="4"/>
      <c r="C1075" s="4"/>
      <c r="D1075" s="4"/>
      <c r="E1075" s="4"/>
      <c r="F1075" s="4"/>
      <c r="G1075" s="4"/>
      <c r="H1075" s="72"/>
      <c r="I1075" s="72"/>
      <c r="J1075" s="72"/>
      <c r="K1075" s="72"/>
      <c r="L1075" s="72"/>
      <c r="M1075" s="72"/>
      <c r="N1075" s="72"/>
      <c r="O1075" s="72"/>
      <c r="P1075" s="72"/>
      <c r="Q1075" s="72"/>
      <c r="R1075" s="72"/>
      <c r="S1075" s="72"/>
      <c r="T1075" s="72"/>
      <c r="U1075" s="72"/>
      <c r="V1075" s="72"/>
      <c r="W1075" s="72"/>
      <c r="X1075" s="72"/>
      <c r="Y1075" s="72"/>
    </row>
    <row r="1076" spans="1:25" x14ac:dyDescent="0.3">
      <c r="A1076" s="4"/>
      <c r="B1076" s="4"/>
      <c r="C1076" s="4"/>
      <c r="D1076" s="4"/>
      <c r="E1076" s="4"/>
      <c r="F1076" s="4"/>
      <c r="G1076" s="4"/>
      <c r="H1076" s="72"/>
      <c r="I1076" s="72"/>
      <c r="J1076" s="72"/>
      <c r="K1076" s="72"/>
      <c r="L1076" s="72"/>
      <c r="M1076" s="72"/>
      <c r="N1076" s="72"/>
      <c r="O1076" s="72"/>
      <c r="P1076" s="72"/>
      <c r="Q1076" s="72"/>
      <c r="R1076" s="72"/>
      <c r="S1076" s="72"/>
      <c r="T1076" s="72"/>
      <c r="U1076" s="72"/>
      <c r="V1076" s="72"/>
      <c r="W1076" s="72"/>
      <c r="X1076" s="72"/>
      <c r="Y1076" s="72"/>
    </row>
    <row r="1077" spans="1:25" x14ac:dyDescent="0.3">
      <c r="A1077" s="4"/>
      <c r="B1077" s="4"/>
      <c r="C1077" s="4"/>
      <c r="D1077" s="4"/>
      <c r="E1077" s="4"/>
      <c r="F1077" s="4"/>
      <c r="G1077" s="4"/>
      <c r="H1077" s="72"/>
      <c r="I1077" s="72"/>
      <c r="J1077" s="72"/>
      <c r="K1077" s="72"/>
      <c r="L1077" s="72"/>
      <c r="M1077" s="72"/>
      <c r="N1077" s="72"/>
      <c r="O1077" s="72"/>
      <c r="P1077" s="72"/>
      <c r="Q1077" s="72"/>
      <c r="R1077" s="72"/>
      <c r="S1077" s="72"/>
      <c r="T1077" s="72"/>
      <c r="U1077" s="72"/>
      <c r="V1077" s="72"/>
      <c r="W1077" s="72"/>
      <c r="X1077" s="72"/>
      <c r="Y1077" s="72"/>
    </row>
    <row r="1078" spans="1:25" x14ac:dyDescent="0.3">
      <c r="A1078" s="4"/>
      <c r="B1078" s="4"/>
      <c r="C1078" s="4"/>
      <c r="D1078" s="4"/>
      <c r="E1078" s="4"/>
      <c r="F1078" s="4"/>
      <c r="G1078" s="4"/>
      <c r="H1078" s="72"/>
      <c r="I1078" s="72"/>
      <c r="J1078" s="72"/>
      <c r="K1078" s="72"/>
      <c r="L1078" s="72"/>
      <c r="M1078" s="72"/>
      <c r="N1078" s="72"/>
      <c r="O1078" s="72"/>
      <c r="P1078" s="72"/>
      <c r="Q1078" s="72"/>
      <c r="R1078" s="72"/>
      <c r="S1078" s="72"/>
      <c r="T1078" s="72"/>
      <c r="U1078" s="72"/>
      <c r="V1078" s="72"/>
      <c r="W1078" s="72"/>
      <c r="X1078" s="72"/>
      <c r="Y1078" s="72"/>
    </row>
    <row r="1079" spans="1:25" x14ac:dyDescent="0.3">
      <c r="A1079" s="4"/>
      <c r="B1079" s="4"/>
      <c r="C1079" s="4"/>
      <c r="D1079" s="4"/>
      <c r="E1079" s="4"/>
      <c r="F1079" s="4"/>
      <c r="G1079" s="4"/>
      <c r="H1079" s="72"/>
      <c r="I1079" s="72"/>
      <c r="J1079" s="72"/>
      <c r="K1079" s="72"/>
      <c r="L1079" s="72"/>
      <c r="M1079" s="72"/>
      <c r="N1079" s="72"/>
      <c r="O1079" s="72"/>
      <c r="P1079" s="72"/>
      <c r="Q1079" s="72"/>
      <c r="R1079" s="72"/>
      <c r="S1079" s="72"/>
      <c r="T1079" s="72"/>
      <c r="U1079" s="72"/>
      <c r="V1079" s="72"/>
      <c r="W1079" s="72"/>
      <c r="X1079" s="72"/>
      <c r="Y1079" s="72"/>
    </row>
    <row r="1080" spans="1:25" x14ac:dyDescent="0.3">
      <c r="A1080" s="4"/>
      <c r="B1080" s="4"/>
      <c r="C1080" s="4"/>
      <c r="D1080" s="4"/>
      <c r="E1080" s="4"/>
      <c r="F1080" s="4"/>
      <c r="G1080" s="4"/>
      <c r="H1080" s="72"/>
      <c r="I1080" s="72"/>
      <c r="J1080" s="72"/>
      <c r="K1080" s="72"/>
      <c r="L1080" s="72"/>
      <c r="M1080" s="72"/>
      <c r="N1080" s="72"/>
      <c r="O1080" s="72"/>
      <c r="P1080" s="72"/>
      <c r="Q1080" s="72"/>
      <c r="R1080" s="72"/>
      <c r="S1080" s="72"/>
      <c r="T1080" s="72"/>
      <c r="U1080" s="72"/>
      <c r="V1080" s="72"/>
      <c r="W1080" s="72"/>
      <c r="X1080" s="72"/>
      <c r="Y1080" s="72"/>
    </row>
    <row r="1081" spans="1:25" x14ac:dyDescent="0.3">
      <c r="A1081" s="4"/>
      <c r="B1081" s="4"/>
      <c r="C1081" s="4"/>
      <c r="D1081" s="4"/>
      <c r="E1081" s="4"/>
      <c r="F1081" s="4"/>
      <c r="G1081" s="4"/>
      <c r="H1081" s="72"/>
      <c r="I1081" s="72"/>
      <c r="J1081" s="72"/>
      <c r="K1081" s="72"/>
      <c r="L1081" s="72"/>
      <c r="M1081" s="72"/>
      <c r="N1081" s="72"/>
      <c r="O1081" s="72"/>
      <c r="P1081" s="72"/>
      <c r="Q1081" s="72"/>
      <c r="R1081" s="72"/>
      <c r="S1081" s="72"/>
      <c r="T1081" s="72"/>
      <c r="U1081" s="72"/>
      <c r="V1081" s="72"/>
      <c r="W1081" s="72"/>
      <c r="X1081" s="72"/>
      <c r="Y1081" s="72"/>
    </row>
    <row r="1082" spans="1:25" x14ac:dyDescent="0.3">
      <c r="A1082" s="4"/>
      <c r="B1082" s="4"/>
      <c r="C1082" s="4"/>
      <c r="D1082" s="4"/>
      <c r="E1082" s="4"/>
      <c r="F1082" s="4"/>
      <c r="G1082" s="4"/>
      <c r="H1082" s="72"/>
      <c r="I1082" s="72"/>
      <c r="J1082" s="72"/>
      <c r="K1082" s="72"/>
      <c r="L1082" s="72"/>
      <c r="M1082" s="72"/>
      <c r="N1082" s="72"/>
      <c r="O1082" s="72"/>
      <c r="P1082" s="72"/>
      <c r="Q1082" s="72"/>
      <c r="R1082" s="72"/>
      <c r="S1082" s="72"/>
      <c r="T1082" s="72"/>
      <c r="U1082" s="72"/>
      <c r="V1082" s="72"/>
      <c r="W1082" s="72"/>
      <c r="X1082" s="72"/>
      <c r="Y1082" s="72"/>
    </row>
    <row r="1083" spans="1:25" x14ac:dyDescent="0.3">
      <c r="A1083" s="4"/>
      <c r="B1083" s="4"/>
      <c r="C1083" s="4"/>
      <c r="D1083" s="4"/>
      <c r="E1083" s="4"/>
      <c r="F1083" s="4"/>
      <c r="G1083" s="4"/>
      <c r="H1083" s="72"/>
      <c r="I1083" s="72"/>
      <c r="J1083" s="72"/>
      <c r="K1083" s="72"/>
      <c r="L1083" s="72"/>
      <c r="M1083" s="72"/>
      <c r="N1083" s="72"/>
      <c r="O1083" s="72"/>
      <c r="P1083" s="72"/>
      <c r="Q1083" s="72"/>
      <c r="R1083" s="72"/>
      <c r="S1083" s="72"/>
      <c r="T1083" s="72"/>
      <c r="U1083" s="72"/>
      <c r="V1083" s="72"/>
      <c r="W1083" s="72"/>
      <c r="X1083" s="72"/>
      <c r="Y1083" s="72"/>
    </row>
    <row r="1084" spans="1:25" x14ac:dyDescent="0.3">
      <c r="A1084" s="4"/>
      <c r="B1084" s="4"/>
      <c r="C1084" s="4"/>
      <c r="D1084" s="4"/>
      <c r="E1084" s="4"/>
      <c r="F1084" s="4"/>
      <c r="G1084" s="4"/>
      <c r="H1084" s="72"/>
      <c r="I1084" s="72"/>
      <c r="J1084" s="72"/>
      <c r="K1084" s="72"/>
      <c r="L1084" s="72"/>
      <c r="M1084" s="72"/>
      <c r="N1084" s="72"/>
      <c r="O1084" s="72"/>
      <c r="P1084" s="72"/>
      <c r="Q1084" s="72"/>
      <c r="R1084" s="72"/>
      <c r="S1084" s="72"/>
      <c r="T1084" s="72"/>
      <c r="U1084" s="72"/>
      <c r="V1084" s="72"/>
      <c r="W1084" s="72"/>
      <c r="X1084" s="72"/>
      <c r="Y1084" s="72"/>
    </row>
    <row r="1085" spans="1:25" x14ac:dyDescent="0.3">
      <c r="A1085" s="4"/>
      <c r="B1085" s="4"/>
      <c r="C1085" s="4"/>
      <c r="D1085" s="4"/>
      <c r="E1085" s="4"/>
      <c r="F1085" s="4"/>
      <c r="G1085" s="4"/>
      <c r="H1085" s="72"/>
      <c r="I1085" s="72"/>
      <c r="J1085" s="72"/>
      <c r="K1085" s="72"/>
      <c r="L1085" s="72"/>
      <c r="M1085" s="72"/>
      <c r="N1085" s="72"/>
      <c r="O1085" s="72"/>
      <c r="P1085" s="72"/>
      <c r="Q1085" s="72"/>
      <c r="R1085" s="72"/>
      <c r="S1085" s="72"/>
      <c r="T1085" s="72"/>
      <c r="U1085" s="72"/>
      <c r="V1085" s="72"/>
      <c r="W1085" s="72"/>
      <c r="X1085" s="72"/>
      <c r="Y1085" s="72"/>
    </row>
    <row r="1086" spans="1:25" x14ac:dyDescent="0.3">
      <c r="A1086" s="4"/>
      <c r="B1086" s="4"/>
      <c r="C1086" s="4"/>
      <c r="D1086" s="4"/>
      <c r="E1086" s="4"/>
      <c r="F1086" s="4"/>
      <c r="G1086" s="4"/>
      <c r="H1086" s="72"/>
      <c r="I1086" s="72"/>
      <c r="J1086" s="72"/>
      <c r="K1086" s="72"/>
      <c r="L1086" s="72"/>
      <c r="M1086" s="72"/>
      <c r="N1086" s="72"/>
      <c r="O1086" s="72"/>
      <c r="P1086" s="72"/>
      <c r="Q1086" s="72"/>
      <c r="R1086" s="72"/>
      <c r="S1086" s="72"/>
      <c r="T1086" s="72"/>
      <c r="U1086" s="72"/>
      <c r="V1086" s="72"/>
      <c r="W1086" s="72"/>
      <c r="X1086" s="72"/>
      <c r="Y1086" s="72"/>
    </row>
    <row r="1087" spans="1:25" x14ac:dyDescent="0.3">
      <c r="A1087" s="4"/>
      <c r="B1087" s="4"/>
      <c r="C1087" s="4"/>
      <c r="D1087" s="4"/>
      <c r="E1087" s="4"/>
      <c r="F1087" s="4"/>
      <c r="G1087" s="4"/>
      <c r="H1087" s="72"/>
      <c r="I1087" s="72"/>
      <c r="J1087" s="72"/>
      <c r="K1087" s="72"/>
      <c r="L1087" s="72"/>
      <c r="M1087" s="72"/>
      <c r="N1087" s="72"/>
      <c r="O1087" s="72"/>
      <c r="P1087" s="72"/>
      <c r="Q1087" s="72"/>
      <c r="R1087" s="72"/>
      <c r="S1087" s="72"/>
      <c r="T1087" s="72"/>
      <c r="U1087" s="72"/>
      <c r="V1087" s="72"/>
      <c r="W1087" s="72"/>
      <c r="X1087" s="72"/>
      <c r="Y1087" s="72"/>
    </row>
    <row r="1088" spans="1:25" x14ac:dyDescent="0.3">
      <c r="A1088" s="4"/>
      <c r="B1088" s="4"/>
      <c r="C1088" s="4"/>
      <c r="D1088" s="4"/>
      <c r="E1088" s="4"/>
      <c r="F1088" s="4"/>
      <c r="G1088" s="4"/>
      <c r="H1088" s="72"/>
      <c r="I1088" s="72"/>
      <c r="J1088" s="72"/>
      <c r="K1088" s="72"/>
      <c r="L1088" s="72"/>
      <c r="M1088" s="72"/>
      <c r="N1088" s="72"/>
      <c r="O1088" s="72"/>
      <c r="P1088" s="72"/>
      <c r="Q1088" s="72"/>
      <c r="R1088" s="72"/>
      <c r="S1088" s="72"/>
      <c r="T1088" s="72"/>
      <c r="U1088" s="72"/>
      <c r="V1088" s="72"/>
      <c r="W1088" s="72"/>
      <c r="X1088" s="72"/>
      <c r="Y1088" s="72"/>
    </row>
    <row r="1089" spans="1:25" x14ac:dyDescent="0.3">
      <c r="A1089" s="4"/>
      <c r="B1089" s="4"/>
      <c r="C1089" s="4"/>
      <c r="D1089" s="4"/>
      <c r="E1089" s="4"/>
      <c r="F1089" s="4"/>
      <c r="G1089" s="4"/>
      <c r="H1089" s="72"/>
      <c r="I1089" s="72"/>
      <c r="J1089" s="72"/>
      <c r="K1089" s="72"/>
      <c r="L1089" s="72"/>
      <c r="M1089" s="72"/>
      <c r="N1089" s="72"/>
      <c r="O1089" s="72"/>
      <c r="P1089" s="72"/>
      <c r="Q1089" s="72"/>
      <c r="R1089" s="72"/>
      <c r="S1089" s="72"/>
      <c r="T1089" s="72"/>
      <c r="U1089" s="72"/>
      <c r="V1089" s="72"/>
      <c r="W1089" s="72"/>
      <c r="X1089" s="72"/>
      <c r="Y1089" s="72"/>
    </row>
    <row r="1090" spans="1:25" x14ac:dyDescent="0.3">
      <c r="A1090" s="4"/>
      <c r="B1090" s="4"/>
      <c r="C1090" s="4"/>
      <c r="D1090" s="4"/>
      <c r="E1090" s="4"/>
      <c r="F1090" s="4"/>
      <c r="G1090" s="4"/>
      <c r="H1090" s="72"/>
      <c r="I1090" s="72"/>
      <c r="J1090" s="72"/>
      <c r="K1090" s="72"/>
      <c r="L1090" s="72"/>
      <c r="M1090" s="72"/>
      <c r="N1090" s="72"/>
      <c r="O1090" s="72"/>
      <c r="P1090" s="72"/>
      <c r="Q1090" s="72"/>
      <c r="R1090" s="72"/>
      <c r="S1090" s="72"/>
      <c r="T1090" s="72"/>
      <c r="U1090" s="72"/>
      <c r="V1090" s="72"/>
      <c r="W1090" s="72"/>
      <c r="X1090" s="72"/>
      <c r="Y1090" s="72"/>
    </row>
    <row r="1091" spans="1:25" x14ac:dyDescent="0.3">
      <c r="A1091" s="4"/>
      <c r="B1091" s="4"/>
      <c r="C1091" s="4"/>
      <c r="D1091" s="4"/>
      <c r="E1091" s="4"/>
      <c r="F1091" s="4"/>
      <c r="G1091" s="4"/>
      <c r="H1091" s="72"/>
      <c r="I1091" s="72"/>
      <c r="J1091" s="72"/>
      <c r="K1091" s="72"/>
      <c r="L1091" s="72"/>
      <c r="M1091" s="72"/>
      <c r="N1091" s="72"/>
      <c r="O1091" s="72"/>
      <c r="P1091" s="72"/>
      <c r="Q1091" s="72"/>
      <c r="R1091" s="72"/>
      <c r="S1091" s="72"/>
      <c r="T1091" s="72"/>
      <c r="U1091" s="72"/>
      <c r="V1091" s="72"/>
      <c r="W1091" s="72"/>
      <c r="X1091" s="72"/>
      <c r="Y1091" s="72"/>
    </row>
    <row r="1092" spans="1:25" x14ac:dyDescent="0.3">
      <c r="A1092" s="4"/>
      <c r="B1092" s="4"/>
      <c r="C1092" s="4"/>
      <c r="D1092" s="4"/>
      <c r="E1092" s="4"/>
      <c r="F1092" s="4"/>
      <c r="G1092" s="4"/>
      <c r="H1092" s="72"/>
      <c r="I1092" s="72"/>
      <c r="J1092" s="72"/>
      <c r="K1092" s="72"/>
      <c r="L1092" s="72"/>
      <c r="M1092" s="72"/>
      <c r="N1092" s="72"/>
      <c r="O1092" s="72"/>
      <c r="P1092" s="72"/>
      <c r="Q1092" s="72"/>
      <c r="R1092" s="72"/>
      <c r="S1092" s="72"/>
      <c r="T1092" s="72"/>
      <c r="U1092" s="72"/>
      <c r="V1092" s="72"/>
      <c r="W1092" s="72"/>
      <c r="X1092" s="72"/>
      <c r="Y1092" s="72"/>
    </row>
    <row r="1093" spans="1:25" x14ac:dyDescent="0.3">
      <c r="A1093" s="4"/>
      <c r="B1093" s="4"/>
      <c r="C1093" s="4"/>
      <c r="D1093" s="4"/>
      <c r="E1093" s="4"/>
      <c r="F1093" s="4"/>
      <c r="G1093" s="4"/>
      <c r="H1093" s="72"/>
      <c r="I1093" s="72"/>
      <c r="J1093" s="72"/>
      <c r="K1093" s="72"/>
      <c r="L1093" s="72"/>
      <c r="M1093" s="72"/>
      <c r="N1093" s="72"/>
      <c r="O1093" s="72"/>
      <c r="P1093" s="72"/>
      <c r="Q1093" s="72"/>
      <c r="R1093" s="72"/>
      <c r="S1093" s="72"/>
      <c r="T1093" s="72"/>
      <c r="U1093" s="72"/>
      <c r="V1093" s="72"/>
      <c r="W1093" s="72"/>
      <c r="X1093" s="72"/>
      <c r="Y1093" s="72"/>
    </row>
    <row r="1094" spans="1:25" x14ac:dyDescent="0.3">
      <c r="A1094" s="4"/>
      <c r="B1094" s="4"/>
      <c r="C1094" s="4"/>
      <c r="D1094" s="4"/>
      <c r="E1094" s="4"/>
      <c r="F1094" s="4"/>
      <c r="G1094" s="4"/>
      <c r="H1094" s="72"/>
      <c r="I1094" s="72"/>
      <c r="J1094" s="72"/>
      <c r="K1094" s="72"/>
      <c r="L1094" s="72"/>
      <c r="M1094" s="72"/>
      <c r="N1094" s="72"/>
      <c r="O1094" s="72"/>
      <c r="P1094" s="72"/>
      <c r="Q1094" s="72"/>
      <c r="R1094" s="72"/>
      <c r="S1094" s="72"/>
      <c r="T1094" s="72"/>
      <c r="U1094" s="72"/>
      <c r="V1094" s="72"/>
      <c r="W1094" s="72"/>
      <c r="X1094" s="72"/>
      <c r="Y1094" s="72"/>
    </row>
    <row r="1095" spans="1:25" x14ac:dyDescent="0.3">
      <c r="A1095" s="4"/>
      <c r="B1095" s="4"/>
      <c r="C1095" s="4"/>
      <c r="D1095" s="4"/>
      <c r="E1095" s="4"/>
      <c r="F1095" s="4"/>
      <c r="G1095" s="4"/>
      <c r="H1095" s="72"/>
      <c r="I1095" s="72"/>
      <c r="J1095" s="72"/>
      <c r="K1095" s="72"/>
      <c r="L1095" s="72"/>
      <c r="M1095" s="72"/>
      <c r="N1095" s="72"/>
      <c r="O1095" s="72"/>
      <c r="P1095" s="72"/>
      <c r="Q1095" s="72"/>
      <c r="R1095" s="72"/>
      <c r="S1095" s="72"/>
      <c r="T1095" s="72"/>
      <c r="U1095" s="72"/>
      <c r="V1095" s="72"/>
      <c r="W1095" s="72"/>
      <c r="X1095" s="72"/>
      <c r="Y1095" s="72"/>
    </row>
    <row r="1096" spans="1:25" x14ac:dyDescent="0.3">
      <c r="A1096" s="4"/>
      <c r="B1096" s="4"/>
      <c r="C1096" s="4"/>
      <c r="D1096" s="4"/>
      <c r="E1096" s="4"/>
      <c r="F1096" s="4"/>
      <c r="G1096" s="4"/>
      <c r="H1096" s="72"/>
      <c r="I1096" s="72"/>
      <c r="J1096" s="72"/>
      <c r="K1096" s="72"/>
      <c r="L1096" s="72"/>
      <c r="M1096" s="72"/>
      <c r="N1096" s="72"/>
      <c r="O1096" s="72"/>
      <c r="P1096" s="72"/>
      <c r="Q1096" s="72"/>
      <c r="R1096" s="72"/>
      <c r="S1096" s="72"/>
      <c r="T1096" s="72"/>
      <c r="U1096" s="72"/>
      <c r="V1096" s="72"/>
      <c r="W1096" s="72"/>
      <c r="X1096" s="72"/>
      <c r="Y1096" s="72"/>
    </row>
    <row r="1097" spans="1:25" x14ac:dyDescent="0.3">
      <c r="A1097" s="4"/>
      <c r="B1097" s="4"/>
      <c r="C1097" s="4"/>
      <c r="D1097" s="4"/>
      <c r="E1097" s="4"/>
      <c r="F1097" s="4"/>
      <c r="G1097" s="4"/>
      <c r="H1097" s="72"/>
      <c r="I1097" s="72"/>
      <c r="J1097" s="72"/>
      <c r="K1097" s="72"/>
      <c r="L1097" s="72"/>
      <c r="M1097" s="72"/>
      <c r="N1097" s="72"/>
      <c r="O1097" s="72"/>
      <c r="P1097" s="72"/>
      <c r="Q1097" s="72"/>
      <c r="R1097" s="72"/>
      <c r="S1097" s="72"/>
      <c r="T1097" s="72"/>
      <c r="U1097" s="72"/>
      <c r="V1097" s="72"/>
      <c r="W1097" s="72"/>
      <c r="X1097" s="72"/>
      <c r="Y1097" s="72"/>
    </row>
    <row r="1098" spans="1:25" x14ac:dyDescent="0.3">
      <c r="A1098" s="4"/>
      <c r="B1098" s="4"/>
      <c r="C1098" s="4"/>
      <c r="D1098" s="4"/>
      <c r="E1098" s="4"/>
      <c r="F1098" s="4"/>
      <c r="G1098" s="4"/>
      <c r="H1098" s="72"/>
      <c r="I1098" s="72"/>
      <c r="J1098" s="72"/>
      <c r="K1098" s="72"/>
      <c r="L1098" s="72"/>
      <c r="M1098" s="72"/>
      <c r="N1098" s="72"/>
      <c r="O1098" s="72"/>
      <c r="P1098" s="72"/>
      <c r="Q1098" s="72"/>
      <c r="R1098" s="72"/>
      <c r="S1098" s="72"/>
      <c r="T1098" s="72"/>
      <c r="U1098" s="72"/>
      <c r="V1098" s="72"/>
      <c r="W1098" s="72"/>
      <c r="X1098" s="72"/>
      <c r="Y1098" s="72"/>
    </row>
    <row r="1099" spans="1:25" x14ac:dyDescent="0.3">
      <c r="A1099" s="4"/>
      <c r="B1099" s="4"/>
      <c r="C1099" s="4"/>
      <c r="D1099" s="4"/>
      <c r="E1099" s="4"/>
      <c r="F1099" s="4"/>
      <c r="G1099" s="4"/>
      <c r="H1099" s="72"/>
      <c r="I1099" s="72"/>
      <c r="J1099" s="72"/>
      <c r="K1099" s="72"/>
      <c r="L1099" s="72"/>
      <c r="M1099" s="72"/>
      <c r="N1099" s="72"/>
      <c r="O1099" s="72"/>
      <c r="P1099" s="72"/>
      <c r="Q1099" s="72"/>
      <c r="R1099" s="72"/>
      <c r="S1099" s="72"/>
      <c r="T1099" s="72"/>
      <c r="U1099" s="72"/>
      <c r="V1099" s="72"/>
      <c r="W1099" s="72"/>
      <c r="X1099" s="72"/>
      <c r="Y1099" s="72"/>
    </row>
    <row r="1100" spans="1:25" x14ac:dyDescent="0.3">
      <c r="A1100" s="4"/>
      <c r="B1100" s="4"/>
      <c r="C1100" s="4"/>
      <c r="D1100" s="4"/>
      <c r="E1100" s="4"/>
      <c r="F1100" s="4"/>
      <c r="G1100" s="4"/>
      <c r="H1100" s="72"/>
      <c r="I1100" s="72"/>
      <c r="J1100" s="72"/>
      <c r="K1100" s="72"/>
      <c r="L1100" s="72"/>
      <c r="M1100" s="72"/>
      <c r="N1100" s="72"/>
      <c r="O1100" s="72"/>
      <c r="P1100" s="72"/>
      <c r="Q1100" s="72"/>
      <c r="R1100" s="72"/>
      <c r="S1100" s="72"/>
      <c r="T1100" s="72"/>
      <c r="U1100" s="72"/>
      <c r="V1100" s="72"/>
      <c r="W1100" s="72"/>
      <c r="X1100" s="72"/>
      <c r="Y1100" s="72"/>
    </row>
    <row r="1101" spans="1:25" x14ac:dyDescent="0.3">
      <c r="A1101" s="4"/>
      <c r="B1101" s="4"/>
      <c r="C1101" s="4"/>
      <c r="D1101" s="4"/>
      <c r="E1101" s="4"/>
      <c r="F1101" s="4"/>
      <c r="G1101" s="4"/>
      <c r="H1101" s="72"/>
      <c r="I1101" s="72"/>
      <c r="J1101" s="72"/>
      <c r="K1101" s="72"/>
      <c r="L1101" s="72"/>
      <c r="M1101" s="72"/>
      <c r="N1101" s="72"/>
      <c r="O1101" s="72"/>
      <c r="P1101" s="72"/>
      <c r="Q1101" s="72"/>
      <c r="R1101" s="72"/>
      <c r="S1101" s="72"/>
      <c r="T1101" s="72"/>
      <c r="U1101" s="72"/>
      <c r="V1101" s="72"/>
      <c r="W1101" s="72"/>
      <c r="X1101" s="72"/>
      <c r="Y1101" s="72"/>
    </row>
    <row r="1102" spans="1:25" x14ac:dyDescent="0.3">
      <c r="A1102" s="4"/>
      <c r="B1102" s="4"/>
      <c r="C1102" s="4"/>
      <c r="D1102" s="4"/>
      <c r="E1102" s="4"/>
      <c r="F1102" s="4"/>
      <c r="G1102" s="4"/>
      <c r="H1102" s="72"/>
      <c r="I1102" s="72"/>
      <c r="J1102" s="72"/>
      <c r="K1102" s="72"/>
      <c r="L1102" s="72"/>
      <c r="M1102" s="72"/>
      <c r="N1102" s="72"/>
      <c r="O1102" s="72"/>
      <c r="P1102" s="72"/>
      <c r="Q1102" s="72"/>
      <c r="R1102" s="72"/>
      <c r="S1102" s="72"/>
      <c r="T1102" s="72"/>
      <c r="U1102" s="72"/>
      <c r="V1102" s="72"/>
      <c r="W1102" s="72"/>
      <c r="X1102" s="72"/>
      <c r="Y1102" s="72"/>
    </row>
    <row r="1103" spans="1:25" x14ac:dyDescent="0.3">
      <c r="A1103" s="4"/>
      <c r="B1103" s="4"/>
      <c r="C1103" s="4"/>
      <c r="D1103" s="4"/>
      <c r="E1103" s="4"/>
      <c r="F1103" s="4"/>
      <c r="G1103" s="4"/>
      <c r="H1103" s="72"/>
      <c r="I1103" s="72"/>
      <c r="J1103" s="72"/>
      <c r="K1103" s="72"/>
      <c r="L1103" s="72"/>
      <c r="M1103" s="72"/>
      <c r="N1103" s="72"/>
      <c r="O1103" s="72"/>
      <c r="P1103" s="72"/>
      <c r="Q1103" s="72"/>
      <c r="R1103" s="72"/>
      <c r="S1103" s="72"/>
      <c r="T1103" s="72"/>
      <c r="U1103" s="72"/>
      <c r="V1103" s="72"/>
      <c r="W1103" s="72"/>
      <c r="X1103" s="72"/>
      <c r="Y1103" s="72"/>
    </row>
    <row r="1104" spans="1:25" x14ac:dyDescent="0.3">
      <c r="A1104" s="4"/>
      <c r="B1104" s="4"/>
      <c r="C1104" s="4"/>
      <c r="D1104" s="4"/>
      <c r="E1104" s="4"/>
      <c r="F1104" s="4"/>
      <c r="G1104" s="4"/>
      <c r="H1104" s="72"/>
      <c r="I1104" s="72"/>
      <c r="J1104" s="72"/>
      <c r="K1104" s="72"/>
      <c r="L1104" s="72"/>
      <c r="M1104" s="72"/>
      <c r="N1104" s="72"/>
      <c r="O1104" s="72"/>
      <c r="P1104" s="72"/>
      <c r="Q1104" s="72"/>
      <c r="R1104" s="72"/>
      <c r="S1104" s="72"/>
      <c r="T1104" s="72"/>
      <c r="U1104" s="72"/>
      <c r="V1104" s="72"/>
      <c r="W1104" s="72"/>
      <c r="X1104" s="72"/>
      <c r="Y1104" s="72"/>
    </row>
    <row r="1105" spans="1:25" x14ac:dyDescent="0.3">
      <c r="A1105" s="4"/>
      <c r="B1105" s="4"/>
      <c r="C1105" s="4"/>
      <c r="D1105" s="4"/>
      <c r="E1105" s="4"/>
      <c r="F1105" s="4"/>
      <c r="G1105" s="4"/>
      <c r="H1105" s="72"/>
      <c r="I1105" s="72"/>
      <c r="J1105" s="72"/>
      <c r="K1105" s="72"/>
      <c r="L1105" s="72"/>
      <c r="M1105" s="72"/>
      <c r="N1105" s="72"/>
      <c r="O1105" s="72"/>
      <c r="P1105" s="72"/>
      <c r="Q1105" s="72"/>
      <c r="R1105" s="72"/>
      <c r="S1105" s="72"/>
      <c r="T1105" s="72"/>
      <c r="U1105" s="72"/>
      <c r="V1105" s="72"/>
      <c r="W1105" s="72"/>
      <c r="X1105" s="72"/>
      <c r="Y1105" s="72"/>
    </row>
    <row r="1106" spans="1:25" x14ac:dyDescent="0.3">
      <c r="A1106" s="4"/>
      <c r="B1106" s="4"/>
      <c r="C1106" s="4"/>
      <c r="D1106" s="4"/>
      <c r="E1106" s="4"/>
      <c r="F1106" s="4"/>
      <c r="G1106" s="4"/>
      <c r="H1106" s="72"/>
      <c r="I1106" s="72"/>
      <c r="J1106" s="72"/>
      <c r="K1106" s="72"/>
      <c r="L1106" s="72"/>
      <c r="M1106" s="72"/>
      <c r="N1106" s="72"/>
      <c r="O1106" s="72"/>
      <c r="P1106" s="72"/>
      <c r="Q1106" s="72"/>
      <c r="R1106" s="72"/>
      <c r="S1106" s="72"/>
      <c r="T1106" s="72"/>
      <c r="U1106" s="72"/>
      <c r="V1106" s="72"/>
      <c r="W1106" s="72"/>
      <c r="X1106" s="72"/>
      <c r="Y1106" s="72"/>
    </row>
    <row r="1107" spans="1:25" x14ac:dyDescent="0.3">
      <c r="A1107" s="4"/>
      <c r="B1107" s="4"/>
      <c r="C1107" s="4"/>
      <c r="D1107" s="4"/>
      <c r="E1107" s="4"/>
      <c r="F1107" s="4"/>
      <c r="G1107" s="4"/>
      <c r="H1107" s="72"/>
      <c r="I1107" s="72"/>
      <c r="J1107" s="72"/>
      <c r="K1107" s="72"/>
      <c r="L1107" s="72"/>
      <c r="M1107" s="72"/>
      <c r="N1107" s="72"/>
      <c r="O1107" s="72"/>
      <c r="P1107" s="72"/>
      <c r="Q1107" s="72"/>
      <c r="R1107" s="72"/>
      <c r="S1107" s="72"/>
      <c r="T1107" s="72"/>
      <c r="U1107" s="72"/>
      <c r="V1107" s="72"/>
      <c r="W1107" s="72"/>
      <c r="X1107" s="72"/>
      <c r="Y1107" s="72"/>
    </row>
    <row r="1108" spans="1:25" x14ac:dyDescent="0.3">
      <c r="A1108" s="4"/>
      <c r="B1108" s="4"/>
      <c r="C1108" s="4"/>
      <c r="D1108" s="4"/>
      <c r="E1108" s="4"/>
      <c r="F1108" s="4"/>
      <c r="G1108" s="4"/>
      <c r="H1108" s="72"/>
      <c r="I1108" s="72"/>
      <c r="J1108" s="72"/>
      <c r="K1108" s="72"/>
      <c r="L1108" s="72"/>
      <c r="M1108" s="72"/>
      <c r="N1108" s="72"/>
      <c r="O1108" s="72"/>
      <c r="P1108" s="72"/>
      <c r="Q1108" s="72"/>
      <c r="R1108" s="72"/>
      <c r="S1108" s="72"/>
      <c r="T1108" s="72"/>
      <c r="U1108" s="72"/>
      <c r="V1108" s="72"/>
      <c r="W1108" s="72"/>
      <c r="X1108" s="72"/>
      <c r="Y1108" s="72"/>
    </row>
    <row r="1109" spans="1:25" x14ac:dyDescent="0.3">
      <c r="A1109" s="4"/>
      <c r="B1109" s="4"/>
      <c r="C1109" s="4"/>
      <c r="D1109" s="4"/>
      <c r="E1109" s="4"/>
      <c r="F1109" s="4"/>
      <c r="G1109" s="4"/>
      <c r="H1109" s="72"/>
      <c r="I1109" s="72"/>
      <c r="J1109" s="72"/>
      <c r="K1109" s="72"/>
      <c r="L1109" s="72"/>
      <c r="M1109" s="72"/>
      <c r="N1109" s="72"/>
      <c r="O1109" s="72"/>
      <c r="P1109" s="72"/>
      <c r="Q1109" s="72"/>
      <c r="R1109" s="72"/>
      <c r="S1109" s="72"/>
      <c r="T1109" s="72"/>
      <c r="U1109" s="72"/>
      <c r="V1109" s="72"/>
      <c r="W1109" s="72"/>
      <c r="X1109" s="72"/>
      <c r="Y1109" s="72"/>
    </row>
    <row r="1110" spans="1:25" x14ac:dyDescent="0.3">
      <c r="A1110" s="4"/>
      <c r="B1110" s="4"/>
      <c r="C1110" s="4"/>
      <c r="D1110" s="4"/>
      <c r="E1110" s="4"/>
      <c r="F1110" s="4"/>
      <c r="G1110" s="4"/>
      <c r="H1110" s="72"/>
      <c r="I1110" s="72"/>
      <c r="J1110" s="72"/>
      <c r="K1110" s="72"/>
      <c r="L1110" s="72"/>
      <c r="M1110" s="72"/>
      <c r="N1110" s="72"/>
      <c r="O1110" s="72"/>
      <c r="P1110" s="72"/>
      <c r="Q1110" s="72"/>
      <c r="R1110" s="72"/>
      <c r="S1110" s="72"/>
      <c r="T1110" s="72"/>
      <c r="U1110" s="72"/>
      <c r="V1110" s="72"/>
      <c r="W1110" s="72"/>
      <c r="X1110" s="72"/>
      <c r="Y1110" s="72"/>
    </row>
    <row r="1111" spans="1:25" x14ac:dyDescent="0.3">
      <c r="A1111" s="4"/>
      <c r="B1111" s="4"/>
      <c r="C1111" s="4"/>
      <c r="D1111" s="4"/>
      <c r="E1111" s="4"/>
      <c r="F1111" s="4"/>
      <c r="G1111" s="4"/>
      <c r="H1111" s="72"/>
      <c r="I1111" s="72"/>
      <c r="J1111" s="72"/>
      <c r="K1111" s="72"/>
      <c r="L1111" s="72"/>
      <c r="M1111" s="72"/>
      <c r="N1111" s="72"/>
      <c r="O1111" s="72"/>
      <c r="P1111" s="72"/>
      <c r="Q1111" s="72"/>
      <c r="R1111" s="72"/>
      <c r="S1111" s="72"/>
      <c r="T1111" s="72"/>
      <c r="U1111" s="72"/>
      <c r="V1111" s="72"/>
      <c r="W1111" s="72"/>
      <c r="X1111" s="72"/>
      <c r="Y1111" s="72"/>
    </row>
    <row r="1112" spans="1:25" x14ac:dyDescent="0.3">
      <c r="A1112" s="4"/>
      <c r="B1112" s="4"/>
      <c r="C1112" s="4"/>
      <c r="D1112" s="4"/>
      <c r="E1112" s="4"/>
      <c r="F1112" s="4"/>
      <c r="G1112" s="4"/>
      <c r="H1112" s="72"/>
      <c r="I1112" s="72"/>
      <c r="J1112" s="72"/>
      <c r="K1112" s="72"/>
      <c r="L1112" s="72"/>
      <c r="M1112" s="72"/>
      <c r="N1112" s="72"/>
      <c r="O1112" s="72"/>
      <c r="P1112" s="72"/>
      <c r="Q1112" s="72"/>
      <c r="R1112" s="72"/>
      <c r="S1112" s="72"/>
      <c r="T1112" s="72"/>
      <c r="U1112" s="72"/>
      <c r="V1112" s="72"/>
      <c r="W1112" s="72"/>
      <c r="X1112" s="72"/>
      <c r="Y1112" s="72"/>
    </row>
    <row r="1113" spans="1:25" x14ac:dyDescent="0.3">
      <c r="A1113" s="4"/>
      <c r="B1113" s="4"/>
      <c r="C1113" s="4"/>
      <c r="D1113" s="4"/>
      <c r="E1113" s="4"/>
      <c r="F1113" s="4"/>
      <c r="G1113" s="4"/>
      <c r="H1113" s="72"/>
      <c r="I1113" s="72"/>
      <c r="J1113" s="72"/>
      <c r="K1113" s="72"/>
      <c r="L1113" s="72"/>
      <c r="M1113" s="72"/>
      <c r="N1113" s="72"/>
      <c r="O1113" s="72"/>
      <c r="P1113" s="72"/>
      <c r="Q1113" s="72"/>
      <c r="R1113" s="72"/>
      <c r="S1113" s="72"/>
      <c r="T1113" s="72"/>
      <c r="U1113" s="72"/>
      <c r="V1113" s="72"/>
      <c r="W1113" s="72"/>
      <c r="X1113" s="72"/>
      <c r="Y1113" s="72"/>
    </row>
    <row r="1114" spans="1:25" x14ac:dyDescent="0.3">
      <c r="A1114" s="4"/>
      <c r="B1114" s="4"/>
      <c r="C1114" s="4"/>
      <c r="D1114" s="4"/>
      <c r="E1114" s="4"/>
      <c r="F1114" s="4"/>
      <c r="G1114" s="4"/>
      <c r="H1114" s="72"/>
      <c r="I1114" s="72"/>
      <c r="J1114" s="72"/>
      <c r="K1114" s="72"/>
      <c r="L1114" s="72"/>
      <c r="M1114" s="72"/>
      <c r="N1114" s="72"/>
      <c r="O1114" s="72"/>
      <c r="P1114" s="72"/>
      <c r="Q1114" s="72"/>
      <c r="R1114" s="72"/>
      <c r="S1114" s="72"/>
      <c r="T1114" s="72"/>
      <c r="U1114" s="72"/>
      <c r="V1114" s="72"/>
      <c r="W1114" s="72"/>
      <c r="X1114" s="72"/>
      <c r="Y1114" s="72"/>
    </row>
    <row r="1115" spans="1:25" x14ac:dyDescent="0.3">
      <c r="A1115" s="4"/>
      <c r="B1115" s="4"/>
      <c r="C1115" s="4"/>
      <c r="D1115" s="4"/>
      <c r="E1115" s="4"/>
      <c r="F1115" s="4"/>
      <c r="G1115" s="4"/>
      <c r="H1115" s="72"/>
      <c r="I1115" s="72"/>
      <c r="J1115" s="72"/>
      <c r="K1115" s="72"/>
      <c r="L1115" s="72"/>
      <c r="M1115" s="72"/>
      <c r="N1115" s="72"/>
      <c r="O1115" s="72"/>
      <c r="P1115" s="72"/>
      <c r="Q1115" s="72"/>
      <c r="R1115" s="72"/>
      <c r="S1115" s="72"/>
      <c r="T1115" s="72"/>
      <c r="U1115" s="72"/>
      <c r="V1115" s="72"/>
      <c r="W1115" s="72"/>
      <c r="X1115" s="72"/>
      <c r="Y1115" s="72"/>
    </row>
    <row r="1116" spans="1:25" x14ac:dyDescent="0.3">
      <c r="A1116" s="4"/>
      <c r="B1116" s="4"/>
      <c r="C1116" s="4"/>
      <c r="D1116" s="4"/>
      <c r="E1116" s="4"/>
      <c r="F1116" s="4"/>
      <c r="G1116" s="4"/>
      <c r="H1116" s="72"/>
      <c r="I1116" s="72"/>
      <c r="J1116" s="72"/>
      <c r="K1116" s="72"/>
      <c r="L1116" s="72"/>
      <c r="M1116" s="72"/>
      <c r="N1116" s="72"/>
      <c r="O1116" s="72"/>
      <c r="P1116" s="72"/>
      <c r="Q1116" s="72"/>
      <c r="R1116" s="72"/>
      <c r="S1116" s="72"/>
      <c r="T1116" s="72"/>
      <c r="U1116" s="72"/>
      <c r="V1116" s="72"/>
      <c r="W1116" s="72"/>
      <c r="X1116" s="72"/>
      <c r="Y1116" s="72"/>
    </row>
    <row r="1117" spans="1:25" x14ac:dyDescent="0.3">
      <c r="A1117" s="4"/>
      <c r="B1117" s="4"/>
      <c r="C1117" s="4"/>
      <c r="D1117" s="4"/>
      <c r="E1117" s="4"/>
      <c r="F1117" s="4"/>
      <c r="G1117" s="4"/>
      <c r="H1117" s="72"/>
      <c r="I1117" s="72"/>
      <c r="J1117" s="72"/>
      <c r="K1117" s="72"/>
      <c r="L1117" s="72"/>
      <c r="M1117" s="72"/>
      <c r="N1117" s="72"/>
      <c r="O1117" s="72"/>
      <c r="P1117" s="72"/>
      <c r="Q1117" s="72"/>
      <c r="R1117" s="72"/>
      <c r="S1117" s="72"/>
      <c r="T1117" s="72"/>
      <c r="U1117" s="72"/>
      <c r="V1117" s="72"/>
      <c r="W1117" s="72"/>
      <c r="X1117" s="72"/>
      <c r="Y1117" s="72"/>
    </row>
    <row r="1118" spans="1:25" x14ac:dyDescent="0.3">
      <c r="A1118" s="4"/>
      <c r="B1118" s="4"/>
      <c r="C1118" s="4"/>
      <c r="D1118" s="4"/>
      <c r="E1118" s="4"/>
      <c r="F1118" s="4"/>
      <c r="G1118" s="4"/>
      <c r="H1118" s="72"/>
      <c r="I1118" s="72"/>
      <c r="J1118" s="72"/>
      <c r="K1118" s="72"/>
      <c r="L1118" s="72"/>
      <c r="M1118" s="72"/>
      <c r="N1118" s="72"/>
      <c r="O1118" s="72"/>
      <c r="P1118" s="72"/>
      <c r="Q1118" s="72"/>
      <c r="R1118" s="72"/>
      <c r="S1118" s="72"/>
      <c r="T1118" s="72"/>
      <c r="U1118" s="72"/>
      <c r="V1118" s="72"/>
      <c r="W1118" s="72"/>
      <c r="X1118" s="72"/>
      <c r="Y1118" s="72"/>
    </row>
    <row r="1119" spans="1:25" x14ac:dyDescent="0.3">
      <c r="A1119" s="4"/>
      <c r="B1119" s="4"/>
      <c r="C1119" s="4"/>
      <c r="D1119" s="4"/>
      <c r="E1119" s="4"/>
      <c r="F1119" s="4"/>
      <c r="G1119" s="4"/>
      <c r="H1119" s="72"/>
      <c r="I1119" s="72"/>
      <c r="J1119" s="72"/>
      <c r="K1119" s="72"/>
      <c r="L1119" s="72"/>
      <c r="M1119" s="72"/>
      <c r="N1119" s="72"/>
      <c r="O1119" s="72"/>
      <c r="P1119" s="72"/>
      <c r="Q1119" s="72"/>
      <c r="R1119" s="72"/>
      <c r="S1119" s="72"/>
      <c r="T1119" s="72"/>
      <c r="U1119" s="72"/>
      <c r="V1119" s="72"/>
      <c r="W1119" s="72"/>
      <c r="X1119" s="72"/>
      <c r="Y1119" s="72"/>
    </row>
    <row r="1120" spans="1:25" x14ac:dyDescent="0.3">
      <c r="A1120" s="4"/>
      <c r="B1120" s="4"/>
      <c r="C1120" s="4"/>
      <c r="D1120" s="4"/>
      <c r="E1120" s="4"/>
      <c r="F1120" s="4"/>
      <c r="G1120" s="4"/>
      <c r="H1120" s="72"/>
      <c r="I1120" s="72"/>
      <c r="J1120" s="72"/>
      <c r="K1120" s="72"/>
      <c r="L1120" s="72"/>
      <c r="M1120" s="72"/>
      <c r="N1120" s="72"/>
      <c r="O1120" s="72"/>
      <c r="P1120" s="72"/>
      <c r="Q1120" s="72"/>
      <c r="R1120" s="72"/>
      <c r="S1120" s="72"/>
      <c r="T1120" s="72"/>
      <c r="U1120" s="72"/>
      <c r="V1120" s="72"/>
      <c r="W1120" s="72"/>
      <c r="X1120" s="72"/>
      <c r="Y1120" s="72"/>
    </row>
    <row r="1121" spans="1:25" x14ac:dyDescent="0.3">
      <c r="A1121" s="4"/>
      <c r="B1121" s="4"/>
      <c r="C1121" s="4"/>
      <c r="D1121" s="4"/>
      <c r="E1121" s="4"/>
      <c r="F1121" s="4"/>
      <c r="G1121" s="4"/>
      <c r="H1121" s="72"/>
      <c r="I1121" s="72"/>
      <c r="J1121" s="72"/>
      <c r="K1121" s="72"/>
      <c r="L1121" s="72"/>
      <c r="M1121" s="72"/>
      <c r="N1121" s="72"/>
      <c r="O1121" s="72"/>
      <c r="P1121" s="72"/>
      <c r="Q1121" s="72"/>
      <c r="R1121" s="72"/>
      <c r="S1121" s="72"/>
      <c r="T1121" s="72"/>
      <c r="U1121" s="72"/>
      <c r="V1121" s="72"/>
      <c r="W1121" s="72"/>
      <c r="X1121" s="72"/>
      <c r="Y1121" s="72"/>
    </row>
    <row r="1122" spans="1:25" x14ac:dyDescent="0.3">
      <c r="A1122" s="4"/>
      <c r="B1122" s="4"/>
      <c r="C1122" s="4"/>
      <c r="D1122" s="4"/>
      <c r="E1122" s="4"/>
      <c r="F1122" s="4"/>
      <c r="G1122" s="4"/>
      <c r="H1122" s="72"/>
      <c r="I1122" s="72"/>
      <c r="J1122" s="72"/>
      <c r="K1122" s="72"/>
      <c r="L1122" s="72"/>
      <c r="M1122" s="72"/>
      <c r="N1122" s="72"/>
      <c r="O1122" s="72"/>
      <c r="P1122" s="72"/>
      <c r="Q1122" s="72"/>
      <c r="R1122" s="72"/>
      <c r="S1122" s="72"/>
      <c r="T1122" s="72"/>
      <c r="U1122" s="72"/>
      <c r="V1122" s="72"/>
      <c r="W1122" s="72"/>
      <c r="X1122" s="72"/>
      <c r="Y1122" s="72"/>
    </row>
    <row r="1123" spans="1:25" x14ac:dyDescent="0.3">
      <c r="A1123" s="4"/>
      <c r="B1123" s="4"/>
      <c r="C1123" s="4"/>
      <c r="D1123" s="4"/>
      <c r="E1123" s="4"/>
      <c r="F1123" s="4"/>
      <c r="G1123" s="4"/>
      <c r="H1123" s="72"/>
      <c r="I1123" s="72"/>
      <c r="J1123" s="72"/>
      <c r="K1123" s="72"/>
      <c r="L1123" s="72"/>
      <c r="M1123" s="72"/>
      <c r="N1123" s="72"/>
      <c r="O1123" s="72"/>
      <c r="P1123" s="72"/>
      <c r="Q1123" s="72"/>
      <c r="R1123" s="72"/>
      <c r="S1123" s="72"/>
      <c r="T1123" s="72"/>
      <c r="U1123" s="72"/>
      <c r="V1123" s="72"/>
      <c r="W1123" s="72"/>
      <c r="X1123" s="72"/>
      <c r="Y1123" s="72"/>
    </row>
    <row r="1124" spans="1:25" x14ac:dyDescent="0.3">
      <c r="A1124" s="4"/>
      <c r="B1124" s="4"/>
      <c r="C1124" s="4"/>
      <c r="D1124" s="4"/>
      <c r="E1124" s="4"/>
      <c r="F1124" s="4"/>
      <c r="G1124" s="4"/>
      <c r="H1124" s="72"/>
      <c r="I1124" s="72"/>
      <c r="J1124" s="72"/>
      <c r="K1124" s="72"/>
      <c r="L1124" s="72"/>
      <c r="M1124" s="72"/>
      <c r="N1124" s="72"/>
      <c r="O1124" s="72"/>
      <c r="P1124" s="72"/>
      <c r="Q1124" s="72"/>
      <c r="R1124" s="72"/>
      <c r="S1124" s="72"/>
      <c r="T1124" s="72"/>
      <c r="U1124" s="72"/>
      <c r="V1124" s="72"/>
      <c r="W1124" s="72"/>
      <c r="X1124" s="72"/>
      <c r="Y1124" s="72"/>
    </row>
    <row r="1125" spans="1:25" x14ac:dyDescent="0.3">
      <c r="A1125" s="4"/>
      <c r="B1125" s="4"/>
      <c r="C1125" s="4"/>
      <c r="D1125" s="4"/>
      <c r="E1125" s="4"/>
      <c r="F1125" s="4"/>
      <c r="G1125" s="4"/>
      <c r="H1125" s="72"/>
      <c r="I1125" s="72"/>
      <c r="J1125" s="72"/>
      <c r="K1125" s="72"/>
      <c r="L1125" s="72"/>
      <c r="M1125" s="72"/>
      <c r="N1125" s="72"/>
      <c r="O1125" s="72"/>
      <c r="P1125" s="72"/>
      <c r="Q1125" s="72"/>
      <c r="R1125" s="72"/>
      <c r="S1125" s="72"/>
      <c r="T1125" s="72"/>
      <c r="U1125" s="72"/>
      <c r="V1125" s="72"/>
      <c r="W1125" s="72"/>
      <c r="X1125" s="72"/>
      <c r="Y1125" s="72"/>
    </row>
    <row r="1126" spans="1:25" x14ac:dyDescent="0.3">
      <c r="A1126" s="4"/>
      <c r="B1126" s="4"/>
      <c r="C1126" s="4"/>
      <c r="D1126" s="4"/>
      <c r="E1126" s="4"/>
      <c r="F1126" s="4"/>
      <c r="G1126" s="4"/>
      <c r="H1126" s="72"/>
      <c r="I1126" s="72"/>
      <c r="J1126" s="72"/>
      <c r="K1126" s="72"/>
      <c r="L1126" s="72"/>
      <c r="M1126" s="72"/>
      <c r="N1126" s="72"/>
      <c r="O1126" s="72"/>
      <c r="P1126" s="72"/>
      <c r="Q1126" s="72"/>
      <c r="R1126" s="72"/>
      <c r="S1126" s="72"/>
      <c r="T1126" s="72"/>
      <c r="U1126" s="72"/>
      <c r="V1126" s="72"/>
      <c r="W1126" s="72"/>
      <c r="X1126" s="72"/>
      <c r="Y1126" s="72"/>
    </row>
    <row r="1127" spans="1:25" x14ac:dyDescent="0.3">
      <c r="A1127" s="4"/>
      <c r="B1127" s="4"/>
      <c r="C1127" s="4"/>
      <c r="D1127" s="4"/>
      <c r="E1127" s="4"/>
      <c r="F1127" s="4"/>
      <c r="G1127" s="4"/>
      <c r="H1127" s="72"/>
      <c r="I1127" s="72"/>
      <c r="J1127" s="72"/>
      <c r="K1127" s="72"/>
      <c r="L1127" s="72"/>
      <c r="M1127" s="72"/>
      <c r="N1127" s="72"/>
      <c r="O1127" s="72"/>
      <c r="P1127" s="72"/>
      <c r="Q1127" s="72"/>
      <c r="R1127" s="72"/>
      <c r="S1127" s="72"/>
      <c r="T1127" s="72"/>
      <c r="U1127" s="72"/>
      <c r="V1127" s="72"/>
      <c r="W1127" s="72"/>
      <c r="X1127" s="72"/>
      <c r="Y1127" s="72"/>
    </row>
    <row r="1128" spans="1:25" x14ac:dyDescent="0.3">
      <c r="A1128" s="4"/>
      <c r="B1128" s="4"/>
      <c r="C1128" s="4"/>
      <c r="D1128" s="4"/>
      <c r="E1128" s="4"/>
      <c r="F1128" s="4"/>
      <c r="G1128" s="4"/>
      <c r="H1128" s="72"/>
      <c r="I1128" s="72"/>
      <c r="J1128" s="72"/>
      <c r="K1128" s="72"/>
      <c r="L1128" s="72"/>
      <c r="M1128" s="72"/>
      <c r="N1128" s="72"/>
      <c r="O1128" s="72"/>
      <c r="P1128" s="72"/>
      <c r="Q1128" s="72"/>
      <c r="R1128" s="72"/>
      <c r="S1128" s="72"/>
      <c r="T1128" s="72"/>
      <c r="U1128" s="72"/>
      <c r="V1128" s="72"/>
      <c r="W1128" s="72"/>
      <c r="X1128" s="72"/>
      <c r="Y1128" s="72"/>
    </row>
    <row r="1129" spans="1:25" x14ac:dyDescent="0.3">
      <c r="A1129" s="4"/>
      <c r="B1129" s="4"/>
      <c r="C1129" s="4"/>
      <c r="D1129" s="4"/>
      <c r="E1129" s="4"/>
      <c r="F1129" s="4"/>
      <c r="G1129" s="4"/>
      <c r="H1129" s="72"/>
      <c r="I1129" s="72"/>
      <c r="J1129" s="72"/>
      <c r="K1129" s="72"/>
      <c r="L1129" s="72"/>
      <c r="M1129" s="72"/>
      <c r="N1129" s="72"/>
      <c r="O1129" s="72"/>
      <c r="P1129" s="72"/>
      <c r="Q1129" s="72"/>
      <c r="R1129" s="72"/>
      <c r="S1129" s="72"/>
      <c r="T1129" s="72"/>
      <c r="U1129" s="72"/>
      <c r="V1129" s="72"/>
      <c r="W1129" s="72"/>
      <c r="X1129" s="72"/>
      <c r="Y1129" s="72"/>
    </row>
    <row r="1130" spans="1:25" x14ac:dyDescent="0.3">
      <c r="A1130" s="4"/>
      <c r="B1130" s="4"/>
      <c r="C1130" s="4"/>
      <c r="D1130" s="4"/>
      <c r="E1130" s="4"/>
      <c r="F1130" s="4"/>
      <c r="G1130" s="4"/>
      <c r="H1130" s="72"/>
      <c r="I1130" s="72"/>
      <c r="J1130" s="72"/>
      <c r="K1130" s="72"/>
      <c r="L1130" s="72"/>
      <c r="M1130" s="72"/>
      <c r="N1130" s="72"/>
      <c r="O1130" s="72"/>
      <c r="P1130" s="72"/>
      <c r="Q1130" s="72"/>
      <c r="R1130" s="72"/>
      <c r="S1130" s="72"/>
      <c r="T1130" s="72"/>
      <c r="U1130" s="72"/>
      <c r="V1130" s="72"/>
      <c r="W1130" s="72"/>
      <c r="X1130" s="72"/>
      <c r="Y1130" s="72"/>
    </row>
    <row r="1131" spans="1:25" x14ac:dyDescent="0.3">
      <c r="A1131" s="4"/>
      <c r="B1131" s="4"/>
      <c r="C1131" s="4"/>
      <c r="D1131" s="4"/>
      <c r="E1131" s="4"/>
      <c r="F1131" s="4"/>
      <c r="G1131" s="4"/>
      <c r="H1131" s="72"/>
      <c r="I1131" s="72"/>
      <c r="J1131" s="72"/>
      <c r="K1131" s="72"/>
      <c r="L1131" s="72"/>
      <c r="M1131" s="72"/>
      <c r="N1131" s="72"/>
      <c r="O1131" s="72"/>
      <c r="P1131" s="72"/>
      <c r="Q1131" s="72"/>
      <c r="R1131" s="72"/>
      <c r="S1131" s="72"/>
      <c r="T1131" s="72"/>
      <c r="U1131" s="72"/>
      <c r="V1131" s="72"/>
      <c r="W1131" s="72"/>
      <c r="X1131" s="72"/>
      <c r="Y1131" s="72"/>
    </row>
    <row r="1132" spans="1:25" x14ac:dyDescent="0.3">
      <c r="A1132" s="4"/>
      <c r="B1132" s="4"/>
      <c r="C1132" s="4"/>
      <c r="D1132" s="4"/>
      <c r="E1132" s="4"/>
      <c r="F1132" s="4"/>
      <c r="G1132" s="4"/>
      <c r="H1132" s="72"/>
      <c r="I1132" s="72"/>
      <c r="J1132" s="72"/>
      <c r="K1132" s="72"/>
      <c r="L1132" s="72"/>
      <c r="M1132" s="72"/>
      <c r="N1132" s="72"/>
      <c r="O1132" s="72"/>
      <c r="P1132" s="72"/>
      <c r="Q1132" s="72"/>
      <c r="R1132" s="72"/>
      <c r="S1132" s="72"/>
      <c r="T1132" s="72"/>
      <c r="U1132" s="72"/>
      <c r="V1132" s="72"/>
      <c r="W1132" s="72"/>
      <c r="X1132" s="72"/>
      <c r="Y1132" s="72"/>
    </row>
    <row r="1133" spans="1:25" x14ac:dyDescent="0.3">
      <c r="A1133" s="4"/>
      <c r="B1133" s="4"/>
      <c r="C1133" s="4"/>
      <c r="D1133" s="4"/>
      <c r="E1133" s="4"/>
      <c r="F1133" s="4"/>
      <c r="G1133" s="4"/>
      <c r="H1133" s="72"/>
      <c r="I1133" s="72"/>
      <c r="J1133" s="72"/>
      <c r="K1133" s="72"/>
      <c r="L1133" s="72"/>
      <c r="M1133" s="72"/>
      <c r="N1133" s="72"/>
      <c r="O1133" s="72"/>
      <c r="P1133" s="72"/>
      <c r="Q1133" s="72"/>
      <c r="R1133" s="72"/>
      <c r="S1133" s="72"/>
      <c r="T1133" s="72"/>
      <c r="U1133" s="72"/>
      <c r="V1133" s="72"/>
      <c r="W1133" s="72"/>
      <c r="X1133" s="72"/>
      <c r="Y1133" s="72"/>
    </row>
    <row r="1134" spans="1:25" x14ac:dyDescent="0.3">
      <c r="A1134" s="4"/>
      <c r="B1134" s="4"/>
      <c r="C1134" s="4"/>
      <c r="D1134" s="4"/>
      <c r="E1134" s="4"/>
      <c r="F1134" s="4"/>
      <c r="G1134" s="4"/>
      <c r="H1134" s="72"/>
      <c r="I1134" s="72"/>
      <c r="J1134" s="72"/>
      <c r="K1134" s="72"/>
      <c r="L1134" s="72"/>
      <c r="M1134" s="72"/>
      <c r="N1134" s="72"/>
      <c r="O1134" s="72"/>
      <c r="P1134" s="72"/>
      <c r="Q1134" s="72"/>
      <c r="R1134" s="72"/>
      <c r="S1134" s="72"/>
      <c r="T1134" s="72"/>
      <c r="U1134" s="72"/>
      <c r="V1134" s="72"/>
      <c r="W1134" s="72"/>
      <c r="X1134" s="72"/>
      <c r="Y1134" s="72"/>
    </row>
    <row r="1135" spans="1:25" x14ac:dyDescent="0.3">
      <c r="A1135" s="4"/>
      <c r="B1135" s="4"/>
      <c r="C1135" s="4"/>
      <c r="D1135" s="4"/>
      <c r="E1135" s="4"/>
      <c r="F1135" s="4"/>
      <c r="G1135" s="4"/>
      <c r="H1135" s="72"/>
      <c r="I1135" s="72"/>
      <c r="J1135" s="72"/>
      <c r="K1135" s="72"/>
      <c r="L1135" s="72"/>
      <c r="M1135" s="72"/>
      <c r="N1135" s="72"/>
      <c r="O1135" s="72"/>
      <c r="P1135" s="72"/>
      <c r="Q1135" s="72"/>
      <c r="R1135" s="72"/>
      <c r="S1135" s="72"/>
      <c r="T1135" s="72"/>
      <c r="U1135" s="72"/>
      <c r="V1135" s="72"/>
      <c r="W1135" s="72"/>
      <c r="X1135" s="72"/>
      <c r="Y1135" s="72"/>
    </row>
    <row r="1136" spans="1:25" x14ac:dyDescent="0.3">
      <c r="A1136" s="4"/>
      <c r="B1136" s="4"/>
      <c r="C1136" s="4"/>
      <c r="D1136" s="4"/>
      <c r="E1136" s="4"/>
      <c r="F1136" s="4"/>
      <c r="G1136" s="4"/>
      <c r="H1136" s="72"/>
      <c r="I1136" s="72"/>
      <c r="J1136" s="72"/>
      <c r="K1136" s="72"/>
      <c r="L1136" s="72"/>
      <c r="M1136" s="72"/>
      <c r="N1136" s="72"/>
      <c r="O1136" s="72"/>
      <c r="P1136" s="72"/>
      <c r="Q1136" s="72"/>
      <c r="R1136" s="72"/>
      <c r="S1136" s="72"/>
      <c r="T1136" s="72"/>
      <c r="U1136" s="72"/>
      <c r="V1136" s="72"/>
      <c r="W1136" s="72"/>
      <c r="X1136" s="72"/>
      <c r="Y1136" s="72"/>
    </row>
    <row r="1137" spans="1:25" x14ac:dyDescent="0.3">
      <c r="A1137" s="4"/>
      <c r="B1137" s="4"/>
      <c r="C1137" s="4"/>
      <c r="D1137" s="4"/>
      <c r="E1137" s="4"/>
      <c r="F1137" s="4"/>
      <c r="G1137" s="4"/>
      <c r="H1137" s="72"/>
      <c r="I1137" s="72"/>
      <c r="J1137" s="72"/>
      <c r="K1137" s="72"/>
      <c r="L1137" s="72"/>
      <c r="M1137" s="72"/>
      <c r="N1137" s="72"/>
      <c r="O1137" s="72"/>
      <c r="P1137" s="72"/>
      <c r="Q1137" s="72"/>
      <c r="R1137" s="72"/>
      <c r="S1137" s="72"/>
      <c r="T1137" s="72"/>
      <c r="U1137" s="72"/>
      <c r="V1137" s="72"/>
      <c r="W1137" s="72"/>
      <c r="X1137" s="72"/>
      <c r="Y1137" s="72"/>
    </row>
    <row r="1138" spans="1:25" x14ac:dyDescent="0.3">
      <c r="A1138" s="4"/>
      <c r="B1138" s="4"/>
      <c r="C1138" s="4"/>
      <c r="D1138" s="4"/>
      <c r="E1138" s="4"/>
      <c r="F1138" s="4"/>
      <c r="G1138" s="4"/>
      <c r="H1138" s="72"/>
      <c r="I1138" s="72"/>
      <c r="J1138" s="72"/>
      <c r="K1138" s="72"/>
      <c r="L1138" s="72"/>
      <c r="M1138" s="72"/>
      <c r="N1138" s="72"/>
      <c r="O1138" s="72"/>
      <c r="P1138" s="72"/>
      <c r="Q1138" s="72"/>
      <c r="R1138" s="72"/>
      <c r="S1138" s="72"/>
      <c r="T1138" s="72"/>
      <c r="U1138" s="72"/>
      <c r="V1138" s="72"/>
      <c r="W1138" s="72"/>
      <c r="X1138" s="72"/>
      <c r="Y1138" s="72"/>
    </row>
    <row r="1139" spans="1:25" x14ac:dyDescent="0.3">
      <c r="A1139" s="4"/>
      <c r="B1139" s="4"/>
      <c r="C1139" s="4"/>
      <c r="D1139" s="4"/>
      <c r="E1139" s="4"/>
      <c r="F1139" s="4"/>
      <c r="G1139" s="4"/>
      <c r="H1139" s="72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72"/>
      <c r="T1139" s="72"/>
      <c r="U1139" s="72"/>
      <c r="V1139" s="72"/>
      <c r="W1139" s="72"/>
      <c r="X1139" s="72"/>
      <c r="Y1139" s="72"/>
    </row>
    <row r="1140" spans="1:25" x14ac:dyDescent="0.3">
      <c r="A1140" s="4"/>
      <c r="B1140" s="4"/>
      <c r="C1140" s="4"/>
      <c r="D1140" s="4"/>
      <c r="E1140" s="4"/>
      <c r="F1140" s="4"/>
      <c r="G1140" s="4"/>
      <c r="H1140" s="72"/>
      <c r="I1140" s="72"/>
      <c r="J1140" s="72"/>
      <c r="K1140" s="72"/>
      <c r="L1140" s="72"/>
      <c r="M1140" s="72"/>
      <c r="N1140" s="72"/>
      <c r="O1140" s="72"/>
      <c r="P1140" s="72"/>
      <c r="Q1140" s="72"/>
      <c r="R1140" s="72"/>
      <c r="S1140" s="72"/>
      <c r="T1140" s="72"/>
      <c r="U1140" s="72"/>
      <c r="V1140" s="72"/>
      <c r="W1140" s="72"/>
      <c r="X1140" s="72"/>
      <c r="Y1140" s="72"/>
    </row>
    <row r="1141" spans="1:25" x14ac:dyDescent="0.3">
      <c r="A1141" s="4"/>
      <c r="B1141" s="4"/>
      <c r="C1141" s="4"/>
      <c r="D1141" s="4"/>
      <c r="E1141" s="4"/>
      <c r="F1141" s="4"/>
      <c r="G1141" s="4"/>
      <c r="H1141" s="72"/>
      <c r="I1141" s="72"/>
      <c r="J1141" s="72"/>
      <c r="K1141" s="72"/>
      <c r="L1141" s="72"/>
      <c r="M1141" s="72"/>
      <c r="N1141" s="72"/>
      <c r="O1141" s="72"/>
      <c r="P1141" s="72"/>
      <c r="Q1141" s="72"/>
      <c r="R1141" s="72"/>
      <c r="S1141" s="72"/>
      <c r="T1141" s="72"/>
      <c r="U1141" s="72"/>
      <c r="V1141" s="72"/>
      <c r="W1141" s="72"/>
      <c r="X1141" s="72"/>
      <c r="Y1141" s="72"/>
    </row>
    <row r="1142" spans="1:25" x14ac:dyDescent="0.3">
      <c r="A1142" s="4"/>
      <c r="B1142" s="4"/>
      <c r="C1142" s="4"/>
      <c r="D1142" s="4"/>
      <c r="E1142" s="4"/>
      <c r="F1142" s="4"/>
      <c r="G1142" s="4"/>
      <c r="H1142" s="72"/>
      <c r="I1142" s="72"/>
      <c r="J1142" s="72"/>
      <c r="K1142" s="72"/>
      <c r="L1142" s="72"/>
      <c r="M1142" s="72"/>
      <c r="N1142" s="72"/>
      <c r="O1142" s="72"/>
      <c r="P1142" s="72"/>
      <c r="Q1142" s="72"/>
      <c r="R1142" s="72"/>
      <c r="S1142" s="72"/>
      <c r="T1142" s="72"/>
      <c r="U1142" s="72"/>
      <c r="V1142" s="72"/>
      <c r="W1142" s="72"/>
      <c r="X1142" s="72"/>
      <c r="Y1142" s="72"/>
    </row>
    <row r="1143" spans="1:25" x14ac:dyDescent="0.3">
      <c r="A1143" s="4"/>
      <c r="B1143" s="4"/>
      <c r="C1143" s="4"/>
      <c r="D1143" s="4"/>
      <c r="E1143" s="4"/>
      <c r="F1143" s="4"/>
      <c r="G1143" s="4"/>
      <c r="H1143" s="72"/>
      <c r="I1143" s="72"/>
      <c r="J1143" s="72"/>
      <c r="K1143" s="72"/>
      <c r="L1143" s="72"/>
      <c r="M1143" s="72"/>
      <c r="N1143" s="72"/>
      <c r="O1143" s="72"/>
      <c r="P1143" s="72"/>
      <c r="Q1143" s="72"/>
      <c r="R1143" s="72"/>
      <c r="S1143" s="72"/>
      <c r="T1143" s="72"/>
      <c r="U1143" s="72"/>
      <c r="V1143" s="72"/>
      <c r="W1143" s="72"/>
      <c r="X1143" s="72"/>
      <c r="Y1143" s="72"/>
    </row>
    <row r="1144" spans="1:25" x14ac:dyDescent="0.3">
      <c r="A1144" s="4"/>
      <c r="B1144" s="4"/>
      <c r="C1144" s="4"/>
      <c r="D1144" s="4"/>
      <c r="E1144" s="4"/>
      <c r="F1144" s="4"/>
      <c r="G1144" s="4"/>
      <c r="H1144" s="72"/>
      <c r="I1144" s="72"/>
      <c r="J1144" s="72"/>
      <c r="K1144" s="72"/>
      <c r="L1144" s="72"/>
      <c r="M1144" s="72"/>
      <c r="N1144" s="72"/>
      <c r="O1144" s="72"/>
      <c r="P1144" s="72"/>
      <c r="Q1144" s="72"/>
      <c r="R1144" s="72"/>
      <c r="S1144" s="72"/>
      <c r="T1144" s="72"/>
      <c r="U1144" s="72"/>
      <c r="V1144" s="72"/>
      <c r="W1144" s="72"/>
      <c r="X1144" s="72"/>
      <c r="Y1144" s="72"/>
    </row>
    <row r="1145" spans="1:25" x14ac:dyDescent="0.3">
      <c r="A1145" s="4"/>
      <c r="B1145" s="4"/>
      <c r="C1145" s="4"/>
      <c r="D1145" s="4"/>
      <c r="E1145" s="4"/>
      <c r="F1145" s="4"/>
      <c r="G1145" s="4"/>
      <c r="H1145" s="72"/>
      <c r="I1145" s="72"/>
      <c r="J1145" s="72"/>
      <c r="K1145" s="72"/>
      <c r="L1145" s="72"/>
      <c r="M1145" s="72"/>
      <c r="N1145" s="72"/>
      <c r="O1145" s="72"/>
      <c r="P1145" s="72"/>
      <c r="Q1145" s="72"/>
      <c r="R1145" s="72"/>
      <c r="S1145" s="72"/>
      <c r="T1145" s="72"/>
      <c r="U1145" s="72"/>
      <c r="V1145" s="72"/>
      <c r="W1145" s="72"/>
      <c r="X1145" s="72"/>
      <c r="Y1145" s="72"/>
    </row>
    <row r="1146" spans="1:25" x14ac:dyDescent="0.3">
      <c r="A1146" s="4"/>
      <c r="B1146" s="4"/>
      <c r="C1146" s="4"/>
      <c r="D1146" s="4"/>
      <c r="E1146" s="4"/>
      <c r="F1146" s="4"/>
      <c r="G1146" s="4"/>
      <c r="H1146" s="72"/>
      <c r="I1146" s="72"/>
      <c r="J1146" s="72"/>
      <c r="K1146" s="72"/>
      <c r="L1146" s="72"/>
      <c r="M1146" s="72"/>
      <c r="N1146" s="72"/>
      <c r="O1146" s="72"/>
      <c r="P1146" s="72"/>
      <c r="Q1146" s="72"/>
      <c r="R1146" s="72"/>
      <c r="S1146" s="72"/>
      <c r="T1146" s="72"/>
      <c r="U1146" s="72"/>
      <c r="V1146" s="72"/>
      <c r="W1146" s="72"/>
      <c r="X1146" s="72"/>
      <c r="Y1146" s="72"/>
    </row>
    <row r="1147" spans="1:25" x14ac:dyDescent="0.3">
      <c r="A1147" s="4"/>
      <c r="B1147" s="4"/>
      <c r="C1147" s="4"/>
      <c r="D1147" s="4"/>
      <c r="E1147" s="4"/>
      <c r="F1147" s="4"/>
      <c r="G1147" s="4"/>
      <c r="H1147" s="72"/>
      <c r="I1147" s="72"/>
      <c r="J1147" s="72"/>
      <c r="K1147" s="72"/>
      <c r="L1147" s="72"/>
      <c r="M1147" s="72"/>
      <c r="N1147" s="72"/>
      <c r="O1147" s="72"/>
      <c r="P1147" s="72"/>
      <c r="Q1147" s="72"/>
      <c r="R1147" s="72"/>
      <c r="S1147" s="72"/>
      <c r="T1147" s="72"/>
      <c r="U1147" s="72"/>
      <c r="V1147" s="72"/>
      <c r="W1147" s="72"/>
      <c r="X1147" s="72"/>
      <c r="Y1147" s="72"/>
    </row>
    <row r="1148" spans="1:25" x14ac:dyDescent="0.3">
      <c r="A1148" s="4"/>
      <c r="B1148" s="4"/>
      <c r="C1148" s="4"/>
      <c r="D1148" s="4"/>
      <c r="E1148" s="4"/>
      <c r="F1148" s="4"/>
      <c r="G1148" s="4"/>
      <c r="H1148" s="72"/>
      <c r="I1148" s="72"/>
      <c r="J1148" s="72"/>
      <c r="K1148" s="72"/>
      <c r="L1148" s="72"/>
      <c r="M1148" s="72"/>
      <c r="N1148" s="72"/>
      <c r="O1148" s="72"/>
      <c r="P1148" s="72"/>
      <c r="Q1148" s="72"/>
      <c r="R1148" s="72"/>
      <c r="S1148" s="72"/>
      <c r="T1148" s="72"/>
      <c r="U1148" s="72"/>
      <c r="V1148" s="72"/>
      <c r="W1148" s="72"/>
      <c r="X1148" s="72"/>
      <c r="Y1148" s="72"/>
    </row>
    <row r="1149" spans="1:25" x14ac:dyDescent="0.3">
      <c r="A1149" s="4"/>
      <c r="B1149" s="4"/>
      <c r="C1149" s="4"/>
      <c r="D1149" s="4"/>
      <c r="E1149" s="4"/>
      <c r="F1149" s="4"/>
      <c r="G1149" s="4"/>
      <c r="H1149" s="72"/>
      <c r="I1149" s="72"/>
      <c r="J1149" s="72"/>
      <c r="K1149" s="72"/>
      <c r="L1149" s="72"/>
      <c r="M1149" s="72"/>
      <c r="N1149" s="72"/>
      <c r="O1149" s="72"/>
      <c r="P1149" s="72"/>
      <c r="Q1149" s="72"/>
      <c r="R1149" s="72"/>
      <c r="S1149" s="72"/>
      <c r="T1149" s="72"/>
      <c r="U1149" s="72"/>
      <c r="V1149" s="72"/>
      <c r="W1149" s="72"/>
      <c r="X1149" s="72"/>
      <c r="Y1149" s="72"/>
    </row>
    <row r="1150" spans="1:25" x14ac:dyDescent="0.3">
      <c r="A1150" s="4"/>
      <c r="B1150" s="4"/>
      <c r="C1150" s="4"/>
      <c r="D1150" s="4"/>
      <c r="E1150" s="4"/>
      <c r="F1150" s="4"/>
      <c r="G1150" s="4"/>
      <c r="H1150" s="72"/>
      <c r="I1150" s="72"/>
      <c r="J1150" s="72"/>
      <c r="K1150" s="72"/>
      <c r="L1150" s="72"/>
      <c r="M1150" s="72"/>
      <c r="N1150" s="72"/>
      <c r="O1150" s="72"/>
      <c r="P1150" s="72"/>
      <c r="Q1150" s="72"/>
      <c r="R1150" s="72"/>
      <c r="S1150" s="72"/>
      <c r="T1150" s="72"/>
      <c r="U1150" s="72"/>
      <c r="V1150" s="72"/>
      <c r="W1150" s="72"/>
      <c r="X1150" s="72"/>
      <c r="Y1150" s="72"/>
    </row>
    <row r="1151" spans="1:25" x14ac:dyDescent="0.3">
      <c r="A1151" s="4"/>
      <c r="B1151" s="4"/>
      <c r="C1151" s="4"/>
      <c r="D1151" s="4"/>
      <c r="E1151" s="4"/>
      <c r="F1151" s="4"/>
      <c r="G1151" s="4"/>
      <c r="H1151" s="72"/>
      <c r="I1151" s="72"/>
      <c r="J1151" s="72"/>
      <c r="K1151" s="72"/>
      <c r="L1151" s="72"/>
      <c r="M1151" s="72"/>
      <c r="N1151" s="72"/>
      <c r="O1151" s="72"/>
      <c r="P1151" s="72"/>
      <c r="Q1151" s="72"/>
      <c r="R1151" s="72"/>
      <c r="S1151" s="72"/>
      <c r="T1151" s="72"/>
      <c r="U1151" s="72"/>
      <c r="V1151" s="72"/>
      <c r="W1151" s="72"/>
      <c r="X1151" s="72"/>
      <c r="Y1151" s="72"/>
    </row>
    <row r="1152" spans="1:25" x14ac:dyDescent="0.3">
      <c r="A1152" s="4"/>
      <c r="B1152" s="4"/>
      <c r="C1152" s="4"/>
      <c r="D1152" s="4"/>
      <c r="E1152" s="4"/>
      <c r="F1152" s="4"/>
      <c r="G1152" s="4"/>
      <c r="H1152" s="72"/>
      <c r="I1152" s="72"/>
      <c r="J1152" s="72"/>
      <c r="K1152" s="72"/>
      <c r="L1152" s="72"/>
      <c r="M1152" s="72"/>
      <c r="N1152" s="72"/>
      <c r="O1152" s="72"/>
      <c r="P1152" s="72"/>
      <c r="Q1152" s="72"/>
      <c r="R1152" s="72"/>
      <c r="S1152" s="72"/>
      <c r="T1152" s="72"/>
      <c r="U1152" s="72"/>
      <c r="V1152" s="72"/>
      <c r="W1152" s="72"/>
      <c r="X1152" s="72"/>
      <c r="Y1152" s="72"/>
    </row>
    <row r="1153" spans="1:25" x14ac:dyDescent="0.3">
      <c r="A1153" s="4"/>
      <c r="B1153" s="4"/>
      <c r="C1153" s="4"/>
      <c r="D1153" s="4"/>
      <c r="E1153" s="4"/>
      <c r="F1153" s="4"/>
      <c r="G1153" s="4"/>
      <c r="H1153" s="72"/>
      <c r="I1153" s="72"/>
      <c r="J1153" s="72"/>
      <c r="K1153" s="72"/>
      <c r="L1153" s="72"/>
      <c r="M1153" s="72"/>
      <c r="N1153" s="72"/>
      <c r="O1153" s="72"/>
      <c r="P1153" s="72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3">
      <c r="A1154" s="4"/>
      <c r="B1154" s="4"/>
      <c r="C1154" s="4"/>
      <c r="D1154" s="4"/>
      <c r="E1154" s="4"/>
      <c r="F1154" s="4"/>
      <c r="G1154" s="4"/>
      <c r="H1154" s="72"/>
      <c r="I1154" s="72"/>
      <c r="J1154" s="72"/>
      <c r="K1154" s="72"/>
      <c r="L1154" s="72"/>
      <c r="M1154" s="72"/>
      <c r="N1154" s="72"/>
      <c r="O1154" s="72"/>
      <c r="P1154" s="72"/>
      <c r="Q1154" s="72"/>
      <c r="R1154" s="72"/>
      <c r="S1154" s="72"/>
      <c r="T1154" s="72"/>
      <c r="U1154" s="72"/>
      <c r="V1154" s="72"/>
      <c r="W1154" s="72"/>
      <c r="X1154" s="72"/>
      <c r="Y1154" s="72"/>
    </row>
    <row r="1155" spans="1:25" x14ac:dyDescent="0.3">
      <c r="A1155" s="4"/>
      <c r="B1155" s="4"/>
      <c r="C1155" s="4"/>
      <c r="D1155" s="4"/>
      <c r="E1155" s="4"/>
      <c r="F1155" s="4"/>
      <c r="G1155" s="4"/>
      <c r="H1155" s="72"/>
      <c r="I1155" s="72"/>
      <c r="J1155" s="72"/>
      <c r="K1155" s="72"/>
      <c r="L1155" s="72"/>
      <c r="M1155" s="72"/>
      <c r="N1155" s="72"/>
      <c r="O1155" s="72"/>
      <c r="P1155" s="72"/>
      <c r="Q1155" s="72"/>
      <c r="R1155" s="72"/>
      <c r="S1155" s="72"/>
      <c r="T1155" s="72"/>
      <c r="U1155" s="72"/>
      <c r="V1155" s="72"/>
      <c r="W1155" s="72"/>
      <c r="X1155" s="72"/>
      <c r="Y1155" s="72"/>
    </row>
    <row r="1156" spans="1:25" x14ac:dyDescent="0.3">
      <c r="A1156" s="4"/>
      <c r="B1156" s="4"/>
      <c r="C1156" s="4"/>
      <c r="D1156" s="4"/>
      <c r="E1156" s="4"/>
      <c r="F1156" s="4"/>
      <c r="G1156" s="4"/>
      <c r="H1156" s="72"/>
      <c r="I1156" s="72"/>
      <c r="J1156" s="72"/>
      <c r="K1156" s="72"/>
      <c r="L1156" s="72"/>
      <c r="M1156" s="72"/>
      <c r="N1156" s="72"/>
      <c r="O1156" s="72"/>
      <c r="P1156" s="72"/>
      <c r="Q1156" s="72"/>
      <c r="R1156" s="72"/>
      <c r="S1156" s="72"/>
      <c r="T1156" s="72"/>
      <c r="U1156" s="72"/>
      <c r="V1156" s="72"/>
      <c r="W1156" s="72"/>
      <c r="X1156" s="72"/>
      <c r="Y1156" s="72"/>
    </row>
    <row r="1157" spans="1:25" x14ac:dyDescent="0.3">
      <c r="A1157" s="4"/>
      <c r="B1157" s="4"/>
      <c r="C1157" s="4"/>
      <c r="D1157" s="4"/>
      <c r="E1157" s="4"/>
      <c r="F1157" s="4"/>
      <c r="G1157" s="4"/>
      <c r="H1157" s="72"/>
      <c r="I1157" s="72"/>
      <c r="J1157" s="72"/>
      <c r="K1157" s="72"/>
      <c r="L1157" s="72"/>
      <c r="M1157" s="72"/>
      <c r="N1157" s="72"/>
      <c r="O1157" s="72"/>
      <c r="P1157" s="72"/>
      <c r="Q1157" s="72"/>
      <c r="R1157" s="72"/>
      <c r="S1157" s="72"/>
      <c r="T1157" s="72"/>
      <c r="U1157" s="72"/>
      <c r="V1157" s="72"/>
      <c r="W1157" s="72"/>
      <c r="X1157" s="72"/>
      <c r="Y1157" s="72"/>
    </row>
    <row r="1158" spans="1:25" x14ac:dyDescent="0.3">
      <c r="A1158" s="4"/>
      <c r="B1158" s="4"/>
      <c r="C1158" s="4"/>
      <c r="D1158" s="4"/>
      <c r="E1158" s="4"/>
      <c r="F1158" s="4"/>
      <c r="G1158" s="4"/>
      <c r="H1158" s="72"/>
      <c r="I1158" s="72"/>
      <c r="J1158" s="72"/>
      <c r="K1158" s="72"/>
      <c r="L1158" s="72"/>
      <c r="M1158" s="72"/>
      <c r="N1158" s="72"/>
      <c r="O1158" s="72"/>
      <c r="P1158" s="72"/>
      <c r="Q1158" s="72"/>
      <c r="R1158" s="72"/>
      <c r="S1158" s="72"/>
      <c r="T1158" s="72"/>
      <c r="U1158" s="72"/>
      <c r="V1158" s="72"/>
      <c r="W1158" s="72"/>
      <c r="X1158" s="72"/>
      <c r="Y1158" s="72"/>
    </row>
    <row r="1159" spans="1:25" x14ac:dyDescent="0.3">
      <c r="A1159" s="4"/>
      <c r="B1159" s="4"/>
      <c r="C1159" s="4"/>
      <c r="D1159" s="4"/>
      <c r="E1159" s="4"/>
      <c r="F1159" s="4"/>
      <c r="G1159" s="4"/>
      <c r="H1159" s="72"/>
      <c r="I1159" s="72"/>
      <c r="J1159" s="72"/>
      <c r="K1159" s="72"/>
      <c r="L1159" s="72"/>
      <c r="M1159" s="72"/>
      <c r="N1159" s="72"/>
      <c r="O1159" s="72"/>
      <c r="P1159" s="72"/>
      <c r="Q1159" s="72"/>
      <c r="R1159" s="72"/>
      <c r="S1159" s="72"/>
      <c r="T1159" s="72"/>
      <c r="U1159" s="72"/>
      <c r="V1159" s="72"/>
      <c r="W1159" s="72"/>
      <c r="X1159" s="72"/>
      <c r="Y1159" s="72"/>
    </row>
    <row r="1160" spans="1:25" x14ac:dyDescent="0.3">
      <c r="A1160" s="4"/>
      <c r="B1160" s="4"/>
      <c r="C1160" s="4"/>
      <c r="D1160" s="4"/>
      <c r="E1160" s="4"/>
      <c r="F1160" s="4"/>
      <c r="G1160" s="4"/>
      <c r="H1160" s="72"/>
      <c r="I1160" s="72"/>
      <c r="J1160" s="72"/>
      <c r="K1160" s="72"/>
      <c r="L1160" s="72"/>
      <c r="M1160" s="72"/>
      <c r="N1160" s="72"/>
      <c r="O1160" s="72"/>
      <c r="P1160" s="72"/>
      <c r="Q1160" s="72"/>
      <c r="R1160" s="72"/>
      <c r="S1160" s="72"/>
      <c r="T1160" s="72"/>
      <c r="U1160" s="72"/>
      <c r="V1160" s="72"/>
      <c r="W1160" s="72"/>
      <c r="X1160" s="72"/>
      <c r="Y1160" s="72"/>
    </row>
    <row r="1161" spans="1:25" x14ac:dyDescent="0.3">
      <c r="A1161" s="4"/>
      <c r="B1161" s="4"/>
      <c r="C1161" s="4"/>
      <c r="D1161" s="4"/>
      <c r="E1161" s="4"/>
      <c r="F1161" s="4"/>
      <c r="G1161" s="4"/>
      <c r="H1161" s="72"/>
      <c r="I1161" s="72"/>
      <c r="J1161" s="72"/>
      <c r="K1161" s="72"/>
      <c r="L1161" s="72"/>
      <c r="M1161" s="72"/>
      <c r="N1161" s="72"/>
      <c r="O1161" s="72"/>
      <c r="P1161" s="72"/>
      <c r="Q1161" s="72"/>
      <c r="R1161" s="72"/>
      <c r="S1161" s="72"/>
      <c r="T1161" s="72"/>
      <c r="U1161" s="72"/>
      <c r="V1161" s="72"/>
      <c r="W1161" s="72"/>
      <c r="X1161" s="72"/>
      <c r="Y1161" s="72"/>
    </row>
    <row r="1162" spans="1:25" x14ac:dyDescent="0.3">
      <c r="A1162" s="4"/>
      <c r="B1162" s="4"/>
      <c r="C1162" s="4"/>
      <c r="D1162" s="4"/>
      <c r="E1162" s="4"/>
      <c r="F1162" s="4"/>
      <c r="G1162" s="4"/>
      <c r="H1162" s="72"/>
      <c r="I1162" s="72"/>
      <c r="J1162" s="72"/>
      <c r="K1162" s="72"/>
      <c r="L1162" s="72"/>
      <c r="M1162" s="72"/>
      <c r="N1162" s="72"/>
      <c r="O1162" s="72"/>
      <c r="P1162" s="72"/>
      <c r="Q1162" s="72"/>
      <c r="R1162" s="72"/>
      <c r="S1162" s="72"/>
      <c r="T1162" s="72"/>
      <c r="U1162" s="72"/>
      <c r="V1162" s="72"/>
      <c r="W1162" s="72"/>
      <c r="X1162" s="72"/>
      <c r="Y1162" s="72"/>
    </row>
    <row r="1163" spans="1:25" x14ac:dyDescent="0.3">
      <c r="A1163" s="4"/>
      <c r="B1163" s="4"/>
      <c r="C1163" s="4"/>
      <c r="D1163" s="4"/>
      <c r="E1163" s="4"/>
      <c r="F1163" s="4"/>
      <c r="G1163" s="4"/>
      <c r="H1163" s="72"/>
      <c r="I1163" s="72"/>
      <c r="J1163" s="72"/>
      <c r="K1163" s="72"/>
      <c r="L1163" s="72"/>
      <c r="M1163" s="72"/>
      <c r="N1163" s="72"/>
      <c r="O1163" s="72"/>
      <c r="P1163" s="72"/>
      <c r="Q1163" s="72"/>
      <c r="R1163" s="72"/>
      <c r="S1163" s="72"/>
      <c r="T1163" s="72"/>
      <c r="U1163" s="72"/>
      <c r="V1163" s="72"/>
      <c r="W1163" s="72"/>
      <c r="X1163" s="72"/>
      <c r="Y1163" s="72"/>
    </row>
    <row r="1164" spans="1:25" x14ac:dyDescent="0.3">
      <c r="A1164" s="4"/>
      <c r="B1164" s="4"/>
      <c r="C1164" s="4"/>
      <c r="D1164" s="4"/>
      <c r="E1164" s="4"/>
      <c r="F1164" s="4"/>
      <c r="G1164" s="4"/>
      <c r="H1164" s="72"/>
      <c r="I1164" s="72"/>
      <c r="J1164" s="72"/>
      <c r="K1164" s="72"/>
      <c r="L1164" s="72"/>
      <c r="M1164" s="72"/>
      <c r="N1164" s="72"/>
      <c r="O1164" s="72"/>
      <c r="P1164" s="72"/>
      <c r="Q1164" s="72"/>
      <c r="R1164" s="72"/>
      <c r="S1164" s="72"/>
      <c r="T1164" s="72"/>
      <c r="U1164" s="72"/>
      <c r="V1164" s="72"/>
      <c r="W1164" s="72"/>
      <c r="X1164" s="72"/>
      <c r="Y1164" s="72"/>
    </row>
    <row r="1165" spans="1:25" x14ac:dyDescent="0.3">
      <c r="A1165" s="4"/>
      <c r="B1165" s="4"/>
      <c r="C1165" s="4"/>
      <c r="D1165" s="4"/>
      <c r="E1165" s="4"/>
      <c r="F1165" s="4"/>
      <c r="G1165" s="4"/>
      <c r="H1165" s="72"/>
      <c r="I1165" s="72"/>
      <c r="J1165" s="72"/>
      <c r="K1165" s="72"/>
      <c r="L1165" s="72"/>
      <c r="M1165" s="72"/>
      <c r="N1165" s="72"/>
      <c r="O1165" s="72"/>
      <c r="P1165" s="72"/>
      <c r="Q1165" s="72"/>
      <c r="R1165" s="72"/>
      <c r="S1165" s="72"/>
      <c r="T1165" s="72"/>
      <c r="U1165" s="72"/>
      <c r="V1165" s="72"/>
      <c r="W1165" s="72"/>
      <c r="X1165" s="72"/>
      <c r="Y1165" s="72"/>
    </row>
    <row r="1166" spans="1:25" x14ac:dyDescent="0.3">
      <c r="A1166" s="4"/>
      <c r="B1166" s="4"/>
      <c r="C1166" s="4"/>
      <c r="D1166" s="4"/>
      <c r="E1166" s="4"/>
      <c r="F1166" s="4"/>
      <c r="G1166" s="4"/>
      <c r="H1166" s="72"/>
      <c r="I1166" s="72"/>
      <c r="J1166" s="72"/>
      <c r="K1166" s="72"/>
      <c r="L1166" s="72"/>
      <c r="M1166" s="72"/>
      <c r="N1166" s="72"/>
      <c r="O1166" s="72"/>
      <c r="P1166" s="72"/>
      <c r="Q1166" s="72"/>
      <c r="R1166" s="72"/>
      <c r="S1166" s="72"/>
      <c r="T1166" s="72"/>
      <c r="U1166" s="72"/>
      <c r="V1166" s="72"/>
      <c r="W1166" s="72"/>
      <c r="X1166" s="72"/>
      <c r="Y1166" s="72"/>
    </row>
    <row r="1167" spans="1:25" x14ac:dyDescent="0.3">
      <c r="A1167" s="4"/>
      <c r="B1167" s="4"/>
      <c r="C1167" s="4"/>
      <c r="D1167" s="4"/>
      <c r="E1167" s="4"/>
      <c r="F1167" s="4"/>
      <c r="G1167" s="4"/>
      <c r="H1167" s="72"/>
      <c r="I1167" s="72"/>
      <c r="J1167" s="72"/>
      <c r="K1167" s="72"/>
      <c r="L1167" s="72"/>
      <c r="M1167" s="72"/>
      <c r="N1167" s="72"/>
      <c r="O1167" s="72"/>
      <c r="P1167" s="72"/>
      <c r="Q1167" s="72"/>
      <c r="R1167" s="72"/>
      <c r="S1167" s="72"/>
      <c r="T1167" s="72"/>
      <c r="U1167" s="72"/>
      <c r="V1167" s="72"/>
      <c r="W1167" s="72"/>
      <c r="X1167" s="72"/>
      <c r="Y1167" s="72"/>
    </row>
    <row r="1168" spans="1:25" x14ac:dyDescent="0.3">
      <c r="A1168" s="4"/>
      <c r="B1168" s="4"/>
      <c r="C1168" s="4"/>
      <c r="D1168" s="4"/>
      <c r="E1168" s="4"/>
      <c r="F1168" s="4"/>
      <c r="G1168" s="4"/>
      <c r="H1168" s="72"/>
      <c r="I1168" s="72"/>
      <c r="J1168" s="72"/>
      <c r="K1168" s="72"/>
      <c r="L1168" s="72"/>
      <c r="M1168" s="72"/>
      <c r="N1168" s="72"/>
      <c r="O1168" s="72"/>
      <c r="P1168" s="72"/>
      <c r="Q1168" s="72"/>
      <c r="R1168" s="72"/>
      <c r="S1168" s="72"/>
      <c r="T1168" s="72"/>
      <c r="U1168" s="72"/>
      <c r="V1168" s="72"/>
      <c r="W1168" s="72"/>
      <c r="X1168" s="72"/>
      <c r="Y1168" s="72"/>
    </row>
    <row r="1169" spans="1:25" x14ac:dyDescent="0.3">
      <c r="A1169" s="4"/>
      <c r="B1169" s="4"/>
      <c r="C1169" s="4"/>
      <c r="D1169" s="4"/>
      <c r="E1169" s="4"/>
      <c r="F1169" s="4"/>
      <c r="G1169" s="4"/>
      <c r="H1169" s="72"/>
      <c r="I1169" s="72"/>
      <c r="J1169" s="72"/>
      <c r="K1169" s="72"/>
      <c r="L1169" s="72"/>
      <c r="M1169" s="72"/>
      <c r="N1169" s="72"/>
      <c r="O1169" s="72"/>
      <c r="P1169" s="72"/>
      <c r="Q1169" s="72"/>
      <c r="R1169" s="72"/>
      <c r="S1169" s="72"/>
      <c r="T1169" s="72"/>
      <c r="U1169" s="72"/>
      <c r="V1169" s="72"/>
      <c r="W1169" s="72"/>
      <c r="X1169" s="72"/>
      <c r="Y1169" s="72"/>
    </row>
    <row r="1170" spans="1:25" x14ac:dyDescent="0.3">
      <c r="A1170" s="4"/>
      <c r="B1170" s="4"/>
      <c r="C1170" s="4"/>
      <c r="D1170" s="4"/>
      <c r="E1170" s="4"/>
      <c r="F1170" s="4"/>
      <c r="G1170" s="4"/>
      <c r="H1170" s="72"/>
      <c r="I1170" s="72"/>
      <c r="J1170" s="72"/>
      <c r="K1170" s="72"/>
      <c r="L1170" s="72"/>
      <c r="M1170" s="72"/>
      <c r="N1170" s="72"/>
      <c r="O1170" s="72"/>
      <c r="P1170" s="72"/>
      <c r="Q1170" s="72"/>
      <c r="R1170" s="72"/>
      <c r="S1170" s="72"/>
      <c r="T1170" s="72"/>
      <c r="U1170" s="72"/>
      <c r="V1170" s="72"/>
      <c r="W1170" s="72"/>
      <c r="X1170" s="72"/>
      <c r="Y1170" s="72"/>
    </row>
    <row r="1171" spans="1:25" x14ac:dyDescent="0.3">
      <c r="A1171" s="4"/>
      <c r="B1171" s="4"/>
      <c r="C1171" s="4"/>
      <c r="D1171" s="4"/>
      <c r="E1171" s="4"/>
      <c r="F1171" s="4"/>
      <c r="G1171" s="4"/>
      <c r="H1171" s="72"/>
      <c r="I1171" s="72"/>
      <c r="J1171" s="72"/>
      <c r="K1171" s="72"/>
      <c r="L1171" s="72"/>
      <c r="M1171" s="72"/>
      <c r="N1171" s="72"/>
      <c r="O1171" s="72"/>
      <c r="P1171" s="72"/>
      <c r="Q1171" s="72"/>
      <c r="R1171" s="72"/>
      <c r="S1171" s="72"/>
      <c r="T1171" s="72"/>
      <c r="U1171" s="72"/>
      <c r="V1171" s="72"/>
      <c r="W1171" s="72"/>
      <c r="X1171" s="72"/>
      <c r="Y1171" s="72"/>
    </row>
    <row r="1172" spans="1:25" x14ac:dyDescent="0.3">
      <c r="A1172" s="4"/>
      <c r="B1172" s="4"/>
      <c r="C1172" s="4"/>
      <c r="D1172" s="4"/>
      <c r="E1172" s="4"/>
      <c r="F1172" s="4"/>
      <c r="G1172" s="4"/>
      <c r="H1172" s="72"/>
      <c r="I1172" s="72"/>
      <c r="J1172" s="72"/>
      <c r="K1172" s="72"/>
      <c r="L1172" s="72"/>
      <c r="M1172" s="72"/>
      <c r="N1172" s="72"/>
      <c r="O1172" s="72"/>
      <c r="P1172" s="72"/>
      <c r="Q1172" s="72"/>
      <c r="R1172" s="72"/>
      <c r="S1172" s="72"/>
      <c r="T1172" s="72"/>
      <c r="U1172" s="72"/>
      <c r="V1172" s="72"/>
      <c r="W1172" s="72"/>
      <c r="X1172" s="72"/>
      <c r="Y1172" s="72"/>
    </row>
    <row r="1173" spans="1:25" x14ac:dyDescent="0.3">
      <c r="A1173" s="4"/>
      <c r="B1173" s="4"/>
      <c r="C1173" s="4"/>
      <c r="D1173" s="4"/>
      <c r="E1173" s="4"/>
      <c r="F1173" s="4"/>
      <c r="G1173" s="4"/>
      <c r="H1173" s="72"/>
      <c r="I1173" s="72"/>
      <c r="J1173" s="72"/>
      <c r="K1173" s="72"/>
      <c r="L1173" s="72"/>
      <c r="M1173" s="72"/>
      <c r="N1173" s="72"/>
      <c r="O1173" s="72"/>
      <c r="P1173" s="72"/>
      <c r="Q1173" s="72"/>
      <c r="R1173" s="72"/>
      <c r="S1173" s="72"/>
      <c r="T1173" s="72"/>
      <c r="U1173" s="72"/>
      <c r="V1173" s="72"/>
      <c r="W1173" s="72"/>
      <c r="X1173" s="72"/>
      <c r="Y1173" s="72"/>
    </row>
    <row r="1174" spans="1:25" x14ac:dyDescent="0.3">
      <c r="A1174" s="4"/>
      <c r="B1174" s="4"/>
      <c r="C1174" s="4"/>
      <c r="D1174" s="4"/>
      <c r="E1174" s="4"/>
      <c r="F1174" s="4"/>
      <c r="G1174" s="4"/>
      <c r="H1174" s="72"/>
      <c r="I1174" s="72"/>
      <c r="J1174" s="72"/>
      <c r="K1174" s="72"/>
      <c r="L1174" s="72"/>
      <c r="M1174" s="72"/>
      <c r="N1174" s="72"/>
      <c r="O1174" s="72"/>
      <c r="P1174" s="72"/>
      <c r="Q1174" s="72"/>
      <c r="R1174" s="72"/>
      <c r="S1174" s="72"/>
      <c r="T1174" s="72"/>
      <c r="U1174" s="72"/>
      <c r="V1174" s="72"/>
      <c r="W1174" s="72"/>
      <c r="X1174" s="72"/>
      <c r="Y1174" s="72"/>
    </row>
    <row r="1175" spans="1:25" x14ac:dyDescent="0.3">
      <c r="A1175" s="4"/>
      <c r="B1175" s="4"/>
      <c r="C1175" s="4"/>
      <c r="D1175" s="4"/>
      <c r="E1175" s="4"/>
      <c r="F1175" s="4"/>
      <c r="G1175" s="4"/>
      <c r="H1175" s="72"/>
      <c r="I1175" s="72"/>
      <c r="J1175" s="72"/>
      <c r="K1175" s="72"/>
      <c r="L1175" s="72"/>
      <c r="M1175" s="72"/>
      <c r="N1175" s="72"/>
      <c r="O1175" s="72"/>
      <c r="P1175" s="72"/>
      <c r="Q1175" s="72"/>
      <c r="R1175" s="72"/>
      <c r="S1175" s="72"/>
      <c r="T1175" s="72"/>
      <c r="U1175" s="72"/>
      <c r="V1175" s="72"/>
      <c r="W1175" s="72"/>
      <c r="X1175" s="72"/>
      <c r="Y1175" s="72"/>
    </row>
    <row r="1176" spans="1:25" x14ac:dyDescent="0.3">
      <c r="A1176" s="4"/>
      <c r="B1176" s="4"/>
      <c r="C1176" s="4"/>
      <c r="D1176" s="4"/>
      <c r="E1176" s="4"/>
      <c r="F1176" s="4"/>
      <c r="G1176" s="4"/>
      <c r="H1176" s="72"/>
      <c r="I1176" s="72"/>
      <c r="J1176" s="72"/>
      <c r="K1176" s="72"/>
      <c r="L1176" s="72"/>
      <c r="M1176" s="72"/>
      <c r="N1176" s="72"/>
      <c r="O1176" s="72"/>
      <c r="P1176" s="72"/>
      <c r="Q1176" s="72"/>
      <c r="R1176" s="72"/>
      <c r="S1176" s="72"/>
      <c r="T1176" s="72"/>
      <c r="U1176" s="72"/>
      <c r="V1176" s="72"/>
      <c r="W1176" s="72"/>
      <c r="X1176" s="72"/>
      <c r="Y1176" s="72"/>
    </row>
    <row r="1177" spans="1:25" x14ac:dyDescent="0.3">
      <c r="A1177" s="4"/>
      <c r="B1177" s="4"/>
      <c r="C1177" s="4"/>
      <c r="D1177" s="4"/>
      <c r="E1177" s="4"/>
      <c r="F1177" s="4"/>
      <c r="G1177" s="4"/>
      <c r="H1177" s="72"/>
      <c r="I1177" s="72"/>
      <c r="J1177" s="72"/>
      <c r="K1177" s="72"/>
      <c r="L1177" s="72"/>
      <c r="M1177" s="72"/>
      <c r="N1177" s="72"/>
      <c r="O1177" s="72"/>
      <c r="P1177" s="72"/>
      <c r="Q1177" s="72"/>
      <c r="R1177" s="72"/>
      <c r="S1177" s="72"/>
      <c r="T1177" s="72"/>
      <c r="U1177" s="72"/>
      <c r="V1177" s="72"/>
      <c r="W1177" s="72"/>
      <c r="X1177" s="72"/>
      <c r="Y1177" s="72"/>
    </row>
    <row r="1178" spans="1:25" x14ac:dyDescent="0.3">
      <c r="A1178" s="4"/>
      <c r="B1178" s="4"/>
      <c r="C1178" s="4"/>
      <c r="D1178" s="4"/>
      <c r="E1178" s="4"/>
      <c r="F1178" s="4"/>
      <c r="G1178" s="4"/>
      <c r="H1178" s="72"/>
      <c r="I1178" s="72"/>
      <c r="J1178" s="72"/>
      <c r="K1178" s="72"/>
      <c r="L1178" s="72"/>
      <c r="M1178" s="72"/>
      <c r="N1178" s="72"/>
      <c r="O1178" s="72"/>
      <c r="P1178" s="72"/>
      <c r="Q1178" s="72"/>
      <c r="R1178" s="72"/>
      <c r="S1178" s="72"/>
      <c r="T1178" s="72"/>
      <c r="U1178" s="72"/>
      <c r="V1178" s="72"/>
      <c r="W1178" s="72"/>
      <c r="X1178" s="72"/>
      <c r="Y1178" s="72"/>
    </row>
    <row r="1179" spans="1:25" x14ac:dyDescent="0.3">
      <c r="A1179" s="4"/>
      <c r="B1179" s="4"/>
      <c r="C1179" s="4"/>
      <c r="D1179" s="4"/>
      <c r="E1179" s="4"/>
      <c r="F1179" s="4"/>
      <c r="G1179" s="4"/>
      <c r="H1179" s="72"/>
      <c r="I1179" s="72"/>
      <c r="J1179" s="72"/>
      <c r="K1179" s="72"/>
      <c r="L1179" s="72"/>
      <c r="M1179" s="72"/>
      <c r="N1179" s="72"/>
      <c r="O1179" s="72"/>
      <c r="P1179" s="72"/>
      <c r="Q1179" s="72"/>
      <c r="R1179" s="72"/>
      <c r="S1179" s="72"/>
      <c r="T1179" s="72"/>
      <c r="U1179" s="72"/>
      <c r="V1179" s="72"/>
      <c r="W1179" s="72"/>
      <c r="X1179" s="72"/>
      <c r="Y1179" s="72"/>
    </row>
    <row r="1180" spans="1:25" x14ac:dyDescent="0.3">
      <c r="A1180" s="4"/>
      <c r="B1180" s="4"/>
      <c r="C1180" s="4"/>
      <c r="D1180" s="4"/>
      <c r="E1180" s="4"/>
      <c r="F1180" s="4"/>
      <c r="G1180" s="4"/>
      <c r="H1180" s="72"/>
      <c r="I1180" s="72"/>
      <c r="J1180" s="72"/>
      <c r="K1180" s="72"/>
      <c r="L1180" s="72"/>
      <c r="M1180" s="72"/>
      <c r="N1180" s="72"/>
      <c r="O1180" s="72"/>
      <c r="P1180" s="72"/>
      <c r="Q1180" s="72"/>
      <c r="R1180" s="72"/>
      <c r="S1180" s="72"/>
      <c r="T1180" s="72"/>
      <c r="U1180" s="72"/>
      <c r="V1180" s="72"/>
      <c r="W1180" s="72"/>
      <c r="X1180" s="72"/>
      <c r="Y1180" s="72"/>
    </row>
    <row r="1181" spans="1:25" x14ac:dyDescent="0.3">
      <c r="A1181" s="4"/>
      <c r="B1181" s="4"/>
      <c r="C1181" s="4"/>
      <c r="D1181" s="4"/>
      <c r="E1181" s="4"/>
      <c r="F1181" s="4"/>
      <c r="G1181" s="4"/>
      <c r="H1181" s="72"/>
      <c r="I1181" s="72"/>
      <c r="J1181" s="72"/>
      <c r="K1181" s="72"/>
      <c r="L1181" s="72"/>
      <c r="M1181" s="72"/>
      <c r="N1181" s="72"/>
      <c r="O1181" s="72"/>
      <c r="P1181" s="72"/>
      <c r="Q1181" s="72"/>
      <c r="R1181" s="72"/>
      <c r="S1181" s="72"/>
      <c r="T1181" s="72"/>
      <c r="U1181" s="72"/>
      <c r="V1181" s="72"/>
      <c r="W1181" s="72"/>
      <c r="X1181" s="72"/>
      <c r="Y1181" s="72"/>
    </row>
    <row r="1182" spans="1:25" x14ac:dyDescent="0.3">
      <c r="A1182" s="4"/>
      <c r="B1182" s="4"/>
      <c r="C1182" s="4"/>
      <c r="D1182" s="4"/>
      <c r="E1182" s="4"/>
      <c r="F1182" s="4"/>
      <c r="G1182" s="4"/>
      <c r="H1182" s="72"/>
      <c r="I1182" s="72"/>
      <c r="J1182" s="72"/>
      <c r="K1182" s="72"/>
      <c r="L1182" s="72"/>
      <c r="M1182" s="72"/>
      <c r="N1182" s="72"/>
      <c r="O1182" s="72"/>
      <c r="P1182" s="72"/>
      <c r="Q1182" s="72"/>
      <c r="R1182" s="72"/>
      <c r="S1182" s="72"/>
      <c r="T1182" s="72"/>
      <c r="U1182" s="72"/>
      <c r="V1182" s="72"/>
      <c r="W1182" s="72"/>
      <c r="X1182" s="72"/>
      <c r="Y1182" s="72"/>
    </row>
    <row r="1183" spans="1:25" x14ac:dyDescent="0.3">
      <c r="A1183" s="4"/>
      <c r="B1183" s="4"/>
      <c r="C1183" s="4"/>
      <c r="D1183" s="4"/>
      <c r="E1183" s="4"/>
      <c r="F1183" s="4"/>
      <c r="G1183" s="4"/>
      <c r="H1183" s="72"/>
      <c r="I1183" s="72"/>
      <c r="J1183" s="72"/>
      <c r="K1183" s="72"/>
      <c r="L1183" s="72"/>
      <c r="M1183" s="72"/>
      <c r="N1183" s="72"/>
      <c r="O1183" s="72"/>
      <c r="P1183" s="72"/>
      <c r="Q1183" s="72"/>
      <c r="R1183" s="72"/>
      <c r="S1183" s="72"/>
      <c r="T1183" s="72"/>
      <c r="U1183" s="72"/>
      <c r="V1183" s="72"/>
      <c r="W1183" s="72"/>
      <c r="X1183" s="72"/>
      <c r="Y1183" s="72"/>
    </row>
    <row r="1184" spans="1:25" x14ac:dyDescent="0.3">
      <c r="A1184" s="4"/>
      <c r="B1184" s="4"/>
      <c r="C1184" s="4"/>
      <c r="D1184" s="4"/>
      <c r="E1184" s="4"/>
      <c r="F1184" s="4"/>
      <c r="G1184" s="4"/>
      <c r="H1184" s="72"/>
      <c r="I1184" s="72"/>
      <c r="J1184" s="72"/>
      <c r="K1184" s="72"/>
      <c r="L1184" s="72"/>
      <c r="M1184" s="72"/>
      <c r="N1184" s="72"/>
      <c r="O1184" s="72"/>
      <c r="P1184" s="72"/>
      <c r="Q1184" s="72"/>
      <c r="R1184" s="72"/>
      <c r="S1184" s="72"/>
      <c r="T1184" s="72"/>
      <c r="U1184" s="72"/>
      <c r="V1184" s="72"/>
      <c r="W1184" s="72"/>
      <c r="X1184" s="72"/>
      <c r="Y1184" s="72"/>
    </row>
    <row r="1185" spans="1:25" x14ac:dyDescent="0.3">
      <c r="A1185" s="4"/>
      <c r="B1185" s="4"/>
      <c r="C1185" s="4"/>
      <c r="D1185" s="4"/>
      <c r="E1185" s="4"/>
      <c r="F1185" s="4"/>
      <c r="G1185" s="4"/>
      <c r="H1185" s="72"/>
      <c r="I1185" s="72"/>
      <c r="J1185" s="72"/>
      <c r="K1185" s="72"/>
      <c r="L1185" s="72"/>
      <c r="M1185" s="72"/>
      <c r="N1185" s="72"/>
      <c r="O1185" s="72"/>
      <c r="P1185" s="72"/>
      <c r="Q1185" s="72"/>
      <c r="R1185" s="72"/>
      <c r="S1185" s="72"/>
      <c r="T1185" s="72"/>
      <c r="U1185" s="72"/>
      <c r="V1185" s="72"/>
      <c r="W1185" s="72"/>
      <c r="X1185" s="72"/>
      <c r="Y1185" s="72"/>
    </row>
    <row r="1186" spans="1:25" x14ac:dyDescent="0.3">
      <c r="A1186" s="4"/>
      <c r="B1186" s="4"/>
      <c r="C1186" s="4"/>
      <c r="D1186" s="4"/>
      <c r="E1186" s="4"/>
      <c r="F1186" s="4"/>
      <c r="G1186" s="4"/>
      <c r="H1186" s="72"/>
      <c r="I1186" s="72"/>
      <c r="J1186" s="72"/>
      <c r="K1186" s="72"/>
      <c r="L1186" s="72"/>
      <c r="M1186" s="72"/>
      <c r="N1186" s="72"/>
      <c r="O1186" s="72"/>
      <c r="P1186" s="72"/>
      <c r="Q1186" s="72"/>
      <c r="R1186" s="72"/>
      <c r="S1186" s="72"/>
      <c r="T1186" s="72"/>
      <c r="U1186" s="72"/>
      <c r="V1186" s="72"/>
      <c r="W1186" s="72"/>
      <c r="X1186" s="72"/>
      <c r="Y1186" s="72"/>
    </row>
    <row r="1187" spans="1:25" x14ac:dyDescent="0.3">
      <c r="A1187" s="4"/>
      <c r="B1187" s="4"/>
      <c r="C1187" s="4"/>
      <c r="D1187" s="4"/>
      <c r="E1187" s="4"/>
      <c r="F1187" s="4"/>
      <c r="G1187" s="4"/>
      <c r="H1187" s="72"/>
      <c r="I1187" s="72"/>
      <c r="J1187" s="72"/>
      <c r="K1187" s="72"/>
      <c r="L1187" s="72"/>
      <c r="M1187" s="72"/>
      <c r="N1187" s="72"/>
      <c r="O1187" s="72"/>
      <c r="P1187" s="72"/>
      <c r="Q1187" s="72"/>
      <c r="R1187" s="72"/>
      <c r="S1187" s="72"/>
      <c r="T1187" s="72"/>
      <c r="U1187" s="72"/>
      <c r="V1187" s="72"/>
      <c r="W1187" s="72"/>
      <c r="X1187" s="72"/>
      <c r="Y1187" s="72"/>
    </row>
    <row r="1188" spans="1:25" x14ac:dyDescent="0.3">
      <c r="A1188" s="4"/>
      <c r="B1188" s="4"/>
      <c r="C1188" s="4"/>
      <c r="D1188" s="4"/>
      <c r="E1188" s="4"/>
      <c r="F1188" s="4"/>
      <c r="G1188" s="4"/>
      <c r="H1188" s="72"/>
      <c r="I1188" s="72"/>
      <c r="J1188" s="72"/>
      <c r="K1188" s="72"/>
      <c r="L1188" s="72"/>
      <c r="M1188" s="72"/>
      <c r="N1188" s="72"/>
      <c r="O1188" s="72"/>
      <c r="P1188" s="72"/>
      <c r="Q1188" s="72"/>
      <c r="R1188" s="72"/>
      <c r="S1188" s="72"/>
      <c r="T1188" s="72"/>
      <c r="U1188" s="72"/>
      <c r="V1188" s="72"/>
      <c r="W1188" s="72"/>
      <c r="X1188" s="72"/>
      <c r="Y1188" s="72"/>
    </row>
    <row r="1189" spans="1:25" x14ac:dyDescent="0.3">
      <c r="A1189" s="4"/>
      <c r="B1189" s="4"/>
      <c r="C1189" s="4"/>
      <c r="D1189" s="4"/>
      <c r="E1189" s="4"/>
      <c r="F1189" s="4"/>
      <c r="G1189" s="4"/>
      <c r="H1189" s="72"/>
      <c r="I1189" s="72"/>
      <c r="J1189" s="72"/>
      <c r="K1189" s="72"/>
      <c r="L1189" s="72"/>
      <c r="M1189" s="72"/>
      <c r="N1189" s="72"/>
      <c r="O1189" s="72"/>
      <c r="P1189" s="72"/>
      <c r="Q1189" s="72"/>
      <c r="R1189" s="72"/>
      <c r="S1189" s="72"/>
      <c r="T1189" s="72"/>
      <c r="U1189" s="72"/>
      <c r="V1189" s="72"/>
      <c r="W1189" s="72"/>
      <c r="X1189" s="72"/>
      <c r="Y1189" s="72"/>
    </row>
    <row r="1190" spans="1:25" x14ac:dyDescent="0.3">
      <c r="A1190" s="4"/>
      <c r="B1190" s="4"/>
      <c r="C1190" s="4"/>
      <c r="D1190" s="4"/>
      <c r="E1190" s="4"/>
      <c r="F1190" s="4"/>
      <c r="G1190" s="4"/>
      <c r="H1190" s="72"/>
      <c r="I1190" s="72"/>
      <c r="J1190" s="72"/>
      <c r="K1190" s="72"/>
      <c r="L1190" s="72"/>
      <c r="M1190" s="72"/>
      <c r="N1190" s="72"/>
      <c r="O1190" s="72"/>
      <c r="P1190" s="72"/>
      <c r="Q1190" s="72"/>
      <c r="R1190" s="72"/>
      <c r="S1190" s="72"/>
      <c r="T1190" s="72"/>
      <c r="U1190" s="72"/>
      <c r="V1190" s="72"/>
      <c r="W1190" s="72"/>
      <c r="X1190" s="72"/>
      <c r="Y1190" s="72"/>
    </row>
    <row r="1191" spans="1:25" x14ac:dyDescent="0.3">
      <c r="A1191" s="4"/>
      <c r="B1191" s="4"/>
      <c r="C1191" s="4"/>
      <c r="D1191" s="4"/>
      <c r="E1191" s="4"/>
      <c r="F1191" s="4"/>
      <c r="G1191" s="4"/>
      <c r="H1191" s="72"/>
      <c r="I1191" s="72"/>
      <c r="J1191" s="72"/>
      <c r="K1191" s="72"/>
      <c r="L1191" s="72"/>
      <c r="M1191" s="72"/>
      <c r="N1191" s="72"/>
      <c r="O1191" s="72"/>
      <c r="P1191" s="72"/>
      <c r="Q1191" s="72"/>
      <c r="R1191" s="72"/>
      <c r="S1191" s="72"/>
      <c r="T1191" s="72"/>
      <c r="U1191" s="72"/>
      <c r="V1191" s="72"/>
      <c r="W1191" s="72"/>
      <c r="X1191" s="72"/>
      <c r="Y1191" s="72"/>
    </row>
    <row r="1192" spans="1:25" x14ac:dyDescent="0.3">
      <c r="A1192" s="4"/>
      <c r="B1192" s="4"/>
      <c r="C1192" s="4"/>
      <c r="D1192" s="4"/>
      <c r="E1192" s="4"/>
      <c r="F1192" s="4"/>
      <c r="G1192" s="4"/>
      <c r="H1192" s="72"/>
      <c r="I1192" s="72"/>
      <c r="J1192" s="72"/>
      <c r="K1192" s="72"/>
      <c r="L1192" s="72"/>
      <c r="M1192" s="72"/>
      <c r="N1192" s="72"/>
      <c r="O1192" s="72"/>
      <c r="P1192" s="72"/>
      <c r="Q1192" s="72"/>
      <c r="R1192" s="72"/>
      <c r="S1192" s="72"/>
      <c r="T1192" s="72"/>
      <c r="U1192" s="72"/>
      <c r="V1192" s="72"/>
      <c r="W1192" s="72"/>
      <c r="X1192" s="72"/>
      <c r="Y1192" s="72"/>
    </row>
    <row r="1193" spans="1:25" x14ac:dyDescent="0.3">
      <c r="A1193" s="4"/>
      <c r="B1193" s="4"/>
      <c r="C1193" s="4"/>
      <c r="D1193" s="4"/>
      <c r="E1193" s="4"/>
      <c r="F1193" s="4"/>
      <c r="G1193" s="4"/>
      <c r="H1193" s="72"/>
      <c r="I1193" s="72"/>
      <c r="J1193" s="72"/>
      <c r="K1193" s="72"/>
      <c r="L1193" s="72"/>
      <c r="M1193" s="72"/>
      <c r="N1193" s="72"/>
      <c r="O1193" s="72"/>
      <c r="P1193" s="72"/>
      <c r="Q1193" s="72"/>
      <c r="R1193" s="72"/>
      <c r="S1193" s="72"/>
      <c r="T1193" s="72"/>
      <c r="U1193" s="72"/>
      <c r="V1193" s="72"/>
      <c r="W1193" s="72"/>
      <c r="X1193" s="72"/>
      <c r="Y1193" s="72"/>
    </row>
    <row r="1194" spans="1:25" x14ac:dyDescent="0.3">
      <c r="A1194" s="4"/>
      <c r="B1194" s="4"/>
      <c r="C1194" s="4"/>
      <c r="D1194" s="4"/>
      <c r="E1194" s="4"/>
      <c r="F1194" s="4"/>
      <c r="G1194" s="4"/>
      <c r="H1194" s="72"/>
      <c r="I1194" s="72"/>
      <c r="J1194" s="72"/>
      <c r="K1194" s="72"/>
      <c r="L1194" s="72"/>
      <c r="M1194" s="72"/>
      <c r="N1194" s="72"/>
      <c r="O1194" s="72"/>
      <c r="P1194" s="72"/>
      <c r="Q1194" s="72"/>
      <c r="R1194" s="72"/>
      <c r="S1194" s="72"/>
      <c r="T1194" s="72"/>
      <c r="U1194" s="72"/>
      <c r="V1194" s="72"/>
      <c r="W1194" s="72"/>
      <c r="X1194" s="72"/>
      <c r="Y1194" s="72"/>
    </row>
    <row r="1195" spans="1:25" x14ac:dyDescent="0.3">
      <c r="A1195" s="4"/>
      <c r="B1195" s="4"/>
      <c r="C1195" s="4"/>
      <c r="D1195" s="4"/>
      <c r="E1195" s="4"/>
      <c r="F1195" s="4"/>
      <c r="G1195" s="4"/>
      <c r="H1195" s="72"/>
      <c r="I1195" s="72"/>
      <c r="J1195" s="72"/>
      <c r="K1195" s="72"/>
      <c r="L1195" s="72"/>
      <c r="M1195" s="72"/>
      <c r="N1195" s="72"/>
      <c r="O1195" s="72"/>
      <c r="P1195" s="72"/>
      <c r="Q1195" s="72"/>
      <c r="R1195" s="72"/>
      <c r="S1195" s="72"/>
      <c r="T1195" s="72"/>
      <c r="U1195" s="72"/>
      <c r="V1195" s="72"/>
      <c r="W1195" s="72"/>
      <c r="X1195" s="72"/>
      <c r="Y1195" s="72"/>
    </row>
    <row r="1196" spans="1:25" x14ac:dyDescent="0.3">
      <c r="A1196" s="4"/>
      <c r="B1196" s="4"/>
      <c r="C1196" s="4"/>
      <c r="D1196" s="4"/>
      <c r="E1196" s="4"/>
      <c r="F1196" s="4"/>
      <c r="G1196" s="4"/>
      <c r="H1196" s="72"/>
      <c r="I1196" s="72"/>
      <c r="J1196" s="72"/>
      <c r="K1196" s="72"/>
      <c r="L1196" s="72"/>
      <c r="M1196" s="72"/>
      <c r="N1196" s="72"/>
      <c r="O1196" s="72"/>
      <c r="P1196" s="72"/>
      <c r="Q1196" s="72"/>
      <c r="R1196" s="72"/>
      <c r="S1196" s="72"/>
      <c r="T1196" s="72"/>
      <c r="U1196" s="72"/>
      <c r="V1196" s="72"/>
      <c r="W1196" s="72"/>
      <c r="X1196" s="72"/>
      <c r="Y1196" s="72"/>
    </row>
    <row r="1197" spans="1:25" x14ac:dyDescent="0.3">
      <c r="A1197" s="4"/>
      <c r="B1197" s="4"/>
      <c r="C1197" s="4"/>
      <c r="D1197" s="4"/>
      <c r="E1197" s="4"/>
      <c r="F1197" s="4"/>
      <c r="G1197" s="4"/>
      <c r="H1197" s="72"/>
      <c r="I1197" s="72"/>
      <c r="J1197" s="72"/>
      <c r="K1197" s="72"/>
      <c r="L1197" s="72"/>
      <c r="M1197" s="72"/>
      <c r="N1197" s="72"/>
      <c r="O1197" s="72"/>
      <c r="P1197" s="72"/>
      <c r="Q1197" s="72"/>
      <c r="R1197" s="72"/>
      <c r="S1197" s="72"/>
      <c r="T1197" s="72"/>
      <c r="U1197" s="72"/>
      <c r="V1197" s="72"/>
      <c r="W1197" s="72"/>
      <c r="X1197" s="72"/>
      <c r="Y1197" s="72"/>
    </row>
    <row r="1198" spans="1:25" x14ac:dyDescent="0.3">
      <c r="A1198" s="4"/>
      <c r="B1198" s="4"/>
      <c r="C1198" s="4"/>
      <c r="D1198" s="4"/>
      <c r="E1198" s="4"/>
      <c r="F1198" s="4"/>
      <c r="G1198" s="4"/>
      <c r="H1198" s="72"/>
      <c r="I1198" s="72"/>
      <c r="J1198" s="72"/>
      <c r="K1198" s="72"/>
      <c r="L1198" s="72"/>
      <c r="M1198" s="72"/>
      <c r="N1198" s="72"/>
      <c r="O1198" s="72"/>
      <c r="P1198" s="72"/>
      <c r="Q1198" s="72"/>
      <c r="R1198" s="72"/>
      <c r="S1198" s="72"/>
      <c r="T1198" s="72"/>
      <c r="U1198" s="72"/>
      <c r="V1198" s="72"/>
      <c r="W1198" s="72"/>
      <c r="X1198" s="72"/>
      <c r="Y1198" s="72"/>
    </row>
    <row r="1199" spans="1:25" x14ac:dyDescent="0.3">
      <c r="A1199" s="4"/>
      <c r="B1199" s="4"/>
      <c r="C1199" s="4"/>
      <c r="D1199" s="4"/>
      <c r="E1199" s="4"/>
      <c r="F1199" s="4"/>
      <c r="G1199" s="4"/>
      <c r="H1199" s="72"/>
      <c r="I1199" s="72"/>
      <c r="J1199" s="72"/>
      <c r="K1199" s="72"/>
      <c r="L1199" s="72"/>
      <c r="M1199" s="72"/>
      <c r="N1199" s="72"/>
      <c r="O1199" s="72"/>
      <c r="P1199" s="72"/>
      <c r="Q1199" s="72"/>
      <c r="R1199" s="72"/>
      <c r="S1199" s="72"/>
      <c r="T1199" s="72"/>
      <c r="U1199" s="72"/>
      <c r="V1199" s="72"/>
      <c r="W1199" s="72"/>
      <c r="X1199" s="72"/>
      <c r="Y1199" s="72"/>
    </row>
    <row r="1200" spans="1:25" x14ac:dyDescent="0.3">
      <c r="A1200" s="4"/>
      <c r="B1200" s="4"/>
      <c r="C1200" s="4"/>
      <c r="D1200" s="4"/>
      <c r="E1200" s="4"/>
      <c r="F1200" s="4"/>
      <c r="G1200" s="4"/>
      <c r="H1200" s="72"/>
      <c r="I1200" s="72"/>
      <c r="J1200" s="72"/>
      <c r="K1200" s="72"/>
      <c r="L1200" s="72"/>
      <c r="M1200" s="72"/>
      <c r="N1200" s="72"/>
      <c r="O1200" s="72"/>
      <c r="P1200" s="72"/>
      <c r="Q1200" s="72"/>
      <c r="R1200" s="72"/>
      <c r="S1200" s="72"/>
      <c r="T1200" s="72"/>
      <c r="U1200" s="72"/>
      <c r="V1200" s="72"/>
      <c r="W1200" s="72"/>
      <c r="X1200" s="72"/>
      <c r="Y1200" s="72"/>
    </row>
    <row r="1201" spans="1:25" x14ac:dyDescent="0.3">
      <c r="A1201" s="4"/>
      <c r="B1201" s="4"/>
      <c r="C1201" s="4"/>
      <c r="D1201" s="4"/>
      <c r="E1201" s="4"/>
      <c r="F1201" s="4"/>
      <c r="G1201" s="4"/>
      <c r="H1201" s="72"/>
      <c r="I1201" s="72"/>
      <c r="J1201" s="72"/>
      <c r="K1201" s="72"/>
      <c r="L1201" s="72"/>
      <c r="M1201" s="72"/>
      <c r="N1201" s="72"/>
      <c r="O1201" s="72"/>
      <c r="P1201" s="72"/>
      <c r="Q1201" s="72"/>
      <c r="R1201" s="72"/>
      <c r="S1201" s="72"/>
      <c r="T1201" s="72"/>
      <c r="U1201" s="72"/>
      <c r="V1201" s="72"/>
      <c r="W1201" s="72"/>
      <c r="X1201" s="72"/>
      <c r="Y1201" s="72"/>
    </row>
    <row r="1202" spans="1:25" x14ac:dyDescent="0.3">
      <c r="A1202" s="4"/>
      <c r="B1202" s="4"/>
      <c r="C1202" s="4"/>
      <c r="D1202" s="4"/>
      <c r="E1202" s="4"/>
      <c r="F1202" s="4"/>
      <c r="G1202" s="4"/>
      <c r="H1202" s="72"/>
      <c r="I1202" s="72"/>
      <c r="J1202" s="72"/>
      <c r="K1202" s="72"/>
      <c r="L1202" s="72"/>
      <c r="M1202" s="72"/>
      <c r="N1202" s="72"/>
      <c r="O1202" s="72"/>
      <c r="P1202" s="72"/>
      <c r="Q1202" s="72"/>
      <c r="R1202" s="72"/>
      <c r="S1202" s="72"/>
      <c r="T1202" s="72"/>
      <c r="U1202" s="72"/>
      <c r="V1202" s="72"/>
      <c r="W1202" s="72"/>
      <c r="X1202" s="72"/>
      <c r="Y1202" s="72"/>
    </row>
    <row r="1203" spans="1:25" x14ac:dyDescent="0.3">
      <c r="A1203" s="4"/>
      <c r="B1203" s="4"/>
      <c r="C1203" s="4"/>
      <c r="D1203" s="4"/>
      <c r="E1203" s="4"/>
      <c r="F1203" s="4"/>
      <c r="G1203" s="4"/>
      <c r="H1203" s="72"/>
      <c r="I1203" s="72"/>
      <c r="J1203" s="72"/>
      <c r="K1203" s="72"/>
      <c r="L1203" s="72"/>
      <c r="M1203" s="72"/>
      <c r="N1203" s="72"/>
      <c r="O1203" s="72"/>
      <c r="P1203" s="72"/>
      <c r="Q1203" s="72"/>
      <c r="R1203" s="72"/>
      <c r="S1203" s="72"/>
      <c r="T1203" s="72"/>
      <c r="U1203" s="72"/>
      <c r="V1203" s="72"/>
      <c r="W1203" s="72"/>
      <c r="X1203" s="72"/>
      <c r="Y1203" s="72"/>
    </row>
    <row r="1204" spans="1:25" x14ac:dyDescent="0.3">
      <c r="A1204" s="4"/>
      <c r="B1204" s="4"/>
      <c r="C1204" s="4"/>
      <c r="D1204" s="4"/>
      <c r="E1204" s="4"/>
      <c r="F1204" s="4"/>
      <c r="G1204" s="4"/>
      <c r="H1204" s="72"/>
      <c r="I1204" s="72"/>
      <c r="J1204" s="72"/>
      <c r="K1204" s="72"/>
      <c r="L1204" s="72"/>
      <c r="M1204" s="72"/>
      <c r="N1204" s="72"/>
      <c r="O1204" s="72"/>
      <c r="P1204" s="72"/>
      <c r="Q1204" s="72"/>
      <c r="R1204" s="72"/>
      <c r="S1204" s="72"/>
      <c r="T1204" s="72"/>
      <c r="U1204" s="72"/>
      <c r="V1204" s="72"/>
      <c r="W1204" s="72"/>
      <c r="X1204" s="72"/>
      <c r="Y1204" s="72"/>
    </row>
    <row r="1205" spans="1:25" x14ac:dyDescent="0.3">
      <c r="A1205" s="4"/>
      <c r="B1205" s="4"/>
      <c r="C1205" s="4"/>
      <c r="D1205" s="4"/>
      <c r="E1205" s="4"/>
      <c r="F1205" s="4"/>
      <c r="G1205" s="4"/>
      <c r="H1205" s="72"/>
      <c r="I1205" s="72"/>
      <c r="J1205" s="72"/>
      <c r="K1205" s="72"/>
      <c r="L1205" s="72"/>
      <c r="M1205" s="72"/>
      <c r="N1205" s="72"/>
      <c r="O1205" s="72"/>
      <c r="P1205" s="72"/>
      <c r="Q1205" s="72"/>
      <c r="R1205" s="72"/>
      <c r="S1205" s="72"/>
      <c r="T1205" s="72"/>
      <c r="U1205" s="72"/>
      <c r="V1205" s="72"/>
      <c r="W1205" s="72"/>
      <c r="X1205" s="72"/>
      <c r="Y1205" s="72"/>
    </row>
    <row r="1206" spans="1:25" x14ac:dyDescent="0.3">
      <c r="A1206" s="4"/>
      <c r="B1206" s="4"/>
      <c r="C1206" s="4"/>
      <c r="D1206" s="4"/>
      <c r="E1206" s="4"/>
      <c r="F1206" s="4"/>
      <c r="G1206" s="4"/>
      <c r="H1206" s="72"/>
      <c r="I1206" s="72"/>
      <c r="J1206" s="72"/>
      <c r="K1206" s="72"/>
      <c r="L1206" s="72"/>
      <c r="M1206" s="72"/>
      <c r="N1206" s="72"/>
      <c r="O1206" s="72"/>
      <c r="P1206" s="72"/>
      <c r="Q1206" s="72"/>
      <c r="R1206" s="72"/>
      <c r="S1206" s="72"/>
      <c r="T1206" s="72"/>
      <c r="U1206" s="72"/>
      <c r="V1206" s="72"/>
      <c r="W1206" s="72"/>
      <c r="X1206" s="72"/>
      <c r="Y1206" s="72"/>
    </row>
    <row r="1207" spans="1:25" x14ac:dyDescent="0.3">
      <c r="A1207" s="4"/>
      <c r="B1207" s="4"/>
      <c r="C1207" s="4"/>
      <c r="D1207" s="4"/>
      <c r="E1207" s="4"/>
      <c r="F1207" s="4"/>
      <c r="G1207" s="4"/>
      <c r="H1207" s="72"/>
      <c r="I1207" s="72"/>
      <c r="J1207" s="72"/>
      <c r="K1207" s="72"/>
      <c r="L1207" s="72"/>
      <c r="M1207" s="72"/>
      <c r="N1207" s="72"/>
      <c r="O1207" s="72"/>
      <c r="P1207" s="72"/>
      <c r="Q1207" s="72"/>
      <c r="R1207" s="72"/>
      <c r="S1207" s="72"/>
      <c r="T1207" s="72"/>
      <c r="U1207" s="72"/>
      <c r="V1207" s="72"/>
      <c r="W1207" s="72"/>
      <c r="X1207" s="72"/>
      <c r="Y1207" s="72"/>
    </row>
    <row r="1208" spans="1:25" x14ac:dyDescent="0.3">
      <c r="A1208" s="4"/>
      <c r="B1208" s="4"/>
      <c r="C1208" s="4"/>
      <c r="D1208" s="4"/>
      <c r="E1208" s="4"/>
      <c r="F1208" s="4"/>
      <c r="G1208" s="4"/>
      <c r="H1208" s="72"/>
      <c r="I1208" s="72"/>
      <c r="J1208" s="72"/>
      <c r="K1208" s="72"/>
      <c r="L1208" s="72"/>
      <c r="M1208" s="72"/>
      <c r="N1208" s="72"/>
      <c r="O1208" s="72"/>
      <c r="P1208" s="72"/>
      <c r="Q1208" s="72"/>
      <c r="R1208" s="72"/>
      <c r="S1208" s="72"/>
      <c r="T1208" s="72"/>
      <c r="U1208" s="72"/>
      <c r="V1208" s="72"/>
      <c r="W1208" s="72"/>
      <c r="X1208" s="72"/>
      <c r="Y1208" s="72"/>
    </row>
    <row r="1209" spans="1:25" x14ac:dyDescent="0.3">
      <c r="A1209" s="4"/>
      <c r="B1209" s="4"/>
      <c r="C1209" s="4"/>
      <c r="D1209" s="4"/>
      <c r="E1209" s="4"/>
      <c r="F1209" s="4"/>
      <c r="G1209" s="4"/>
      <c r="H1209" s="72"/>
      <c r="I1209" s="72"/>
      <c r="J1209" s="72"/>
      <c r="K1209" s="72"/>
      <c r="L1209" s="72"/>
      <c r="M1209" s="72"/>
      <c r="N1209" s="72"/>
      <c r="O1209" s="72"/>
      <c r="P1209" s="72"/>
      <c r="Q1209" s="72"/>
      <c r="R1209" s="72"/>
      <c r="S1209" s="72"/>
      <c r="T1209" s="72"/>
      <c r="U1209" s="72"/>
      <c r="V1209" s="72"/>
      <c r="W1209" s="72"/>
      <c r="X1209" s="72"/>
      <c r="Y1209" s="72"/>
    </row>
    <row r="1210" spans="1:25" x14ac:dyDescent="0.3">
      <c r="A1210" s="4"/>
      <c r="B1210" s="4"/>
      <c r="C1210" s="4"/>
      <c r="D1210" s="4"/>
      <c r="E1210" s="4"/>
      <c r="F1210" s="4"/>
      <c r="G1210" s="4"/>
      <c r="H1210" s="72"/>
      <c r="I1210" s="72"/>
      <c r="J1210" s="72"/>
      <c r="K1210" s="72"/>
      <c r="L1210" s="72"/>
      <c r="M1210" s="72"/>
      <c r="N1210" s="72"/>
      <c r="O1210" s="72"/>
      <c r="P1210" s="72"/>
      <c r="Q1210" s="72"/>
      <c r="R1210" s="72"/>
      <c r="S1210" s="72"/>
      <c r="T1210" s="72"/>
      <c r="U1210" s="72"/>
      <c r="V1210" s="72"/>
      <c r="W1210" s="72"/>
      <c r="X1210" s="72"/>
      <c r="Y1210" s="72"/>
    </row>
    <row r="1211" spans="1:25" x14ac:dyDescent="0.3">
      <c r="A1211" s="4"/>
      <c r="B1211" s="4"/>
      <c r="C1211" s="4"/>
      <c r="D1211" s="4"/>
      <c r="E1211" s="4"/>
      <c r="F1211" s="4"/>
      <c r="G1211" s="4"/>
      <c r="H1211" s="72"/>
      <c r="I1211" s="72"/>
      <c r="J1211" s="72"/>
      <c r="K1211" s="72"/>
      <c r="L1211" s="72"/>
      <c r="M1211" s="72"/>
      <c r="N1211" s="72"/>
      <c r="O1211" s="72"/>
      <c r="P1211" s="72"/>
      <c r="Q1211" s="72"/>
      <c r="R1211" s="72"/>
      <c r="S1211" s="72"/>
      <c r="T1211" s="72"/>
      <c r="U1211" s="72"/>
      <c r="V1211" s="72"/>
      <c r="W1211" s="72"/>
      <c r="X1211" s="72"/>
      <c r="Y1211" s="72"/>
    </row>
    <row r="1212" spans="1:25" x14ac:dyDescent="0.3">
      <c r="A1212" s="4"/>
      <c r="B1212" s="4"/>
      <c r="C1212" s="4"/>
      <c r="D1212" s="4"/>
      <c r="E1212" s="4"/>
      <c r="F1212" s="4"/>
      <c r="G1212" s="4"/>
      <c r="H1212" s="72"/>
      <c r="I1212" s="72"/>
      <c r="J1212" s="72"/>
      <c r="K1212" s="72"/>
      <c r="L1212" s="72"/>
      <c r="M1212" s="72"/>
      <c r="N1212" s="72"/>
      <c r="O1212" s="72"/>
      <c r="P1212" s="72"/>
      <c r="Q1212" s="72"/>
      <c r="R1212" s="72"/>
      <c r="S1212" s="72"/>
      <c r="T1212" s="72"/>
      <c r="U1212" s="72"/>
      <c r="V1212" s="72"/>
      <c r="W1212" s="72"/>
      <c r="X1212" s="72"/>
      <c r="Y1212" s="72"/>
    </row>
    <row r="1213" spans="1:25" x14ac:dyDescent="0.3">
      <c r="A1213" s="4"/>
      <c r="B1213" s="4"/>
      <c r="C1213" s="4"/>
      <c r="D1213" s="4"/>
      <c r="E1213" s="4"/>
      <c r="F1213" s="4"/>
      <c r="G1213" s="4"/>
      <c r="H1213" s="72"/>
      <c r="I1213" s="72"/>
      <c r="J1213" s="72"/>
      <c r="K1213" s="72"/>
      <c r="L1213" s="72"/>
      <c r="M1213" s="72"/>
      <c r="N1213" s="72"/>
      <c r="O1213" s="72"/>
      <c r="P1213" s="72"/>
      <c r="Q1213" s="72"/>
      <c r="R1213" s="72"/>
      <c r="S1213" s="72"/>
      <c r="T1213" s="72"/>
      <c r="U1213" s="72"/>
      <c r="V1213" s="72"/>
      <c r="W1213" s="72"/>
      <c r="X1213" s="72"/>
      <c r="Y1213" s="72"/>
    </row>
    <row r="1214" spans="1:25" x14ac:dyDescent="0.3">
      <c r="A1214" s="4"/>
      <c r="B1214" s="4"/>
      <c r="C1214" s="4"/>
      <c r="D1214" s="4"/>
      <c r="E1214" s="4"/>
      <c r="F1214" s="4"/>
      <c r="G1214" s="4"/>
      <c r="H1214" s="72"/>
      <c r="I1214" s="72"/>
      <c r="J1214" s="72"/>
      <c r="K1214" s="72"/>
      <c r="L1214" s="72"/>
      <c r="M1214" s="72"/>
      <c r="N1214" s="72"/>
      <c r="O1214" s="72"/>
      <c r="P1214" s="72"/>
      <c r="Q1214" s="72"/>
      <c r="R1214" s="72"/>
      <c r="S1214" s="72"/>
      <c r="T1214" s="72"/>
      <c r="U1214" s="72"/>
      <c r="V1214" s="72"/>
      <c r="W1214" s="72"/>
      <c r="X1214" s="72"/>
      <c r="Y1214" s="72"/>
    </row>
    <row r="1215" spans="1:25" x14ac:dyDescent="0.3">
      <c r="A1215" s="4"/>
      <c r="B1215" s="4"/>
      <c r="C1215" s="4"/>
      <c r="D1215" s="4"/>
      <c r="E1215" s="4"/>
      <c r="F1215" s="4"/>
      <c r="G1215" s="4"/>
      <c r="H1215" s="72"/>
      <c r="I1215" s="72"/>
      <c r="J1215" s="72"/>
      <c r="K1215" s="72"/>
      <c r="L1215" s="72"/>
      <c r="M1215" s="72"/>
      <c r="N1215" s="72"/>
      <c r="O1215" s="72"/>
      <c r="P1215" s="72"/>
      <c r="Q1215" s="72"/>
      <c r="R1215" s="72"/>
      <c r="S1215" s="72"/>
      <c r="T1215" s="72"/>
      <c r="U1215" s="72"/>
      <c r="V1215" s="72"/>
      <c r="W1215" s="72"/>
      <c r="X1215" s="72"/>
      <c r="Y1215" s="72"/>
    </row>
    <row r="1216" spans="1:25" x14ac:dyDescent="0.3">
      <c r="A1216" s="4"/>
      <c r="B1216" s="4"/>
      <c r="C1216" s="4"/>
      <c r="D1216" s="4"/>
      <c r="E1216" s="4"/>
      <c r="F1216" s="4"/>
      <c r="G1216" s="4"/>
      <c r="H1216" s="72"/>
      <c r="I1216" s="72"/>
      <c r="J1216" s="72"/>
      <c r="K1216" s="72"/>
      <c r="L1216" s="72"/>
      <c r="M1216" s="72"/>
      <c r="N1216" s="72"/>
      <c r="O1216" s="72"/>
      <c r="P1216" s="72"/>
      <c r="Q1216" s="72"/>
      <c r="R1216" s="72"/>
      <c r="S1216" s="72"/>
      <c r="T1216" s="72"/>
      <c r="U1216" s="72"/>
      <c r="V1216" s="72"/>
      <c r="W1216" s="72"/>
      <c r="X1216" s="72"/>
      <c r="Y1216" s="72"/>
    </row>
    <row r="1217" spans="1:25" x14ac:dyDescent="0.3">
      <c r="A1217" s="4"/>
      <c r="B1217" s="4"/>
      <c r="C1217" s="4"/>
      <c r="D1217" s="4"/>
      <c r="E1217" s="4"/>
      <c r="F1217" s="4"/>
      <c r="G1217" s="4"/>
      <c r="H1217" s="72"/>
      <c r="I1217" s="72"/>
      <c r="J1217" s="72"/>
      <c r="K1217" s="72"/>
      <c r="L1217" s="72"/>
      <c r="M1217" s="72"/>
      <c r="N1217" s="72"/>
      <c r="O1217" s="72"/>
      <c r="P1217" s="72"/>
      <c r="Q1217" s="72"/>
      <c r="R1217" s="72"/>
      <c r="S1217" s="72"/>
      <c r="T1217" s="72"/>
      <c r="U1217" s="72"/>
      <c r="V1217" s="72"/>
      <c r="W1217" s="72"/>
      <c r="X1217" s="72"/>
      <c r="Y1217" s="72"/>
    </row>
    <row r="1218" spans="1:25" x14ac:dyDescent="0.3">
      <c r="A1218" s="4"/>
      <c r="B1218" s="4"/>
      <c r="C1218" s="4"/>
      <c r="D1218" s="4"/>
      <c r="E1218" s="4"/>
      <c r="F1218" s="4"/>
      <c r="G1218" s="4"/>
      <c r="H1218" s="72"/>
      <c r="I1218" s="72"/>
      <c r="J1218" s="72"/>
      <c r="K1218" s="72"/>
      <c r="L1218" s="72"/>
      <c r="M1218" s="72"/>
      <c r="N1218" s="72"/>
      <c r="O1218" s="72"/>
      <c r="P1218" s="72"/>
      <c r="Q1218" s="72"/>
      <c r="R1218" s="72"/>
      <c r="S1218" s="72"/>
      <c r="T1218" s="72"/>
      <c r="U1218" s="72"/>
      <c r="V1218" s="72"/>
      <c r="W1218" s="72"/>
      <c r="X1218" s="72"/>
      <c r="Y1218" s="72"/>
    </row>
    <row r="1219" spans="1:25" x14ac:dyDescent="0.3">
      <c r="A1219" s="4"/>
      <c r="B1219" s="4"/>
      <c r="C1219" s="4"/>
      <c r="D1219" s="4"/>
      <c r="E1219" s="4"/>
      <c r="F1219" s="4"/>
      <c r="G1219" s="4"/>
      <c r="H1219" s="72"/>
      <c r="I1219" s="72"/>
      <c r="J1219" s="72"/>
      <c r="K1219" s="72"/>
      <c r="L1219" s="72"/>
      <c r="M1219" s="72"/>
      <c r="N1219" s="72"/>
      <c r="O1219" s="72"/>
      <c r="P1219" s="72"/>
      <c r="Q1219" s="72"/>
      <c r="R1219" s="72"/>
      <c r="S1219" s="72"/>
      <c r="T1219" s="72"/>
      <c r="U1219" s="72"/>
      <c r="V1219" s="72"/>
      <c r="W1219" s="72"/>
      <c r="X1219" s="72"/>
      <c r="Y1219" s="72"/>
    </row>
    <row r="1220" spans="1:25" x14ac:dyDescent="0.3">
      <c r="A1220" s="4"/>
      <c r="B1220" s="4"/>
      <c r="C1220" s="4"/>
      <c r="D1220" s="4"/>
      <c r="E1220" s="4"/>
      <c r="F1220" s="4"/>
      <c r="G1220" s="4"/>
      <c r="H1220" s="72"/>
      <c r="I1220" s="72"/>
      <c r="J1220" s="72"/>
      <c r="K1220" s="72"/>
      <c r="L1220" s="72"/>
      <c r="M1220" s="72"/>
      <c r="N1220" s="72"/>
      <c r="O1220" s="72"/>
      <c r="P1220" s="72"/>
      <c r="Q1220" s="72"/>
      <c r="R1220" s="72"/>
      <c r="S1220" s="72"/>
      <c r="T1220" s="72"/>
      <c r="U1220" s="72"/>
      <c r="V1220" s="72"/>
      <c r="W1220" s="72"/>
      <c r="X1220" s="72"/>
      <c r="Y1220" s="72"/>
    </row>
    <row r="1221" spans="1:25" x14ac:dyDescent="0.3">
      <c r="A1221" s="4"/>
      <c r="B1221" s="4"/>
      <c r="C1221" s="4"/>
      <c r="D1221" s="4"/>
      <c r="E1221" s="4"/>
      <c r="F1221" s="4"/>
      <c r="G1221" s="4"/>
      <c r="H1221" s="72"/>
      <c r="I1221" s="72"/>
      <c r="J1221" s="72"/>
      <c r="K1221" s="72"/>
      <c r="L1221" s="72"/>
      <c r="M1221" s="72"/>
      <c r="N1221" s="72"/>
      <c r="O1221" s="72"/>
      <c r="P1221" s="72"/>
      <c r="Q1221" s="72"/>
      <c r="R1221" s="72"/>
      <c r="S1221" s="72"/>
      <c r="T1221" s="72"/>
      <c r="U1221" s="72"/>
      <c r="V1221" s="72"/>
      <c r="W1221" s="72"/>
      <c r="X1221" s="72"/>
      <c r="Y1221" s="72"/>
    </row>
    <row r="1222" spans="1:25" x14ac:dyDescent="0.3">
      <c r="A1222" s="4"/>
      <c r="B1222" s="4"/>
      <c r="C1222" s="4"/>
      <c r="D1222" s="4"/>
      <c r="E1222" s="4"/>
      <c r="F1222" s="4"/>
      <c r="G1222" s="4"/>
      <c r="H1222" s="72"/>
      <c r="I1222" s="72"/>
      <c r="J1222" s="72"/>
      <c r="K1222" s="72"/>
      <c r="L1222" s="72"/>
      <c r="M1222" s="72"/>
      <c r="N1222" s="72"/>
      <c r="O1222" s="72"/>
      <c r="P1222" s="72"/>
      <c r="Q1222" s="72"/>
      <c r="R1222" s="72"/>
      <c r="S1222" s="72"/>
      <c r="T1222" s="72"/>
      <c r="U1222" s="72"/>
      <c r="V1222" s="72"/>
      <c r="W1222" s="72"/>
      <c r="X1222" s="72"/>
      <c r="Y1222" s="72"/>
    </row>
    <row r="1223" spans="1:25" x14ac:dyDescent="0.3">
      <c r="A1223" s="4"/>
      <c r="B1223" s="4"/>
      <c r="C1223" s="4"/>
      <c r="D1223" s="4"/>
      <c r="E1223" s="4"/>
      <c r="F1223" s="4"/>
      <c r="G1223" s="4"/>
      <c r="H1223" s="72"/>
      <c r="I1223" s="72"/>
      <c r="J1223" s="72"/>
      <c r="K1223" s="72"/>
      <c r="L1223" s="72"/>
      <c r="M1223" s="72"/>
      <c r="N1223" s="72"/>
      <c r="O1223" s="72"/>
      <c r="P1223" s="72"/>
      <c r="Q1223" s="72"/>
      <c r="R1223" s="72"/>
      <c r="S1223" s="72"/>
      <c r="T1223" s="72"/>
      <c r="U1223" s="72"/>
      <c r="V1223" s="72"/>
      <c r="W1223" s="72"/>
      <c r="X1223" s="72"/>
      <c r="Y1223" s="72"/>
    </row>
    <row r="1224" spans="1:25" x14ac:dyDescent="0.3">
      <c r="A1224" s="4"/>
      <c r="B1224" s="4"/>
      <c r="C1224" s="4"/>
      <c r="D1224" s="4"/>
      <c r="E1224" s="4"/>
      <c r="F1224" s="4"/>
      <c r="G1224" s="4"/>
      <c r="H1224" s="72"/>
      <c r="I1224" s="72"/>
      <c r="J1224" s="72"/>
      <c r="K1224" s="72"/>
      <c r="L1224" s="72"/>
      <c r="M1224" s="72"/>
      <c r="N1224" s="72"/>
      <c r="O1224" s="72"/>
      <c r="P1224" s="72"/>
      <c r="Q1224" s="72"/>
      <c r="R1224" s="72"/>
      <c r="S1224" s="72"/>
      <c r="T1224" s="72"/>
      <c r="U1224" s="72"/>
      <c r="V1224" s="72"/>
      <c r="W1224" s="72"/>
      <c r="X1224" s="72"/>
      <c r="Y1224" s="72"/>
    </row>
    <row r="1225" spans="1:25" x14ac:dyDescent="0.3">
      <c r="A1225" s="4"/>
      <c r="B1225" s="4"/>
      <c r="C1225" s="4"/>
      <c r="D1225" s="4"/>
      <c r="E1225" s="4"/>
      <c r="F1225" s="4"/>
      <c r="G1225" s="4"/>
      <c r="H1225" s="72"/>
      <c r="I1225" s="72"/>
      <c r="J1225" s="72"/>
      <c r="K1225" s="72"/>
      <c r="L1225" s="72"/>
      <c r="M1225" s="72"/>
      <c r="N1225" s="72"/>
      <c r="O1225" s="72"/>
      <c r="P1225" s="72"/>
      <c r="Q1225" s="72"/>
      <c r="R1225" s="72"/>
      <c r="S1225" s="72"/>
      <c r="T1225" s="72"/>
      <c r="U1225" s="72"/>
      <c r="V1225" s="72"/>
      <c r="W1225" s="72"/>
      <c r="X1225" s="72"/>
      <c r="Y1225" s="72"/>
    </row>
    <row r="1226" spans="1:25" x14ac:dyDescent="0.3">
      <c r="A1226" s="4"/>
      <c r="B1226" s="4"/>
      <c r="C1226" s="4"/>
      <c r="D1226" s="4"/>
      <c r="E1226" s="4"/>
      <c r="F1226" s="4"/>
      <c r="G1226" s="4"/>
      <c r="H1226" s="72"/>
      <c r="I1226" s="72"/>
      <c r="J1226" s="72"/>
      <c r="K1226" s="72"/>
      <c r="L1226" s="72"/>
      <c r="M1226" s="72"/>
      <c r="N1226" s="72"/>
      <c r="O1226" s="72"/>
      <c r="P1226" s="72"/>
      <c r="Q1226" s="72"/>
      <c r="R1226" s="72"/>
      <c r="S1226" s="72"/>
      <c r="T1226" s="72"/>
      <c r="U1226" s="72"/>
      <c r="V1226" s="72"/>
      <c r="W1226" s="72"/>
      <c r="X1226" s="72"/>
      <c r="Y1226" s="72"/>
    </row>
    <row r="1227" spans="1:25" x14ac:dyDescent="0.3">
      <c r="A1227" s="4"/>
      <c r="B1227" s="4"/>
      <c r="C1227" s="4"/>
      <c r="D1227" s="4"/>
      <c r="E1227" s="4"/>
      <c r="F1227" s="4"/>
      <c r="G1227" s="4"/>
      <c r="H1227" s="72"/>
      <c r="I1227" s="72"/>
      <c r="J1227" s="72"/>
      <c r="K1227" s="72"/>
      <c r="L1227" s="72"/>
      <c r="M1227" s="72"/>
      <c r="N1227" s="72"/>
      <c r="O1227" s="72"/>
      <c r="P1227" s="72"/>
      <c r="Q1227" s="72"/>
      <c r="R1227" s="72"/>
      <c r="S1227" s="72"/>
      <c r="T1227" s="72"/>
      <c r="U1227" s="72"/>
      <c r="V1227" s="72"/>
      <c r="W1227" s="72"/>
      <c r="X1227" s="72"/>
      <c r="Y1227" s="72"/>
    </row>
    <row r="1228" spans="1:25" x14ac:dyDescent="0.3">
      <c r="A1228" s="4"/>
      <c r="B1228" s="4"/>
      <c r="C1228" s="4"/>
      <c r="D1228" s="4"/>
      <c r="E1228" s="4"/>
      <c r="F1228" s="4"/>
      <c r="G1228" s="4"/>
      <c r="H1228" s="72"/>
      <c r="I1228" s="72"/>
      <c r="J1228" s="72"/>
      <c r="K1228" s="72"/>
      <c r="L1228" s="72"/>
      <c r="M1228" s="72"/>
      <c r="N1228" s="72"/>
      <c r="O1228" s="72"/>
      <c r="P1228" s="72"/>
      <c r="Q1228" s="72"/>
      <c r="R1228" s="72"/>
      <c r="S1228" s="72"/>
      <c r="T1228" s="72"/>
      <c r="U1228" s="72"/>
      <c r="V1228" s="72"/>
      <c r="W1228" s="72"/>
      <c r="X1228" s="72"/>
      <c r="Y1228" s="72"/>
    </row>
    <row r="1229" spans="1:25" x14ac:dyDescent="0.3">
      <c r="A1229" s="4"/>
      <c r="B1229" s="4"/>
      <c r="C1229" s="4"/>
      <c r="D1229" s="4"/>
      <c r="E1229" s="4"/>
      <c r="F1229" s="4"/>
      <c r="G1229" s="4"/>
      <c r="H1229" s="72"/>
      <c r="I1229" s="72"/>
      <c r="J1229" s="72"/>
      <c r="K1229" s="72"/>
      <c r="L1229" s="72"/>
      <c r="M1229" s="72"/>
      <c r="N1229" s="72"/>
      <c r="O1229" s="72"/>
      <c r="P1229" s="72"/>
      <c r="Q1229" s="72"/>
      <c r="R1229" s="72"/>
      <c r="S1229" s="72"/>
      <c r="T1229" s="72"/>
      <c r="U1229" s="72"/>
      <c r="V1229" s="72"/>
      <c r="W1229" s="72"/>
      <c r="X1229" s="72"/>
      <c r="Y1229" s="72"/>
    </row>
    <row r="1230" spans="1:25" x14ac:dyDescent="0.3">
      <c r="A1230" s="4"/>
      <c r="B1230" s="4"/>
      <c r="C1230" s="4"/>
      <c r="D1230" s="4"/>
      <c r="E1230" s="4"/>
      <c r="F1230" s="4"/>
      <c r="G1230" s="4"/>
      <c r="H1230" s="72"/>
      <c r="I1230" s="72"/>
      <c r="J1230" s="72"/>
      <c r="K1230" s="72"/>
      <c r="L1230" s="72"/>
      <c r="M1230" s="72"/>
      <c r="N1230" s="72"/>
      <c r="O1230" s="72"/>
      <c r="P1230" s="72"/>
      <c r="Q1230" s="72"/>
      <c r="R1230" s="72"/>
      <c r="S1230" s="72"/>
      <c r="T1230" s="72"/>
      <c r="U1230" s="72"/>
      <c r="V1230" s="72"/>
      <c r="W1230" s="72"/>
      <c r="X1230" s="72"/>
      <c r="Y1230" s="72"/>
    </row>
    <row r="1231" spans="1:25" x14ac:dyDescent="0.3">
      <c r="A1231" s="4"/>
      <c r="B1231" s="4"/>
      <c r="C1231" s="4"/>
      <c r="D1231" s="4"/>
      <c r="E1231" s="4"/>
      <c r="F1231" s="4"/>
      <c r="G1231" s="4"/>
      <c r="H1231" s="72"/>
      <c r="I1231" s="72"/>
      <c r="J1231" s="72"/>
      <c r="K1231" s="72"/>
      <c r="L1231" s="72"/>
      <c r="M1231" s="72"/>
      <c r="N1231" s="72"/>
      <c r="O1231" s="72"/>
      <c r="P1231" s="72"/>
      <c r="Q1231" s="72"/>
      <c r="R1231" s="72"/>
      <c r="S1231" s="72"/>
      <c r="T1231" s="72"/>
      <c r="U1231" s="72"/>
      <c r="V1231" s="72"/>
      <c r="W1231" s="72"/>
      <c r="X1231" s="72"/>
      <c r="Y1231" s="72"/>
    </row>
    <row r="1232" spans="1:25" x14ac:dyDescent="0.3">
      <c r="A1232" s="4"/>
      <c r="B1232" s="4"/>
      <c r="C1232" s="4"/>
      <c r="D1232" s="4"/>
      <c r="E1232" s="4"/>
      <c r="F1232" s="4"/>
      <c r="G1232" s="4"/>
      <c r="H1232" s="72"/>
      <c r="I1232" s="72"/>
      <c r="J1232" s="72"/>
      <c r="K1232" s="72"/>
      <c r="L1232" s="72"/>
      <c r="M1232" s="72"/>
      <c r="N1232" s="72"/>
      <c r="O1232" s="72"/>
      <c r="P1232" s="72"/>
      <c r="Q1232" s="72"/>
      <c r="R1232" s="72"/>
      <c r="S1232" s="72"/>
      <c r="T1232" s="72"/>
      <c r="U1232" s="72"/>
      <c r="V1232" s="72"/>
      <c r="W1232" s="72"/>
      <c r="X1232" s="72"/>
      <c r="Y1232" s="72"/>
    </row>
    <row r="1233" spans="1:25" x14ac:dyDescent="0.3">
      <c r="A1233" s="4"/>
      <c r="B1233" s="4"/>
      <c r="C1233" s="4"/>
      <c r="D1233" s="4"/>
      <c r="E1233" s="4"/>
      <c r="F1233" s="4"/>
      <c r="G1233" s="4"/>
      <c r="H1233" s="72"/>
      <c r="I1233" s="72"/>
      <c r="J1233" s="72"/>
      <c r="K1233" s="72"/>
      <c r="L1233" s="72"/>
      <c r="M1233" s="72"/>
      <c r="N1233" s="72"/>
      <c r="O1233" s="72"/>
      <c r="P1233" s="72"/>
      <c r="Q1233" s="72"/>
      <c r="R1233" s="72"/>
      <c r="S1233" s="72"/>
      <c r="T1233" s="72"/>
      <c r="U1233" s="72"/>
      <c r="V1233" s="72"/>
      <c r="W1233" s="72"/>
      <c r="X1233" s="72"/>
      <c r="Y1233" s="72"/>
    </row>
    <row r="1234" spans="1:25" x14ac:dyDescent="0.3">
      <c r="A1234" s="4"/>
      <c r="B1234" s="4"/>
      <c r="C1234" s="4"/>
      <c r="D1234" s="4"/>
      <c r="E1234" s="4"/>
      <c r="F1234" s="4"/>
      <c r="G1234" s="4"/>
      <c r="H1234" s="72"/>
      <c r="I1234" s="72"/>
      <c r="J1234" s="72"/>
      <c r="K1234" s="72"/>
      <c r="L1234" s="72"/>
      <c r="M1234" s="72"/>
      <c r="N1234" s="72"/>
      <c r="O1234" s="72"/>
      <c r="P1234" s="72"/>
      <c r="Q1234" s="72"/>
      <c r="R1234" s="72"/>
      <c r="S1234" s="72"/>
      <c r="T1234" s="72"/>
      <c r="U1234" s="72"/>
      <c r="V1234" s="72"/>
      <c r="W1234" s="72"/>
      <c r="X1234" s="72"/>
      <c r="Y1234" s="72"/>
    </row>
    <row r="1235" spans="1:25" x14ac:dyDescent="0.3">
      <c r="A1235" s="4"/>
      <c r="B1235" s="4"/>
      <c r="C1235" s="4"/>
      <c r="D1235" s="4"/>
      <c r="E1235" s="4"/>
      <c r="F1235" s="4"/>
      <c r="G1235" s="4"/>
      <c r="H1235" s="72"/>
      <c r="I1235" s="72"/>
      <c r="J1235" s="72"/>
      <c r="K1235" s="72"/>
      <c r="L1235" s="72"/>
      <c r="M1235" s="72"/>
      <c r="N1235" s="72"/>
      <c r="O1235" s="72"/>
      <c r="P1235" s="72"/>
      <c r="Q1235" s="72"/>
      <c r="R1235" s="72"/>
      <c r="S1235" s="72"/>
      <c r="T1235" s="72"/>
      <c r="U1235" s="72"/>
      <c r="V1235" s="72"/>
      <c r="W1235" s="72"/>
      <c r="X1235" s="72"/>
      <c r="Y1235" s="72"/>
    </row>
    <row r="1236" spans="1:25" x14ac:dyDescent="0.3">
      <c r="A1236" s="4"/>
      <c r="B1236" s="4"/>
      <c r="C1236" s="4"/>
      <c r="D1236" s="4"/>
      <c r="E1236" s="4"/>
      <c r="F1236" s="4"/>
      <c r="G1236" s="4"/>
      <c r="H1236" s="72"/>
      <c r="I1236" s="72"/>
      <c r="J1236" s="72"/>
      <c r="K1236" s="72"/>
      <c r="L1236" s="72"/>
      <c r="M1236" s="72"/>
      <c r="N1236" s="72"/>
      <c r="O1236" s="72"/>
      <c r="P1236" s="72"/>
      <c r="Q1236" s="72"/>
      <c r="R1236" s="72"/>
      <c r="S1236" s="72"/>
      <c r="T1236" s="72"/>
      <c r="U1236" s="72"/>
      <c r="V1236" s="72"/>
      <c r="W1236" s="72"/>
      <c r="X1236" s="72"/>
      <c r="Y1236" s="72"/>
    </row>
    <row r="1237" spans="1:25" x14ac:dyDescent="0.3">
      <c r="A1237" s="4"/>
      <c r="B1237" s="4"/>
      <c r="C1237" s="4"/>
      <c r="D1237" s="4"/>
      <c r="E1237" s="4"/>
      <c r="F1237" s="4"/>
      <c r="G1237" s="4"/>
      <c r="H1237" s="72"/>
      <c r="I1237" s="72"/>
      <c r="J1237" s="72"/>
      <c r="K1237" s="72"/>
      <c r="L1237" s="72"/>
      <c r="M1237" s="72"/>
      <c r="N1237" s="72"/>
      <c r="O1237" s="72"/>
      <c r="P1237" s="72"/>
      <c r="Q1237" s="72"/>
      <c r="R1237" s="72"/>
      <c r="S1237" s="72"/>
      <c r="T1237" s="72"/>
      <c r="U1237" s="72"/>
      <c r="V1237" s="72"/>
      <c r="W1237" s="72"/>
      <c r="X1237" s="72"/>
      <c r="Y1237" s="72"/>
    </row>
    <row r="1238" spans="1:25" x14ac:dyDescent="0.3">
      <c r="A1238" s="4"/>
      <c r="B1238" s="4"/>
      <c r="C1238" s="4"/>
      <c r="D1238" s="4"/>
      <c r="E1238" s="4"/>
      <c r="F1238" s="4"/>
      <c r="G1238" s="4"/>
      <c r="H1238" s="72"/>
      <c r="I1238" s="72"/>
      <c r="J1238" s="72"/>
      <c r="K1238" s="72"/>
      <c r="L1238" s="72"/>
      <c r="M1238" s="72"/>
      <c r="N1238" s="72"/>
      <c r="O1238" s="72"/>
      <c r="P1238" s="72"/>
      <c r="Q1238" s="72"/>
      <c r="R1238" s="72"/>
      <c r="S1238" s="72"/>
      <c r="T1238" s="72"/>
      <c r="U1238" s="72"/>
      <c r="V1238" s="72"/>
      <c r="W1238" s="72"/>
      <c r="X1238" s="72"/>
      <c r="Y1238" s="72"/>
    </row>
    <row r="1239" spans="1:25" x14ac:dyDescent="0.3">
      <c r="A1239" s="4"/>
      <c r="B1239" s="4"/>
      <c r="C1239" s="4"/>
      <c r="D1239" s="4"/>
      <c r="E1239" s="4"/>
      <c r="F1239" s="4"/>
      <c r="G1239" s="4"/>
      <c r="H1239" s="72"/>
      <c r="I1239" s="72"/>
      <c r="J1239" s="72"/>
      <c r="K1239" s="72"/>
      <c r="L1239" s="72"/>
      <c r="M1239" s="72"/>
      <c r="N1239" s="72"/>
      <c r="O1239" s="72"/>
      <c r="P1239" s="72"/>
      <c r="Q1239" s="72"/>
      <c r="R1239" s="72"/>
      <c r="S1239" s="72"/>
      <c r="T1239" s="72"/>
      <c r="U1239" s="72"/>
      <c r="V1239" s="72"/>
      <c r="W1239" s="72"/>
      <c r="X1239" s="72"/>
      <c r="Y1239" s="72"/>
    </row>
    <row r="1240" spans="1:25" x14ac:dyDescent="0.3">
      <c r="A1240" s="4"/>
      <c r="B1240" s="4"/>
      <c r="C1240" s="4"/>
      <c r="D1240" s="4"/>
      <c r="E1240" s="4"/>
      <c r="F1240" s="4"/>
      <c r="G1240" s="4"/>
      <c r="H1240" s="72"/>
      <c r="I1240" s="72"/>
      <c r="J1240" s="72"/>
      <c r="K1240" s="72"/>
      <c r="L1240" s="72"/>
      <c r="M1240" s="72"/>
      <c r="N1240" s="72"/>
      <c r="O1240" s="72"/>
      <c r="P1240" s="72"/>
      <c r="Q1240" s="72"/>
      <c r="R1240" s="72"/>
      <c r="S1240" s="72"/>
      <c r="T1240" s="72"/>
      <c r="U1240" s="72"/>
      <c r="V1240" s="72"/>
      <c r="W1240" s="72"/>
      <c r="X1240" s="72"/>
      <c r="Y1240" s="72"/>
    </row>
    <row r="1241" spans="1:25" x14ac:dyDescent="0.3">
      <c r="A1241" s="4"/>
      <c r="B1241" s="4"/>
      <c r="C1241" s="4"/>
      <c r="D1241" s="4"/>
      <c r="E1241" s="4"/>
      <c r="F1241" s="4"/>
      <c r="G1241" s="4"/>
      <c r="H1241" s="72"/>
      <c r="I1241" s="72"/>
      <c r="J1241" s="72"/>
      <c r="K1241" s="72"/>
      <c r="L1241" s="72"/>
      <c r="M1241" s="72"/>
      <c r="N1241" s="72"/>
      <c r="O1241" s="72"/>
      <c r="P1241" s="72"/>
      <c r="Q1241" s="72"/>
      <c r="R1241" s="72"/>
      <c r="S1241" s="72"/>
      <c r="T1241" s="72"/>
      <c r="U1241" s="72"/>
      <c r="V1241" s="72"/>
      <c r="W1241" s="72"/>
      <c r="X1241" s="72"/>
      <c r="Y1241" s="72"/>
    </row>
    <row r="1242" spans="1:25" x14ac:dyDescent="0.3">
      <c r="A1242" s="4"/>
      <c r="B1242" s="4"/>
      <c r="C1242" s="4"/>
      <c r="D1242" s="4"/>
      <c r="E1242" s="4"/>
      <c r="F1242" s="4"/>
      <c r="G1242" s="4"/>
      <c r="H1242" s="72"/>
      <c r="I1242" s="72"/>
      <c r="J1242" s="72"/>
      <c r="K1242" s="72"/>
      <c r="L1242" s="72"/>
      <c r="M1242" s="72"/>
      <c r="N1242" s="72"/>
      <c r="O1242" s="72"/>
      <c r="P1242" s="72"/>
      <c r="Q1242" s="72"/>
      <c r="R1242" s="72"/>
      <c r="S1242" s="72"/>
      <c r="T1242" s="72"/>
      <c r="U1242" s="72"/>
      <c r="V1242" s="72"/>
      <c r="W1242" s="72"/>
      <c r="X1242" s="72"/>
      <c r="Y1242" s="72"/>
    </row>
    <row r="1243" spans="1:25" x14ac:dyDescent="0.3">
      <c r="A1243" s="4"/>
      <c r="B1243" s="4"/>
      <c r="C1243" s="4"/>
      <c r="D1243" s="4"/>
      <c r="E1243" s="4"/>
      <c r="F1243" s="4"/>
      <c r="G1243" s="4"/>
      <c r="H1243" s="72"/>
      <c r="I1243" s="72"/>
      <c r="J1243" s="72"/>
      <c r="K1243" s="72"/>
      <c r="L1243" s="72"/>
      <c r="M1243" s="72"/>
      <c r="N1243" s="72"/>
      <c r="O1243" s="72"/>
      <c r="P1243" s="72"/>
      <c r="Q1243" s="72"/>
      <c r="R1243" s="72"/>
      <c r="S1243" s="72"/>
      <c r="T1243" s="72"/>
      <c r="U1243" s="72"/>
      <c r="V1243" s="72"/>
      <c r="W1243" s="72"/>
      <c r="X1243" s="72"/>
      <c r="Y1243" s="72"/>
    </row>
    <row r="1244" spans="1:25" x14ac:dyDescent="0.3">
      <c r="A1244" s="4"/>
      <c r="B1244" s="4"/>
      <c r="C1244" s="4"/>
      <c r="D1244" s="4"/>
      <c r="E1244" s="4"/>
      <c r="F1244" s="4"/>
      <c r="G1244" s="4"/>
      <c r="H1244" s="72"/>
      <c r="I1244" s="72"/>
      <c r="J1244" s="72"/>
      <c r="K1244" s="72"/>
      <c r="L1244" s="72"/>
      <c r="M1244" s="72"/>
      <c r="N1244" s="72"/>
      <c r="O1244" s="72"/>
      <c r="P1244" s="72"/>
      <c r="Q1244" s="72"/>
      <c r="R1244" s="72"/>
      <c r="S1244" s="72"/>
      <c r="T1244" s="72"/>
      <c r="U1244" s="72"/>
      <c r="V1244" s="72"/>
      <c r="W1244" s="72"/>
      <c r="X1244" s="72"/>
      <c r="Y1244" s="72"/>
    </row>
    <row r="1245" spans="1:25" x14ac:dyDescent="0.3">
      <c r="A1245" s="4"/>
      <c r="B1245" s="4"/>
      <c r="C1245" s="4"/>
      <c r="D1245" s="4"/>
      <c r="E1245" s="4"/>
      <c r="F1245" s="4"/>
      <c r="G1245" s="4"/>
      <c r="H1245" s="72"/>
      <c r="I1245" s="72"/>
      <c r="J1245" s="72"/>
      <c r="K1245" s="72"/>
      <c r="L1245" s="72"/>
      <c r="M1245" s="72"/>
      <c r="N1245" s="72"/>
      <c r="O1245" s="72"/>
      <c r="P1245" s="72"/>
      <c r="Q1245" s="72"/>
      <c r="R1245" s="72"/>
      <c r="S1245" s="72"/>
      <c r="T1245" s="72"/>
      <c r="U1245" s="72"/>
      <c r="V1245" s="72"/>
      <c r="W1245" s="72"/>
      <c r="X1245" s="72"/>
      <c r="Y1245" s="72"/>
    </row>
    <row r="1246" spans="1:25" x14ac:dyDescent="0.3">
      <c r="A1246" s="4"/>
      <c r="B1246" s="4"/>
      <c r="C1246" s="4"/>
      <c r="D1246" s="4"/>
      <c r="E1246" s="4"/>
      <c r="F1246" s="4"/>
      <c r="G1246" s="4"/>
      <c r="H1246" s="72"/>
      <c r="I1246" s="72"/>
      <c r="J1246" s="72"/>
      <c r="K1246" s="72"/>
      <c r="L1246" s="72"/>
      <c r="M1246" s="72"/>
      <c r="N1246" s="72"/>
      <c r="O1246" s="72"/>
      <c r="P1246" s="72"/>
      <c r="Q1246" s="72"/>
      <c r="R1246" s="72"/>
      <c r="S1246" s="72"/>
      <c r="T1246" s="72"/>
      <c r="U1246" s="72"/>
      <c r="V1246" s="72"/>
      <c r="W1246" s="72"/>
      <c r="X1246" s="72"/>
      <c r="Y1246" s="72"/>
    </row>
    <row r="1247" spans="1:25" x14ac:dyDescent="0.3">
      <c r="A1247" s="4"/>
      <c r="B1247" s="4"/>
      <c r="C1247" s="4"/>
      <c r="D1247" s="4"/>
      <c r="E1247" s="4"/>
      <c r="F1247" s="4"/>
      <c r="G1247" s="4"/>
      <c r="H1247" s="72"/>
      <c r="I1247" s="72"/>
      <c r="J1247" s="72"/>
      <c r="K1247" s="72"/>
      <c r="L1247" s="72"/>
      <c r="M1247" s="72"/>
      <c r="N1247" s="72"/>
      <c r="O1247" s="72"/>
      <c r="P1247" s="72"/>
      <c r="Q1247" s="72"/>
      <c r="R1247" s="72"/>
      <c r="S1247" s="72"/>
      <c r="T1247" s="72"/>
      <c r="U1247" s="72"/>
      <c r="V1247" s="72"/>
      <c r="W1247" s="72"/>
      <c r="X1247" s="72"/>
      <c r="Y1247" s="72"/>
    </row>
    <row r="1248" spans="1:25" x14ac:dyDescent="0.3">
      <c r="A1248" s="4"/>
      <c r="B1248" s="4"/>
      <c r="C1248" s="4"/>
      <c r="D1248" s="4"/>
      <c r="E1248" s="4"/>
      <c r="F1248" s="4"/>
      <c r="G1248" s="4"/>
      <c r="H1248" s="72"/>
      <c r="I1248" s="72"/>
      <c r="J1248" s="72"/>
      <c r="K1248" s="72"/>
      <c r="L1248" s="72"/>
      <c r="M1248" s="72"/>
      <c r="N1248" s="72"/>
      <c r="O1248" s="72"/>
      <c r="P1248" s="72"/>
      <c r="Q1248" s="72"/>
      <c r="R1248" s="72"/>
      <c r="S1248" s="72"/>
      <c r="T1248" s="72"/>
      <c r="U1248" s="72"/>
      <c r="V1248" s="72"/>
      <c r="W1248" s="72"/>
      <c r="X1248" s="72"/>
      <c r="Y1248" s="72"/>
    </row>
    <row r="1249" spans="1:25" x14ac:dyDescent="0.3">
      <c r="A1249" s="4"/>
      <c r="B1249" s="4"/>
      <c r="C1249" s="4"/>
      <c r="D1249" s="4"/>
      <c r="E1249" s="4"/>
      <c r="F1249" s="4"/>
      <c r="G1249" s="4"/>
      <c r="H1249" s="72"/>
      <c r="I1249" s="72"/>
      <c r="J1249" s="72"/>
      <c r="K1249" s="72"/>
      <c r="L1249" s="72"/>
      <c r="M1249" s="72"/>
      <c r="N1249" s="72"/>
      <c r="O1249" s="72"/>
      <c r="P1249" s="72"/>
      <c r="Q1249" s="72"/>
      <c r="R1249" s="72"/>
      <c r="S1249" s="72"/>
      <c r="T1249" s="72"/>
      <c r="U1249" s="72"/>
      <c r="V1249" s="72"/>
      <c r="W1249" s="72"/>
      <c r="X1249" s="72"/>
      <c r="Y1249" s="72"/>
    </row>
    <row r="1250" spans="1:25" x14ac:dyDescent="0.3">
      <c r="A1250" s="4"/>
      <c r="B1250" s="4"/>
      <c r="C1250" s="4"/>
      <c r="D1250" s="4"/>
      <c r="E1250" s="4"/>
      <c r="F1250" s="4"/>
      <c r="G1250" s="4"/>
      <c r="H1250" s="72"/>
      <c r="I1250" s="72"/>
      <c r="J1250" s="72"/>
      <c r="K1250" s="72"/>
      <c r="L1250" s="72"/>
      <c r="M1250" s="72"/>
      <c r="N1250" s="72"/>
      <c r="O1250" s="72"/>
      <c r="P1250" s="72"/>
      <c r="Q1250" s="72"/>
      <c r="R1250" s="72"/>
      <c r="S1250" s="72"/>
      <c r="T1250" s="72"/>
      <c r="U1250" s="72"/>
      <c r="V1250" s="72"/>
      <c r="W1250" s="72"/>
      <c r="X1250" s="72"/>
      <c r="Y1250" s="72"/>
    </row>
    <row r="1251" spans="1:25" x14ac:dyDescent="0.3">
      <c r="A1251" s="4"/>
      <c r="B1251" s="4"/>
      <c r="C1251" s="4"/>
      <c r="D1251" s="4"/>
      <c r="E1251" s="4"/>
      <c r="F1251" s="4"/>
      <c r="G1251" s="4"/>
      <c r="H1251" s="72"/>
      <c r="I1251" s="72"/>
      <c r="J1251" s="72"/>
      <c r="K1251" s="72"/>
      <c r="L1251" s="72"/>
      <c r="M1251" s="72"/>
      <c r="N1251" s="72"/>
      <c r="O1251" s="72"/>
      <c r="P1251" s="72"/>
      <c r="Q1251" s="72"/>
      <c r="R1251" s="72"/>
      <c r="S1251" s="72"/>
      <c r="T1251" s="72"/>
      <c r="U1251" s="72"/>
      <c r="V1251" s="72"/>
      <c r="W1251" s="72"/>
      <c r="X1251" s="72"/>
      <c r="Y1251" s="72"/>
    </row>
    <row r="1252" spans="1:25" x14ac:dyDescent="0.3">
      <c r="A1252" s="4"/>
      <c r="B1252" s="4"/>
      <c r="C1252" s="4"/>
      <c r="D1252" s="4"/>
      <c r="E1252" s="4"/>
      <c r="F1252" s="4"/>
      <c r="G1252" s="4"/>
      <c r="H1252" s="72"/>
      <c r="I1252" s="72"/>
      <c r="J1252" s="72"/>
      <c r="K1252" s="72"/>
      <c r="L1252" s="72"/>
      <c r="M1252" s="72"/>
      <c r="N1252" s="72"/>
      <c r="O1252" s="72"/>
      <c r="P1252" s="72"/>
      <c r="Q1252" s="72"/>
      <c r="R1252" s="72"/>
      <c r="S1252" s="72"/>
      <c r="T1252" s="72"/>
      <c r="U1252" s="72"/>
      <c r="V1252" s="72"/>
      <c r="W1252" s="72"/>
      <c r="X1252" s="72"/>
      <c r="Y1252" s="72"/>
    </row>
    <row r="1253" spans="1:25" x14ac:dyDescent="0.3">
      <c r="A1253" s="4"/>
      <c r="B1253" s="4"/>
      <c r="C1253" s="4"/>
      <c r="D1253" s="4"/>
      <c r="E1253" s="4"/>
      <c r="F1253" s="4"/>
      <c r="G1253" s="4"/>
      <c r="H1253" s="72"/>
      <c r="I1253" s="72"/>
      <c r="J1253" s="72"/>
      <c r="K1253" s="72"/>
      <c r="L1253" s="72"/>
      <c r="M1253" s="72"/>
      <c r="N1253" s="72"/>
      <c r="O1253" s="72"/>
      <c r="P1253" s="72"/>
      <c r="Q1253" s="72"/>
      <c r="R1253" s="72"/>
      <c r="S1253" s="72"/>
      <c r="T1253" s="72"/>
      <c r="U1253" s="72"/>
      <c r="V1253" s="72"/>
      <c r="W1253" s="72"/>
      <c r="X1253" s="72"/>
      <c r="Y1253" s="72"/>
    </row>
    <row r="1254" spans="1:25" x14ac:dyDescent="0.3">
      <c r="A1254" s="4"/>
      <c r="B1254" s="4"/>
      <c r="C1254" s="4"/>
      <c r="D1254" s="4"/>
      <c r="E1254" s="4"/>
      <c r="F1254" s="4"/>
      <c r="G1254" s="4"/>
      <c r="H1254" s="72"/>
      <c r="I1254" s="72"/>
      <c r="J1254" s="72"/>
      <c r="K1254" s="72"/>
      <c r="L1254" s="72"/>
      <c r="M1254" s="72"/>
      <c r="N1254" s="72"/>
      <c r="O1254" s="72"/>
      <c r="P1254" s="72"/>
      <c r="Q1254" s="72"/>
      <c r="R1254" s="72"/>
      <c r="S1254" s="72"/>
      <c r="T1254" s="72"/>
      <c r="U1254" s="72"/>
      <c r="V1254" s="72"/>
      <c r="W1254" s="72"/>
      <c r="X1254" s="72"/>
      <c r="Y1254" s="72"/>
    </row>
    <row r="1255" spans="1:25" x14ac:dyDescent="0.3">
      <c r="A1255" s="4"/>
      <c r="B1255" s="4"/>
      <c r="C1255" s="4"/>
      <c r="D1255" s="4"/>
      <c r="E1255" s="4"/>
      <c r="F1255" s="4"/>
      <c r="G1255" s="4"/>
      <c r="H1255" s="72"/>
      <c r="I1255" s="72"/>
      <c r="J1255" s="72"/>
      <c r="K1255" s="72"/>
      <c r="L1255" s="72"/>
      <c r="M1255" s="72"/>
      <c r="N1255" s="72"/>
      <c r="O1255" s="72"/>
      <c r="P1255" s="72"/>
      <c r="Q1255" s="72"/>
      <c r="R1255" s="72"/>
      <c r="S1255" s="72"/>
      <c r="T1255" s="72"/>
      <c r="U1255" s="72"/>
      <c r="V1255" s="72"/>
      <c r="W1255" s="72"/>
      <c r="X1255" s="72"/>
      <c r="Y1255" s="72"/>
    </row>
    <row r="1256" spans="1:25" x14ac:dyDescent="0.3">
      <c r="A1256" s="4"/>
      <c r="B1256" s="4"/>
      <c r="C1256" s="4"/>
      <c r="D1256" s="4"/>
      <c r="E1256" s="4"/>
      <c r="F1256" s="4"/>
      <c r="G1256" s="4"/>
      <c r="H1256" s="72"/>
      <c r="I1256" s="72"/>
      <c r="J1256" s="72"/>
      <c r="K1256" s="72"/>
      <c r="L1256" s="72"/>
      <c r="M1256" s="72"/>
      <c r="N1256" s="72"/>
      <c r="O1256" s="72"/>
      <c r="P1256" s="72"/>
      <c r="Q1256" s="72"/>
      <c r="R1256" s="72"/>
      <c r="S1256" s="72"/>
      <c r="T1256" s="72"/>
      <c r="U1256" s="72"/>
      <c r="V1256" s="72"/>
      <c r="W1256" s="72"/>
      <c r="X1256" s="72"/>
      <c r="Y1256" s="72"/>
    </row>
    <row r="1257" spans="1:25" x14ac:dyDescent="0.3">
      <c r="A1257" s="4"/>
      <c r="B1257" s="4"/>
      <c r="C1257" s="4"/>
      <c r="D1257" s="4"/>
      <c r="E1257" s="4"/>
      <c r="F1257" s="4"/>
      <c r="G1257" s="4"/>
      <c r="H1257" s="72"/>
      <c r="I1257" s="72"/>
      <c r="J1257" s="72"/>
      <c r="K1257" s="72"/>
      <c r="L1257" s="72"/>
      <c r="M1257" s="72"/>
      <c r="N1257" s="72"/>
      <c r="O1257" s="72"/>
      <c r="P1257" s="72"/>
      <c r="Q1257" s="72"/>
      <c r="R1257" s="72"/>
      <c r="S1257" s="72"/>
      <c r="T1257" s="72"/>
      <c r="U1257" s="72"/>
      <c r="V1257" s="72"/>
      <c r="W1257" s="72"/>
      <c r="X1257" s="72"/>
      <c r="Y1257" s="72"/>
    </row>
    <row r="1258" spans="1:25" x14ac:dyDescent="0.3">
      <c r="A1258" s="4"/>
      <c r="B1258" s="4"/>
      <c r="C1258" s="4"/>
      <c r="D1258" s="4"/>
      <c r="E1258" s="4"/>
      <c r="F1258" s="4"/>
      <c r="G1258" s="4"/>
      <c r="H1258" s="72"/>
      <c r="I1258" s="72"/>
      <c r="J1258" s="72"/>
      <c r="K1258" s="72"/>
      <c r="L1258" s="72"/>
      <c r="M1258" s="72"/>
      <c r="N1258" s="72"/>
      <c r="O1258" s="72"/>
      <c r="P1258" s="72"/>
      <c r="Q1258" s="72"/>
      <c r="R1258" s="72"/>
      <c r="S1258" s="72"/>
      <c r="T1258" s="72"/>
      <c r="U1258" s="72"/>
      <c r="V1258" s="72"/>
      <c r="W1258" s="72"/>
      <c r="X1258" s="72"/>
      <c r="Y1258" s="72"/>
    </row>
    <row r="1259" spans="1:25" x14ac:dyDescent="0.3">
      <c r="A1259" s="4"/>
      <c r="B1259" s="4"/>
      <c r="C1259" s="4"/>
      <c r="D1259" s="4"/>
      <c r="E1259" s="4"/>
      <c r="F1259" s="4"/>
      <c r="G1259" s="4"/>
      <c r="H1259" s="72"/>
      <c r="I1259" s="72"/>
      <c r="J1259" s="72"/>
      <c r="K1259" s="72"/>
      <c r="L1259" s="72"/>
      <c r="M1259" s="72"/>
      <c r="N1259" s="72"/>
      <c r="O1259" s="72"/>
      <c r="P1259" s="72"/>
      <c r="Q1259" s="72"/>
      <c r="R1259" s="72"/>
      <c r="S1259" s="72"/>
      <c r="T1259" s="72"/>
      <c r="U1259" s="72"/>
      <c r="V1259" s="72"/>
      <c r="W1259" s="72"/>
      <c r="X1259" s="72"/>
      <c r="Y1259" s="72"/>
    </row>
    <row r="1260" spans="1:25" x14ac:dyDescent="0.3">
      <c r="A1260" s="4"/>
      <c r="B1260" s="4"/>
      <c r="C1260" s="4"/>
      <c r="D1260" s="4"/>
      <c r="E1260" s="4"/>
      <c r="F1260" s="4"/>
      <c r="G1260" s="4"/>
      <c r="H1260" s="72"/>
      <c r="I1260" s="72"/>
      <c r="J1260" s="72"/>
      <c r="K1260" s="72"/>
      <c r="L1260" s="72"/>
      <c r="M1260" s="72"/>
      <c r="N1260" s="72"/>
      <c r="O1260" s="72"/>
      <c r="P1260" s="72"/>
      <c r="Q1260" s="72"/>
      <c r="R1260" s="72"/>
      <c r="S1260" s="72"/>
      <c r="T1260" s="72"/>
      <c r="U1260" s="72"/>
      <c r="V1260" s="72"/>
      <c r="W1260" s="72"/>
      <c r="X1260" s="72"/>
      <c r="Y1260" s="72"/>
    </row>
    <row r="1261" spans="1:25" x14ac:dyDescent="0.3">
      <c r="A1261" s="4"/>
      <c r="B1261" s="4"/>
      <c r="C1261" s="4"/>
      <c r="D1261" s="4"/>
      <c r="E1261" s="4"/>
      <c r="F1261" s="4"/>
      <c r="G1261" s="4"/>
      <c r="H1261" s="72"/>
      <c r="I1261" s="72"/>
      <c r="J1261" s="72"/>
      <c r="K1261" s="72"/>
      <c r="L1261" s="72"/>
      <c r="M1261" s="72"/>
      <c r="N1261" s="72"/>
      <c r="O1261" s="72"/>
      <c r="P1261" s="72"/>
      <c r="Q1261" s="72"/>
      <c r="R1261" s="72"/>
      <c r="S1261" s="72"/>
      <c r="T1261" s="72"/>
      <c r="U1261" s="72"/>
      <c r="V1261" s="72"/>
      <c r="W1261" s="72"/>
      <c r="X1261" s="72"/>
      <c r="Y1261" s="72"/>
    </row>
    <row r="1262" spans="1:25" x14ac:dyDescent="0.3">
      <c r="A1262" s="4"/>
      <c r="B1262" s="4"/>
      <c r="C1262" s="4"/>
      <c r="D1262" s="4"/>
      <c r="E1262" s="4"/>
      <c r="F1262" s="4"/>
      <c r="G1262" s="4"/>
      <c r="H1262" s="72"/>
      <c r="I1262" s="72"/>
      <c r="J1262" s="72"/>
      <c r="K1262" s="72"/>
      <c r="L1262" s="72"/>
      <c r="M1262" s="72"/>
      <c r="N1262" s="72"/>
      <c r="O1262" s="72"/>
      <c r="P1262" s="72"/>
      <c r="Q1262" s="72"/>
      <c r="R1262" s="72"/>
      <c r="S1262" s="72"/>
      <c r="T1262" s="72"/>
      <c r="U1262" s="72"/>
      <c r="V1262" s="72"/>
      <c r="W1262" s="72"/>
      <c r="X1262" s="72"/>
      <c r="Y1262" s="72"/>
    </row>
    <row r="1263" spans="1:25" x14ac:dyDescent="0.3">
      <c r="A1263" s="4"/>
      <c r="B1263" s="4"/>
      <c r="C1263" s="4"/>
      <c r="D1263" s="4"/>
      <c r="E1263" s="4"/>
      <c r="F1263" s="4"/>
      <c r="G1263" s="4"/>
      <c r="H1263" s="72"/>
      <c r="I1263" s="72"/>
      <c r="J1263" s="72"/>
      <c r="K1263" s="72"/>
      <c r="L1263" s="72"/>
      <c r="M1263" s="72"/>
      <c r="N1263" s="72"/>
      <c r="O1263" s="72"/>
      <c r="P1263" s="72"/>
      <c r="Q1263" s="72"/>
      <c r="R1263" s="72"/>
      <c r="S1263" s="72"/>
      <c r="T1263" s="72"/>
      <c r="U1263" s="72"/>
      <c r="V1263" s="72"/>
      <c r="W1263" s="72"/>
      <c r="X1263" s="72"/>
      <c r="Y1263" s="72"/>
    </row>
    <row r="1264" spans="1:25" x14ac:dyDescent="0.3">
      <c r="A1264" s="4"/>
      <c r="B1264" s="4"/>
      <c r="C1264" s="4"/>
      <c r="D1264" s="4"/>
      <c r="E1264" s="4"/>
      <c r="F1264" s="4"/>
      <c r="G1264" s="4"/>
      <c r="H1264" s="72"/>
      <c r="I1264" s="72"/>
      <c r="J1264" s="72"/>
      <c r="K1264" s="72"/>
      <c r="L1264" s="72"/>
      <c r="M1264" s="72"/>
      <c r="N1264" s="72"/>
      <c r="O1264" s="72"/>
      <c r="P1264" s="72"/>
      <c r="Q1264" s="72"/>
      <c r="R1264" s="72"/>
      <c r="S1264" s="72"/>
      <c r="T1264" s="72"/>
      <c r="U1264" s="72"/>
      <c r="V1264" s="72"/>
      <c r="W1264" s="72"/>
      <c r="X1264" s="72"/>
      <c r="Y1264" s="72"/>
    </row>
    <row r="1265" spans="1:25" x14ac:dyDescent="0.3">
      <c r="A1265" s="4"/>
      <c r="B1265" s="4"/>
      <c r="C1265" s="4"/>
      <c r="D1265" s="4"/>
      <c r="E1265" s="4"/>
      <c r="F1265" s="4"/>
      <c r="G1265" s="4"/>
      <c r="H1265" s="72"/>
      <c r="I1265" s="72"/>
      <c r="J1265" s="72"/>
      <c r="K1265" s="72"/>
      <c r="L1265" s="72"/>
      <c r="M1265" s="72"/>
      <c r="N1265" s="72"/>
      <c r="O1265" s="72"/>
      <c r="P1265" s="72"/>
      <c r="Q1265" s="72"/>
      <c r="R1265" s="72"/>
      <c r="S1265" s="72"/>
      <c r="T1265" s="72"/>
      <c r="U1265" s="72"/>
      <c r="V1265" s="72"/>
      <c r="W1265" s="72"/>
      <c r="X1265" s="72"/>
      <c r="Y1265" s="72"/>
    </row>
    <row r="1266" spans="1:25" x14ac:dyDescent="0.3">
      <c r="A1266" s="4"/>
      <c r="B1266" s="4"/>
      <c r="C1266" s="4"/>
      <c r="D1266" s="4"/>
      <c r="E1266" s="4"/>
      <c r="F1266" s="4"/>
      <c r="G1266" s="4"/>
      <c r="H1266" s="72"/>
      <c r="I1266" s="72"/>
      <c r="J1266" s="72"/>
      <c r="K1266" s="72"/>
      <c r="L1266" s="72"/>
      <c r="M1266" s="72"/>
      <c r="N1266" s="72"/>
      <c r="O1266" s="72"/>
      <c r="P1266" s="72"/>
      <c r="Q1266" s="72"/>
      <c r="R1266" s="72"/>
      <c r="S1266" s="72"/>
      <c r="T1266" s="72"/>
      <c r="U1266" s="72"/>
      <c r="V1266" s="72"/>
      <c r="W1266" s="72"/>
      <c r="X1266" s="72"/>
      <c r="Y1266" s="72"/>
    </row>
    <row r="1267" spans="1:25" x14ac:dyDescent="0.3">
      <c r="A1267" s="4"/>
      <c r="B1267" s="4"/>
      <c r="C1267" s="4"/>
      <c r="D1267" s="4"/>
      <c r="E1267" s="4"/>
      <c r="F1267" s="4"/>
      <c r="G1267" s="4"/>
      <c r="H1267" s="72"/>
      <c r="I1267" s="72"/>
      <c r="J1267" s="72"/>
      <c r="K1267" s="72"/>
      <c r="L1267" s="72"/>
      <c r="M1267" s="72"/>
      <c r="N1267" s="72"/>
      <c r="O1267" s="72"/>
      <c r="P1267" s="72"/>
      <c r="Q1267" s="72"/>
      <c r="R1267" s="72"/>
      <c r="S1267" s="72"/>
      <c r="T1267" s="72"/>
      <c r="U1267" s="72"/>
      <c r="V1267" s="72"/>
      <c r="W1267" s="72"/>
      <c r="X1267" s="72"/>
      <c r="Y1267" s="72"/>
    </row>
    <row r="1268" spans="1:25" x14ac:dyDescent="0.3">
      <c r="A1268" s="4"/>
      <c r="B1268" s="4"/>
      <c r="C1268" s="4"/>
      <c r="D1268" s="4"/>
      <c r="E1268" s="4"/>
      <c r="F1268" s="4"/>
      <c r="G1268" s="4"/>
      <c r="H1268" s="72"/>
      <c r="I1268" s="72"/>
      <c r="J1268" s="72"/>
      <c r="K1268" s="72"/>
      <c r="L1268" s="72"/>
      <c r="M1268" s="72"/>
      <c r="N1268" s="72"/>
      <c r="O1268" s="72"/>
      <c r="P1268" s="72"/>
      <c r="Q1268" s="72"/>
      <c r="R1268" s="72"/>
      <c r="S1268" s="72"/>
      <c r="T1268" s="72"/>
      <c r="U1268" s="72"/>
      <c r="V1268" s="72"/>
      <c r="W1268" s="72"/>
      <c r="X1268" s="72"/>
      <c r="Y1268" s="72"/>
    </row>
    <row r="1269" spans="1:25" x14ac:dyDescent="0.3">
      <c r="A1269" s="4"/>
      <c r="B1269" s="4"/>
      <c r="C1269" s="4"/>
      <c r="D1269" s="4"/>
      <c r="E1269" s="4"/>
      <c r="F1269" s="4"/>
      <c r="G1269" s="4"/>
      <c r="H1269" s="72"/>
      <c r="I1269" s="72"/>
      <c r="J1269" s="72"/>
      <c r="K1269" s="72"/>
      <c r="L1269" s="72"/>
      <c r="M1269" s="72"/>
      <c r="N1269" s="72"/>
      <c r="O1269" s="72"/>
      <c r="P1269" s="72"/>
      <c r="Q1269" s="72"/>
      <c r="R1269" s="72"/>
      <c r="S1269" s="72"/>
      <c r="T1269" s="72"/>
      <c r="U1269" s="72"/>
      <c r="V1269" s="72"/>
      <c r="W1269" s="72"/>
      <c r="X1269" s="72"/>
      <c r="Y1269" s="72"/>
    </row>
    <row r="1270" spans="1:25" x14ac:dyDescent="0.3">
      <c r="A1270" s="4"/>
      <c r="B1270" s="4"/>
      <c r="C1270" s="4"/>
      <c r="D1270" s="4"/>
      <c r="E1270" s="4"/>
      <c r="F1270" s="4"/>
      <c r="G1270" s="4"/>
      <c r="H1270" s="72"/>
      <c r="I1270" s="72"/>
      <c r="J1270" s="72"/>
      <c r="K1270" s="72"/>
      <c r="L1270" s="72"/>
      <c r="M1270" s="72"/>
      <c r="N1270" s="72"/>
      <c r="O1270" s="72"/>
      <c r="P1270" s="72"/>
      <c r="Q1270" s="72"/>
      <c r="R1270" s="72"/>
      <c r="S1270" s="72"/>
      <c r="T1270" s="72"/>
      <c r="U1270" s="72"/>
      <c r="V1270" s="72"/>
      <c r="W1270" s="72"/>
      <c r="X1270" s="72"/>
      <c r="Y1270" s="72"/>
    </row>
    <row r="1271" spans="1:25" x14ac:dyDescent="0.3">
      <c r="A1271" s="4"/>
      <c r="B1271" s="4"/>
      <c r="C1271" s="4"/>
      <c r="D1271" s="4"/>
      <c r="E1271" s="4"/>
      <c r="F1271" s="4"/>
      <c r="G1271" s="4"/>
      <c r="H1271" s="72"/>
      <c r="I1271" s="72"/>
      <c r="J1271" s="72"/>
      <c r="K1271" s="72"/>
      <c r="L1271" s="72"/>
      <c r="M1271" s="72"/>
      <c r="N1271" s="72"/>
      <c r="O1271" s="72"/>
      <c r="P1271" s="72"/>
      <c r="Q1271" s="72"/>
      <c r="R1271" s="72"/>
      <c r="S1271" s="72"/>
      <c r="T1271" s="72"/>
      <c r="U1271" s="72"/>
      <c r="V1271" s="72"/>
      <c r="W1271" s="72"/>
      <c r="X1271" s="72"/>
      <c r="Y1271" s="72"/>
    </row>
    <row r="1272" spans="1:25" x14ac:dyDescent="0.3">
      <c r="A1272" s="4"/>
      <c r="B1272" s="4"/>
      <c r="C1272" s="4"/>
      <c r="D1272" s="4"/>
      <c r="E1272" s="4"/>
      <c r="F1272" s="4"/>
      <c r="G1272" s="4"/>
      <c r="H1272" s="72"/>
      <c r="I1272" s="72"/>
      <c r="J1272" s="72"/>
      <c r="K1272" s="72"/>
      <c r="L1272" s="72"/>
      <c r="M1272" s="72"/>
      <c r="N1272" s="72"/>
      <c r="O1272" s="72"/>
      <c r="P1272" s="72"/>
      <c r="Q1272" s="72"/>
      <c r="R1272" s="72"/>
      <c r="S1272" s="72"/>
      <c r="T1272" s="72"/>
      <c r="U1272" s="72"/>
      <c r="V1272" s="72"/>
      <c r="W1272" s="72"/>
      <c r="X1272" s="72"/>
      <c r="Y1272" s="72"/>
    </row>
    <row r="1273" spans="1:25" x14ac:dyDescent="0.3">
      <c r="A1273" s="4"/>
      <c r="B1273" s="4"/>
      <c r="C1273" s="4"/>
      <c r="D1273" s="4"/>
      <c r="E1273" s="4"/>
      <c r="F1273" s="4"/>
      <c r="G1273" s="4"/>
      <c r="H1273" s="72"/>
      <c r="I1273" s="72"/>
      <c r="J1273" s="72"/>
      <c r="K1273" s="72"/>
      <c r="L1273" s="72"/>
      <c r="M1273" s="72"/>
      <c r="N1273" s="72"/>
      <c r="O1273" s="72"/>
      <c r="P1273" s="72"/>
      <c r="Q1273" s="72"/>
      <c r="R1273" s="72"/>
      <c r="S1273" s="72"/>
      <c r="T1273" s="72"/>
      <c r="U1273" s="72"/>
      <c r="V1273" s="72"/>
      <c r="W1273" s="72"/>
      <c r="X1273" s="72"/>
      <c r="Y1273" s="72"/>
    </row>
    <row r="1274" spans="1:25" x14ac:dyDescent="0.3">
      <c r="A1274" s="4"/>
      <c r="B1274" s="4"/>
      <c r="C1274" s="4"/>
      <c r="D1274" s="4"/>
      <c r="E1274" s="4"/>
      <c r="F1274" s="4"/>
      <c r="G1274" s="4"/>
      <c r="H1274" s="72"/>
      <c r="I1274" s="72"/>
      <c r="J1274" s="72"/>
      <c r="K1274" s="72"/>
      <c r="L1274" s="72"/>
      <c r="M1274" s="72"/>
      <c r="N1274" s="72"/>
      <c r="O1274" s="72"/>
      <c r="P1274" s="72"/>
      <c r="Q1274" s="72"/>
      <c r="R1274" s="72"/>
      <c r="S1274" s="72"/>
      <c r="T1274" s="72"/>
      <c r="U1274" s="72"/>
      <c r="V1274" s="72"/>
      <c r="W1274" s="72"/>
      <c r="X1274" s="72"/>
      <c r="Y1274" s="72"/>
    </row>
    <row r="1275" spans="1:25" x14ac:dyDescent="0.3">
      <c r="A1275" s="4"/>
      <c r="B1275" s="4"/>
      <c r="C1275" s="4"/>
      <c r="D1275" s="4"/>
      <c r="E1275" s="4"/>
      <c r="F1275" s="4"/>
      <c r="G1275" s="4"/>
      <c r="H1275" s="72"/>
      <c r="I1275" s="72"/>
      <c r="J1275" s="72"/>
      <c r="K1275" s="72"/>
      <c r="L1275" s="72"/>
      <c r="M1275" s="72"/>
      <c r="N1275" s="72"/>
      <c r="O1275" s="72"/>
      <c r="P1275" s="72"/>
      <c r="Q1275" s="72"/>
      <c r="R1275" s="72"/>
      <c r="S1275" s="72"/>
      <c r="T1275" s="72"/>
      <c r="U1275" s="72"/>
      <c r="V1275" s="72"/>
      <c r="W1275" s="72"/>
      <c r="X1275" s="72"/>
      <c r="Y1275" s="72"/>
    </row>
    <row r="1276" spans="1:25" x14ac:dyDescent="0.3">
      <c r="A1276" s="4"/>
      <c r="B1276" s="4"/>
      <c r="C1276" s="4"/>
      <c r="D1276" s="4"/>
      <c r="E1276" s="4"/>
      <c r="F1276" s="4"/>
      <c r="G1276" s="4"/>
      <c r="H1276" s="72"/>
      <c r="I1276" s="72"/>
      <c r="J1276" s="72"/>
      <c r="K1276" s="72"/>
      <c r="L1276" s="72"/>
      <c r="M1276" s="72"/>
      <c r="N1276" s="72"/>
      <c r="O1276" s="72"/>
      <c r="P1276" s="72"/>
      <c r="Q1276" s="72"/>
      <c r="R1276" s="72"/>
      <c r="S1276" s="72"/>
      <c r="T1276" s="72"/>
      <c r="U1276" s="72"/>
      <c r="V1276" s="72"/>
      <c r="W1276" s="72"/>
      <c r="X1276" s="72"/>
      <c r="Y1276" s="72"/>
    </row>
    <row r="1277" spans="1:25" x14ac:dyDescent="0.3">
      <c r="A1277" s="4"/>
      <c r="B1277" s="4"/>
      <c r="C1277" s="4"/>
      <c r="D1277" s="4"/>
      <c r="E1277" s="4"/>
      <c r="F1277" s="4"/>
      <c r="G1277" s="4"/>
      <c r="H1277" s="72"/>
      <c r="I1277" s="72"/>
      <c r="J1277" s="72"/>
      <c r="K1277" s="72"/>
      <c r="L1277" s="72"/>
      <c r="M1277" s="72"/>
      <c r="N1277" s="72"/>
      <c r="O1277" s="72"/>
      <c r="P1277" s="72"/>
      <c r="Q1277" s="72"/>
      <c r="R1277" s="72"/>
      <c r="S1277" s="72"/>
      <c r="T1277" s="72"/>
      <c r="U1277" s="72"/>
      <c r="V1277" s="72"/>
      <c r="W1277" s="72"/>
      <c r="X1277" s="72"/>
      <c r="Y1277" s="72"/>
    </row>
    <row r="1278" spans="1:25" x14ac:dyDescent="0.3">
      <c r="A1278" s="4"/>
      <c r="B1278" s="4"/>
      <c r="C1278" s="4"/>
      <c r="D1278" s="4"/>
      <c r="E1278" s="4"/>
      <c r="F1278" s="4"/>
      <c r="G1278" s="4"/>
      <c r="H1278" s="72"/>
      <c r="I1278" s="72"/>
      <c r="J1278" s="72"/>
      <c r="K1278" s="72"/>
      <c r="L1278" s="72"/>
      <c r="M1278" s="72"/>
      <c r="N1278" s="72"/>
      <c r="O1278" s="72"/>
      <c r="P1278" s="72"/>
      <c r="Q1278" s="72"/>
      <c r="R1278" s="72"/>
      <c r="S1278" s="72"/>
      <c r="T1278" s="72"/>
      <c r="U1278" s="72"/>
      <c r="V1278" s="72"/>
      <c r="W1278" s="72"/>
      <c r="X1278" s="72"/>
      <c r="Y1278" s="72"/>
    </row>
    <row r="1279" spans="1:25" x14ac:dyDescent="0.3">
      <c r="A1279" s="4"/>
      <c r="B1279" s="4"/>
      <c r="C1279" s="4"/>
      <c r="D1279" s="4"/>
      <c r="E1279" s="4"/>
      <c r="F1279" s="4"/>
      <c r="G1279" s="4"/>
      <c r="H1279" s="72"/>
      <c r="I1279" s="72"/>
      <c r="J1279" s="72"/>
      <c r="K1279" s="72"/>
      <c r="L1279" s="72"/>
      <c r="M1279" s="72"/>
      <c r="N1279" s="72"/>
      <c r="O1279" s="72"/>
      <c r="P1279" s="72"/>
      <c r="Q1279" s="72"/>
      <c r="R1279" s="72"/>
      <c r="S1279" s="72"/>
      <c r="T1279" s="72"/>
      <c r="U1279" s="72"/>
      <c r="V1279" s="72"/>
      <c r="W1279" s="72"/>
      <c r="X1279" s="72"/>
      <c r="Y1279" s="72"/>
    </row>
    <row r="1280" spans="1:25" x14ac:dyDescent="0.3">
      <c r="A1280" s="4"/>
      <c r="B1280" s="4"/>
      <c r="C1280" s="4"/>
      <c r="D1280" s="4"/>
      <c r="E1280" s="4"/>
      <c r="F1280" s="4"/>
      <c r="G1280" s="4"/>
      <c r="H1280" s="72"/>
      <c r="I1280" s="72"/>
      <c r="J1280" s="72"/>
      <c r="K1280" s="72"/>
      <c r="L1280" s="72"/>
      <c r="M1280" s="72"/>
      <c r="N1280" s="72"/>
      <c r="O1280" s="72"/>
      <c r="P1280" s="72"/>
      <c r="Q1280" s="72"/>
      <c r="R1280" s="72"/>
      <c r="S1280" s="72"/>
      <c r="T1280" s="72"/>
      <c r="U1280" s="72"/>
      <c r="V1280" s="72"/>
      <c r="W1280" s="72"/>
      <c r="X1280" s="72"/>
      <c r="Y1280" s="72"/>
    </row>
    <row r="1281" spans="1:25" x14ac:dyDescent="0.3">
      <c r="A1281" s="4"/>
      <c r="B1281" s="4"/>
      <c r="C1281" s="4"/>
      <c r="D1281" s="4"/>
      <c r="E1281" s="4"/>
      <c r="F1281" s="4"/>
      <c r="G1281" s="4"/>
      <c r="H1281" s="72"/>
      <c r="I1281" s="72"/>
      <c r="J1281" s="72"/>
      <c r="K1281" s="72"/>
      <c r="L1281" s="72"/>
      <c r="M1281" s="72"/>
      <c r="N1281" s="72"/>
      <c r="O1281" s="72"/>
      <c r="P1281" s="72"/>
      <c r="Q1281" s="72"/>
      <c r="R1281" s="72"/>
      <c r="S1281" s="72"/>
      <c r="T1281" s="72"/>
      <c r="U1281" s="72"/>
      <c r="V1281" s="72"/>
      <c r="W1281" s="72"/>
      <c r="X1281" s="72"/>
      <c r="Y1281" s="72"/>
    </row>
    <row r="1282" spans="1:25" x14ac:dyDescent="0.3">
      <c r="A1282" s="4"/>
      <c r="B1282" s="4"/>
      <c r="C1282" s="4"/>
      <c r="D1282" s="4"/>
      <c r="E1282" s="4"/>
      <c r="F1282" s="4"/>
      <c r="G1282" s="4"/>
      <c r="H1282" s="72"/>
      <c r="I1282" s="72"/>
      <c r="J1282" s="72"/>
      <c r="K1282" s="72"/>
      <c r="L1282" s="72"/>
      <c r="M1282" s="72"/>
      <c r="N1282" s="72"/>
      <c r="O1282" s="72"/>
      <c r="P1282" s="72"/>
      <c r="Q1282" s="72"/>
      <c r="R1282" s="72"/>
      <c r="S1282" s="72"/>
      <c r="T1282" s="72"/>
      <c r="U1282" s="72"/>
      <c r="V1282" s="72"/>
      <c r="W1282" s="72"/>
      <c r="X1282" s="72"/>
      <c r="Y1282" s="72"/>
    </row>
    <row r="1283" spans="1:25" x14ac:dyDescent="0.3">
      <c r="A1283" s="4"/>
      <c r="B1283" s="4"/>
      <c r="C1283" s="4"/>
      <c r="D1283" s="4"/>
      <c r="E1283" s="4"/>
      <c r="F1283" s="4"/>
      <c r="G1283" s="4"/>
      <c r="H1283" s="72"/>
      <c r="I1283" s="72"/>
      <c r="J1283" s="72"/>
      <c r="K1283" s="72"/>
      <c r="L1283" s="72"/>
      <c r="M1283" s="72"/>
      <c r="N1283" s="72"/>
      <c r="O1283" s="72"/>
      <c r="P1283" s="72"/>
      <c r="Q1283" s="72"/>
      <c r="R1283" s="72"/>
      <c r="S1283" s="72"/>
      <c r="T1283" s="72"/>
      <c r="U1283" s="72"/>
      <c r="V1283" s="72"/>
      <c r="W1283" s="72"/>
      <c r="X1283" s="72"/>
      <c r="Y1283" s="72"/>
    </row>
    <row r="1284" spans="1:25" x14ac:dyDescent="0.3">
      <c r="A1284" s="4"/>
      <c r="B1284" s="4"/>
      <c r="C1284" s="4"/>
      <c r="D1284" s="4"/>
      <c r="E1284" s="4"/>
      <c r="F1284" s="4"/>
      <c r="G1284" s="4"/>
      <c r="H1284" s="72"/>
      <c r="I1284" s="72"/>
      <c r="J1284" s="72"/>
      <c r="K1284" s="72"/>
      <c r="L1284" s="72"/>
      <c r="M1284" s="72"/>
      <c r="N1284" s="72"/>
      <c r="O1284" s="72"/>
      <c r="P1284" s="72"/>
      <c r="Q1284" s="72"/>
      <c r="R1284" s="72"/>
      <c r="S1284" s="72"/>
      <c r="T1284" s="72"/>
      <c r="U1284" s="72"/>
      <c r="V1284" s="72"/>
      <c r="W1284" s="72"/>
      <c r="X1284" s="72"/>
      <c r="Y1284" s="72"/>
    </row>
    <row r="1285" spans="1:25" x14ac:dyDescent="0.3">
      <c r="A1285" s="4"/>
      <c r="B1285" s="4"/>
      <c r="C1285" s="4"/>
      <c r="D1285" s="4"/>
      <c r="E1285" s="4"/>
      <c r="F1285" s="4"/>
      <c r="G1285" s="4"/>
      <c r="H1285" s="72"/>
      <c r="I1285" s="72"/>
      <c r="J1285" s="72"/>
      <c r="K1285" s="72"/>
      <c r="L1285" s="72"/>
      <c r="M1285" s="72"/>
      <c r="N1285" s="72"/>
      <c r="O1285" s="72"/>
      <c r="P1285" s="72"/>
      <c r="Q1285" s="72"/>
      <c r="R1285" s="72"/>
      <c r="S1285" s="72"/>
      <c r="T1285" s="72"/>
      <c r="U1285" s="72"/>
      <c r="V1285" s="72"/>
      <c r="W1285" s="72"/>
      <c r="X1285" s="72"/>
      <c r="Y1285" s="72"/>
    </row>
    <row r="1286" spans="1:25" x14ac:dyDescent="0.3">
      <c r="A1286" s="4"/>
      <c r="B1286" s="4"/>
      <c r="C1286" s="4"/>
      <c r="D1286" s="4"/>
      <c r="E1286" s="4"/>
      <c r="F1286" s="4"/>
      <c r="G1286" s="4"/>
      <c r="H1286" s="72"/>
      <c r="I1286" s="72"/>
      <c r="J1286" s="72"/>
      <c r="K1286" s="72"/>
      <c r="L1286" s="72"/>
      <c r="M1286" s="72"/>
      <c r="N1286" s="72"/>
      <c r="O1286" s="72"/>
      <c r="P1286" s="72"/>
      <c r="Q1286" s="72"/>
      <c r="R1286" s="72"/>
      <c r="S1286" s="72"/>
      <c r="T1286" s="72"/>
      <c r="U1286" s="72"/>
      <c r="V1286" s="72"/>
      <c r="W1286" s="72"/>
      <c r="X1286" s="72"/>
      <c r="Y1286" s="72"/>
    </row>
    <row r="1287" spans="1:25" x14ac:dyDescent="0.3">
      <c r="A1287" s="4"/>
      <c r="B1287" s="4"/>
      <c r="C1287" s="4"/>
      <c r="D1287" s="4"/>
      <c r="E1287" s="4"/>
      <c r="F1287" s="4"/>
      <c r="G1287" s="4"/>
      <c r="H1287" s="72"/>
      <c r="I1287" s="72"/>
      <c r="J1287" s="72"/>
      <c r="K1287" s="72"/>
      <c r="L1287" s="72"/>
      <c r="M1287" s="72"/>
      <c r="N1287" s="72"/>
      <c r="O1287" s="72"/>
      <c r="P1287" s="72"/>
      <c r="Q1287" s="72"/>
      <c r="R1287" s="72"/>
      <c r="S1287" s="72"/>
      <c r="T1287" s="72"/>
      <c r="U1287" s="72"/>
      <c r="V1287" s="72"/>
      <c r="W1287" s="72"/>
      <c r="X1287" s="72"/>
      <c r="Y1287" s="72"/>
    </row>
    <row r="1288" spans="1:25" x14ac:dyDescent="0.3">
      <c r="A1288" s="4"/>
      <c r="B1288" s="4"/>
      <c r="C1288" s="4"/>
      <c r="D1288" s="4"/>
      <c r="E1288" s="4"/>
      <c r="F1288" s="4"/>
      <c r="G1288" s="4"/>
      <c r="H1288" s="72"/>
      <c r="I1288" s="72"/>
      <c r="J1288" s="72"/>
      <c r="K1288" s="72"/>
      <c r="L1288" s="72"/>
      <c r="M1288" s="72"/>
      <c r="N1288" s="72"/>
      <c r="O1288" s="72"/>
      <c r="P1288" s="72"/>
      <c r="Q1288" s="72"/>
      <c r="R1288" s="72"/>
      <c r="S1288" s="72"/>
      <c r="T1288" s="72"/>
      <c r="U1288" s="72"/>
      <c r="V1288" s="72"/>
      <c r="W1288" s="72"/>
      <c r="X1288" s="72"/>
      <c r="Y1288" s="72"/>
    </row>
    <row r="1289" spans="1:25" x14ac:dyDescent="0.3">
      <c r="A1289" s="4"/>
      <c r="B1289" s="4"/>
      <c r="C1289" s="4"/>
      <c r="D1289" s="4"/>
      <c r="E1289" s="4"/>
      <c r="F1289" s="4"/>
      <c r="G1289" s="4"/>
      <c r="H1289" s="72"/>
      <c r="I1289" s="72"/>
      <c r="J1289" s="72"/>
      <c r="K1289" s="72"/>
      <c r="L1289" s="72"/>
      <c r="M1289" s="72"/>
      <c r="N1289" s="72"/>
      <c r="O1289" s="72"/>
      <c r="P1289" s="72"/>
      <c r="Q1289" s="72"/>
      <c r="R1289" s="72"/>
      <c r="S1289" s="72"/>
      <c r="T1289" s="72"/>
      <c r="U1289" s="72"/>
      <c r="V1289" s="72"/>
      <c r="W1289" s="72"/>
      <c r="X1289" s="72"/>
      <c r="Y1289" s="72"/>
    </row>
    <row r="1290" spans="1:25" x14ac:dyDescent="0.3">
      <c r="A1290" s="4"/>
      <c r="B1290" s="4"/>
      <c r="C1290" s="4"/>
      <c r="D1290" s="4"/>
      <c r="E1290" s="4"/>
      <c r="F1290" s="4"/>
      <c r="G1290" s="4"/>
      <c r="H1290" s="72"/>
      <c r="I1290" s="72"/>
      <c r="J1290" s="72"/>
      <c r="K1290" s="72"/>
      <c r="L1290" s="72"/>
      <c r="M1290" s="72"/>
      <c r="N1290" s="72"/>
      <c r="O1290" s="72"/>
      <c r="P1290" s="72"/>
      <c r="Q1290" s="72"/>
      <c r="R1290" s="72"/>
      <c r="S1290" s="72"/>
      <c r="T1290" s="72"/>
      <c r="U1290" s="72"/>
      <c r="V1290" s="72"/>
      <c r="W1290" s="72"/>
      <c r="X1290" s="72"/>
      <c r="Y1290" s="72"/>
    </row>
    <row r="1291" spans="1:25" x14ac:dyDescent="0.3">
      <c r="A1291" s="4"/>
      <c r="B1291" s="4"/>
      <c r="C1291" s="4"/>
      <c r="D1291" s="4"/>
      <c r="E1291" s="4"/>
      <c r="F1291" s="4"/>
      <c r="G1291" s="4"/>
      <c r="H1291" s="72"/>
      <c r="I1291" s="72"/>
      <c r="J1291" s="72"/>
      <c r="K1291" s="72"/>
      <c r="L1291" s="72"/>
      <c r="M1291" s="72"/>
      <c r="N1291" s="72"/>
      <c r="O1291" s="72"/>
      <c r="P1291" s="72"/>
      <c r="Q1291" s="72"/>
      <c r="R1291" s="72"/>
      <c r="S1291" s="72"/>
      <c r="T1291" s="72"/>
      <c r="U1291" s="72"/>
      <c r="V1291" s="72"/>
      <c r="W1291" s="72"/>
      <c r="X1291" s="72"/>
      <c r="Y1291" s="72"/>
    </row>
    <row r="1292" spans="1:25" x14ac:dyDescent="0.3">
      <c r="A1292" s="4"/>
      <c r="B1292" s="4"/>
      <c r="C1292" s="4"/>
      <c r="D1292" s="4"/>
      <c r="E1292" s="4"/>
      <c r="F1292" s="4"/>
      <c r="G1292" s="4"/>
      <c r="H1292" s="72"/>
      <c r="I1292" s="72"/>
      <c r="J1292" s="72"/>
      <c r="K1292" s="72"/>
      <c r="L1292" s="72"/>
      <c r="M1292" s="72"/>
      <c r="N1292" s="72"/>
      <c r="O1292" s="72"/>
      <c r="P1292" s="72"/>
      <c r="Q1292" s="72"/>
      <c r="R1292" s="72"/>
      <c r="S1292" s="72"/>
      <c r="T1292" s="72"/>
      <c r="U1292" s="72"/>
      <c r="V1292" s="72"/>
      <c r="W1292" s="72"/>
      <c r="X1292" s="72"/>
      <c r="Y1292" s="72"/>
    </row>
    <row r="1293" spans="1:25" x14ac:dyDescent="0.3">
      <c r="A1293" s="4"/>
      <c r="B1293" s="4"/>
      <c r="C1293" s="4"/>
      <c r="D1293" s="4"/>
      <c r="E1293" s="4"/>
      <c r="F1293" s="4"/>
      <c r="G1293" s="4"/>
      <c r="H1293" s="72"/>
      <c r="I1293" s="72"/>
      <c r="J1293" s="72"/>
      <c r="K1293" s="72"/>
      <c r="L1293" s="72"/>
      <c r="M1293" s="72"/>
      <c r="N1293" s="72"/>
      <c r="O1293" s="72"/>
      <c r="P1293" s="72"/>
      <c r="Q1293" s="72"/>
      <c r="R1293" s="72"/>
      <c r="S1293" s="72"/>
      <c r="T1293" s="72"/>
      <c r="U1293" s="72"/>
      <c r="V1293" s="72"/>
      <c r="W1293" s="72"/>
      <c r="X1293" s="72"/>
      <c r="Y1293" s="72"/>
    </row>
    <row r="1294" spans="1:25" x14ac:dyDescent="0.3">
      <c r="A1294" s="4"/>
      <c r="B1294" s="4"/>
      <c r="C1294" s="4"/>
      <c r="D1294" s="4"/>
      <c r="E1294" s="4"/>
      <c r="F1294" s="4"/>
      <c r="G1294" s="4"/>
      <c r="H1294" s="72"/>
      <c r="I1294" s="72"/>
      <c r="J1294" s="72"/>
      <c r="K1294" s="72"/>
      <c r="L1294" s="72"/>
      <c r="M1294" s="72"/>
      <c r="N1294" s="72"/>
      <c r="O1294" s="72"/>
      <c r="P1294" s="72"/>
      <c r="Q1294" s="72"/>
      <c r="R1294" s="72"/>
      <c r="S1294" s="72"/>
      <c r="T1294" s="72"/>
      <c r="U1294" s="72"/>
      <c r="V1294" s="72"/>
      <c r="W1294" s="72"/>
      <c r="X1294" s="72"/>
      <c r="Y1294" s="72"/>
    </row>
    <row r="1295" spans="1:25" x14ac:dyDescent="0.3">
      <c r="A1295" s="4"/>
      <c r="B1295" s="4"/>
      <c r="C1295" s="4"/>
      <c r="D1295" s="4"/>
      <c r="E1295" s="4"/>
      <c r="F1295" s="4"/>
      <c r="G1295" s="4"/>
      <c r="H1295" s="72"/>
      <c r="I1295" s="72"/>
      <c r="J1295" s="72"/>
      <c r="K1295" s="72"/>
      <c r="L1295" s="72"/>
      <c r="M1295" s="72"/>
      <c r="N1295" s="72"/>
      <c r="O1295" s="72"/>
      <c r="P1295" s="72"/>
      <c r="Q1295" s="72"/>
      <c r="R1295" s="72"/>
      <c r="S1295" s="72"/>
      <c r="T1295" s="72"/>
      <c r="U1295" s="72"/>
      <c r="V1295" s="72"/>
      <c r="W1295" s="72"/>
      <c r="X1295" s="72"/>
      <c r="Y1295" s="72"/>
    </row>
    <row r="1296" spans="1:25" x14ac:dyDescent="0.3">
      <c r="A1296" s="4"/>
      <c r="B1296" s="4"/>
      <c r="C1296" s="4"/>
      <c r="D1296" s="4"/>
      <c r="E1296" s="4"/>
      <c r="F1296" s="4"/>
      <c r="G1296" s="4"/>
      <c r="H1296" s="72"/>
      <c r="I1296" s="72"/>
      <c r="J1296" s="72"/>
      <c r="K1296" s="72"/>
      <c r="L1296" s="72"/>
      <c r="M1296" s="72"/>
      <c r="N1296" s="72"/>
      <c r="O1296" s="72"/>
      <c r="P1296" s="72"/>
      <c r="Q1296" s="72"/>
      <c r="R1296" s="72"/>
      <c r="S1296" s="72"/>
      <c r="T1296" s="72"/>
      <c r="U1296" s="72"/>
      <c r="V1296" s="72"/>
      <c r="W1296" s="72"/>
      <c r="X1296" s="72"/>
      <c r="Y1296" s="72"/>
    </row>
    <row r="1297" spans="1:25" x14ac:dyDescent="0.3">
      <c r="A1297" s="4"/>
      <c r="B1297" s="4"/>
      <c r="C1297" s="4"/>
      <c r="D1297" s="4"/>
      <c r="E1297" s="4"/>
      <c r="F1297" s="4"/>
      <c r="G1297" s="4"/>
      <c r="H1297" s="72"/>
      <c r="I1297" s="72"/>
      <c r="J1297" s="72"/>
      <c r="K1297" s="72"/>
      <c r="L1297" s="72"/>
      <c r="M1297" s="72"/>
      <c r="N1297" s="72"/>
      <c r="O1297" s="72"/>
      <c r="P1297" s="72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3">
      <c r="A1298" s="4"/>
      <c r="B1298" s="4"/>
      <c r="C1298" s="4"/>
      <c r="D1298" s="4"/>
      <c r="E1298" s="4"/>
      <c r="F1298" s="4"/>
      <c r="G1298" s="4"/>
      <c r="H1298" s="72"/>
      <c r="I1298" s="72"/>
      <c r="J1298" s="72"/>
      <c r="K1298" s="72"/>
      <c r="L1298" s="72"/>
      <c r="M1298" s="72"/>
      <c r="N1298" s="72"/>
      <c r="O1298" s="72"/>
      <c r="P1298" s="72"/>
      <c r="Q1298" s="72"/>
      <c r="R1298" s="72"/>
      <c r="S1298" s="72"/>
      <c r="T1298" s="72"/>
      <c r="U1298" s="72"/>
      <c r="V1298" s="72"/>
      <c r="W1298" s="72"/>
      <c r="X1298" s="72"/>
      <c r="Y1298" s="72"/>
    </row>
    <row r="1299" spans="1:25" x14ac:dyDescent="0.3">
      <c r="A1299" s="4"/>
      <c r="B1299" s="4"/>
      <c r="C1299" s="4"/>
      <c r="D1299" s="4"/>
      <c r="E1299" s="4"/>
      <c r="F1299" s="4"/>
      <c r="G1299" s="4"/>
      <c r="H1299" s="72"/>
      <c r="I1299" s="72"/>
      <c r="J1299" s="72"/>
      <c r="K1299" s="72"/>
      <c r="L1299" s="72"/>
      <c r="M1299" s="72"/>
      <c r="N1299" s="72"/>
      <c r="O1299" s="72"/>
      <c r="P1299" s="72"/>
      <c r="Q1299" s="72"/>
      <c r="R1299" s="72"/>
      <c r="S1299" s="72"/>
      <c r="T1299" s="72"/>
      <c r="U1299" s="72"/>
      <c r="V1299" s="72"/>
      <c r="W1299" s="72"/>
      <c r="X1299" s="72"/>
      <c r="Y1299" s="72"/>
    </row>
    <row r="1300" spans="1:25" x14ac:dyDescent="0.3">
      <c r="A1300" s="4"/>
      <c r="B1300" s="4"/>
      <c r="C1300" s="4"/>
      <c r="D1300" s="4"/>
      <c r="E1300" s="4"/>
      <c r="F1300" s="4"/>
      <c r="G1300" s="4"/>
      <c r="H1300" s="72"/>
      <c r="I1300" s="72"/>
      <c r="J1300" s="72"/>
      <c r="K1300" s="72"/>
      <c r="L1300" s="72"/>
      <c r="M1300" s="72"/>
      <c r="N1300" s="72"/>
      <c r="O1300" s="72"/>
      <c r="P1300" s="72"/>
      <c r="Q1300" s="72"/>
      <c r="R1300" s="72"/>
      <c r="S1300" s="72"/>
      <c r="T1300" s="72"/>
      <c r="U1300" s="72"/>
      <c r="V1300" s="72"/>
      <c r="W1300" s="72"/>
      <c r="X1300" s="72"/>
      <c r="Y1300" s="72"/>
    </row>
    <row r="1301" spans="1:25" x14ac:dyDescent="0.3">
      <c r="A1301" s="4"/>
      <c r="B1301" s="4"/>
      <c r="C1301" s="4"/>
      <c r="D1301" s="4"/>
      <c r="E1301" s="4"/>
      <c r="F1301" s="4"/>
      <c r="G1301" s="4"/>
      <c r="H1301" s="72"/>
      <c r="I1301" s="72"/>
      <c r="J1301" s="72"/>
      <c r="K1301" s="72"/>
      <c r="L1301" s="72"/>
      <c r="M1301" s="72"/>
      <c r="N1301" s="72"/>
      <c r="O1301" s="72"/>
      <c r="P1301" s="72"/>
      <c r="Q1301" s="72"/>
      <c r="R1301" s="72"/>
      <c r="S1301" s="72"/>
      <c r="T1301" s="72"/>
      <c r="U1301" s="72"/>
      <c r="V1301" s="72"/>
      <c r="W1301" s="72"/>
      <c r="X1301" s="72"/>
      <c r="Y1301" s="72"/>
    </row>
    <row r="1302" spans="1:25" x14ac:dyDescent="0.3">
      <c r="A1302" s="4"/>
      <c r="B1302" s="4"/>
      <c r="C1302" s="4"/>
      <c r="D1302" s="4"/>
      <c r="E1302" s="4"/>
      <c r="F1302" s="4"/>
      <c r="G1302" s="4"/>
      <c r="H1302" s="72"/>
      <c r="I1302" s="72"/>
      <c r="J1302" s="72"/>
      <c r="K1302" s="72"/>
      <c r="L1302" s="72"/>
      <c r="M1302" s="72"/>
      <c r="N1302" s="72"/>
      <c r="O1302" s="72"/>
      <c r="P1302" s="72"/>
      <c r="Q1302" s="72"/>
      <c r="R1302" s="72"/>
      <c r="S1302" s="72"/>
      <c r="T1302" s="72"/>
      <c r="U1302" s="72"/>
      <c r="V1302" s="72"/>
      <c r="W1302" s="72"/>
      <c r="X1302" s="72"/>
      <c r="Y1302" s="72"/>
    </row>
    <row r="1303" spans="1:25" x14ac:dyDescent="0.3">
      <c r="A1303" s="4"/>
      <c r="B1303" s="4"/>
      <c r="C1303" s="4"/>
      <c r="D1303" s="4"/>
      <c r="E1303" s="4"/>
      <c r="F1303" s="4"/>
      <c r="G1303" s="4"/>
      <c r="H1303" s="72"/>
      <c r="I1303" s="72"/>
      <c r="J1303" s="72"/>
      <c r="K1303" s="72"/>
      <c r="L1303" s="72"/>
      <c r="M1303" s="72"/>
      <c r="N1303" s="72"/>
      <c r="O1303" s="72"/>
      <c r="P1303" s="72"/>
      <c r="Q1303" s="72"/>
      <c r="R1303" s="72"/>
      <c r="S1303" s="72"/>
      <c r="T1303" s="72"/>
      <c r="U1303" s="72"/>
      <c r="V1303" s="72"/>
      <c r="W1303" s="72"/>
      <c r="X1303" s="72"/>
      <c r="Y1303" s="72"/>
    </row>
    <row r="1304" spans="1:25" x14ac:dyDescent="0.3">
      <c r="A1304" s="4"/>
      <c r="B1304" s="4"/>
      <c r="C1304" s="4"/>
      <c r="D1304" s="4"/>
      <c r="E1304" s="4"/>
      <c r="F1304" s="4"/>
      <c r="G1304" s="4"/>
      <c r="H1304" s="72"/>
      <c r="I1304" s="72"/>
      <c r="J1304" s="72"/>
      <c r="K1304" s="72"/>
      <c r="L1304" s="72"/>
      <c r="M1304" s="72"/>
      <c r="N1304" s="72"/>
      <c r="O1304" s="72"/>
      <c r="P1304" s="72"/>
      <c r="Q1304" s="72"/>
      <c r="R1304" s="72"/>
      <c r="S1304" s="72"/>
      <c r="T1304" s="72"/>
      <c r="U1304" s="72"/>
      <c r="V1304" s="72"/>
      <c r="W1304" s="72"/>
      <c r="X1304" s="72"/>
      <c r="Y1304" s="72"/>
    </row>
    <row r="1305" spans="1:25" x14ac:dyDescent="0.3">
      <c r="A1305" s="4"/>
      <c r="B1305" s="4"/>
      <c r="C1305" s="4"/>
      <c r="D1305" s="4"/>
      <c r="E1305" s="4"/>
      <c r="F1305" s="4"/>
      <c r="G1305" s="4"/>
      <c r="H1305" s="72"/>
      <c r="I1305" s="72"/>
      <c r="J1305" s="72"/>
      <c r="K1305" s="72"/>
      <c r="L1305" s="72"/>
      <c r="M1305" s="72"/>
      <c r="N1305" s="72"/>
      <c r="O1305" s="72"/>
      <c r="P1305" s="72"/>
      <c r="Q1305" s="72"/>
      <c r="R1305" s="72"/>
      <c r="S1305" s="72"/>
      <c r="T1305" s="72"/>
      <c r="U1305" s="72"/>
      <c r="V1305" s="72"/>
      <c r="W1305" s="72"/>
      <c r="X1305" s="72"/>
      <c r="Y1305" s="72"/>
    </row>
    <row r="1306" spans="1:25" x14ac:dyDescent="0.3">
      <c r="A1306" s="4"/>
      <c r="B1306" s="4"/>
      <c r="C1306" s="4"/>
      <c r="D1306" s="4"/>
      <c r="E1306" s="4"/>
      <c r="F1306" s="4"/>
      <c r="G1306" s="4"/>
      <c r="H1306" s="72"/>
      <c r="I1306" s="72"/>
      <c r="J1306" s="72"/>
      <c r="K1306" s="72"/>
      <c r="L1306" s="72"/>
      <c r="M1306" s="72"/>
      <c r="N1306" s="72"/>
      <c r="O1306" s="72"/>
      <c r="P1306" s="72"/>
      <c r="Q1306" s="72"/>
      <c r="R1306" s="72"/>
      <c r="S1306" s="72"/>
      <c r="T1306" s="72"/>
      <c r="U1306" s="72"/>
      <c r="V1306" s="72"/>
      <c r="W1306" s="72"/>
      <c r="X1306" s="72"/>
      <c r="Y1306" s="72"/>
    </row>
    <row r="1307" spans="1:25" x14ac:dyDescent="0.3">
      <c r="A1307" s="4"/>
      <c r="B1307" s="4"/>
      <c r="C1307" s="4"/>
      <c r="D1307" s="4"/>
      <c r="E1307" s="4"/>
      <c r="F1307" s="4"/>
      <c r="G1307" s="4"/>
      <c r="H1307" s="72"/>
      <c r="I1307" s="72"/>
      <c r="J1307" s="72"/>
      <c r="K1307" s="72"/>
      <c r="L1307" s="72"/>
      <c r="M1307" s="72"/>
      <c r="N1307" s="72"/>
      <c r="O1307" s="72"/>
      <c r="P1307" s="72"/>
      <c r="Q1307" s="72"/>
      <c r="R1307" s="72"/>
      <c r="S1307" s="72"/>
      <c r="T1307" s="72"/>
      <c r="U1307" s="72"/>
      <c r="V1307" s="72"/>
      <c r="W1307" s="72"/>
      <c r="X1307" s="72"/>
      <c r="Y1307" s="72"/>
    </row>
    <row r="1308" spans="1:25" x14ac:dyDescent="0.3">
      <c r="A1308" s="4"/>
      <c r="B1308" s="4"/>
      <c r="C1308" s="4"/>
      <c r="D1308" s="4"/>
      <c r="E1308" s="4"/>
      <c r="F1308" s="4"/>
      <c r="G1308" s="4"/>
      <c r="H1308" s="72"/>
      <c r="I1308" s="72"/>
      <c r="J1308" s="72"/>
      <c r="K1308" s="72"/>
      <c r="L1308" s="72"/>
      <c r="M1308" s="72"/>
      <c r="N1308" s="72"/>
      <c r="O1308" s="72"/>
      <c r="P1308" s="72"/>
      <c r="Q1308" s="72"/>
      <c r="R1308" s="72"/>
      <c r="S1308" s="72"/>
      <c r="T1308" s="72"/>
      <c r="U1308" s="72"/>
      <c r="V1308" s="72"/>
      <c r="W1308" s="72"/>
      <c r="X1308" s="72"/>
      <c r="Y1308" s="72"/>
    </row>
    <row r="1309" spans="1:25" x14ac:dyDescent="0.3">
      <c r="A1309" s="4"/>
      <c r="B1309" s="4"/>
      <c r="C1309" s="4"/>
      <c r="D1309" s="4"/>
      <c r="E1309" s="4"/>
      <c r="F1309" s="4"/>
      <c r="G1309" s="4"/>
      <c r="H1309" s="72"/>
      <c r="I1309" s="72"/>
      <c r="J1309" s="72"/>
      <c r="K1309" s="72"/>
      <c r="L1309" s="72"/>
      <c r="M1309" s="72"/>
      <c r="N1309" s="72"/>
      <c r="O1309" s="72"/>
      <c r="P1309" s="72"/>
      <c r="Q1309" s="72"/>
      <c r="R1309" s="72"/>
      <c r="S1309" s="72"/>
      <c r="T1309" s="72"/>
      <c r="U1309" s="72"/>
      <c r="V1309" s="72"/>
      <c r="W1309" s="72"/>
      <c r="X1309" s="72"/>
      <c r="Y1309" s="72"/>
    </row>
    <row r="1310" spans="1:25" x14ac:dyDescent="0.3">
      <c r="A1310" s="4"/>
      <c r="B1310" s="4"/>
      <c r="C1310" s="4"/>
      <c r="D1310" s="4"/>
      <c r="E1310" s="4"/>
      <c r="F1310" s="4"/>
      <c r="G1310" s="4"/>
      <c r="H1310" s="72"/>
      <c r="I1310" s="72"/>
      <c r="J1310" s="72"/>
      <c r="K1310" s="72"/>
      <c r="L1310" s="72"/>
      <c r="M1310" s="72"/>
      <c r="N1310" s="72"/>
      <c r="O1310" s="72"/>
      <c r="P1310" s="72"/>
      <c r="Q1310" s="72"/>
      <c r="R1310" s="72"/>
      <c r="S1310" s="72"/>
      <c r="T1310" s="72"/>
      <c r="U1310" s="72"/>
      <c r="V1310" s="72"/>
      <c r="W1310" s="72"/>
      <c r="X1310" s="72"/>
      <c r="Y1310" s="72"/>
    </row>
    <row r="1311" spans="1:25" x14ac:dyDescent="0.3">
      <c r="A1311" s="4"/>
      <c r="B1311" s="4"/>
      <c r="C1311" s="4"/>
      <c r="D1311" s="4"/>
      <c r="E1311" s="4"/>
      <c r="F1311" s="4"/>
      <c r="G1311" s="4"/>
      <c r="H1311" s="72"/>
      <c r="I1311" s="72"/>
      <c r="J1311" s="72"/>
      <c r="K1311" s="72"/>
      <c r="L1311" s="72"/>
      <c r="M1311" s="72"/>
      <c r="N1311" s="72"/>
      <c r="O1311" s="72"/>
      <c r="P1311" s="72"/>
      <c r="Q1311" s="72"/>
      <c r="R1311" s="72"/>
      <c r="S1311" s="72"/>
      <c r="T1311" s="72"/>
      <c r="U1311" s="72"/>
      <c r="V1311" s="72"/>
      <c r="W1311" s="72"/>
      <c r="X1311" s="72"/>
      <c r="Y1311" s="72"/>
    </row>
    <row r="1312" spans="1:25" x14ac:dyDescent="0.3">
      <c r="A1312" s="4"/>
      <c r="B1312" s="4"/>
      <c r="C1312" s="4"/>
      <c r="D1312" s="4"/>
      <c r="E1312" s="4"/>
      <c r="F1312" s="4"/>
      <c r="G1312" s="4"/>
      <c r="H1312" s="72"/>
      <c r="I1312" s="72"/>
      <c r="J1312" s="72"/>
      <c r="K1312" s="72"/>
      <c r="L1312" s="72"/>
      <c r="M1312" s="72"/>
      <c r="N1312" s="72"/>
      <c r="O1312" s="72"/>
      <c r="P1312" s="72"/>
      <c r="Q1312" s="72"/>
      <c r="R1312" s="72"/>
      <c r="S1312" s="72"/>
      <c r="T1312" s="72"/>
      <c r="U1312" s="72"/>
      <c r="V1312" s="72"/>
      <c r="W1312" s="72"/>
      <c r="X1312" s="72"/>
      <c r="Y1312" s="72"/>
    </row>
    <row r="1313" spans="1:25" x14ac:dyDescent="0.3">
      <c r="A1313" s="4"/>
      <c r="B1313" s="4"/>
      <c r="C1313" s="4"/>
      <c r="D1313" s="4"/>
      <c r="E1313" s="4"/>
      <c r="F1313" s="4"/>
      <c r="G1313" s="4"/>
      <c r="H1313" s="72"/>
      <c r="I1313" s="72"/>
      <c r="J1313" s="72"/>
      <c r="K1313" s="72"/>
      <c r="L1313" s="72"/>
      <c r="M1313" s="72"/>
      <c r="N1313" s="72"/>
      <c r="O1313" s="72"/>
      <c r="P1313" s="72"/>
      <c r="Q1313" s="72"/>
      <c r="R1313" s="72"/>
      <c r="S1313" s="72"/>
      <c r="T1313" s="72"/>
      <c r="U1313" s="72"/>
      <c r="V1313" s="72"/>
      <c r="W1313" s="72"/>
      <c r="X1313" s="72"/>
      <c r="Y1313" s="72"/>
    </row>
    <row r="1314" spans="1:25" x14ac:dyDescent="0.3">
      <c r="A1314" s="4"/>
      <c r="B1314" s="4"/>
      <c r="C1314" s="4"/>
      <c r="D1314" s="4"/>
      <c r="E1314" s="4"/>
      <c r="F1314" s="4"/>
      <c r="G1314" s="4"/>
      <c r="H1314" s="72"/>
      <c r="I1314" s="72"/>
      <c r="J1314" s="72"/>
      <c r="K1314" s="72"/>
      <c r="L1314" s="72"/>
      <c r="M1314" s="72"/>
      <c r="N1314" s="72"/>
      <c r="O1314" s="72"/>
      <c r="P1314" s="72"/>
      <c r="Q1314" s="72"/>
      <c r="R1314" s="72"/>
      <c r="S1314" s="72"/>
      <c r="T1314" s="72"/>
      <c r="U1314" s="72"/>
      <c r="V1314" s="72"/>
      <c r="W1314" s="72"/>
      <c r="X1314" s="72"/>
      <c r="Y1314" s="72"/>
    </row>
    <row r="1315" spans="1:25" x14ac:dyDescent="0.3">
      <c r="A1315" s="4"/>
      <c r="B1315" s="4"/>
      <c r="C1315" s="4"/>
      <c r="D1315" s="4"/>
      <c r="E1315" s="4"/>
      <c r="F1315" s="4"/>
      <c r="G1315" s="4"/>
      <c r="H1315" s="72"/>
      <c r="I1315" s="72"/>
      <c r="J1315" s="72"/>
      <c r="K1315" s="72"/>
      <c r="L1315" s="72"/>
      <c r="M1315" s="72"/>
      <c r="N1315" s="72"/>
      <c r="O1315" s="72"/>
      <c r="P1315" s="72"/>
      <c r="Q1315" s="72"/>
      <c r="R1315" s="72"/>
      <c r="S1315" s="72"/>
      <c r="T1315" s="72"/>
      <c r="U1315" s="72"/>
      <c r="V1315" s="72"/>
      <c r="W1315" s="72"/>
      <c r="X1315" s="72"/>
      <c r="Y1315" s="72"/>
    </row>
    <row r="1316" spans="1:25" x14ac:dyDescent="0.3">
      <c r="A1316" s="4"/>
      <c r="B1316" s="4"/>
      <c r="C1316" s="4"/>
      <c r="D1316" s="4"/>
      <c r="E1316" s="4"/>
      <c r="F1316" s="4"/>
      <c r="G1316" s="4"/>
      <c r="H1316" s="72"/>
      <c r="I1316" s="72"/>
      <c r="J1316" s="72"/>
      <c r="K1316" s="72"/>
      <c r="L1316" s="72"/>
      <c r="M1316" s="72"/>
      <c r="N1316" s="72"/>
      <c r="O1316" s="72"/>
      <c r="P1316" s="72"/>
      <c r="Q1316" s="72"/>
      <c r="R1316" s="72"/>
      <c r="S1316" s="72"/>
      <c r="T1316" s="72"/>
      <c r="U1316" s="72"/>
      <c r="V1316" s="72"/>
      <c r="W1316" s="72"/>
      <c r="X1316" s="72"/>
      <c r="Y1316" s="72"/>
    </row>
    <row r="1317" spans="1:25" x14ac:dyDescent="0.3">
      <c r="A1317" s="4"/>
      <c r="B1317" s="4"/>
      <c r="C1317" s="4"/>
      <c r="D1317" s="4"/>
      <c r="E1317" s="4"/>
      <c r="F1317" s="4"/>
      <c r="G1317" s="4"/>
      <c r="H1317" s="72"/>
      <c r="I1317" s="72"/>
      <c r="J1317" s="72"/>
      <c r="K1317" s="72"/>
      <c r="L1317" s="72"/>
      <c r="M1317" s="72"/>
      <c r="N1317" s="72"/>
      <c r="O1317" s="72"/>
      <c r="P1317" s="72"/>
      <c r="Q1317" s="72"/>
      <c r="R1317" s="72"/>
      <c r="S1317" s="72"/>
      <c r="T1317" s="72"/>
      <c r="U1317" s="72"/>
      <c r="V1317" s="72"/>
      <c r="W1317" s="72"/>
      <c r="X1317" s="72"/>
      <c r="Y1317" s="72"/>
    </row>
    <row r="1318" spans="1:25" x14ac:dyDescent="0.3">
      <c r="A1318" s="4"/>
      <c r="B1318" s="4"/>
      <c r="C1318" s="4"/>
      <c r="D1318" s="4"/>
      <c r="E1318" s="4"/>
      <c r="F1318" s="4"/>
      <c r="G1318" s="4"/>
      <c r="H1318" s="72"/>
      <c r="I1318" s="72"/>
      <c r="J1318" s="72"/>
      <c r="K1318" s="72"/>
      <c r="L1318" s="72"/>
      <c r="M1318" s="72"/>
      <c r="N1318" s="72"/>
      <c r="O1318" s="72"/>
      <c r="P1318" s="72"/>
      <c r="Q1318" s="72"/>
      <c r="R1318" s="72"/>
      <c r="S1318" s="72"/>
      <c r="T1318" s="72"/>
      <c r="U1318" s="72"/>
      <c r="V1318" s="72"/>
      <c r="W1318" s="72"/>
      <c r="X1318" s="72"/>
      <c r="Y1318" s="72"/>
    </row>
    <row r="1319" spans="1:25" x14ac:dyDescent="0.3">
      <c r="A1319" s="4"/>
      <c r="B1319" s="4"/>
      <c r="C1319" s="4"/>
      <c r="D1319" s="4"/>
      <c r="E1319" s="4"/>
      <c r="F1319" s="4"/>
      <c r="G1319" s="4"/>
      <c r="H1319" s="72"/>
      <c r="I1319" s="72"/>
      <c r="J1319" s="72"/>
      <c r="K1319" s="72"/>
      <c r="L1319" s="72"/>
      <c r="M1319" s="72"/>
      <c r="N1319" s="72"/>
      <c r="O1319" s="72"/>
      <c r="P1319" s="72"/>
      <c r="Q1319" s="72"/>
      <c r="R1319" s="72"/>
      <c r="S1319" s="72"/>
      <c r="T1319" s="72"/>
      <c r="U1319" s="72"/>
      <c r="V1319" s="72"/>
      <c r="W1319" s="72"/>
      <c r="X1319" s="72"/>
      <c r="Y1319" s="72"/>
    </row>
    <row r="1320" spans="1:25" x14ac:dyDescent="0.3">
      <c r="A1320" s="4"/>
      <c r="B1320" s="4"/>
      <c r="C1320" s="4"/>
      <c r="D1320" s="4"/>
      <c r="E1320" s="4"/>
      <c r="F1320" s="4"/>
      <c r="G1320" s="4"/>
      <c r="H1320" s="72"/>
      <c r="I1320" s="72"/>
      <c r="J1320" s="72"/>
      <c r="K1320" s="72"/>
      <c r="L1320" s="72"/>
      <c r="M1320" s="72"/>
      <c r="N1320" s="72"/>
      <c r="O1320" s="72"/>
      <c r="P1320" s="72"/>
      <c r="Q1320" s="72"/>
      <c r="R1320" s="72"/>
      <c r="S1320" s="72"/>
      <c r="T1320" s="72"/>
      <c r="U1320" s="72"/>
      <c r="V1320" s="72"/>
      <c r="W1320" s="72"/>
      <c r="X1320" s="72"/>
      <c r="Y1320" s="72"/>
    </row>
    <row r="1321" spans="1:25" x14ac:dyDescent="0.3">
      <c r="A1321" s="4"/>
      <c r="B1321" s="4"/>
      <c r="C1321" s="4"/>
      <c r="D1321" s="4"/>
      <c r="E1321" s="4"/>
      <c r="F1321" s="4"/>
      <c r="G1321" s="4"/>
      <c r="H1321" s="72"/>
      <c r="I1321" s="72"/>
      <c r="J1321" s="72"/>
      <c r="K1321" s="72"/>
      <c r="L1321" s="72"/>
      <c r="M1321" s="72"/>
      <c r="N1321" s="72"/>
      <c r="O1321" s="72"/>
      <c r="P1321" s="72"/>
      <c r="Q1321" s="72"/>
      <c r="R1321" s="72"/>
      <c r="S1321" s="72"/>
      <c r="T1321" s="72"/>
      <c r="U1321" s="72"/>
      <c r="V1321" s="72"/>
      <c r="W1321" s="72"/>
      <c r="X1321" s="72"/>
      <c r="Y1321" s="72"/>
    </row>
    <row r="1322" spans="1:25" x14ac:dyDescent="0.3">
      <c r="A1322" s="4"/>
      <c r="B1322" s="4"/>
      <c r="C1322" s="4"/>
      <c r="D1322" s="4"/>
      <c r="E1322" s="4"/>
      <c r="F1322" s="4"/>
      <c r="G1322" s="4"/>
      <c r="H1322" s="72"/>
      <c r="I1322" s="72"/>
      <c r="J1322" s="72"/>
      <c r="K1322" s="72"/>
      <c r="L1322" s="72"/>
      <c r="M1322" s="72"/>
      <c r="N1322" s="72"/>
      <c r="O1322" s="72"/>
      <c r="P1322" s="72"/>
      <c r="Q1322" s="72"/>
      <c r="R1322" s="72"/>
      <c r="S1322" s="72"/>
      <c r="T1322" s="72"/>
      <c r="U1322" s="72"/>
      <c r="V1322" s="72"/>
      <c r="W1322" s="72"/>
      <c r="X1322" s="72"/>
      <c r="Y1322" s="72"/>
    </row>
    <row r="1323" spans="1:25" x14ac:dyDescent="0.3">
      <c r="A1323" s="4"/>
      <c r="B1323" s="4"/>
      <c r="C1323" s="4"/>
      <c r="D1323" s="4"/>
      <c r="E1323" s="4"/>
      <c r="F1323" s="4"/>
      <c r="G1323" s="4"/>
      <c r="H1323" s="72"/>
      <c r="I1323" s="72"/>
      <c r="J1323" s="72"/>
      <c r="K1323" s="72"/>
      <c r="L1323" s="72"/>
      <c r="M1323" s="72"/>
      <c r="N1323" s="72"/>
      <c r="O1323" s="72"/>
      <c r="P1323" s="72"/>
      <c r="Q1323" s="72"/>
      <c r="R1323" s="72"/>
      <c r="S1323" s="72"/>
      <c r="T1323" s="72"/>
      <c r="U1323" s="72"/>
      <c r="V1323" s="72"/>
      <c r="W1323" s="72"/>
      <c r="X1323" s="72"/>
      <c r="Y1323" s="72"/>
    </row>
    <row r="1324" spans="1:25" x14ac:dyDescent="0.3">
      <c r="A1324" s="4"/>
      <c r="B1324" s="4"/>
      <c r="C1324" s="4"/>
      <c r="D1324" s="4"/>
      <c r="E1324" s="4"/>
      <c r="F1324" s="4"/>
      <c r="G1324" s="4"/>
      <c r="H1324" s="72"/>
      <c r="I1324" s="72"/>
      <c r="J1324" s="72"/>
      <c r="K1324" s="72"/>
      <c r="L1324" s="72"/>
      <c r="M1324" s="72"/>
      <c r="N1324" s="72"/>
      <c r="O1324" s="72"/>
      <c r="P1324" s="72"/>
      <c r="Q1324" s="72"/>
      <c r="R1324" s="72"/>
      <c r="S1324" s="72"/>
      <c r="T1324" s="72"/>
      <c r="U1324" s="72"/>
      <c r="V1324" s="72"/>
      <c r="W1324" s="72"/>
      <c r="X1324" s="72"/>
      <c r="Y1324" s="72"/>
    </row>
    <row r="1325" spans="1:25" x14ac:dyDescent="0.3">
      <c r="A1325" s="4"/>
      <c r="B1325" s="4"/>
      <c r="C1325" s="4"/>
      <c r="D1325" s="4"/>
      <c r="E1325" s="4"/>
      <c r="F1325" s="4"/>
      <c r="G1325" s="4"/>
      <c r="H1325" s="72"/>
      <c r="I1325" s="72"/>
      <c r="J1325" s="72"/>
      <c r="K1325" s="72"/>
      <c r="L1325" s="72"/>
      <c r="M1325" s="72"/>
      <c r="N1325" s="72"/>
      <c r="O1325" s="72"/>
      <c r="P1325" s="72"/>
      <c r="Q1325" s="72"/>
      <c r="R1325" s="72"/>
      <c r="S1325" s="72"/>
      <c r="T1325" s="72"/>
      <c r="U1325" s="72"/>
      <c r="V1325" s="72"/>
      <c r="W1325" s="72"/>
      <c r="X1325" s="72"/>
      <c r="Y1325" s="72"/>
    </row>
    <row r="1326" spans="1:25" x14ac:dyDescent="0.3">
      <c r="A1326" s="4"/>
      <c r="B1326" s="4"/>
      <c r="C1326" s="4"/>
      <c r="D1326" s="4"/>
      <c r="E1326" s="4"/>
      <c r="F1326" s="4"/>
      <c r="G1326" s="4"/>
      <c r="H1326" s="72"/>
      <c r="I1326" s="72"/>
      <c r="J1326" s="72"/>
      <c r="K1326" s="72"/>
      <c r="L1326" s="72"/>
      <c r="M1326" s="72"/>
      <c r="N1326" s="72"/>
      <c r="O1326" s="72"/>
      <c r="P1326" s="72"/>
      <c r="Q1326" s="72"/>
      <c r="R1326" s="72"/>
      <c r="S1326" s="72"/>
      <c r="T1326" s="72"/>
      <c r="U1326" s="72"/>
      <c r="V1326" s="72"/>
      <c r="W1326" s="72"/>
      <c r="X1326" s="72"/>
      <c r="Y1326" s="72"/>
    </row>
    <row r="1327" spans="1:25" x14ac:dyDescent="0.3">
      <c r="A1327" s="4"/>
      <c r="B1327" s="4"/>
      <c r="C1327" s="4"/>
      <c r="D1327" s="4"/>
      <c r="E1327" s="4"/>
      <c r="F1327" s="4"/>
      <c r="G1327" s="4"/>
      <c r="H1327" s="72"/>
      <c r="I1327" s="72"/>
      <c r="J1327" s="72"/>
      <c r="K1327" s="72"/>
      <c r="L1327" s="72"/>
      <c r="M1327" s="72"/>
      <c r="N1327" s="72"/>
      <c r="O1327" s="72"/>
      <c r="P1327" s="72"/>
      <c r="Q1327" s="72"/>
      <c r="R1327" s="72"/>
      <c r="S1327" s="72"/>
      <c r="T1327" s="72"/>
      <c r="U1327" s="72"/>
      <c r="V1327" s="72"/>
      <c r="W1327" s="72"/>
      <c r="X1327" s="72"/>
      <c r="Y1327" s="72"/>
    </row>
    <row r="1328" spans="1:25" x14ac:dyDescent="0.3">
      <c r="A1328" s="4"/>
      <c r="B1328" s="4"/>
      <c r="C1328" s="4"/>
      <c r="D1328" s="4"/>
      <c r="E1328" s="4"/>
      <c r="F1328" s="4"/>
      <c r="G1328" s="4"/>
      <c r="H1328" s="72"/>
      <c r="I1328" s="72"/>
      <c r="J1328" s="72"/>
      <c r="K1328" s="72"/>
      <c r="L1328" s="72"/>
      <c r="M1328" s="72"/>
      <c r="N1328" s="72"/>
      <c r="O1328" s="72"/>
      <c r="P1328" s="72"/>
      <c r="Q1328" s="72"/>
      <c r="R1328" s="72"/>
      <c r="S1328" s="72"/>
      <c r="T1328" s="72"/>
      <c r="U1328" s="72"/>
      <c r="V1328" s="72"/>
      <c r="W1328" s="72"/>
      <c r="X1328" s="72"/>
      <c r="Y1328" s="72"/>
    </row>
    <row r="1329" spans="1:25" x14ac:dyDescent="0.3">
      <c r="A1329" s="4"/>
      <c r="B1329" s="4"/>
      <c r="C1329" s="4"/>
      <c r="D1329" s="4"/>
      <c r="E1329" s="4"/>
      <c r="F1329" s="4"/>
      <c r="G1329" s="4"/>
      <c r="H1329" s="72"/>
      <c r="I1329" s="72"/>
      <c r="J1329" s="72"/>
      <c r="K1329" s="72"/>
      <c r="L1329" s="72"/>
      <c r="M1329" s="72"/>
      <c r="N1329" s="72"/>
      <c r="O1329" s="72"/>
      <c r="P1329" s="72"/>
      <c r="Q1329" s="72"/>
      <c r="R1329" s="72"/>
      <c r="S1329" s="72"/>
      <c r="T1329" s="72"/>
      <c r="U1329" s="72"/>
      <c r="V1329" s="72"/>
      <c r="W1329" s="72"/>
      <c r="X1329" s="72"/>
      <c r="Y1329" s="72"/>
    </row>
    <row r="1330" spans="1:25" x14ac:dyDescent="0.3">
      <c r="A1330" s="4"/>
      <c r="B1330" s="4"/>
      <c r="C1330" s="4"/>
      <c r="D1330" s="4"/>
      <c r="E1330" s="4"/>
      <c r="F1330" s="4"/>
      <c r="G1330" s="4"/>
      <c r="H1330" s="72"/>
      <c r="I1330" s="72"/>
      <c r="J1330" s="72"/>
      <c r="K1330" s="72"/>
      <c r="L1330" s="72"/>
      <c r="M1330" s="72"/>
      <c r="N1330" s="72"/>
      <c r="O1330" s="72"/>
      <c r="P1330" s="72"/>
      <c r="Q1330" s="72"/>
      <c r="R1330" s="72"/>
      <c r="S1330" s="72"/>
      <c r="T1330" s="72"/>
      <c r="U1330" s="72"/>
      <c r="V1330" s="72"/>
      <c r="W1330" s="72"/>
      <c r="X1330" s="72"/>
      <c r="Y1330" s="72"/>
    </row>
    <row r="1331" spans="1:25" x14ac:dyDescent="0.3">
      <c r="A1331" s="4"/>
      <c r="B1331" s="4"/>
      <c r="C1331" s="4"/>
      <c r="D1331" s="4"/>
      <c r="E1331" s="4"/>
      <c r="F1331" s="4"/>
      <c r="G1331" s="4"/>
      <c r="H1331" s="72"/>
      <c r="I1331" s="72"/>
      <c r="J1331" s="72"/>
      <c r="K1331" s="72"/>
      <c r="L1331" s="72"/>
      <c r="M1331" s="72"/>
      <c r="N1331" s="72"/>
      <c r="O1331" s="72"/>
      <c r="P1331" s="72"/>
      <c r="Q1331" s="72"/>
      <c r="R1331" s="72"/>
      <c r="S1331" s="72"/>
      <c r="T1331" s="72"/>
      <c r="U1331" s="72"/>
      <c r="V1331" s="72"/>
      <c r="W1331" s="72"/>
      <c r="X1331" s="72"/>
      <c r="Y1331" s="72"/>
    </row>
    <row r="1332" spans="1:25" x14ac:dyDescent="0.3">
      <c r="A1332" s="4"/>
      <c r="B1332" s="4"/>
      <c r="C1332" s="4"/>
      <c r="D1332" s="4"/>
      <c r="E1332" s="4"/>
      <c r="F1332" s="4"/>
      <c r="G1332" s="4"/>
      <c r="H1332" s="72"/>
      <c r="I1332" s="72"/>
      <c r="J1332" s="72"/>
      <c r="K1332" s="72"/>
      <c r="L1332" s="72"/>
      <c r="M1332" s="72"/>
      <c r="N1332" s="72"/>
      <c r="O1332" s="72"/>
      <c r="P1332" s="72"/>
      <c r="Q1332" s="72"/>
      <c r="R1332" s="72"/>
      <c r="S1332" s="72"/>
      <c r="T1332" s="72"/>
      <c r="U1332" s="72"/>
      <c r="V1332" s="72"/>
      <c r="W1332" s="72"/>
      <c r="X1332" s="72"/>
      <c r="Y1332" s="72"/>
    </row>
    <row r="1333" spans="1:25" x14ac:dyDescent="0.3">
      <c r="A1333" s="4"/>
      <c r="B1333" s="4"/>
      <c r="C1333" s="4"/>
      <c r="D1333" s="4"/>
      <c r="E1333" s="4"/>
      <c r="F1333" s="4"/>
      <c r="G1333" s="4"/>
      <c r="H1333" s="72"/>
      <c r="I1333" s="72"/>
      <c r="J1333" s="72"/>
      <c r="K1333" s="72"/>
      <c r="L1333" s="72"/>
      <c r="M1333" s="72"/>
      <c r="N1333" s="72"/>
      <c r="O1333" s="72"/>
      <c r="P1333" s="72"/>
      <c r="Q1333" s="72"/>
      <c r="R1333" s="72"/>
      <c r="S1333" s="72"/>
      <c r="T1333" s="72"/>
      <c r="U1333" s="72"/>
      <c r="V1333" s="72"/>
      <c r="W1333" s="72"/>
      <c r="X1333" s="72"/>
      <c r="Y1333" s="72"/>
    </row>
    <row r="1334" spans="1:25" x14ac:dyDescent="0.3">
      <c r="A1334" s="4"/>
      <c r="B1334" s="4"/>
      <c r="C1334" s="4"/>
      <c r="D1334" s="4"/>
      <c r="E1334" s="4"/>
      <c r="F1334" s="4"/>
      <c r="G1334" s="4"/>
      <c r="H1334" s="72"/>
      <c r="I1334" s="72"/>
      <c r="J1334" s="72"/>
      <c r="K1334" s="72"/>
      <c r="L1334" s="72"/>
      <c r="M1334" s="72"/>
      <c r="N1334" s="72"/>
      <c r="O1334" s="72"/>
      <c r="P1334" s="72"/>
      <c r="Q1334" s="72"/>
      <c r="R1334" s="72"/>
      <c r="S1334" s="72"/>
      <c r="T1334" s="72"/>
      <c r="U1334" s="72"/>
      <c r="V1334" s="72"/>
      <c r="W1334" s="72"/>
      <c r="X1334" s="72"/>
      <c r="Y1334" s="72"/>
    </row>
    <row r="1335" spans="1:25" x14ac:dyDescent="0.3">
      <c r="A1335" s="4"/>
      <c r="B1335" s="4"/>
      <c r="C1335" s="4"/>
      <c r="D1335" s="4"/>
      <c r="E1335" s="4"/>
      <c r="F1335" s="4"/>
      <c r="G1335" s="4"/>
      <c r="H1335" s="72"/>
      <c r="I1335" s="72"/>
      <c r="J1335" s="72"/>
      <c r="K1335" s="72"/>
      <c r="L1335" s="72"/>
      <c r="M1335" s="72"/>
      <c r="N1335" s="72"/>
      <c r="O1335" s="72"/>
      <c r="P1335" s="72"/>
      <c r="Q1335" s="72"/>
      <c r="R1335" s="72"/>
      <c r="S1335" s="72"/>
      <c r="T1335" s="72"/>
      <c r="U1335" s="72"/>
      <c r="V1335" s="72"/>
      <c r="W1335" s="72"/>
      <c r="X1335" s="72"/>
      <c r="Y1335" s="72"/>
    </row>
    <row r="1336" spans="1:25" x14ac:dyDescent="0.3">
      <c r="A1336" s="4"/>
      <c r="B1336" s="4"/>
      <c r="C1336" s="4"/>
      <c r="D1336" s="4"/>
      <c r="E1336" s="4"/>
      <c r="F1336" s="4"/>
      <c r="G1336" s="4"/>
      <c r="H1336" s="72"/>
      <c r="I1336" s="72"/>
      <c r="J1336" s="72"/>
      <c r="K1336" s="72"/>
      <c r="L1336" s="72"/>
      <c r="M1336" s="72"/>
      <c r="N1336" s="72"/>
      <c r="O1336" s="72"/>
      <c r="P1336" s="72"/>
      <c r="Q1336" s="72"/>
      <c r="R1336" s="72"/>
      <c r="S1336" s="72"/>
      <c r="T1336" s="72"/>
      <c r="U1336" s="72"/>
      <c r="V1336" s="72"/>
      <c r="W1336" s="72"/>
      <c r="X1336" s="72"/>
      <c r="Y1336" s="72"/>
    </row>
    <row r="1337" spans="1:25" x14ac:dyDescent="0.3">
      <c r="A1337" s="4"/>
      <c r="B1337" s="4"/>
      <c r="C1337" s="4"/>
      <c r="D1337" s="4"/>
      <c r="E1337" s="4"/>
      <c r="F1337" s="4"/>
      <c r="G1337" s="4"/>
      <c r="H1337" s="72"/>
      <c r="I1337" s="72"/>
      <c r="J1337" s="72"/>
      <c r="K1337" s="72"/>
      <c r="L1337" s="72"/>
      <c r="M1337" s="72"/>
      <c r="N1337" s="72"/>
      <c r="O1337" s="72"/>
      <c r="P1337" s="72"/>
      <c r="Q1337" s="72"/>
      <c r="R1337" s="72"/>
      <c r="S1337" s="72"/>
      <c r="T1337" s="72"/>
      <c r="U1337" s="72"/>
      <c r="V1337" s="72"/>
      <c r="W1337" s="72"/>
      <c r="X1337" s="72"/>
      <c r="Y1337" s="72"/>
    </row>
    <row r="1338" spans="1:25" x14ac:dyDescent="0.3">
      <c r="A1338" s="4"/>
      <c r="B1338" s="4"/>
      <c r="C1338" s="4"/>
      <c r="D1338" s="4"/>
      <c r="E1338" s="4"/>
      <c r="F1338" s="4"/>
      <c r="G1338" s="4"/>
      <c r="H1338" s="72"/>
      <c r="I1338" s="72"/>
      <c r="J1338" s="72"/>
      <c r="K1338" s="72"/>
      <c r="L1338" s="72"/>
      <c r="M1338" s="72"/>
      <c r="N1338" s="72"/>
      <c r="O1338" s="72"/>
      <c r="P1338" s="72"/>
      <c r="Q1338" s="72"/>
      <c r="R1338" s="72"/>
      <c r="S1338" s="72"/>
      <c r="T1338" s="72"/>
      <c r="U1338" s="72"/>
      <c r="V1338" s="72"/>
      <c r="W1338" s="72"/>
      <c r="X1338" s="72"/>
      <c r="Y1338" s="72"/>
    </row>
    <row r="1339" spans="1:25" x14ac:dyDescent="0.3">
      <c r="A1339" s="4"/>
      <c r="B1339" s="4"/>
      <c r="C1339" s="4"/>
      <c r="D1339" s="4"/>
      <c r="E1339" s="4"/>
      <c r="F1339" s="4"/>
      <c r="G1339" s="4"/>
      <c r="H1339" s="72"/>
      <c r="I1339" s="72"/>
      <c r="J1339" s="72"/>
      <c r="K1339" s="72"/>
      <c r="L1339" s="72"/>
      <c r="M1339" s="72"/>
      <c r="N1339" s="72"/>
      <c r="O1339" s="72"/>
      <c r="P1339" s="72"/>
      <c r="Q1339" s="72"/>
      <c r="R1339" s="72"/>
      <c r="S1339" s="72"/>
      <c r="T1339" s="72"/>
      <c r="U1339" s="72"/>
      <c r="V1339" s="72"/>
      <c r="W1339" s="72"/>
      <c r="X1339" s="72"/>
      <c r="Y1339" s="72"/>
    </row>
    <row r="1340" spans="1:25" x14ac:dyDescent="0.3">
      <c r="A1340" s="4"/>
      <c r="B1340" s="4"/>
      <c r="C1340" s="4"/>
      <c r="D1340" s="4"/>
      <c r="E1340" s="4"/>
      <c r="F1340" s="4"/>
      <c r="G1340" s="4"/>
      <c r="H1340" s="72"/>
      <c r="I1340" s="72"/>
      <c r="J1340" s="72"/>
      <c r="K1340" s="72"/>
      <c r="L1340" s="72"/>
      <c r="M1340" s="72"/>
      <c r="N1340" s="72"/>
      <c r="O1340" s="72"/>
      <c r="P1340" s="72"/>
      <c r="Q1340" s="72"/>
      <c r="R1340" s="72"/>
      <c r="S1340" s="72"/>
      <c r="T1340" s="72"/>
      <c r="U1340" s="72"/>
      <c r="V1340" s="72"/>
      <c r="W1340" s="72"/>
      <c r="X1340" s="72"/>
      <c r="Y1340" s="72"/>
    </row>
    <row r="1341" spans="1:25" x14ac:dyDescent="0.3">
      <c r="A1341" s="4"/>
      <c r="B1341" s="4"/>
      <c r="C1341" s="4"/>
      <c r="D1341" s="4"/>
      <c r="E1341" s="4"/>
      <c r="F1341" s="4"/>
      <c r="G1341" s="4"/>
      <c r="H1341" s="72"/>
      <c r="I1341" s="72"/>
      <c r="J1341" s="72"/>
      <c r="K1341" s="72"/>
      <c r="L1341" s="72"/>
      <c r="M1341" s="72"/>
      <c r="N1341" s="72"/>
      <c r="O1341" s="72"/>
      <c r="P1341" s="72"/>
      <c r="Q1341" s="72"/>
      <c r="R1341" s="72"/>
      <c r="S1341" s="72"/>
      <c r="T1341" s="72"/>
      <c r="U1341" s="72"/>
      <c r="V1341" s="72"/>
      <c r="W1341" s="72"/>
      <c r="X1341" s="72"/>
      <c r="Y1341" s="72"/>
    </row>
    <row r="1342" spans="1:25" x14ac:dyDescent="0.3">
      <c r="A1342" s="4"/>
      <c r="B1342" s="4"/>
      <c r="C1342" s="4"/>
      <c r="D1342" s="4"/>
      <c r="E1342" s="4"/>
      <c r="F1342" s="4"/>
      <c r="G1342" s="4"/>
      <c r="H1342" s="72"/>
      <c r="I1342" s="72"/>
      <c r="J1342" s="72"/>
      <c r="K1342" s="72"/>
      <c r="L1342" s="72"/>
      <c r="M1342" s="72"/>
      <c r="N1342" s="72"/>
      <c r="O1342" s="72"/>
      <c r="P1342" s="72"/>
      <c r="Q1342" s="72"/>
      <c r="R1342" s="72"/>
      <c r="S1342" s="72"/>
      <c r="T1342" s="72"/>
      <c r="U1342" s="72"/>
      <c r="V1342" s="72"/>
      <c r="W1342" s="72"/>
      <c r="X1342" s="72"/>
      <c r="Y1342" s="72"/>
    </row>
    <row r="1343" spans="1:25" x14ac:dyDescent="0.3">
      <c r="A1343" s="4"/>
      <c r="B1343" s="4"/>
      <c r="C1343" s="4"/>
      <c r="D1343" s="4"/>
      <c r="E1343" s="4"/>
      <c r="F1343" s="4"/>
      <c r="G1343" s="4"/>
      <c r="H1343" s="72"/>
      <c r="I1343" s="72"/>
      <c r="J1343" s="72"/>
      <c r="K1343" s="72"/>
      <c r="L1343" s="72"/>
      <c r="M1343" s="72"/>
      <c r="N1343" s="72"/>
      <c r="O1343" s="72"/>
      <c r="P1343" s="72"/>
      <c r="Q1343" s="72"/>
      <c r="R1343" s="72"/>
      <c r="S1343" s="72"/>
      <c r="T1343" s="72"/>
      <c r="U1343" s="72"/>
      <c r="V1343" s="72"/>
      <c r="W1343" s="72"/>
      <c r="X1343" s="72"/>
      <c r="Y1343" s="72"/>
    </row>
    <row r="1344" spans="1:25" x14ac:dyDescent="0.3">
      <c r="A1344" s="4"/>
      <c r="B1344" s="4"/>
      <c r="C1344" s="4"/>
      <c r="D1344" s="4"/>
      <c r="E1344" s="4"/>
      <c r="F1344" s="4"/>
      <c r="G1344" s="4"/>
      <c r="H1344" s="72"/>
      <c r="I1344" s="72"/>
      <c r="J1344" s="72"/>
      <c r="K1344" s="72"/>
      <c r="L1344" s="72"/>
      <c r="M1344" s="72"/>
      <c r="N1344" s="72"/>
      <c r="O1344" s="72"/>
      <c r="P1344" s="72"/>
      <c r="Q1344" s="72"/>
      <c r="R1344" s="72"/>
      <c r="S1344" s="72"/>
      <c r="T1344" s="72"/>
      <c r="U1344" s="72"/>
      <c r="V1344" s="72"/>
      <c r="W1344" s="72"/>
      <c r="X1344" s="72"/>
      <c r="Y1344" s="72"/>
    </row>
    <row r="1345" spans="1:25" x14ac:dyDescent="0.3">
      <c r="A1345" s="4"/>
      <c r="B1345" s="4"/>
      <c r="C1345" s="4"/>
      <c r="D1345" s="4"/>
      <c r="E1345" s="4"/>
      <c r="F1345" s="4"/>
      <c r="G1345" s="4"/>
      <c r="H1345" s="72"/>
      <c r="I1345" s="72"/>
      <c r="J1345" s="72"/>
      <c r="K1345" s="72"/>
      <c r="L1345" s="72"/>
      <c r="M1345" s="72"/>
      <c r="N1345" s="72"/>
      <c r="O1345" s="72"/>
      <c r="P1345" s="72"/>
      <c r="Q1345" s="72"/>
      <c r="R1345" s="72"/>
      <c r="S1345" s="72"/>
      <c r="T1345" s="72"/>
      <c r="U1345" s="72"/>
      <c r="V1345" s="72"/>
      <c r="W1345" s="72"/>
      <c r="X1345" s="72"/>
      <c r="Y1345" s="72"/>
    </row>
    <row r="1346" spans="1:25" x14ac:dyDescent="0.3">
      <c r="A1346" s="4"/>
      <c r="B1346" s="4"/>
      <c r="C1346" s="4"/>
      <c r="D1346" s="4"/>
      <c r="E1346" s="4"/>
      <c r="F1346" s="4"/>
      <c r="G1346" s="4"/>
      <c r="H1346" s="72"/>
      <c r="I1346" s="72"/>
      <c r="J1346" s="72"/>
      <c r="K1346" s="72"/>
      <c r="L1346" s="72"/>
      <c r="M1346" s="72"/>
      <c r="N1346" s="72"/>
      <c r="O1346" s="72"/>
      <c r="P1346" s="72"/>
      <c r="Q1346" s="72"/>
      <c r="R1346" s="72"/>
      <c r="S1346" s="72"/>
      <c r="T1346" s="72"/>
      <c r="U1346" s="72"/>
      <c r="V1346" s="72"/>
      <c r="W1346" s="72"/>
      <c r="X1346" s="72"/>
      <c r="Y1346" s="72"/>
    </row>
    <row r="1347" spans="1:25" x14ac:dyDescent="0.3">
      <c r="A1347" s="4"/>
      <c r="B1347" s="4"/>
      <c r="C1347" s="4"/>
      <c r="D1347" s="4"/>
      <c r="E1347" s="4"/>
      <c r="F1347" s="4"/>
      <c r="G1347" s="4"/>
      <c r="H1347" s="72"/>
      <c r="I1347" s="72"/>
      <c r="J1347" s="72"/>
      <c r="K1347" s="72"/>
      <c r="L1347" s="72"/>
      <c r="M1347" s="72"/>
      <c r="N1347" s="72"/>
      <c r="O1347" s="72"/>
      <c r="P1347" s="72"/>
      <c r="Q1347" s="72"/>
      <c r="R1347" s="72"/>
      <c r="S1347" s="72"/>
      <c r="T1347" s="72"/>
      <c r="U1347" s="72"/>
      <c r="V1347" s="72"/>
      <c r="W1347" s="72"/>
      <c r="X1347" s="72"/>
      <c r="Y1347" s="72"/>
    </row>
    <row r="1348" spans="1:25" x14ac:dyDescent="0.3">
      <c r="A1348" s="4"/>
      <c r="B1348" s="4"/>
      <c r="C1348" s="4"/>
      <c r="D1348" s="4"/>
      <c r="E1348" s="4"/>
      <c r="F1348" s="4"/>
      <c r="G1348" s="4"/>
      <c r="H1348" s="72"/>
      <c r="I1348" s="72"/>
      <c r="J1348" s="72"/>
      <c r="K1348" s="72"/>
      <c r="L1348" s="72"/>
      <c r="M1348" s="72"/>
      <c r="N1348" s="72"/>
      <c r="O1348" s="72"/>
      <c r="P1348" s="72"/>
      <c r="Q1348" s="72"/>
      <c r="R1348" s="72"/>
      <c r="S1348" s="72"/>
      <c r="T1348" s="72"/>
      <c r="U1348" s="72"/>
      <c r="V1348" s="72"/>
      <c r="W1348" s="72"/>
      <c r="X1348" s="72"/>
      <c r="Y1348" s="72"/>
    </row>
    <row r="1349" spans="1:25" x14ac:dyDescent="0.3">
      <c r="A1349" s="4"/>
      <c r="B1349" s="4"/>
      <c r="C1349" s="4"/>
      <c r="D1349" s="4"/>
      <c r="E1349" s="4"/>
      <c r="F1349" s="4"/>
      <c r="G1349" s="4"/>
      <c r="H1349" s="72"/>
      <c r="I1349" s="72"/>
      <c r="J1349" s="72"/>
      <c r="K1349" s="72"/>
      <c r="L1349" s="72"/>
      <c r="M1349" s="72"/>
      <c r="N1349" s="72"/>
      <c r="O1349" s="72"/>
      <c r="P1349" s="72"/>
      <c r="Q1349" s="72"/>
      <c r="R1349" s="72"/>
      <c r="S1349" s="72"/>
      <c r="T1349" s="72"/>
      <c r="U1349" s="72"/>
      <c r="V1349" s="72"/>
      <c r="W1349" s="72"/>
      <c r="X1349" s="72"/>
      <c r="Y1349" s="72"/>
    </row>
    <row r="1350" spans="1:25" x14ac:dyDescent="0.3">
      <c r="A1350" s="4"/>
      <c r="B1350" s="4"/>
      <c r="C1350" s="4"/>
      <c r="D1350" s="4"/>
      <c r="E1350" s="4"/>
      <c r="F1350" s="4"/>
      <c r="G1350" s="4"/>
      <c r="H1350" s="72"/>
      <c r="I1350" s="72"/>
      <c r="J1350" s="72"/>
      <c r="K1350" s="72"/>
      <c r="L1350" s="72"/>
      <c r="M1350" s="72"/>
      <c r="N1350" s="72"/>
      <c r="O1350" s="72"/>
      <c r="P1350" s="72"/>
      <c r="Q1350" s="72"/>
      <c r="R1350" s="72"/>
      <c r="S1350" s="72"/>
      <c r="T1350" s="72"/>
      <c r="U1350" s="72"/>
      <c r="V1350" s="72"/>
      <c r="W1350" s="72"/>
      <c r="X1350" s="72"/>
      <c r="Y1350" s="72"/>
    </row>
    <row r="1351" spans="1:25" x14ac:dyDescent="0.3">
      <c r="A1351" s="4"/>
      <c r="B1351" s="4"/>
      <c r="C1351" s="4"/>
      <c r="D1351" s="4"/>
      <c r="E1351" s="4"/>
      <c r="F1351" s="4"/>
      <c r="G1351" s="4"/>
      <c r="H1351" s="72"/>
      <c r="I1351" s="72"/>
      <c r="J1351" s="72"/>
      <c r="K1351" s="72"/>
      <c r="L1351" s="72"/>
      <c r="M1351" s="72"/>
      <c r="N1351" s="72"/>
      <c r="O1351" s="72"/>
      <c r="P1351" s="72"/>
      <c r="Q1351" s="72"/>
      <c r="R1351" s="72"/>
      <c r="S1351" s="72"/>
      <c r="T1351" s="72"/>
      <c r="U1351" s="72"/>
      <c r="V1351" s="72"/>
      <c r="W1351" s="72"/>
      <c r="X1351" s="72"/>
      <c r="Y1351" s="72"/>
    </row>
    <row r="1352" spans="1:25" x14ac:dyDescent="0.3">
      <c r="A1352" s="4"/>
      <c r="B1352" s="4"/>
      <c r="C1352" s="4"/>
      <c r="D1352" s="4"/>
      <c r="E1352" s="4"/>
      <c r="F1352" s="4"/>
      <c r="G1352" s="4"/>
      <c r="H1352" s="72"/>
      <c r="I1352" s="72"/>
      <c r="J1352" s="72"/>
      <c r="K1352" s="72"/>
      <c r="L1352" s="72"/>
      <c r="M1352" s="72"/>
      <c r="N1352" s="72"/>
      <c r="O1352" s="72"/>
      <c r="P1352" s="72"/>
      <c r="Q1352" s="72"/>
      <c r="R1352" s="72"/>
      <c r="S1352" s="72"/>
      <c r="T1352" s="72"/>
      <c r="U1352" s="72"/>
      <c r="V1352" s="72"/>
      <c r="W1352" s="72"/>
      <c r="X1352" s="72"/>
      <c r="Y1352" s="72"/>
    </row>
    <row r="1353" spans="1:25" x14ac:dyDescent="0.3">
      <c r="A1353" s="4"/>
      <c r="B1353" s="4"/>
      <c r="C1353" s="4"/>
      <c r="D1353" s="4"/>
      <c r="E1353" s="4"/>
      <c r="F1353" s="4"/>
      <c r="G1353" s="4"/>
      <c r="H1353" s="72"/>
      <c r="I1353" s="72"/>
      <c r="J1353" s="72"/>
      <c r="K1353" s="72"/>
      <c r="L1353" s="72"/>
      <c r="M1353" s="72"/>
      <c r="N1353" s="72"/>
      <c r="O1353" s="72"/>
      <c r="P1353" s="72"/>
      <c r="Q1353" s="72"/>
      <c r="R1353" s="72"/>
      <c r="S1353" s="72"/>
      <c r="T1353" s="72"/>
      <c r="U1353" s="72"/>
      <c r="V1353" s="72"/>
      <c r="W1353" s="72"/>
      <c r="X1353" s="72"/>
      <c r="Y1353" s="72"/>
    </row>
    <row r="1354" spans="1:25" x14ac:dyDescent="0.3">
      <c r="A1354" s="4"/>
      <c r="B1354" s="4"/>
      <c r="C1354" s="4"/>
      <c r="D1354" s="4"/>
      <c r="E1354" s="4"/>
      <c r="F1354" s="4"/>
      <c r="G1354" s="4"/>
      <c r="H1354" s="72"/>
      <c r="I1354" s="72"/>
      <c r="J1354" s="72"/>
      <c r="K1354" s="72"/>
      <c r="L1354" s="72"/>
      <c r="M1354" s="72"/>
      <c r="N1354" s="72"/>
      <c r="O1354" s="72"/>
      <c r="P1354" s="72"/>
      <c r="Q1354" s="72"/>
      <c r="R1354" s="72"/>
      <c r="S1354" s="72"/>
      <c r="T1354" s="72"/>
      <c r="U1354" s="72"/>
      <c r="V1354" s="72"/>
      <c r="W1354" s="72"/>
      <c r="X1354" s="72"/>
      <c r="Y1354" s="72"/>
    </row>
    <row r="1355" spans="1:25" x14ac:dyDescent="0.3">
      <c r="A1355" s="4"/>
      <c r="B1355" s="4"/>
      <c r="C1355" s="4"/>
      <c r="D1355" s="4"/>
      <c r="E1355" s="4"/>
      <c r="F1355" s="4"/>
      <c r="G1355" s="4"/>
      <c r="H1355" s="72"/>
      <c r="I1355" s="72"/>
      <c r="J1355" s="72"/>
      <c r="K1355" s="72"/>
      <c r="L1355" s="72"/>
      <c r="M1355" s="72"/>
      <c r="N1355" s="72"/>
      <c r="O1355" s="72"/>
      <c r="P1355" s="72"/>
      <c r="Q1355" s="72"/>
      <c r="R1355" s="72"/>
      <c r="S1355" s="72"/>
      <c r="T1355" s="72"/>
      <c r="U1355" s="72"/>
      <c r="V1355" s="72"/>
      <c r="W1355" s="72"/>
      <c r="X1355" s="72"/>
      <c r="Y1355" s="72"/>
    </row>
    <row r="1356" spans="1:25" x14ac:dyDescent="0.3">
      <c r="A1356" s="4"/>
      <c r="B1356" s="4"/>
      <c r="C1356" s="4"/>
      <c r="D1356" s="4"/>
      <c r="E1356" s="4"/>
      <c r="F1356" s="4"/>
      <c r="G1356" s="4"/>
      <c r="H1356" s="72"/>
      <c r="I1356" s="72"/>
      <c r="J1356" s="72"/>
      <c r="K1356" s="72"/>
      <c r="L1356" s="72"/>
      <c r="M1356" s="72"/>
      <c r="N1356" s="72"/>
      <c r="O1356" s="72"/>
      <c r="P1356" s="72"/>
      <c r="Q1356" s="72"/>
      <c r="R1356" s="72"/>
      <c r="S1356" s="72"/>
      <c r="T1356" s="72"/>
      <c r="U1356" s="72"/>
      <c r="V1356" s="72"/>
      <c r="W1356" s="72"/>
      <c r="X1356" s="72"/>
      <c r="Y1356" s="72"/>
    </row>
    <row r="1357" spans="1:25" x14ac:dyDescent="0.3">
      <c r="A1357" s="4"/>
      <c r="B1357" s="4"/>
      <c r="C1357" s="4"/>
      <c r="D1357" s="4"/>
      <c r="E1357" s="4"/>
      <c r="F1357" s="4"/>
      <c r="G1357" s="4"/>
      <c r="H1357" s="72"/>
      <c r="I1357" s="72"/>
      <c r="J1357" s="72"/>
      <c r="K1357" s="72"/>
      <c r="L1357" s="72"/>
      <c r="M1357" s="72"/>
      <c r="N1357" s="72"/>
      <c r="O1357" s="72"/>
      <c r="P1357" s="72"/>
      <c r="Q1357" s="72"/>
      <c r="R1357" s="72"/>
      <c r="S1357" s="72"/>
      <c r="T1357" s="72"/>
      <c r="U1357" s="72"/>
      <c r="V1357" s="72"/>
      <c r="W1357" s="72"/>
      <c r="X1357" s="72"/>
      <c r="Y1357" s="72"/>
    </row>
    <row r="1358" spans="1:25" x14ac:dyDescent="0.3">
      <c r="A1358" s="4"/>
      <c r="B1358" s="4"/>
      <c r="C1358" s="4"/>
      <c r="D1358" s="4"/>
      <c r="E1358" s="4"/>
      <c r="F1358" s="4"/>
      <c r="G1358" s="4"/>
      <c r="H1358" s="72"/>
      <c r="I1358" s="72"/>
      <c r="J1358" s="72"/>
      <c r="K1358" s="72"/>
      <c r="L1358" s="72"/>
      <c r="M1358" s="72"/>
      <c r="N1358" s="72"/>
      <c r="O1358" s="72"/>
      <c r="P1358" s="72"/>
      <c r="Q1358" s="72"/>
      <c r="R1358" s="72"/>
      <c r="S1358" s="72"/>
      <c r="T1358" s="72"/>
      <c r="U1358" s="72"/>
      <c r="V1358" s="72"/>
      <c r="W1358" s="72"/>
      <c r="X1358" s="72"/>
      <c r="Y1358" s="72"/>
    </row>
    <row r="1359" spans="1:25" x14ac:dyDescent="0.3">
      <c r="A1359" s="4"/>
      <c r="B1359" s="4"/>
      <c r="C1359" s="4"/>
      <c r="D1359" s="4"/>
      <c r="E1359" s="4"/>
      <c r="F1359" s="4"/>
      <c r="G1359" s="4"/>
      <c r="H1359" s="72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72"/>
      <c r="T1359" s="72"/>
      <c r="U1359" s="72"/>
      <c r="V1359" s="72"/>
      <c r="W1359" s="72"/>
      <c r="X1359" s="72"/>
      <c r="Y1359" s="72"/>
    </row>
    <row r="1360" spans="1:25" x14ac:dyDescent="0.3">
      <c r="A1360" s="4"/>
      <c r="B1360" s="4"/>
      <c r="C1360" s="4"/>
      <c r="D1360" s="4"/>
      <c r="E1360" s="4"/>
      <c r="F1360" s="4"/>
      <c r="G1360" s="4"/>
      <c r="H1360" s="72"/>
      <c r="I1360" s="72"/>
      <c r="J1360" s="72"/>
      <c r="K1360" s="72"/>
      <c r="L1360" s="72"/>
      <c r="M1360" s="72"/>
      <c r="N1360" s="72"/>
      <c r="O1360" s="72"/>
      <c r="P1360" s="72"/>
      <c r="Q1360" s="72"/>
      <c r="R1360" s="72"/>
      <c r="S1360" s="72"/>
      <c r="T1360" s="72"/>
      <c r="U1360" s="72"/>
      <c r="V1360" s="72"/>
      <c r="W1360" s="72"/>
      <c r="X1360" s="72"/>
      <c r="Y1360" s="72"/>
    </row>
    <row r="1361" spans="1:25" x14ac:dyDescent="0.3">
      <c r="A1361" s="4"/>
      <c r="B1361" s="4"/>
      <c r="C1361" s="4"/>
      <c r="D1361" s="4"/>
      <c r="E1361" s="4"/>
      <c r="F1361" s="4"/>
      <c r="G1361" s="4"/>
      <c r="H1361" s="72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72"/>
      <c r="T1361" s="72"/>
      <c r="U1361" s="72"/>
      <c r="V1361" s="72"/>
      <c r="W1361" s="72"/>
      <c r="X1361" s="72"/>
      <c r="Y1361" s="72"/>
    </row>
    <row r="1362" spans="1:25" x14ac:dyDescent="0.3">
      <c r="A1362" s="4"/>
      <c r="B1362" s="4"/>
      <c r="C1362" s="4"/>
      <c r="D1362" s="4"/>
      <c r="E1362" s="4"/>
      <c r="F1362" s="4"/>
      <c r="G1362" s="4"/>
      <c r="H1362" s="72"/>
      <c r="I1362" s="72"/>
      <c r="J1362" s="72"/>
      <c r="K1362" s="72"/>
      <c r="L1362" s="72"/>
      <c r="M1362" s="72"/>
      <c r="N1362" s="72"/>
      <c r="O1362" s="72"/>
      <c r="P1362" s="72"/>
      <c r="Q1362" s="72"/>
      <c r="R1362" s="72"/>
      <c r="S1362" s="72"/>
      <c r="T1362" s="72"/>
      <c r="U1362" s="72"/>
      <c r="V1362" s="72"/>
      <c r="W1362" s="72"/>
      <c r="X1362" s="72"/>
      <c r="Y1362" s="72"/>
    </row>
    <row r="1363" spans="1:25" x14ac:dyDescent="0.3">
      <c r="A1363" s="4"/>
      <c r="B1363" s="4"/>
      <c r="C1363" s="4"/>
      <c r="D1363" s="4"/>
      <c r="E1363" s="4"/>
      <c r="F1363" s="4"/>
      <c r="G1363" s="4"/>
      <c r="H1363" s="72"/>
      <c r="I1363" s="72"/>
      <c r="J1363" s="72"/>
      <c r="K1363" s="72"/>
      <c r="L1363" s="72"/>
      <c r="M1363" s="72"/>
      <c r="N1363" s="72"/>
      <c r="O1363" s="72"/>
      <c r="P1363" s="72"/>
      <c r="Q1363" s="72"/>
      <c r="R1363" s="72"/>
      <c r="S1363" s="72"/>
      <c r="T1363" s="72"/>
      <c r="U1363" s="72"/>
      <c r="V1363" s="72"/>
      <c r="W1363" s="72"/>
      <c r="X1363" s="72"/>
      <c r="Y1363" s="72"/>
    </row>
    <row r="1364" spans="1:25" x14ac:dyDescent="0.3">
      <c r="A1364" s="4"/>
      <c r="B1364" s="4"/>
      <c r="C1364" s="4"/>
      <c r="D1364" s="4"/>
      <c r="E1364" s="4"/>
      <c r="F1364" s="4"/>
      <c r="G1364" s="4"/>
      <c r="H1364" s="72"/>
      <c r="I1364" s="72"/>
      <c r="J1364" s="72"/>
      <c r="K1364" s="72"/>
      <c r="L1364" s="72"/>
      <c r="M1364" s="72"/>
      <c r="N1364" s="72"/>
      <c r="O1364" s="72"/>
      <c r="P1364" s="72"/>
      <c r="Q1364" s="72"/>
      <c r="R1364" s="72"/>
      <c r="S1364" s="72"/>
      <c r="T1364" s="72"/>
      <c r="U1364" s="72"/>
      <c r="V1364" s="72"/>
      <c r="W1364" s="72"/>
      <c r="X1364" s="72"/>
      <c r="Y1364" s="72"/>
    </row>
    <row r="1365" spans="1:25" x14ac:dyDescent="0.3">
      <c r="A1365" s="4"/>
      <c r="B1365" s="4"/>
      <c r="C1365" s="4"/>
      <c r="D1365" s="4"/>
      <c r="E1365" s="4"/>
      <c r="F1365" s="4"/>
      <c r="G1365" s="4"/>
      <c r="H1365" s="72"/>
      <c r="I1365" s="72"/>
      <c r="J1365" s="72"/>
      <c r="K1365" s="72"/>
      <c r="L1365" s="72"/>
      <c r="M1365" s="72"/>
      <c r="N1365" s="72"/>
      <c r="O1365" s="72"/>
      <c r="P1365" s="72"/>
      <c r="Q1365" s="72"/>
      <c r="R1365" s="72"/>
      <c r="S1365" s="72"/>
      <c r="T1365" s="72"/>
      <c r="U1365" s="72"/>
      <c r="V1365" s="72"/>
      <c r="W1365" s="72"/>
      <c r="X1365" s="72"/>
      <c r="Y1365" s="72"/>
    </row>
    <row r="1366" spans="1:25" x14ac:dyDescent="0.3">
      <c r="A1366" s="4"/>
      <c r="B1366" s="4"/>
      <c r="C1366" s="4"/>
      <c r="D1366" s="4"/>
      <c r="E1366" s="4"/>
      <c r="F1366" s="4"/>
      <c r="G1366" s="4"/>
      <c r="H1366" s="72"/>
      <c r="I1366" s="72"/>
      <c r="J1366" s="72"/>
      <c r="K1366" s="72"/>
      <c r="L1366" s="72"/>
      <c r="M1366" s="72"/>
      <c r="N1366" s="72"/>
      <c r="O1366" s="72"/>
      <c r="P1366" s="72"/>
      <c r="Q1366" s="72"/>
      <c r="R1366" s="72"/>
      <c r="S1366" s="72"/>
      <c r="T1366" s="72"/>
      <c r="U1366" s="72"/>
      <c r="V1366" s="72"/>
      <c r="W1366" s="72"/>
      <c r="X1366" s="72"/>
      <c r="Y1366" s="72"/>
    </row>
    <row r="1367" spans="1:25" x14ac:dyDescent="0.3">
      <c r="A1367" s="4"/>
      <c r="B1367" s="4"/>
      <c r="C1367" s="4"/>
      <c r="D1367" s="4"/>
      <c r="E1367" s="4"/>
      <c r="F1367" s="4"/>
      <c r="G1367" s="4"/>
      <c r="H1367" s="72"/>
      <c r="I1367" s="72"/>
      <c r="J1367" s="72"/>
      <c r="K1367" s="72"/>
      <c r="L1367" s="72"/>
      <c r="M1367" s="72"/>
      <c r="N1367" s="72"/>
      <c r="O1367" s="72"/>
      <c r="P1367" s="72"/>
      <c r="Q1367" s="72"/>
      <c r="R1367" s="72"/>
      <c r="S1367" s="72"/>
      <c r="T1367" s="72"/>
      <c r="U1367" s="72"/>
      <c r="V1367" s="72"/>
      <c r="W1367" s="72"/>
      <c r="X1367" s="72"/>
      <c r="Y1367" s="72"/>
    </row>
    <row r="1368" spans="1:25" x14ac:dyDescent="0.3">
      <c r="A1368" s="4"/>
      <c r="B1368" s="4"/>
      <c r="C1368" s="4"/>
      <c r="D1368" s="4"/>
      <c r="E1368" s="4"/>
      <c r="F1368" s="4"/>
      <c r="G1368" s="4"/>
      <c r="H1368" s="72"/>
      <c r="I1368" s="72"/>
      <c r="J1368" s="72"/>
      <c r="K1368" s="72"/>
      <c r="L1368" s="72"/>
      <c r="M1368" s="72"/>
      <c r="N1368" s="72"/>
      <c r="O1368" s="72"/>
      <c r="P1368" s="72"/>
      <c r="Q1368" s="72"/>
      <c r="R1368" s="72"/>
      <c r="S1368" s="72"/>
      <c r="T1368" s="72"/>
      <c r="U1368" s="72"/>
      <c r="V1368" s="72"/>
      <c r="W1368" s="72"/>
      <c r="X1368" s="72"/>
      <c r="Y1368" s="72"/>
    </row>
    <row r="1369" spans="1:25" x14ac:dyDescent="0.3">
      <c r="A1369" s="4"/>
      <c r="B1369" s="4"/>
      <c r="C1369" s="4"/>
      <c r="D1369" s="4"/>
      <c r="E1369" s="4"/>
      <c r="F1369" s="4"/>
      <c r="G1369" s="4"/>
      <c r="H1369" s="72"/>
      <c r="I1369" s="72"/>
      <c r="J1369" s="72"/>
      <c r="K1369" s="72"/>
      <c r="L1369" s="72"/>
      <c r="M1369" s="72"/>
      <c r="N1369" s="72"/>
      <c r="O1369" s="72"/>
      <c r="P1369" s="72"/>
      <c r="Q1369" s="72"/>
      <c r="R1369" s="72"/>
      <c r="S1369" s="72"/>
      <c r="T1369" s="72"/>
      <c r="U1369" s="72"/>
      <c r="V1369" s="72"/>
      <c r="W1369" s="72"/>
      <c r="X1369" s="72"/>
      <c r="Y1369" s="72"/>
    </row>
    <row r="1370" spans="1:25" x14ac:dyDescent="0.3">
      <c r="A1370" s="4"/>
      <c r="B1370" s="4"/>
      <c r="C1370" s="4"/>
      <c r="D1370" s="4"/>
      <c r="E1370" s="4"/>
      <c r="F1370" s="4"/>
      <c r="G1370" s="4"/>
      <c r="H1370" s="72"/>
      <c r="I1370" s="72"/>
      <c r="J1370" s="72"/>
      <c r="K1370" s="72"/>
      <c r="L1370" s="72"/>
      <c r="M1370" s="72"/>
      <c r="N1370" s="72"/>
      <c r="O1370" s="72"/>
      <c r="P1370" s="72"/>
      <c r="Q1370" s="72"/>
      <c r="R1370" s="72"/>
      <c r="S1370" s="72"/>
      <c r="T1370" s="72"/>
      <c r="U1370" s="72"/>
      <c r="V1370" s="72"/>
      <c r="W1370" s="72"/>
      <c r="X1370" s="72"/>
      <c r="Y1370" s="72"/>
    </row>
    <row r="1371" spans="1:25" x14ac:dyDescent="0.3">
      <c r="A1371" s="4"/>
      <c r="B1371" s="4"/>
      <c r="C1371" s="4"/>
      <c r="D1371" s="4"/>
      <c r="E1371" s="4"/>
      <c r="F1371" s="4"/>
      <c r="G1371" s="4"/>
      <c r="H1371" s="72"/>
      <c r="I1371" s="72"/>
      <c r="J1371" s="72"/>
      <c r="K1371" s="72"/>
      <c r="L1371" s="72"/>
      <c r="M1371" s="72"/>
      <c r="N1371" s="72"/>
      <c r="O1371" s="72"/>
      <c r="P1371" s="72"/>
      <c r="Q1371" s="72"/>
      <c r="R1371" s="72"/>
      <c r="S1371" s="72"/>
      <c r="T1371" s="72"/>
      <c r="U1371" s="72"/>
      <c r="V1371" s="72"/>
      <c r="W1371" s="72"/>
      <c r="X1371" s="72"/>
      <c r="Y1371" s="72"/>
    </row>
    <row r="1372" spans="1:25" x14ac:dyDescent="0.3">
      <c r="A1372" s="4"/>
      <c r="B1372" s="4"/>
      <c r="C1372" s="4"/>
      <c r="D1372" s="4"/>
      <c r="E1372" s="4"/>
      <c r="F1372" s="4"/>
      <c r="G1372" s="4"/>
      <c r="H1372" s="72"/>
      <c r="I1372" s="72"/>
      <c r="J1372" s="72"/>
      <c r="K1372" s="72"/>
      <c r="L1372" s="72"/>
      <c r="M1372" s="72"/>
      <c r="N1372" s="72"/>
      <c r="O1372" s="72"/>
      <c r="P1372" s="72"/>
      <c r="Q1372" s="72"/>
      <c r="R1372" s="72"/>
      <c r="S1372" s="72"/>
      <c r="T1372" s="72"/>
      <c r="U1372" s="72"/>
      <c r="V1372" s="72"/>
      <c r="W1372" s="72"/>
      <c r="X1372" s="72"/>
      <c r="Y1372" s="72"/>
    </row>
    <row r="1373" spans="1:25" x14ac:dyDescent="0.3">
      <c r="A1373" s="4"/>
      <c r="B1373" s="4"/>
      <c r="C1373" s="4"/>
      <c r="D1373" s="4"/>
      <c r="E1373" s="4"/>
      <c r="F1373" s="4"/>
      <c r="G1373" s="4"/>
      <c r="H1373" s="72"/>
      <c r="I1373" s="72"/>
      <c r="J1373" s="72"/>
      <c r="K1373" s="72"/>
      <c r="L1373" s="72"/>
      <c r="M1373" s="72"/>
      <c r="N1373" s="72"/>
      <c r="O1373" s="72"/>
      <c r="P1373" s="72"/>
      <c r="Q1373" s="72"/>
      <c r="R1373" s="72"/>
      <c r="S1373" s="72"/>
      <c r="T1373" s="72"/>
      <c r="U1373" s="72"/>
      <c r="V1373" s="72"/>
      <c r="W1373" s="72"/>
      <c r="X1373" s="72"/>
      <c r="Y1373" s="72"/>
    </row>
    <row r="1374" spans="1:25" x14ac:dyDescent="0.3">
      <c r="A1374" s="4"/>
      <c r="B1374" s="4"/>
      <c r="C1374" s="4"/>
      <c r="D1374" s="4"/>
      <c r="E1374" s="4"/>
      <c r="F1374" s="4"/>
      <c r="G1374" s="4"/>
      <c r="H1374" s="72"/>
      <c r="I1374" s="72"/>
      <c r="J1374" s="72"/>
      <c r="K1374" s="72"/>
      <c r="L1374" s="72"/>
      <c r="M1374" s="72"/>
      <c r="N1374" s="72"/>
      <c r="O1374" s="72"/>
      <c r="P1374" s="72"/>
      <c r="Q1374" s="72"/>
      <c r="R1374" s="72"/>
      <c r="S1374" s="72"/>
      <c r="T1374" s="72"/>
      <c r="U1374" s="72"/>
      <c r="V1374" s="72"/>
      <c r="W1374" s="72"/>
      <c r="X1374" s="72"/>
      <c r="Y1374" s="72"/>
    </row>
    <row r="1375" spans="1:25" x14ac:dyDescent="0.3">
      <c r="A1375" s="4"/>
      <c r="B1375" s="4"/>
      <c r="C1375" s="4"/>
      <c r="D1375" s="4"/>
      <c r="E1375" s="4"/>
      <c r="F1375" s="4"/>
      <c r="G1375" s="4"/>
      <c r="H1375" s="72"/>
      <c r="I1375" s="72"/>
      <c r="J1375" s="72"/>
      <c r="K1375" s="72"/>
      <c r="L1375" s="72"/>
      <c r="M1375" s="72"/>
      <c r="N1375" s="72"/>
      <c r="O1375" s="72"/>
      <c r="P1375" s="72"/>
      <c r="Q1375" s="72"/>
      <c r="R1375" s="72"/>
      <c r="S1375" s="72"/>
      <c r="T1375" s="72"/>
      <c r="U1375" s="72"/>
      <c r="V1375" s="72"/>
      <c r="W1375" s="72"/>
      <c r="X1375" s="72"/>
      <c r="Y1375" s="72"/>
    </row>
    <row r="1376" spans="1:25" x14ac:dyDescent="0.3">
      <c r="A1376" s="4"/>
      <c r="B1376" s="4"/>
      <c r="C1376" s="4"/>
      <c r="D1376" s="4"/>
      <c r="E1376" s="4"/>
      <c r="F1376" s="4"/>
      <c r="G1376" s="4"/>
      <c r="H1376" s="72"/>
      <c r="I1376" s="72"/>
      <c r="J1376" s="72"/>
      <c r="K1376" s="72"/>
      <c r="L1376" s="72"/>
      <c r="M1376" s="72"/>
      <c r="N1376" s="72"/>
      <c r="O1376" s="72"/>
      <c r="P1376" s="72"/>
      <c r="Q1376" s="72"/>
      <c r="R1376" s="72"/>
      <c r="S1376" s="72"/>
      <c r="T1376" s="72"/>
      <c r="U1376" s="72"/>
      <c r="V1376" s="72"/>
      <c r="W1376" s="72"/>
      <c r="X1376" s="72"/>
      <c r="Y1376" s="72"/>
    </row>
    <row r="1377" spans="1:25" x14ac:dyDescent="0.3">
      <c r="A1377" s="4"/>
      <c r="B1377" s="4"/>
      <c r="C1377" s="4"/>
      <c r="D1377" s="4"/>
      <c r="E1377" s="4"/>
      <c r="F1377" s="4"/>
      <c r="G1377" s="4"/>
      <c r="H1377" s="72"/>
      <c r="I1377" s="72"/>
      <c r="J1377" s="72"/>
      <c r="K1377" s="72"/>
      <c r="L1377" s="72"/>
      <c r="M1377" s="72"/>
      <c r="N1377" s="72"/>
      <c r="O1377" s="72"/>
      <c r="P1377" s="72"/>
      <c r="Q1377" s="72"/>
      <c r="R1377" s="72"/>
      <c r="S1377" s="72"/>
      <c r="T1377" s="72"/>
      <c r="U1377" s="72"/>
      <c r="V1377" s="72"/>
      <c r="W1377" s="72"/>
      <c r="X1377" s="72"/>
      <c r="Y1377" s="72"/>
    </row>
    <row r="1378" spans="1:25" x14ac:dyDescent="0.3">
      <c r="A1378" s="4"/>
      <c r="B1378" s="4"/>
      <c r="C1378" s="4"/>
      <c r="D1378" s="4"/>
      <c r="E1378" s="4"/>
      <c r="F1378" s="4"/>
      <c r="G1378" s="4"/>
      <c r="H1378" s="72"/>
      <c r="I1378" s="72"/>
      <c r="J1378" s="72"/>
      <c r="K1378" s="72"/>
      <c r="L1378" s="72"/>
      <c r="M1378" s="72"/>
      <c r="N1378" s="72"/>
      <c r="O1378" s="72"/>
      <c r="P1378" s="72"/>
      <c r="Q1378" s="72"/>
      <c r="R1378" s="72"/>
      <c r="S1378" s="72"/>
      <c r="T1378" s="72"/>
      <c r="U1378" s="72"/>
      <c r="V1378" s="72"/>
      <c r="W1378" s="72"/>
      <c r="X1378" s="72"/>
      <c r="Y1378" s="72"/>
    </row>
    <row r="1379" spans="1:25" x14ac:dyDescent="0.3">
      <c r="A1379" s="4"/>
      <c r="B1379" s="4"/>
      <c r="C1379" s="4"/>
      <c r="D1379" s="4"/>
      <c r="E1379" s="4"/>
      <c r="F1379" s="4"/>
      <c r="G1379" s="4"/>
      <c r="H1379" s="72"/>
      <c r="I1379" s="72"/>
      <c r="J1379" s="72"/>
      <c r="K1379" s="72"/>
      <c r="L1379" s="72"/>
      <c r="M1379" s="72"/>
      <c r="N1379" s="72"/>
      <c r="O1379" s="72"/>
      <c r="P1379" s="72"/>
      <c r="Q1379" s="72"/>
      <c r="R1379" s="72"/>
      <c r="S1379" s="72"/>
      <c r="T1379" s="72"/>
      <c r="U1379" s="72"/>
      <c r="V1379" s="72"/>
      <c r="W1379" s="72"/>
      <c r="X1379" s="72"/>
      <c r="Y1379" s="72"/>
    </row>
    <row r="1380" spans="1:25" x14ac:dyDescent="0.3">
      <c r="A1380" s="4"/>
      <c r="B1380" s="4"/>
      <c r="C1380" s="4"/>
      <c r="D1380" s="4"/>
      <c r="E1380" s="4"/>
      <c r="F1380" s="4"/>
      <c r="G1380" s="4"/>
      <c r="H1380" s="72"/>
      <c r="I1380" s="72"/>
      <c r="J1380" s="72"/>
      <c r="K1380" s="72"/>
      <c r="L1380" s="72"/>
      <c r="M1380" s="72"/>
      <c r="N1380" s="72"/>
      <c r="O1380" s="72"/>
      <c r="P1380" s="72"/>
      <c r="Q1380" s="72"/>
      <c r="R1380" s="72"/>
      <c r="S1380" s="72"/>
      <c r="T1380" s="72"/>
      <c r="U1380" s="72"/>
      <c r="V1380" s="72"/>
      <c r="W1380" s="72"/>
      <c r="X1380" s="72"/>
      <c r="Y1380" s="72"/>
    </row>
    <row r="1381" spans="1:25" x14ac:dyDescent="0.3">
      <c r="A1381" s="4"/>
      <c r="B1381" s="4"/>
      <c r="C1381" s="4"/>
      <c r="D1381" s="4"/>
      <c r="E1381" s="4"/>
      <c r="F1381" s="4"/>
      <c r="G1381" s="4"/>
      <c r="H1381" s="72"/>
      <c r="I1381" s="72"/>
      <c r="J1381" s="72"/>
      <c r="K1381" s="72"/>
      <c r="L1381" s="72"/>
      <c r="M1381" s="72"/>
      <c r="N1381" s="72"/>
      <c r="O1381" s="72"/>
      <c r="P1381" s="72"/>
      <c r="Q1381" s="72"/>
      <c r="R1381" s="72"/>
      <c r="S1381" s="72"/>
      <c r="T1381" s="72"/>
      <c r="U1381" s="72"/>
      <c r="V1381" s="72"/>
      <c r="W1381" s="72"/>
      <c r="X1381" s="72"/>
      <c r="Y1381" s="72"/>
    </row>
    <row r="1382" spans="1:25" x14ac:dyDescent="0.3">
      <c r="A1382" s="4"/>
      <c r="B1382" s="4"/>
      <c r="C1382" s="4"/>
      <c r="D1382" s="4"/>
      <c r="E1382" s="4"/>
      <c r="F1382" s="4"/>
      <c r="G1382" s="4"/>
      <c r="H1382" s="72"/>
      <c r="I1382" s="72"/>
      <c r="J1382" s="72"/>
      <c r="K1382" s="72"/>
      <c r="L1382" s="72"/>
      <c r="M1382" s="72"/>
      <c r="N1382" s="72"/>
      <c r="O1382" s="72"/>
      <c r="P1382" s="72"/>
      <c r="Q1382" s="72"/>
      <c r="R1382" s="72"/>
      <c r="S1382" s="72"/>
      <c r="T1382" s="72"/>
      <c r="U1382" s="72"/>
      <c r="V1382" s="72"/>
      <c r="W1382" s="72"/>
      <c r="X1382" s="72"/>
      <c r="Y1382" s="72"/>
    </row>
    <row r="1383" spans="1:25" x14ac:dyDescent="0.3">
      <c r="A1383" s="4"/>
      <c r="B1383" s="4"/>
      <c r="C1383" s="4"/>
      <c r="D1383" s="4"/>
      <c r="E1383" s="4"/>
      <c r="F1383" s="4"/>
      <c r="G1383" s="4"/>
      <c r="H1383" s="72"/>
      <c r="I1383" s="72"/>
      <c r="J1383" s="72"/>
      <c r="K1383" s="72"/>
      <c r="L1383" s="72"/>
      <c r="M1383" s="72"/>
      <c r="N1383" s="72"/>
      <c r="O1383" s="72"/>
      <c r="P1383" s="72"/>
      <c r="Q1383" s="72"/>
      <c r="R1383" s="72"/>
      <c r="S1383" s="72"/>
      <c r="T1383" s="72"/>
      <c r="U1383" s="72"/>
      <c r="V1383" s="72"/>
      <c r="W1383" s="72"/>
      <c r="X1383" s="72"/>
      <c r="Y1383" s="72"/>
    </row>
    <row r="1384" spans="1:25" x14ac:dyDescent="0.3">
      <c r="A1384" s="4"/>
      <c r="B1384" s="4"/>
      <c r="C1384" s="4"/>
      <c r="D1384" s="4"/>
      <c r="E1384" s="4"/>
      <c r="F1384" s="4"/>
      <c r="G1384" s="4"/>
      <c r="H1384" s="72"/>
      <c r="I1384" s="72"/>
      <c r="J1384" s="72"/>
      <c r="K1384" s="72"/>
      <c r="L1384" s="72"/>
      <c r="M1384" s="72"/>
      <c r="N1384" s="72"/>
      <c r="O1384" s="72"/>
      <c r="P1384" s="72"/>
      <c r="Q1384" s="72"/>
      <c r="R1384" s="72"/>
      <c r="S1384" s="72"/>
      <c r="T1384" s="72"/>
      <c r="U1384" s="72"/>
      <c r="V1384" s="72"/>
      <c r="W1384" s="72"/>
      <c r="X1384" s="72"/>
      <c r="Y1384" s="72"/>
    </row>
    <row r="1385" spans="1:25" x14ac:dyDescent="0.3">
      <c r="A1385" s="4"/>
      <c r="B1385" s="4"/>
      <c r="C1385" s="4"/>
      <c r="D1385" s="4"/>
      <c r="E1385" s="4"/>
      <c r="F1385" s="4"/>
      <c r="G1385" s="4"/>
      <c r="H1385" s="72"/>
      <c r="I1385" s="72"/>
      <c r="J1385" s="72"/>
      <c r="K1385" s="72"/>
      <c r="L1385" s="72"/>
      <c r="M1385" s="72"/>
      <c r="N1385" s="72"/>
      <c r="O1385" s="72"/>
      <c r="P1385" s="72"/>
      <c r="Q1385" s="72"/>
      <c r="R1385" s="72"/>
      <c r="S1385" s="72"/>
      <c r="T1385" s="72"/>
      <c r="U1385" s="72"/>
      <c r="V1385" s="72"/>
      <c r="W1385" s="72"/>
      <c r="X1385" s="72"/>
      <c r="Y1385" s="72"/>
    </row>
    <row r="1386" spans="1:25" x14ac:dyDescent="0.3">
      <c r="A1386" s="4"/>
      <c r="B1386" s="4"/>
      <c r="C1386" s="4"/>
      <c r="D1386" s="4"/>
      <c r="E1386" s="4"/>
      <c r="F1386" s="4"/>
      <c r="G1386" s="4"/>
      <c r="H1386" s="72"/>
      <c r="I1386" s="72"/>
      <c r="J1386" s="72"/>
      <c r="K1386" s="72"/>
      <c r="L1386" s="72"/>
      <c r="M1386" s="72"/>
      <c r="N1386" s="72"/>
      <c r="O1386" s="72"/>
      <c r="P1386" s="72"/>
      <c r="Q1386" s="72"/>
      <c r="R1386" s="72"/>
      <c r="S1386" s="72"/>
      <c r="T1386" s="72"/>
      <c r="U1386" s="72"/>
      <c r="V1386" s="72"/>
      <c r="W1386" s="72"/>
      <c r="X1386" s="72"/>
      <c r="Y1386" s="72"/>
    </row>
    <row r="1387" spans="1:25" x14ac:dyDescent="0.3">
      <c r="A1387" s="4"/>
      <c r="B1387" s="4"/>
      <c r="C1387" s="4"/>
      <c r="D1387" s="4"/>
      <c r="E1387" s="4"/>
      <c r="F1387" s="4"/>
      <c r="G1387" s="4"/>
      <c r="H1387" s="72"/>
      <c r="I1387" s="72"/>
      <c r="J1387" s="72"/>
      <c r="K1387" s="72"/>
      <c r="L1387" s="72"/>
      <c r="M1387" s="72"/>
      <c r="N1387" s="72"/>
      <c r="O1387" s="72"/>
      <c r="P1387" s="72"/>
      <c r="Q1387" s="72"/>
      <c r="R1387" s="72"/>
      <c r="S1387" s="72"/>
      <c r="T1387" s="72"/>
      <c r="U1387" s="72"/>
      <c r="V1387" s="72"/>
      <c r="W1387" s="72"/>
      <c r="X1387" s="72"/>
      <c r="Y1387" s="72"/>
    </row>
    <row r="1388" spans="1:25" x14ac:dyDescent="0.3">
      <c r="A1388" s="4"/>
      <c r="B1388" s="4"/>
      <c r="C1388" s="4"/>
      <c r="D1388" s="4"/>
      <c r="E1388" s="4"/>
      <c r="F1388" s="4"/>
      <c r="G1388" s="4"/>
      <c r="H1388" s="72"/>
      <c r="I1388" s="72"/>
      <c r="J1388" s="72"/>
      <c r="K1388" s="72"/>
      <c r="L1388" s="72"/>
      <c r="M1388" s="72"/>
      <c r="N1388" s="72"/>
      <c r="O1388" s="72"/>
      <c r="P1388" s="72"/>
      <c r="Q1388" s="72"/>
      <c r="R1388" s="72"/>
      <c r="S1388" s="72"/>
      <c r="T1388" s="72"/>
      <c r="U1388" s="72"/>
      <c r="V1388" s="72"/>
      <c r="W1388" s="72"/>
      <c r="X1388" s="72"/>
      <c r="Y1388" s="72"/>
    </row>
    <row r="1389" spans="1:25" x14ac:dyDescent="0.3">
      <c r="A1389" s="4"/>
      <c r="B1389" s="4"/>
      <c r="C1389" s="4"/>
      <c r="D1389" s="4"/>
      <c r="E1389" s="4"/>
      <c r="F1389" s="4"/>
      <c r="G1389" s="4"/>
      <c r="H1389" s="72"/>
      <c r="I1389" s="72"/>
      <c r="J1389" s="72"/>
      <c r="K1389" s="72"/>
      <c r="L1389" s="72"/>
      <c r="M1389" s="72"/>
      <c r="N1389" s="72"/>
      <c r="O1389" s="72"/>
      <c r="P1389" s="72"/>
      <c r="Q1389" s="72"/>
      <c r="R1389" s="72"/>
      <c r="S1389" s="72"/>
      <c r="T1389" s="72"/>
      <c r="U1389" s="72"/>
      <c r="V1389" s="72"/>
      <c r="W1389" s="72"/>
      <c r="X1389" s="72"/>
      <c r="Y1389" s="72"/>
    </row>
    <row r="1390" spans="1:25" x14ac:dyDescent="0.3">
      <c r="A1390" s="4"/>
      <c r="B1390" s="4"/>
      <c r="C1390" s="4"/>
      <c r="D1390" s="4"/>
      <c r="E1390" s="4"/>
      <c r="F1390" s="4"/>
      <c r="G1390" s="4"/>
      <c r="H1390" s="72"/>
      <c r="I1390" s="72"/>
      <c r="J1390" s="72"/>
      <c r="K1390" s="72"/>
      <c r="L1390" s="72"/>
      <c r="M1390" s="72"/>
      <c r="N1390" s="72"/>
      <c r="O1390" s="72"/>
      <c r="P1390" s="72"/>
      <c r="Q1390" s="72"/>
      <c r="R1390" s="72"/>
      <c r="S1390" s="72"/>
      <c r="T1390" s="72"/>
      <c r="U1390" s="72"/>
      <c r="V1390" s="72"/>
      <c r="W1390" s="72"/>
      <c r="X1390" s="72"/>
      <c r="Y1390" s="72"/>
    </row>
    <row r="1391" spans="1:25" x14ac:dyDescent="0.3">
      <c r="A1391" s="4"/>
      <c r="B1391" s="4"/>
      <c r="C1391" s="4"/>
      <c r="D1391" s="4"/>
      <c r="E1391" s="4"/>
      <c r="F1391" s="4"/>
      <c r="G1391" s="4"/>
      <c r="H1391" s="72"/>
      <c r="I1391" s="72"/>
      <c r="J1391" s="72"/>
      <c r="K1391" s="72"/>
      <c r="L1391" s="72"/>
      <c r="M1391" s="72"/>
      <c r="N1391" s="72"/>
      <c r="O1391" s="72"/>
      <c r="P1391" s="72"/>
      <c r="Q1391" s="72"/>
      <c r="R1391" s="72"/>
      <c r="S1391" s="72"/>
      <c r="T1391" s="72"/>
      <c r="U1391" s="72"/>
      <c r="V1391" s="72"/>
      <c r="W1391" s="72"/>
      <c r="X1391" s="72"/>
      <c r="Y1391" s="72"/>
    </row>
    <row r="1392" spans="1:25" x14ac:dyDescent="0.3">
      <c r="A1392" s="4"/>
      <c r="B1392" s="4"/>
      <c r="C1392" s="4"/>
      <c r="D1392" s="4"/>
      <c r="E1392" s="4"/>
      <c r="F1392" s="4"/>
      <c r="G1392" s="4"/>
      <c r="H1392" s="72"/>
      <c r="I1392" s="72"/>
      <c r="J1392" s="72"/>
      <c r="K1392" s="72"/>
      <c r="L1392" s="72"/>
      <c r="M1392" s="72"/>
      <c r="N1392" s="72"/>
      <c r="O1392" s="72"/>
      <c r="P1392" s="72"/>
      <c r="Q1392" s="72"/>
      <c r="R1392" s="72"/>
      <c r="S1392" s="72"/>
      <c r="T1392" s="72"/>
      <c r="U1392" s="72"/>
      <c r="V1392" s="72"/>
      <c r="W1392" s="72"/>
      <c r="X1392" s="72"/>
      <c r="Y1392" s="72"/>
    </row>
    <row r="1393" spans="1:25" x14ac:dyDescent="0.3">
      <c r="A1393" s="4"/>
      <c r="B1393" s="4"/>
      <c r="C1393" s="4"/>
      <c r="D1393" s="4"/>
      <c r="E1393" s="4"/>
      <c r="F1393" s="4"/>
      <c r="G1393" s="4"/>
      <c r="H1393" s="72"/>
      <c r="I1393" s="72"/>
      <c r="J1393" s="72"/>
      <c r="K1393" s="72"/>
      <c r="L1393" s="72"/>
      <c r="M1393" s="72"/>
      <c r="N1393" s="72"/>
      <c r="O1393" s="72"/>
      <c r="P1393" s="72"/>
      <c r="Q1393" s="72"/>
      <c r="R1393" s="72"/>
      <c r="S1393" s="72"/>
      <c r="T1393" s="72"/>
      <c r="U1393" s="72"/>
      <c r="V1393" s="72"/>
      <c r="W1393" s="72"/>
      <c r="X1393" s="72"/>
      <c r="Y1393" s="72"/>
    </row>
    <row r="1394" spans="1:25" x14ac:dyDescent="0.3">
      <c r="A1394" s="4"/>
      <c r="B1394" s="4"/>
      <c r="C1394" s="4"/>
      <c r="D1394" s="4"/>
      <c r="E1394" s="4"/>
      <c r="F1394" s="4"/>
      <c r="G1394" s="4"/>
      <c r="H1394" s="72"/>
      <c r="I1394" s="72"/>
      <c r="J1394" s="72"/>
      <c r="K1394" s="72"/>
      <c r="L1394" s="72"/>
      <c r="M1394" s="72"/>
      <c r="N1394" s="72"/>
      <c r="O1394" s="72"/>
      <c r="P1394" s="72"/>
      <c r="Q1394" s="72"/>
      <c r="R1394" s="72"/>
      <c r="S1394" s="72"/>
      <c r="T1394" s="72"/>
      <c r="U1394" s="72"/>
      <c r="V1394" s="72"/>
      <c r="W1394" s="72"/>
      <c r="X1394" s="72"/>
      <c r="Y1394" s="72"/>
    </row>
    <row r="1395" spans="1:25" x14ac:dyDescent="0.3">
      <c r="A1395" s="4"/>
      <c r="B1395" s="4"/>
      <c r="C1395" s="4"/>
      <c r="D1395" s="4"/>
      <c r="E1395" s="4"/>
      <c r="F1395" s="4"/>
      <c r="G1395" s="4"/>
      <c r="H1395" s="72"/>
      <c r="I1395" s="72"/>
      <c r="J1395" s="72"/>
      <c r="K1395" s="72"/>
      <c r="L1395" s="72"/>
      <c r="M1395" s="72"/>
      <c r="N1395" s="72"/>
      <c r="O1395" s="72"/>
      <c r="P1395" s="72"/>
      <c r="Q1395" s="72"/>
      <c r="R1395" s="72"/>
      <c r="S1395" s="72"/>
      <c r="T1395" s="72"/>
      <c r="U1395" s="72"/>
      <c r="V1395" s="72"/>
      <c r="W1395" s="72"/>
      <c r="X1395" s="72"/>
      <c r="Y1395" s="72"/>
    </row>
    <row r="1396" spans="1:25" x14ac:dyDescent="0.3">
      <c r="A1396" s="4"/>
      <c r="B1396" s="4"/>
      <c r="C1396" s="4"/>
      <c r="D1396" s="4"/>
      <c r="E1396" s="4"/>
      <c r="F1396" s="4"/>
      <c r="G1396" s="4"/>
      <c r="H1396" s="72"/>
      <c r="I1396" s="72"/>
      <c r="J1396" s="72"/>
      <c r="K1396" s="72"/>
      <c r="L1396" s="72"/>
      <c r="M1396" s="72"/>
      <c r="N1396" s="72"/>
      <c r="O1396" s="72"/>
      <c r="P1396" s="72"/>
      <c r="Q1396" s="72"/>
      <c r="R1396" s="72"/>
      <c r="S1396" s="72"/>
      <c r="T1396" s="72"/>
      <c r="U1396" s="72"/>
      <c r="V1396" s="72"/>
      <c r="W1396" s="72"/>
      <c r="X1396" s="72"/>
      <c r="Y1396" s="72"/>
    </row>
    <row r="1397" spans="1:25" x14ac:dyDescent="0.3">
      <c r="A1397" s="4"/>
      <c r="B1397" s="4"/>
      <c r="C1397" s="4"/>
      <c r="D1397" s="4"/>
      <c r="E1397" s="4"/>
      <c r="F1397" s="4"/>
      <c r="G1397" s="4"/>
      <c r="H1397" s="72"/>
      <c r="I1397" s="72"/>
      <c r="J1397" s="72"/>
      <c r="K1397" s="72"/>
      <c r="L1397" s="72"/>
      <c r="M1397" s="72"/>
      <c r="N1397" s="72"/>
      <c r="O1397" s="72"/>
      <c r="P1397" s="72"/>
      <c r="Q1397" s="72"/>
      <c r="R1397" s="72"/>
      <c r="S1397" s="72"/>
      <c r="T1397" s="72"/>
      <c r="U1397" s="72"/>
      <c r="V1397" s="72"/>
      <c r="W1397" s="72"/>
      <c r="X1397" s="72"/>
      <c r="Y1397" s="72"/>
    </row>
    <row r="1398" spans="1:25" x14ac:dyDescent="0.3">
      <c r="A1398" s="4"/>
      <c r="B1398" s="4"/>
      <c r="C1398" s="4"/>
      <c r="D1398" s="4"/>
      <c r="E1398" s="4"/>
      <c r="F1398" s="4"/>
      <c r="G1398" s="4"/>
      <c r="H1398" s="72"/>
      <c r="I1398" s="72"/>
      <c r="J1398" s="72"/>
      <c r="K1398" s="72"/>
      <c r="L1398" s="72"/>
      <c r="M1398" s="72"/>
      <c r="N1398" s="72"/>
      <c r="O1398" s="72"/>
      <c r="P1398" s="72"/>
      <c r="Q1398" s="72"/>
      <c r="R1398" s="72"/>
      <c r="S1398" s="72"/>
      <c r="T1398" s="72"/>
      <c r="U1398" s="72"/>
      <c r="V1398" s="72"/>
      <c r="W1398" s="72"/>
      <c r="X1398" s="72"/>
      <c r="Y1398" s="72"/>
    </row>
    <row r="1399" spans="1:25" x14ac:dyDescent="0.3">
      <c r="A1399" s="4"/>
      <c r="B1399" s="4"/>
      <c r="C1399" s="4"/>
      <c r="D1399" s="4"/>
      <c r="E1399" s="4"/>
      <c r="F1399" s="4"/>
      <c r="G1399" s="4"/>
      <c r="H1399" s="72"/>
      <c r="I1399" s="72"/>
      <c r="J1399" s="72"/>
      <c r="K1399" s="72"/>
      <c r="L1399" s="72"/>
      <c r="M1399" s="72"/>
      <c r="N1399" s="72"/>
      <c r="O1399" s="72"/>
      <c r="P1399" s="72"/>
      <c r="Q1399" s="72"/>
      <c r="R1399" s="72"/>
      <c r="S1399" s="72"/>
      <c r="T1399" s="72"/>
      <c r="U1399" s="72"/>
      <c r="V1399" s="72"/>
      <c r="W1399" s="72"/>
      <c r="X1399" s="72"/>
      <c r="Y1399" s="72"/>
    </row>
    <row r="1400" spans="1:25" x14ac:dyDescent="0.3">
      <c r="A1400" s="4"/>
      <c r="B1400" s="4"/>
      <c r="C1400" s="4"/>
      <c r="D1400" s="4"/>
      <c r="E1400" s="4"/>
      <c r="F1400" s="4"/>
      <c r="G1400" s="4"/>
      <c r="H1400" s="72"/>
      <c r="I1400" s="72"/>
      <c r="J1400" s="72"/>
      <c r="K1400" s="72"/>
      <c r="L1400" s="72"/>
      <c r="M1400" s="72"/>
      <c r="N1400" s="72"/>
      <c r="O1400" s="72"/>
      <c r="P1400" s="72"/>
      <c r="Q1400" s="72"/>
      <c r="R1400" s="72"/>
      <c r="S1400" s="72"/>
      <c r="T1400" s="72"/>
      <c r="U1400" s="72"/>
      <c r="V1400" s="72"/>
      <c r="W1400" s="72"/>
      <c r="X1400" s="72"/>
      <c r="Y1400" s="72"/>
    </row>
    <row r="1401" spans="1:25" x14ac:dyDescent="0.3">
      <c r="A1401" s="4"/>
      <c r="B1401" s="4"/>
      <c r="C1401" s="4"/>
      <c r="D1401" s="4"/>
      <c r="E1401" s="4"/>
      <c r="F1401" s="4"/>
      <c r="G1401" s="4"/>
      <c r="H1401" s="72"/>
      <c r="I1401" s="72"/>
      <c r="J1401" s="72"/>
      <c r="K1401" s="72"/>
      <c r="L1401" s="72"/>
      <c r="M1401" s="72"/>
      <c r="N1401" s="72"/>
      <c r="O1401" s="72"/>
      <c r="P1401" s="72"/>
      <c r="Q1401" s="72"/>
      <c r="R1401" s="72"/>
      <c r="S1401" s="72"/>
      <c r="T1401" s="72"/>
      <c r="U1401" s="72"/>
      <c r="V1401" s="72"/>
      <c r="W1401" s="72"/>
      <c r="X1401" s="72"/>
      <c r="Y1401" s="72"/>
    </row>
    <row r="1402" spans="1:25" x14ac:dyDescent="0.3">
      <c r="A1402" s="4"/>
      <c r="B1402" s="4"/>
      <c r="C1402" s="4"/>
      <c r="D1402" s="4"/>
      <c r="E1402" s="4"/>
      <c r="F1402" s="4"/>
      <c r="G1402" s="4"/>
      <c r="H1402" s="72"/>
      <c r="I1402" s="72"/>
      <c r="J1402" s="72"/>
      <c r="K1402" s="72"/>
      <c r="L1402" s="72"/>
      <c r="M1402" s="72"/>
      <c r="N1402" s="72"/>
      <c r="O1402" s="72"/>
      <c r="P1402" s="72"/>
      <c r="Q1402" s="72"/>
      <c r="R1402" s="72"/>
      <c r="S1402" s="72"/>
      <c r="T1402" s="72"/>
      <c r="U1402" s="72"/>
      <c r="V1402" s="72"/>
      <c r="W1402" s="72"/>
      <c r="X1402" s="72"/>
      <c r="Y1402" s="72"/>
    </row>
    <row r="1403" spans="1:25" x14ac:dyDescent="0.3">
      <c r="A1403" s="4"/>
      <c r="B1403" s="4"/>
      <c r="C1403" s="4"/>
      <c r="D1403" s="4"/>
      <c r="E1403" s="4"/>
      <c r="F1403" s="4"/>
      <c r="G1403" s="4"/>
      <c r="H1403" s="72"/>
      <c r="I1403" s="72"/>
      <c r="J1403" s="72"/>
      <c r="K1403" s="72"/>
      <c r="L1403" s="72"/>
      <c r="M1403" s="72"/>
      <c r="N1403" s="72"/>
      <c r="O1403" s="72"/>
      <c r="P1403" s="72"/>
      <c r="Q1403" s="72"/>
      <c r="R1403" s="72"/>
      <c r="S1403" s="72"/>
      <c r="T1403" s="72"/>
      <c r="U1403" s="72"/>
      <c r="V1403" s="72"/>
      <c r="W1403" s="72"/>
      <c r="X1403" s="72"/>
      <c r="Y1403" s="72"/>
    </row>
    <row r="1404" spans="1:25" x14ac:dyDescent="0.3">
      <c r="A1404" s="4"/>
      <c r="B1404" s="4"/>
      <c r="C1404" s="4"/>
      <c r="D1404" s="4"/>
      <c r="E1404" s="4"/>
      <c r="F1404" s="4"/>
      <c r="G1404" s="4"/>
      <c r="H1404" s="72"/>
      <c r="I1404" s="72"/>
      <c r="J1404" s="72"/>
      <c r="K1404" s="72"/>
      <c r="L1404" s="72"/>
      <c r="M1404" s="72"/>
      <c r="N1404" s="72"/>
      <c r="O1404" s="72"/>
      <c r="P1404" s="72"/>
      <c r="Q1404" s="72"/>
      <c r="R1404" s="72"/>
      <c r="S1404" s="72"/>
      <c r="T1404" s="72"/>
      <c r="U1404" s="72"/>
      <c r="V1404" s="72"/>
      <c r="W1404" s="72"/>
      <c r="X1404" s="72"/>
      <c r="Y1404" s="72"/>
    </row>
    <row r="1405" spans="1:25" x14ac:dyDescent="0.3">
      <c r="A1405" s="4"/>
      <c r="B1405" s="4"/>
      <c r="C1405" s="4"/>
      <c r="D1405" s="4"/>
      <c r="E1405" s="4"/>
      <c r="F1405" s="4"/>
      <c r="G1405" s="4"/>
      <c r="H1405" s="72"/>
      <c r="I1405" s="72"/>
      <c r="J1405" s="72"/>
      <c r="K1405" s="72"/>
      <c r="L1405" s="72"/>
      <c r="M1405" s="72"/>
      <c r="N1405" s="72"/>
      <c r="O1405" s="72"/>
      <c r="P1405" s="72"/>
      <c r="Q1405" s="72"/>
      <c r="R1405" s="72"/>
      <c r="S1405" s="72"/>
      <c r="T1405" s="72"/>
      <c r="U1405" s="72"/>
      <c r="V1405" s="72"/>
      <c r="W1405" s="72"/>
      <c r="X1405" s="72"/>
      <c r="Y1405" s="72"/>
    </row>
    <row r="1406" spans="1:25" x14ac:dyDescent="0.3">
      <c r="A1406" s="4"/>
      <c r="B1406" s="4"/>
      <c r="C1406" s="4"/>
      <c r="D1406" s="4"/>
      <c r="E1406" s="4"/>
      <c r="F1406" s="4"/>
      <c r="G1406" s="4"/>
      <c r="H1406" s="72"/>
      <c r="I1406" s="72"/>
      <c r="J1406" s="72"/>
      <c r="K1406" s="72"/>
      <c r="L1406" s="72"/>
      <c r="M1406" s="72"/>
      <c r="N1406" s="72"/>
      <c r="O1406" s="72"/>
      <c r="P1406" s="72"/>
      <c r="Q1406" s="72"/>
      <c r="R1406" s="72"/>
      <c r="S1406" s="72"/>
      <c r="T1406" s="72"/>
      <c r="U1406" s="72"/>
      <c r="V1406" s="72"/>
      <c r="W1406" s="72"/>
      <c r="X1406" s="72"/>
      <c r="Y1406" s="72"/>
    </row>
    <row r="1407" spans="1:25" x14ac:dyDescent="0.3">
      <c r="A1407" s="4"/>
      <c r="B1407" s="4"/>
      <c r="C1407" s="4"/>
      <c r="D1407" s="4"/>
      <c r="E1407" s="4"/>
      <c r="F1407" s="4"/>
      <c r="G1407" s="4"/>
      <c r="H1407" s="72"/>
      <c r="I1407" s="72"/>
      <c r="J1407" s="72"/>
      <c r="K1407" s="72"/>
      <c r="L1407" s="72"/>
      <c r="M1407" s="72"/>
      <c r="N1407" s="72"/>
      <c r="O1407" s="72"/>
      <c r="P1407" s="72"/>
      <c r="Q1407" s="72"/>
      <c r="R1407" s="72"/>
      <c r="S1407" s="72"/>
      <c r="T1407" s="72"/>
      <c r="U1407" s="72"/>
      <c r="V1407" s="72"/>
      <c r="W1407" s="72"/>
      <c r="X1407" s="72"/>
      <c r="Y1407" s="72"/>
    </row>
    <row r="1408" spans="1:25" x14ac:dyDescent="0.3">
      <c r="A1408" s="4"/>
      <c r="B1408" s="4"/>
      <c r="C1408" s="4"/>
      <c r="D1408" s="4"/>
      <c r="E1408" s="4"/>
      <c r="F1408" s="4"/>
      <c r="G1408" s="4"/>
      <c r="H1408" s="72"/>
      <c r="I1408" s="72"/>
      <c r="J1408" s="72"/>
      <c r="K1408" s="72"/>
      <c r="L1408" s="72"/>
      <c r="M1408" s="72"/>
      <c r="N1408" s="72"/>
      <c r="O1408" s="72"/>
      <c r="P1408" s="72"/>
      <c r="Q1408" s="72"/>
      <c r="R1408" s="72"/>
      <c r="S1408" s="72"/>
      <c r="T1408" s="72"/>
      <c r="U1408" s="72"/>
      <c r="V1408" s="72"/>
      <c r="W1408" s="72"/>
      <c r="X1408" s="72"/>
      <c r="Y1408" s="72"/>
    </row>
    <row r="1409" spans="1:25" x14ac:dyDescent="0.3">
      <c r="A1409" s="4"/>
      <c r="B1409" s="4"/>
      <c r="C1409" s="4"/>
      <c r="D1409" s="4"/>
      <c r="E1409" s="4"/>
      <c r="F1409" s="4"/>
      <c r="G1409" s="4"/>
      <c r="H1409" s="72"/>
      <c r="I1409" s="72"/>
      <c r="J1409" s="72"/>
      <c r="K1409" s="72"/>
      <c r="L1409" s="72"/>
      <c r="M1409" s="72"/>
      <c r="N1409" s="72"/>
      <c r="O1409" s="72"/>
      <c r="P1409" s="72"/>
      <c r="Q1409" s="72"/>
      <c r="R1409" s="72"/>
      <c r="S1409" s="72"/>
      <c r="T1409" s="72"/>
      <c r="U1409" s="72"/>
      <c r="V1409" s="72"/>
      <c r="W1409" s="72"/>
      <c r="X1409" s="72"/>
      <c r="Y1409" s="72"/>
    </row>
    <row r="1410" spans="1:25" x14ac:dyDescent="0.3">
      <c r="A1410" s="4"/>
      <c r="B1410" s="4"/>
      <c r="C1410" s="4"/>
      <c r="D1410" s="4"/>
      <c r="E1410" s="4"/>
      <c r="F1410" s="4"/>
      <c r="G1410" s="4"/>
      <c r="H1410" s="72"/>
      <c r="I1410" s="72"/>
      <c r="J1410" s="72"/>
      <c r="K1410" s="72"/>
      <c r="L1410" s="72"/>
      <c r="M1410" s="72"/>
      <c r="N1410" s="72"/>
      <c r="O1410" s="72"/>
      <c r="P1410" s="72"/>
      <c r="Q1410" s="72"/>
      <c r="R1410" s="72"/>
      <c r="S1410" s="72"/>
      <c r="T1410" s="72"/>
      <c r="U1410" s="72"/>
      <c r="V1410" s="72"/>
      <c r="W1410" s="72"/>
      <c r="X1410" s="72"/>
      <c r="Y1410" s="72"/>
    </row>
    <row r="1411" spans="1:25" x14ac:dyDescent="0.3">
      <c r="A1411" s="4"/>
      <c r="B1411" s="4"/>
      <c r="C1411" s="4"/>
      <c r="D1411" s="4"/>
      <c r="E1411" s="4"/>
      <c r="F1411" s="4"/>
      <c r="G1411" s="4"/>
      <c r="H1411" s="72"/>
      <c r="I1411" s="72"/>
      <c r="J1411" s="72"/>
      <c r="K1411" s="72"/>
      <c r="L1411" s="72"/>
      <c r="M1411" s="72"/>
      <c r="N1411" s="72"/>
      <c r="O1411" s="72"/>
      <c r="P1411" s="72"/>
      <c r="Q1411" s="72"/>
      <c r="R1411" s="72"/>
      <c r="S1411" s="72"/>
      <c r="T1411" s="72"/>
      <c r="U1411" s="72"/>
      <c r="V1411" s="72"/>
      <c r="W1411" s="72"/>
      <c r="X1411" s="72"/>
      <c r="Y1411" s="72"/>
    </row>
    <row r="1412" spans="1:25" x14ac:dyDescent="0.3">
      <c r="A1412" s="4"/>
      <c r="B1412" s="4"/>
      <c r="C1412" s="4"/>
      <c r="D1412" s="4"/>
      <c r="E1412" s="4"/>
      <c r="F1412" s="4"/>
      <c r="G1412" s="4"/>
      <c r="H1412" s="72"/>
      <c r="I1412" s="72"/>
      <c r="J1412" s="72"/>
      <c r="K1412" s="72"/>
      <c r="L1412" s="72"/>
      <c r="M1412" s="72"/>
      <c r="N1412" s="72"/>
      <c r="O1412" s="72"/>
      <c r="P1412" s="72"/>
      <c r="Q1412" s="72"/>
      <c r="R1412" s="72"/>
      <c r="S1412" s="72"/>
      <c r="T1412" s="72"/>
      <c r="U1412" s="72"/>
      <c r="V1412" s="72"/>
      <c r="W1412" s="72"/>
      <c r="X1412" s="72"/>
      <c r="Y1412" s="72"/>
    </row>
    <row r="1413" spans="1:25" x14ac:dyDescent="0.3">
      <c r="A1413" s="4"/>
      <c r="B1413" s="4"/>
      <c r="C1413" s="4"/>
      <c r="D1413" s="4"/>
      <c r="E1413" s="4"/>
      <c r="F1413" s="4"/>
      <c r="G1413" s="4"/>
      <c r="H1413" s="72"/>
      <c r="I1413" s="72"/>
      <c r="J1413" s="72"/>
      <c r="K1413" s="72"/>
      <c r="L1413" s="72"/>
      <c r="M1413" s="72"/>
      <c r="N1413" s="72"/>
      <c r="O1413" s="72"/>
      <c r="P1413" s="72"/>
      <c r="Q1413" s="72"/>
      <c r="R1413" s="72"/>
      <c r="S1413" s="72"/>
      <c r="T1413" s="72"/>
      <c r="U1413" s="72"/>
      <c r="V1413" s="72"/>
      <c r="W1413" s="72"/>
      <c r="X1413" s="72"/>
      <c r="Y1413" s="72"/>
    </row>
    <row r="1414" spans="1:25" x14ac:dyDescent="0.3">
      <c r="A1414" s="4"/>
      <c r="B1414" s="4"/>
      <c r="C1414" s="4"/>
      <c r="D1414" s="4"/>
      <c r="E1414" s="4"/>
      <c r="F1414" s="4"/>
      <c r="G1414" s="4"/>
      <c r="H1414" s="72"/>
      <c r="I1414" s="72"/>
      <c r="J1414" s="72"/>
      <c r="K1414" s="72"/>
      <c r="L1414" s="72"/>
      <c r="M1414" s="72"/>
      <c r="N1414" s="72"/>
      <c r="O1414" s="72"/>
      <c r="P1414" s="72"/>
      <c r="Q1414" s="72"/>
      <c r="R1414" s="72"/>
      <c r="S1414" s="72"/>
      <c r="T1414" s="72"/>
      <c r="U1414" s="72"/>
      <c r="V1414" s="72"/>
      <c r="W1414" s="72"/>
      <c r="X1414" s="72"/>
      <c r="Y1414" s="72"/>
    </row>
    <row r="1415" spans="1:25" x14ac:dyDescent="0.3">
      <c r="A1415" s="4"/>
      <c r="B1415" s="4"/>
      <c r="C1415" s="4"/>
      <c r="D1415" s="4"/>
      <c r="E1415" s="4"/>
      <c r="F1415" s="4"/>
      <c r="G1415" s="4"/>
      <c r="H1415" s="72"/>
      <c r="I1415" s="72"/>
      <c r="J1415" s="72"/>
      <c r="K1415" s="72"/>
      <c r="L1415" s="72"/>
      <c r="M1415" s="72"/>
      <c r="N1415" s="72"/>
      <c r="O1415" s="72"/>
      <c r="P1415" s="72"/>
      <c r="Q1415" s="72"/>
      <c r="R1415" s="72"/>
      <c r="S1415" s="72"/>
      <c r="T1415" s="72"/>
      <c r="U1415" s="72"/>
      <c r="V1415" s="72"/>
      <c r="W1415" s="72"/>
      <c r="X1415" s="72"/>
      <c r="Y1415" s="72"/>
    </row>
    <row r="1416" spans="1:25" x14ac:dyDescent="0.3">
      <c r="A1416" s="4"/>
      <c r="B1416" s="4"/>
      <c r="C1416" s="4"/>
      <c r="D1416" s="4"/>
      <c r="E1416" s="4"/>
      <c r="F1416" s="4"/>
      <c r="G1416" s="4"/>
      <c r="H1416" s="72"/>
      <c r="I1416" s="72"/>
      <c r="J1416" s="72"/>
      <c r="K1416" s="72"/>
      <c r="L1416" s="72"/>
      <c r="M1416" s="72"/>
      <c r="N1416" s="72"/>
      <c r="O1416" s="72"/>
      <c r="P1416" s="72"/>
      <c r="Q1416" s="72"/>
      <c r="R1416" s="72"/>
      <c r="S1416" s="72"/>
      <c r="T1416" s="72"/>
      <c r="U1416" s="72"/>
      <c r="V1416" s="72"/>
      <c r="W1416" s="72"/>
      <c r="X1416" s="72"/>
      <c r="Y1416" s="72"/>
    </row>
    <row r="1417" spans="1:25" x14ac:dyDescent="0.3">
      <c r="A1417" s="4"/>
      <c r="B1417" s="4"/>
      <c r="C1417" s="4"/>
      <c r="D1417" s="4"/>
      <c r="E1417" s="4"/>
      <c r="F1417" s="4"/>
      <c r="G1417" s="4"/>
      <c r="H1417" s="72"/>
      <c r="I1417" s="72"/>
      <c r="J1417" s="72"/>
      <c r="K1417" s="72"/>
      <c r="L1417" s="72"/>
      <c r="M1417" s="72"/>
      <c r="N1417" s="72"/>
      <c r="O1417" s="72"/>
      <c r="P1417" s="72"/>
      <c r="Q1417" s="72"/>
      <c r="R1417" s="72"/>
      <c r="S1417" s="72"/>
      <c r="T1417" s="72"/>
      <c r="U1417" s="72"/>
      <c r="V1417" s="72"/>
      <c r="W1417" s="72"/>
      <c r="X1417" s="72"/>
      <c r="Y1417" s="72"/>
    </row>
    <row r="1418" spans="1:25" x14ac:dyDescent="0.3">
      <c r="A1418" s="4"/>
      <c r="B1418" s="4"/>
      <c r="C1418" s="4"/>
      <c r="D1418" s="4"/>
      <c r="E1418" s="4"/>
      <c r="F1418" s="4"/>
      <c r="G1418" s="4"/>
      <c r="H1418" s="72"/>
      <c r="I1418" s="72"/>
      <c r="J1418" s="72"/>
      <c r="K1418" s="72"/>
      <c r="L1418" s="72"/>
      <c r="M1418" s="72"/>
      <c r="N1418" s="72"/>
      <c r="O1418" s="72"/>
      <c r="P1418" s="72"/>
      <c r="Q1418" s="72"/>
      <c r="R1418" s="72"/>
      <c r="S1418" s="72"/>
      <c r="T1418" s="72"/>
      <c r="U1418" s="72"/>
      <c r="V1418" s="72"/>
      <c r="W1418" s="72"/>
      <c r="X1418" s="72"/>
      <c r="Y1418" s="72"/>
    </row>
    <row r="1419" spans="1:25" x14ac:dyDescent="0.3">
      <c r="A1419" s="4"/>
      <c r="B1419" s="4"/>
      <c r="C1419" s="4"/>
      <c r="D1419" s="4"/>
      <c r="E1419" s="4"/>
      <c r="F1419" s="4"/>
      <c r="G1419" s="4"/>
      <c r="H1419" s="72"/>
      <c r="I1419" s="72"/>
      <c r="J1419" s="72"/>
      <c r="K1419" s="72"/>
      <c r="L1419" s="72"/>
      <c r="M1419" s="72"/>
      <c r="N1419" s="72"/>
      <c r="O1419" s="72"/>
      <c r="P1419" s="72"/>
      <c r="Q1419" s="72"/>
      <c r="R1419" s="72"/>
      <c r="S1419" s="72"/>
      <c r="T1419" s="72"/>
      <c r="U1419" s="72"/>
      <c r="V1419" s="72"/>
      <c r="W1419" s="72"/>
      <c r="X1419" s="72"/>
      <c r="Y1419" s="72"/>
    </row>
    <row r="1420" spans="1:25" x14ac:dyDescent="0.3">
      <c r="A1420" s="4"/>
      <c r="B1420" s="4"/>
      <c r="C1420" s="4"/>
      <c r="D1420" s="4"/>
      <c r="E1420" s="4"/>
      <c r="F1420" s="4"/>
      <c r="G1420" s="4"/>
      <c r="H1420" s="72"/>
      <c r="I1420" s="72"/>
      <c r="J1420" s="72"/>
      <c r="K1420" s="72"/>
      <c r="L1420" s="72"/>
      <c r="M1420" s="72"/>
      <c r="N1420" s="72"/>
      <c r="O1420" s="72"/>
      <c r="P1420" s="72"/>
      <c r="Q1420" s="72"/>
      <c r="R1420" s="72"/>
      <c r="S1420" s="72"/>
      <c r="T1420" s="72"/>
      <c r="U1420" s="72"/>
      <c r="V1420" s="72"/>
      <c r="W1420" s="72"/>
      <c r="X1420" s="72"/>
      <c r="Y1420" s="72"/>
    </row>
    <row r="1421" spans="1:25" x14ac:dyDescent="0.3">
      <c r="A1421" s="4"/>
      <c r="B1421" s="4"/>
      <c r="C1421" s="4"/>
      <c r="D1421" s="4"/>
      <c r="E1421" s="4"/>
      <c r="F1421" s="4"/>
      <c r="G1421" s="4"/>
      <c r="H1421" s="72"/>
      <c r="I1421" s="72"/>
      <c r="J1421" s="72"/>
      <c r="K1421" s="72"/>
      <c r="L1421" s="72"/>
      <c r="M1421" s="72"/>
      <c r="N1421" s="72"/>
      <c r="O1421" s="72"/>
      <c r="P1421" s="72"/>
      <c r="Q1421" s="72"/>
      <c r="R1421" s="72"/>
      <c r="S1421" s="72"/>
      <c r="T1421" s="72"/>
      <c r="U1421" s="72"/>
      <c r="V1421" s="72"/>
      <c r="W1421" s="72"/>
      <c r="X1421" s="72"/>
      <c r="Y1421" s="72"/>
    </row>
    <row r="1422" spans="1:25" x14ac:dyDescent="0.3">
      <c r="A1422" s="4"/>
      <c r="B1422" s="4"/>
      <c r="C1422" s="4"/>
      <c r="D1422" s="4"/>
      <c r="E1422" s="4"/>
      <c r="F1422" s="4"/>
      <c r="G1422" s="4"/>
      <c r="H1422" s="72"/>
      <c r="I1422" s="72"/>
      <c r="J1422" s="72"/>
      <c r="K1422" s="72"/>
      <c r="L1422" s="72"/>
      <c r="M1422" s="72"/>
      <c r="N1422" s="72"/>
      <c r="O1422" s="72"/>
      <c r="P1422" s="72"/>
      <c r="Q1422" s="72"/>
      <c r="R1422" s="72"/>
      <c r="S1422" s="72"/>
      <c r="T1422" s="72"/>
      <c r="U1422" s="72"/>
      <c r="V1422" s="72"/>
      <c r="W1422" s="72"/>
      <c r="X1422" s="72"/>
      <c r="Y1422" s="72"/>
    </row>
    <row r="1423" spans="1:25" x14ac:dyDescent="0.3">
      <c r="A1423" s="4"/>
      <c r="B1423" s="4"/>
      <c r="C1423" s="4"/>
      <c r="D1423" s="4"/>
      <c r="E1423" s="4"/>
      <c r="F1423" s="4"/>
      <c r="G1423" s="4"/>
      <c r="H1423" s="72"/>
      <c r="I1423" s="72"/>
      <c r="J1423" s="72"/>
      <c r="K1423" s="72"/>
      <c r="L1423" s="72"/>
      <c r="M1423" s="72"/>
      <c r="N1423" s="72"/>
      <c r="O1423" s="72"/>
      <c r="P1423" s="72"/>
      <c r="Q1423" s="72"/>
      <c r="R1423" s="72"/>
      <c r="S1423" s="72"/>
      <c r="T1423" s="72"/>
      <c r="U1423" s="72"/>
      <c r="V1423" s="72"/>
      <c r="W1423" s="72"/>
      <c r="X1423" s="72"/>
      <c r="Y1423" s="72"/>
    </row>
    <row r="1424" spans="1:25" x14ac:dyDescent="0.3">
      <c r="A1424" s="4"/>
      <c r="B1424" s="4"/>
      <c r="C1424" s="4"/>
      <c r="D1424" s="4"/>
      <c r="E1424" s="4"/>
      <c r="F1424" s="4"/>
      <c r="G1424" s="4"/>
      <c r="H1424" s="72"/>
      <c r="I1424" s="72"/>
      <c r="J1424" s="72"/>
      <c r="K1424" s="72"/>
      <c r="L1424" s="72"/>
      <c r="M1424" s="72"/>
      <c r="N1424" s="72"/>
      <c r="O1424" s="72"/>
      <c r="P1424" s="72"/>
      <c r="Q1424" s="72"/>
      <c r="R1424" s="72"/>
      <c r="S1424" s="72"/>
      <c r="T1424" s="72"/>
      <c r="U1424" s="72"/>
      <c r="V1424" s="72"/>
      <c r="W1424" s="72"/>
      <c r="X1424" s="72"/>
      <c r="Y1424" s="72"/>
    </row>
    <row r="1425" spans="1:25" x14ac:dyDescent="0.3">
      <c r="A1425" s="4"/>
      <c r="B1425" s="4"/>
      <c r="C1425" s="4"/>
      <c r="D1425" s="4"/>
      <c r="E1425" s="4"/>
      <c r="F1425" s="4"/>
      <c r="G1425" s="4"/>
      <c r="H1425" s="72"/>
      <c r="I1425" s="72"/>
      <c r="J1425" s="72"/>
      <c r="K1425" s="72"/>
      <c r="L1425" s="72"/>
      <c r="M1425" s="72"/>
      <c r="N1425" s="72"/>
      <c r="O1425" s="72"/>
      <c r="P1425" s="72"/>
      <c r="Q1425" s="72"/>
      <c r="R1425" s="72"/>
      <c r="S1425" s="72"/>
      <c r="T1425" s="72"/>
      <c r="U1425" s="72"/>
      <c r="V1425" s="72"/>
      <c r="W1425" s="72"/>
      <c r="X1425" s="72"/>
      <c r="Y1425" s="72"/>
    </row>
    <row r="1426" spans="1:25" x14ac:dyDescent="0.3">
      <c r="A1426" s="4"/>
      <c r="B1426" s="4"/>
      <c r="C1426" s="4"/>
      <c r="D1426" s="4"/>
      <c r="E1426" s="4"/>
      <c r="F1426" s="4"/>
      <c r="G1426" s="4"/>
      <c r="H1426" s="72"/>
      <c r="I1426" s="72"/>
      <c r="J1426" s="72"/>
      <c r="K1426" s="72"/>
      <c r="L1426" s="72"/>
      <c r="M1426" s="72"/>
      <c r="N1426" s="72"/>
      <c r="O1426" s="72"/>
      <c r="P1426" s="72"/>
      <c r="Q1426" s="72"/>
      <c r="R1426" s="72"/>
      <c r="S1426" s="72"/>
      <c r="T1426" s="72"/>
      <c r="U1426" s="72"/>
      <c r="V1426" s="72"/>
      <c r="W1426" s="72"/>
      <c r="X1426" s="72"/>
      <c r="Y1426" s="72"/>
    </row>
    <row r="1427" spans="1:25" x14ac:dyDescent="0.3">
      <c r="A1427" s="4"/>
      <c r="B1427" s="4"/>
      <c r="C1427" s="4"/>
      <c r="D1427" s="4"/>
      <c r="E1427" s="4"/>
      <c r="F1427" s="4"/>
      <c r="G1427" s="4"/>
      <c r="H1427" s="72"/>
      <c r="I1427" s="72"/>
      <c r="J1427" s="72"/>
      <c r="K1427" s="72"/>
      <c r="L1427" s="72"/>
      <c r="M1427" s="72"/>
      <c r="N1427" s="72"/>
      <c r="O1427" s="72"/>
      <c r="P1427" s="72"/>
      <c r="Q1427" s="72"/>
      <c r="R1427" s="72"/>
      <c r="S1427" s="72"/>
      <c r="T1427" s="72"/>
      <c r="U1427" s="72"/>
      <c r="V1427" s="72"/>
      <c r="W1427" s="72"/>
      <c r="X1427" s="72"/>
      <c r="Y1427" s="72"/>
    </row>
    <row r="1428" spans="1:25" x14ac:dyDescent="0.3">
      <c r="A1428" s="4"/>
      <c r="B1428" s="4"/>
      <c r="C1428" s="4"/>
      <c r="D1428" s="4"/>
      <c r="E1428" s="4"/>
      <c r="F1428" s="4"/>
      <c r="G1428" s="4"/>
      <c r="H1428" s="72"/>
      <c r="I1428" s="72"/>
      <c r="J1428" s="72"/>
      <c r="K1428" s="72"/>
      <c r="L1428" s="72"/>
      <c r="M1428" s="72"/>
      <c r="N1428" s="72"/>
      <c r="O1428" s="72"/>
      <c r="P1428" s="72"/>
      <c r="Q1428" s="72"/>
      <c r="R1428" s="72"/>
      <c r="S1428" s="72"/>
      <c r="T1428" s="72"/>
      <c r="U1428" s="72"/>
      <c r="V1428" s="72"/>
      <c r="W1428" s="72"/>
      <c r="X1428" s="72"/>
      <c r="Y1428" s="72"/>
    </row>
    <row r="1429" spans="1:25" x14ac:dyDescent="0.3">
      <c r="A1429" s="4"/>
      <c r="B1429" s="4"/>
      <c r="C1429" s="4"/>
      <c r="D1429" s="4"/>
      <c r="E1429" s="4"/>
      <c r="F1429" s="4"/>
      <c r="G1429" s="4"/>
      <c r="H1429" s="72"/>
      <c r="I1429" s="72"/>
      <c r="J1429" s="72"/>
      <c r="K1429" s="72"/>
      <c r="L1429" s="72"/>
      <c r="M1429" s="72"/>
      <c r="N1429" s="72"/>
      <c r="O1429" s="72"/>
      <c r="P1429" s="72"/>
      <c r="Q1429" s="72"/>
      <c r="R1429" s="72"/>
      <c r="S1429" s="72"/>
      <c r="T1429" s="72"/>
      <c r="U1429" s="72"/>
      <c r="V1429" s="72"/>
      <c r="W1429" s="72"/>
      <c r="X1429" s="72"/>
      <c r="Y1429" s="72"/>
    </row>
    <row r="1430" spans="1:25" x14ac:dyDescent="0.3">
      <c r="A1430" s="4"/>
      <c r="B1430" s="4"/>
      <c r="C1430" s="4"/>
      <c r="D1430" s="4"/>
      <c r="E1430" s="4"/>
      <c r="F1430" s="4"/>
      <c r="G1430" s="4"/>
      <c r="H1430" s="72"/>
      <c r="I1430" s="72"/>
      <c r="J1430" s="72"/>
      <c r="K1430" s="72"/>
      <c r="L1430" s="72"/>
      <c r="M1430" s="72"/>
      <c r="N1430" s="72"/>
      <c r="O1430" s="72"/>
      <c r="P1430" s="72"/>
      <c r="Q1430" s="72"/>
      <c r="R1430" s="72"/>
      <c r="S1430" s="72"/>
      <c r="T1430" s="72"/>
      <c r="U1430" s="72"/>
      <c r="V1430" s="72"/>
      <c r="W1430" s="72"/>
      <c r="X1430" s="72"/>
      <c r="Y1430" s="72"/>
    </row>
    <row r="1431" spans="1:25" x14ac:dyDescent="0.3">
      <c r="A1431" s="4"/>
      <c r="B1431" s="4"/>
      <c r="C1431" s="4"/>
      <c r="D1431" s="4"/>
      <c r="E1431" s="4"/>
      <c r="F1431" s="4"/>
      <c r="G1431" s="4"/>
      <c r="H1431" s="72"/>
      <c r="I1431" s="72"/>
      <c r="J1431" s="72"/>
      <c r="K1431" s="72"/>
      <c r="L1431" s="72"/>
      <c r="M1431" s="72"/>
      <c r="N1431" s="72"/>
      <c r="O1431" s="72"/>
      <c r="P1431" s="72"/>
      <c r="Q1431" s="72"/>
      <c r="R1431" s="72"/>
      <c r="S1431" s="72"/>
      <c r="T1431" s="72"/>
      <c r="U1431" s="72"/>
      <c r="V1431" s="72"/>
      <c r="W1431" s="72"/>
      <c r="X1431" s="72"/>
      <c r="Y1431" s="72"/>
    </row>
    <row r="1432" spans="1:25" x14ac:dyDescent="0.3">
      <c r="A1432" s="4"/>
      <c r="B1432" s="4"/>
      <c r="C1432" s="4"/>
      <c r="D1432" s="4"/>
      <c r="E1432" s="4"/>
      <c r="F1432" s="4"/>
      <c r="G1432" s="4"/>
      <c r="H1432" s="72"/>
      <c r="I1432" s="72"/>
      <c r="J1432" s="72"/>
      <c r="K1432" s="72"/>
      <c r="L1432" s="72"/>
      <c r="M1432" s="72"/>
      <c r="N1432" s="72"/>
      <c r="O1432" s="72"/>
      <c r="P1432" s="72"/>
      <c r="Q1432" s="72"/>
      <c r="R1432" s="72"/>
      <c r="S1432" s="72"/>
      <c r="T1432" s="72"/>
      <c r="U1432" s="72"/>
      <c r="V1432" s="72"/>
      <c r="W1432" s="72"/>
      <c r="X1432" s="72"/>
      <c r="Y1432" s="72"/>
    </row>
    <row r="1433" spans="1:25" x14ac:dyDescent="0.3">
      <c r="A1433" s="4"/>
      <c r="B1433" s="4"/>
      <c r="C1433" s="4"/>
      <c r="D1433" s="4"/>
      <c r="E1433" s="4"/>
      <c r="F1433" s="4"/>
      <c r="G1433" s="4"/>
      <c r="H1433" s="72"/>
      <c r="I1433" s="72"/>
      <c r="J1433" s="72"/>
      <c r="K1433" s="72"/>
      <c r="L1433" s="72"/>
      <c r="M1433" s="72"/>
      <c r="N1433" s="72"/>
      <c r="O1433" s="72"/>
      <c r="P1433" s="72"/>
      <c r="Q1433" s="72"/>
      <c r="R1433" s="72"/>
      <c r="S1433" s="72"/>
      <c r="T1433" s="72"/>
      <c r="U1433" s="72"/>
      <c r="V1433" s="72"/>
      <c r="W1433" s="72"/>
      <c r="X1433" s="72"/>
      <c r="Y1433" s="72"/>
    </row>
    <row r="1434" spans="1:25" x14ac:dyDescent="0.3">
      <c r="A1434" s="4"/>
      <c r="B1434" s="4"/>
      <c r="C1434" s="4"/>
      <c r="D1434" s="4"/>
      <c r="E1434" s="4"/>
      <c r="F1434" s="4"/>
      <c r="G1434" s="4"/>
      <c r="H1434" s="72"/>
      <c r="I1434" s="72"/>
      <c r="J1434" s="72"/>
      <c r="K1434" s="72"/>
      <c r="L1434" s="72"/>
      <c r="M1434" s="72"/>
      <c r="N1434" s="72"/>
      <c r="O1434" s="72"/>
      <c r="P1434" s="72"/>
      <c r="Q1434" s="72"/>
      <c r="R1434" s="72"/>
      <c r="S1434" s="72"/>
      <c r="T1434" s="72"/>
      <c r="U1434" s="72"/>
      <c r="V1434" s="72"/>
      <c r="W1434" s="72"/>
      <c r="X1434" s="72"/>
      <c r="Y1434" s="72"/>
    </row>
    <row r="1435" spans="1:25" x14ac:dyDescent="0.3">
      <c r="A1435" s="4"/>
      <c r="B1435" s="4"/>
      <c r="C1435" s="4"/>
      <c r="D1435" s="4"/>
      <c r="E1435" s="4"/>
      <c r="F1435" s="4"/>
      <c r="G1435" s="4"/>
      <c r="H1435" s="72"/>
      <c r="I1435" s="72"/>
      <c r="J1435" s="72"/>
      <c r="K1435" s="72"/>
      <c r="L1435" s="72"/>
      <c r="M1435" s="72"/>
      <c r="N1435" s="72"/>
      <c r="O1435" s="72"/>
      <c r="P1435" s="72"/>
      <c r="Q1435" s="72"/>
      <c r="R1435" s="72"/>
      <c r="S1435" s="72"/>
      <c r="T1435" s="72"/>
      <c r="U1435" s="72"/>
      <c r="V1435" s="72"/>
      <c r="W1435" s="72"/>
      <c r="X1435" s="72"/>
      <c r="Y1435" s="72"/>
    </row>
    <row r="1436" spans="1:25" x14ac:dyDescent="0.3">
      <c r="A1436" s="4"/>
      <c r="B1436" s="4"/>
      <c r="C1436" s="4"/>
      <c r="D1436" s="4"/>
      <c r="E1436" s="4"/>
      <c r="F1436" s="4"/>
      <c r="G1436" s="4"/>
      <c r="H1436" s="72"/>
      <c r="I1436" s="72"/>
      <c r="J1436" s="72"/>
      <c r="K1436" s="72"/>
      <c r="L1436" s="72"/>
      <c r="M1436" s="72"/>
      <c r="N1436" s="72"/>
      <c r="O1436" s="72"/>
      <c r="P1436" s="72"/>
      <c r="Q1436" s="72"/>
      <c r="R1436" s="72"/>
      <c r="S1436" s="72"/>
      <c r="T1436" s="72"/>
      <c r="U1436" s="72"/>
      <c r="V1436" s="72"/>
      <c r="W1436" s="72"/>
      <c r="X1436" s="72"/>
      <c r="Y1436" s="72"/>
    </row>
    <row r="1437" spans="1:25" x14ac:dyDescent="0.3">
      <c r="A1437" s="4"/>
      <c r="B1437" s="4"/>
      <c r="C1437" s="4"/>
      <c r="D1437" s="4"/>
      <c r="E1437" s="4"/>
      <c r="F1437" s="4"/>
      <c r="G1437" s="4"/>
      <c r="H1437" s="72"/>
      <c r="I1437" s="72"/>
      <c r="J1437" s="72"/>
      <c r="K1437" s="72"/>
      <c r="L1437" s="72"/>
      <c r="M1437" s="72"/>
      <c r="N1437" s="72"/>
      <c r="O1437" s="72"/>
      <c r="P1437" s="72"/>
      <c r="Q1437" s="72"/>
      <c r="R1437" s="72"/>
      <c r="S1437" s="72"/>
      <c r="T1437" s="72"/>
      <c r="U1437" s="72"/>
      <c r="V1437" s="72"/>
      <c r="W1437" s="72"/>
      <c r="X1437" s="72"/>
      <c r="Y1437" s="72"/>
    </row>
    <row r="1438" spans="1:25" x14ac:dyDescent="0.3">
      <c r="A1438" s="4"/>
      <c r="B1438" s="4"/>
      <c r="C1438" s="4"/>
      <c r="D1438" s="4"/>
      <c r="E1438" s="4"/>
      <c r="F1438" s="4"/>
      <c r="G1438" s="4"/>
      <c r="H1438" s="72"/>
      <c r="I1438" s="72"/>
      <c r="J1438" s="72"/>
      <c r="K1438" s="72"/>
      <c r="L1438" s="72"/>
      <c r="M1438" s="72"/>
      <c r="N1438" s="72"/>
      <c r="O1438" s="72"/>
      <c r="P1438" s="72"/>
      <c r="Q1438" s="72"/>
      <c r="R1438" s="72"/>
      <c r="S1438" s="72"/>
      <c r="T1438" s="72"/>
      <c r="U1438" s="72"/>
      <c r="V1438" s="72"/>
      <c r="W1438" s="72"/>
      <c r="X1438" s="72"/>
      <c r="Y1438" s="72"/>
    </row>
    <row r="1439" spans="1:25" x14ac:dyDescent="0.3">
      <c r="A1439" s="4"/>
      <c r="B1439" s="4"/>
      <c r="C1439" s="4"/>
      <c r="D1439" s="4"/>
      <c r="E1439" s="4"/>
      <c r="F1439" s="4"/>
      <c r="G1439" s="4"/>
      <c r="H1439" s="72"/>
      <c r="I1439" s="72"/>
      <c r="J1439" s="72"/>
      <c r="K1439" s="72"/>
      <c r="L1439" s="72"/>
      <c r="M1439" s="72"/>
      <c r="N1439" s="72"/>
      <c r="O1439" s="72"/>
      <c r="P1439" s="72"/>
      <c r="Q1439" s="72"/>
      <c r="R1439" s="72"/>
      <c r="S1439" s="72"/>
      <c r="T1439" s="72"/>
      <c r="U1439" s="72"/>
      <c r="V1439" s="72"/>
      <c r="W1439" s="72"/>
      <c r="X1439" s="72"/>
      <c r="Y1439" s="72"/>
    </row>
    <row r="1440" spans="1:25" x14ac:dyDescent="0.3">
      <c r="A1440" s="4"/>
      <c r="B1440" s="4"/>
      <c r="C1440" s="4"/>
      <c r="D1440" s="4"/>
      <c r="E1440" s="4"/>
      <c r="F1440" s="4"/>
      <c r="G1440" s="4"/>
      <c r="H1440" s="72"/>
      <c r="I1440" s="72"/>
      <c r="J1440" s="72"/>
      <c r="K1440" s="72"/>
      <c r="L1440" s="72"/>
      <c r="M1440" s="72"/>
      <c r="N1440" s="72"/>
      <c r="O1440" s="72"/>
      <c r="P1440" s="72"/>
      <c r="Q1440" s="72"/>
      <c r="R1440" s="72"/>
      <c r="S1440" s="72"/>
      <c r="T1440" s="72"/>
      <c r="U1440" s="72"/>
      <c r="V1440" s="72"/>
      <c r="W1440" s="72"/>
      <c r="X1440" s="72"/>
      <c r="Y1440" s="72"/>
    </row>
    <row r="1441" spans="1:25" x14ac:dyDescent="0.3">
      <c r="A1441" s="4"/>
      <c r="B1441" s="4"/>
      <c r="C1441" s="4"/>
      <c r="D1441" s="4"/>
      <c r="E1441" s="4"/>
      <c r="F1441" s="4"/>
      <c r="G1441" s="4"/>
      <c r="H1441" s="72"/>
      <c r="I1441" s="72"/>
      <c r="J1441" s="72"/>
      <c r="K1441" s="72"/>
      <c r="L1441" s="72"/>
      <c r="M1441" s="72"/>
      <c r="N1441" s="72"/>
      <c r="O1441" s="72"/>
      <c r="P1441" s="72"/>
      <c r="Q1441" s="72"/>
      <c r="R1441" s="72"/>
      <c r="S1441" s="72"/>
      <c r="T1441" s="72"/>
      <c r="U1441" s="72"/>
      <c r="V1441" s="72"/>
      <c r="W1441" s="72"/>
      <c r="X1441" s="72"/>
      <c r="Y1441" s="72"/>
    </row>
    <row r="1442" spans="1:25" x14ac:dyDescent="0.3">
      <c r="A1442" s="4"/>
      <c r="B1442" s="4"/>
      <c r="C1442" s="4"/>
      <c r="D1442" s="4"/>
      <c r="E1442" s="4"/>
      <c r="F1442" s="4"/>
      <c r="G1442" s="4"/>
      <c r="H1442" s="72"/>
      <c r="I1442" s="72"/>
      <c r="J1442" s="72"/>
      <c r="K1442" s="72"/>
      <c r="L1442" s="72"/>
      <c r="M1442" s="72"/>
      <c r="N1442" s="72"/>
      <c r="O1442" s="72"/>
      <c r="P1442" s="72"/>
      <c r="Q1442" s="72"/>
      <c r="R1442" s="72"/>
      <c r="S1442" s="72"/>
      <c r="T1442" s="72"/>
      <c r="U1442" s="72"/>
      <c r="V1442" s="72"/>
      <c r="W1442" s="72"/>
      <c r="X1442" s="72"/>
      <c r="Y1442" s="72"/>
    </row>
    <row r="1443" spans="1:25" x14ac:dyDescent="0.3">
      <c r="A1443" s="4"/>
      <c r="B1443" s="4"/>
      <c r="C1443" s="4"/>
      <c r="D1443" s="4"/>
      <c r="E1443" s="4"/>
      <c r="F1443" s="4"/>
      <c r="G1443" s="4"/>
      <c r="H1443" s="72"/>
      <c r="I1443" s="72"/>
      <c r="J1443" s="72"/>
      <c r="K1443" s="72"/>
      <c r="L1443" s="72"/>
      <c r="M1443" s="72"/>
      <c r="N1443" s="72"/>
      <c r="O1443" s="72"/>
      <c r="P1443" s="72"/>
      <c r="Q1443" s="72"/>
      <c r="R1443" s="72"/>
      <c r="S1443" s="72"/>
      <c r="T1443" s="72"/>
      <c r="U1443" s="72"/>
      <c r="V1443" s="72"/>
      <c r="W1443" s="72"/>
      <c r="X1443" s="72"/>
      <c r="Y1443" s="72"/>
    </row>
    <row r="1444" spans="1:25" x14ac:dyDescent="0.3">
      <c r="A1444" s="4"/>
      <c r="B1444" s="4"/>
      <c r="C1444" s="4"/>
      <c r="D1444" s="4"/>
      <c r="E1444" s="4"/>
      <c r="F1444" s="4"/>
      <c r="G1444" s="4"/>
      <c r="H1444" s="72"/>
      <c r="I1444" s="72"/>
      <c r="J1444" s="72"/>
      <c r="K1444" s="72"/>
      <c r="L1444" s="72"/>
      <c r="M1444" s="72"/>
      <c r="N1444" s="72"/>
      <c r="O1444" s="72"/>
      <c r="P1444" s="72"/>
      <c r="Q1444" s="72"/>
      <c r="R1444" s="72"/>
      <c r="S1444" s="72"/>
      <c r="T1444" s="72"/>
      <c r="U1444" s="72"/>
      <c r="V1444" s="72"/>
      <c r="W1444" s="72"/>
      <c r="X1444" s="72"/>
      <c r="Y1444" s="72"/>
    </row>
    <row r="1445" spans="1:25" x14ac:dyDescent="0.3">
      <c r="A1445" s="4"/>
      <c r="B1445" s="4"/>
      <c r="C1445" s="4"/>
      <c r="D1445" s="4"/>
      <c r="E1445" s="4"/>
      <c r="F1445" s="4"/>
      <c r="G1445" s="4"/>
      <c r="H1445" s="72"/>
      <c r="I1445" s="72"/>
      <c r="J1445" s="72"/>
      <c r="K1445" s="72"/>
      <c r="L1445" s="72"/>
      <c r="M1445" s="72"/>
      <c r="N1445" s="72"/>
      <c r="O1445" s="72"/>
      <c r="P1445" s="72"/>
      <c r="Q1445" s="72"/>
      <c r="R1445" s="72"/>
      <c r="S1445" s="72"/>
      <c r="T1445" s="72"/>
      <c r="U1445" s="72"/>
      <c r="V1445" s="72"/>
      <c r="W1445" s="72"/>
      <c r="X1445" s="72"/>
      <c r="Y1445" s="72"/>
    </row>
    <row r="1446" spans="1:25" x14ac:dyDescent="0.3">
      <c r="A1446" s="4"/>
      <c r="B1446" s="4"/>
      <c r="C1446" s="4"/>
      <c r="D1446" s="4"/>
      <c r="E1446" s="4"/>
      <c r="F1446" s="4"/>
      <c r="G1446" s="4"/>
      <c r="H1446" s="72"/>
      <c r="I1446" s="72"/>
      <c r="J1446" s="72"/>
      <c r="K1446" s="72"/>
      <c r="L1446" s="72"/>
      <c r="M1446" s="72"/>
      <c r="N1446" s="72"/>
      <c r="O1446" s="72"/>
      <c r="P1446" s="72"/>
      <c r="Q1446" s="72"/>
      <c r="R1446" s="72"/>
      <c r="S1446" s="72"/>
      <c r="T1446" s="72"/>
      <c r="U1446" s="72"/>
      <c r="V1446" s="72"/>
      <c r="W1446" s="72"/>
      <c r="X1446" s="72"/>
      <c r="Y1446" s="72"/>
    </row>
    <row r="1447" spans="1:25" x14ac:dyDescent="0.3">
      <c r="A1447" s="4"/>
      <c r="B1447" s="4"/>
      <c r="C1447" s="4"/>
      <c r="D1447" s="4"/>
      <c r="E1447" s="4"/>
      <c r="F1447" s="4"/>
      <c r="G1447" s="4"/>
      <c r="H1447" s="72"/>
      <c r="I1447" s="72"/>
      <c r="J1447" s="72"/>
      <c r="K1447" s="72"/>
      <c r="L1447" s="72"/>
      <c r="M1447" s="72"/>
      <c r="N1447" s="72"/>
      <c r="O1447" s="72"/>
      <c r="P1447" s="72"/>
      <c r="Q1447" s="72"/>
      <c r="R1447" s="72"/>
      <c r="S1447" s="72"/>
      <c r="T1447" s="72"/>
      <c r="U1447" s="72"/>
      <c r="V1447" s="72"/>
      <c r="W1447" s="72"/>
      <c r="X1447" s="72"/>
      <c r="Y1447" s="72"/>
    </row>
    <row r="1448" spans="1:25" x14ac:dyDescent="0.3">
      <c r="A1448" s="4"/>
      <c r="B1448" s="4"/>
      <c r="C1448" s="4"/>
      <c r="D1448" s="4"/>
      <c r="E1448" s="4"/>
      <c r="F1448" s="4"/>
      <c r="G1448" s="4"/>
      <c r="H1448" s="72"/>
      <c r="I1448" s="72"/>
      <c r="J1448" s="72"/>
      <c r="K1448" s="72"/>
      <c r="L1448" s="72"/>
      <c r="M1448" s="72"/>
      <c r="N1448" s="72"/>
      <c r="O1448" s="72"/>
      <c r="P1448" s="72"/>
      <c r="Q1448" s="72"/>
      <c r="R1448" s="72"/>
      <c r="S1448" s="72"/>
      <c r="T1448" s="72"/>
      <c r="U1448" s="72"/>
      <c r="V1448" s="72"/>
      <c r="W1448" s="72"/>
      <c r="X1448" s="72"/>
      <c r="Y1448" s="72"/>
    </row>
    <row r="1449" spans="1:25" x14ac:dyDescent="0.3">
      <c r="A1449" s="4"/>
      <c r="B1449" s="4"/>
      <c r="C1449" s="4"/>
      <c r="D1449" s="4"/>
      <c r="E1449" s="4"/>
      <c r="F1449" s="4"/>
      <c r="G1449" s="4"/>
      <c r="H1449" s="72"/>
      <c r="I1449" s="72"/>
      <c r="J1449" s="72"/>
      <c r="K1449" s="72"/>
      <c r="L1449" s="72"/>
      <c r="M1449" s="72"/>
      <c r="N1449" s="72"/>
      <c r="O1449" s="72"/>
      <c r="P1449" s="72"/>
      <c r="Q1449" s="72"/>
      <c r="R1449" s="72"/>
      <c r="S1449" s="72"/>
      <c r="T1449" s="72"/>
      <c r="U1449" s="72"/>
      <c r="V1449" s="72"/>
      <c r="W1449" s="72"/>
      <c r="X1449" s="72"/>
      <c r="Y1449" s="72"/>
    </row>
    <row r="1450" spans="1:25" x14ac:dyDescent="0.3">
      <c r="A1450" s="4"/>
      <c r="B1450" s="4"/>
      <c r="C1450" s="4"/>
      <c r="D1450" s="4"/>
      <c r="E1450" s="4"/>
      <c r="F1450" s="4"/>
      <c r="G1450" s="4"/>
      <c r="H1450" s="72"/>
      <c r="I1450" s="72"/>
      <c r="J1450" s="72"/>
      <c r="K1450" s="72"/>
      <c r="L1450" s="72"/>
      <c r="M1450" s="72"/>
      <c r="N1450" s="72"/>
      <c r="O1450" s="72"/>
      <c r="P1450" s="72"/>
      <c r="Q1450" s="72"/>
      <c r="R1450" s="72"/>
      <c r="S1450" s="72"/>
      <c r="T1450" s="72"/>
      <c r="U1450" s="72"/>
      <c r="V1450" s="72"/>
      <c r="W1450" s="72"/>
      <c r="X1450" s="72"/>
      <c r="Y1450" s="72"/>
    </row>
    <row r="1451" spans="1:25" x14ac:dyDescent="0.3">
      <c r="A1451" s="4"/>
      <c r="B1451" s="4"/>
      <c r="C1451" s="4"/>
      <c r="D1451" s="4"/>
      <c r="E1451" s="4"/>
      <c r="F1451" s="4"/>
      <c r="G1451" s="4"/>
      <c r="H1451" s="72"/>
      <c r="I1451" s="72"/>
      <c r="J1451" s="72"/>
      <c r="K1451" s="72"/>
      <c r="L1451" s="72"/>
      <c r="M1451" s="72"/>
      <c r="N1451" s="72"/>
      <c r="O1451" s="72"/>
      <c r="P1451" s="72"/>
      <c r="Q1451" s="72"/>
      <c r="R1451" s="72"/>
      <c r="S1451" s="72"/>
      <c r="T1451" s="72"/>
      <c r="U1451" s="72"/>
      <c r="V1451" s="72"/>
      <c r="W1451" s="72"/>
      <c r="X1451" s="72"/>
      <c r="Y1451" s="72"/>
    </row>
    <row r="1452" spans="1:25" x14ac:dyDescent="0.3">
      <c r="A1452" s="4"/>
      <c r="B1452" s="4"/>
      <c r="C1452" s="4"/>
      <c r="D1452" s="4"/>
      <c r="E1452" s="4"/>
      <c r="F1452" s="4"/>
      <c r="G1452" s="4"/>
      <c r="H1452" s="72"/>
      <c r="I1452" s="72"/>
      <c r="J1452" s="72"/>
      <c r="K1452" s="72"/>
      <c r="L1452" s="72"/>
      <c r="M1452" s="72"/>
      <c r="N1452" s="72"/>
      <c r="O1452" s="72"/>
      <c r="P1452" s="72"/>
      <c r="Q1452" s="72"/>
      <c r="R1452" s="72"/>
      <c r="S1452" s="72"/>
      <c r="T1452" s="72"/>
      <c r="U1452" s="72"/>
      <c r="V1452" s="72"/>
      <c r="W1452" s="72"/>
      <c r="X1452" s="72"/>
      <c r="Y1452" s="72"/>
    </row>
    <row r="1453" spans="1:25" x14ac:dyDescent="0.3">
      <c r="A1453" s="4"/>
      <c r="B1453" s="4"/>
      <c r="C1453" s="4"/>
      <c r="D1453" s="4"/>
      <c r="E1453" s="4"/>
      <c r="F1453" s="4"/>
      <c r="G1453" s="4"/>
      <c r="H1453" s="72"/>
      <c r="I1453" s="72"/>
      <c r="J1453" s="72"/>
      <c r="K1453" s="72"/>
      <c r="L1453" s="72"/>
      <c r="M1453" s="72"/>
      <c r="N1453" s="72"/>
      <c r="O1453" s="72"/>
      <c r="P1453" s="72"/>
      <c r="Q1453" s="72"/>
      <c r="R1453" s="72"/>
      <c r="S1453" s="72"/>
      <c r="T1453" s="72"/>
      <c r="U1453" s="72"/>
      <c r="V1453" s="72"/>
      <c r="W1453" s="72"/>
      <c r="X1453" s="72"/>
      <c r="Y1453" s="72"/>
    </row>
    <row r="1454" spans="1:25" x14ac:dyDescent="0.3">
      <c r="A1454" s="4"/>
      <c r="B1454" s="4"/>
      <c r="C1454" s="4"/>
      <c r="D1454" s="4"/>
      <c r="E1454" s="4"/>
      <c r="F1454" s="4"/>
      <c r="G1454" s="4"/>
      <c r="H1454" s="72"/>
      <c r="I1454" s="72"/>
      <c r="J1454" s="72"/>
      <c r="K1454" s="72"/>
      <c r="L1454" s="72"/>
      <c r="M1454" s="72"/>
      <c r="N1454" s="72"/>
      <c r="O1454" s="72"/>
      <c r="P1454" s="72"/>
      <c r="Q1454" s="72"/>
      <c r="R1454" s="72"/>
      <c r="S1454" s="72"/>
      <c r="T1454" s="72"/>
      <c r="U1454" s="72"/>
      <c r="V1454" s="72"/>
      <c r="W1454" s="72"/>
      <c r="X1454" s="72"/>
      <c r="Y1454" s="72"/>
    </row>
    <row r="1455" spans="1:25" x14ac:dyDescent="0.3">
      <c r="A1455" s="4"/>
      <c r="B1455" s="4"/>
      <c r="C1455" s="4"/>
      <c r="D1455" s="4"/>
      <c r="E1455" s="4"/>
      <c r="F1455" s="4"/>
      <c r="G1455" s="4"/>
      <c r="H1455" s="72"/>
      <c r="I1455" s="72"/>
      <c r="J1455" s="72"/>
      <c r="K1455" s="72"/>
      <c r="L1455" s="72"/>
      <c r="M1455" s="72"/>
      <c r="N1455" s="72"/>
      <c r="O1455" s="72"/>
      <c r="P1455" s="72"/>
      <c r="Q1455" s="72"/>
      <c r="R1455" s="72"/>
      <c r="S1455" s="72"/>
      <c r="T1455" s="72"/>
      <c r="U1455" s="72"/>
      <c r="V1455" s="72"/>
      <c r="W1455" s="72"/>
      <c r="X1455" s="72"/>
      <c r="Y1455" s="72"/>
    </row>
    <row r="1456" spans="1:25" x14ac:dyDescent="0.3">
      <c r="A1456" s="4"/>
      <c r="B1456" s="4"/>
      <c r="C1456" s="4"/>
      <c r="D1456" s="4"/>
      <c r="E1456" s="4"/>
      <c r="F1456" s="4"/>
      <c r="G1456" s="4"/>
      <c r="H1456" s="72"/>
      <c r="I1456" s="72"/>
      <c r="J1456" s="72"/>
      <c r="K1456" s="72"/>
      <c r="L1456" s="72"/>
      <c r="M1456" s="72"/>
      <c r="N1456" s="72"/>
      <c r="O1456" s="72"/>
      <c r="P1456" s="72"/>
      <c r="Q1456" s="72"/>
      <c r="R1456" s="72"/>
      <c r="S1456" s="72"/>
      <c r="T1456" s="72"/>
      <c r="U1456" s="72"/>
      <c r="V1456" s="72"/>
      <c r="W1456" s="72"/>
      <c r="X1456" s="72"/>
      <c r="Y1456" s="72"/>
    </row>
    <row r="1457" spans="1:25" x14ac:dyDescent="0.3">
      <c r="A1457" s="4"/>
      <c r="B1457" s="4"/>
      <c r="C1457" s="4"/>
      <c r="D1457" s="4"/>
      <c r="E1457" s="4"/>
      <c r="F1457" s="4"/>
      <c r="G1457" s="4"/>
      <c r="H1457" s="72"/>
      <c r="I1457" s="72"/>
      <c r="J1457" s="72"/>
      <c r="K1457" s="72"/>
      <c r="L1457" s="72"/>
      <c r="M1457" s="72"/>
      <c r="N1457" s="72"/>
      <c r="O1457" s="72"/>
      <c r="P1457" s="72"/>
      <c r="Q1457" s="72"/>
      <c r="R1457" s="72"/>
      <c r="S1457" s="72"/>
      <c r="T1457" s="72"/>
      <c r="U1457" s="72"/>
      <c r="V1457" s="72"/>
      <c r="W1457" s="72"/>
      <c r="X1457" s="72"/>
      <c r="Y1457" s="72"/>
    </row>
    <row r="1458" spans="1:25" x14ac:dyDescent="0.3">
      <c r="A1458" s="4"/>
      <c r="B1458" s="4"/>
      <c r="C1458" s="4"/>
      <c r="D1458" s="4"/>
      <c r="E1458" s="4"/>
      <c r="F1458" s="4"/>
      <c r="G1458" s="4"/>
      <c r="H1458" s="72"/>
      <c r="I1458" s="72"/>
      <c r="J1458" s="72"/>
      <c r="K1458" s="72"/>
      <c r="L1458" s="72"/>
      <c r="M1458" s="72"/>
      <c r="N1458" s="72"/>
      <c r="O1458" s="72"/>
      <c r="P1458" s="72"/>
      <c r="Q1458" s="72"/>
      <c r="R1458" s="72"/>
      <c r="S1458" s="72"/>
      <c r="T1458" s="72"/>
      <c r="U1458" s="72"/>
      <c r="V1458" s="72"/>
      <c r="W1458" s="72"/>
      <c r="X1458" s="72"/>
      <c r="Y1458" s="72"/>
    </row>
    <row r="1459" spans="1:25" x14ac:dyDescent="0.3">
      <c r="A1459" s="4"/>
      <c r="B1459" s="4"/>
      <c r="C1459" s="4"/>
      <c r="D1459" s="4"/>
      <c r="E1459" s="4"/>
      <c r="F1459" s="4"/>
      <c r="G1459" s="4"/>
      <c r="H1459" s="72"/>
      <c r="I1459" s="72"/>
      <c r="J1459" s="72"/>
      <c r="K1459" s="72"/>
      <c r="L1459" s="72"/>
      <c r="M1459" s="72"/>
      <c r="N1459" s="72"/>
      <c r="O1459" s="72"/>
      <c r="P1459" s="72"/>
      <c r="Q1459" s="72"/>
      <c r="R1459" s="72"/>
      <c r="S1459" s="72"/>
      <c r="T1459" s="72"/>
      <c r="U1459" s="72"/>
      <c r="V1459" s="72"/>
      <c r="W1459" s="72"/>
      <c r="X1459" s="72"/>
      <c r="Y1459" s="72"/>
    </row>
    <row r="1460" spans="1:25" x14ac:dyDescent="0.3">
      <c r="A1460" s="4"/>
      <c r="B1460" s="4"/>
      <c r="C1460" s="4"/>
      <c r="D1460" s="4"/>
      <c r="E1460" s="4"/>
      <c r="F1460" s="4"/>
      <c r="G1460" s="4"/>
      <c r="H1460" s="72"/>
      <c r="I1460" s="72"/>
      <c r="J1460" s="72"/>
      <c r="K1460" s="72"/>
      <c r="L1460" s="72"/>
      <c r="M1460" s="72"/>
      <c r="N1460" s="72"/>
      <c r="O1460" s="72"/>
      <c r="P1460" s="72"/>
      <c r="Q1460" s="72"/>
      <c r="R1460" s="72"/>
      <c r="S1460" s="72"/>
      <c r="T1460" s="72"/>
      <c r="U1460" s="72"/>
      <c r="V1460" s="72"/>
      <c r="W1460" s="72"/>
      <c r="X1460" s="72"/>
      <c r="Y1460" s="72"/>
    </row>
    <row r="1461" spans="1:25" x14ac:dyDescent="0.3">
      <c r="A1461" s="4"/>
      <c r="B1461" s="4"/>
      <c r="C1461" s="4"/>
      <c r="D1461" s="4"/>
      <c r="E1461" s="4"/>
      <c r="F1461" s="4"/>
      <c r="G1461" s="4"/>
      <c r="H1461" s="72"/>
      <c r="I1461" s="72"/>
      <c r="J1461" s="72"/>
      <c r="K1461" s="72"/>
      <c r="L1461" s="72"/>
      <c r="M1461" s="72"/>
      <c r="N1461" s="72"/>
      <c r="O1461" s="72"/>
      <c r="P1461" s="72"/>
      <c r="Q1461" s="72"/>
      <c r="R1461" s="72"/>
      <c r="S1461" s="72"/>
      <c r="T1461" s="72"/>
      <c r="U1461" s="72"/>
      <c r="V1461" s="72"/>
      <c r="W1461" s="72"/>
      <c r="X1461" s="72"/>
      <c r="Y1461" s="72"/>
    </row>
    <row r="1462" spans="1:25" x14ac:dyDescent="0.3">
      <c r="A1462" s="4"/>
      <c r="B1462" s="4"/>
      <c r="C1462" s="4"/>
      <c r="D1462" s="4"/>
      <c r="E1462" s="4"/>
      <c r="F1462" s="4"/>
      <c r="G1462" s="4"/>
      <c r="H1462" s="72"/>
      <c r="I1462" s="72"/>
      <c r="J1462" s="72"/>
      <c r="K1462" s="72"/>
      <c r="L1462" s="72"/>
      <c r="M1462" s="72"/>
      <c r="N1462" s="72"/>
      <c r="O1462" s="72"/>
      <c r="P1462" s="72"/>
      <c r="Q1462" s="72"/>
      <c r="R1462" s="72"/>
      <c r="S1462" s="72"/>
      <c r="T1462" s="72"/>
      <c r="U1462" s="72"/>
      <c r="V1462" s="72"/>
      <c r="W1462" s="72"/>
      <c r="X1462" s="72"/>
      <c r="Y1462" s="72"/>
    </row>
    <row r="1463" spans="1:25" x14ac:dyDescent="0.3">
      <c r="A1463" s="4"/>
      <c r="B1463" s="4"/>
      <c r="C1463" s="4"/>
      <c r="D1463" s="4"/>
      <c r="E1463" s="4"/>
      <c r="F1463" s="4"/>
      <c r="G1463" s="4"/>
      <c r="H1463" s="72"/>
      <c r="I1463" s="72"/>
      <c r="J1463" s="72"/>
      <c r="K1463" s="72"/>
      <c r="L1463" s="72"/>
      <c r="M1463" s="72"/>
      <c r="N1463" s="72"/>
      <c r="O1463" s="72"/>
      <c r="P1463" s="72"/>
      <c r="Q1463" s="72"/>
      <c r="R1463" s="72"/>
      <c r="S1463" s="72"/>
      <c r="T1463" s="72"/>
      <c r="U1463" s="72"/>
      <c r="V1463" s="72"/>
      <c r="W1463" s="72"/>
      <c r="X1463" s="72"/>
      <c r="Y1463" s="72"/>
    </row>
    <row r="1464" spans="1:25" x14ac:dyDescent="0.3">
      <c r="A1464" s="4"/>
      <c r="B1464" s="4"/>
      <c r="C1464" s="4"/>
      <c r="D1464" s="4"/>
      <c r="E1464" s="4"/>
      <c r="F1464" s="4"/>
      <c r="G1464" s="4"/>
      <c r="H1464" s="72"/>
      <c r="I1464" s="72"/>
      <c r="J1464" s="72"/>
      <c r="K1464" s="72"/>
      <c r="L1464" s="72"/>
      <c r="M1464" s="72"/>
      <c r="N1464" s="72"/>
      <c r="O1464" s="72"/>
      <c r="P1464" s="72"/>
      <c r="Q1464" s="72"/>
      <c r="R1464" s="72"/>
      <c r="S1464" s="72"/>
      <c r="T1464" s="72"/>
      <c r="U1464" s="72"/>
      <c r="V1464" s="72"/>
      <c r="W1464" s="72"/>
      <c r="X1464" s="72"/>
      <c r="Y1464" s="72"/>
    </row>
    <row r="1465" spans="1:25" x14ac:dyDescent="0.3">
      <c r="A1465" s="4"/>
      <c r="B1465" s="4"/>
      <c r="C1465" s="4"/>
      <c r="D1465" s="4"/>
      <c r="E1465" s="4"/>
      <c r="F1465" s="4"/>
      <c r="G1465" s="4"/>
      <c r="H1465" s="72"/>
      <c r="I1465" s="72"/>
      <c r="J1465" s="72"/>
      <c r="K1465" s="72"/>
      <c r="L1465" s="72"/>
      <c r="M1465" s="72"/>
      <c r="N1465" s="72"/>
      <c r="O1465" s="72"/>
      <c r="P1465" s="72"/>
      <c r="Q1465" s="72"/>
      <c r="R1465" s="72"/>
      <c r="S1465" s="72"/>
      <c r="T1465" s="72"/>
      <c r="U1465" s="72"/>
      <c r="V1465" s="72"/>
      <c r="W1465" s="72"/>
      <c r="X1465" s="72"/>
      <c r="Y1465" s="72"/>
    </row>
    <row r="1466" spans="1:25" x14ac:dyDescent="0.3">
      <c r="A1466" s="4"/>
      <c r="B1466" s="4"/>
      <c r="C1466" s="4"/>
      <c r="D1466" s="4"/>
      <c r="E1466" s="4"/>
      <c r="F1466" s="4"/>
      <c r="G1466" s="4"/>
      <c r="H1466" s="72"/>
      <c r="I1466" s="72"/>
      <c r="J1466" s="72"/>
      <c r="K1466" s="72"/>
      <c r="L1466" s="72"/>
      <c r="M1466" s="72"/>
      <c r="N1466" s="72"/>
      <c r="O1466" s="72"/>
      <c r="P1466" s="72"/>
      <c r="Q1466" s="72"/>
      <c r="R1466" s="72"/>
      <c r="S1466" s="72"/>
      <c r="T1466" s="72"/>
      <c r="U1466" s="72"/>
      <c r="V1466" s="72"/>
      <c r="W1466" s="72"/>
      <c r="X1466" s="72"/>
      <c r="Y1466" s="72"/>
    </row>
    <row r="1467" spans="1:25" x14ac:dyDescent="0.3">
      <c r="A1467" s="4"/>
      <c r="B1467" s="4"/>
      <c r="C1467" s="4"/>
      <c r="D1467" s="4"/>
      <c r="E1467" s="4"/>
      <c r="F1467" s="4"/>
      <c r="G1467" s="4"/>
      <c r="H1467" s="72"/>
      <c r="I1467" s="72"/>
      <c r="J1467" s="72"/>
      <c r="K1467" s="72"/>
      <c r="L1467" s="72"/>
      <c r="M1467" s="72"/>
      <c r="N1467" s="72"/>
      <c r="O1467" s="72"/>
      <c r="P1467" s="72"/>
      <c r="Q1467" s="72"/>
      <c r="R1467" s="72"/>
      <c r="S1467" s="72"/>
      <c r="T1467" s="72"/>
      <c r="U1467" s="72"/>
      <c r="V1467" s="72"/>
      <c r="W1467" s="72"/>
      <c r="X1467" s="72"/>
      <c r="Y1467" s="72"/>
    </row>
    <row r="1468" spans="1:25" x14ac:dyDescent="0.3">
      <c r="A1468" s="4"/>
      <c r="B1468" s="4"/>
      <c r="C1468" s="4"/>
      <c r="D1468" s="4"/>
      <c r="E1468" s="4"/>
      <c r="F1468" s="4"/>
      <c r="G1468" s="4"/>
      <c r="H1468" s="72"/>
      <c r="I1468" s="72"/>
      <c r="J1468" s="72"/>
      <c r="K1468" s="72"/>
      <c r="L1468" s="72"/>
      <c r="M1468" s="72"/>
      <c r="N1468" s="72"/>
      <c r="O1468" s="72"/>
      <c r="P1468" s="72"/>
      <c r="Q1468" s="72"/>
      <c r="R1468" s="72"/>
      <c r="S1468" s="72"/>
      <c r="T1468" s="72"/>
      <c r="U1468" s="72"/>
      <c r="V1468" s="72"/>
      <c r="W1468" s="72"/>
      <c r="X1468" s="72"/>
      <c r="Y1468" s="72"/>
    </row>
    <row r="1469" spans="1:25" x14ac:dyDescent="0.3">
      <c r="A1469" s="4"/>
      <c r="B1469" s="4"/>
      <c r="C1469" s="4"/>
      <c r="D1469" s="4"/>
      <c r="E1469" s="4"/>
      <c r="F1469" s="4"/>
      <c r="G1469" s="4"/>
      <c r="H1469" s="72"/>
      <c r="I1469" s="72"/>
      <c r="J1469" s="72"/>
      <c r="K1469" s="72"/>
      <c r="L1469" s="72"/>
      <c r="M1469" s="72"/>
      <c r="N1469" s="72"/>
      <c r="O1469" s="72"/>
      <c r="P1469" s="72"/>
      <c r="Q1469" s="72"/>
      <c r="R1469" s="72"/>
      <c r="S1469" s="72"/>
      <c r="T1469" s="72"/>
      <c r="U1469" s="72"/>
      <c r="V1469" s="72"/>
      <c r="W1469" s="72"/>
      <c r="X1469" s="72"/>
      <c r="Y1469" s="72"/>
    </row>
    <row r="1470" spans="1:25" x14ac:dyDescent="0.3">
      <c r="A1470" s="4"/>
      <c r="B1470" s="4"/>
      <c r="C1470" s="4"/>
      <c r="D1470" s="4"/>
      <c r="E1470" s="4"/>
      <c r="F1470" s="4"/>
      <c r="G1470" s="4"/>
      <c r="H1470" s="72"/>
      <c r="I1470" s="72"/>
      <c r="J1470" s="72"/>
      <c r="K1470" s="72"/>
      <c r="L1470" s="72"/>
      <c r="M1470" s="72"/>
      <c r="N1470" s="72"/>
      <c r="O1470" s="72"/>
      <c r="P1470" s="72"/>
      <c r="Q1470" s="72"/>
      <c r="R1470" s="72"/>
      <c r="S1470" s="72"/>
      <c r="T1470" s="72"/>
      <c r="U1470" s="72"/>
      <c r="V1470" s="72"/>
      <c r="W1470" s="72"/>
      <c r="X1470" s="72"/>
      <c r="Y1470" s="72"/>
    </row>
    <row r="1471" spans="1:25" x14ac:dyDescent="0.3">
      <c r="A1471" s="4"/>
      <c r="B1471" s="4"/>
      <c r="C1471" s="4"/>
      <c r="D1471" s="4"/>
      <c r="E1471" s="4"/>
      <c r="F1471" s="4"/>
      <c r="G1471" s="4"/>
      <c r="H1471" s="72"/>
      <c r="I1471" s="72"/>
      <c r="J1471" s="72"/>
      <c r="K1471" s="72"/>
      <c r="L1471" s="72"/>
      <c r="M1471" s="72"/>
      <c r="N1471" s="72"/>
      <c r="O1471" s="72"/>
      <c r="P1471" s="72"/>
      <c r="Q1471" s="72"/>
      <c r="R1471" s="72"/>
      <c r="S1471" s="72"/>
      <c r="T1471" s="72"/>
      <c r="U1471" s="72"/>
      <c r="V1471" s="72"/>
      <c r="W1471" s="72"/>
      <c r="X1471" s="72"/>
      <c r="Y1471" s="72"/>
    </row>
    <row r="1472" spans="1:25" x14ac:dyDescent="0.3">
      <c r="A1472" s="4"/>
      <c r="B1472" s="4"/>
      <c r="C1472" s="4"/>
      <c r="D1472" s="4"/>
      <c r="E1472" s="4"/>
      <c r="F1472" s="4"/>
      <c r="G1472" s="4"/>
      <c r="H1472" s="72"/>
      <c r="I1472" s="72"/>
      <c r="J1472" s="72"/>
      <c r="K1472" s="72"/>
      <c r="L1472" s="72"/>
      <c r="M1472" s="72"/>
      <c r="N1472" s="72"/>
      <c r="O1472" s="72"/>
      <c r="P1472" s="72"/>
      <c r="Q1472" s="72"/>
      <c r="R1472" s="72"/>
      <c r="S1472" s="72"/>
      <c r="T1472" s="72"/>
      <c r="U1472" s="72"/>
      <c r="V1472" s="72"/>
      <c r="W1472" s="72"/>
      <c r="X1472" s="72"/>
      <c r="Y1472" s="72"/>
    </row>
    <row r="1473" spans="1:25" x14ac:dyDescent="0.3">
      <c r="A1473" s="4"/>
      <c r="B1473" s="4"/>
      <c r="C1473" s="4"/>
      <c r="D1473" s="4"/>
      <c r="E1473" s="4"/>
      <c r="F1473" s="4"/>
      <c r="G1473" s="4"/>
      <c r="H1473" s="72"/>
      <c r="I1473" s="72"/>
      <c r="J1473" s="72"/>
      <c r="K1473" s="72"/>
      <c r="L1473" s="72"/>
      <c r="M1473" s="72"/>
      <c r="N1473" s="72"/>
      <c r="O1473" s="72"/>
      <c r="P1473" s="72"/>
      <c r="Q1473" s="72"/>
      <c r="R1473" s="72"/>
      <c r="S1473" s="72"/>
      <c r="T1473" s="72"/>
      <c r="U1473" s="72"/>
      <c r="V1473" s="72"/>
      <c r="W1473" s="72"/>
      <c r="X1473" s="72"/>
      <c r="Y1473" s="72"/>
    </row>
    <row r="1474" spans="1:25" x14ac:dyDescent="0.3">
      <c r="A1474" s="4"/>
      <c r="B1474" s="4"/>
      <c r="C1474" s="4"/>
      <c r="D1474" s="4"/>
      <c r="E1474" s="4"/>
      <c r="F1474" s="4"/>
      <c r="G1474" s="4"/>
      <c r="H1474" s="72"/>
      <c r="I1474" s="72"/>
      <c r="J1474" s="72"/>
      <c r="K1474" s="72"/>
      <c r="L1474" s="72"/>
      <c r="M1474" s="72"/>
      <c r="N1474" s="72"/>
      <c r="O1474" s="72"/>
      <c r="P1474" s="72"/>
      <c r="Q1474" s="72"/>
      <c r="R1474" s="72"/>
      <c r="S1474" s="72"/>
      <c r="T1474" s="72"/>
      <c r="U1474" s="72"/>
      <c r="V1474" s="72"/>
      <c r="W1474" s="72"/>
      <c r="X1474" s="72"/>
      <c r="Y1474" s="72"/>
    </row>
    <row r="1475" spans="1:25" x14ac:dyDescent="0.3">
      <c r="A1475" s="4"/>
      <c r="B1475" s="4"/>
      <c r="C1475" s="4"/>
      <c r="D1475" s="4"/>
      <c r="E1475" s="4"/>
      <c r="F1475" s="4"/>
      <c r="G1475" s="4"/>
      <c r="H1475" s="72"/>
      <c r="I1475" s="72"/>
      <c r="J1475" s="72"/>
      <c r="K1475" s="72"/>
      <c r="L1475" s="72"/>
      <c r="M1475" s="72"/>
      <c r="N1475" s="72"/>
      <c r="O1475" s="72"/>
      <c r="P1475" s="72"/>
      <c r="Q1475" s="72"/>
      <c r="R1475" s="72"/>
      <c r="S1475" s="72"/>
      <c r="T1475" s="72"/>
      <c r="U1475" s="72"/>
      <c r="V1475" s="72"/>
      <c r="W1475" s="72"/>
      <c r="X1475" s="72"/>
      <c r="Y1475" s="72"/>
    </row>
    <row r="1476" spans="1:25" x14ac:dyDescent="0.3">
      <c r="A1476" s="4"/>
      <c r="B1476" s="4"/>
      <c r="C1476" s="4"/>
      <c r="D1476" s="4"/>
      <c r="E1476" s="4"/>
      <c r="F1476" s="4"/>
      <c r="G1476" s="4"/>
      <c r="H1476" s="72"/>
      <c r="I1476" s="72"/>
      <c r="J1476" s="72"/>
      <c r="K1476" s="72"/>
      <c r="L1476" s="72"/>
      <c r="M1476" s="72"/>
      <c r="N1476" s="72"/>
      <c r="O1476" s="72"/>
      <c r="P1476" s="72"/>
      <c r="Q1476" s="72"/>
      <c r="R1476" s="72"/>
      <c r="S1476" s="72"/>
      <c r="T1476" s="72"/>
      <c r="U1476" s="72"/>
      <c r="V1476" s="72"/>
      <c r="W1476" s="72"/>
      <c r="X1476" s="72"/>
      <c r="Y1476" s="72"/>
    </row>
    <row r="1477" spans="1:25" x14ac:dyDescent="0.3">
      <c r="A1477" s="4"/>
      <c r="B1477" s="4"/>
      <c r="C1477" s="4"/>
      <c r="D1477" s="4"/>
      <c r="E1477" s="4"/>
      <c r="F1477" s="4"/>
      <c r="G1477" s="4"/>
      <c r="H1477" s="72"/>
      <c r="I1477" s="72"/>
      <c r="J1477" s="72"/>
      <c r="K1477" s="72"/>
      <c r="L1477" s="72"/>
      <c r="M1477" s="72"/>
      <c r="N1477" s="72"/>
      <c r="O1477" s="72"/>
      <c r="P1477" s="72"/>
      <c r="Q1477" s="72"/>
      <c r="R1477" s="72"/>
      <c r="S1477" s="72"/>
      <c r="T1477" s="72"/>
      <c r="U1477" s="72"/>
      <c r="V1477" s="72"/>
      <c r="W1477" s="72"/>
      <c r="X1477" s="72"/>
      <c r="Y1477" s="72"/>
    </row>
    <row r="1478" spans="1:25" x14ac:dyDescent="0.3">
      <c r="A1478" s="4"/>
      <c r="B1478" s="4"/>
      <c r="C1478" s="4"/>
      <c r="D1478" s="4"/>
      <c r="E1478" s="4"/>
      <c r="F1478" s="4"/>
      <c r="G1478" s="4"/>
      <c r="H1478" s="72"/>
      <c r="I1478" s="72"/>
      <c r="J1478" s="72"/>
      <c r="K1478" s="72"/>
      <c r="L1478" s="72"/>
      <c r="M1478" s="72"/>
      <c r="N1478" s="72"/>
      <c r="O1478" s="72"/>
      <c r="P1478" s="72"/>
      <c r="Q1478" s="72"/>
      <c r="R1478" s="72"/>
      <c r="S1478" s="72"/>
      <c r="T1478" s="72"/>
      <c r="U1478" s="72"/>
      <c r="V1478" s="72"/>
      <c r="W1478" s="72"/>
      <c r="X1478" s="72"/>
      <c r="Y1478" s="72"/>
    </row>
    <row r="1479" spans="1:25" x14ac:dyDescent="0.3">
      <c r="A1479" s="4"/>
      <c r="B1479" s="4"/>
      <c r="C1479" s="4"/>
      <c r="D1479" s="4"/>
      <c r="E1479" s="4"/>
      <c r="F1479" s="4"/>
      <c r="G1479" s="4"/>
      <c r="H1479" s="72"/>
      <c r="I1479" s="72"/>
      <c r="J1479" s="72"/>
      <c r="K1479" s="72"/>
      <c r="L1479" s="72"/>
      <c r="M1479" s="72"/>
      <c r="N1479" s="72"/>
      <c r="O1479" s="72"/>
      <c r="P1479" s="72"/>
      <c r="Q1479" s="72"/>
      <c r="R1479" s="72"/>
      <c r="S1479" s="72"/>
      <c r="T1479" s="72"/>
      <c r="U1479" s="72"/>
      <c r="V1479" s="72"/>
      <c r="W1479" s="72"/>
      <c r="X1479" s="72"/>
      <c r="Y1479" s="72"/>
    </row>
    <row r="1480" spans="1:25" x14ac:dyDescent="0.3">
      <c r="A1480" s="4"/>
      <c r="B1480" s="4"/>
      <c r="C1480" s="4"/>
      <c r="D1480" s="4"/>
      <c r="E1480" s="4"/>
      <c r="F1480" s="4"/>
      <c r="G1480" s="4"/>
      <c r="H1480" s="72"/>
      <c r="I1480" s="72"/>
      <c r="J1480" s="72"/>
      <c r="K1480" s="72"/>
      <c r="L1480" s="72"/>
      <c r="M1480" s="72"/>
      <c r="N1480" s="72"/>
      <c r="O1480" s="72"/>
      <c r="P1480" s="72"/>
      <c r="Q1480" s="72"/>
      <c r="R1480" s="72"/>
      <c r="S1480" s="72"/>
      <c r="T1480" s="72"/>
      <c r="U1480" s="72"/>
      <c r="V1480" s="72"/>
      <c r="W1480" s="72"/>
      <c r="X1480" s="72"/>
      <c r="Y1480" s="72"/>
    </row>
    <row r="1481" spans="1:25" x14ac:dyDescent="0.3">
      <c r="A1481" s="4"/>
      <c r="B1481" s="4"/>
      <c r="C1481" s="4"/>
      <c r="D1481" s="4"/>
      <c r="E1481" s="4"/>
      <c r="F1481" s="4"/>
      <c r="G1481" s="4"/>
      <c r="H1481" s="72"/>
      <c r="I1481" s="72"/>
      <c r="J1481" s="72"/>
      <c r="K1481" s="72"/>
      <c r="L1481" s="72"/>
      <c r="M1481" s="72"/>
      <c r="N1481" s="72"/>
      <c r="O1481" s="72"/>
      <c r="P1481" s="72"/>
      <c r="Q1481" s="72"/>
      <c r="R1481" s="72"/>
      <c r="S1481" s="72"/>
      <c r="T1481" s="72"/>
      <c r="U1481" s="72"/>
      <c r="V1481" s="72"/>
      <c r="W1481" s="72"/>
      <c r="X1481" s="72"/>
      <c r="Y1481" s="72"/>
    </row>
    <row r="1482" spans="1:25" x14ac:dyDescent="0.3">
      <c r="A1482" s="4"/>
      <c r="B1482" s="4"/>
      <c r="C1482" s="4"/>
      <c r="D1482" s="4"/>
      <c r="E1482" s="4"/>
      <c r="F1482" s="4"/>
      <c r="G1482" s="4"/>
      <c r="H1482" s="72"/>
      <c r="I1482" s="72"/>
      <c r="J1482" s="72"/>
      <c r="K1482" s="72"/>
      <c r="L1482" s="72"/>
      <c r="M1482" s="72"/>
      <c r="N1482" s="72"/>
      <c r="O1482" s="72"/>
      <c r="P1482" s="72"/>
      <c r="Q1482" s="72"/>
      <c r="R1482" s="72"/>
      <c r="S1482" s="72"/>
      <c r="T1482" s="72"/>
      <c r="U1482" s="72"/>
      <c r="V1482" s="72"/>
      <c r="W1482" s="72"/>
      <c r="X1482" s="72"/>
      <c r="Y1482" s="72"/>
    </row>
    <row r="1483" spans="1:25" x14ac:dyDescent="0.3">
      <c r="A1483" s="4"/>
      <c r="B1483" s="4"/>
      <c r="C1483" s="4"/>
      <c r="D1483" s="4"/>
      <c r="E1483" s="4"/>
      <c r="F1483" s="4"/>
      <c r="G1483" s="4"/>
      <c r="H1483" s="72"/>
      <c r="I1483" s="72"/>
      <c r="J1483" s="72"/>
      <c r="K1483" s="72"/>
      <c r="L1483" s="72"/>
      <c r="M1483" s="72"/>
      <c r="N1483" s="72"/>
      <c r="O1483" s="72"/>
      <c r="P1483" s="72"/>
      <c r="Q1483" s="72"/>
      <c r="R1483" s="72"/>
      <c r="S1483" s="72"/>
      <c r="T1483" s="72"/>
      <c r="U1483" s="72"/>
      <c r="V1483" s="72"/>
      <c r="W1483" s="72"/>
      <c r="X1483" s="72"/>
      <c r="Y1483" s="72"/>
    </row>
    <row r="1484" spans="1:25" x14ac:dyDescent="0.3">
      <c r="A1484" s="4"/>
      <c r="B1484" s="4"/>
      <c r="C1484" s="4"/>
      <c r="D1484" s="4"/>
      <c r="E1484" s="4"/>
      <c r="F1484" s="4"/>
      <c r="G1484" s="4"/>
      <c r="H1484" s="72"/>
      <c r="I1484" s="72"/>
      <c r="J1484" s="72"/>
      <c r="K1484" s="72"/>
      <c r="L1484" s="72"/>
      <c r="M1484" s="72"/>
      <c r="N1484" s="72"/>
      <c r="O1484" s="72"/>
      <c r="P1484" s="72"/>
      <c r="Q1484" s="72"/>
      <c r="R1484" s="72"/>
      <c r="S1484" s="72"/>
      <c r="T1484" s="72"/>
      <c r="U1484" s="72"/>
      <c r="V1484" s="72"/>
      <c r="W1484" s="72"/>
      <c r="X1484" s="72"/>
      <c r="Y1484" s="72"/>
    </row>
    <row r="1485" spans="1:25" x14ac:dyDescent="0.3">
      <c r="A1485" s="4"/>
      <c r="B1485" s="4"/>
      <c r="C1485" s="4"/>
      <c r="D1485" s="4"/>
      <c r="E1485" s="4"/>
      <c r="F1485" s="4"/>
      <c r="G1485" s="4"/>
      <c r="H1485" s="72"/>
      <c r="I1485" s="72"/>
      <c r="J1485" s="72"/>
      <c r="K1485" s="72"/>
      <c r="L1485" s="72"/>
      <c r="M1485" s="72"/>
      <c r="N1485" s="72"/>
      <c r="O1485" s="72"/>
      <c r="P1485" s="72"/>
      <c r="Q1485" s="72"/>
      <c r="R1485" s="72"/>
      <c r="S1485" s="72"/>
      <c r="T1485" s="72"/>
      <c r="U1485" s="72"/>
      <c r="V1485" s="72"/>
      <c r="W1485" s="72"/>
      <c r="X1485" s="72"/>
      <c r="Y1485" s="72"/>
    </row>
    <row r="1486" spans="1:25" x14ac:dyDescent="0.3">
      <c r="A1486" s="4"/>
      <c r="B1486" s="4"/>
      <c r="C1486" s="4"/>
      <c r="D1486" s="4"/>
      <c r="E1486" s="4"/>
      <c r="F1486" s="4"/>
      <c r="G1486" s="4"/>
      <c r="H1486" s="72"/>
      <c r="I1486" s="72"/>
      <c r="J1486" s="72"/>
      <c r="K1486" s="72"/>
      <c r="L1486" s="72"/>
      <c r="M1486" s="72"/>
      <c r="N1486" s="72"/>
      <c r="O1486" s="72"/>
      <c r="P1486" s="72"/>
      <c r="Q1486" s="72"/>
      <c r="R1486" s="72"/>
      <c r="S1486" s="72"/>
      <c r="T1486" s="72"/>
      <c r="U1486" s="72"/>
      <c r="V1486" s="72"/>
      <c r="W1486" s="72"/>
      <c r="X1486" s="72"/>
      <c r="Y1486" s="72"/>
    </row>
    <row r="1487" spans="1:25" x14ac:dyDescent="0.3">
      <c r="A1487" s="4"/>
      <c r="B1487" s="4"/>
      <c r="C1487" s="4"/>
      <c r="D1487" s="4"/>
      <c r="E1487" s="4"/>
      <c r="F1487" s="4"/>
      <c r="G1487" s="4"/>
      <c r="H1487" s="72"/>
      <c r="I1487" s="72"/>
      <c r="J1487" s="72"/>
      <c r="K1487" s="72"/>
      <c r="L1487" s="72"/>
      <c r="M1487" s="72"/>
      <c r="N1487" s="72"/>
      <c r="O1487" s="72"/>
      <c r="P1487" s="72"/>
      <c r="Q1487" s="72"/>
      <c r="R1487" s="72"/>
      <c r="S1487" s="72"/>
      <c r="T1487" s="72"/>
      <c r="U1487" s="72"/>
      <c r="V1487" s="72"/>
      <c r="W1487" s="72"/>
      <c r="X1487" s="72"/>
      <c r="Y1487" s="72"/>
    </row>
    <row r="1488" spans="1:25" x14ac:dyDescent="0.3">
      <c r="A1488" s="4"/>
      <c r="B1488" s="4"/>
      <c r="C1488" s="4"/>
      <c r="D1488" s="4"/>
      <c r="E1488" s="4"/>
      <c r="F1488" s="4"/>
      <c r="G1488" s="4"/>
      <c r="H1488" s="72"/>
      <c r="I1488" s="72"/>
      <c r="J1488" s="72"/>
      <c r="K1488" s="72"/>
      <c r="L1488" s="72"/>
      <c r="M1488" s="72"/>
      <c r="N1488" s="72"/>
      <c r="O1488" s="72"/>
      <c r="P1488" s="72"/>
      <c r="Q1488" s="72"/>
      <c r="R1488" s="72"/>
      <c r="S1488" s="72"/>
      <c r="T1488" s="72"/>
      <c r="U1488" s="72"/>
      <c r="V1488" s="72"/>
      <c r="W1488" s="72"/>
      <c r="X1488" s="72"/>
      <c r="Y1488" s="72"/>
    </row>
    <row r="1489" spans="1:25" x14ac:dyDescent="0.3">
      <c r="A1489" s="4"/>
      <c r="B1489" s="4"/>
      <c r="C1489" s="4"/>
      <c r="D1489" s="4"/>
      <c r="E1489" s="4"/>
      <c r="F1489" s="4"/>
      <c r="G1489" s="4"/>
      <c r="H1489" s="72"/>
      <c r="I1489" s="72"/>
      <c r="J1489" s="72"/>
      <c r="K1489" s="72"/>
      <c r="L1489" s="72"/>
      <c r="M1489" s="72"/>
      <c r="N1489" s="72"/>
      <c r="O1489" s="72"/>
      <c r="P1489" s="72"/>
      <c r="Q1489" s="72"/>
      <c r="R1489" s="72"/>
      <c r="S1489" s="72"/>
      <c r="T1489" s="72"/>
      <c r="U1489" s="72"/>
      <c r="V1489" s="72"/>
      <c r="W1489" s="72"/>
      <c r="X1489" s="72"/>
      <c r="Y1489" s="72"/>
    </row>
    <row r="1490" spans="1:25" x14ac:dyDescent="0.3">
      <c r="A1490" s="4"/>
      <c r="B1490" s="4"/>
      <c r="C1490" s="4"/>
      <c r="D1490" s="4"/>
      <c r="E1490" s="4"/>
      <c r="F1490" s="4"/>
      <c r="G1490" s="4"/>
      <c r="H1490" s="72"/>
      <c r="I1490" s="72"/>
      <c r="J1490" s="72"/>
      <c r="K1490" s="72"/>
      <c r="L1490" s="72"/>
      <c r="M1490" s="72"/>
      <c r="N1490" s="72"/>
      <c r="O1490" s="72"/>
      <c r="P1490" s="72"/>
      <c r="Q1490" s="72"/>
      <c r="R1490" s="72"/>
      <c r="S1490" s="72"/>
      <c r="T1490" s="72"/>
      <c r="U1490" s="72"/>
      <c r="V1490" s="72"/>
      <c r="W1490" s="72"/>
      <c r="X1490" s="72"/>
      <c r="Y1490" s="72"/>
    </row>
    <row r="1491" spans="1:25" x14ac:dyDescent="0.3">
      <c r="A1491" s="4"/>
      <c r="B1491" s="4"/>
      <c r="C1491" s="4"/>
      <c r="D1491" s="4"/>
      <c r="E1491" s="4"/>
      <c r="F1491" s="4"/>
      <c r="G1491" s="4"/>
      <c r="H1491" s="72"/>
      <c r="I1491" s="72"/>
      <c r="J1491" s="72"/>
      <c r="K1491" s="72"/>
      <c r="L1491" s="72"/>
      <c r="M1491" s="72"/>
      <c r="N1491" s="72"/>
      <c r="O1491" s="72"/>
      <c r="P1491" s="72"/>
      <c r="Q1491" s="72"/>
      <c r="R1491" s="72"/>
      <c r="S1491" s="72"/>
      <c r="T1491" s="72"/>
      <c r="U1491" s="72"/>
      <c r="V1491" s="72"/>
      <c r="W1491" s="72"/>
      <c r="X1491" s="72"/>
      <c r="Y1491" s="72"/>
    </row>
    <row r="1492" spans="1:25" x14ac:dyDescent="0.3">
      <c r="A1492" s="4"/>
      <c r="B1492" s="4"/>
      <c r="C1492" s="4"/>
      <c r="D1492" s="4"/>
      <c r="E1492" s="4"/>
      <c r="F1492" s="4"/>
      <c r="G1492" s="4"/>
      <c r="H1492" s="72"/>
      <c r="I1492" s="72"/>
      <c r="J1492" s="72"/>
      <c r="K1492" s="72"/>
      <c r="L1492" s="72"/>
      <c r="M1492" s="72"/>
      <c r="N1492" s="72"/>
      <c r="O1492" s="72"/>
      <c r="P1492" s="72"/>
      <c r="Q1492" s="72"/>
      <c r="R1492" s="72"/>
      <c r="S1492" s="72"/>
      <c r="T1492" s="72"/>
      <c r="U1492" s="72"/>
      <c r="V1492" s="72"/>
      <c r="W1492" s="72"/>
      <c r="X1492" s="72"/>
      <c r="Y1492" s="72"/>
    </row>
    <row r="1493" spans="1:25" x14ac:dyDescent="0.3">
      <c r="A1493" s="4"/>
      <c r="B1493" s="4"/>
      <c r="C1493" s="4"/>
      <c r="D1493" s="4"/>
      <c r="E1493" s="4"/>
      <c r="F1493" s="4"/>
      <c r="G1493" s="4"/>
      <c r="H1493" s="72"/>
      <c r="I1493" s="72"/>
      <c r="J1493" s="72"/>
      <c r="K1493" s="72"/>
      <c r="L1493" s="72"/>
      <c r="M1493" s="72"/>
      <c r="N1493" s="72"/>
      <c r="O1493" s="72"/>
      <c r="P1493" s="72"/>
      <c r="Q1493" s="72"/>
      <c r="R1493" s="72"/>
      <c r="S1493" s="72"/>
      <c r="T1493" s="72"/>
      <c r="U1493" s="72"/>
      <c r="V1493" s="72"/>
      <c r="W1493" s="72"/>
      <c r="X1493" s="72"/>
      <c r="Y1493" s="72"/>
    </row>
    <row r="1494" spans="1:25" x14ac:dyDescent="0.3">
      <c r="A1494" s="4"/>
      <c r="B1494" s="4"/>
      <c r="C1494" s="4"/>
      <c r="D1494" s="4"/>
      <c r="E1494" s="4"/>
      <c r="F1494" s="4"/>
      <c r="G1494" s="4"/>
      <c r="H1494" s="72"/>
      <c r="I1494" s="72"/>
      <c r="J1494" s="72"/>
      <c r="K1494" s="72"/>
      <c r="L1494" s="72"/>
      <c r="M1494" s="72"/>
      <c r="N1494" s="72"/>
      <c r="O1494" s="72"/>
      <c r="P1494" s="72"/>
      <c r="Q1494" s="72"/>
      <c r="R1494" s="72"/>
      <c r="S1494" s="72"/>
      <c r="T1494" s="72"/>
      <c r="U1494" s="72"/>
      <c r="V1494" s="72"/>
      <c r="W1494" s="72"/>
      <c r="X1494" s="72"/>
      <c r="Y1494" s="72"/>
    </row>
    <row r="1495" spans="1:25" x14ac:dyDescent="0.3">
      <c r="A1495" s="4"/>
      <c r="B1495" s="4"/>
      <c r="C1495" s="4"/>
      <c r="D1495" s="4"/>
      <c r="E1495" s="4"/>
      <c r="F1495" s="4"/>
      <c r="G1495" s="4"/>
      <c r="H1495" s="72"/>
      <c r="I1495" s="72"/>
      <c r="J1495" s="72"/>
      <c r="K1495" s="72"/>
      <c r="L1495" s="72"/>
      <c r="M1495" s="72"/>
      <c r="N1495" s="72"/>
      <c r="O1495" s="72"/>
      <c r="P1495" s="72"/>
      <c r="Q1495" s="72"/>
      <c r="R1495" s="72"/>
      <c r="S1495" s="72"/>
      <c r="T1495" s="72"/>
      <c r="U1495" s="72"/>
      <c r="V1495" s="72"/>
      <c r="W1495" s="72"/>
      <c r="X1495" s="72"/>
      <c r="Y1495" s="72"/>
    </row>
    <row r="1496" spans="1:25" x14ac:dyDescent="0.3">
      <c r="A1496" s="4"/>
      <c r="B1496" s="4"/>
      <c r="C1496" s="4"/>
      <c r="D1496" s="4"/>
      <c r="E1496" s="4"/>
      <c r="F1496" s="4"/>
      <c r="G1496" s="4"/>
      <c r="H1496" s="72"/>
      <c r="I1496" s="72"/>
      <c r="J1496" s="72"/>
      <c r="K1496" s="72"/>
      <c r="L1496" s="72"/>
      <c r="M1496" s="72"/>
      <c r="N1496" s="72"/>
      <c r="O1496" s="72"/>
      <c r="P1496" s="72"/>
      <c r="Q1496" s="72"/>
      <c r="R1496" s="72"/>
      <c r="S1496" s="72"/>
      <c r="T1496" s="72"/>
      <c r="U1496" s="72"/>
      <c r="V1496" s="72"/>
      <c r="W1496" s="72"/>
      <c r="X1496" s="72"/>
      <c r="Y1496" s="72"/>
    </row>
    <row r="1497" spans="1:25" x14ac:dyDescent="0.3">
      <c r="A1497" s="4"/>
      <c r="B1497" s="4"/>
      <c r="C1497" s="4"/>
      <c r="D1497" s="4"/>
      <c r="E1497" s="4"/>
      <c r="F1497" s="4"/>
      <c r="G1497" s="4"/>
      <c r="H1497" s="72"/>
      <c r="I1497" s="72"/>
      <c r="J1497" s="72"/>
      <c r="K1497" s="72"/>
      <c r="L1497" s="72"/>
      <c r="M1497" s="72"/>
      <c r="N1497" s="72"/>
      <c r="O1497" s="72"/>
      <c r="P1497" s="72"/>
      <c r="Q1497" s="72"/>
      <c r="R1497" s="72"/>
      <c r="S1497" s="72"/>
      <c r="T1497" s="72"/>
      <c r="U1497" s="72"/>
      <c r="V1497" s="72"/>
      <c r="W1497" s="72"/>
      <c r="X1497" s="72"/>
      <c r="Y1497" s="72"/>
    </row>
    <row r="1498" spans="1:25" x14ac:dyDescent="0.3">
      <c r="A1498" s="4"/>
      <c r="B1498" s="4"/>
      <c r="C1498" s="4"/>
      <c r="D1498" s="4"/>
      <c r="E1498" s="4"/>
      <c r="F1498" s="4"/>
      <c r="G1498" s="4"/>
      <c r="H1498" s="72"/>
      <c r="I1498" s="72"/>
      <c r="J1498" s="72"/>
      <c r="K1498" s="72"/>
      <c r="L1498" s="72"/>
      <c r="M1498" s="72"/>
      <c r="N1498" s="72"/>
      <c r="O1498" s="72"/>
      <c r="P1498" s="72"/>
      <c r="Q1498" s="72"/>
      <c r="R1498" s="72"/>
      <c r="S1498" s="72"/>
      <c r="T1498" s="72"/>
      <c r="U1498" s="72"/>
      <c r="V1498" s="72"/>
      <c r="W1498" s="72"/>
      <c r="X1498" s="72"/>
      <c r="Y1498" s="72"/>
    </row>
    <row r="1499" spans="1:25" x14ac:dyDescent="0.3">
      <c r="A1499" s="4"/>
      <c r="B1499" s="4"/>
      <c r="C1499" s="4"/>
      <c r="D1499" s="4"/>
      <c r="E1499" s="4"/>
      <c r="F1499" s="4"/>
      <c r="G1499" s="4"/>
      <c r="H1499" s="72"/>
      <c r="I1499" s="72"/>
      <c r="J1499" s="72"/>
      <c r="K1499" s="72"/>
      <c r="L1499" s="72"/>
      <c r="M1499" s="72"/>
      <c r="N1499" s="72"/>
      <c r="O1499" s="72"/>
      <c r="P1499" s="72"/>
      <c r="Q1499" s="72"/>
      <c r="R1499" s="72"/>
      <c r="S1499" s="72"/>
      <c r="T1499" s="72"/>
      <c r="U1499" s="72"/>
      <c r="V1499" s="72"/>
      <c r="W1499" s="72"/>
      <c r="X1499" s="72"/>
      <c r="Y1499" s="72"/>
    </row>
    <row r="1500" spans="1:25" x14ac:dyDescent="0.3">
      <c r="A1500" s="4"/>
      <c r="B1500" s="4"/>
      <c r="C1500" s="4"/>
      <c r="D1500" s="4"/>
      <c r="E1500" s="4"/>
      <c r="F1500" s="4"/>
      <c r="G1500" s="4"/>
      <c r="H1500" s="72"/>
      <c r="I1500" s="72"/>
      <c r="J1500" s="72"/>
      <c r="K1500" s="72"/>
      <c r="L1500" s="72"/>
      <c r="M1500" s="72"/>
      <c r="N1500" s="72"/>
      <c r="O1500" s="72"/>
      <c r="P1500" s="72"/>
      <c r="Q1500" s="72"/>
      <c r="R1500" s="72"/>
      <c r="S1500" s="72"/>
      <c r="T1500" s="72"/>
      <c r="U1500" s="72"/>
      <c r="V1500" s="72"/>
      <c r="W1500" s="72"/>
      <c r="X1500" s="72"/>
      <c r="Y1500" s="72"/>
    </row>
    <row r="1501" spans="1:25" x14ac:dyDescent="0.3">
      <c r="A1501" s="4"/>
      <c r="B1501" s="4"/>
      <c r="C1501" s="4"/>
      <c r="D1501" s="4"/>
      <c r="E1501" s="4"/>
      <c r="F1501" s="4"/>
      <c r="G1501" s="4"/>
      <c r="H1501" s="72"/>
      <c r="I1501" s="72"/>
      <c r="J1501" s="72"/>
      <c r="K1501" s="72"/>
      <c r="L1501" s="72"/>
      <c r="M1501" s="72"/>
      <c r="N1501" s="72"/>
      <c r="O1501" s="72"/>
      <c r="P1501" s="72"/>
      <c r="Q1501" s="72"/>
      <c r="R1501" s="72"/>
      <c r="S1501" s="72"/>
      <c r="T1501" s="72"/>
      <c r="U1501" s="72"/>
      <c r="V1501" s="72"/>
      <c r="W1501" s="72"/>
      <c r="X1501" s="72"/>
      <c r="Y1501" s="72"/>
    </row>
    <row r="1502" spans="1:25" x14ac:dyDescent="0.3">
      <c r="A1502" s="4"/>
      <c r="B1502" s="4"/>
      <c r="C1502" s="4"/>
      <c r="D1502" s="4"/>
      <c r="E1502" s="4"/>
      <c r="F1502" s="4"/>
      <c r="G1502" s="4"/>
      <c r="H1502" s="72"/>
      <c r="I1502" s="72"/>
      <c r="J1502" s="72"/>
      <c r="K1502" s="72"/>
      <c r="L1502" s="72"/>
      <c r="M1502" s="72"/>
      <c r="N1502" s="72"/>
      <c r="O1502" s="72"/>
      <c r="P1502" s="72"/>
      <c r="Q1502" s="72"/>
      <c r="R1502" s="72"/>
      <c r="S1502" s="72"/>
      <c r="T1502" s="72"/>
      <c r="U1502" s="72"/>
      <c r="V1502" s="72"/>
      <c r="W1502" s="72"/>
      <c r="X1502" s="72"/>
      <c r="Y1502" s="72"/>
    </row>
    <row r="1503" spans="1:25" x14ac:dyDescent="0.3">
      <c r="A1503" s="4"/>
      <c r="B1503" s="4"/>
      <c r="C1503" s="4"/>
      <c r="D1503" s="4"/>
      <c r="E1503" s="4"/>
      <c r="F1503" s="4"/>
      <c r="G1503" s="4"/>
      <c r="H1503" s="72"/>
      <c r="I1503" s="72"/>
      <c r="J1503" s="72"/>
      <c r="K1503" s="72"/>
      <c r="L1503" s="72"/>
      <c r="M1503" s="72"/>
      <c r="N1503" s="72"/>
      <c r="O1503" s="72"/>
      <c r="P1503" s="72"/>
      <c r="Q1503" s="72"/>
      <c r="R1503" s="72"/>
      <c r="S1503" s="72"/>
      <c r="T1503" s="72"/>
      <c r="U1503" s="72"/>
      <c r="V1503" s="72"/>
      <c r="W1503" s="72"/>
      <c r="X1503" s="72"/>
      <c r="Y1503" s="72"/>
    </row>
    <row r="1504" spans="1:25" x14ac:dyDescent="0.3">
      <c r="A1504" s="4"/>
      <c r="B1504" s="4"/>
      <c r="C1504" s="4"/>
      <c r="D1504" s="4"/>
      <c r="E1504" s="4"/>
      <c r="F1504" s="4"/>
      <c r="G1504" s="4"/>
      <c r="H1504" s="72"/>
      <c r="I1504" s="72"/>
      <c r="J1504" s="72"/>
      <c r="K1504" s="72"/>
      <c r="L1504" s="72"/>
      <c r="M1504" s="72"/>
      <c r="N1504" s="72"/>
      <c r="O1504" s="72"/>
      <c r="P1504" s="72"/>
      <c r="Q1504" s="72"/>
      <c r="R1504" s="72"/>
      <c r="S1504" s="72"/>
      <c r="T1504" s="72"/>
      <c r="U1504" s="72"/>
      <c r="V1504" s="72"/>
      <c r="W1504" s="72"/>
      <c r="X1504" s="72"/>
      <c r="Y1504" s="72"/>
    </row>
    <row r="1505" spans="1:25" x14ac:dyDescent="0.3">
      <c r="A1505" s="4"/>
      <c r="B1505" s="4"/>
      <c r="C1505" s="4"/>
      <c r="D1505" s="4"/>
      <c r="E1505" s="4"/>
      <c r="F1505" s="4"/>
      <c r="G1505" s="4"/>
      <c r="H1505" s="72"/>
      <c r="I1505" s="72"/>
      <c r="J1505" s="72"/>
      <c r="K1505" s="72"/>
      <c r="L1505" s="72"/>
      <c r="M1505" s="72"/>
      <c r="N1505" s="72"/>
      <c r="O1505" s="72"/>
      <c r="P1505" s="72"/>
      <c r="Q1505" s="72"/>
      <c r="R1505" s="72"/>
      <c r="S1505" s="72"/>
      <c r="T1505" s="72"/>
      <c r="U1505" s="72"/>
      <c r="V1505" s="72"/>
      <c r="W1505" s="72"/>
      <c r="X1505" s="72"/>
      <c r="Y1505" s="72"/>
    </row>
    <row r="1506" spans="1:25" x14ac:dyDescent="0.3">
      <c r="A1506" s="4"/>
      <c r="B1506" s="4"/>
      <c r="C1506" s="4"/>
      <c r="D1506" s="4"/>
      <c r="E1506" s="4"/>
      <c r="F1506" s="4"/>
      <c r="G1506" s="4"/>
      <c r="H1506" s="72"/>
      <c r="I1506" s="72"/>
      <c r="J1506" s="72"/>
      <c r="K1506" s="72"/>
      <c r="L1506" s="72"/>
      <c r="M1506" s="72"/>
      <c r="N1506" s="72"/>
      <c r="O1506" s="72"/>
      <c r="P1506" s="72"/>
      <c r="Q1506" s="72"/>
      <c r="R1506" s="72"/>
      <c r="S1506" s="72"/>
      <c r="T1506" s="72"/>
      <c r="U1506" s="72"/>
      <c r="V1506" s="72"/>
      <c r="W1506" s="72"/>
      <c r="X1506" s="72"/>
      <c r="Y1506" s="72"/>
    </row>
    <row r="1507" spans="1:25" x14ac:dyDescent="0.3">
      <c r="A1507" s="4"/>
      <c r="B1507" s="4"/>
      <c r="C1507" s="4"/>
      <c r="D1507" s="4"/>
      <c r="E1507" s="4"/>
      <c r="F1507" s="4"/>
      <c r="G1507" s="4"/>
      <c r="H1507" s="72"/>
      <c r="I1507" s="72"/>
      <c r="J1507" s="72"/>
      <c r="K1507" s="72"/>
      <c r="L1507" s="72"/>
      <c r="M1507" s="72"/>
      <c r="N1507" s="72"/>
      <c r="O1507" s="72"/>
      <c r="P1507" s="72"/>
      <c r="Q1507" s="72"/>
      <c r="R1507" s="72"/>
      <c r="S1507" s="72"/>
      <c r="T1507" s="72"/>
      <c r="U1507" s="72"/>
      <c r="V1507" s="72"/>
      <c r="W1507" s="72"/>
      <c r="X1507" s="72"/>
      <c r="Y1507" s="72"/>
    </row>
    <row r="1508" spans="1:25" x14ac:dyDescent="0.3">
      <c r="A1508" s="4"/>
      <c r="B1508" s="4"/>
      <c r="C1508" s="4"/>
      <c r="D1508" s="4"/>
      <c r="E1508" s="4"/>
      <c r="F1508" s="4"/>
      <c r="G1508" s="4"/>
      <c r="H1508" s="72"/>
      <c r="I1508" s="72"/>
      <c r="J1508" s="72"/>
      <c r="K1508" s="72"/>
      <c r="L1508" s="72"/>
      <c r="M1508" s="72"/>
      <c r="N1508" s="72"/>
      <c r="O1508" s="72"/>
      <c r="P1508" s="72"/>
      <c r="Q1508" s="72"/>
      <c r="R1508" s="72"/>
      <c r="S1508" s="72"/>
      <c r="T1508" s="72"/>
      <c r="U1508" s="72"/>
      <c r="V1508" s="72"/>
      <c r="W1508" s="72"/>
      <c r="X1508" s="72"/>
      <c r="Y1508" s="72"/>
    </row>
    <row r="1509" spans="1:25" x14ac:dyDescent="0.3">
      <c r="A1509" s="4"/>
      <c r="B1509" s="4"/>
      <c r="C1509" s="4"/>
      <c r="D1509" s="4"/>
      <c r="E1509" s="4"/>
      <c r="F1509" s="4"/>
      <c r="G1509" s="4"/>
      <c r="H1509" s="72"/>
      <c r="I1509" s="72"/>
      <c r="J1509" s="72"/>
      <c r="K1509" s="72"/>
      <c r="L1509" s="72"/>
      <c r="M1509" s="72"/>
      <c r="N1509" s="72"/>
      <c r="O1509" s="72"/>
      <c r="P1509" s="72"/>
      <c r="Q1509" s="72"/>
      <c r="R1509" s="72"/>
      <c r="S1509" s="72"/>
      <c r="T1509" s="72"/>
      <c r="U1509" s="72"/>
      <c r="V1509" s="72"/>
      <c r="W1509" s="72"/>
      <c r="X1509" s="72"/>
      <c r="Y1509" s="72"/>
    </row>
    <row r="1510" spans="1:25" x14ac:dyDescent="0.3">
      <c r="A1510" s="4"/>
      <c r="B1510" s="4"/>
      <c r="C1510" s="4"/>
      <c r="D1510" s="4"/>
      <c r="E1510" s="4"/>
      <c r="F1510" s="4"/>
      <c r="G1510" s="4"/>
      <c r="H1510" s="72"/>
      <c r="I1510" s="72"/>
      <c r="J1510" s="72"/>
      <c r="K1510" s="72"/>
      <c r="L1510" s="72"/>
      <c r="M1510" s="72"/>
      <c r="N1510" s="72"/>
      <c r="O1510" s="72"/>
      <c r="P1510" s="72"/>
      <c r="Q1510" s="72"/>
      <c r="R1510" s="72"/>
      <c r="S1510" s="72"/>
      <c r="T1510" s="72"/>
      <c r="U1510" s="72"/>
      <c r="V1510" s="72"/>
      <c r="W1510" s="72"/>
      <c r="X1510" s="72"/>
      <c r="Y1510" s="72"/>
    </row>
    <row r="1511" spans="1:25" x14ac:dyDescent="0.3">
      <c r="A1511" s="4"/>
      <c r="B1511" s="4"/>
      <c r="C1511" s="4"/>
      <c r="D1511" s="4"/>
      <c r="E1511" s="4"/>
      <c r="F1511" s="4"/>
      <c r="G1511" s="4"/>
      <c r="H1511" s="72"/>
      <c r="I1511" s="72"/>
      <c r="J1511" s="72"/>
      <c r="K1511" s="72"/>
      <c r="L1511" s="72"/>
      <c r="M1511" s="72"/>
      <c r="N1511" s="72"/>
      <c r="O1511" s="72"/>
      <c r="P1511" s="72"/>
      <c r="Q1511" s="72"/>
      <c r="R1511" s="72"/>
      <c r="S1511" s="72"/>
      <c r="T1511" s="72"/>
      <c r="U1511" s="72"/>
      <c r="V1511" s="72"/>
      <c r="W1511" s="72"/>
      <c r="X1511" s="72"/>
      <c r="Y1511" s="72"/>
    </row>
    <row r="1512" spans="1:25" x14ac:dyDescent="0.3">
      <c r="A1512" s="4"/>
      <c r="B1512" s="4"/>
      <c r="C1512" s="4"/>
      <c r="D1512" s="4"/>
      <c r="E1512" s="4"/>
      <c r="F1512" s="4"/>
      <c r="G1512" s="4"/>
      <c r="H1512" s="72"/>
      <c r="I1512" s="72"/>
      <c r="J1512" s="72"/>
      <c r="K1512" s="72"/>
      <c r="L1512" s="72"/>
      <c r="M1512" s="72"/>
      <c r="N1512" s="72"/>
      <c r="O1512" s="72"/>
      <c r="P1512" s="72"/>
      <c r="Q1512" s="72"/>
      <c r="R1512" s="72"/>
      <c r="S1512" s="72"/>
      <c r="T1512" s="72"/>
      <c r="U1512" s="72"/>
      <c r="V1512" s="72"/>
      <c r="W1512" s="72"/>
      <c r="X1512" s="72"/>
      <c r="Y1512" s="72"/>
    </row>
    <row r="1513" spans="1:25" x14ac:dyDescent="0.3">
      <c r="A1513" s="4"/>
      <c r="B1513" s="4"/>
      <c r="C1513" s="4"/>
      <c r="D1513" s="4"/>
      <c r="E1513" s="4"/>
      <c r="F1513" s="4"/>
      <c r="G1513" s="4"/>
      <c r="H1513" s="72"/>
      <c r="I1513" s="72"/>
      <c r="J1513" s="72"/>
      <c r="K1513" s="72"/>
      <c r="L1513" s="72"/>
      <c r="M1513" s="72"/>
      <c r="N1513" s="72"/>
      <c r="O1513" s="72"/>
      <c r="P1513" s="72"/>
      <c r="Q1513" s="72"/>
      <c r="R1513" s="72"/>
      <c r="S1513" s="72"/>
      <c r="T1513" s="72"/>
      <c r="U1513" s="72"/>
      <c r="V1513" s="72"/>
      <c r="W1513" s="72"/>
      <c r="X1513" s="72"/>
      <c r="Y1513" s="72"/>
    </row>
    <row r="1514" spans="1:25" x14ac:dyDescent="0.3">
      <c r="A1514" s="4"/>
      <c r="B1514" s="4"/>
      <c r="C1514" s="4"/>
      <c r="D1514" s="4"/>
      <c r="E1514" s="4"/>
      <c r="F1514" s="4"/>
      <c r="G1514" s="4"/>
      <c r="H1514" s="72"/>
      <c r="I1514" s="72"/>
      <c r="J1514" s="72"/>
      <c r="K1514" s="72"/>
      <c r="L1514" s="72"/>
      <c r="M1514" s="72"/>
      <c r="N1514" s="72"/>
      <c r="O1514" s="72"/>
      <c r="P1514" s="72"/>
      <c r="Q1514" s="72"/>
      <c r="R1514" s="72"/>
      <c r="S1514" s="72"/>
      <c r="T1514" s="72"/>
      <c r="U1514" s="72"/>
      <c r="V1514" s="72"/>
      <c r="W1514" s="72"/>
      <c r="X1514" s="72"/>
      <c r="Y1514" s="72"/>
    </row>
    <row r="1515" spans="1:25" x14ac:dyDescent="0.3">
      <c r="A1515" s="4"/>
      <c r="B1515" s="4"/>
      <c r="C1515" s="4"/>
      <c r="D1515" s="4"/>
      <c r="E1515" s="4"/>
      <c r="F1515" s="4"/>
      <c r="G1515" s="4"/>
      <c r="H1515" s="72"/>
      <c r="I1515" s="72"/>
      <c r="J1515" s="72"/>
      <c r="K1515" s="72"/>
      <c r="L1515" s="72"/>
      <c r="M1515" s="72"/>
      <c r="N1515" s="72"/>
      <c r="O1515" s="72"/>
      <c r="P1515" s="72"/>
      <c r="Q1515" s="72"/>
      <c r="R1515" s="72"/>
      <c r="S1515" s="72"/>
      <c r="T1515" s="72"/>
      <c r="U1515" s="72"/>
      <c r="V1515" s="72"/>
      <c r="W1515" s="72"/>
      <c r="X1515" s="72"/>
      <c r="Y1515" s="72"/>
    </row>
    <row r="1516" spans="1:25" x14ac:dyDescent="0.3">
      <c r="A1516" s="4"/>
      <c r="B1516" s="4"/>
      <c r="C1516" s="4"/>
      <c r="D1516" s="4"/>
      <c r="E1516" s="4"/>
      <c r="F1516" s="4"/>
      <c r="G1516" s="4"/>
      <c r="H1516" s="72"/>
      <c r="I1516" s="72"/>
      <c r="J1516" s="72"/>
      <c r="K1516" s="72"/>
      <c r="L1516" s="72"/>
      <c r="M1516" s="72"/>
      <c r="N1516" s="72"/>
      <c r="O1516" s="72"/>
      <c r="P1516" s="72"/>
      <c r="Q1516" s="72"/>
      <c r="R1516" s="72"/>
      <c r="S1516" s="72"/>
      <c r="T1516" s="72"/>
      <c r="U1516" s="72"/>
      <c r="V1516" s="72"/>
      <c r="W1516" s="72"/>
      <c r="X1516" s="72"/>
      <c r="Y1516" s="72"/>
    </row>
    <row r="1517" spans="1:25" x14ac:dyDescent="0.3">
      <c r="A1517" s="4"/>
      <c r="B1517" s="4"/>
      <c r="C1517" s="4"/>
      <c r="D1517" s="4"/>
      <c r="E1517" s="4"/>
      <c r="F1517" s="4"/>
      <c r="G1517" s="4"/>
      <c r="H1517" s="72"/>
      <c r="I1517" s="72"/>
      <c r="J1517" s="72"/>
      <c r="K1517" s="72"/>
      <c r="L1517" s="72"/>
      <c r="M1517" s="72"/>
      <c r="N1517" s="72"/>
      <c r="O1517" s="72"/>
      <c r="P1517" s="72"/>
      <c r="Q1517" s="72"/>
      <c r="R1517" s="72"/>
      <c r="S1517" s="72"/>
      <c r="T1517" s="72"/>
      <c r="U1517" s="72"/>
      <c r="V1517" s="72"/>
      <c r="W1517" s="72"/>
      <c r="X1517" s="72"/>
      <c r="Y1517" s="72"/>
    </row>
    <row r="1518" spans="1:25" x14ac:dyDescent="0.3">
      <c r="A1518" s="4"/>
      <c r="B1518" s="4"/>
      <c r="C1518" s="4"/>
      <c r="D1518" s="4"/>
      <c r="E1518" s="4"/>
      <c r="F1518" s="4"/>
      <c r="G1518" s="4"/>
      <c r="H1518" s="72"/>
      <c r="I1518" s="72"/>
      <c r="J1518" s="72"/>
      <c r="K1518" s="72"/>
      <c r="L1518" s="72"/>
      <c r="M1518" s="72"/>
      <c r="N1518" s="72"/>
      <c r="O1518" s="72"/>
      <c r="P1518" s="72"/>
      <c r="Q1518" s="72"/>
      <c r="R1518" s="72"/>
      <c r="S1518" s="72"/>
      <c r="T1518" s="72"/>
      <c r="U1518" s="72"/>
      <c r="V1518" s="72"/>
      <c r="W1518" s="72"/>
      <c r="X1518" s="72"/>
      <c r="Y1518" s="72"/>
    </row>
    <row r="1519" spans="1:25" x14ac:dyDescent="0.3">
      <c r="A1519" s="4"/>
      <c r="B1519" s="4"/>
      <c r="C1519" s="4"/>
      <c r="D1519" s="4"/>
      <c r="E1519" s="4"/>
      <c r="F1519" s="4"/>
      <c r="G1519" s="4"/>
      <c r="H1519" s="72"/>
      <c r="I1519" s="72"/>
      <c r="J1519" s="72"/>
      <c r="K1519" s="72"/>
      <c r="L1519" s="72"/>
      <c r="M1519" s="72"/>
      <c r="N1519" s="72"/>
      <c r="O1519" s="72"/>
      <c r="P1519" s="72"/>
      <c r="Q1519" s="72"/>
      <c r="R1519" s="72"/>
      <c r="S1519" s="72"/>
      <c r="T1519" s="72"/>
      <c r="U1519" s="72"/>
      <c r="V1519" s="72"/>
      <c r="W1519" s="72"/>
      <c r="X1519" s="72"/>
      <c r="Y1519" s="72"/>
    </row>
    <row r="1520" spans="1:25" x14ac:dyDescent="0.3">
      <c r="A1520" s="4"/>
      <c r="B1520" s="4"/>
      <c r="C1520" s="4"/>
      <c r="D1520" s="4"/>
      <c r="E1520" s="4"/>
      <c r="F1520" s="4"/>
      <c r="G1520" s="4"/>
      <c r="H1520" s="72"/>
      <c r="I1520" s="72"/>
      <c r="J1520" s="72"/>
      <c r="K1520" s="72"/>
      <c r="L1520" s="72"/>
      <c r="M1520" s="72"/>
      <c r="N1520" s="72"/>
      <c r="O1520" s="72"/>
      <c r="P1520" s="72"/>
      <c r="Q1520" s="72"/>
      <c r="R1520" s="72"/>
      <c r="S1520" s="72"/>
      <c r="T1520" s="72"/>
      <c r="U1520" s="72"/>
      <c r="V1520" s="72"/>
      <c r="W1520" s="72"/>
      <c r="X1520" s="72"/>
      <c r="Y1520" s="72"/>
    </row>
    <row r="1521" spans="1:25" x14ac:dyDescent="0.3">
      <c r="A1521" s="4"/>
      <c r="B1521" s="4"/>
      <c r="C1521" s="4"/>
      <c r="D1521" s="4"/>
      <c r="E1521" s="4"/>
      <c r="F1521" s="4"/>
      <c r="G1521" s="4"/>
      <c r="H1521" s="72"/>
      <c r="I1521" s="72"/>
      <c r="J1521" s="72"/>
      <c r="K1521" s="72"/>
      <c r="L1521" s="72"/>
      <c r="M1521" s="72"/>
      <c r="N1521" s="72"/>
      <c r="O1521" s="72"/>
      <c r="P1521" s="72"/>
      <c r="Q1521" s="72"/>
      <c r="R1521" s="72"/>
      <c r="S1521" s="72"/>
      <c r="T1521" s="72"/>
      <c r="U1521" s="72"/>
      <c r="V1521" s="72"/>
      <c r="W1521" s="72"/>
      <c r="X1521" s="72"/>
      <c r="Y1521" s="72"/>
    </row>
    <row r="1522" spans="1:25" x14ac:dyDescent="0.3">
      <c r="A1522" s="4"/>
      <c r="B1522" s="4"/>
      <c r="C1522" s="4"/>
      <c r="D1522" s="4"/>
      <c r="E1522" s="4"/>
      <c r="F1522" s="4"/>
      <c r="G1522" s="4"/>
      <c r="H1522" s="72"/>
      <c r="I1522" s="72"/>
      <c r="J1522" s="72"/>
      <c r="K1522" s="72"/>
      <c r="L1522" s="72"/>
      <c r="M1522" s="72"/>
      <c r="N1522" s="72"/>
      <c r="O1522" s="72"/>
      <c r="P1522" s="72"/>
      <c r="Q1522" s="72"/>
      <c r="R1522" s="72"/>
      <c r="S1522" s="72"/>
      <c r="T1522" s="72"/>
      <c r="U1522" s="72"/>
      <c r="V1522" s="72"/>
      <c r="W1522" s="72"/>
      <c r="X1522" s="72"/>
      <c r="Y1522" s="72"/>
    </row>
    <row r="1523" spans="1:25" x14ac:dyDescent="0.3">
      <c r="A1523" s="4"/>
      <c r="B1523" s="4"/>
      <c r="C1523" s="4"/>
      <c r="D1523" s="4"/>
      <c r="E1523" s="4"/>
      <c r="F1523" s="4"/>
      <c r="G1523" s="4"/>
      <c r="H1523" s="72"/>
      <c r="I1523" s="72"/>
      <c r="J1523" s="72"/>
      <c r="K1523" s="72"/>
      <c r="L1523" s="72"/>
      <c r="M1523" s="72"/>
      <c r="N1523" s="72"/>
      <c r="O1523" s="72"/>
      <c r="P1523" s="72"/>
      <c r="Q1523" s="72"/>
      <c r="R1523" s="72"/>
      <c r="S1523" s="72"/>
      <c r="T1523" s="72"/>
      <c r="U1523" s="72"/>
      <c r="V1523" s="72"/>
      <c r="W1523" s="72"/>
      <c r="X1523" s="72"/>
      <c r="Y1523" s="72"/>
    </row>
    <row r="1524" spans="1:25" x14ac:dyDescent="0.3">
      <c r="A1524" s="4"/>
      <c r="B1524" s="4"/>
      <c r="C1524" s="4"/>
      <c r="D1524" s="4"/>
      <c r="E1524" s="4"/>
      <c r="F1524" s="4"/>
      <c r="G1524" s="4"/>
      <c r="H1524" s="72"/>
      <c r="I1524" s="72"/>
      <c r="J1524" s="72"/>
      <c r="K1524" s="72"/>
      <c r="L1524" s="72"/>
      <c r="M1524" s="72"/>
      <c r="N1524" s="72"/>
      <c r="O1524" s="72"/>
      <c r="P1524" s="72"/>
      <c r="Q1524" s="72"/>
      <c r="R1524" s="72"/>
      <c r="S1524" s="72"/>
      <c r="T1524" s="72"/>
      <c r="U1524" s="72"/>
      <c r="V1524" s="72"/>
      <c r="W1524" s="72"/>
      <c r="X1524" s="72"/>
      <c r="Y1524" s="72"/>
    </row>
    <row r="1525" spans="1:25" x14ac:dyDescent="0.3">
      <c r="A1525" s="4"/>
      <c r="B1525" s="4"/>
      <c r="C1525" s="4"/>
      <c r="D1525" s="4"/>
      <c r="E1525" s="4"/>
      <c r="F1525" s="4"/>
      <c r="G1525" s="4"/>
      <c r="H1525" s="72"/>
      <c r="I1525" s="72"/>
      <c r="J1525" s="72"/>
      <c r="K1525" s="72"/>
      <c r="L1525" s="72"/>
      <c r="M1525" s="72"/>
      <c r="N1525" s="72"/>
      <c r="O1525" s="72"/>
      <c r="P1525" s="72"/>
      <c r="Q1525" s="72"/>
      <c r="R1525" s="72"/>
      <c r="S1525" s="72"/>
      <c r="T1525" s="72"/>
      <c r="U1525" s="72"/>
      <c r="V1525" s="72"/>
      <c r="W1525" s="72"/>
      <c r="X1525" s="72"/>
      <c r="Y1525" s="72"/>
    </row>
    <row r="1526" spans="1:25" x14ac:dyDescent="0.3">
      <c r="A1526" s="4"/>
      <c r="B1526" s="4"/>
      <c r="C1526" s="4"/>
      <c r="D1526" s="4"/>
      <c r="E1526" s="4"/>
      <c r="F1526" s="4"/>
      <c r="G1526" s="4"/>
      <c r="H1526" s="72"/>
      <c r="I1526" s="72"/>
      <c r="J1526" s="72"/>
      <c r="K1526" s="72"/>
      <c r="L1526" s="72"/>
      <c r="M1526" s="72"/>
      <c r="N1526" s="72"/>
      <c r="O1526" s="72"/>
      <c r="P1526" s="72"/>
      <c r="Q1526" s="72"/>
      <c r="R1526" s="72"/>
      <c r="S1526" s="72"/>
      <c r="T1526" s="72"/>
      <c r="U1526" s="72"/>
      <c r="V1526" s="72"/>
      <c r="W1526" s="72"/>
      <c r="X1526" s="72"/>
      <c r="Y1526" s="72"/>
    </row>
    <row r="1527" spans="1:25" x14ac:dyDescent="0.3">
      <c r="A1527" s="4"/>
      <c r="B1527" s="4"/>
      <c r="C1527" s="4"/>
      <c r="D1527" s="4"/>
      <c r="E1527" s="4"/>
      <c r="F1527" s="4"/>
      <c r="G1527" s="4"/>
      <c r="H1527" s="72"/>
      <c r="I1527" s="72"/>
      <c r="J1527" s="72"/>
      <c r="K1527" s="72"/>
      <c r="L1527" s="72"/>
      <c r="M1527" s="72"/>
      <c r="N1527" s="72"/>
      <c r="O1527" s="72"/>
      <c r="P1527" s="72"/>
      <c r="Q1527" s="72"/>
      <c r="R1527" s="72"/>
      <c r="S1527" s="72"/>
      <c r="T1527" s="72"/>
      <c r="U1527" s="72"/>
      <c r="V1527" s="72"/>
      <c r="W1527" s="72"/>
      <c r="X1527" s="72"/>
      <c r="Y1527" s="72"/>
    </row>
    <row r="1528" spans="1:25" x14ac:dyDescent="0.3">
      <c r="A1528" s="4"/>
      <c r="B1528" s="4"/>
      <c r="C1528" s="4"/>
      <c r="D1528" s="4"/>
      <c r="E1528" s="4"/>
      <c r="F1528" s="4"/>
      <c r="G1528" s="4"/>
      <c r="H1528" s="72"/>
      <c r="I1528" s="72"/>
      <c r="J1528" s="72"/>
      <c r="K1528" s="72"/>
      <c r="L1528" s="72"/>
      <c r="M1528" s="72"/>
      <c r="N1528" s="72"/>
      <c r="O1528" s="72"/>
      <c r="P1528" s="72"/>
      <c r="Q1528" s="72"/>
      <c r="R1528" s="72"/>
      <c r="S1528" s="72"/>
      <c r="T1528" s="72"/>
      <c r="U1528" s="72"/>
      <c r="V1528" s="72"/>
      <c r="W1528" s="72"/>
      <c r="X1528" s="72"/>
      <c r="Y1528" s="72"/>
    </row>
    <row r="1529" spans="1:25" x14ac:dyDescent="0.3">
      <c r="A1529" s="4"/>
      <c r="B1529" s="4"/>
      <c r="C1529" s="4"/>
      <c r="D1529" s="4"/>
      <c r="E1529" s="4"/>
      <c r="F1529" s="4"/>
      <c r="G1529" s="4"/>
      <c r="H1529" s="72"/>
      <c r="I1529" s="72"/>
      <c r="J1529" s="72"/>
      <c r="K1529" s="72"/>
      <c r="L1529" s="72"/>
      <c r="M1529" s="72"/>
      <c r="N1529" s="72"/>
      <c r="O1529" s="72"/>
      <c r="P1529" s="72"/>
      <c r="Q1529" s="72"/>
      <c r="R1529" s="72"/>
      <c r="S1529" s="72"/>
      <c r="T1529" s="72"/>
      <c r="U1529" s="72"/>
      <c r="V1529" s="72"/>
      <c r="W1529" s="72"/>
      <c r="X1529" s="72"/>
      <c r="Y1529" s="72"/>
    </row>
    <row r="1530" spans="1:25" x14ac:dyDescent="0.3">
      <c r="A1530" s="4"/>
      <c r="B1530" s="4"/>
      <c r="C1530" s="4"/>
      <c r="D1530" s="4"/>
      <c r="E1530" s="4"/>
      <c r="F1530" s="4"/>
      <c r="G1530" s="4"/>
      <c r="H1530" s="72"/>
      <c r="I1530" s="72"/>
      <c r="J1530" s="72"/>
      <c r="K1530" s="72"/>
      <c r="L1530" s="72"/>
      <c r="M1530" s="72"/>
      <c r="N1530" s="72"/>
      <c r="O1530" s="72"/>
      <c r="P1530" s="72"/>
      <c r="Q1530" s="72"/>
      <c r="R1530" s="72"/>
      <c r="S1530" s="72"/>
      <c r="T1530" s="72"/>
      <c r="U1530" s="72"/>
      <c r="V1530" s="72"/>
      <c r="W1530" s="72"/>
      <c r="X1530" s="72"/>
      <c r="Y1530" s="72"/>
    </row>
    <row r="1531" spans="1:25" x14ac:dyDescent="0.3">
      <c r="A1531" s="4"/>
      <c r="B1531" s="4"/>
      <c r="C1531" s="4"/>
      <c r="D1531" s="4"/>
      <c r="E1531" s="4"/>
      <c r="F1531" s="4"/>
      <c r="G1531" s="4"/>
      <c r="H1531" s="72"/>
      <c r="I1531" s="72"/>
      <c r="J1531" s="72"/>
      <c r="K1531" s="72"/>
      <c r="L1531" s="72"/>
      <c r="M1531" s="72"/>
      <c r="N1531" s="72"/>
      <c r="O1531" s="72"/>
      <c r="P1531" s="72"/>
      <c r="Q1531" s="72"/>
      <c r="R1531" s="72"/>
      <c r="S1531" s="72"/>
      <c r="T1531" s="72"/>
      <c r="U1531" s="72"/>
      <c r="V1531" s="72"/>
      <c r="W1531" s="72"/>
      <c r="X1531" s="72"/>
      <c r="Y1531" s="72"/>
    </row>
    <row r="1532" spans="1:25" x14ac:dyDescent="0.3">
      <c r="A1532" s="4"/>
      <c r="B1532" s="4"/>
      <c r="C1532" s="4"/>
      <c r="D1532" s="4"/>
      <c r="E1532" s="4"/>
      <c r="F1532" s="4"/>
      <c r="G1532" s="4"/>
      <c r="H1532" s="72"/>
      <c r="I1532" s="72"/>
      <c r="J1532" s="72"/>
      <c r="K1532" s="72"/>
      <c r="L1532" s="72"/>
      <c r="M1532" s="72"/>
      <c r="N1532" s="72"/>
      <c r="O1532" s="72"/>
      <c r="P1532" s="72"/>
      <c r="Q1532" s="72"/>
      <c r="R1532" s="72"/>
      <c r="S1532" s="72"/>
      <c r="T1532" s="72"/>
      <c r="U1532" s="72"/>
      <c r="V1532" s="72"/>
      <c r="W1532" s="72"/>
      <c r="X1532" s="72"/>
      <c r="Y1532" s="72"/>
    </row>
    <row r="1533" spans="1:25" x14ac:dyDescent="0.3">
      <c r="A1533" s="4"/>
      <c r="B1533" s="4"/>
      <c r="C1533" s="4"/>
      <c r="D1533" s="4"/>
      <c r="E1533" s="4"/>
      <c r="F1533" s="4"/>
      <c r="G1533" s="4"/>
      <c r="H1533" s="72"/>
      <c r="I1533" s="72"/>
      <c r="J1533" s="72"/>
      <c r="K1533" s="72"/>
      <c r="L1533" s="72"/>
      <c r="M1533" s="72"/>
      <c r="N1533" s="72"/>
      <c r="O1533" s="72"/>
      <c r="P1533" s="72"/>
      <c r="Q1533" s="72"/>
      <c r="R1533" s="72"/>
      <c r="S1533" s="72"/>
      <c r="T1533" s="72"/>
      <c r="U1533" s="72"/>
      <c r="V1533" s="72"/>
      <c r="W1533" s="72"/>
      <c r="X1533" s="72"/>
      <c r="Y1533" s="72"/>
    </row>
    <row r="1534" spans="1:25" x14ac:dyDescent="0.3">
      <c r="A1534" s="4"/>
      <c r="B1534" s="4"/>
      <c r="C1534" s="4"/>
      <c r="D1534" s="4"/>
      <c r="E1534" s="4"/>
      <c r="F1534" s="4"/>
      <c r="G1534" s="4"/>
      <c r="H1534" s="72"/>
      <c r="I1534" s="72"/>
      <c r="J1534" s="72"/>
      <c r="K1534" s="72"/>
      <c r="L1534" s="72"/>
      <c r="M1534" s="72"/>
      <c r="N1534" s="72"/>
      <c r="O1534" s="72"/>
      <c r="P1534" s="72"/>
      <c r="Q1534" s="72"/>
      <c r="R1534" s="72"/>
      <c r="S1534" s="72"/>
      <c r="T1534" s="72"/>
      <c r="U1534" s="72"/>
      <c r="V1534" s="72"/>
      <c r="W1534" s="72"/>
      <c r="X1534" s="72"/>
      <c r="Y1534" s="72"/>
    </row>
    <row r="1535" spans="1:25" x14ac:dyDescent="0.3">
      <c r="A1535" s="4"/>
      <c r="B1535" s="4"/>
      <c r="C1535" s="4"/>
      <c r="D1535" s="4"/>
      <c r="E1535" s="4"/>
      <c r="F1535" s="4"/>
      <c r="G1535" s="4"/>
      <c r="H1535" s="72"/>
      <c r="I1535" s="72"/>
      <c r="J1535" s="72"/>
      <c r="K1535" s="72"/>
      <c r="L1535" s="72"/>
      <c r="M1535" s="72"/>
      <c r="N1535" s="72"/>
      <c r="O1535" s="72"/>
      <c r="P1535" s="72"/>
      <c r="Q1535" s="72"/>
      <c r="R1535" s="72"/>
      <c r="S1535" s="72"/>
      <c r="T1535" s="72"/>
      <c r="U1535" s="72"/>
      <c r="V1535" s="72"/>
      <c r="W1535" s="72"/>
      <c r="X1535" s="72"/>
      <c r="Y1535" s="72"/>
    </row>
    <row r="1536" spans="1:25" x14ac:dyDescent="0.3">
      <c r="A1536" s="4"/>
      <c r="B1536" s="4"/>
      <c r="C1536" s="4"/>
      <c r="D1536" s="4"/>
      <c r="E1536" s="4"/>
      <c r="F1536" s="4"/>
      <c r="G1536" s="4"/>
      <c r="H1536" s="72"/>
      <c r="I1536" s="72"/>
      <c r="J1536" s="72"/>
      <c r="K1536" s="72"/>
      <c r="L1536" s="72"/>
      <c r="M1536" s="72"/>
      <c r="N1536" s="72"/>
      <c r="O1536" s="72"/>
      <c r="P1536" s="72"/>
      <c r="Q1536" s="72"/>
      <c r="R1536" s="72"/>
      <c r="S1536" s="72"/>
      <c r="T1536" s="72"/>
      <c r="U1536" s="72"/>
      <c r="V1536" s="72"/>
      <c r="W1536" s="72"/>
      <c r="X1536" s="72"/>
      <c r="Y1536" s="72"/>
    </row>
    <row r="1537" spans="1:25" x14ac:dyDescent="0.3">
      <c r="A1537" s="4"/>
      <c r="B1537" s="4"/>
      <c r="C1537" s="4"/>
      <c r="D1537" s="4"/>
      <c r="E1537" s="4"/>
      <c r="F1537" s="4"/>
      <c r="G1537" s="4"/>
      <c r="H1537" s="72"/>
      <c r="I1537" s="72"/>
      <c r="J1537" s="72"/>
      <c r="K1537" s="72"/>
      <c r="L1537" s="72"/>
      <c r="M1537" s="72"/>
      <c r="N1537" s="72"/>
      <c r="O1537" s="72"/>
      <c r="P1537" s="72"/>
      <c r="Q1537" s="72"/>
      <c r="R1537" s="72"/>
      <c r="S1537" s="72"/>
      <c r="T1537" s="72"/>
      <c r="U1537" s="72"/>
      <c r="V1537" s="72"/>
      <c r="W1537" s="72"/>
      <c r="X1537" s="72"/>
      <c r="Y1537" s="72"/>
    </row>
    <row r="1538" spans="1:25" x14ac:dyDescent="0.3">
      <c r="A1538" s="4"/>
      <c r="B1538" s="4"/>
      <c r="C1538" s="4"/>
      <c r="D1538" s="4"/>
      <c r="E1538" s="4"/>
      <c r="F1538" s="4"/>
      <c r="G1538" s="4"/>
      <c r="H1538" s="72"/>
      <c r="I1538" s="72"/>
      <c r="J1538" s="72"/>
      <c r="K1538" s="72"/>
      <c r="L1538" s="72"/>
      <c r="M1538" s="72"/>
      <c r="N1538" s="72"/>
      <c r="O1538" s="72"/>
      <c r="P1538" s="72"/>
      <c r="Q1538" s="72"/>
      <c r="R1538" s="72"/>
      <c r="S1538" s="72"/>
      <c r="T1538" s="72"/>
      <c r="U1538" s="72"/>
      <c r="V1538" s="72"/>
      <c r="W1538" s="72"/>
      <c r="X1538" s="72"/>
      <c r="Y1538" s="72"/>
    </row>
    <row r="1539" spans="1:25" x14ac:dyDescent="0.3">
      <c r="A1539" s="4"/>
      <c r="B1539" s="4"/>
      <c r="C1539" s="4"/>
      <c r="D1539" s="4"/>
      <c r="E1539" s="4"/>
      <c r="F1539" s="4"/>
      <c r="G1539" s="4"/>
      <c r="H1539" s="72"/>
      <c r="I1539" s="72"/>
      <c r="J1539" s="72"/>
      <c r="K1539" s="72"/>
      <c r="L1539" s="72"/>
      <c r="M1539" s="72"/>
      <c r="N1539" s="72"/>
      <c r="O1539" s="72"/>
      <c r="P1539" s="72"/>
      <c r="Q1539" s="72"/>
      <c r="R1539" s="72"/>
      <c r="S1539" s="72"/>
      <c r="T1539" s="72"/>
      <c r="U1539" s="72"/>
      <c r="V1539" s="72"/>
      <c r="W1539" s="72"/>
      <c r="X1539" s="72"/>
      <c r="Y1539" s="72"/>
    </row>
    <row r="1540" spans="1:25" x14ac:dyDescent="0.3">
      <c r="A1540" s="4"/>
      <c r="B1540" s="4"/>
      <c r="C1540" s="4"/>
      <c r="D1540" s="4"/>
      <c r="E1540" s="4"/>
      <c r="F1540" s="4"/>
      <c r="G1540" s="4"/>
      <c r="H1540" s="72"/>
      <c r="I1540" s="72"/>
      <c r="J1540" s="72"/>
      <c r="K1540" s="72"/>
      <c r="L1540" s="72"/>
      <c r="M1540" s="72"/>
      <c r="N1540" s="72"/>
      <c r="O1540" s="72"/>
      <c r="P1540" s="72"/>
      <c r="Q1540" s="72"/>
      <c r="R1540" s="72"/>
      <c r="S1540" s="72"/>
      <c r="T1540" s="72"/>
      <c r="U1540" s="72"/>
      <c r="V1540" s="72"/>
      <c r="W1540" s="72"/>
      <c r="X1540" s="72"/>
      <c r="Y1540" s="72"/>
    </row>
    <row r="1541" spans="1:25" x14ac:dyDescent="0.3">
      <c r="A1541" s="4"/>
      <c r="B1541" s="4"/>
      <c r="C1541" s="4"/>
      <c r="D1541" s="4"/>
      <c r="E1541" s="4"/>
      <c r="F1541" s="4"/>
      <c r="G1541" s="4"/>
      <c r="H1541" s="72"/>
      <c r="I1541" s="72"/>
      <c r="J1541" s="72"/>
      <c r="K1541" s="72"/>
      <c r="L1541" s="72"/>
      <c r="M1541" s="72"/>
      <c r="N1541" s="72"/>
      <c r="O1541" s="72"/>
      <c r="P1541" s="72"/>
      <c r="Q1541" s="72"/>
      <c r="R1541" s="72"/>
      <c r="S1541" s="72"/>
      <c r="T1541" s="72"/>
      <c r="U1541" s="72"/>
      <c r="V1541" s="72"/>
      <c r="W1541" s="72"/>
      <c r="X1541" s="72"/>
      <c r="Y1541" s="72"/>
    </row>
    <row r="1542" spans="1:25" x14ac:dyDescent="0.3">
      <c r="A1542" s="4"/>
      <c r="B1542" s="4"/>
      <c r="C1542" s="4"/>
      <c r="D1542" s="4"/>
      <c r="E1542" s="4"/>
      <c r="F1542" s="4"/>
      <c r="G1542" s="4"/>
      <c r="H1542" s="72"/>
      <c r="I1542" s="72"/>
      <c r="J1542" s="72"/>
      <c r="K1542" s="72"/>
      <c r="L1542" s="72"/>
      <c r="M1542" s="72"/>
      <c r="N1542" s="72"/>
      <c r="O1542" s="72"/>
      <c r="P1542" s="72"/>
      <c r="Q1542" s="72"/>
      <c r="R1542" s="72"/>
      <c r="S1542" s="72"/>
      <c r="T1542" s="72"/>
      <c r="U1542" s="72"/>
      <c r="V1542" s="72"/>
      <c r="W1542" s="72"/>
      <c r="X1542" s="72"/>
      <c r="Y1542" s="72"/>
    </row>
    <row r="1543" spans="1:25" x14ac:dyDescent="0.3">
      <c r="A1543" s="4"/>
      <c r="B1543" s="4"/>
      <c r="C1543" s="4"/>
      <c r="D1543" s="4"/>
      <c r="E1543" s="4"/>
      <c r="F1543" s="4"/>
      <c r="G1543" s="4"/>
      <c r="H1543" s="72"/>
      <c r="I1543" s="72"/>
      <c r="J1543" s="72"/>
      <c r="K1543" s="72"/>
      <c r="L1543" s="72"/>
      <c r="M1543" s="72"/>
      <c r="N1543" s="72"/>
      <c r="O1543" s="72"/>
      <c r="P1543" s="72"/>
      <c r="Q1543" s="72"/>
      <c r="R1543" s="72"/>
      <c r="S1543" s="72"/>
      <c r="T1543" s="72"/>
      <c r="U1543" s="72"/>
      <c r="V1543" s="72"/>
      <c r="W1543" s="72"/>
      <c r="X1543" s="72"/>
      <c r="Y1543" s="72"/>
    </row>
    <row r="1544" spans="1:25" x14ac:dyDescent="0.3">
      <c r="A1544" s="4"/>
      <c r="B1544" s="4"/>
      <c r="C1544" s="4"/>
      <c r="D1544" s="4"/>
      <c r="E1544" s="4"/>
      <c r="F1544" s="4"/>
      <c r="G1544" s="4"/>
      <c r="H1544" s="72"/>
      <c r="I1544" s="72"/>
      <c r="J1544" s="72"/>
      <c r="K1544" s="72"/>
      <c r="L1544" s="72"/>
      <c r="M1544" s="72"/>
      <c r="N1544" s="72"/>
      <c r="O1544" s="72"/>
      <c r="P1544" s="72"/>
      <c r="Q1544" s="72"/>
      <c r="R1544" s="72"/>
      <c r="S1544" s="72"/>
      <c r="T1544" s="72"/>
      <c r="U1544" s="72"/>
      <c r="V1544" s="72"/>
      <c r="W1544" s="72"/>
      <c r="X1544" s="72"/>
      <c r="Y1544" s="72"/>
    </row>
    <row r="1545" spans="1:25" x14ac:dyDescent="0.3">
      <c r="A1545" s="4"/>
      <c r="B1545" s="4"/>
      <c r="C1545" s="4"/>
      <c r="D1545" s="4"/>
      <c r="E1545" s="4"/>
      <c r="F1545" s="4"/>
      <c r="G1545" s="4"/>
      <c r="H1545" s="72"/>
      <c r="I1545" s="72"/>
      <c r="J1545" s="72"/>
      <c r="K1545" s="72"/>
      <c r="L1545" s="72"/>
      <c r="M1545" s="72"/>
      <c r="N1545" s="72"/>
      <c r="O1545" s="72"/>
      <c r="P1545" s="72"/>
      <c r="Q1545" s="72"/>
      <c r="R1545" s="72"/>
      <c r="S1545" s="72"/>
      <c r="T1545" s="72"/>
      <c r="U1545" s="72"/>
      <c r="V1545" s="72"/>
      <c r="W1545" s="72"/>
      <c r="X1545" s="72"/>
      <c r="Y1545" s="72"/>
    </row>
    <row r="1546" spans="1:25" x14ac:dyDescent="0.3">
      <c r="A1546" s="4"/>
      <c r="B1546" s="4"/>
      <c r="C1546" s="4"/>
      <c r="D1546" s="4"/>
      <c r="E1546" s="4"/>
      <c r="F1546" s="4"/>
      <c r="G1546" s="4"/>
      <c r="H1546" s="72"/>
      <c r="I1546" s="72"/>
      <c r="J1546" s="72"/>
      <c r="K1546" s="72"/>
      <c r="L1546" s="72"/>
      <c r="M1546" s="72"/>
      <c r="N1546" s="72"/>
      <c r="O1546" s="72"/>
      <c r="P1546" s="72"/>
      <c r="Q1546" s="72"/>
      <c r="R1546" s="72"/>
      <c r="S1546" s="72"/>
      <c r="T1546" s="72"/>
      <c r="U1546" s="72"/>
      <c r="V1546" s="72"/>
      <c r="W1546" s="72"/>
      <c r="X1546" s="72"/>
      <c r="Y1546" s="72"/>
    </row>
    <row r="1547" spans="1:25" x14ac:dyDescent="0.3">
      <c r="A1547" s="4"/>
      <c r="B1547" s="4"/>
      <c r="C1547" s="4"/>
      <c r="D1547" s="4"/>
      <c r="E1547" s="4"/>
      <c r="F1547" s="4"/>
      <c r="G1547" s="4"/>
      <c r="H1547" s="72"/>
      <c r="I1547" s="72"/>
      <c r="J1547" s="72"/>
      <c r="K1547" s="72"/>
      <c r="L1547" s="72"/>
      <c r="M1547" s="72"/>
      <c r="N1547" s="72"/>
      <c r="O1547" s="72"/>
      <c r="P1547" s="72"/>
      <c r="Q1547" s="72"/>
      <c r="R1547" s="72"/>
      <c r="S1547" s="72"/>
      <c r="T1547" s="72"/>
      <c r="U1547" s="72"/>
      <c r="V1547" s="72"/>
      <c r="W1547" s="72"/>
      <c r="X1547" s="72"/>
      <c r="Y1547" s="72"/>
    </row>
    <row r="1548" spans="1:25" x14ac:dyDescent="0.3">
      <c r="A1548" s="4"/>
      <c r="B1548" s="4"/>
      <c r="C1548" s="4"/>
      <c r="D1548" s="4"/>
      <c r="E1548" s="4"/>
      <c r="F1548" s="4"/>
      <c r="G1548" s="4"/>
      <c r="H1548" s="72"/>
      <c r="I1548" s="72"/>
      <c r="J1548" s="72"/>
      <c r="K1548" s="72"/>
      <c r="L1548" s="72"/>
      <c r="M1548" s="72"/>
      <c r="N1548" s="72"/>
      <c r="O1548" s="72"/>
      <c r="P1548" s="72"/>
      <c r="Q1548" s="72"/>
      <c r="R1548" s="72"/>
      <c r="S1548" s="72"/>
      <c r="T1548" s="72"/>
      <c r="U1548" s="72"/>
      <c r="V1548" s="72"/>
      <c r="W1548" s="72"/>
      <c r="X1548" s="72"/>
      <c r="Y1548" s="72"/>
    </row>
    <row r="1549" spans="1:25" x14ac:dyDescent="0.3">
      <c r="A1549" s="4"/>
      <c r="B1549" s="4"/>
      <c r="C1549" s="4"/>
      <c r="D1549" s="4"/>
      <c r="E1549" s="4"/>
      <c r="F1549" s="4"/>
      <c r="G1549" s="4"/>
      <c r="H1549" s="72"/>
      <c r="I1549" s="72"/>
      <c r="J1549" s="72"/>
      <c r="K1549" s="72"/>
      <c r="L1549" s="72"/>
      <c r="M1549" s="72"/>
      <c r="N1549" s="72"/>
      <c r="O1549" s="72"/>
      <c r="P1549" s="72"/>
      <c r="Q1549" s="72"/>
      <c r="R1549" s="72"/>
      <c r="S1549" s="72"/>
      <c r="T1549" s="72"/>
      <c r="U1549" s="72"/>
      <c r="V1549" s="72"/>
      <c r="W1549" s="72"/>
      <c r="X1549" s="72"/>
      <c r="Y1549" s="72"/>
    </row>
    <row r="1550" spans="1:25" x14ac:dyDescent="0.3">
      <c r="A1550" s="4"/>
      <c r="B1550" s="4"/>
      <c r="C1550" s="4"/>
      <c r="D1550" s="4"/>
      <c r="E1550" s="4"/>
      <c r="F1550" s="4"/>
      <c r="G1550" s="4"/>
      <c r="H1550" s="72"/>
      <c r="I1550" s="72"/>
      <c r="J1550" s="72"/>
      <c r="K1550" s="72"/>
      <c r="L1550" s="72"/>
      <c r="M1550" s="72"/>
      <c r="N1550" s="72"/>
      <c r="O1550" s="72"/>
      <c r="P1550" s="72"/>
      <c r="Q1550" s="72"/>
      <c r="R1550" s="72"/>
      <c r="S1550" s="72"/>
      <c r="T1550" s="72"/>
      <c r="U1550" s="72"/>
      <c r="V1550" s="72"/>
      <c r="W1550" s="72"/>
      <c r="X1550" s="72"/>
      <c r="Y1550" s="72"/>
    </row>
    <row r="1551" spans="1:25" x14ac:dyDescent="0.3">
      <c r="A1551" s="4"/>
      <c r="B1551" s="4"/>
      <c r="C1551" s="4"/>
      <c r="D1551" s="4"/>
      <c r="E1551" s="4"/>
      <c r="F1551" s="4"/>
      <c r="G1551" s="4"/>
      <c r="H1551" s="72"/>
      <c r="I1551" s="72"/>
      <c r="J1551" s="72"/>
      <c r="K1551" s="72"/>
      <c r="L1551" s="72"/>
      <c r="M1551" s="72"/>
      <c r="N1551" s="72"/>
      <c r="O1551" s="72"/>
      <c r="P1551" s="72"/>
      <c r="Q1551" s="72"/>
      <c r="R1551" s="72"/>
      <c r="S1551" s="72"/>
      <c r="T1551" s="72"/>
      <c r="U1551" s="72"/>
      <c r="V1551" s="72"/>
      <c r="W1551" s="72"/>
      <c r="X1551" s="72"/>
      <c r="Y1551" s="72"/>
    </row>
    <row r="1552" spans="1:25" x14ac:dyDescent="0.3">
      <c r="A1552" s="4"/>
      <c r="B1552" s="4"/>
      <c r="C1552" s="4"/>
      <c r="D1552" s="4"/>
      <c r="E1552" s="4"/>
      <c r="F1552" s="4"/>
      <c r="G1552" s="4"/>
      <c r="H1552" s="72"/>
      <c r="I1552" s="72"/>
      <c r="J1552" s="72"/>
      <c r="K1552" s="72"/>
      <c r="L1552" s="72"/>
      <c r="M1552" s="72"/>
      <c r="N1552" s="72"/>
      <c r="O1552" s="72"/>
      <c r="P1552" s="72"/>
      <c r="Q1552" s="72"/>
      <c r="R1552" s="72"/>
      <c r="S1552" s="72"/>
      <c r="T1552" s="72"/>
      <c r="U1552" s="72"/>
      <c r="V1552" s="72"/>
      <c r="W1552" s="72"/>
      <c r="X1552" s="72"/>
      <c r="Y1552" s="72"/>
    </row>
    <row r="1553" spans="1:25" x14ac:dyDescent="0.3">
      <c r="A1553" s="4"/>
      <c r="B1553" s="4"/>
      <c r="C1553" s="4"/>
      <c r="D1553" s="4"/>
      <c r="E1553" s="4"/>
      <c r="F1553" s="4"/>
      <c r="G1553" s="4"/>
      <c r="H1553" s="72"/>
      <c r="I1553" s="72"/>
      <c r="J1553" s="72"/>
      <c r="K1553" s="72"/>
      <c r="L1553" s="72"/>
      <c r="M1553" s="72"/>
      <c r="N1553" s="72"/>
      <c r="O1553" s="72"/>
      <c r="P1553" s="72"/>
      <c r="Q1553" s="72"/>
      <c r="R1553" s="72"/>
      <c r="S1553" s="72"/>
      <c r="T1553" s="72"/>
      <c r="U1553" s="72"/>
      <c r="V1553" s="72"/>
      <c r="W1553" s="72"/>
      <c r="X1553" s="72"/>
      <c r="Y1553" s="72"/>
    </row>
    <row r="1554" spans="1:25" x14ac:dyDescent="0.3">
      <c r="A1554" s="4"/>
      <c r="B1554" s="4"/>
      <c r="C1554" s="4"/>
      <c r="D1554" s="4"/>
      <c r="E1554" s="4"/>
      <c r="F1554" s="4"/>
      <c r="G1554" s="4"/>
      <c r="H1554" s="72"/>
      <c r="I1554" s="72"/>
      <c r="J1554" s="72"/>
      <c r="K1554" s="72"/>
      <c r="L1554" s="72"/>
      <c r="M1554" s="72"/>
      <c r="N1554" s="72"/>
      <c r="O1554" s="72"/>
      <c r="P1554" s="72"/>
      <c r="Q1554" s="72"/>
      <c r="R1554" s="72"/>
      <c r="S1554" s="72"/>
      <c r="T1554" s="72"/>
      <c r="U1554" s="72"/>
      <c r="V1554" s="72"/>
      <c r="W1554" s="72"/>
      <c r="X1554" s="72"/>
      <c r="Y1554" s="72"/>
    </row>
    <row r="1555" spans="1:25" x14ac:dyDescent="0.3">
      <c r="A1555" s="4"/>
      <c r="B1555" s="4"/>
      <c r="C1555" s="4"/>
      <c r="D1555" s="4"/>
      <c r="E1555" s="4"/>
      <c r="F1555" s="4"/>
      <c r="G1555" s="4"/>
      <c r="H1555" s="72"/>
      <c r="I1555" s="72"/>
      <c r="J1555" s="72"/>
      <c r="K1555" s="72"/>
      <c r="L1555" s="72"/>
      <c r="M1555" s="72"/>
      <c r="N1555" s="72"/>
      <c r="O1555" s="72"/>
      <c r="P1555" s="72"/>
      <c r="Q1555" s="72"/>
      <c r="R1555" s="72"/>
      <c r="S1555" s="72"/>
      <c r="T1555" s="72"/>
      <c r="U1555" s="72"/>
      <c r="V1555" s="72"/>
      <c r="W1555" s="72"/>
      <c r="X1555" s="72"/>
      <c r="Y1555" s="72"/>
    </row>
    <row r="1556" spans="1:25" x14ac:dyDescent="0.3">
      <c r="A1556" s="4"/>
      <c r="B1556" s="4"/>
      <c r="C1556" s="4"/>
      <c r="D1556" s="4"/>
      <c r="E1556" s="4"/>
      <c r="F1556" s="4"/>
      <c r="G1556" s="4"/>
      <c r="H1556" s="72"/>
      <c r="I1556" s="72"/>
      <c r="J1556" s="72"/>
      <c r="K1556" s="72"/>
      <c r="L1556" s="72"/>
      <c r="M1556" s="72"/>
      <c r="N1556" s="72"/>
      <c r="O1556" s="72"/>
      <c r="P1556" s="72"/>
      <c r="Q1556" s="72"/>
      <c r="R1556" s="72"/>
      <c r="S1556" s="72"/>
      <c r="T1556" s="72"/>
      <c r="U1556" s="72"/>
      <c r="V1556" s="72"/>
      <c r="W1556" s="72"/>
      <c r="X1556" s="72"/>
      <c r="Y1556" s="72"/>
    </row>
    <row r="1557" spans="1:25" x14ac:dyDescent="0.3">
      <c r="A1557" s="4"/>
      <c r="B1557" s="4"/>
      <c r="C1557" s="4"/>
      <c r="D1557" s="4"/>
      <c r="E1557" s="4"/>
      <c r="F1557" s="4"/>
      <c r="G1557" s="4"/>
      <c r="H1557" s="72"/>
      <c r="I1557" s="72"/>
      <c r="J1557" s="72"/>
      <c r="K1557" s="72"/>
      <c r="L1557" s="72"/>
      <c r="M1557" s="72"/>
      <c r="N1557" s="72"/>
      <c r="O1557" s="72"/>
      <c r="P1557" s="72"/>
      <c r="Q1557" s="72"/>
      <c r="R1557" s="72"/>
      <c r="S1557" s="72"/>
      <c r="T1557" s="72"/>
      <c r="U1557" s="72"/>
      <c r="V1557" s="72"/>
      <c r="W1557" s="72"/>
      <c r="X1557" s="72"/>
      <c r="Y1557" s="72"/>
    </row>
    <row r="1558" spans="1:25" x14ac:dyDescent="0.3">
      <c r="A1558" s="4"/>
      <c r="B1558" s="4"/>
      <c r="C1558" s="4"/>
      <c r="D1558" s="4"/>
      <c r="E1558" s="4"/>
      <c r="F1558" s="4"/>
      <c r="G1558" s="4"/>
      <c r="H1558" s="72"/>
      <c r="I1558" s="72"/>
      <c r="J1558" s="72"/>
      <c r="K1558" s="72"/>
      <c r="L1558" s="72"/>
      <c r="M1558" s="72"/>
      <c r="N1558" s="72"/>
      <c r="O1558" s="72"/>
      <c r="P1558" s="72"/>
      <c r="Q1558" s="72"/>
      <c r="R1558" s="72"/>
      <c r="S1558" s="72"/>
      <c r="T1558" s="72"/>
      <c r="U1558" s="72"/>
      <c r="V1558" s="72"/>
      <c r="W1558" s="72"/>
      <c r="X1558" s="72"/>
      <c r="Y1558" s="72"/>
    </row>
    <row r="1559" spans="1:25" x14ac:dyDescent="0.3">
      <c r="A1559" s="4"/>
      <c r="B1559" s="4"/>
      <c r="C1559" s="4"/>
      <c r="D1559" s="4"/>
      <c r="E1559" s="4"/>
      <c r="F1559" s="4"/>
      <c r="G1559" s="4"/>
      <c r="H1559" s="72"/>
      <c r="I1559" s="72"/>
      <c r="J1559" s="72"/>
      <c r="K1559" s="72"/>
      <c r="L1559" s="72"/>
      <c r="M1559" s="72"/>
      <c r="N1559" s="72"/>
      <c r="O1559" s="72"/>
      <c r="P1559" s="72"/>
      <c r="Q1559" s="72"/>
      <c r="R1559" s="72"/>
      <c r="S1559" s="72"/>
      <c r="T1559" s="72"/>
      <c r="U1559" s="72"/>
      <c r="V1559" s="72"/>
      <c r="W1559" s="72"/>
      <c r="X1559" s="72"/>
      <c r="Y1559" s="72"/>
    </row>
    <row r="1560" spans="1:25" x14ac:dyDescent="0.3">
      <c r="A1560" s="4"/>
      <c r="B1560" s="4"/>
      <c r="C1560" s="4"/>
      <c r="D1560" s="4"/>
      <c r="E1560" s="4"/>
      <c r="F1560" s="4"/>
      <c r="G1560" s="4"/>
      <c r="H1560" s="72"/>
      <c r="I1560" s="72"/>
      <c r="J1560" s="72"/>
      <c r="K1560" s="72"/>
      <c r="L1560" s="72"/>
      <c r="M1560" s="72"/>
      <c r="N1560" s="72"/>
      <c r="O1560" s="72"/>
      <c r="P1560" s="72"/>
      <c r="Q1560" s="72"/>
      <c r="R1560" s="72"/>
      <c r="S1560" s="72"/>
      <c r="T1560" s="72"/>
      <c r="U1560" s="72"/>
      <c r="V1560" s="72"/>
      <c r="W1560" s="72"/>
      <c r="X1560" s="72"/>
      <c r="Y1560" s="72"/>
    </row>
    <row r="1561" spans="1:25" x14ac:dyDescent="0.3">
      <c r="A1561" s="4"/>
      <c r="B1561" s="4"/>
      <c r="C1561" s="4"/>
      <c r="D1561" s="4"/>
      <c r="E1561" s="4"/>
      <c r="F1561" s="4"/>
      <c r="G1561" s="4"/>
      <c r="H1561" s="72"/>
      <c r="I1561" s="72"/>
      <c r="J1561" s="72"/>
      <c r="K1561" s="72"/>
      <c r="L1561" s="72"/>
      <c r="M1561" s="72"/>
      <c r="N1561" s="72"/>
      <c r="O1561" s="72"/>
      <c r="P1561" s="72"/>
      <c r="Q1561" s="72"/>
      <c r="R1561" s="72"/>
      <c r="S1561" s="72"/>
      <c r="T1561" s="72"/>
      <c r="U1561" s="72"/>
      <c r="V1561" s="72"/>
      <c r="W1561" s="72"/>
      <c r="X1561" s="72"/>
      <c r="Y1561" s="72"/>
    </row>
    <row r="1562" spans="1:25" x14ac:dyDescent="0.3">
      <c r="A1562" s="4"/>
      <c r="B1562" s="4"/>
      <c r="C1562" s="4"/>
      <c r="D1562" s="4"/>
      <c r="E1562" s="4"/>
      <c r="F1562" s="4"/>
      <c r="G1562" s="4"/>
      <c r="H1562" s="72"/>
      <c r="I1562" s="72"/>
      <c r="J1562" s="72"/>
      <c r="K1562" s="72"/>
      <c r="L1562" s="72"/>
      <c r="M1562" s="72"/>
      <c r="N1562" s="72"/>
      <c r="O1562" s="72"/>
      <c r="P1562" s="72"/>
      <c r="Q1562" s="72"/>
      <c r="R1562" s="72"/>
      <c r="S1562" s="72"/>
      <c r="T1562" s="72"/>
      <c r="U1562" s="72"/>
      <c r="V1562" s="72"/>
      <c r="W1562" s="72"/>
      <c r="X1562" s="72"/>
      <c r="Y1562" s="72"/>
    </row>
    <row r="1563" spans="1:25" x14ac:dyDescent="0.3">
      <c r="A1563" s="4"/>
      <c r="B1563" s="4"/>
      <c r="C1563" s="4"/>
      <c r="D1563" s="4"/>
      <c r="E1563" s="4"/>
      <c r="F1563" s="4"/>
      <c r="G1563" s="4"/>
      <c r="H1563" s="72"/>
      <c r="I1563" s="72"/>
      <c r="J1563" s="72"/>
      <c r="K1563" s="72"/>
      <c r="L1563" s="72"/>
      <c r="M1563" s="72"/>
      <c r="N1563" s="72"/>
      <c r="O1563" s="72"/>
      <c r="P1563" s="72"/>
      <c r="Q1563" s="72"/>
      <c r="R1563" s="72"/>
      <c r="S1563" s="72"/>
      <c r="T1563" s="72"/>
      <c r="U1563" s="72"/>
      <c r="V1563" s="72"/>
      <c r="W1563" s="72"/>
      <c r="X1563" s="72"/>
      <c r="Y1563" s="72"/>
    </row>
    <row r="1564" spans="1:25" x14ac:dyDescent="0.3">
      <c r="A1564" s="4"/>
      <c r="B1564" s="4"/>
      <c r="C1564" s="4"/>
      <c r="D1564" s="4"/>
      <c r="E1564" s="4"/>
      <c r="F1564" s="4"/>
      <c r="G1564" s="4"/>
      <c r="H1564" s="72"/>
      <c r="I1564" s="72"/>
      <c r="J1564" s="72"/>
      <c r="K1564" s="72"/>
      <c r="L1564" s="72"/>
      <c r="M1564" s="72"/>
      <c r="N1564" s="72"/>
      <c r="O1564" s="72"/>
      <c r="P1564" s="72"/>
      <c r="Q1564" s="72"/>
      <c r="R1564" s="72"/>
      <c r="S1564" s="72"/>
      <c r="T1564" s="72"/>
      <c r="U1564" s="72"/>
      <c r="V1564" s="72"/>
      <c r="W1564" s="72"/>
      <c r="X1564" s="72"/>
      <c r="Y1564" s="72"/>
    </row>
    <row r="1565" spans="1:25" x14ac:dyDescent="0.3">
      <c r="A1565" s="4"/>
      <c r="B1565" s="4"/>
      <c r="C1565" s="4"/>
      <c r="D1565" s="4"/>
      <c r="E1565" s="4"/>
      <c r="F1565" s="4"/>
      <c r="G1565" s="4"/>
      <c r="H1565" s="72"/>
      <c r="I1565" s="72"/>
      <c r="J1565" s="72"/>
      <c r="K1565" s="72"/>
      <c r="L1565" s="72"/>
      <c r="M1565" s="72"/>
      <c r="N1565" s="72"/>
      <c r="O1565" s="72"/>
      <c r="P1565" s="72"/>
      <c r="Q1565" s="72"/>
      <c r="R1565" s="72"/>
      <c r="S1565" s="72"/>
      <c r="T1565" s="72"/>
      <c r="U1565" s="72"/>
      <c r="V1565" s="72"/>
      <c r="W1565" s="72"/>
      <c r="X1565" s="72"/>
      <c r="Y1565" s="72"/>
    </row>
    <row r="1566" spans="1:25" x14ac:dyDescent="0.3">
      <c r="A1566" s="4"/>
      <c r="B1566" s="4"/>
      <c r="C1566" s="4"/>
      <c r="D1566" s="4"/>
      <c r="E1566" s="4"/>
      <c r="F1566" s="4"/>
      <c r="G1566" s="4"/>
      <c r="H1566" s="72"/>
      <c r="I1566" s="72"/>
      <c r="J1566" s="72"/>
      <c r="K1566" s="72"/>
      <c r="L1566" s="72"/>
      <c r="M1566" s="72"/>
      <c r="N1566" s="72"/>
      <c r="O1566" s="72"/>
      <c r="P1566" s="72"/>
      <c r="Q1566" s="72"/>
      <c r="R1566" s="72"/>
      <c r="S1566" s="72"/>
      <c r="T1566" s="72"/>
      <c r="U1566" s="72"/>
      <c r="V1566" s="72"/>
      <c r="W1566" s="72"/>
      <c r="X1566" s="72"/>
      <c r="Y1566" s="72"/>
    </row>
    <row r="1567" spans="1:25" x14ac:dyDescent="0.3">
      <c r="A1567" s="4"/>
      <c r="B1567" s="4"/>
      <c r="C1567" s="4"/>
      <c r="D1567" s="4"/>
      <c r="E1567" s="4"/>
      <c r="F1567" s="4"/>
      <c r="G1567" s="4"/>
      <c r="H1567" s="72"/>
      <c r="I1567" s="72"/>
      <c r="J1567" s="72"/>
      <c r="K1567" s="72"/>
      <c r="L1567" s="72"/>
      <c r="M1567" s="72"/>
      <c r="N1567" s="72"/>
      <c r="O1567" s="72"/>
      <c r="P1567" s="72"/>
      <c r="Q1567" s="72"/>
      <c r="R1567" s="72"/>
      <c r="S1567" s="72"/>
      <c r="T1567" s="72"/>
      <c r="U1567" s="72"/>
      <c r="V1567" s="72"/>
      <c r="W1567" s="72"/>
      <c r="X1567" s="72"/>
      <c r="Y1567" s="72"/>
    </row>
    <row r="1568" spans="1:25" x14ac:dyDescent="0.3">
      <c r="A1568" s="4"/>
      <c r="B1568" s="4"/>
      <c r="C1568" s="4"/>
      <c r="D1568" s="4"/>
      <c r="E1568" s="4"/>
      <c r="F1568" s="4"/>
      <c r="G1568" s="4"/>
      <c r="H1568" s="72"/>
      <c r="I1568" s="72"/>
      <c r="J1568" s="72"/>
      <c r="K1568" s="72"/>
      <c r="L1568" s="72"/>
      <c r="M1568" s="72"/>
      <c r="N1568" s="72"/>
      <c r="O1568" s="72"/>
      <c r="P1568" s="72"/>
      <c r="Q1568" s="72"/>
      <c r="R1568" s="72"/>
      <c r="S1568" s="72"/>
      <c r="T1568" s="72"/>
      <c r="U1568" s="72"/>
      <c r="V1568" s="72"/>
      <c r="W1568" s="72"/>
      <c r="X1568" s="72"/>
      <c r="Y1568" s="72"/>
    </row>
    <row r="1569" spans="1:25" x14ac:dyDescent="0.3">
      <c r="A1569" s="4"/>
      <c r="B1569" s="4"/>
      <c r="C1569" s="4"/>
      <c r="D1569" s="4"/>
      <c r="E1569" s="4"/>
      <c r="F1569" s="4"/>
      <c r="G1569" s="4"/>
      <c r="H1569" s="72"/>
      <c r="I1569" s="72"/>
      <c r="J1569" s="72"/>
      <c r="K1569" s="72"/>
      <c r="L1569" s="72"/>
      <c r="M1569" s="72"/>
      <c r="N1569" s="72"/>
      <c r="O1569" s="72"/>
      <c r="P1569" s="72"/>
      <c r="Q1569" s="72"/>
      <c r="R1569" s="72"/>
      <c r="S1569" s="72"/>
      <c r="T1569" s="72"/>
      <c r="U1569" s="72"/>
      <c r="V1569" s="72"/>
      <c r="W1569" s="72"/>
      <c r="X1569" s="72"/>
      <c r="Y1569" s="72"/>
    </row>
    <row r="1570" spans="1:25" x14ac:dyDescent="0.3">
      <c r="A1570" s="4"/>
      <c r="B1570" s="4"/>
      <c r="C1570" s="4"/>
      <c r="D1570" s="4"/>
      <c r="E1570" s="4"/>
      <c r="F1570" s="4"/>
      <c r="G1570" s="4"/>
      <c r="H1570" s="72"/>
      <c r="I1570" s="72"/>
      <c r="J1570" s="72"/>
      <c r="K1570" s="72"/>
      <c r="L1570" s="72"/>
      <c r="M1570" s="72"/>
      <c r="N1570" s="72"/>
      <c r="O1570" s="72"/>
      <c r="P1570" s="72"/>
      <c r="Q1570" s="72"/>
      <c r="R1570" s="72"/>
      <c r="S1570" s="72"/>
      <c r="T1570" s="72"/>
      <c r="U1570" s="72"/>
      <c r="V1570" s="72"/>
      <c r="W1570" s="72"/>
      <c r="X1570" s="72"/>
      <c r="Y1570" s="72"/>
    </row>
    <row r="1571" spans="1:25" x14ac:dyDescent="0.3">
      <c r="A1571" s="4"/>
      <c r="B1571" s="4"/>
      <c r="C1571" s="4"/>
      <c r="D1571" s="4"/>
      <c r="E1571" s="4"/>
      <c r="F1571" s="4"/>
      <c r="G1571" s="4"/>
      <c r="H1571" s="72"/>
      <c r="I1571" s="72"/>
      <c r="J1571" s="72"/>
      <c r="K1571" s="72"/>
      <c r="L1571" s="72"/>
      <c r="M1571" s="72"/>
      <c r="N1571" s="72"/>
      <c r="O1571" s="72"/>
      <c r="P1571" s="72"/>
      <c r="Q1571" s="72"/>
      <c r="R1571" s="72"/>
      <c r="S1571" s="72"/>
      <c r="T1571" s="72"/>
      <c r="U1571" s="72"/>
      <c r="V1571" s="72"/>
      <c r="W1571" s="72"/>
      <c r="X1571" s="72"/>
      <c r="Y1571" s="72"/>
    </row>
    <row r="1572" spans="1:25" x14ac:dyDescent="0.3">
      <c r="A1572" s="4"/>
      <c r="B1572" s="4"/>
      <c r="C1572" s="4"/>
      <c r="D1572" s="4"/>
      <c r="E1572" s="4"/>
      <c r="F1572" s="4"/>
      <c r="G1572" s="4"/>
      <c r="H1572" s="72"/>
      <c r="I1572" s="72"/>
      <c r="J1572" s="72"/>
      <c r="K1572" s="72"/>
      <c r="L1572" s="72"/>
      <c r="M1572" s="72"/>
      <c r="N1572" s="72"/>
      <c r="O1572" s="72"/>
      <c r="P1572" s="72"/>
      <c r="Q1572" s="72"/>
      <c r="R1572" s="72"/>
      <c r="S1572" s="72"/>
      <c r="T1572" s="72"/>
      <c r="U1572" s="72"/>
      <c r="V1572" s="72"/>
      <c r="W1572" s="72"/>
      <c r="X1572" s="72"/>
      <c r="Y1572" s="72"/>
    </row>
    <row r="1573" spans="1:25" x14ac:dyDescent="0.3">
      <c r="A1573" s="4"/>
      <c r="B1573" s="4"/>
      <c r="C1573" s="4"/>
      <c r="D1573" s="4"/>
      <c r="E1573" s="4"/>
      <c r="F1573" s="4"/>
      <c r="G1573" s="4"/>
      <c r="H1573" s="72"/>
      <c r="I1573" s="72"/>
      <c r="J1573" s="72"/>
      <c r="K1573" s="72"/>
      <c r="L1573" s="72"/>
      <c r="M1573" s="72"/>
      <c r="N1573" s="72"/>
      <c r="O1573" s="72"/>
      <c r="P1573" s="72"/>
      <c r="Q1573" s="72"/>
      <c r="R1573" s="72"/>
      <c r="S1573" s="72"/>
      <c r="T1573" s="72"/>
      <c r="U1573" s="72"/>
      <c r="V1573" s="72"/>
      <c r="W1573" s="72"/>
      <c r="X1573" s="72"/>
      <c r="Y1573" s="72"/>
    </row>
    <row r="1574" spans="1:25" x14ac:dyDescent="0.3">
      <c r="A1574" s="4"/>
      <c r="B1574" s="4"/>
      <c r="C1574" s="4"/>
      <c r="D1574" s="4"/>
      <c r="E1574" s="4"/>
      <c r="F1574" s="4"/>
      <c r="G1574" s="4"/>
      <c r="H1574" s="72"/>
      <c r="I1574" s="72"/>
      <c r="J1574" s="72"/>
      <c r="K1574" s="72"/>
      <c r="L1574" s="72"/>
      <c r="M1574" s="72"/>
      <c r="N1574" s="72"/>
      <c r="O1574" s="72"/>
      <c r="P1574" s="72"/>
      <c r="Q1574" s="72"/>
      <c r="R1574" s="72"/>
      <c r="S1574" s="72"/>
      <c r="T1574" s="72"/>
      <c r="U1574" s="72"/>
      <c r="V1574" s="72"/>
      <c r="W1574" s="72"/>
      <c r="X1574" s="72"/>
      <c r="Y1574" s="72"/>
    </row>
    <row r="1575" spans="1:25" x14ac:dyDescent="0.3">
      <c r="A1575" s="4"/>
      <c r="B1575" s="4"/>
      <c r="C1575" s="4"/>
      <c r="D1575" s="4"/>
      <c r="E1575" s="4"/>
      <c r="F1575" s="4"/>
      <c r="G1575" s="4"/>
      <c r="H1575" s="72"/>
      <c r="I1575" s="72"/>
      <c r="J1575" s="72"/>
      <c r="K1575" s="72"/>
      <c r="L1575" s="72"/>
      <c r="M1575" s="72"/>
      <c r="N1575" s="72"/>
      <c r="O1575" s="72"/>
      <c r="P1575" s="72"/>
      <c r="Q1575" s="72"/>
      <c r="R1575" s="72"/>
      <c r="S1575" s="72"/>
      <c r="T1575" s="72"/>
      <c r="U1575" s="72"/>
      <c r="V1575" s="72"/>
      <c r="W1575" s="72"/>
      <c r="X1575" s="72"/>
      <c r="Y1575" s="72"/>
    </row>
    <row r="1576" spans="1:25" x14ac:dyDescent="0.3">
      <c r="A1576" s="4"/>
      <c r="B1576" s="4"/>
      <c r="C1576" s="4"/>
      <c r="D1576" s="4"/>
      <c r="E1576" s="4"/>
      <c r="F1576" s="4"/>
      <c r="G1576" s="4"/>
      <c r="H1576" s="72"/>
      <c r="I1576" s="72"/>
      <c r="J1576" s="72"/>
      <c r="K1576" s="72"/>
      <c r="L1576" s="72"/>
      <c r="M1576" s="72"/>
      <c r="N1576" s="72"/>
      <c r="O1576" s="72"/>
      <c r="P1576" s="72"/>
      <c r="Q1576" s="72"/>
      <c r="R1576" s="72"/>
      <c r="S1576" s="72"/>
      <c r="T1576" s="72"/>
      <c r="U1576" s="72"/>
      <c r="V1576" s="72"/>
      <c r="W1576" s="72"/>
      <c r="X1576" s="72"/>
      <c r="Y1576" s="72"/>
    </row>
    <row r="1577" spans="1:25" x14ac:dyDescent="0.3">
      <c r="A1577" s="4"/>
      <c r="B1577" s="4"/>
      <c r="C1577" s="4"/>
      <c r="D1577" s="4"/>
      <c r="E1577" s="4"/>
      <c r="F1577" s="4"/>
      <c r="G1577" s="4"/>
      <c r="H1577" s="72"/>
      <c r="I1577" s="72"/>
      <c r="J1577" s="72"/>
      <c r="K1577" s="72"/>
      <c r="L1577" s="72"/>
      <c r="M1577" s="72"/>
      <c r="N1577" s="72"/>
      <c r="O1577" s="72"/>
      <c r="P1577" s="72"/>
      <c r="Q1577" s="72"/>
      <c r="R1577" s="72"/>
      <c r="S1577" s="72"/>
      <c r="T1577" s="72"/>
      <c r="U1577" s="72"/>
      <c r="V1577" s="72"/>
      <c r="W1577" s="72"/>
      <c r="X1577" s="72"/>
      <c r="Y1577" s="72"/>
    </row>
    <row r="1578" spans="1:25" x14ac:dyDescent="0.3">
      <c r="A1578" s="4"/>
      <c r="B1578" s="4"/>
      <c r="C1578" s="4"/>
      <c r="D1578" s="4"/>
      <c r="E1578" s="4"/>
      <c r="F1578" s="4"/>
      <c r="G1578" s="4"/>
      <c r="H1578" s="72"/>
      <c r="I1578" s="72"/>
      <c r="J1578" s="72"/>
      <c r="K1578" s="72"/>
      <c r="L1578" s="72"/>
      <c r="M1578" s="72"/>
      <c r="N1578" s="72"/>
      <c r="O1578" s="72"/>
      <c r="P1578" s="72"/>
      <c r="Q1578" s="72"/>
      <c r="R1578" s="72"/>
      <c r="S1578" s="72"/>
      <c r="T1578" s="72"/>
      <c r="U1578" s="72"/>
      <c r="V1578" s="72"/>
      <c r="W1578" s="72"/>
      <c r="X1578" s="72"/>
      <c r="Y1578" s="72"/>
    </row>
    <row r="1579" spans="1:25" x14ac:dyDescent="0.3">
      <c r="A1579" s="4"/>
      <c r="B1579" s="4"/>
      <c r="C1579" s="4"/>
      <c r="D1579" s="4"/>
      <c r="E1579" s="4"/>
      <c r="F1579" s="4"/>
      <c r="G1579" s="4"/>
      <c r="H1579" s="72"/>
      <c r="I1579" s="72"/>
      <c r="J1579" s="72"/>
      <c r="K1579" s="72"/>
      <c r="L1579" s="72"/>
      <c r="M1579" s="72"/>
      <c r="N1579" s="72"/>
      <c r="O1579" s="72"/>
      <c r="P1579" s="72"/>
      <c r="Q1579" s="72"/>
      <c r="R1579" s="72"/>
      <c r="S1579" s="72"/>
      <c r="T1579" s="72"/>
      <c r="U1579" s="72"/>
      <c r="V1579" s="72"/>
      <c r="W1579" s="72"/>
      <c r="X1579" s="72"/>
      <c r="Y1579" s="72"/>
    </row>
    <row r="1580" spans="1:25" x14ac:dyDescent="0.3">
      <c r="A1580" s="4"/>
      <c r="B1580" s="4"/>
      <c r="C1580" s="4"/>
      <c r="D1580" s="4"/>
      <c r="E1580" s="4"/>
      <c r="F1580" s="4"/>
      <c r="G1580" s="4"/>
      <c r="H1580" s="72"/>
      <c r="I1580" s="72"/>
      <c r="J1580" s="72"/>
      <c r="K1580" s="72"/>
      <c r="L1580" s="72"/>
      <c r="M1580" s="72"/>
      <c r="N1580" s="72"/>
      <c r="O1580" s="72"/>
      <c r="P1580" s="72"/>
      <c r="Q1580" s="72"/>
      <c r="R1580" s="72"/>
      <c r="S1580" s="72"/>
      <c r="T1580" s="72"/>
      <c r="U1580" s="72"/>
      <c r="V1580" s="72"/>
      <c r="W1580" s="72"/>
      <c r="X1580" s="72"/>
      <c r="Y1580" s="72"/>
    </row>
    <row r="1581" spans="1:25" x14ac:dyDescent="0.3">
      <c r="A1581" s="4"/>
      <c r="B1581" s="4"/>
      <c r="C1581" s="4"/>
      <c r="D1581" s="4"/>
      <c r="E1581" s="4"/>
      <c r="F1581" s="4"/>
      <c r="G1581" s="4"/>
      <c r="H1581" s="72"/>
      <c r="I1581" s="72"/>
      <c r="J1581" s="72"/>
      <c r="K1581" s="72"/>
      <c r="L1581" s="72"/>
      <c r="M1581" s="72"/>
      <c r="N1581" s="72"/>
      <c r="O1581" s="72"/>
      <c r="P1581" s="72"/>
      <c r="Q1581" s="72"/>
      <c r="R1581" s="72"/>
      <c r="S1581" s="72"/>
      <c r="T1581" s="72"/>
      <c r="U1581" s="72"/>
      <c r="V1581" s="72"/>
      <c r="W1581" s="72"/>
      <c r="X1581" s="72"/>
      <c r="Y1581" s="72"/>
    </row>
    <row r="1582" spans="1:25" x14ac:dyDescent="0.3">
      <c r="A1582" s="4"/>
      <c r="B1582" s="4"/>
      <c r="C1582" s="4"/>
      <c r="D1582" s="4"/>
      <c r="E1582" s="4"/>
      <c r="F1582" s="4"/>
      <c r="G1582" s="4"/>
      <c r="H1582" s="72"/>
      <c r="I1582" s="72"/>
      <c r="J1582" s="72"/>
      <c r="K1582" s="72"/>
      <c r="L1582" s="72"/>
      <c r="M1582" s="72"/>
      <c r="N1582" s="72"/>
      <c r="O1582" s="72"/>
      <c r="P1582" s="72"/>
      <c r="Q1582" s="72"/>
      <c r="R1582" s="72"/>
      <c r="S1582" s="72"/>
      <c r="T1582" s="72"/>
      <c r="U1582" s="72"/>
      <c r="V1582" s="72"/>
      <c r="W1582" s="72"/>
      <c r="X1582" s="72"/>
      <c r="Y1582" s="72"/>
    </row>
    <row r="1583" spans="1:25" x14ac:dyDescent="0.3">
      <c r="A1583" s="4"/>
      <c r="B1583" s="4"/>
      <c r="C1583" s="4"/>
      <c r="D1583" s="4"/>
      <c r="E1583" s="4"/>
      <c r="F1583" s="4"/>
      <c r="G1583" s="4"/>
      <c r="H1583" s="72"/>
      <c r="I1583" s="72"/>
      <c r="J1583" s="72"/>
      <c r="K1583" s="72"/>
      <c r="L1583" s="72"/>
      <c r="M1583" s="72"/>
      <c r="N1583" s="72"/>
      <c r="O1583" s="72"/>
      <c r="P1583" s="72"/>
      <c r="Q1583" s="72"/>
      <c r="R1583" s="72"/>
      <c r="S1583" s="72"/>
      <c r="T1583" s="72"/>
      <c r="U1583" s="72"/>
      <c r="V1583" s="72"/>
      <c r="W1583" s="72"/>
      <c r="X1583" s="72"/>
      <c r="Y1583" s="72"/>
    </row>
    <row r="1584" spans="1:25" x14ac:dyDescent="0.3">
      <c r="A1584" s="4"/>
      <c r="B1584" s="4"/>
      <c r="C1584" s="4"/>
      <c r="D1584" s="4"/>
      <c r="E1584" s="4"/>
      <c r="F1584" s="4"/>
      <c r="G1584" s="4"/>
      <c r="H1584" s="72"/>
      <c r="I1584" s="72"/>
      <c r="J1584" s="72"/>
      <c r="K1584" s="72"/>
      <c r="L1584" s="72"/>
      <c r="M1584" s="72"/>
      <c r="N1584" s="72"/>
      <c r="O1584" s="72"/>
      <c r="P1584" s="72"/>
      <c r="Q1584" s="72"/>
      <c r="R1584" s="72"/>
      <c r="S1584" s="72"/>
      <c r="T1584" s="72"/>
      <c r="U1584" s="72"/>
      <c r="V1584" s="72"/>
      <c r="W1584" s="72"/>
      <c r="X1584" s="72"/>
      <c r="Y1584" s="72"/>
    </row>
    <row r="1585" spans="1:25" x14ac:dyDescent="0.3">
      <c r="A1585" s="4"/>
      <c r="B1585" s="4"/>
      <c r="C1585" s="4"/>
      <c r="D1585" s="4"/>
      <c r="E1585" s="4"/>
      <c r="F1585" s="4"/>
      <c r="G1585" s="4"/>
      <c r="H1585" s="72"/>
      <c r="I1585" s="72"/>
      <c r="J1585" s="72"/>
      <c r="K1585" s="72"/>
      <c r="L1585" s="72"/>
      <c r="M1585" s="72"/>
      <c r="N1585" s="72"/>
      <c r="O1585" s="72"/>
      <c r="P1585" s="72"/>
      <c r="Q1585" s="72"/>
      <c r="R1585" s="72"/>
      <c r="S1585" s="72"/>
      <c r="T1585" s="72"/>
      <c r="U1585" s="72"/>
      <c r="V1585" s="72"/>
      <c r="W1585" s="72"/>
      <c r="X1585" s="72"/>
      <c r="Y1585" s="72"/>
    </row>
    <row r="1586" spans="1:25" x14ac:dyDescent="0.3">
      <c r="A1586" s="4"/>
      <c r="B1586" s="4"/>
      <c r="C1586" s="4"/>
      <c r="D1586" s="4"/>
      <c r="E1586" s="4"/>
      <c r="F1586" s="4"/>
      <c r="G1586" s="4"/>
      <c r="H1586" s="72"/>
      <c r="I1586" s="72"/>
      <c r="J1586" s="72"/>
      <c r="K1586" s="72"/>
      <c r="L1586" s="72"/>
      <c r="M1586" s="72"/>
      <c r="N1586" s="72"/>
      <c r="O1586" s="72"/>
      <c r="P1586" s="72"/>
      <c r="Q1586" s="72"/>
      <c r="R1586" s="72"/>
      <c r="S1586" s="72"/>
      <c r="T1586" s="72"/>
      <c r="U1586" s="72"/>
      <c r="V1586" s="72"/>
      <c r="W1586" s="72"/>
      <c r="X1586" s="72"/>
      <c r="Y1586" s="72"/>
    </row>
    <row r="1587" spans="1:25" x14ac:dyDescent="0.3">
      <c r="A1587" s="4"/>
      <c r="B1587" s="4"/>
      <c r="C1587" s="4"/>
      <c r="D1587" s="4"/>
      <c r="E1587" s="4"/>
      <c r="F1587" s="4"/>
      <c r="G1587" s="4"/>
      <c r="H1587" s="72"/>
      <c r="I1587" s="72"/>
      <c r="J1587" s="72"/>
      <c r="K1587" s="72"/>
      <c r="L1587" s="72"/>
      <c r="M1587" s="72"/>
      <c r="N1587" s="72"/>
      <c r="O1587" s="72"/>
      <c r="P1587" s="72"/>
      <c r="Q1587" s="72"/>
      <c r="R1587" s="72"/>
      <c r="S1587" s="72"/>
      <c r="T1587" s="72"/>
      <c r="U1587" s="72"/>
      <c r="V1587" s="72"/>
      <c r="W1587" s="72"/>
      <c r="X1587" s="72"/>
      <c r="Y1587" s="72"/>
    </row>
    <row r="1588" spans="1:25" x14ac:dyDescent="0.3">
      <c r="A1588" s="4"/>
      <c r="B1588" s="4"/>
      <c r="C1588" s="4"/>
      <c r="D1588" s="4"/>
      <c r="E1588" s="4"/>
      <c r="F1588" s="4"/>
      <c r="G1588" s="4"/>
      <c r="H1588" s="72"/>
      <c r="I1588" s="72"/>
      <c r="J1588" s="72"/>
      <c r="K1588" s="72"/>
      <c r="L1588" s="72"/>
      <c r="M1588" s="72"/>
      <c r="N1588" s="72"/>
      <c r="O1588" s="72"/>
      <c r="P1588" s="72"/>
      <c r="Q1588" s="72"/>
      <c r="R1588" s="72"/>
      <c r="S1588" s="72"/>
      <c r="T1588" s="72"/>
      <c r="U1588" s="72"/>
      <c r="V1588" s="72"/>
      <c r="W1588" s="72"/>
      <c r="X1588" s="72"/>
      <c r="Y1588" s="72"/>
    </row>
    <row r="1589" spans="1:25" x14ac:dyDescent="0.3">
      <c r="A1589" s="4"/>
      <c r="B1589" s="4"/>
      <c r="C1589" s="4"/>
      <c r="D1589" s="4"/>
      <c r="E1589" s="4"/>
      <c r="F1589" s="4"/>
      <c r="G1589" s="4"/>
      <c r="H1589" s="72"/>
      <c r="I1589" s="72"/>
      <c r="J1589" s="72"/>
      <c r="K1589" s="72"/>
      <c r="L1589" s="72"/>
      <c r="M1589" s="72"/>
      <c r="N1589" s="72"/>
      <c r="O1589" s="72"/>
      <c r="P1589" s="72"/>
      <c r="Q1589" s="72"/>
      <c r="R1589" s="72"/>
      <c r="S1589" s="72"/>
      <c r="T1589" s="72"/>
      <c r="U1589" s="72"/>
      <c r="V1589" s="72"/>
      <c r="W1589" s="72"/>
      <c r="X1589" s="72"/>
      <c r="Y1589" s="72"/>
    </row>
    <row r="1590" spans="1:25" x14ac:dyDescent="0.3">
      <c r="A1590" s="4"/>
      <c r="B1590" s="4"/>
      <c r="C1590" s="4"/>
      <c r="D1590" s="4"/>
      <c r="E1590" s="4"/>
      <c r="F1590" s="4"/>
      <c r="G1590" s="4"/>
      <c r="H1590" s="72"/>
      <c r="I1590" s="72"/>
      <c r="J1590" s="72"/>
      <c r="K1590" s="72"/>
      <c r="L1590" s="72"/>
      <c r="M1590" s="72"/>
      <c r="N1590" s="72"/>
      <c r="O1590" s="72"/>
      <c r="P1590" s="72"/>
      <c r="Q1590" s="72"/>
      <c r="R1590" s="72"/>
      <c r="S1590" s="72"/>
      <c r="T1590" s="72"/>
      <c r="U1590" s="72"/>
      <c r="V1590" s="72"/>
      <c r="W1590" s="72"/>
      <c r="X1590" s="72"/>
      <c r="Y1590" s="72"/>
    </row>
    <row r="1591" spans="1:25" x14ac:dyDescent="0.3">
      <c r="A1591" s="4"/>
      <c r="B1591" s="4"/>
      <c r="C1591" s="4"/>
      <c r="D1591" s="4"/>
      <c r="E1591" s="4"/>
      <c r="F1591" s="4"/>
      <c r="G1591" s="4"/>
      <c r="H1591" s="72"/>
      <c r="I1591" s="72"/>
      <c r="J1591" s="72"/>
      <c r="K1591" s="72"/>
      <c r="L1591" s="72"/>
      <c r="M1591" s="72"/>
      <c r="N1591" s="72"/>
      <c r="O1591" s="72"/>
      <c r="P1591" s="72"/>
      <c r="Q1591" s="72"/>
      <c r="R1591" s="72"/>
      <c r="S1591" s="72"/>
      <c r="T1591" s="72"/>
      <c r="U1591" s="72"/>
      <c r="V1591" s="72"/>
      <c r="W1591" s="72"/>
      <c r="X1591" s="72"/>
      <c r="Y1591" s="72"/>
    </row>
    <row r="1592" spans="1:25" x14ac:dyDescent="0.3">
      <c r="A1592" s="4"/>
      <c r="B1592" s="4"/>
      <c r="C1592" s="4"/>
      <c r="D1592" s="4"/>
      <c r="E1592" s="4"/>
      <c r="F1592" s="4"/>
      <c r="G1592" s="4"/>
      <c r="H1592" s="72"/>
      <c r="I1592" s="72"/>
      <c r="J1592" s="72"/>
      <c r="K1592" s="72"/>
      <c r="L1592" s="72"/>
      <c r="M1592" s="72"/>
      <c r="N1592" s="72"/>
      <c r="O1592" s="72"/>
      <c r="P1592" s="72"/>
      <c r="Q1592" s="72"/>
      <c r="R1592" s="72"/>
      <c r="S1592" s="72"/>
      <c r="T1592" s="72"/>
      <c r="U1592" s="72"/>
      <c r="V1592" s="72"/>
      <c r="W1592" s="72"/>
      <c r="X1592" s="72"/>
      <c r="Y1592" s="72"/>
    </row>
    <row r="1593" spans="1:25" x14ac:dyDescent="0.3">
      <c r="A1593" s="4"/>
      <c r="B1593" s="4"/>
      <c r="C1593" s="4"/>
      <c r="D1593" s="4"/>
      <c r="E1593" s="4"/>
      <c r="F1593" s="4"/>
      <c r="G1593" s="4"/>
      <c r="H1593" s="72"/>
      <c r="I1593" s="72"/>
      <c r="J1593" s="72"/>
      <c r="K1593" s="72"/>
      <c r="L1593" s="72"/>
      <c r="M1593" s="72"/>
      <c r="N1593" s="72"/>
      <c r="O1593" s="72"/>
      <c r="P1593" s="72"/>
      <c r="Q1593" s="72"/>
      <c r="R1593" s="72"/>
      <c r="S1593" s="72"/>
      <c r="T1593" s="72"/>
      <c r="U1593" s="72"/>
      <c r="V1593" s="72"/>
      <c r="W1593" s="72"/>
      <c r="X1593" s="72"/>
      <c r="Y1593" s="72"/>
    </row>
    <row r="1594" spans="1:25" x14ac:dyDescent="0.3">
      <c r="A1594" s="4"/>
      <c r="B1594" s="4"/>
      <c r="C1594" s="4"/>
      <c r="D1594" s="4"/>
      <c r="E1594" s="4"/>
      <c r="F1594" s="4"/>
      <c r="G1594" s="4"/>
      <c r="H1594" s="72"/>
      <c r="I1594" s="72"/>
      <c r="J1594" s="72"/>
      <c r="K1594" s="72"/>
      <c r="L1594" s="72"/>
      <c r="M1594" s="72"/>
      <c r="N1594" s="72"/>
      <c r="O1594" s="72"/>
      <c r="P1594" s="72"/>
      <c r="Q1594" s="72"/>
      <c r="R1594" s="72"/>
      <c r="S1594" s="72"/>
      <c r="T1594" s="72"/>
      <c r="U1594" s="72"/>
      <c r="V1594" s="72"/>
      <c r="W1594" s="72"/>
      <c r="X1594" s="72"/>
      <c r="Y1594" s="72"/>
    </row>
    <row r="1595" spans="1:25" x14ac:dyDescent="0.3">
      <c r="A1595" s="4"/>
      <c r="B1595" s="4"/>
      <c r="C1595" s="4"/>
      <c r="D1595" s="4"/>
      <c r="E1595" s="4"/>
      <c r="F1595" s="4"/>
      <c r="G1595" s="4"/>
      <c r="H1595" s="72"/>
      <c r="I1595" s="72"/>
      <c r="J1595" s="72"/>
      <c r="K1595" s="72"/>
      <c r="L1595" s="72"/>
      <c r="M1595" s="72"/>
      <c r="N1595" s="72"/>
      <c r="O1595" s="72"/>
      <c r="P1595" s="72"/>
      <c r="Q1595" s="72"/>
      <c r="R1595" s="72"/>
      <c r="S1595" s="72"/>
      <c r="T1595" s="72"/>
      <c r="U1595" s="72"/>
      <c r="V1595" s="72"/>
      <c r="W1595" s="72"/>
      <c r="X1595" s="72"/>
      <c r="Y1595" s="72"/>
    </row>
    <row r="1596" spans="1:25" x14ac:dyDescent="0.3">
      <c r="A1596" s="4"/>
      <c r="B1596" s="4"/>
      <c r="C1596" s="4"/>
      <c r="D1596" s="4"/>
      <c r="E1596" s="4"/>
      <c r="F1596" s="4"/>
      <c r="G1596" s="4"/>
      <c r="H1596" s="72"/>
      <c r="I1596" s="72"/>
      <c r="J1596" s="72"/>
      <c r="K1596" s="72"/>
      <c r="L1596" s="72"/>
      <c r="M1596" s="72"/>
      <c r="N1596" s="72"/>
      <c r="O1596" s="72"/>
      <c r="P1596" s="72"/>
      <c r="Q1596" s="72"/>
      <c r="R1596" s="72"/>
      <c r="S1596" s="72"/>
      <c r="T1596" s="72"/>
      <c r="U1596" s="72"/>
      <c r="V1596" s="72"/>
      <c r="W1596" s="72"/>
      <c r="X1596" s="72"/>
      <c r="Y1596" s="72"/>
    </row>
    <row r="1597" spans="1:25" x14ac:dyDescent="0.3">
      <c r="A1597" s="4"/>
      <c r="B1597" s="4"/>
      <c r="C1597" s="4"/>
      <c r="D1597" s="4"/>
      <c r="E1597" s="4"/>
      <c r="F1597" s="4"/>
      <c r="G1597" s="4"/>
      <c r="H1597" s="72"/>
      <c r="I1597" s="72"/>
      <c r="J1597" s="72"/>
      <c r="K1597" s="72"/>
      <c r="L1597" s="72"/>
      <c r="M1597" s="72"/>
      <c r="N1597" s="72"/>
      <c r="O1597" s="72"/>
      <c r="P1597" s="72"/>
      <c r="Q1597" s="72"/>
      <c r="R1597" s="72"/>
      <c r="S1597" s="72"/>
      <c r="T1597" s="72"/>
      <c r="U1597" s="72"/>
      <c r="V1597" s="72"/>
      <c r="W1597" s="72"/>
      <c r="X1597" s="72"/>
      <c r="Y1597" s="72"/>
    </row>
    <row r="1598" spans="1:25" x14ac:dyDescent="0.3">
      <c r="A1598" s="4"/>
      <c r="B1598" s="4"/>
      <c r="C1598" s="4"/>
      <c r="D1598" s="4"/>
      <c r="E1598" s="4"/>
      <c r="F1598" s="4"/>
      <c r="G1598" s="4"/>
      <c r="H1598" s="72"/>
      <c r="I1598" s="72"/>
      <c r="J1598" s="72"/>
      <c r="K1598" s="72"/>
      <c r="L1598" s="72"/>
      <c r="M1598" s="72"/>
      <c r="N1598" s="72"/>
      <c r="O1598" s="72"/>
      <c r="P1598" s="72"/>
      <c r="Q1598" s="72"/>
      <c r="R1598" s="72"/>
      <c r="S1598" s="72"/>
      <c r="T1598" s="72"/>
      <c r="U1598" s="72"/>
      <c r="V1598" s="72"/>
      <c r="W1598" s="72"/>
      <c r="X1598" s="72"/>
      <c r="Y1598" s="72"/>
    </row>
    <row r="1599" spans="1:25" x14ac:dyDescent="0.3">
      <c r="A1599" s="4"/>
      <c r="B1599" s="4"/>
      <c r="C1599" s="4"/>
      <c r="D1599" s="4"/>
      <c r="E1599" s="4"/>
      <c r="F1599" s="4"/>
      <c r="G1599" s="4"/>
      <c r="H1599" s="72"/>
      <c r="I1599" s="72"/>
      <c r="J1599" s="72"/>
      <c r="K1599" s="72"/>
      <c r="L1599" s="72"/>
      <c r="M1599" s="72"/>
      <c r="N1599" s="72"/>
      <c r="O1599" s="72"/>
      <c r="P1599" s="72"/>
      <c r="Q1599" s="72"/>
      <c r="R1599" s="72"/>
      <c r="S1599" s="72"/>
      <c r="T1599" s="72"/>
      <c r="U1599" s="72"/>
      <c r="V1599" s="72"/>
      <c r="W1599" s="72"/>
      <c r="X1599" s="72"/>
      <c r="Y1599" s="72"/>
    </row>
    <row r="1600" spans="1:25" x14ac:dyDescent="0.3">
      <c r="A1600" s="4"/>
      <c r="B1600" s="4"/>
      <c r="C1600" s="4"/>
      <c r="D1600" s="4"/>
      <c r="E1600" s="4"/>
      <c r="F1600" s="4"/>
      <c r="G1600" s="4"/>
      <c r="H1600" s="72"/>
      <c r="I1600" s="72"/>
      <c r="J1600" s="72"/>
      <c r="K1600" s="72"/>
      <c r="L1600" s="72"/>
      <c r="M1600" s="72"/>
      <c r="N1600" s="72"/>
      <c r="O1600" s="72"/>
      <c r="P1600" s="72"/>
      <c r="Q1600" s="72"/>
      <c r="R1600" s="72"/>
      <c r="S1600" s="72"/>
      <c r="T1600" s="72"/>
      <c r="U1600" s="72"/>
      <c r="V1600" s="72"/>
      <c r="W1600" s="72"/>
      <c r="X1600" s="72"/>
      <c r="Y1600" s="72"/>
    </row>
    <row r="1601" spans="1:25" x14ac:dyDescent="0.3">
      <c r="A1601" s="4"/>
      <c r="B1601" s="4"/>
      <c r="C1601" s="4"/>
      <c r="D1601" s="4"/>
      <c r="E1601" s="4"/>
      <c r="F1601" s="4"/>
      <c r="G1601" s="4"/>
      <c r="H1601" s="72"/>
      <c r="I1601" s="72"/>
      <c r="J1601" s="72"/>
      <c r="K1601" s="72"/>
      <c r="L1601" s="72"/>
      <c r="M1601" s="72"/>
      <c r="N1601" s="72"/>
      <c r="O1601" s="72"/>
      <c r="P1601" s="72"/>
      <c r="Q1601" s="72"/>
      <c r="R1601" s="72"/>
      <c r="S1601" s="72"/>
      <c r="T1601" s="72"/>
      <c r="U1601" s="72"/>
      <c r="V1601" s="72"/>
      <c r="W1601" s="72"/>
      <c r="X1601" s="72"/>
      <c r="Y1601" s="72"/>
    </row>
    <row r="1602" spans="1:25" x14ac:dyDescent="0.3">
      <c r="A1602" s="4"/>
      <c r="B1602" s="4"/>
      <c r="C1602" s="4"/>
      <c r="D1602" s="4"/>
      <c r="E1602" s="4"/>
      <c r="F1602" s="4"/>
      <c r="G1602" s="4"/>
      <c r="H1602" s="72"/>
      <c r="I1602" s="72"/>
      <c r="J1602" s="72"/>
      <c r="K1602" s="72"/>
      <c r="L1602" s="72"/>
      <c r="M1602" s="72"/>
      <c r="N1602" s="72"/>
      <c r="O1602" s="72"/>
      <c r="P1602" s="72"/>
      <c r="Q1602" s="72"/>
      <c r="R1602" s="72"/>
      <c r="S1602" s="72"/>
      <c r="T1602" s="72"/>
      <c r="U1602" s="72"/>
      <c r="V1602" s="72"/>
      <c r="W1602" s="72"/>
      <c r="X1602" s="72"/>
      <c r="Y1602" s="72"/>
    </row>
    <row r="1603" spans="1:25" x14ac:dyDescent="0.3">
      <c r="A1603" s="4"/>
      <c r="B1603" s="4"/>
      <c r="C1603" s="4"/>
      <c r="D1603" s="4"/>
      <c r="E1603" s="4"/>
      <c r="F1603" s="4"/>
      <c r="G1603" s="4"/>
      <c r="H1603" s="72"/>
      <c r="I1603" s="72"/>
      <c r="J1603" s="72"/>
      <c r="K1603" s="72"/>
      <c r="L1603" s="72"/>
      <c r="M1603" s="72"/>
      <c r="N1603" s="72"/>
      <c r="O1603" s="72"/>
      <c r="P1603" s="72"/>
      <c r="Q1603" s="72"/>
      <c r="R1603" s="72"/>
      <c r="S1603" s="72"/>
      <c r="T1603" s="72"/>
      <c r="U1603" s="72"/>
      <c r="V1603" s="72"/>
      <c r="W1603" s="72"/>
      <c r="X1603" s="72"/>
      <c r="Y1603" s="72"/>
    </row>
    <row r="1604" spans="1:25" x14ac:dyDescent="0.3">
      <c r="A1604" s="4"/>
      <c r="B1604" s="4"/>
      <c r="C1604" s="4"/>
      <c r="D1604" s="4"/>
      <c r="E1604" s="4"/>
      <c r="F1604" s="4"/>
      <c r="G1604" s="4"/>
      <c r="H1604" s="72"/>
      <c r="I1604" s="72"/>
      <c r="J1604" s="72"/>
      <c r="K1604" s="72"/>
      <c r="L1604" s="72"/>
      <c r="M1604" s="72"/>
      <c r="N1604" s="72"/>
      <c r="O1604" s="72"/>
      <c r="P1604" s="72"/>
      <c r="Q1604" s="72"/>
      <c r="R1604" s="72"/>
      <c r="S1604" s="72"/>
      <c r="T1604" s="72"/>
      <c r="U1604" s="72"/>
      <c r="V1604" s="72"/>
      <c r="W1604" s="72"/>
      <c r="X1604" s="72"/>
      <c r="Y1604" s="72"/>
    </row>
    <row r="1605" spans="1:25" x14ac:dyDescent="0.3">
      <c r="A1605" s="4"/>
      <c r="B1605" s="4"/>
      <c r="C1605" s="4"/>
      <c r="D1605" s="4"/>
      <c r="E1605" s="4"/>
      <c r="F1605" s="4"/>
      <c r="G1605" s="4"/>
      <c r="H1605" s="72"/>
      <c r="I1605" s="72"/>
      <c r="J1605" s="72"/>
      <c r="K1605" s="72"/>
      <c r="L1605" s="72"/>
      <c r="M1605" s="72"/>
      <c r="N1605" s="72"/>
      <c r="O1605" s="72"/>
      <c r="P1605" s="72"/>
      <c r="Q1605" s="72"/>
      <c r="R1605" s="72"/>
      <c r="S1605" s="72"/>
      <c r="T1605" s="72"/>
      <c r="U1605" s="72"/>
      <c r="V1605" s="72"/>
      <c r="W1605" s="72"/>
      <c r="X1605" s="72"/>
      <c r="Y1605" s="72"/>
    </row>
    <row r="1606" spans="1:25" x14ac:dyDescent="0.3">
      <c r="A1606" s="4"/>
      <c r="B1606" s="4"/>
      <c r="C1606" s="4"/>
      <c r="D1606" s="4"/>
      <c r="E1606" s="4"/>
      <c r="F1606" s="4"/>
      <c r="G1606" s="4"/>
      <c r="H1606" s="72"/>
      <c r="I1606" s="72"/>
      <c r="J1606" s="72"/>
      <c r="K1606" s="72"/>
      <c r="L1606" s="72"/>
      <c r="M1606" s="72"/>
      <c r="N1606" s="72"/>
      <c r="O1606" s="72"/>
      <c r="P1606" s="72"/>
      <c r="Q1606" s="72"/>
      <c r="R1606" s="72"/>
      <c r="S1606" s="72"/>
      <c r="T1606" s="72"/>
      <c r="U1606" s="72"/>
      <c r="V1606" s="72"/>
      <c r="W1606" s="72"/>
      <c r="X1606" s="72"/>
      <c r="Y1606" s="72"/>
    </row>
    <row r="1607" spans="1:25" x14ac:dyDescent="0.3">
      <c r="A1607" s="4"/>
      <c r="B1607" s="4"/>
      <c r="C1607" s="4"/>
      <c r="D1607" s="4"/>
      <c r="E1607" s="4"/>
      <c r="F1607" s="4"/>
      <c r="G1607" s="4"/>
      <c r="H1607" s="72"/>
      <c r="I1607" s="72"/>
      <c r="J1607" s="72"/>
      <c r="K1607" s="72"/>
      <c r="L1607" s="72"/>
      <c r="M1607" s="72"/>
      <c r="N1607" s="72"/>
      <c r="O1607" s="72"/>
      <c r="P1607" s="72"/>
      <c r="Q1607" s="72"/>
      <c r="R1607" s="72"/>
      <c r="S1607" s="72"/>
      <c r="T1607" s="72"/>
      <c r="U1607" s="72"/>
      <c r="V1607" s="72"/>
      <c r="W1607" s="72"/>
      <c r="X1607" s="72"/>
      <c r="Y1607" s="72"/>
    </row>
    <row r="1608" spans="1:25" x14ac:dyDescent="0.3">
      <c r="A1608" s="4"/>
      <c r="B1608" s="4"/>
      <c r="C1608" s="4"/>
      <c r="D1608" s="4"/>
      <c r="E1608" s="4"/>
      <c r="F1608" s="4"/>
      <c r="G1608" s="4"/>
      <c r="H1608" s="72"/>
      <c r="I1608" s="72"/>
      <c r="J1608" s="72"/>
      <c r="K1608" s="72"/>
      <c r="L1608" s="72"/>
      <c r="M1608" s="72"/>
      <c r="N1608" s="72"/>
      <c r="O1608" s="72"/>
      <c r="P1608" s="72"/>
      <c r="Q1608" s="72"/>
      <c r="R1608" s="72"/>
      <c r="S1608" s="72"/>
      <c r="T1608" s="72"/>
      <c r="U1608" s="72"/>
      <c r="V1608" s="72"/>
      <c r="W1608" s="72"/>
      <c r="X1608" s="72"/>
      <c r="Y1608" s="72"/>
    </row>
    <row r="1609" spans="1:25" x14ac:dyDescent="0.3">
      <c r="A1609" s="4"/>
      <c r="B1609" s="4"/>
      <c r="C1609" s="4"/>
      <c r="D1609" s="4"/>
      <c r="E1609" s="4"/>
      <c r="F1609" s="4"/>
      <c r="G1609" s="4"/>
      <c r="H1609" s="72"/>
      <c r="I1609" s="72"/>
      <c r="J1609" s="72"/>
      <c r="K1609" s="72"/>
      <c r="L1609" s="72"/>
      <c r="M1609" s="72"/>
      <c r="N1609" s="72"/>
      <c r="O1609" s="72"/>
      <c r="P1609" s="72"/>
      <c r="Q1609" s="72"/>
      <c r="R1609" s="72"/>
      <c r="S1609" s="72"/>
      <c r="T1609" s="72"/>
      <c r="U1609" s="72"/>
      <c r="V1609" s="72"/>
      <c r="W1609" s="72"/>
      <c r="X1609" s="72"/>
      <c r="Y1609" s="72"/>
    </row>
    <row r="1610" spans="1:25" x14ac:dyDescent="0.3">
      <c r="A1610" s="4"/>
      <c r="B1610" s="4"/>
      <c r="C1610" s="4"/>
      <c r="D1610" s="4"/>
      <c r="E1610" s="4"/>
      <c r="F1610" s="4"/>
      <c r="G1610" s="4"/>
      <c r="H1610" s="72"/>
      <c r="I1610" s="72"/>
      <c r="J1610" s="72"/>
      <c r="K1610" s="72"/>
      <c r="L1610" s="72"/>
      <c r="M1610" s="72"/>
      <c r="N1610" s="72"/>
      <c r="O1610" s="72"/>
      <c r="P1610" s="72"/>
      <c r="Q1610" s="72"/>
      <c r="R1610" s="72"/>
      <c r="S1610" s="72"/>
      <c r="T1610" s="72"/>
      <c r="U1610" s="72"/>
      <c r="V1610" s="72"/>
      <c r="W1610" s="72"/>
      <c r="X1610" s="72"/>
      <c r="Y1610" s="72"/>
    </row>
    <row r="1611" spans="1:25" x14ac:dyDescent="0.3">
      <c r="A1611" s="4"/>
      <c r="B1611" s="4"/>
      <c r="C1611" s="4"/>
      <c r="D1611" s="4"/>
      <c r="E1611" s="4"/>
      <c r="F1611" s="4"/>
      <c r="G1611" s="4"/>
      <c r="H1611" s="72"/>
      <c r="I1611" s="72"/>
      <c r="J1611" s="72"/>
      <c r="K1611" s="72"/>
      <c r="L1611" s="72"/>
      <c r="M1611" s="72"/>
      <c r="N1611" s="72"/>
      <c r="O1611" s="72"/>
      <c r="P1611" s="72"/>
      <c r="Q1611" s="72"/>
      <c r="R1611" s="72"/>
      <c r="S1611" s="72"/>
      <c r="T1611" s="72"/>
      <c r="U1611" s="72"/>
      <c r="V1611" s="72"/>
      <c r="W1611" s="72"/>
      <c r="X1611" s="72"/>
      <c r="Y1611" s="72"/>
    </row>
    <row r="1612" spans="1:25" x14ac:dyDescent="0.3">
      <c r="A1612" s="4"/>
      <c r="B1612" s="4"/>
      <c r="C1612" s="4"/>
      <c r="D1612" s="4"/>
      <c r="E1612" s="4"/>
      <c r="F1612" s="4"/>
      <c r="G1612" s="4"/>
      <c r="H1612" s="72"/>
      <c r="I1612" s="72"/>
      <c r="J1612" s="72"/>
      <c r="K1612" s="72"/>
      <c r="L1612" s="72"/>
      <c r="M1612" s="72"/>
      <c r="N1612" s="72"/>
      <c r="O1612" s="72"/>
      <c r="P1612" s="72"/>
      <c r="Q1612" s="72"/>
      <c r="R1612" s="72"/>
      <c r="S1612" s="72"/>
      <c r="T1612" s="72"/>
      <c r="U1612" s="72"/>
      <c r="V1612" s="72"/>
      <c r="W1612" s="72"/>
      <c r="X1612" s="72"/>
      <c r="Y1612" s="72"/>
    </row>
    <row r="1613" spans="1:25" x14ac:dyDescent="0.3">
      <c r="A1613" s="4"/>
      <c r="B1613" s="4"/>
      <c r="C1613" s="4"/>
      <c r="D1613" s="4"/>
      <c r="E1613" s="4"/>
      <c r="F1613" s="4"/>
      <c r="G1613" s="4"/>
      <c r="H1613" s="72"/>
      <c r="I1613" s="72"/>
      <c r="J1613" s="72"/>
      <c r="K1613" s="72"/>
      <c r="L1613" s="72"/>
      <c r="M1613" s="72"/>
      <c r="N1613" s="72"/>
      <c r="O1613" s="72"/>
      <c r="P1613" s="72"/>
      <c r="Q1613" s="72"/>
      <c r="R1613" s="72"/>
      <c r="S1613" s="72"/>
      <c r="T1613" s="72"/>
      <c r="U1613" s="72"/>
      <c r="V1613" s="72"/>
      <c r="W1613" s="72"/>
      <c r="X1613" s="72"/>
      <c r="Y1613" s="72"/>
    </row>
    <row r="1614" spans="1:25" x14ac:dyDescent="0.3">
      <c r="A1614" s="4"/>
      <c r="B1614" s="4"/>
      <c r="C1614" s="4"/>
      <c r="D1614" s="4"/>
      <c r="E1614" s="4"/>
      <c r="F1614" s="4"/>
      <c r="G1614" s="4"/>
      <c r="H1614" s="72"/>
      <c r="I1614" s="72"/>
      <c r="J1614" s="72"/>
      <c r="K1614" s="72"/>
      <c r="L1614" s="72"/>
      <c r="M1614" s="72"/>
      <c r="N1614" s="72"/>
      <c r="O1614" s="72"/>
      <c r="P1614" s="72"/>
      <c r="Q1614" s="72"/>
      <c r="R1614" s="72"/>
      <c r="S1614" s="72"/>
      <c r="T1614" s="72"/>
      <c r="U1614" s="72"/>
      <c r="V1614" s="72"/>
      <c r="W1614" s="72"/>
      <c r="X1614" s="72"/>
      <c r="Y1614" s="72"/>
    </row>
    <row r="1615" spans="1:25" x14ac:dyDescent="0.3">
      <c r="A1615" s="4"/>
      <c r="B1615" s="4"/>
      <c r="C1615" s="4"/>
      <c r="D1615" s="4"/>
      <c r="E1615" s="4"/>
      <c r="F1615" s="4"/>
      <c r="G1615" s="4"/>
      <c r="H1615" s="72"/>
      <c r="I1615" s="72"/>
      <c r="J1615" s="72"/>
      <c r="K1615" s="72"/>
      <c r="L1615" s="72"/>
      <c r="M1615" s="72"/>
      <c r="N1615" s="72"/>
      <c r="O1615" s="72"/>
      <c r="P1615" s="72"/>
      <c r="Q1615" s="72"/>
      <c r="R1615" s="72"/>
      <c r="S1615" s="72"/>
      <c r="T1615" s="72"/>
      <c r="U1615" s="72"/>
      <c r="V1615" s="72"/>
      <c r="W1615" s="72"/>
      <c r="X1615" s="72"/>
      <c r="Y1615" s="72"/>
    </row>
    <row r="1616" spans="1:25" x14ac:dyDescent="0.3">
      <c r="A1616" s="4"/>
      <c r="B1616" s="4"/>
      <c r="C1616" s="4"/>
      <c r="D1616" s="4"/>
      <c r="E1616" s="4"/>
      <c r="F1616" s="4"/>
      <c r="G1616" s="4"/>
      <c r="H1616" s="72"/>
      <c r="I1616" s="72"/>
      <c r="J1616" s="72"/>
      <c r="K1616" s="72"/>
      <c r="L1616" s="72"/>
      <c r="M1616" s="72"/>
      <c r="N1616" s="72"/>
      <c r="O1616" s="72"/>
      <c r="P1616" s="72"/>
      <c r="Q1616" s="72"/>
      <c r="R1616" s="72"/>
      <c r="S1616" s="72"/>
      <c r="T1616" s="72"/>
      <c r="U1616" s="72"/>
      <c r="V1616" s="72"/>
      <c r="W1616" s="72"/>
      <c r="X1616" s="72"/>
      <c r="Y1616" s="72"/>
    </row>
    <row r="1617" spans="1:25" x14ac:dyDescent="0.3">
      <c r="A1617" s="4"/>
      <c r="B1617" s="4"/>
      <c r="C1617" s="4"/>
      <c r="D1617" s="4"/>
      <c r="E1617" s="4"/>
      <c r="F1617" s="4"/>
      <c r="G1617" s="4"/>
      <c r="H1617" s="72"/>
      <c r="I1617" s="72"/>
      <c r="J1617" s="72"/>
      <c r="K1617" s="72"/>
      <c r="L1617" s="72"/>
      <c r="M1617" s="72"/>
      <c r="N1617" s="72"/>
      <c r="O1617" s="72"/>
      <c r="P1617" s="72"/>
      <c r="Q1617" s="72"/>
      <c r="R1617" s="72"/>
      <c r="S1617" s="72"/>
      <c r="T1617" s="72"/>
      <c r="U1617" s="72"/>
      <c r="V1617" s="72"/>
      <c r="W1617" s="72"/>
      <c r="X1617" s="72"/>
      <c r="Y1617" s="72"/>
    </row>
    <row r="1618" spans="1:25" x14ac:dyDescent="0.3">
      <c r="A1618" s="4"/>
      <c r="B1618" s="4"/>
      <c r="C1618" s="4"/>
      <c r="D1618" s="4"/>
      <c r="E1618" s="4"/>
      <c r="F1618" s="4"/>
      <c r="G1618" s="4"/>
      <c r="H1618" s="72"/>
      <c r="I1618" s="72"/>
      <c r="J1618" s="72"/>
      <c r="K1618" s="72"/>
      <c r="L1618" s="72"/>
      <c r="M1618" s="72"/>
      <c r="N1618" s="72"/>
      <c r="O1618" s="72"/>
      <c r="P1618" s="72"/>
      <c r="Q1618" s="72"/>
      <c r="R1618" s="72"/>
      <c r="S1618" s="72"/>
      <c r="T1618" s="72"/>
      <c r="U1618" s="72"/>
      <c r="V1618" s="72"/>
      <c r="W1618" s="72"/>
      <c r="X1618" s="72"/>
      <c r="Y1618" s="72"/>
    </row>
    <row r="1619" spans="1:25" x14ac:dyDescent="0.3">
      <c r="A1619" s="4"/>
      <c r="B1619" s="4"/>
      <c r="C1619" s="4"/>
      <c r="D1619" s="4"/>
      <c r="E1619" s="4"/>
      <c r="F1619" s="4"/>
      <c r="G1619" s="4"/>
      <c r="H1619" s="72"/>
      <c r="I1619" s="72"/>
      <c r="J1619" s="72"/>
      <c r="K1619" s="72"/>
      <c r="L1619" s="72"/>
      <c r="M1619" s="72"/>
      <c r="N1619" s="72"/>
      <c r="O1619" s="72"/>
      <c r="P1619" s="72"/>
      <c r="Q1619" s="72"/>
      <c r="R1619" s="72"/>
      <c r="S1619" s="72"/>
      <c r="T1619" s="72"/>
      <c r="U1619" s="72"/>
      <c r="V1619" s="72"/>
      <c r="W1619" s="72"/>
      <c r="X1619" s="72"/>
      <c r="Y1619" s="72"/>
    </row>
    <row r="1620" spans="1:25" x14ac:dyDescent="0.3">
      <c r="A1620" s="4"/>
      <c r="B1620" s="4"/>
      <c r="C1620" s="4"/>
      <c r="D1620" s="4"/>
      <c r="E1620" s="4"/>
      <c r="F1620" s="4"/>
      <c r="G1620" s="4"/>
      <c r="H1620" s="72"/>
      <c r="I1620" s="72"/>
      <c r="J1620" s="72"/>
      <c r="K1620" s="72"/>
      <c r="L1620" s="72"/>
      <c r="M1620" s="72"/>
      <c r="N1620" s="72"/>
      <c r="O1620" s="72"/>
      <c r="P1620" s="72"/>
      <c r="Q1620" s="72"/>
      <c r="R1620" s="72"/>
      <c r="S1620" s="72"/>
      <c r="T1620" s="72"/>
      <c r="U1620" s="72"/>
      <c r="V1620" s="72"/>
      <c r="W1620" s="72"/>
      <c r="X1620" s="72"/>
      <c r="Y1620" s="72"/>
    </row>
    <row r="1621" spans="1:25" x14ac:dyDescent="0.3">
      <c r="A1621" s="4"/>
      <c r="B1621" s="4"/>
      <c r="C1621" s="4"/>
      <c r="D1621" s="4"/>
      <c r="E1621" s="4"/>
      <c r="F1621" s="4"/>
      <c r="G1621" s="4"/>
      <c r="H1621" s="72"/>
      <c r="I1621" s="72"/>
      <c r="J1621" s="72"/>
      <c r="K1621" s="72"/>
      <c r="L1621" s="72"/>
      <c r="M1621" s="72"/>
      <c r="N1621" s="72"/>
      <c r="O1621" s="72"/>
      <c r="P1621" s="72"/>
      <c r="Q1621" s="72"/>
      <c r="R1621" s="72"/>
      <c r="S1621" s="72"/>
      <c r="T1621" s="72"/>
      <c r="U1621" s="72"/>
      <c r="V1621" s="72"/>
      <c r="W1621" s="72"/>
      <c r="X1621" s="72"/>
      <c r="Y1621" s="72"/>
    </row>
    <row r="1622" spans="1:25" x14ac:dyDescent="0.3">
      <c r="A1622" s="4"/>
      <c r="B1622" s="4"/>
      <c r="C1622" s="4"/>
      <c r="D1622" s="4"/>
      <c r="E1622" s="4"/>
      <c r="F1622" s="4"/>
      <c r="G1622" s="4"/>
      <c r="H1622" s="72"/>
      <c r="I1622" s="72"/>
      <c r="J1622" s="72"/>
      <c r="K1622" s="72"/>
      <c r="L1622" s="72"/>
      <c r="M1622" s="72"/>
      <c r="N1622" s="72"/>
      <c r="O1622" s="72"/>
      <c r="P1622" s="72"/>
      <c r="Q1622" s="72"/>
      <c r="R1622" s="72"/>
      <c r="S1622" s="72"/>
      <c r="T1622" s="72"/>
      <c r="U1622" s="72"/>
      <c r="V1622" s="72"/>
      <c r="W1622" s="72"/>
      <c r="X1622" s="72"/>
      <c r="Y1622" s="72"/>
    </row>
    <row r="1623" spans="1:25" x14ac:dyDescent="0.3">
      <c r="A1623" s="4"/>
      <c r="B1623" s="4"/>
      <c r="C1623" s="4"/>
      <c r="D1623" s="4"/>
      <c r="E1623" s="4"/>
      <c r="F1623" s="4"/>
      <c r="G1623" s="4"/>
      <c r="H1623" s="72"/>
      <c r="I1623" s="72"/>
      <c r="J1623" s="72"/>
      <c r="K1623" s="72"/>
      <c r="L1623" s="72"/>
      <c r="M1623" s="72"/>
      <c r="N1623" s="72"/>
      <c r="O1623" s="72"/>
      <c r="P1623" s="72"/>
      <c r="Q1623" s="72"/>
      <c r="R1623" s="72"/>
      <c r="S1623" s="72"/>
      <c r="T1623" s="72"/>
      <c r="U1623" s="72"/>
      <c r="V1623" s="72"/>
      <c r="W1623" s="72"/>
      <c r="X1623" s="72"/>
      <c r="Y1623" s="72"/>
    </row>
    <row r="1624" spans="1:25" x14ac:dyDescent="0.3">
      <c r="A1624" s="4"/>
      <c r="B1624" s="4"/>
      <c r="C1624" s="4"/>
      <c r="D1624" s="4"/>
      <c r="E1624" s="4"/>
      <c r="F1624" s="4"/>
      <c r="G1624" s="4"/>
      <c r="H1624" s="72"/>
      <c r="I1624" s="72"/>
      <c r="J1624" s="72"/>
      <c r="K1624" s="72"/>
      <c r="L1624" s="72"/>
      <c r="M1624" s="72"/>
      <c r="N1624" s="72"/>
      <c r="O1624" s="72"/>
      <c r="P1624" s="72"/>
      <c r="Q1624" s="72"/>
      <c r="R1624" s="72"/>
      <c r="S1624" s="72"/>
      <c r="T1624" s="72"/>
      <c r="U1624" s="72"/>
      <c r="V1624" s="72"/>
      <c r="W1624" s="72"/>
      <c r="X1624" s="72"/>
      <c r="Y1624" s="72"/>
    </row>
    <row r="1625" spans="1:25" x14ac:dyDescent="0.3">
      <c r="A1625" s="4"/>
      <c r="B1625" s="4"/>
      <c r="C1625" s="4"/>
      <c r="D1625" s="4"/>
      <c r="E1625" s="4"/>
      <c r="F1625" s="4"/>
      <c r="G1625" s="4"/>
      <c r="H1625" s="72"/>
      <c r="I1625" s="72"/>
      <c r="J1625" s="72"/>
      <c r="K1625" s="72"/>
      <c r="L1625" s="72"/>
      <c r="M1625" s="72"/>
      <c r="N1625" s="72"/>
      <c r="O1625" s="72"/>
      <c r="P1625" s="72"/>
      <c r="Q1625" s="72"/>
      <c r="R1625" s="72"/>
      <c r="S1625" s="72"/>
      <c r="T1625" s="72"/>
      <c r="U1625" s="72"/>
      <c r="V1625" s="72"/>
      <c r="W1625" s="72"/>
      <c r="X1625" s="72"/>
      <c r="Y1625" s="72"/>
    </row>
    <row r="1626" spans="1:25" x14ac:dyDescent="0.3">
      <c r="A1626" s="4"/>
      <c r="B1626" s="4"/>
      <c r="C1626" s="4"/>
      <c r="D1626" s="4"/>
      <c r="E1626" s="4"/>
      <c r="F1626" s="4"/>
      <c r="G1626" s="4"/>
      <c r="H1626" s="72"/>
      <c r="I1626" s="72"/>
      <c r="J1626" s="72"/>
      <c r="K1626" s="72"/>
      <c r="L1626" s="72"/>
      <c r="M1626" s="72"/>
      <c r="N1626" s="72"/>
      <c r="O1626" s="72"/>
      <c r="P1626" s="72"/>
      <c r="Q1626" s="72"/>
      <c r="R1626" s="72"/>
      <c r="S1626" s="72"/>
      <c r="T1626" s="72"/>
      <c r="U1626" s="72"/>
      <c r="V1626" s="72"/>
      <c r="W1626" s="72"/>
      <c r="X1626" s="72"/>
      <c r="Y1626" s="72"/>
    </row>
    <row r="1627" spans="1:25" x14ac:dyDescent="0.3">
      <c r="A1627" s="4"/>
      <c r="B1627" s="4"/>
      <c r="C1627" s="4"/>
      <c r="D1627" s="4"/>
      <c r="E1627" s="4"/>
      <c r="F1627" s="4"/>
      <c r="G1627" s="4"/>
      <c r="H1627" s="72"/>
      <c r="I1627" s="72"/>
      <c r="J1627" s="72"/>
      <c r="K1627" s="72"/>
      <c r="L1627" s="72"/>
      <c r="M1627" s="72"/>
      <c r="N1627" s="72"/>
      <c r="O1627" s="72"/>
      <c r="P1627" s="72"/>
      <c r="Q1627" s="72"/>
      <c r="R1627" s="72"/>
      <c r="S1627" s="72"/>
      <c r="T1627" s="72"/>
      <c r="U1627" s="72"/>
      <c r="V1627" s="72"/>
      <c r="W1627" s="72"/>
      <c r="X1627" s="72"/>
      <c r="Y1627" s="72"/>
    </row>
    <row r="1628" spans="1:25" x14ac:dyDescent="0.3">
      <c r="A1628" s="4"/>
      <c r="B1628" s="4"/>
      <c r="C1628" s="4"/>
      <c r="D1628" s="4"/>
      <c r="E1628" s="4"/>
      <c r="F1628" s="4"/>
      <c r="G1628" s="4"/>
      <c r="H1628" s="72"/>
      <c r="I1628" s="72"/>
      <c r="J1628" s="72"/>
      <c r="K1628" s="72"/>
      <c r="L1628" s="72"/>
      <c r="M1628" s="72"/>
      <c r="N1628" s="72"/>
      <c r="O1628" s="72"/>
      <c r="P1628" s="72"/>
      <c r="Q1628" s="72"/>
      <c r="R1628" s="72"/>
      <c r="S1628" s="72"/>
      <c r="T1628" s="72"/>
      <c r="U1628" s="72"/>
      <c r="V1628" s="72"/>
      <c r="W1628" s="72"/>
      <c r="X1628" s="72"/>
      <c r="Y1628" s="72"/>
    </row>
    <row r="1629" spans="1:25" x14ac:dyDescent="0.3">
      <c r="A1629" s="4"/>
      <c r="B1629" s="4"/>
      <c r="C1629" s="4"/>
      <c r="D1629" s="4"/>
      <c r="E1629" s="4"/>
      <c r="F1629" s="4"/>
      <c r="G1629" s="4"/>
      <c r="H1629" s="72"/>
      <c r="I1629" s="72"/>
      <c r="J1629" s="72"/>
      <c r="K1629" s="72"/>
      <c r="L1629" s="72"/>
      <c r="M1629" s="72"/>
      <c r="N1629" s="72"/>
      <c r="O1629" s="72"/>
      <c r="P1629" s="72"/>
      <c r="Q1629" s="72"/>
      <c r="R1629" s="72"/>
      <c r="S1629" s="72"/>
      <c r="T1629" s="72"/>
      <c r="U1629" s="72"/>
      <c r="V1629" s="72"/>
      <c r="W1629" s="72"/>
      <c r="X1629" s="72"/>
      <c r="Y1629" s="72"/>
    </row>
    <row r="1630" spans="1:25" x14ac:dyDescent="0.3">
      <c r="A1630" s="4"/>
      <c r="B1630" s="4"/>
      <c r="C1630" s="4"/>
      <c r="D1630" s="4"/>
      <c r="E1630" s="4"/>
      <c r="F1630" s="4"/>
      <c r="G1630" s="4"/>
      <c r="H1630" s="72"/>
      <c r="I1630" s="72"/>
      <c r="J1630" s="72"/>
      <c r="K1630" s="72"/>
      <c r="L1630" s="72"/>
      <c r="M1630" s="72"/>
      <c r="N1630" s="72"/>
      <c r="O1630" s="72"/>
      <c r="P1630" s="72"/>
      <c r="Q1630" s="72"/>
      <c r="R1630" s="72"/>
      <c r="S1630" s="72"/>
      <c r="T1630" s="72"/>
      <c r="U1630" s="72"/>
      <c r="V1630" s="72"/>
      <c r="W1630" s="72"/>
      <c r="X1630" s="72"/>
      <c r="Y1630" s="72"/>
    </row>
    <row r="1631" spans="1:25" x14ac:dyDescent="0.3">
      <c r="A1631" s="4"/>
      <c r="B1631" s="4"/>
      <c r="C1631" s="4"/>
      <c r="D1631" s="4"/>
      <c r="E1631" s="4"/>
      <c r="F1631" s="4"/>
      <c r="G1631" s="4"/>
      <c r="H1631" s="72"/>
      <c r="I1631" s="72"/>
      <c r="J1631" s="72"/>
      <c r="K1631" s="72"/>
      <c r="L1631" s="72"/>
      <c r="M1631" s="72"/>
      <c r="N1631" s="72"/>
      <c r="O1631" s="72"/>
      <c r="P1631" s="72"/>
      <c r="Q1631" s="72"/>
      <c r="R1631" s="72"/>
      <c r="S1631" s="72"/>
      <c r="T1631" s="72"/>
      <c r="U1631" s="72"/>
      <c r="V1631" s="72"/>
      <c r="W1631" s="72"/>
      <c r="X1631" s="72"/>
      <c r="Y1631" s="72"/>
    </row>
    <row r="1632" spans="1:25" x14ac:dyDescent="0.3">
      <c r="A1632" s="4"/>
      <c r="B1632" s="4"/>
      <c r="C1632" s="4"/>
      <c r="D1632" s="4"/>
      <c r="E1632" s="4"/>
      <c r="F1632" s="4"/>
      <c r="G1632" s="4"/>
      <c r="H1632" s="72"/>
      <c r="I1632" s="72"/>
      <c r="J1632" s="72"/>
      <c r="K1632" s="72"/>
      <c r="L1632" s="72"/>
      <c r="M1632" s="72"/>
      <c r="N1632" s="72"/>
      <c r="O1632" s="72"/>
      <c r="P1632" s="72"/>
      <c r="Q1632" s="72"/>
      <c r="R1632" s="72"/>
      <c r="S1632" s="72"/>
      <c r="T1632" s="72"/>
      <c r="U1632" s="72"/>
      <c r="V1632" s="72"/>
      <c r="W1632" s="72"/>
      <c r="X1632" s="72"/>
      <c r="Y1632" s="72"/>
    </row>
    <row r="1633" spans="1:25" x14ac:dyDescent="0.3">
      <c r="A1633" s="4"/>
      <c r="B1633" s="4"/>
      <c r="C1633" s="4"/>
      <c r="D1633" s="4"/>
      <c r="E1633" s="4"/>
      <c r="F1633" s="4"/>
      <c r="G1633" s="4"/>
      <c r="H1633" s="72"/>
      <c r="I1633" s="72"/>
      <c r="J1633" s="72"/>
      <c r="K1633" s="72"/>
      <c r="L1633" s="72"/>
      <c r="M1633" s="72"/>
      <c r="N1633" s="72"/>
      <c r="O1633" s="72"/>
      <c r="P1633" s="72"/>
      <c r="Q1633" s="72"/>
      <c r="R1633" s="72"/>
      <c r="S1633" s="72"/>
      <c r="T1633" s="72"/>
      <c r="U1633" s="72"/>
      <c r="V1633" s="72"/>
      <c r="W1633" s="72"/>
      <c r="X1633" s="72"/>
      <c r="Y1633" s="72"/>
    </row>
    <row r="1634" spans="1:25" x14ac:dyDescent="0.3">
      <c r="A1634" s="4"/>
      <c r="B1634" s="4"/>
      <c r="C1634" s="4"/>
      <c r="D1634" s="4"/>
      <c r="E1634" s="4"/>
      <c r="F1634" s="4"/>
      <c r="G1634" s="4"/>
      <c r="H1634" s="72"/>
      <c r="I1634" s="72"/>
      <c r="J1634" s="72"/>
      <c r="K1634" s="72"/>
      <c r="L1634" s="72"/>
      <c r="M1634" s="72"/>
      <c r="N1634" s="72"/>
      <c r="O1634" s="72"/>
      <c r="P1634" s="72"/>
      <c r="Q1634" s="72"/>
      <c r="R1634" s="72"/>
      <c r="S1634" s="72"/>
      <c r="T1634" s="72"/>
      <c r="U1634" s="72"/>
      <c r="V1634" s="72"/>
      <c r="W1634" s="72"/>
      <c r="X1634" s="72"/>
      <c r="Y1634" s="72"/>
    </row>
    <row r="1635" spans="1:25" x14ac:dyDescent="0.3">
      <c r="A1635" s="4"/>
      <c r="B1635" s="4"/>
      <c r="C1635" s="4"/>
      <c r="D1635" s="4"/>
      <c r="E1635" s="4"/>
      <c r="F1635" s="4"/>
      <c r="G1635" s="4"/>
      <c r="H1635" s="72"/>
      <c r="I1635" s="72"/>
      <c r="J1635" s="72"/>
      <c r="K1635" s="72"/>
      <c r="L1635" s="72"/>
      <c r="M1635" s="72"/>
      <c r="N1635" s="72"/>
      <c r="O1635" s="72"/>
      <c r="P1635" s="72"/>
      <c r="Q1635" s="72"/>
      <c r="R1635" s="72"/>
      <c r="S1635" s="72"/>
      <c r="T1635" s="72"/>
      <c r="U1635" s="72"/>
      <c r="V1635" s="72"/>
      <c r="W1635" s="72"/>
      <c r="X1635" s="72"/>
      <c r="Y1635" s="72"/>
    </row>
    <row r="1636" spans="1:25" x14ac:dyDescent="0.3">
      <c r="A1636" s="4"/>
      <c r="B1636" s="4"/>
      <c r="C1636" s="4"/>
      <c r="D1636" s="4"/>
      <c r="E1636" s="4"/>
      <c r="F1636" s="4"/>
      <c r="G1636" s="4"/>
      <c r="H1636" s="72"/>
      <c r="I1636" s="72"/>
      <c r="J1636" s="72"/>
      <c r="K1636" s="72"/>
      <c r="L1636" s="72"/>
      <c r="M1636" s="72"/>
      <c r="N1636" s="72"/>
      <c r="O1636" s="72"/>
      <c r="P1636" s="72"/>
      <c r="Q1636" s="72"/>
      <c r="R1636" s="72"/>
      <c r="S1636" s="72"/>
      <c r="T1636" s="72"/>
      <c r="U1636" s="72"/>
      <c r="V1636" s="72"/>
      <c r="W1636" s="72"/>
      <c r="X1636" s="72"/>
      <c r="Y1636" s="72"/>
    </row>
    <row r="1637" spans="1:25" x14ac:dyDescent="0.3">
      <c r="A1637" s="4"/>
      <c r="B1637" s="4"/>
      <c r="C1637" s="4"/>
      <c r="D1637" s="4"/>
      <c r="E1637" s="4"/>
      <c r="F1637" s="4"/>
      <c r="G1637" s="4"/>
      <c r="H1637" s="72"/>
      <c r="I1637" s="72"/>
      <c r="J1637" s="72"/>
      <c r="K1637" s="72"/>
      <c r="L1637" s="72"/>
      <c r="M1637" s="72"/>
      <c r="N1637" s="72"/>
      <c r="O1637" s="72"/>
      <c r="P1637" s="72"/>
      <c r="Q1637" s="72"/>
      <c r="R1637" s="72"/>
      <c r="S1637" s="72"/>
      <c r="T1637" s="72"/>
      <c r="U1637" s="72"/>
      <c r="V1637" s="72"/>
      <c r="W1637" s="72"/>
      <c r="X1637" s="72"/>
      <c r="Y1637" s="72"/>
    </row>
    <row r="1638" spans="1:25" x14ac:dyDescent="0.3">
      <c r="A1638" s="4"/>
      <c r="B1638" s="4"/>
      <c r="C1638" s="4"/>
      <c r="D1638" s="4"/>
      <c r="E1638" s="4"/>
      <c r="F1638" s="4"/>
      <c r="G1638" s="4"/>
      <c r="H1638" s="72"/>
      <c r="I1638" s="72"/>
      <c r="J1638" s="72"/>
      <c r="K1638" s="72"/>
      <c r="L1638" s="72"/>
      <c r="M1638" s="72"/>
      <c r="N1638" s="72"/>
      <c r="O1638" s="72"/>
      <c r="P1638" s="72"/>
      <c r="Q1638" s="72"/>
      <c r="R1638" s="72"/>
      <c r="S1638" s="72"/>
      <c r="T1638" s="72"/>
      <c r="U1638" s="72"/>
      <c r="V1638" s="72"/>
      <c r="W1638" s="72"/>
      <c r="X1638" s="72"/>
      <c r="Y1638" s="72"/>
    </row>
    <row r="1639" spans="1:25" x14ac:dyDescent="0.3">
      <c r="A1639" s="4"/>
      <c r="B1639" s="4"/>
      <c r="C1639" s="4"/>
      <c r="D1639" s="4"/>
      <c r="E1639" s="4"/>
      <c r="F1639" s="4"/>
      <c r="G1639" s="4"/>
      <c r="H1639" s="72"/>
      <c r="I1639" s="72"/>
      <c r="J1639" s="72"/>
      <c r="K1639" s="72"/>
      <c r="L1639" s="72"/>
      <c r="M1639" s="72"/>
      <c r="N1639" s="72"/>
      <c r="O1639" s="72"/>
      <c r="P1639" s="72"/>
      <c r="Q1639" s="72"/>
      <c r="R1639" s="72"/>
      <c r="S1639" s="72"/>
      <c r="T1639" s="72"/>
      <c r="U1639" s="72"/>
      <c r="V1639" s="72"/>
      <c r="W1639" s="72"/>
      <c r="X1639" s="72"/>
      <c r="Y1639" s="72"/>
    </row>
    <row r="1640" spans="1:25" x14ac:dyDescent="0.3">
      <c r="A1640" s="4"/>
      <c r="B1640" s="4"/>
      <c r="C1640" s="4"/>
      <c r="D1640" s="4"/>
      <c r="E1640" s="4"/>
      <c r="F1640" s="4"/>
      <c r="G1640" s="4"/>
      <c r="H1640" s="72"/>
      <c r="I1640" s="72"/>
      <c r="J1640" s="72"/>
      <c r="K1640" s="72"/>
      <c r="L1640" s="72"/>
      <c r="M1640" s="72"/>
      <c r="N1640" s="72"/>
      <c r="O1640" s="72"/>
      <c r="P1640" s="72"/>
      <c r="Q1640" s="72"/>
      <c r="R1640" s="72"/>
      <c r="S1640" s="72"/>
      <c r="T1640" s="72"/>
      <c r="U1640" s="72"/>
      <c r="V1640" s="72"/>
      <c r="W1640" s="72"/>
      <c r="X1640" s="72"/>
      <c r="Y1640" s="72"/>
    </row>
    <row r="1641" spans="1:25" x14ac:dyDescent="0.3">
      <c r="A1641" s="4"/>
      <c r="B1641" s="4"/>
      <c r="C1641" s="4"/>
      <c r="D1641" s="4"/>
      <c r="E1641" s="4"/>
      <c r="F1641" s="4"/>
      <c r="G1641" s="4"/>
      <c r="H1641" s="72"/>
      <c r="I1641" s="72"/>
      <c r="J1641" s="72"/>
      <c r="K1641" s="72"/>
      <c r="L1641" s="72"/>
      <c r="M1641" s="72"/>
      <c r="N1641" s="72"/>
      <c r="O1641" s="72"/>
      <c r="P1641" s="72"/>
      <c r="Q1641" s="72"/>
      <c r="R1641" s="72"/>
      <c r="S1641" s="72"/>
      <c r="T1641" s="72"/>
      <c r="U1641" s="72"/>
      <c r="V1641" s="72"/>
      <c r="W1641" s="72"/>
      <c r="X1641" s="72"/>
      <c r="Y1641" s="72"/>
    </row>
    <row r="1642" spans="1:25" x14ac:dyDescent="0.3">
      <c r="A1642" s="4"/>
      <c r="B1642" s="4"/>
      <c r="C1642" s="4"/>
      <c r="D1642" s="4"/>
      <c r="E1642" s="4"/>
      <c r="F1642" s="4"/>
      <c r="G1642" s="4"/>
      <c r="H1642" s="72"/>
      <c r="I1642" s="72"/>
      <c r="J1642" s="72"/>
      <c r="K1642" s="72"/>
      <c r="L1642" s="72"/>
      <c r="M1642" s="72"/>
      <c r="N1642" s="72"/>
      <c r="O1642" s="72"/>
      <c r="P1642" s="72"/>
      <c r="Q1642" s="72"/>
      <c r="R1642" s="72"/>
      <c r="S1642" s="72"/>
      <c r="T1642" s="72"/>
      <c r="U1642" s="72"/>
      <c r="V1642" s="72"/>
      <c r="W1642" s="72"/>
      <c r="X1642" s="72"/>
      <c r="Y1642" s="72"/>
    </row>
    <row r="1643" spans="1:25" x14ac:dyDescent="0.3">
      <c r="A1643" s="4"/>
      <c r="B1643" s="4"/>
      <c r="C1643" s="4"/>
      <c r="D1643" s="4"/>
      <c r="E1643" s="4"/>
      <c r="F1643" s="4"/>
      <c r="G1643" s="4"/>
      <c r="H1643" s="72"/>
      <c r="I1643" s="72"/>
      <c r="J1643" s="72"/>
      <c r="K1643" s="72"/>
      <c r="L1643" s="72"/>
      <c r="M1643" s="72"/>
      <c r="N1643" s="72"/>
      <c r="O1643" s="72"/>
      <c r="P1643" s="72"/>
      <c r="Q1643" s="72"/>
      <c r="R1643" s="72"/>
      <c r="S1643" s="72"/>
      <c r="T1643" s="72"/>
      <c r="U1643" s="72"/>
      <c r="V1643" s="72"/>
      <c r="W1643" s="72"/>
      <c r="X1643" s="72"/>
      <c r="Y1643" s="72"/>
    </row>
    <row r="1644" spans="1:25" x14ac:dyDescent="0.3">
      <c r="A1644" s="4"/>
      <c r="B1644" s="4"/>
      <c r="C1644" s="4"/>
      <c r="D1644" s="4"/>
      <c r="E1644" s="4"/>
      <c r="F1644" s="4"/>
      <c r="G1644" s="4"/>
      <c r="H1644" s="72"/>
      <c r="I1644" s="72"/>
      <c r="J1644" s="72"/>
      <c r="K1644" s="72"/>
      <c r="L1644" s="72"/>
      <c r="M1644" s="72"/>
      <c r="N1644" s="72"/>
      <c r="O1644" s="72"/>
      <c r="P1644" s="72"/>
      <c r="Q1644" s="72"/>
      <c r="R1644" s="72"/>
      <c r="S1644" s="72"/>
      <c r="T1644" s="72"/>
      <c r="U1644" s="72"/>
      <c r="V1644" s="72"/>
      <c r="W1644" s="72"/>
      <c r="X1644" s="72"/>
      <c r="Y1644" s="72"/>
    </row>
    <row r="1645" spans="1:25" x14ac:dyDescent="0.3">
      <c r="A1645" s="4"/>
      <c r="B1645" s="4"/>
      <c r="C1645" s="4"/>
      <c r="D1645" s="4"/>
      <c r="E1645" s="4"/>
      <c r="F1645" s="4"/>
      <c r="G1645" s="4"/>
      <c r="H1645" s="72"/>
      <c r="I1645" s="72"/>
      <c r="J1645" s="72"/>
      <c r="K1645" s="72"/>
      <c r="L1645" s="72"/>
      <c r="M1645" s="72"/>
      <c r="N1645" s="72"/>
      <c r="O1645" s="72"/>
      <c r="P1645" s="72"/>
      <c r="Q1645" s="72"/>
      <c r="R1645" s="72"/>
      <c r="S1645" s="72"/>
      <c r="T1645" s="72"/>
      <c r="U1645" s="72"/>
      <c r="V1645" s="72"/>
      <c r="W1645" s="72"/>
      <c r="X1645" s="72"/>
      <c r="Y1645" s="72"/>
    </row>
    <row r="1646" spans="1:25" x14ac:dyDescent="0.3">
      <c r="A1646" s="4"/>
      <c r="B1646" s="4"/>
      <c r="C1646" s="4"/>
      <c r="D1646" s="4"/>
      <c r="E1646" s="4"/>
      <c r="F1646" s="4"/>
      <c r="G1646" s="4"/>
      <c r="H1646" s="72"/>
      <c r="I1646" s="72"/>
      <c r="J1646" s="72"/>
      <c r="K1646" s="72"/>
      <c r="L1646" s="72"/>
      <c r="M1646" s="72"/>
      <c r="N1646" s="72"/>
      <c r="O1646" s="72"/>
      <c r="P1646" s="72"/>
      <c r="Q1646" s="72"/>
      <c r="R1646" s="72"/>
      <c r="S1646" s="72"/>
      <c r="T1646" s="72"/>
      <c r="U1646" s="72"/>
      <c r="V1646" s="72"/>
      <c r="W1646" s="72"/>
      <c r="X1646" s="72"/>
      <c r="Y1646" s="72"/>
    </row>
    <row r="1647" spans="1:25" x14ac:dyDescent="0.3">
      <c r="A1647" s="4"/>
      <c r="B1647" s="4"/>
      <c r="C1647" s="4"/>
      <c r="D1647" s="4"/>
      <c r="E1647" s="4"/>
      <c r="F1647" s="4"/>
      <c r="G1647" s="4"/>
      <c r="H1647" s="72"/>
      <c r="I1647" s="72"/>
      <c r="J1647" s="72"/>
      <c r="K1647" s="72"/>
      <c r="L1647" s="72"/>
      <c r="M1647" s="72"/>
      <c r="N1647" s="72"/>
      <c r="O1647" s="72"/>
      <c r="P1647" s="72"/>
      <c r="Q1647" s="72"/>
      <c r="R1647" s="72"/>
      <c r="S1647" s="72"/>
      <c r="T1647" s="72"/>
      <c r="U1647" s="72"/>
      <c r="V1647" s="72"/>
      <c r="W1647" s="72"/>
      <c r="X1647" s="72"/>
      <c r="Y1647" s="72"/>
    </row>
    <row r="1648" spans="1:25" x14ac:dyDescent="0.3">
      <c r="A1648" s="4"/>
      <c r="B1648" s="4"/>
      <c r="C1648" s="4"/>
      <c r="D1648" s="4"/>
      <c r="E1648" s="4"/>
      <c r="F1648" s="4"/>
      <c r="G1648" s="4"/>
      <c r="H1648" s="72"/>
      <c r="I1648" s="72"/>
      <c r="J1648" s="72"/>
      <c r="K1648" s="72"/>
      <c r="L1648" s="72"/>
      <c r="M1648" s="72"/>
      <c r="N1648" s="72"/>
      <c r="O1648" s="72"/>
      <c r="P1648" s="72"/>
      <c r="Q1648" s="72"/>
      <c r="R1648" s="72"/>
      <c r="S1648" s="72"/>
      <c r="T1648" s="72"/>
      <c r="U1648" s="72"/>
      <c r="V1648" s="72"/>
      <c r="W1648" s="72"/>
      <c r="X1648" s="72"/>
      <c r="Y1648" s="72"/>
    </row>
    <row r="1649" spans="1:25" x14ac:dyDescent="0.3">
      <c r="A1649" s="4"/>
      <c r="B1649" s="4"/>
      <c r="C1649" s="4"/>
      <c r="D1649" s="4"/>
      <c r="E1649" s="4"/>
      <c r="F1649" s="4"/>
      <c r="G1649" s="4"/>
      <c r="H1649" s="72"/>
      <c r="I1649" s="72"/>
      <c r="J1649" s="72"/>
      <c r="K1649" s="72"/>
      <c r="L1649" s="72"/>
      <c r="M1649" s="72"/>
      <c r="N1649" s="72"/>
      <c r="O1649" s="72"/>
      <c r="P1649" s="72"/>
      <c r="Q1649" s="72"/>
      <c r="R1649" s="72"/>
      <c r="S1649" s="72"/>
      <c r="T1649" s="72"/>
      <c r="U1649" s="72"/>
      <c r="V1649" s="72"/>
      <c r="W1649" s="72"/>
      <c r="X1649" s="72"/>
      <c r="Y1649" s="72"/>
    </row>
    <row r="1650" spans="1:25" x14ac:dyDescent="0.3">
      <c r="A1650" s="4"/>
      <c r="B1650" s="4"/>
      <c r="C1650" s="4"/>
      <c r="D1650" s="4"/>
      <c r="E1650" s="4"/>
      <c r="F1650" s="4"/>
      <c r="G1650" s="4"/>
      <c r="H1650" s="72"/>
      <c r="I1650" s="72"/>
      <c r="J1650" s="72"/>
      <c r="K1650" s="72"/>
      <c r="L1650" s="72"/>
      <c r="M1650" s="72"/>
      <c r="N1650" s="72"/>
      <c r="O1650" s="72"/>
      <c r="P1650" s="72"/>
      <c r="Q1650" s="72"/>
      <c r="R1650" s="72"/>
      <c r="S1650" s="72"/>
      <c r="T1650" s="72"/>
      <c r="U1650" s="72"/>
      <c r="V1650" s="72"/>
      <c r="W1650" s="72"/>
      <c r="X1650" s="72"/>
      <c r="Y1650" s="72"/>
    </row>
    <row r="1651" spans="1:25" x14ac:dyDescent="0.3">
      <c r="A1651" s="4"/>
      <c r="B1651" s="4"/>
      <c r="C1651" s="4"/>
      <c r="D1651" s="4"/>
      <c r="E1651" s="4"/>
      <c r="F1651" s="4"/>
      <c r="G1651" s="4"/>
      <c r="H1651" s="72"/>
      <c r="I1651" s="72"/>
      <c r="J1651" s="72"/>
      <c r="K1651" s="72"/>
      <c r="L1651" s="72"/>
      <c r="M1651" s="72"/>
      <c r="N1651" s="72"/>
      <c r="O1651" s="72"/>
      <c r="P1651" s="72"/>
      <c r="Q1651" s="72"/>
      <c r="R1651" s="72"/>
      <c r="S1651" s="72"/>
      <c r="T1651" s="72"/>
      <c r="U1651" s="72"/>
      <c r="V1651" s="72"/>
      <c r="W1651" s="72"/>
      <c r="X1651" s="72"/>
      <c r="Y1651" s="72"/>
    </row>
    <row r="1652" spans="1:25" x14ac:dyDescent="0.3">
      <c r="A1652" s="4"/>
      <c r="B1652" s="4"/>
      <c r="C1652" s="4"/>
      <c r="D1652" s="4"/>
      <c r="E1652" s="4"/>
      <c r="F1652" s="4"/>
      <c r="G1652" s="4"/>
      <c r="H1652" s="72"/>
      <c r="I1652" s="72"/>
      <c r="J1652" s="72"/>
      <c r="K1652" s="72"/>
      <c r="L1652" s="72"/>
      <c r="M1652" s="72"/>
      <c r="N1652" s="72"/>
      <c r="O1652" s="72"/>
      <c r="P1652" s="72"/>
      <c r="Q1652" s="72"/>
      <c r="R1652" s="72"/>
      <c r="S1652" s="72"/>
      <c r="T1652" s="72"/>
      <c r="U1652" s="72"/>
      <c r="V1652" s="72"/>
      <c r="W1652" s="72"/>
      <c r="X1652" s="72"/>
      <c r="Y1652" s="72"/>
    </row>
    <row r="1653" spans="1:25" x14ac:dyDescent="0.3">
      <c r="A1653" s="4"/>
      <c r="B1653" s="4"/>
      <c r="C1653" s="4"/>
      <c r="D1653" s="4"/>
      <c r="E1653" s="4"/>
      <c r="F1653" s="4"/>
      <c r="G1653" s="4"/>
      <c r="H1653" s="72"/>
      <c r="I1653" s="72"/>
      <c r="J1653" s="72"/>
      <c r="K1653" s="72"/>
      <c r="L1653" s="72"/>
      <c r="M1653" s="72"/>
      <c r="N1653" s="72"/>
      <c r="O1653" s="72"/>
      <c r="P1653" s="72"/>
      <c r="Q1653" s="72"/>
      <c r="R1653" s="72"/>
      <c r="S1653" s="72"/>
      <c r="T1653" s="72"/>
      <c r="U1653" s="72"/>
      <c r="V1653" s="72"/>
      <c r="W1653" s="72"/>
      <c r="X1653" s="72"/>
      <c r="Y1653" s="72"/>
    </row>
    <row r="1654" spans="1:25" x14ac:dyDescent="0.3">
      <c r="A1654" s="4"/>
      <c r="B1654" s="4"/>
      <c r="C1654" s="4"/>
      <c r="D1654" s="4"/>
      <c r="E1654" s="4"/>
      <c r="F1654" s="4"/>
      <c r="G1654" s="4"/>
      <c r="H1654" s="72"/>
      <c r="I1654" s="72"/>
      <c r="J1654" s="72"/>
      <c r="K1654" s="72"/>
      <c r="L1654" s="72"/>
      <c r="M1654" s="72"/>
      <c r="N1654" s="72"/>
      <c r="O1654" s="72"/>
      <c r="P1654" s="72"/>
      <c r="Q1654" s="72"/>
      <c r="R1654" s="72"/>
      <c r="S1654" s="72"/>
      <c r="T1654" s="72"/>
      <c r="U1654" s="72"/>
      <c r="V1654" s="72"/>
      <c r="W1654" s="72"/>
      <c r="X1654" s="72"/>
      <c r="Y1654" s="72"/>
    </row>
    <row r="1655" spans="1:25" x14ac:dyDescent="0.3">
      <c r="A1655" s="4"/>
      <c r="B1655" s="4"/>
      <c r="C1655" s="4"/>
      <c r="D1655" s="4"/>
      <c r="E1655" s="4"/>
      <c r="F1655" s="4"/>
      <c r="G1655" s="4"/>
      <c r="H1655" s="72"/>
      <c r="I1655" s="72"/>
      <c r="J1655" s="72"/>
      <c r="K1655" s="72"/>
      <c r="L1655" s="72"/>
      <c r="M1655" s="72"/>
      <c r="N1655" s="72"/>
      <c r="O1655" s="72"/>
      <c r="P1655" s="72"/>
      <c r="Q1655" s="72"/>
      <c r="R1655" s="72"/>
      <c r="S1655" s="72"/>
      <c r="T1655" s="72"/>
      <c r="U1655" s="72"/>
      <c r="V1655" s="72"/>
      <c r="W1655" s="72"/>
      <c r="X1655" s="72"/>
      <c r="Y1655" s="72"/>
    </row>
    <row r="1656" spans="1:25" x14ac:dyDescent="0.3">
      <c r="A1656" s="4"/>
      <c r="B1656" s="4"/>
      <c r="C1656" s="4"/>
      <c r="D1656" s="4"/>
      <c r="E1656" s="4"/>
      <c r="F1656" s="4"/>
      <c r="G1656" s="4"/>
      <c r="H1656" s="72"/>
      <c r="I1656" s="72"/>
      <c r="J1656" s="72"/>
      <c r="K1656" s="72"/>
      <c r="L1656" s="72"/>
      <c r="M1656" s="72"/>
      <c r="N1656" s="72"/>
      <c r="O1656" s="72"/>
      <c r="P1656" s="72"/>
      <c r="Q1656" s="72"/>
      <c r="R1656" s="72"/>
      <c r="S1656" s="72"/>
      <c r="T1656" s="72"/>
      <c r="U1656" s="72"/>
      <c r="V1656" s="72"/>
      <c r="W1656" s="72"/>
      <c r="X1656" s="72"/>
      <c r="Y1656" s="72"/>
    </row>
    <row r="1657" spans="1:25" x14ac:dyDescent="0.3">
      <c r="A1657" s="4"/>
      <c r="B1657" s="4"/>
      <c r="C1657" s="4"/>
      <c r="D1657" s="4"/>
      <c r="E1657" s="4"/>
      <c r="F1657" s="4"/>
      <c r="G1657" s="4"/>
      <c r="H1657" s="72"/>
      <c r="I1657" s="72"/>
      <c r="J1657" s="72"/>
      <c r="K1657" s="72"/>
      <c r="L1657" s="72"/>
      <c r="M1657" s="72"/>
      <c r="N1657" s="72"/>
      <c r="O1657" s="72"/>
      <c r="P1657" s="72"/>
      <c r="Q1657" s="72"/>
      <c r="R1657" s="72"/>
      <c r="S1657" s="72"/>
      <c r="T1657" s="72"/>
      <c r="U1657" s="72"/>
      <c r="V1657" s="72"/>
      <c r="W1657" s="72"/>
      <c r="X1657" s="72"/>
      <c r="Y1657" s="72"/>
    </row>
    <row r="1658" spans="1:25" x14ac:dyDescent="0.3">
      <c r="A1658" s="4"/>
      <c r="B1658" s="4"/>
      <c r="C1658" s="4"/>
      <c r="D1658" s="4"/>
      <c r="E1658" s="4"/>
      <c r="F1658" s="4"/>
      <c r="G1658" s="4"/>
      <c r="H1658" s="72"/>
      <c r="I1658" s="72"/>
      <c r="J1658" s="72"/>
      <c r="K1658" s="72"/>
      <c r="L1658" s="72"/>
      <c r="M1658" s="72"/>
      <c r="N1658" s="72"/>
      <c r="O1658" s="72"/>
      <c r="P1658" s="72"/>
      <c r="Q1658" s="72"/>
      <c r="R1658" s="72"/>
      <c r="S1658" s="72"/>
      <c r="T1658" s="72"/>
      <c r="U1658" s="72"/>
      <c r="V1658" s="72"/>
      <c r="W1658" s="72"/>
      <c r="X1658" s="72"/>
      <c r="Y1658" s="72"/>
    </row>
    <row r="1659" spans="1:25" x14ac:dyDescent="0.3">
      <c r="A1659" s="4"/>
      <c r="B1659" s="4"/>
      <c r="C1659" s="4"/>
      <c r="D1659" s="4"/>
      <c r="E1659" s="4"/>
      <c r="F1659" s="4"/>
      <c r="G1659" s="4"/>
      <c r="H1659" s="72"/>
      <c r="I1659" s="72"/>
      <c r="J1659" s="72"/>
      <c r="K1659" s="72"/>
      <c r="L1659" s="72"/>
      <c r="M1659" s="72"/>
      <c r="N1659" s="72"/>
      <c r="O1659" s="72"/>
      <c r="P1659" s="72"/>
      <c r="Q1659" s="72"/>
      <c r="R1659" s="72"/>
      <c r="S1659" s="72"/>
      <c r="T1659" s="72"/>
      <c r="U1659" s="72"/>
      <c r="V1659" s="72"/>
      <c r="W1659" s="72"/>
      <c r="X1659" s="72"/>
      <c r="Y1659" s="72"/>
    </row>
    <row r="1660" spans="1:25" x14ac:dyDescent="0.3">
      <c r="A1660" s="4"/>
      <c r="B1660" s="4"/>
      <c r="C1660" s="4"/>
      <c r="D1660" s="4"/>
      <c r="E1660" s="4"/>
      <c r="F1660" s="4"/>
      <c r="G1660" s="4"/>
      <c r="H1660" s="72"/>
      <c r="I1660" s="72"/>
      <c r="J1660" s="72"/>
      <c r="K1660" s="72"/>
      <c r="L1660" s="72"/>
      <c r="M1660" s="72"/>
      <c r="N1660" s="72"/>
      <c r="O1660" s="72"/>
      <c r="P1660" s="72"/>
      <c r="Q1660" s="72"/>
      <c r="R1660" s="72"/>
      <c r="S1660" s="72"/>
      <c r="T1660" s="72"/>
      <c r="U1660" s="72"/>
      <c r="V1660" s="72"/>
      <c r="W1660" s="72"/>
      <c r="X1660" s="72"/>
      <c r="Y1660" s="72"/>
    </row>
    <row r="1661" spans="1:25" x14ac:dyDescent="0.3">
      <c r="A1661" s="4"/>
      <c r="B1661" s="4"/>
      <c r="C1661" s="4"/>
      <c r="D1661" s="4"/>
      <c r="E1661" s="4"/>
      <c r="F1661" s="4"/>
      <c r="G1661" s="4"/>
      <c r="H1661" s="72"/>
      <c r="I1661" s="72"/>
      <c r="J1661" s="72"/>
      <c r="K1661" s="72"/>
      <c r="L1661" s="72"/>
      <c r="M1661" s="72"/>
      <c r="N1661" s="72"/>
      <c r="O1661" s="72"/>
      <c r="P1661" s="72"/>
      <c r="Q1661" s="72"/>
      <c r="R1661" s="72"/>
      <c r="S1661" s="72"/>
      <c r="T1661" s="72"/>
      <c r="U1661" s="72"/>
      <c r="V1661" s="72"/>
      <c r="W1661" s="72"/>
      <c r="X1661" s="72"/>
      <c r="Y1661" s="72"/>
    </row>
    <row r="1662" spans="1:25" x14ac:dyDescent="0.3">
      <c r="A1662" s="4"/>
      <c r="B1662" s="4"/>
      <c r="C1662" s="4"/>
      <c r="D1662" s="4"/>
      <c r="E1662" s="4"/>
      <c r="F1662" s="4"/>
      <c r="G1662" s="4"/>
      <c r="H1662" s="72"/>
      <c r="I1662" s="72"/>
      <c r="J1662" s="72"/>
      <c r="K1662" s="72"/>
      <c r="L1662" s="72"/>
      <c r="M1662" s="72"/>
      <c r="N1662" s="72"/>
      <c r="O1662" s="72"/>
      <c r="P1662" s="72"/>
      <c r="Q1662" s="72"/>
      <c r="R1662" s="72"/>
      <c r="S1662" s="72"/>
      <c r="T1662" s="72"/>
      <c r="U1662" s="72"/>
      <c r="V1662" s="72"/>
      <c r="W1662" s="72"/>
      <c r="X1662" s="72"/>
      <c r="Y1662" s="72"/>
    </row>
    <row r="1663" spans="1:25" x14ac:dyDescent="0.3">
      <c r="A1663" s="4"/>
      <c r="B1663" s="4"/>
      <c r="C1663" s="4"/>
      <c r="D1663" s="4"/>
      <c r="E1663" s="4"/>
      <c r="F1663" s="4"/>
      <c r="G1663" s="4"/>
      <c r="H1663" s="72"/>
      <c r="I1663" s="72"/>
      <c r="J1663" s="72"/>
      <c r="K1663" s="72"/>
      <c r="L1663" s="72"/>
      <c r="M1663" s="72"/>
      <c r="N1663" s="72"/>
      <c r="O1663" s="72"/>
      <c r="P1663" s="72"/>
      <c r="Q1663" s="72"/>
      <c r="R1663" s="72"/>
      <c r="S1663" s="72"/>
      <c r="T1663" s="72"/>
      <c r="U1663" s="72"/>
      <c r="V1663" s="72"/>
      <c r="W1663" s="72"/>
      <c r="X1663" s="72"/>
      <c r="Y1663" s="72"/>
    </row>
    <row r="1664" spans="1:25" x14ac:dyDescent="0.3">
      <c r="A1664" s="4"/>
      <c r="B1664" s="4"/>
      <c r="C1664" s="4"/>
      <c r="D1664" s="4"/>
      <c r="E1664" s="4"/>
      <c r="F1664" s="4"/>
      <c r="G1664" s="4"/>
      <c r="H1664" s="72"/>
      <c r="I1664" s="72"/>
      <c r="J1664" s="72"/>
      <c r="K1664" s="72"/>
      <c r="L1664" s="72"/>
      <c r="M1664" s="72"/>
      <c r="N1664" s="72"/>
      <c r="O1664" s="72"/>
      <c r="P1664" s="72"/>
      <c r="Q1664" s="72"/>
      <c r="R1664" s="72"/>
      <c r="S1664" s="72"/>
      <c r="T1664" s="72"/>
      <c r="U1664" s="72"/>
      <c r="V1664" s="72"/>
      <c r="W1664" s="72"/>
      <c r="X1664" s="72"/>
      <c r="Y1664" s="72"/>
    </row>
    <row r="1665" spans="1:25" x14ac:dyDescent="0.3">
      <c r="A1665" s="4"/>
      <c r="B1665" s="4"/>
      <c r="C1665" s="4"/>
      <c r="D1665" s="4"/>
      <c r="E1665" s="4"/>
      <c r="F1665" s="4"/>
      <c r="G1665" s="4"/>
      <c r="H1665" s="72"/>
      <c r="I1665" s="72"/>
      <c r="J1665" s="72"/>
      <c r="K1665" s="72"/>
      <c r="L1665" s="72"/>
      <c r="M1665" s="72"/>
      <c r="N1665" s="72"/>
      <c r="O1665" s="72"/>
      <c r="P1665" s="72"/>
      <c r="Q1665" s="72"/>
      <c r="R1665" s="72"/>
      <c r="S1665" s="72"/>
      <c r="T1665" s="72"/>
      <c r="U1665" s="72"/>
      <c r="V1665" s="72"/>
      <c r="W1665" s="72"/>
      <c r="X1665" s="72"/>
      <c r="Y1665" s="72"/>
    </row>
    <row r="1666" spans="1:25" x14ac:dyDescent="0.3">
      <c r="A1666" s="4"/>
      <c r="B1666" s="4"/>
      <c r="C1666" s="4"/>
      <c r="D1666" s="4"/>
      <c r="E1666" s="4"/>
      <c r="F1666" s="4"/>
      <c r="G1666" s="4"/>
      <c r="H1666" s="72"/>
      <c r="I1666" s="72"/>
      <c r="J1666" s="72"/>
      <c r="K1666" s="72"/>
      <c r="L1666" s="72"/>
      <c r="M1666" s="72"/>
      <c r="N1666" s="72"/>
      <c r="O1666" s="72"/>
      <c r="P1666" s="72"/>
      <c r="Q1666" s="72"/>
      <c r="R1666" s="72"/>
      <c r="S1666" s="72"/>
      <c r="T1666" s="72"/>
      <c r="U1666" s="72"/>
      <c r="V1666" s="72"/>
      <c r="W1666" s="72"/>
      <c r="X1666" s="72"/>
      <c r="Y1666" s="72"/>
    </row>
    <row r="1667" spans="1:25" x14ac:dyDescent="0.3">
      <c r="A1667" s="4"/>
      <c r="B1667" s="4"/>
      <c r="C1667" s="4"/>
      <c r="D1667" s="4"/>
      <c r="E1667" s="4"/>
      <c r="F1667" s="4"/>
      <c r="G1667" s="4"/>
      <c r="H1667" s="72"/>
      <c r="I1667" s="72"/>
      <c r="J1667" s="72"/>
      <c r="K1667" s="72"/>
      <c r="L1667" s="72"/>
      <c r="M1667" s="72"/>
      <c r="N1667" s="72"/>
      <c r="O1667" s="72"/>
      <c r="P1667" s="72"/>
      <c r="Q1667" s="72"/>
      <c r="R1667" s="72"/>
      <c r="S1667" s="72"/>
      <c r="T1667" s="72"/>
      <c r="U1667" s="72"/>
      <c r="V1667" s="72"/>
      <c r="W1667" s="72"/>
      <c r="X1667" s="72"/>
      <c r="Y1667" s="72"/>
    </row>
    <row r="1668" spans="1:25" x14ac:dyDescent="0.3">
      <c r="A1668" s="4"/>
      <c r="B1668" s="4"/>
      <c r="C1668" s="4"/>
      <c r="D1668" s="4"/>
      <c r="E1668" s="4"/>
      <c r="F1668" s="4"/>
      <c r="G1668" s="4"/>
      <c r="H1668" s="72"/>
      <c r="I1668" s="72"/>
      <c r="J1668" s="72"/>
      <c r="K1668" s="72"/>
      <c r="L1668" s="72"/>
      <c r="M1668" s="72"/>
      <c r="N1668" s="72"/>
      <c r="O1668" s="72"/>
      <c r="P1668" s="72"/>
      <c r="Q1668" s="72"/>
      <c r="R1668" s="72"/>
      <c r="S1668" s="72"/>
      <c r="T1668" s="72"/>
      <c r="U1668" s="72"/>
      <c r="V1668" s="72"/>
      <c r="W1668" s="72"/>
      <c r="X1668" s="72"/>
      <c r="Y1668" s="72"/>
    </row>
    <row r="1669" spans="1:25" x14ac:dyDescent="0.3">
      <c r="A1669" s="4"/>
      <c r="B1669" s="4"/>
      <c r="C1669" s="4"/>
      <c r="D1669" s="4"/>
      <c r="E1669" s="4"/>
      <c r="F1669" s="4"/>
      <c r="G1669" s="4"/>
      <c r="H1669" s="72"/>
      <c r="I1669" s="72"/>
      <c r="J1669" s="72"/>
      <c r="K1669" s="72"/>
      <c r="L1669" s="72"/>
      <c r="M1669" s="72"/>
      <c r="N1669" s="72"/>
      <c r="O1669" s="72"/>
      <c r="P1669" s="72"/>
      <c r="Q1669" s="72"/>
      <c r="R1669" s="72"/>
      <c r="S1669" s="72"/>
      <c r="T1669" s="72"/>
      <c r="U1669" s="72"/>
      <c r="V1669" s="72"/>
      <c r="W1669" s="72"/>
      <c r="X1669" s="72"/>
      <c r="Y1669" s="72"/>
    </row>
    <row r="1670" spans="1:25" x14ac:dyDescent="0.3">
      <c r="A1670" s="4"/>
      <c r="B1670" s="4"/>
      <c r="C1670" s="4"/>
      <c r="D1670" s="4"/>
      <c r="E1670" s="4"/>
      <c r="F1670" s="4"/>
      <c r="G1670" s="4"/>
      <c r="H1670" s="72"/>
      <c r="I1670" s="72"/>
      <c r="J1670" s="72"/>
      <c r="K1670" s="72"/>
      <c r="L1670" s="72"/>
      <c r="M1670" s="72"/>
      <c r="N1670" s="72"/>
      <c r="O1670" s="72"/>
      <c r="P1670" s="72"/>
      <c r="Q1670" s="72"/>
      <c r="R1670" s="72"/>
      <c r="S1670" s="72"/>
      <c r="T1670" s="72"/>
      <c r="U1670" s="72"/>
      <c r="V1670" s="72"/>
      <c r="W1670" s="72"/>
      <c r="X1670" s="72"/>
      <c r="Y1670" s="72"/>
    </row>
    <row r="1671" spans="1:25" x14ac:dyDescent="0.3">
      <c r="A1671" s="4"/>
      <c r="B1671" s="4"/>
      <c r="C1671" s="4"/>
      <c r="D1671" s="4"/>
      <c r="E1671" s="4"/>
      <c r="F1671" s="4"/>
      <c r="G1671" s="4"/>
      <c r="H1671" s="72"/>
      <c r="I1671" s="72"/>
      <c r="J1671" s="72"/>
      <c r="K1671" s="72"/>
      <c r="L1671" s="72"/>
      <c r="M1671" s="72"/>
      <c r="N1671" s="72"/>
      <c r="O1671" s="72"/>
      <c r="P1671" s="72"/>
      <c r="Q1671" s="72"/>
      <c r="R1671" s="72"/>
      <c r="S1671" s="72"/>
      <c r="T1671" s="72"/>
      <c r="U1671" s="72"/>
      <c r="V1671" s="72"/>
      <c r="W1671" s="72"/>
      <c r="X1671" s="72"/>
      <c r="Y1671" s="72"/>
    </row>
    <row r="1672" spans="1:25" x14ac:dyDescent="0.3">
      <c r="A1672" s="4"/>
      <c r="B1672" s="4"/>
      <c r="C1672" s="4"/>
      <c r="D1672" s="4"/>
      <c r="E1672" s="4"/>
      <c r="F1672" s="4"/>
      <c r="G1672" s="4"/>
      <c r="H1672" s="72"/>
      <c r="I1672" s="72"/>
      <c r="J1672" s="72"/>
      <c r="K1672" s="72"/>
      <c r="L1672" s="72"/>
      <c r="M1672" s="72"/>
      <c r="N1672" s="72"/>
      <c r="O1672" s="72"/>
      <c r="P1672" s="72"/>
      <c r="Q1672" s="72"/>
      <c r="R1672" s="72"/>
      <c r="S1672" s="72"/>
      <c r="T1672" s="72"/>
      <c r="U1672" s="72"/>
      <c r="V1672" s="72"/>
      <c r="W1672" s="72"/>
      <c r="X1672" s="72"/>
      <c r="Y1672" s="72"/>
    </row>
    <row r="1673" spans="1:25" x14ac:dyDescent="0.3">
      <c r="A1673" s="4"/>
      <c r="B1673" s="4"/>
      <c r="C1673" s="4"/>
      <c r="D1673" s="4"/>
      <c r="E1673" s="4"/>
      <c r="F1673" s="4"/>
      <c r="G1673" s="4"/>
      <c r="H1673" s="72"/>
      <c r="I1673" s="72"/>
      <c r="J1673" s="72"/>
      <c r="K1673" s="72"/>
      <c r="L1673" s="72"/>
      <c r="M1673" s="72"/>
      <c r="N1673" s="72"/>
      <c r="O1673" s="72"/>
      <c r="P1673" s="72"/>
      <c r="Q1673" s="72"/>
      <c r="R1673" s="72"/>
      <c r="S1673" s="72"/>
      <c r="T1673" s="72"/>
      <c r="U1673" s="72"/>
      <c r="V1673" s="72"/>
      <c r="W1673" s="72"/>
      <c r="X1673" s="72"/>
      <c r="Y1673" s="72"/>
    </row>
    <row r="1674" spans="1:25" x14ac:dyDescent="0.3">
      <c r="A1674" s="4"/>
      <c r="B1674" s="4"/>
      <c r="C1674" s="4"/>
      <c r="D1674" s="4"/>
      <c r="E1674" s="4"/>
      <c r="F1674" s="4"/>
      <c r="G1674" s="4"/>
      <c r="H1674" s="72"/>
      <c r="I1674" s="72"/>
      <c r="J1674" s="72"/>
      <c r="K1674" s="72"/>
      <c r="L1674" s="72"/>
      <c r="M1674" s="72"/>
      <c r="N1674" s="72"/>
      <c r="O1674" s="72"/>
      <c r="P1674" s="72"/>
      <c r="Q1674" s="72"/>
      <c r="R1674" s="72"/>
      <c r="S1674" s="72"/>
      <c r="T1674" s="72"/>
      <c r="U1674" s="72"/>
      <c r="V1674" s="72"/>
      <c r="W1674" s="72"/>
      <c r="X1674" s="72"/>
      <c r="Y1674" s="72"/>
    </row>
    <row r="1675" spans="1:25" x14ac:dyDescent="0.3">
      <c r="A1675" s="4"/>
      <c r="B1675" s="4"/>
      <c r="C1675" s="4"/>
      <c r="D1675" s="4"/>
      <c r="E1675" s="4"/>
      <c r="F1675" s="4"/>
      <c r="G1675" s="4"/>
      <c r="H1675" s="72"/>
      <c r="I1675" s="72"/>
      <c r="J1675" s="72"/>
      <c r="K1675" s="72"/>
      <c r="L1675" s="72"/>
      <c r="M1675" s="72"/>
      <c r="N1675" s="72"/>
      <c r="O1675" s="72"/>
      <c r="P1675" s="72"/>
      <c r="Q1675" s="72"/>
      <c r="R1675" s="72"/>
      <c r="S1675" s="72"/>
      <c r="T1675" s="72"/>
      <c r="U1675" s="72"/>
      <c r="V1675" s="72"/>
      <c r="W1675" s="72"/>
      <c r="X1675" s="72"/>
      <c r="Y1675" s="72"/>
    </row>
    <row r="1676" spans="1:25" x14ac:dyDescent="0.3">
      <c r="A1676" s="4"/>
      <c r="B1676" s="4"/>
      <c r="C1676" s="4"/>
      <c r="D1676" s="4"/>
      <c r="E1676" s="4"/>
      <c r="F1676" s="4"/>
      <c r="G1676" s="4"/>
      <c r="H1676" s="72"/>
      <c r="I1676" s="72"/>
      <c r="J1676" s="72"/>
      <c r="K1676" s="72"/>
      <c r="L1676" s="72"/>
      <c r="M1676" s="72"/>
      <c r="N1676" s="72"/>
      <c r="O1676" s="72"/>
      <c r="P1676" s="72"/>
      <c r="Q1676" s="72"/>
      <c r="R1676" s="72"/>
      <c r="S1676" s="72"/>
      <c r="T1676" s="72"/>
      <c r="U1676" s="72"/>
      <c r="V1676" s="72"/>
      <c r="W1676" s="72"/>
      <c r="X1676" s="72"/>
      <c r="Y1676" s="72"/>
    </row>
    <row r="1677" spans="1:25" x14ac:dyDescent="0.3">
      <c r="A1677" s="4"/>
      <c r="B1677" s="4"/>
      <c r="C1677" s="4"/>
      <c r="D1677" s="4"/>
      <c r="E1677" s="4"/>
      <c r="F1677" s="4"/>
      <c r="G1677" s="4"/>
      <c r="H1677" s="72"/>
      <c r="I1677" s="72"/>
      <c r="J1677" s="72"/>
      <c r="K1677" s="72"/>
      <c r="L1677" s="72"/>
      <c r="M1677" s="72"/>
      <c r="N1677" s="72"/>
      <c r="O1677" s="72"/>
      <c r="P1677" s="72"/>
      <c r="Q1677" s="72"/>
      <c r="R1677" s="72"/>
      <c r="S1677" s="72"/>
      <c r="T1677" s="72"/>
      <c r="U1677" s="72"/>
      <c r="V1677" s="72"/>
      <c r="W1677" s="72"/>
      <c r="X1677" s="72"/>
      <c r="Y1677" s="72"/>
    </row>
    <row r="1678" spans="1:25" x14ac:dyDescent="0.3">
      <c r="A1678" s="4"/>
      <c r="B1678" s="4"/>
      <c r="C1678" s="4"/>
      <c r="D1678" s="4"/>
      <c r="E1678" s="4"/>
      <c r="F1678" s="4"/>
      <c r="G1678" s="4"/>
      <c r="H1678" s="72"/>
      <c r="I1678" s="72"/>
      <c r="J1678" s="72"/>
      <c r="K1678" s="72"/>
      <c r="L1678" s="72"/>
      <c r="M1678" s="72"/>
      <c r="N1678" s="72"/>
      <c r="O1678" s="72"/>
      <c r="P1678" s="72"/>
      <c r="Q1678" s="72"/>
      <c r="R1678" s="72"/>
      <c r="S1678" s="72"/>
      <c r="T1678" s="72"/>
      <c r="U1678" s="72"/>
      <c r="V1678" s="72"/>
      <c r="W1678" s="72"/>
      <c r="X1678" s="72"/>
      <c r="Y1678" s="72"/>
    </row>
    <row r="1679" spans="1:25" x14ac:dyDescent="0.3">
      <c r="A1679" s="4"/>
      <c r="B1679" s="4"/>
      <c r="C1679" s="4"/>
      <c r="D1679" s="4"/>
      <c r="E1679" s="4"/>
      <c r="F1679" s="4"/>
      <c r="G1679" s="4"/>
      <c r="H1679" s="72"/>
      <c r="I1679" s="72"/>
      <c r="J1679" s="72"/>
      <c r="K1679" s="72"/>
      <c r="L1679" s="72"/>
      <c r="M1679" s="72"/>
      <c r="N1679" s="72"/>
      <c r="O1679" s="72"/>
      <c r="P1679" s="72"/>
      <c r="Q1679" s="72"/>
      <c r="R1679" s="72"/>
      <c r="S1679" s="72"/>
      <c r="T1679" s="72"/>
      <c r="U1679" s="72"/>
      <c r="V1679" s="72"/>
      <c r="W1679" s="72"/>
      <c r="X1679" s="72"/>
      <c r="Y1679" s="72"/>
    </row>
    <row r="1680" spans="1:25" x14ac:dyDescent="0.3">
      <c r="A1680" s="4"/>
      <c r="B1680" s="4"/>
      <c r="C1680" s="4"/>
      <c r="D1680" s="4"/>
      <c r="E1680" s="4"/>
      <c r="F1680" s="4"/>
      <c r="G1680" s="4"/>
      <c r="H1680" s="72"/>
      <c r="I1680" s="72"/>
      <c r="J1680" s="72"/>
      <c r="K1680" s="72"/>
      <c r="L1680" s="72"/>
      <c r="M1680" s="72"/>
      <c r="N1680" s="72"/>
      <c r="O1680" s="72"/>
      <c r="P1680" s="72"/>
      <c r="Q1680" s="72"/>
      <c r="R1680" s="72"/>
      <c r="S1680" s="72"/>
      <c r="T1680" s="72"/>
      <c r="U1680" s="72"/>
      <c r="V1680" s="72"/>
      <c r="W1680" s="72"/>
      <c r="X1680" s="72"/>
      <c r="Y1680" s="72"/>
    </row>
    <row r="1681" spans="1:25" x14ac:dyDescent="0.3">
      <c r="A1681" s="4"/>
      <c r="B1681" s="4"/>
      <c r="C1681" s="4"/>
      <c r="D1681" s="4"/>
      <c r="E1681" s="4"/>
      <c r="F1681" s="4"/>
      <c r="G1681" s="4"/>
      <c r="H1681" s="72"/>
      <c r="I1681" s="72"/>
      <c r="J1681" s="72"/>
      <c r="K1681" s="72"/>
      <c r="L1681" s="72"/>
      <c r="M1681" s="72"/>
      <c r="N1681" s="72"/>
      <c r="O1681" s="72"/>
      <c r="P1681" s="72"/>
      <c r="Q1681" s="72"/>
      <c r="R1681" s="72"/>
      <c r="S1681" s="72"/>
      <c r="T1681" s="72"/>
      <c r="U1681" s="72"/>
      <c r="V1681" s="72"/>
      <c r="W1681" s="72"/>
      <c r="X1681" s="72"/>
      <c r="Y1681" s="72"/>
    </row>
    <row r="1682" spans="1:25" x14ac:dyDescent="0.3">
      <c r="A1682" s="4"/>
      <c r="B1682" s="4"/>
      <c r="C1682" s="4"/>
      <c r="D1682" s="4"/>
      <c r="E1682" s="4"/>
      <c r="F1682" s="4"/>
      <c r="G1682" s="4"/>
      <c r="H1682" s="72"/>
      <c r="I1682" s="72"/>
      <c r="J1682" s="72"/>
      <c r="K1682" s="72"/>
      <c r="L1682" s="72"/>
      <c r="M1682" s="72"/>
      <c r="N1682" s="72"/>
      <c r="O1682" s="72"/>
      <c r="P1682" s="72"/>
      <c r="Q1682" s="72"/>
      <c r="R1682" s="72"/>
      <c r="S1682" s="72"/>
      <c r="T1682" s="72"/>
      <c r="U1682" s="72"/>
      <c r="V1682" s="72"/>
      <c r="W1682" s="72"/>
      <c r="X1682" s="72"/>
      <c r="Y1682" s="72"/>
    </row>
    <row r="1683" spans="1:25" x14ac:dyDescent="0.3">
      <c r="A1683" s="4"/>
      <c r="B1683" s="4"/>
      <c r="C1683" s="4"/>
      <c r="D1683" s="4"/>
      <c r="E1683" s="4"/>
      <c r="F1683" s="4"/>
      <c r="G1683" s="4"/>
      <c r="H1683" s="72"/>
      <c r="I1683" s="72"/>
      <c r="J1683" s="72"/>
      <c r="K1683" s="72"/>
      <c r="L1683" s="72"/>
      <c r="M1683" s="72"/>
      <c r="N1683" s="72"/>
      <c r="O1683" s="72"/>
      <c r="P1683" s="72"/>
      <c r="Q1683" s="72"/>
      <c r="R1683" s="72"/>
      <c r="S1683" s="72"/>
      <c r="T1683" s="72"/>
      <c r="U1683" s="72"/>
      <c r="V1683" s="72"/>
      <c r="W1683" s="72"/>
      <c r="X1683" s="72"/>
      <c r="Y1683" s="72"/>
    </row>
    <row r="1684" spans="1:25" x14ac:dyDescent="0.3">
      <c r="A1684" s="4"/>
      <c r="B1684" s="4"/>
      <c r="C1684" s="4"/>
      <c r="D1684" s="4"/>
      <c r="E1684" s="4"/>
      <c r="F1684" s="4"/>
      <c r="G1684" s="4"/>
      <c r="H1684" s="72"/>
      <c r="I1684" s="72"/>
      <c r="J1684" s="72"/>
      <c r="K1684" s="72"/>
      <c r="L1684" s="72"/>
      <c r="M1684" s="72"/>
      <c r="N1684" s="72"/>
      <c r="O1684" s="72"/>
      <c r="P1684" s="72"/>
      <c r="Q1684" s="72"/>
      <c r="R1684" s="72"/>
      <c r="S1684" s="72"/>
      <c r="T1684" s="72"/>
      <c r="U1684" s="72"/>
      <c r="V1684" s="72"/>
      <c r="W1684" s="72"/>
      <c r="X1684" s="72"/>
      <c r="Y1684" s="72"/>
    </row>
    <row r="1685" spans="1:25" x14ac:dyDescent="0.3">
      <c r="A1685" s="4"/>
      <c r="B1685" s="4"/>
      <c r="C1685" s="4"/>
      <c r="D1685" s="4"/>
      <c r="E1685" s="4"/>
      <c r="F1685" s="4"/>
      <c r="G1685" s="4"/>
      <c r="H1685" s="72"/>
      <c r="I1685" s="72"/>
      <c r="J1685" s="72"/>
      <c r="K1685" s="72"/>
      <c r="L1685" s="72"/>
      <c r="M1685" s="72"/>
      <c r="N1685" s="72"/>
      <c r="O1685" s="72"/>
      <c r="P1685" s="72"/>
      <c r="Q1685" s="72"/>
      <c r="R1685" s="72"/>
      <c r="S1685" s="72"/>
      <c r="T1685" s="72"/>
      <c r="U1685" s="72"/>
      <c r="V1685" s="72"/>
      <c r="W1685" s="72"/>
      <c r="X1685" s="72"/>
      <c r="Y1685" s="72"/>
    </row>
    <row r="1686" spans="1:25" x14ac:dyDescent="0.3">
      <c r="A1686" s="4"/>
      <c r="B1686" s="4"/>
      <c r="C1686" s="4"/>
      <c r="D1686" s="4"/>
      <c r="E1686" s="4"/>
      <c r="F1686" s="4"/>
      <c r="G1686" s="4"/>
      <c r="H1686" s="72"/>
      <c r="I1686" s="72"/>
      <c r="J1686" s="72"/>
      <c r="K1686" s="72"/>
      <c r="L1686" s="72"/>
      <c r="M1686" s="72"/>
      <c r="N1686" s="72"/>
      <c r="O1686" s="72"/>
      <c r="P1686" s="72"/>
      <c r="Q1686" s="72"/>
      <c r="R1686" s="72"/>
      <c r="S1686" s="72"/>
      <c r="T1686" s="72"/>
      <c r="U1686" s="72"/>
      <c r="V1686" s="72"/>
      <c r="W1686" s="72"/>
      <c r="X1686" s="72"/>
      <c r="Y1686" s="72"/>
    </row>
    <row r="1687" spans="1:25" x14ac:dyDescent="0.3">
      <c r="A1687" s="4"/>
      <c r="B1687" s="4"/>
      <c r="C1687" s="4"/>
      <c r="D1687" s="4"/>
      <c r="E1687" s="4"/>
      <c r="F1687" s="4"/>
      <c r="G1687" s="4"/>
      <c r="H1687" s="72"/>
      <c r="I1687" s="72"/>
      <c r="J1687" s="72"/>
      <c r="K1687" s="72"/>
      <c r="L1687" s="72"/>
      <c r="M1687" s="72"/>
      <c r="N1687" s="72"/>
      <c r="O1687" s="72"/>
      <c r="P1687" s="72"/>
      <c r="Q1687" s="72"/>
      <c r="R1687" s="72"/>
      <c r="S1687" s="72"/>
      <c r="T1687" s="72"/>
      <c r="U1687" s="72"/>
      <c r="V1687" s="72"/>
      <c r="W1687" s="72"/>
      <c r="X1687" s="72"/>
      <c r="Y1687" s="72"/>
    </row>
    <row r="1688" spans="1:25" x14ac:dyDescent="0.3">
      <c r="A1688" s="4"/>
      <c r="B1688" s="4"/>
      <c r="C1688" s="4"/>
      <c r="D1688" s="4"/>
      <c r="E1688" s="4"/>
      <c r="F1688" s="4"/>
      <c r="G1688" s="4"/>
      <c r="H1688" s="72"/>
      <c r="I1688" s="72"/>
      <c r="J1688" s="72"/>
      <c r="K1688" s="72"/>
      <c r="L1688" s="72"/>
      <c r="M1688" s="72"/>
      <c r="N1688" s="72"/>
      <c r="O1688" s="72"/>
      <c r="P1688" s="72"/>
      <c r="Q1688" s="72"/>
      <c r="R1688" s="72"/>
      <c r="S1688" s="72"/>
      <c r="T1688" s="72"/>
      <c r="U1688" s="72"/>
      <c r="V1688" s="72"/>
      <c r="W1688" s="72"/>
      <c r="X1688" s="72"/>
      <c r="Y1688" s="72"/>
    </row>
    <row r="1689" spans="1:25" x14ac:dyDescent="0.3">
      <c r="A1689" s="4"/>
      <c r="B1689" s="4"/>
      <c r="C1689" s="4"/>
      <c r="D1689" s="4"/>
      <c r="E1689" s="4"/>
      <c r="F1689" s="4"/>
      <c r="G1689" s="4"/>
      <c r="H1689" s="72"/>
      <c r="I1689" s="72"/>
      <c r="J1689" s="72"/>
      <c r="K1689" s="72"/>
      <c r="L1689" s="72"/>
      <c r="M1689" s="72"/>
      <c r="N1689" s="72"/>
      <c r="O1689" s="72"/>
      <c r="P1689" s="72"/>
      <c r="Q1689" s="72"/>
      <c r="R1689" s="72"/>
      <c r="S1689" s="72"/>
      <c r="T1689" s="72"/>
      <c r="U1689" s="72"/>
      <c r="V1689" s="72"/>
      <c r="W1689" s="72"/>
      <c r="X1689" s="72"/>
      <c r="Y1689" s="72"/>
    </row>
    <row r="1690" spans="1:25" x14ac:dyDescent="0.3">
      <c r="A1690" s="4"/>
      <c r="B1690" s="4"/>
      <c r="C1690" s="4"/>
      <c r="D1690" s="4"/>
      <c r="E1690" s="4"/>
      <c r="F1690" s="4"/>
      <c r="G1690" s="4"/>
      <c r="H1690" s="72"/>
      <c r="I1690" s="72"/>
      <c r="J1690" s="72"/>
      <c r="K1690" s="72"/>
      <c r="L1690" s="72"/>
      <c r="M1690" s="72"/>
      <c r="N1690" s="72"/>
      <c r="O1690" s="72"/>
      <c r="P1690" s="72"/>
      <c r="Q1690" s="72"/>
      <c r="R1690" s="72"/>
      <c r="S1690" s="72"/>
      <c r="T1690" s="72"/>
      <c r="U1690" s="72"/>
      <c r="V1690" s="72"/>
      <c r="W1690" s="72"/>
      <c r="X1690" s="72"/>
      <c r="Y1690" s="72"/>
    </row>
    <row r="1691" spans="1:25" x14ac:dyDescent="0.3">
      <c r="A1691" s="4"/>
      <c r="B1691" s="4"/>
      <c r="C1691" s="4"/>
      <c r="D1691" s="4"/>
      <c r="E1691" s="4"/>
      <c r="F1691" s="4"/>
      <c r="G1691" s="4"/>
      <c r="H1691" s="72"/>
      <c r="I1691" s="72"/>
      <c r="J1691" s="72"/>
      <c r="K1691" s="72"/>
      <c r="L1691" s="72"/>
      <c r="M1691" s="72"/>
      <c r="N1691" s="72"/>
      <c r="O1691" s="72"/>
      <c r="P1691" s="72"/>
      <c r="Q1691" s="72"/>
      <c r="R1691" s="72"/>
      <c r="S1691" s="72"/>
      <c r="T1691" s="72"/>
      <c r="U1691" s="72"/>
      <c r="V1691" s="72"/>
      <c r="W1691" s="72"/>
      <c r="X1691" s="72"/>
      <c r="Y1691" s="72"/>
    </row>
    <row r="1692" spans="1:25" x14ac:dyDescent="0.3">
      <c r="A1692" s="4"/>
      <c r="B1692" s="4"/>
      <c r="C1692" s="4"/>
      <c r="D1692" s="4"/>
      <c r="E1692" s="4"/>
      <c r="F1692" s="4"/>
      <c r="G1692" s="4"/>
      <c r="H1692" s="72"/>
      <c r="I1692" s="72"/>
      <c r="J1692" s="72"/>
      <c r="K1692" s="72"/>
      <c r="L1692" s="72"/>
      <c r="M1692" s="72"/>
      <c r="N1692" s="72"/>
      <c r="O1692" s="72"/>
      <c r="P1692" s="72"/>
      <c r="Q1692" s="72"/>
      <c r="R1692" s="72"/>
      <c r="S1692" s="72"/>
      <c r="T1692" s="72"/>
      <c r="U1692" s="72"/>
      <c r="V1692" s="72"/>
      <c r="W1692" s="72"/>
      <c r="X1692" s="72"/>
      <c r="Y1692" s="72"/>
    </row>
    <row r="1693" spans="1:25" x14ac:dyDescent="0.3">
      <c r="A1693" s="4"/>
      <c r="B1693" s="4"/>
      <c r="C1693" s="4"/>
      <c r="D1693" s="4"/>
      <c r="E1693" s="4"/>
      <c r="F1693" s="4"/>
      <c r="G1693" s="4"/>
      <c r="H1693" s="72"/>
      <c r="I1693" s="72"/>
      <c r="J1693" s="72"/>
      <c r="K1693" s="72"/>
      <c r="L1693" s="72"/>
      <c r="M1693" s="72"/>
      <c r="N1693" s="72"/>
      <c r="O1693" s="72"/>
      <c r="P1693" s="72"/>
      <c r="Q1693" s="72"/>
      <c r="R1693" s="72"/>
      <c r="S1693" s="72"/>
      <c r="T1693" s="72"/>
      <c r="U1693" s="72"/>
      <c r="V1693" s="72"/>
      <c r="W1693" s="72"/>
      <c r="X1693" s="72"/>
      <c r="Y1693" s="72"/>
    </row>
    <row r="1694" spans="1:25" x14ac:dyDescent="0.3">
      <c r="A1694" s="4"/>
      <c r="B1694" s="4"/>
      <c r="C1694" s="4"/>
      <c r="D1694" s="4"/>
      <c r="E1694" s="4"/>
      <c r="F1694" s="4"/>
      <c r="G1694" s="4"/>
      <c r="H1694" s="72"/>
      <c r="I1694" s="72"/>
      <c r="J1694" s="72"/>
      <c r="K1694" s="72"/>
      <c r="L1694" s="72"/>
      <c r="M1694" s="72"/>
      <c r="N1694" s="72"/>
      <c r="O1694" s="72"/>
      <c r="P1694" s="72"/>
      <c r="Q1694" s="72"/>
      <c r="R1694" s="72"/>
      <c r="S1694" s="72"/>
      <c r="T1694" s="72"/>
      <c r="U1694" s="72"/>
      <c r="V1694" s="72"/>
      <c r="W1694" s="72"/>
      <c r="X1694" s="72"/>
      <c r="Y1694" s="72"/>
    </row>
    <row r="1695" spans="1:25" x14ac:dyDescent="0.3">
      <c r="A1695" s="4"/>
      <c r="B1695" s="4"/>
      <c r="C1695" s="4"/>
      <c r="D1695" s="4"/>
      <c r="E1695" s="4"/>
      <c r="F1695" s="4"/>
      <c r="G1695" s="4"/>
      <c r="H1695" s="72"/>
      <c r="I1695" s="72"/>
      <c r="J1695" s="72"/>
      <c r="K1695" s="72"/>
      <c r="L1695" s="72"/>
      <c r="M1695" s="72"/>
      <c r="N1695" s="72"/>
      <c r="O1695" s="72"/>
      <c r="P1695" s="72"/>
      <c r="Q1695" s="72"/>
      <c r="R1695" s="72"/>
      <c r="S1695" s="72"/>
      <c r="T1695" s="72"/>
      <c r="U1695" s="72"/>
      <c r="V1695" s="72"/>
      <c r="W1695" s="72"/>
      <c r="X1695" s="72"/>
      <c r="Y1695" s="72"/>
    </row>
    <row r="1696" spans="1:25" x14ac:dyDescent="0.3">
      <c r="A1696" s="4"/>
      <c r="B1696" s="4"/>
      <c r="C1696" s="4"/>
      <c r="D1696" s="4"/>
      <c r="E1696" s="4"/>
      <c r="F1696" s="4"/>
      <c r="G1696" s="4"/>
      <c r="H1696" s="72"/>
      <c r="I1696" s="72"/>
      <c r="J1696" s="72"/>
      <c r="K1696" s="72"/>
      <c r="L1696" s="72"/>
      <c r="M1696" s="72"/>
      <c r="N1696" s="72"/>
      <c r="O1696" s="72"/>
      <c r="P1696" s="72"/>
      <c r="Q1696" s="72"/>
      <c r="R1696" s="72"/>
      <c r="S1696" s="72"/>
      <c r="T1696" s="72"/>
      <c r="U1696" s="72"/>
      <c r="V1696" s="72"/>
      <c r="W1696" s="72"/>
      <c r="X1696" s="72"/>
      <c r="Y1696" s="72"/>
    </row>
    <row r="1697" spans="1:25" x14ac:dyDescent="0.3">
      <c r="A1697" s="4"/>
      <c r="B1697" s="4"/>
      <c r="C1697" s="4"/>
      <c r="D1697" s="4"/>
      <c r="E1697" s="4"/>
      <c r="F1697" s="4"/>
      <c r="G1697" s="4"/>
      <c r="H1697" s="72"/>
      <c r="I1697" s="72"/>
      <c r="J1697" s="72"/>
      <c r="K1697" s="72"/>
      <c r="L1697" s="72"/>
      <c r="M1697" s="72"/>
      <c r="N1697" s="72"/>
      <c r="O1697" s="72"/>
      <c r="P1697" s="72"/>
      <c r="Q1697" s="72"/>
      <c r="R1697" s="72"/>
      <c r="S1697" s="72"/>
      <c r="T1697" s="72"/>
      <c r="U1697" s="72"/>
      <c r="V1697" s="72"/>
      <c r="W1697" s="72"/>
      <c r="X1697" s="72"/>
      <c r="Y1697" s="72"/>
    </row>
    <row r="1698" spans="1:25" x14ac:dyDescent="0.3">
      <c r="A1698" s="4"/>
      <c r="B1698" s="4"/>
      <c r="C1698" s="4"/>
      <c r="D1698" s="4"/>
      <c r="E1698" s="4"/>
      <c r="F1698" s="4"/>
      <c r="G1698" s="4"/>
      <c r="H1698" s="72"/>
      <c r="I1698" s="72"/>
      <c r="J1698" s="72"/>
      <c r="K1698" s="72"/>
      <c r="L1698" s="72"/>
      <c r="M1698" s="72"/>
      <c r="N1698" s="72"/>
      <c r="O1698" s="72"/>
      <c r="P1698" s="72"/>
      <c r="Q1698" s="72"/>
      <c r="R1698" s="72"/>
      <c r="S1698" s="72"/>
      <c r="T1698" s="72"/>
      <c r="U1698" s="72"/>
      <c r="V1698" s="72"/>
      <c r="W1698" s="72"/>
      <c r="X1698" s="72"/>
      <c r="Y1698" s="72"/>
    </row>
    <row r="1699" spans="1:25" x14ac:dyDescent="0.3">
      <c r="A1699" s="4"/>
      <c r="B1699" s="4"/>
      <c r="C1699" s="4"/>
      <c r="D1699" s="4"/>
      <c r="E1699" s="4"/>
      <c r="F1699" s="4"/>
      <c r="G1699" s="4"/>
      <c r="H1699" s="72"/>
      <c r="I1699" s="72"/>
      <c r="J1699" s="72"/>
      <c r="K1699" s="72"/>
      <c r="L1699" s="72"/>
      <c r="M1699" s="72"/>
      <c r="N1699" s="72"/>
      <c r="O1699" s="72"/>
      <c r="P1699" s="72"/>
      <c r="Q1699" s="72"/>
      <c r="R1699" s="72"/>
      <c r="S1699" s="72"/>
      <c r="T1699" s="72"/>
      <c r="U1699" s="72"/>
      <c r="V1699" s="72"/>
      <c r="W1699" s="72"/>
      <c r="X1699" s="72"/>
      <c r="Y1699" s="72"/>
    </row>
    <row r="1700" spans="1:25" x14ac:dyDescent="0.3">
      <c r="A1700" s="4"/>
      <c r="B1700" s="4"/>
      <c r="C1700" s="4"/>
      <c r="D1700" s="4"/>
      <c r="E1700" s="4"/>
      <c r="F1700" s="4"/>
      <c r="G1700" s="4"/>
      <c r="H1700" s="72"/>
      <c r="I1700" s="72"/>
      <c r="J1700" s="72"/>
      <c r="K1700" s="72"/>
      <c r="L1700" s="72"/>
      <c r="M1700" s="72"/>
      <c r="N1700" s="72"/>
      <c r="O1700" s="72"/>
      <c r="P1700" s="72"/>
      <c r="Q1700" s="72"/>
      <c r="R1700" s="72"/>
      <c r="S1700" s="72"/>
      <c r="T1700" s="72"/>
      <c r="U1700" s="72"/>
      <c r="V1700" s="72"/>
      <c r="W1700" s="72"/>
      <c r="X1700" s="72"/>
      <c r="Y1700" s="72"/>
    </row>
    <row r="1701" spans="1:25" x14ac:dyDescent="0.3">
      <c r="A1701" s="4"/>
      <c r="B1701" s="4"/>
      <c r="C1701" s="4"/>
      <c r="D1701" s="4"/>
      <c r="E1701" s="4"/>
      <c r="F1701" s="4"/>
      <c r="G1701" s="4"/>
      <c r="H1701" s="72"/>
      <c r="I1701" s="72"/>
      <c r="J1701" s="72"/>
      <c r="K1701" s="72"/>
      <c r="L1701" s="72"/>
      <c r="M1701" s="72"/>
      <c r="N1701" s="72"/>
      <c r="O1701" s="72"/>
      <c r="P1701" s="72"/>
      <c r="Q1701" s="72"/>
      <c r="R1701" s="72"/>
      <c r="S1701" s="72"/>
      <c r="T1701" s="72"/>
      <c r="U1701" s="72"/>
      <c r="V1701" s="72"/>
      <c r="W1701" s="72"/>
      <c r="X1701" s="72"/>
      <c r="Y1701" s="72"/>
    </row>
    <row r="1702" spans="1:25" x14ac:dyDescent="0.3">
      <c r="A1702" s="4"/>
      <c r="B1702" s="4"/>
      <c r="C1702" s="4"/>
      <c r="D1702" s="4"/>
      <c r="E1702" s="4"/>
      <c r="F1702" s="4"/>
      <c r="G1702" s="4"/>
      <c r="H1702" s="72"/>
      <c r="I1702" s="72"/>
      <c r="J1702" s="72"/>
      <c r="K1702" s="72"/>
      <c r="L1702" s="72"/>
      <c r="M1702" s="72"/>
      <c r="N1702" s="72"/>
      <c r="O1702" s="72"/>
      <c r="P1702" s="72"/>
      <c r="Q1702" s="72"/>
      <c r="R1702" s="72"/>
      <c r="S1702" s="72"/>
      <c r="T1702" s="72"/>
      <c r="U1702" s="72"/>
      <c r="V1702" s="72"/>
      <c r="W1702" s="72"/>
      <c r="X1702" s="72"/>
      <c r="Y1702" s="72"/>
    </row>
    <row r="1703" spans="1:25" x14ac:dyDescent="0.3">
      <c r="A1703" s="4"/>
      <c r="B1703" s="4"/>
      <c r="C1703" s="4"/>
      <c r="D1703" s="4"/>
      <c r="E1703" s="4"/>
      <c r="F1703" s="4"/>
      <c r="G1703" s="4"/>
      <c r="H1703" s="72"/>
      <c r="I1703" s="72"/>
      <c r="J1703" s="72"/>
      <c r="K1703" s="72"/>
      <c r="L1703" s="72"/>
      <c r="M1703" s="72"/>
      <c r="N1703" s="72"/>
      <c r="O1703" s="72"/>
      <c r="P1703" s="72"/>
      <c r="Q1703" s="72"/>
      <c r="R1703" s="72"/>
      <c r="S1703" s="72"/>
      <c r="T1703" s="72"/>
      <c r="U1703" s="72"/>
      <c r="V1703" s="72"/>
      <c r="W1703" s="72"/>
      <c r="X1703" s="72"/>
      <c r="Y1703" s="72"/>
    </row>
    <row r="1704" spans="1:25" x14ac:dyDescent="0.3">
      <c r="A1704" s="4"/>
      <c r="B1704" s="4"/>
      <c r="C1704" s="4"/>
      <c r="D1704" s="4"/>
      <c r="E1704" s="4"/>
      <c r="F1704" s="4"/>
      <c r="G1704" s="4"/>
      <c r="H1704" s="72"/>
      <c r="I1704" s="72"/>
      <c r="J1704" s="72"/>
      <c r="K1704" s="72"/>
      <c r="L1704" s="72"/>
      <c r="M1704" s="72"/>
      <c r="N1704" s="72"/>
      <c r="O1704" s="72"/>
      <c r="P1704" s="72"/>
      <c r="Q1704" s="72"/>
      <c r="R1704" s="72"/>
      <c r="S1704" s="72"/>
      <c r="T1704" s="72"/>
      <c r="U1704" s="72"/>
      <c r="V1704" s="72"/>
      <c r="W1704" s="72"/>
      <c r="X1704" s="72"/>
      <c r="Y1704" s="72"/>
    </row>
    <row r="1705" spans="1:25" x14ac:dyDescent="0.3">
      <c r="A1705" s="4"/>
      <c r="B1705" s="4"/>
      <c r="C1705" s="4"/>
      <c r="D1705" s="4"/>
      <c r="E1705" s="4"/>
      <c r="F1705" s="4"/>
      <c r="G1705" s="4"/>
      <c r="H1705" s="72"/>
      <c r="I1705" s="72"/>
      <c r="J1705" s="72"/>
      <c r="K1705" s="72"/>
      <c r="L1705" s="72"/>
      <c r="M1705" s="72"/>
      <c r="N1705" s="72"/>
      <c r="O1705" s="72"/>
      <c r="P1705" s="72"/>
      <c r="Q1705" s="72"/>
      <c r="R1705" s="72"/>
      <c r="S1705" s="72"/>
      <c r="T1705" s="72"/>
      <c r="U1705" s="72"/>
      <c r="V1705" s="72"/>
      <c r="W1705" s="72"/>
      <c r="X1705" s="72"/>
      <c r="Y1705" s="72"/>
    </row>
    <row r="1706" spans="1:25" x14ac:dyDescent="0.3">
      <c r="A1706" s="4"/>
      <c r="B1706" s="4"/>
      <c r="C1706" s="4"/>
      <c r="D1706" s="4"/>
      <c r="E1706" s="4"/>
      <c r="F1706" s="4"/>
      <c r="G1706" s="4"/>
      <c r="H1706" s="72"/>
      <c r="I1706" s="72"/>
      <c r="J1706" s="72"/>
      <c r="K1706" s="72"/>
      <c r="L1706" s="72"/>
      <c r="M1706" s="72"/>
      <c r="N1706" s="72"/>
      <c r="O1706" s="72"/>
      <c r="P1706" s="72"/>
      <c r="Q1706" s="72"/>
      <c r="R1706" s="72"/>
      <c r="S1706" s="72"/>
      <c r="T1706" s="72"/>
      <c r="U1706" s="72"/>
      <c r="V1706" s="72"/>
      <c r="W1706" s="72"/>
      <c r="X1706" s="72"/>
      <c r="Y1706" s="72"/>
    </row>
    <row r="1707" spans="1:25" x14ac:dyDescent="0.3">
      <c r="A1707" s="4"/>
      <c r="B1707" s="4"/>
      <c r="C1707" s="4"/>
      <c r="D1707" s="4"/>
      <c r="E1707" s="4"/>
      <c r="F1707" s="4"/>
      <c r="G1707" s="4"/>
      <c r="H1707" s="72"/>
      <c r="I1707" s="72"/>
      <c r="J1707" s="72"/>
      <c r="K1707" s="72"/>
      <c r="L1707" s="72"/>
      <c r="M1707" s="72"/>
      <c r="N1707" s="72"/>
      <c r="O1707" s="72"/>
      <c r="P1707" s="72"/>
      <c r="Q1707" s="72"/>
      <c r="R1707" s="72"/>
      <c r="S1707" s="72"/>
      <c r="T1707" s="72"/>
      <c r="U1707" s="72"/>
      <c r="V1707" s="72"/>
      <c r="W1707" s="72"/>
      <c r="X1707" s="72"/>
      <c r="Y1707" s="72"/>
    </row>
    <row r="1708" spans="1:25" x14ac:dyDescent="0.3">
      <c r="A1708" s="4"/>
      <c r="B1708" s="4"/>
      <c r="C1708" s="4"/>
      <c r="D1708" s="4"/>
      <c r="E1708" s="4"/>
      <c r="F1708" s="4"/>
      <c r="G1708" s="4"/>
      <c r="H1708" s="72"/>
      <c r="I1708" s="72"/>
      <c r="J1708" s="72"/>
      <c r="K1708" s="72"/>
      <c r="L1708" s="72"/>
      <c r="M1708" s="72"/>
      <c r="N1708" s="72"/>
      <c r="O1708" s="72"/>
      <c r="P1708" s="72"/>
      <c r="Q1708" s="72"/>
      <c r="R1708" s="72"/>
      <c r="S1708" s="72"/>
      <c r="T1708" s="72"/>
      <c r="U1708" s="72"/>
      <c r="V1708" s="72"/>
      <c r="W1708" s="72"/>
      <c r="X1708" s="72"/>
      <c r="Y1708" s="72"/>
    </row>
    <row r="1709" spans="1:25" x14ac:dyDescent="0.3">
      <c r="A1709" s="4"/>
      <c r="B1709" s="4"/>
      <c r="C1709" s="4"/>
      <c r="D1709" s="4"/>
      <c r="E1709" s="4"/>
      <c r="F1709" s="4"/>
      <c r="G1709" s="4"/>
      <c r="H1709" s="72"/>
      <c r="I1709" s="72"/>
      <c r="J1709" s="72"/>
      <c r="K1709" s="72"/>
      <c r="L1709" s="72"/>
      <c r="M1709" s="72"/>
      <c r="N1709" s="72"/>
      <c r="O1709" s="72"/>
      <c r="P1709" s="72"/>
      <c r="Q1709" s="72"/>
      <c r="R1709" s="72"/>
      <c r="S1709" s="72"/>
      <c r="T1709" s="72"/>
      <c r="U1709" s="72"/>
      <c r="V1709" s="72"/>
      <c r="W1709" s="72"/>
      <c r="X1709" s="72"/>
      <c r="Y1709" s="72"/>
    </row>
    <row r="1710" spans="1:25" x14ac:dyDescent="0.3">
      <c r="A1710" s="4"/>
      <c r="B1710" s="4"/>
      <c r="C1710" s="4"/>
      <c r="D1710" s="4"/>
      <c r="E1710" s="4"/>
      <c r="F1710" s="4"/>
      <c r="G1710" s="4"/>
      <c r="H1710" s="72"/>
      <c r="I1710" s="72"/>
      <c r="J1710" s="72"/>
      <c r="K1710" s="72"/>
      <c r="L1710" s="72"/>
      <c r="M1710" s="72"/>
      <c r="N1710" s="72"/>
      <c r="O1710" s="72"/>
      <c r="P1710" s="72"/>
      <c r="Q1710" s="72"/>
      <c r="R1710" s="72"/>
      <c r="S1710" s="72"/>
      <c r="T1710" s="72"/>
      <c r="U1710" s="72"/>
      <c r="V1710" s="72"/>
      <c r="W1710" s="72"/>
      <c r="X1710" s="72"/>
      <c r="Y1710" s="72"/>
    </row>
    <row r="1711" spans="1:25" x14ac:dyDescent="0.3">
      <c r="A1711" s="4"/>
      <c r="B1711" s="4"/>
      <c r="C1711" s="4"/>
      <c r="D1711" s="4"/>
      <c r="E1711" s="4"/>
      <c r="F1711" s="4"/>
      <c r="G1711" s="4"/>
      <c r="H1711" s="72"/>
      <c r="I1711" s="72"/>
      <c r="J1711" s="72"/>
      <c r="K1711" s="72"/>
      <c r="L1711" s="72"/>
      <c r="M1711" s="72"/>
      <c r="N1711" s="72"/>
      <c r="O1711" s="72"/>
      <c r="P1711" s="72"/>
      <c r="Q1711" s="72"/>
      <c r="R1711" s="72"/>
      <c r="S1711" s="72"/>
      <c r="T1711" s="72"/>
      <c r="U1711" s="72"/>
      <c r="V1711" s="72"/>
      <c r="W1711" s="72"/>
      <c r="X1711" s="72"/>
      <c r="Y1711" s="72"/>
    </row>
    <row r="1712" spans="1:25" x14ac:dyDescent="0.3">
      <c r="A1712" s="4"/>
      <c r="B1712" s="4"/>
      <c r="C1712" s="4"/>
      <c r="D1712" s="4"/>
      <c r="E1712" s="4"/>
      <c r="F1712" s="4"/>
      <c r="G1712" s="4"/>
      <c r="H1712" s="72"/>
      <c r="I1712" s="72"/>
      <c r="J1712" s="72"/>
      <c r="K1712" s="72"/>
      <c r="L1712" s="72"/>
      <c r="M1712" s="72"/>
      <c r="N1712" s="72"/>
      <c r="O1712" s="72"/>
      <c r="P1712" s="72"/>
      <c r="Q1712" s="72"/>
      <c r="R1712" s="72"/>
      <c r="S1712" s="72"/>
      <c r="T1712" s="72"/>
      <c r="U1712" s="72"/>
      <c r="V1712" s="72"/>
      <c r="W1712" s="72"/>
      <c r="X1712" s="72"/>
      <c r="Y1712" s="72"/>
    </row>
    <row r="1713" spans="1:25" x14ac:dyDescent="0.3">
      <c r="A1713" s="4"/>
      <c r="B1713" s="4"/>
      <c r="C1713" s="4"/>
      <c r="D1713" s="4"/>
      <c r="E1713" s="4"/>
      <c r="F1713" s="4"/>
      <c r="G1713" s="4"/>
      <c r="H1713" s="72"/>
      <c r="I1713" s="72"/>
      <c r="J1713" s="72"/>
      <c r="K1713" s="72"/>
      <c r="L1713" s="72"/>
      <c r="M1713" s="72"/>
      <c r="N1713" s="72"/>
      <c r="O1713" s="72"/>
      <c r="P1713" s="72"/>
      <c r="Q1713" s="72"/>
      <c r="R1713" s="72"/>
      <c r="S1713" s="72"/>
      <c r="T1713" s="72"/>
      <c r="U1713" s="72"/>
      <c r="V1713" s="72"/>
      <c r="W1713" s="72"/>
      <c r="X1713" s="72"/>
      <c r="Y1713" s="72"/>
    </row>
    <row r="1714" spans="1:25" x14ac:dyDescent="0.3">
      <c r="A1714" s="4"/>
      <c r="B1714" s="4"/>
      <c r="C1714" s="4"/>
      <c r="D1714" s="4"/>
      <c r="E1714" s="4"/>
      <c r="F1714" s="4"/>
      <c r="G1714" s="4"/>
      <c r="H1714" s="72"/>
      <c r="I1714" s="72"/>
      <c r="J1714" s="72"/>
      <c r="K1714" s="72"/>
      <c r="L1714" s="72"/>
      <c r="M1714" s="72"/>
      <c r="N1714" s="72"/>
      <c r="O1714" s="72"/>
      <c r="P1714" s="72"/>
      <c r="Q1714" s="72"/>
      <c r="R1714" s="72"/>
      <c r="S1714" s="72"/>
      <c r="T1714" s="72"/>
      <c r="U1714" s="72"/>
      <c r="V1714" s="72"/>
      <c r="W1714" s="72"/>
      <c r="X1714" s="72"/>
      <c r="Y1714" s="72"/>
    </row>
    <row r="1715" spans="1:25" x14ac:dyDescent="0.3">
      <c r="A1715" s="4"/>
      <c r="B1715" s="4"/>
      <c r="C1715" s="4"/>
      <c r="D1715" s="4"/>
      <c r="E1715" s="4"/>
      <c r="F1715" s="4"/>
      <c r="G1715" s="4"/>
      <c r="H1715" s="72"/>
      <c r="I1715" s="72"/>
      <c r="J1715" s="72"/>
      <c r="K1715" s="72"/>
      <c r="L1715" s="72"/>
      <c r="M1715" s="72"/>
      <c r="N1715" s="72"/>
      <c r="O1715" s="72"/>
      <c r="P1715" s="72"/>
      <c r="Q1715" s="72"/>
      <c r="R1715" s="72"/>
      <c r="S1715" s="72"/>
      <c r="T1715" s="72"/>
      <c r="U1715" s="72"/>
      <c r="V1715" s="72"/>
      <c r="W1715" s="72"/>
      <c r="X1715" s="72"/>
      <c r="Y1715" s="72"/>
    </row>
    <row r="1716" spans="1:25" x14ac:dyDescent="0.3">
      <c r="A1716" s="4"/>
      <c r="B1716" s="4"/>
      <c r="C1716" s="4"/>
      <c r="D1716" s="4"/>
      <c r="E1716" s="4"/>
      <c r="F1716" s="4"/>
      <c r="G1716" s="4"/>
      <c r="H1716" s="72"/>
      <c r="I1716" s="72"/>
      <c r="J1716" s="72"/>
      <c r="K1716" s="72"/>
      <c r="L1716" s="72"/>
      <c r="M1716" s="72"/>
      <c r="N1716" s="72"/>
      <c r="O1716" s="72"/>
      <c r="P1716" s="72"/>
      <c r="Q1716" s="72"/>
      <c r="R1716" s="72"/>
      <c r="S1716" s="72"/>
      <c r="T1716" s="72"/>
      <c r="U1716" s="72"/>
      <c r="V1716" s="72"/>
      <c r="W1716" s="72"/>
      <c r="X1716" s="72"/>
      <c r="Y1716" s="72"/>
    </row>
    <row r="1717" spans="1:25" x14ac:dyDescent="0.3">
      <c r="A1717" s="4"/>
      <c r="B1717" s="4"/>
      <c r="C1717" s="4"/>
      <c r="D1717" s="4"/>
      <c r="E1717" s="4"/>
      <c r="F1717" s="4"/>
      <c r="G1717" s="4"/>
      <c r="H1717" s="72"/>
      <c r="I1717" s="72"/>
      <c r="J1717" s="72"/>
      <c r="K1717" s="72"/>
      <c r="L1717" s="72"/>
      <c r="M1717" s="72"/>
      <c r="N1717" s="72"/>
      <c r="O1717" s="72"/>
      <c r="P1717" s="72"/>
      <c r="Q1717" s="72"/>
      <c r="R1717" s="72"/>
      <c r="S1717" s="72"/>
      <c r="T1717" s="72"/>
      <c r="U1717" s="72"/>
      <c r="V1717" s="72"/>
      <c r="W1717" s="72"/>
      <c r="X1717" s="72"/>
      <c r="Y1717" s="72"/>
    </row>
    <row r="1718" spans="1:25" x14ac:dyDescent="0.3">
      <c r="A1718" s="4"/>
      <c r="B1718" s="4"/>
      <c r="C1718" s="4"/>
      <c r="D1718" s="4"/>
      <c r="E1718" s="4"/>
      <c r="F1718" s="4"/>
      <c r="G1718" s="4"/>
      <c r="H1718" s="72"/>
      <c r="I1718" s="72"/>
      <c r="J1718" s="72"/>
      <c r="K1718" s="72"/>
      <c r="L1718" s="72"/>
      <c r="M1718" s="72"/>
      <c r="N1718" s="72"/>
      <c r="O1718" s="72"/>
      <c r="P1718" s="72"/>
      <c r="Q1718" s="72"/>
      <c r="R1718" s="72"/>
      <c r="S1718" s="72"/>
      <c r="T1718" s="72"/>
      <c r="U1718" s="72"/>
      <c r="V1718" s="72"/>
      <c r="W1718" s="72"/>
      <c r="X1718" s="72"/>
      <c r="Y1718" s="72"/>
    </row>
    <row r="1719" spans="1:25" x14ac:dyDescent="0.3">
      <c r="A1719" s="4"/>
      <c r="B1719" s="4"/>
      <c r="C1719" s="4"/>
      <c r="D1719" s="4"/>
      <c r="E1719" s="4"/>
      <c r="F1719" s="4"/>
      <c r="G1719" s="4"/>
      <c r="H1719" s="72"/>
      <c r="I1719" s="72"/>
      <c r="J1719" s="72"/>
      <c r="K1719" s="72"/>
      <c r="L1719" s="72"/>
      <c r="M1719" s="72"/>
      <c r="N1719" s="72"/>
      <c r="O1719" s="72"/>
      <c r="P1719" s="72"/>
      <c r="Q1719" s="72"/>
      <c r="R1719" s="72"/>
      <c r="S1719" s="72"/>
      <c r="T1719" s="72"/>
      <c r="U1719" s="72"/>
      <c r="V1719" s="72"/>
      <c r="W1719" s="72"/>
      <c r="X1719" s="72"/>
      <c r="Y1719" s="72"/>
    </row>
    <row r="1720" spans="1:25" x14ac:dyDescent="0.3">
      <c r="A1720" s="4"/>
      <c r="B1720" s="4"/>
      <c r="C1720" s="4"/>
      <c r="D1720" s="4"/>
      <c r="E1720" s="4"/>
      <c r="F1720" s="4"/>
      <c r="G1720" s="4"/>
      <c r="H1720" s="72"/>
      <c r="I1720" s="72"/>
      <c r="J1720" s="72"/>
      <c r="K1720" s="72"/>
      <c r="L1720" s="72"/>
      <c r="M1720" s="72"/>
      <c r="N1720" s="72"/>
      <c r="O1720" s="72"/>
      <c r="P1720" s="72"/>
      <c r="Q1720" s="72"/>
      <c r="R1720" s="72"/>
      <c r="S1720" s="72"/>
      <c r="T1720" s="72"/>
      <c r="U1720" s="72"/>
      <c r="V1720" s="72"/>
      <c r="W1720" s="72"/>
      <c r="X1720" s="72"/>
      <c r="Y1720" s="72"/>
    </row>
    <row r="1721" spans="1:25" x14ac:dyDescent="0.3">
      <c r="A1721" s="4"/>
      <c r="B1721" s="4"/>
      <c r="C1721" s="4"/>
      <c r="D1721" s="4"/>
      <c r="E1721" s="4"/>
      <c r="F1721" s="4"/>
      <c r="G1721" s="4"/>
      <c r="H1721" s="72"/>
      <c r="I1721" s="72"/>
      <c r="J1721" s="72"/>
      <c r="K1721" s="72"/>
      <c r="L1721" s="72"/>
      <c r="M1721" s="72"/>
      <c r="N1721" s="72"/>
      <c r="O1721" s="72"/>
      <c r="P1721" s="72"/>
      <c r="Q1721" s="72"/>
      <c r="R1721" s="72"/>
      <c r="S1721" s="72"/>
      <c r="T1721" s="72"/>
      <c r="U1721" s="72"/>
      <c r="V1721" s="72"/>
      <c r="W1721" s="72"/>
      <c r="X1721" s="72"/>
      <c r="Y1721" s="72"/>
    </row>
    <row r="1722" spans="1:25" x14ac:dyDescent="0.3">
      <c r="A1722" s="4"/>
      <c r="B1722" s="4"/>
      <c r="C1722" s="4"/>
      <c r="D1722" s="4"/>
      <c r="E1722" s="4"/>
      <c r="F1722" s="4"/>
      <c r="G1722" s="4"/>
      <c r="H1722" s="72"/>
      <c r="I1722" s="72"/>
      <c r="J1722" s="72"/>
      <c r="K1722" s="72"/>
      <c r="L1722" s="72"/>
      <c r="M1722" s="72"/>
      <c r="N1722" s="72"/>
      <c r="O1722" s="72"/>
      <c r="P1722" s="72"/>
      <c r="Q1722" s="72"/>
      <c r="R1722" s="72"/>
      <c r="S1722" s="72"/>
      <c r="T1722" s="72"/>
      <c r="U1722" s="72"/>
      <c r="V1722" s="72"/>
      <c r="W1722" s="72"/>
      <c r="X1722" s="72"/>
      <c r="Y1722" s="72"/>
    </row>
    <row r="1723" spans="1:25" x14ac:dyDescent="0.3">
      <c r="A1723" s="4"/>
      <c r="B1723" s="4"/>
      <c r="C1723" s="4"/>
      <c r="D1723" s="4"/>
      <c r="E1723" s="4"/>
      <c r="F1723" s="4"/>
      <c r="G1723" s="4"/>
      <c r="H1723" s="72"/>
      <c r="I1723" s="72"/>
      <c r="J1723" s="72"/>
      <c r="K1723" s="72"/>
      <c r="L1723" s="72"/>
      <c r="M1723" s="72"/>
      <c r="N1723" s="72"/>
      <c r="O1723" s="72"/>
      <c r="P1723" s="72"/>
      <c r="Q1723" s="72"/>
      <c r="R1723" s="72"/>
      <c r="S1723" s="72"/>
      <c r="T1723" s="72"/>
      <c r="U1723" s="72"/>
      <c r="V1723" s="72"/>
      <c r="W1723" s="72"/>
      <c r="X1723" s="72"/>
      <c r="Y1723" s="72"/>
    </row>
    <row r="1724" spans="1:25" x14ac:dyDescent="0.3">
      <c r="A1724" s="4"/>
      <c r="B1724" s="4"/>
      <c r="C1724" s="4"/>
      <c r="D1724" s="4"/>
      <c r="E1724" s="4"/>
      <c r="F1724" s="4"/>
      <c r="G1724" s="4"/>
      <c r="H1724" s="72"/>
      <c r="I1724" s="72"/>
      <c r="J1724" s="72"/>
      <c r="K1724" s="72"/>
      <c r="L1724" s="72"/>
      <c r="M1724" s="72"/>
      <c r="N1724" s="72"/>
      <c r="O1724" s="72"/>
      <c r="P1724" s="72"/>
      <c r="Q1724" s="72"/>
      <c r="R1724" s="72"/>
      <c r="S1724" s="72"/>
      <c r="T1724" s="72"/>
      <c r="U1724" s="72"/>
      <c r="V1724" s="72"/>
      <c r="W1724" s="72"/>
      <c r="X1724" s="72"/>
      <c r="Y1724" s="72"/>
    </row>
    <row r="1725" spans="1:25" x14ac:dyDescent="0.3">
      <c r="A1725" s="4"/>
      <c r="B1725" s="4"/>
      <c r="C1725" s="4"/>
      <c r="D1725" s="4"/>
      <c r="E1725" s="4"/>
      <c r="F1725" s="4"/>
      <c r="G1725" s="4"/>
      <c r="H1725" s="72"/>
      <c r="I1725" s="72"/>
      <c r="J1725" s="72"/>
      <c r="K1725" s="72"/>
      <c r="L1725" s="72"/>
      <c r="M1725" s="72"/>
      <c r="N1725" s="72"/>
      <c r="O1725" s="72"/>
      <c r="P1725" s="72"/>
      <c r="Q1725" s="72"/>
      <c r="R1725" s="72"/>
      <c r="S1725" s="72"/>
      <c r="T1725" s="72"/>
      <c r="U1725" s="72"/>
      <c r="V1725" s="72"/>
      <c r="W1725" s="72"/>
      <c r="X1725" s="72"/>
      <c r="Y1725" s="72"/>
    </row>
    <row r="1726" spans="1:25" x14ac:dyDescent="0.3">
      <c r="A1726" s="4"/>
      <c r="B1726" s="4"/>
      <c r="C1726" s="4"/>
      <c r="D1726" s="4"/>
      <c r="E1726" s="4"/>
      <c r="F1726" s="4"/>
      <c r="G1726" s="4"/>
      <c r="H1726" s="72"/>
      <c r="I1726" s="72"/>
      <c r="J1726" s="72"/>
      <c r="K1726" s="72"/>
      <c r="L1726" s="72"/>
      <c r="M1726" s="72"/>
      <c r="N1726" s="72"/>
      <c r="O1726" s="72"/>
      <c r="P1726" s="72"/>
      <c r="Q1726" s="72"/>
      <c r="R1726" s="72"/>
      <c r="S1726" s="72"/>
      <c r="T1726" s="72"/>
      <c r="U1726" s="72"/>
      <c r="V1726" s="72"/>
      <c r="W1726" s="72"/>
      <c r="X1726" s="72"/>
      <c r="Y1726" s="72"/>
    </row>
    <row r="1727" spans="1:25" x14ac:dyDescent="0.3">
      <c r="A1727" s="4"/>
      <c r="B1727" s="4"/>
      <c r="C1727" s="4"/>
      <c r="D1727" s="4"/>
      <c r="E1727" s="4"/>
      <c r="F1727" s="4"/>
      <c r="G1727" s="4"/>
      <c r="H1727" s="72"/>
      <c r="I1727" s="72"/>
      <c r="J1727" s="72"/>
      <c r="K1727" s="72"/>
      <c r="L1727" s="72"/>
      <c r="M1727" s="72"/>
      <c r="N1727" s="72"/>
      <c r="O1727" s="72"/>
      <c r="P1727" s="72"/>
      <c r="Q1727" s="72"/>
      <c r="R1727" s="72"/>
      <c r="S1727" s="72"/>
      <c r="T1727" s="72"/>
      <c r="U1727" s="72"/>
      <c r="V1727" s="72"/>
      <c r="W1727" s="72"/>
      <c r="X1727" s="72"/>
      <c r="Y1727" s="72"/>
    </row>
    <row r="1728" spans="1:25" x14ac:dyDescent="0.3">
      <c r="A1728" s="4"/>
      <c r="B1728" s="4"/>
      <c r="C1728" s="4"/>
      <c r="D1728" s="4"/>
      <c r="E1728" s="4"/>
      <c r="F1728" s="4"/>
      <c r="G1728" s="4"/>
      <c r="H1728" s="72"/>
      <c r="I1728" s="72"/>
      <c r="J1728" s="72"/>
      <c r="K1728" s="72"/>
      <c r="L1728" s="72"/>
      <c r="M1728" s="72"/>
      <c r="N1728" s="72"/>
      <c r="O1728" s="72"/>
      <c r="P1728" s="72"/>
      <c r="Q1728" s="72"/>
      <c r="R1728" s="72"/>
      <c r="S1728" s="72"/>
      <c r="T1728" s="72"/>
      <c r="U1728" s="72"/>
      <c r="V1728" s="72"/>
      <c r="W1728" s="72"/>
      <c r="X1728" s="72"/>
      <c r="Y1728" s="72"/>
    </row>
    <row r="1729" spans="1:25" x14ac:dyDescent="0.3">
      <c r="A1729" s="4"/>
      <c r="B1729" s="4"/>
      <c r="C1729" s="4"/>
      <c r="D1729" s="4"/>
      <c r="E1729" s="4"/>
      <c r="F1729" s="4"/>
      <c r="G1729" s="4"/>
      <c r="H1729" s="72"/>
      <c r="I1729" s="72"/>
      <c r="J1729" s="72"/>
      <c r="K1729" s="72"/>
      <c r="L1729" s="72"/>
      <c r="M1729" s="72"/>
      <c r="N1729" s="72"/>
      <c r="O1729" s="72"/>
      <c r="P1729" s="72"/>
      <c r="Q1729" s="72"/>
      <c r="R1729" s="72"/>
      <c r="S1729" s="72"/>
      <c r="T1729" s="72"/>
      <c r="U1729" s="72"/>
      <c r="V1729" s="72"/>
      <c r="W1729" s="72"/>
      <c r="X1729" s="72"/>
      <c r="Y1729" s="72"/>
    </row>
    <row r="1730" spans="1:25" x14ac:dyDescent="0.3">
      <c r="A1730" s="4"/>
      <c r="B1730" s="4"/>
      <c r="C1730" s="4"/>
      <c r="D1730" s="4"/>
      <c r="E1730" s="4"/>
      <c r="F1730" s="4"/>
      <c r="G1730" s="4"/>
      <c r="H1730" s="72"/>
      <c r="I1730" s="72"/>
      <c r="J1730" s="72"/>
      <c r="K1730" s="72"/>
      <c r="L1730" s="72"/>
      <c r="M1730" s="72"/>
      <c r="N1730" s="72"/>
      <c r="O1730" s="72"/>
      <c r="P1730" s="72"/>
      <c r="Q1730" s="72"/>
      <c r="R1730" s="72"/>
      <c r="S1730" s="72"/>
      <c r="T1730" s="72"/>
      <c r="U1730" s="72"/>
      <c r="V1730" s="72"/>
      <c r="W1730" s="72"/>
      <c r="X1730" s="72"/>
      <c r="Y1730" s="72"/>
    </row>
    <row r="1731" spans="1:25" x14ac:dyDescent="0.3">
      <c r="A1731" s="4"/>
      <c r="B1731" s="4"/>
      <c r="C1731" s="4"/>
      <c r="D1731" s="4"/>
      <c r="E1731" s="4"/>
      <c r="F1731" s="4"/>
      <c r="G1731" s="4"/>
      <c r="H1731" s="72"/>
      <c r="I1731" s="72"/>
      <c r="J1731" s="72"/>
      <c r="K1731" s="72"/>
      <c r="L1731" s="72"/>
      <c r="M1731" s="72"/>
      <c r="N1731" s="72"/>
      <c r="O1731" s="72"/>
      <c r="P1731" s="72"/>
      <c r="Q1731" s="72"/>
      <c r="R1731" s="72"/>
      <c r="S1731" s="72"/>
      <c r="T1731" s="72"/>
      <c r="U1731" s="72"/>
      <c r="V1731" s="72"/>
      <c r="W1731" s="72"/>
      <c r="X1731" s="72"/>
      <c r="Y1731" s="72"/>
    </row>
    <row r="1732" spans="1:25" x14ac:dyDescent="0.3">
      <c r="A1732" s="4"/>
      <c r="B1732" s="4"/>
      <c r="C1732" s="4"/>
      <c r="D1732" s="4"/>
      <c r="E1732" s="4"/>
      <c r="F1732" s="4"/>
      <c r="G1732" s="4"/>
      <c r="H1732" s="72"/>
      <c r="I1732" s="72"/>
      <c r="J1732" s="72"/>
      <c r="K1732" s="72"/>
      <c r="L1732" s="72"/>
      <c r="M1732" s="72"/>
      <c r="N1732" s="72"/>
      <c r="O1732" s="72"/>
      <c r="P1732" s="72"/>
      <c r="Q1732" s="72"/>
      <c r="R1732" s="72"/>
      <c r="S1732" s="72"/>
      <c r="T1732" s="72"/>
      <c r="U1732" s="72"/>
      <c r="V1732" s="72"/>
      <c r="W1732" s="72"/>
      <c r="X1732" s="72"/>
      <c r="Y1732" s="72"/>
    </row>
    <row r="1733" spans="1:25" x14ac:dyDescent="0.3">
      <c r="A1733" s="4"/>
      <c r="B1733" s="4"/>
      <c r="C1733" s="4"/>
      <c r="D1733" s="4"/>
      <c r="E1733" s="4"/>
      <c r="F1733" s="4"/>
      <c r="G1733" s="4"/>
      <c r="H1733" s="72"/>
      <c r="I1733" s="72"/>
      <c r="J1733" s="72"/>
      <c r="K1733" s="72"/>
      <c r="L1733" s="72"/>
      <c r="M1733" s="72"/>
      <c r="N1733" s="72"/>
      <c r="O1733" s="72"/>
      <c r="P1733" s="72"/>
      <c r="Q1733" s="72"/>
      <c r="R1733" s="72"/>
      <c r="S1733" s="72"/>
      <c r="T1733" s="72"/>
      <c r="U1733" s="72"/>
      <c r="V1733" s="72"/>
      <c r="W1733" s="72"/>
      <c r="X1733" s="72"/>
      <c r="Y1733" s="72"/>
    </row>
    <row r="1734" spans="1:25" x14ac:dyDescent="0.3">
      <c r="A1734" s="4"/>
      <c r="B1734" s="4"/>
      <c r="C1734" s="4"/>
      <c r="D1734" s="4"/>
      <c r="E1734" s="4"/>
      <c r="F1734" s="4"/>
      <c r="G1734" s="4"/>
      <c r="H1734" s="72"/>
      <c r="I1734" s="72"/>
      <c r="J1734" s="72"/>
      <c r="K1734" s="72"/>
      <c r="L1734" s="72"/>
      <c r="M1734" s="72"/>
      <c r="N1734" s="72"/>
      <c r="O1734" s="72"/>
      <c r="P1734" s="72"/>
      <c r="Q1734" s="72"/>
      <c r="R1734" s="72"/>
      <c r="S1734" s="72"/>
      <c r="T1734" s="72"/>
      <c r="U1734" s="72"/>
      <c r="V1734" s="72"/>
      <c r="W1734" s="72"/>
      <c r="X1734" s="72"/>
      <c r="Y1734" s="72"/>
    </row>
    <row r="1735" spans="1:25" x14ac:dyDescent="0.3">
      <c r="A1735" s="4"/>
      <c r="B1735" s="4"/>
      <c r="C1735" s="4"/>
      <c r="D1735" s="4"/>
      <c r="E1735" s="4"/>
      <c r="F1735" s="4"/>
      <c r="G1735" s="4"/>
      <c r="H1735" s="72"/>
      <c r="I1735" s="72"/>
      <c r="J1735" s="72"/>
      <c r="K1735" s="72"/>
      <c r="L1735" s="72"/>
      <c r="M1735" s="72"/>
      <c r="N1735" s="72"/>
      <c r="O1735" s="72"/>
      <c r="P1735" s="72"/>
      <c r="Q1735" s="72"/>
      <c r="R1735" s="72"/>
      <c r="S1735" s="72"/>
      <c r="T1735" s="72"/>
      <c r="U1735" s="72"/>
      <c r="V1735" s="72"/>
      <c r="W1735" s="72"/>
      <c r="X1735" s="72"/>
      <c r="Y1735" s="72"/>
    </row>
    <row r="1736" spans="1:25" x14ac:dyDescent="0.3">
      <c r="A1736" s="4"/>
      <c r="B1736" s="4"/>
      <c r="C1736" s="4"/>
      <c r="D1736" s="4"/>
      <c r="E1736" s="4"/>
      <c r="F1736" s="4"/>
      <c r="G1736" s="4"/>
      <c r="H1736" s="72"/>
      <c r="I1736" s="72"/>
      <c r="J1736" s="72"/>
      <c r="K1736" s="72"/>
      <c r="L1736" s="72"/>
      <c r="M1736" s="72"/>
      <c r="N1736" s="72"/>
      <c r="O1736" s="72"/>
      <c r="P1736" s="72"/>
      <c r="Q1736" s="72"/>
      <c r="R1736" s="72"/>
      <c r="S1736" s="72"/>
      <c r="T1736" s="72"/>
      <c r="U1736" s="72"/>
      <c r="V1736" s="72"/>
      <c r="W1736" s="72"/>
      <c r="X1736" s="72"/>
      <c r="Y1736" s="72"/>
    </row>
    <row r="1737" spans="1:25" x14ac:dyDescent="0.3">
      <c r="A1737" s="4"/>
      <c r="B1737" s="4"/>
      <c r="C1737" s="4"/>
      <c r="D1737" s="4"/>
      <c r="E1737" s="4"/>
      <c r="F1737" s="4"/>
      <c r="G1737" s="4"/>
      <c r="H1737" s="72"/>
      <c r="I1737" s="72"/>
      <c r="J1737" s="72"/>
      <c r="K1737" s="72"/>
      <c r="L1737" s="72"/>
      <c r="M1737" s="72"/>
      <c r="N1737" s="72"/>
      <c r="O1737" s="72"/>
      <c r="P1737" s="72"/>
      <c r="Q1737" s="72"/>
      <c r="R1737" s="72"/>
      <c r="S1737" s="72"/>
      <c r="T1737" s="72"/>
      <c r="U1737" s="72"/>
      <c r="V1737" s="72"/>
      <c r="W1737" s="72"/>
      <c r="X1737" s="72"/>
      <c r="Y1737" s="72"/>
    </row>
    <row r="1738" spans="1:25" x14ac:dyDescent="0.3">
      <c r="A1738" s="4"/>
      <c r="B1738" s="4"/>
      <c r="C1738" s="4"/>
      <c r="D1738" s="4"/>
      <c r="E1738" s="4"/>
      <c r="F1738" s="4"/>
      <c r="G1738" s="4"/>
      <c r="H1738" s="72"/>
      <c r="I1738" s="72"/>
      <c r="J1738" s="72"/>
      <c r="K1738" s="72"/>
      <c r="L1738" s="72"/>
      <c r="M1738" s="72"/>
      <c r="N1738" s="72"/>
      <c r="O1738" s="72"/>
      <c r="P1738" s="72"/>
      <c r="Q1738" s="72"/>
      <c r="R1738" s="72"/>
      <c r="S1738" s="72"/>
      <c r="T1738" s="72"/>
      <c r="U1738" s="72"/>
      <c r="V1738" s="72"/>
      <c r="W1738" s="72"/>
      <c r="X1738" s="72"/>
      <c r="Y1738" s="72"/>
    </row>
    <row r="1739" spans="1:25" x14ac:dyDescent="0.3">
      <c r="A1739" s="4"/>
      <c r="B1739" s="4"/>
      <c r="C1739" s="4"/>
      <c r="D1739" s="4"/>
      <c r="E1739" s="4"/>
      <c r="F1739" s="4"/>
      <c r="G1739" s="4"/>
      <c r="H1739" s="72"/>
      <c r="I1739" s="72"/>
      <c r="J1739" s="72"/>
      <c r="K1739" s="72"/>
      <c r="L1739" s="72"/>
      <c r="M1739" s="72"/>
      <c r="N1739" s="72"/>
      <c r="O1739" s="72"/>
      <c r="P1739" s="72"/>
      <c r="Q1739" s="72"/>
      <c r="R1739" s="72"/>
      <c r="S1739" s="72"/>
      <c r="T1739" s="72"/>
      <c r="U1739" s="72"/>
      <c r="V1739" s="72"/>
      <c r="W1739" s="72"/>
      <c r="X1739" s="72"/>
      <c r="Y1739" s="72"/>
    </row>
    <row r="1740" spans="1:25" x14ac:dyDescent="0.3">
      <c r="A1740" s="4"/>
      <c r="B1740" s="4"/>
      <c r="C1740" s="4"/>
      <c r="D1740" s="4"/>
      <c r="E1740" s="4"/>
      <c r="F1740" s="4"/>
      <c r="G1740" s="4"/>
      <c r="H1740" s="72"/>
      <c r="I1740" s="72"/>
      <c r="J1740" s="72"/>
      <c r="K1740" s="72"/>
      <c r="L1740" s="72"/>
      <c r="M1740" s="72"/>
      <c r="N1740" s="72"/>
      <c r="O1740" s="72"/>
      <c r="P1740" s="72"/>
      <c r="Q1740" s="72"/>
      <c r="R1740" s="72"/>
      <c r="S1740" s="72"/>
      <c r="T1740" s="72"/>
      <c r="U1740" s="72"/>
      <c r="V1740" s="72"/>
      <c r="W1740" s="72"/>
      <c r="X1740" s="72"/>
      <c r="Y1740" s="72"/>
    </row>
    <row r="1741" spans="1:25" x14ac:dyDescent="0.3">
      <c r="A1741" s="4"/>
      <c r="B1741" s="4"/>
      <c r="C1741" s="4"/>
      <c r="D1741" s="4"/>
      <c r="E1741" s="4"/>
      <c r="F1741" s="4"/>
      <c r="G1741" s="4"/>
      <c r="H1741" s="72"/>
      <c r="I1741" s="72"/>
      <c r="J1741" s="72"/>
      <c r="K1741" s="72"/>
      <c r="L1741" s="72"/>
      <c r="M1741" s="72"/>
      <c r="N1741" s="72"/>
      <c r="O1741" s="72"/>
      <c r="P1741" s="72"/>
      <c r="Q1741" s="72"/>
      <c r="R1741" s="72"/>
      <c r="S1741" s="72"/>
      <c r="T1741" s="72"/>
      <c r="U1741" s="72"/>
      <c r="V1741" s="72"/>
      <c r="W1741" s="72"/>
      <c r="X1741" s="72"/>
      <c r="Y1741" s="72"/>
    </row>
    <row r="1742" spans="1:25" x14ac:dyDescent="0.3">
      <c r="A1742" s="4"/>
      <c r="B1742" s="4"/>
      <c r="C1742" s="4"/>
      <c r="D1742" s="4"/>
      <c r="E1742" s="4"/>
      <c r="F1742" s="4"/>
      <c r="G1742" s="4"/>
      <c r="H1742" s="72"/>
      <c r="I1742" s="72"/>
      <c r="J1742" s="72"/>
      <c r="K1742" s="72"/>
      <c r="L1742" s="72"/>
      <c r="M1742" s="72"/>
      <c r="N1742" s="72"/>
      <c r="O1742" s="72"/>
      <c r="P1742" s="72"/>
      <c r="Q1742" s="72"/>
      <c r="R1742" s="72"/>
      <c r="S1742" s="72"/>
      <c r="T1742" s="72"/>
      <c r="U1742" s="72"/>
      <c r="V1742" s="72"/>
      <c r="W1742" s="72"/>
      <c r="X1742" s="72"/>
      <c r="Y1742" s="72"/>
    </row>
    <row r="1743" spans="1:25" x14ac:dyDescent="0.3">
      <c r="A1743" s="4"/>
      <c r="B1743" s="4"/>
      <c r="C1743" s="4"/>
      <c r="D1743" s="4"/>
      <c r="E1743" s="4"/>
      <c r="F1743" s="4"/>
      <c r="G1743" s="4"/>
      <c r="H1743" s="72"/>
      <c r="I1743" s="72"/>
      <c r="J1743" s="72"/>
      <c r="K1743" s="72"/>
      <c r="L1743" s="72"/>
      <c r="M1743" s="72"/>
      <c r="N1743" s="72"/>
      <c r="O1743" s="72"/>
      <c r="P1743" s="72"/>
      <c r="Q1743" s="72"/>
      <c r="R1743" s="72"/>
      <c r="S1743" s="72"/>
      <c r="T1743" s="72"/>
      <c r="U1743" s="72"/>
      <c r="V1743" s="72"/>
      <c r="W1743" s="72"/>
      <c r="X1743" s="72"/>
      <c r="Y1743" s="72"/>
    </row>
    <row r="1744" spans="1:25" x14ac:dyDescent="0.3">
      <c r="A1744" s="4"/>
      <c r="B1744" s="4"/>
      <c r="C1744" s="4"/>
      <c r="D1744" s="4"/>
      <c r="E1744" s="4"/>
      <c r="F1744" s="4"/>
      <c r="G1744" s="4"/>
      <c r="H1744" s="72"/>
      <c r="I1744" s="72"/>
      <c r="J1744" s="72"/>
      <c r="K1744" s="72"/>
      <c r="L1744" s="72"/>
      <c r="M1744" s="72"/>
      <c r="N1744" s="72"/>
      <c r="O1744" s="72"/>
      <c r="P1744" s="72"/>
      <c r="Q1744" s="72"/>
      <c r="R1744" s="72"/>
      <c r="S1744" s="72"/>
      <c r="T1744" s="72"/>
      <c r="U1744" s="72"/>
      <c r="V1744" s="72"/>
      <c r="W1744" s="72"/>
      <c r="X1744" s="72"/>
      <c r="Y1744" s="72"/>
    </row>
    <row r="1745" spans="1:25" x14ac:dyDescent="0.3">
      <c r="A1745" s="4"/>
      <c r="B1745" s="4"/>
      <c r="C1745" s="4"/>
      <c r="D1745" s="4"/>
      <c r="E1745" s="4"/>
      <c r="F1745" s="4"/>
      <c r="G1745" s="4"/>
      <c r="H1745" s="72"/>
      <c r="I1745" s="72"/>
      <c r="J1745" s="72"/>
      <c r="K1745" s="72"/>
      <c r="L1745" s="72"/>
      <c r="M1745" s="72"/>
      <c r="N1745" s="72"/>
      <c r="O1745" s="72"/>
      <c r="P1745" s="72"/>
      <c r="Q1745" s="72"/>
      <c r="R1745" s="72"/>
      <c r="S1745" s="72"/>
      <c r="T1745" s="72"/>
      <c r="U1745" s="72"/>
      <c r="V1745" s="72"/>
      <c r="W1745" s="72"/>
      <c r="X1745" s="72"/>
      <c r="Y1745" s="72"/>
    </row>
    <row r="1746" spans="1:25" x14ac:dyDescent="0.3">
      <c r="A1746" s="4"/>
      <c r="B1746" s="4"/>
      <c r="C1746" s="4"/>
      <c r="D1746" s="4"/>
      <c r="E1746" s="4"/>
      <c r="F1746" s="4"/>
      <c r="G1746" s="4"/>
      <c r="H1746" s="72"/>
      <c r="I1746" s="72"/>
      <c r="J1746" s="72"/>
      <c r="K1746" s="72"/>
      <c r="L1746" s="72"/>
      <c r="M1746" s="72"/>
      <c r="N1746" s="72"/>
      <c r="O1746" s="72"/>
      <c r="P1746" s="72"/>
      <c r="Q1746" s="72"/>
      <c r="R1746" s="72"/>
      <c r="S1746" s="72"/>
      <c r="T1746" s="72"/>
      <c r="U1746" s="72"/>
      <c r="V1746" s="72"/>
      <c r="W1746" s="72"/>
      <c r="X1746" s="72"/>
      <c r="Y1746" s="72"/>
    </row>
    <row r="1747" spans="1:25" x14ac:dyDescent="0.3">
      <c r="A1747" s="4"/>
      <c r="B1747" s="4"/>
      <c r="C1747" s="4"/>
      <c r="D1747" s="4"/>
      <c r="E1747" s="4"/>
      <c r="F1747" s="4"/>
      <c r="G1747" s="4"/>
      <c r="H1747" s="72"/>
      <c r="I1747" s="72"/>
      <c r="J1747" s="72"/>
      <c r="K1747" s="72"/>
      <c r="L1747" s="72"/>
      <c r="M1747" s="72"/>
      <c r="N1747" s="72"/>
      <c r="O1747" s="72"/>
      <c r="P1747" s="72"/>
      <c r="Q1747" s="72"/>
      <c r="R1747" s="72"/>
      <c r="S1747" s="72"/>
      <c r="T1747" s="72"/>
      <c r="U1747" s="72"/>
      <c r="V1747" s="72"/>
      <c r="W1747" s="72"/>
      <c r="X1747" s="72"/>
      <c r="Y1747" s="72"/>
    </row>
    <row r="1748" spans="1:25" x14ac:dyDescent="0.3">
      <c r="A1748" s="4"/>
      <c r="B1748" s="4"/>
      <c r="C1748" s="4"/>
      <c r="D1748" s="4"/>
      <c r="E1748" s="4"/>
      <c r="F1748" s="4"/>
      <c r="G1748" s="4"/>
      <c r="H1748" s="72"/>
      <c r="I1748" s="72"/>
      <c r="J1748" s="72"/>
      <c r="K1748" s="72"/>
      <c r="L1748" s="72"/>
      <c r="M1748" s="72"/>
      <c r="N1748" s="72"/>
      <c r="O1748" s="72"/>
      <c r="P1748" s="72"/>
      <c r="Q1748" s="72"/>
      <c r="R1748" s="72"/>
      <c r="S1748" s="72"/>
      <c r="T1748" s="72"/>
      <c r="U1748" s="72"/>
      <c r="V1748" s="72"/>
      <c r="W1748" s="72"/>
      <c r="X1748" s="72"/>
      <c r="Y1748" s="72"/>
    </row>
    <row r="1749" spans="1:25" x14ac:dyDescent="0.3">
      <c r="A1749" s="4"/>
      <c r="B1749" s="4"/>
      <c r="C1749" s="4"/>
      <c r="D1749" s="4"/>
      <c r="E1749" s="4"/>
      <c r="F1749" s="4"/>
      <c r="G1749" s="4"/>
      <c r="H1749" s="72"/>
      <c r="I1749" s="72"/>
      <c r="J1749" s="72"/>
      <c r="K1749" s="72"/>
      <c r="L1749" s="72"/>
      <c r="M1749" s="72"/>
      <c r="N1749" s="72"/>
      <c r="O1749" s="72"/>
      <c r="P1749" s="72"/>
      <c r="Q1749" s="72"/>
      <c r="R1749" s="72"/>
      <c r="S1749" s="72"/>
      <c r="T1749" s="72"/>
      <c r="U1749" s="72"/>
      <c r="V1749" s="72"/>
      <c r="W1749" s="72"/>
      <c r="X1749" s="72"/>
      <c r="Y1749" s="72"/>
    </row>
    <row r="1750" spans="1:25" x14ac:dyDescent="0.3">
      <c r="A1750" s="4"/>
      <c r="B1750" s="4"/>
      <c r="C1750" s="4"/>
      <c r="D1750" s="4"/>
      <c r="E1750" s="4"/>
      <c r="F1750" s="4"/>
      <c r="G1750" s="4"/>
      <c r="H1750" s="72"/>
      <c r="I1750" s="72"/>
      <c r="J1750" s="72"/>
      <c r="K1750" s="72"/>
      <c r="L1750" s="72"/>
      <c r="M1750" s="72"/>
      <c r="N1750" s="72"/>
      <c r="O1750" s="72"/>
      <c r="P1750" s="72"/>
      <c r="Q1750" s="72"/>
      <c r="R1750" s="72"/>
      <c r="S1750" s="72"/>
      <c r="T1750" s="72"/>
      <c r="U1750" s="72"/>
      <c r="V1750" s="72"/>
      <c r="W1750" s="72"/>
      <c r="X1750" s="72"/>
      <c r="Y1750" s="72"/>
    </row>
    <row r="1751" spans="1:25" x14ac:dyDescent="0.3">
      <c r="A1751" s="4"/>
      <c r="B1751" s="4"/>
      <c r="C1751" s="4"/>
      <c r="D1751" s="4"/>
      <c r="E1751" s="4"/>
      <c r="F1751" s="4"/>
      <c r="G1751" s="4"/>
      <c r="H1751" s="72"/>
      <c r="I1751" s="72"/>
      <c r="J1751" s="72"/>
      <c r="K1751" s="72"/>
      <c r="L1751" s="72"/>
      <c r="M1751" s="72"/>
      <c r="N1751" s="72"/>
      <c r="O1751" s="72"/>
      <c r="P1751" s="72"/>
      <c r="Q1751" s="72"/>
      <c r="R1751" s="72"/>
      <c r="S1751" s="72"/>
      <c r="T1751" s="72"/>
      <c r="U1751" s="72"/>
      <c r="V1751" s="72"/>
      <c r="W1751" s="72"/>
      <c r="X1751" s="72"/>
      <c r="Y1751" s="72"/>
    </row>
    <row r="1752" spans="1:25" x14ac:dyDescent="0.3">
      <c r="A1752" s="4"/>
      <c r="B1752" s="4"/>
      <c r="C1752" s="4"/>
      <c r="D1752" s="4"/>
      <c r="E1752" s="4"/>
      <c r="F1752" s="4"/>
      <c r="G1752" s="4"/>
      <c r="H1752" s="72"/>
      <c r="I1752" s="72"/>
      <c r="J1752" s="72"/>
      <c r="K1752" s="72"/>
      <c r="L1752" s="72"/>
      <c r="M1752" s="72"/>
      <c r="N1752" s="72"/>
      <c r="O1752" s="72"/>
      <c r="P1752" s="72"/>
      <c r="Q1752" s="72"/>
      <c r="R1752" s="72"/>
      <c r="S1752" s="72"/>
      <c r="T1752" s="72"/>
      <c r="U1752" s="72"/>
      <c r="V1752" s="72"/>
      <c r="W1752" s="72"/>
      <c r="X1752" s="72"/>
      <c r="Y1752" s="72"/>
    </row>
    <row r="1753" spans="1:25" x14ac:dyDescent="0.3">
      <c r="A1753" s="4"/>
      <c r="B1753" s="4"/>
      <c r="C1753" s="4"/>
      <c r="D1753" s="4"/>
      <c r="E1753" s="4"/>
      <c r="F1753" s="4"/>
      <c r="G1753" s="4"/>
      <c r="H1753" s="72"/>
      <c r="I1753" s="72"/>
      <c r="J1753" s="72"/>
      <c r="K1753" s="72"/>
      <c r="L1753" s="72"/>
      <c r="M1753" s="72"/>
      <c r="N1753" s="72"/>
      <c r="O1753" s="72"/>
      <c r="P1753" s="72"/>
      <c r="Q1753" s="72"/>
      <c r="R1753" s="72"/>
      <c r="S1753" s="72"/>
      <c r="T1753" s="72"/>
      <c r="U1753" s="72"/>
      <c r="V1753" s="72"/>
      <c r="W1753" s="72"/>
      <c r="X1753" s="72"/>
      <c r="Y1753" s="72"/>
    </row>
    <row r="1754" spans="1:25" x14ac:dyDescent="0.3">
      <c r="A1754" s="4"/>
      <c r="B1754" s="4"/>
      <c r="C1754" s="4"/>
      <c r="D1754" s="4"/>
      <c r="E1754" s="4"/>
      <c r="F1754" s="4"/>
      <c r="G1754" s="4"/>
      <c r="H1754" s="72"/>
      <c r="I1754" s="72"/>
      <c r="J1754" s="72"/>
      <c r="K1754" s="72"/>
      <c r="L1754" s="72"/>
      <c r="M1754" s="72"/>
      <c r="N1754" s="72"/>
      <c r="O1754" s="72"/>
      <c r="P1754" s="72"/>
      <c r="Q1754" s="72"/>
      <c r="R1754" s="72"/>
      <c r="S1754" s="72"/>
      <c r="T1754" s="72"/>
      <c r="U1754" s="72"/>
      <c r="V1754" s="72"/>
      <c r="W1754" s="72"/>
      <c r="X1754" s="72"/>
      <c r="Y1754" s="72"/>
    </row>
    <row r="1755" spans="1:25" x14ac:dyDescent="0.3">
      <c r="A1755" s="4"/>
      <c r="B1755" s="4"/>
      <c r="C1755" s="4"/>
      <c r="D1755" s="4"/>
      <c r="E1755" s="4"/>
      <c r="F1755" s="4"/>
      <c r="G1755" s="4"/>
      <c r="H1755" s="72"/>
      <c r="I1755" s="72"/>
      <c r="J1755" s="72"/>
      <c r="K1755" s="72"/>
      <c r="L1755" s="72"/>
      <c r="M1755" s="72"/>
      <c r="N1755" s="72"/>
      <c r="O1755" s="72"/>
      <c r="P1755" s="72"/>
      <c r="Q1755" s="72"/>
      <c r="R1755" s="72"/>
      <c r="S1755" s="72"/>
      <c r="T1755" s="72"/>
      <c r="U1755" s="72"/>
      <c r="V1755" s="72"/>
      <c r="W1755" s="72"/>
      <c r="X1755" s="72"/>
      <c r="Y1755" s="72"/>
    </row>
    <row r="1756" spans="1:25" x14ac:dyDescent="0.3">
      <c r="A1756" s="4"/>
      <c r="B1756" s="4"/>
      <c r="C1756" s="4"/>
      <c r="D1756" s="4"/>
      <c r="E1756" s="4"/>
      <c r="F1756" s="4"/>
      <c r="G1756" s="4"/>
      <c r="H1756" s="72"/>
      <c r="I1756" s="72"/>
      <c r="J1756" s="72"/>
      <c r="K1756" s="72"/>
      <c r="L1756" s="72"/>
      <c r="M1756" s="72"/>
      <c r="N1756" s="72"/>
      <c r="O1756" s="72"/>
      <c r="P1756" s="72"/>
      <c r="Q1756" s="72"/>
      <c r="R1756" s="72"/>
      <c r="S1756" s="72"/>
      <c r="T1756" s="72"/>
      <c r="U1756" s="72"/>
      <c r="V1756" s="72"/>
      <c r="W1756" s="72"/>
      <c r="X1756" s="72"/>
      <c r="Y1756" s="72"/>
    </row>
    <row r="1757" spans="1:25" x14ac:dyDescent="0.3">
      <c r="A1757" s="4"/>
      <c r="B1757" s="4"/>
      <c r="C1757" s="4"/>
      <c r="D1757" s="4"/>
      <c r="E1757" s="4"/>
      <c r="F1757" s="4"/>
      <c r="G1757" s="4"/>
      <c r="H1757" s="72"/>
      <c r="I1757" s="72"/>
      <c r="J1757" s="72"/>
      <c r="K1757" s="72"/>
      <c r="L1757" s="72"/>
      <c r="M1757" s="72"/>
      <c r="N1757" s="72"/>
      <c r="O1757" s="72"/>
      <c r="P1757" s="72"/>
      <c r="Q1757" s="72"/>
      <c r="R1757" s="72"/>
      <c r="S1757" s="72"/>
      <c r="T1757" s="72"/>
      <c r="U1757" s="72"/>
      <c r="V1757" s="72"/>
      <c r="W1757" s="72"/>
      <c r="X1757" s="72"/>
      <c r="Y1757" s="72"/>
    </row>
    <row r="1758" spans="1:25" x14ac:dyDescent="0.3">
      <c r="A1758" s="4"/>
      <c r="B1758" s="4"/>
      <c r="C1758" s="4"/>
      <c r="D1758" s="4"/>
      <c r="E1758" s="4"/>
      <c r="F1758" s="4"/>
      <c r="G1758" s="4"/>
      <c r="H1758" s="72"/>
      <c r="I1758" s="72"/>
      <c r="J1758" s="72"/>
      <c r="K1758" s="72"/>
      <c r="L1758" s="72"/>
      <c r="M1758" s="72"/>
      <c r="N1758" s="72"/>
      <c r="O1758" s="72"/>
      <c r="P1758" s="72"/>
      <c r="Q1758" s="72"/>
      <c r="R1758" s="72"/>
      <c r="S1758" s="72"/>
      <c r="T1758" s="72"/>
      <c r="U1758" s="72"/>
      <c r="V1758" s="72"/>
      <c r="W1758" s="72"/>
      <c r="X1758" s="72"/>
      <c r="Y1758" s="72"/>
    </row>
    <row r="1759" spans="1:25" x14ac:dyDescent="0.3">
      <c r="A1759" s="4"/>
      <c r="B1759" s="4"/>
      <c r="C1759" s="4"/>
      <c r="D1759" s="4"/>
      <c r="E1759" s="4"/>
      <c r="F1759" s="4"/>
      <c r="G1759" s="4"/>
      <c r="H1759" s="72"/>
      <c r="I1759" s="72"/>
      <c r="J1759" s="72"/>
      <c r="K1759" s="72"/>
      <c r="L1759" s="72"/>
      <c r="M1759" s="72"/>
      <c r="N1759" s="72"/>
      <c r="O1759" s="72"/>
      <c r="P1759" s="72"/>
      <c r="Q1759" s="72"/>
      <c r="R1759" s="72"/>
      <c r="S1759" s="72"/>
      <c r="T1759" s="72"/>
      <c r="U1759" s="72"/>
      <c r="V1759" s="72"/>
      <c r="W1759" s="72"/>
      <c r="X1759" s="72"/>
      <c r="Y1759" s="72"/>
    </row>
    <row r="1760" spans="1:25" x14ac:dyDescent="0.3">
      <c r="A1760" s="4"/>
      <c r="B1760" s="4"/>
      <c r="C1760" s="4"/>
      <c r="D1760" s="4"/>
      <c r="E1760" s="4"/>
      <c r="F1760" s="4"/>
      <c r="G1760" s="4"/>
      <c r="H1760" s="72"/>
      <c r="I1760" s="72"/>
      <c r="J1760" s="72"/>
      <c r="K1760" s="72"/>
      <c r="L1760" s="72"/>
      <c r="M1760" s="72"/>
      <c r="N1760" s="72"/>
      <c r="O1760" s="72"/>
      <c r="P1760" s="72"/>
      <c r="Q1760" s="72"/>
      <c r="R1760" s="72"/>
      <c r="S1760" s="72"/>
      <c r="T1760" s="72"/>
      <c r="U1760" s="72"/>
      <c r="V1760" s="72"/>
      <c r="W1760" s="72"/>
      <c r="X1760" s="72"/>
      <c r="Y1760" s="72"/>
    </row>
    <row r="1761" spans="1:25" x14ac:dyDescent="0.3">
      <c r="A1761" s="4"/>
      <c r="B1761" s="4"/>
      <c r="C1761" s="4"/>
      <c r="D1761" s="4"/>
      <c r="E1761" s="4"/>
      <c r="F1761" s="4"/>
      <c r="G1761" s="4"/>
      <c r="H1761" s="72"/>
      <c r="I1761" s="72"/>
      <c r="J1761" s="72"/>
      <c r="K1761" s="72"/>
      <c r="L1761" s="72"/>
      <c r="M1761" s="72"/>
      <c r="N1761" s="72"/>
      <c r="O1761" s="72"/>
      <c r="P1761" s="72"/>
      <c r="Q1761" s="72"/>
      <c r="R1761" s="72"/>
      <c r="S1761" s="72"/>
      <c r="T1761" s="72"/>
      <c r="U1761" s="72"/>
      <c r="V1761" s="72"/>
      <c r="W1761" s="72"/>
      <c r="X1761" s="72"/>
      <c r="Y1761" s="72"/>
    </row>
    <row r="1762" spans="1:25" x14ac:dyDescent="0.3">
      <c r="A1762" s="4"/>
      <c r="B1762" s="4"/>
      <c r="C1762" s="4"/>
      <c r="D1762" s="4"/>
      <c r="E1762" s="4"/>
      <c r="F1762" s="4"/>
      <c r="G1762" s="4"/>
      <c r="H1762" s="72"/>
      <c r="I1762" s="72"/>
      <c r="J1762" s="72"/>
      <c r="K1762" s="72"/>
      <c r="L1762" s="72"/>
      <c r="M1762" s="72"/>
      <c r="N1762" s="72"/>
      <c r="O1762" s="72"/>
      <c r="P1762" s="72"/>
      <c r="Q1762" s="72"/>
      <c r="R1762" s="72"/>
      <c r="S1762" s="72"/>
      <c r="T1762" s="72"/>
      <c r="U1762" s="72"/>
      <c r="V1762" s="72"/>
      <c r="W1762" s="72"/>
      <c r="X1762" s="72"/>
      <c r="Y1762" s="72"/>
    </row>
    <row r="1763" spans="1:25" x14ac:dyDescent="0.3">
      <c r="A1763" s="4"/>
      <c r="B1763" s="4"/>
      <c r="C1763" s="4"/>
      <c r="D1763" s="4"/>
      <c r="E1763" s="4"/>
      <c r="F1763" s="4"/>
      <c r="G1763" s="4"/>
      <c r="H1763" s="72"/>
      <c r="I1763" s="72"/>
      <c r="J1763" s="72"/>
      <c r="K1763" s="72"/>
      <c r="L1763" s="72"/>
      <c r="M1763" s="72"/>
      <c r="N1763" s="72"/>
      <c r="O1763" s="72"/>
      <c r="P1763" s="72"/>
      <c r="Q1763" s="72"/>
      <c r="R1763" s="72"/>
      <c r="S1763" s="72"/>
      <c r="T1763" s="72"/>
      <c r="U1763" s="72"/>
      <c r="V1763" s="72"/>
      <c r="W1763" s="72"/>
      <c r="X1763" s="72"/>
      <c r="Y1763" s="72"/>
    </row>
    <row r="1764" spans="1:25" x14ac:dyDescent="0.3">
      <c r="A1764" s="4"/>
      <c r="B1764" s="4"/>
      <c r="C1764" s="4"/>
      <c r="D1764" s="4"/>
      <c r="E1764" s="4"/>
      <c r="F1764" s="4"/>
      <c r="G1764" s="4"/>
      <c r="H1764" s="72"/>
      <c r="I1764" s="72"/>
      <c r="J1764" s="72"/>
      <c r="K1764" s="72"/>
      <c r="L1764" s="72"/>
      <c r="M1764" s="72"/>
      <c r="N1764" s="72"/>
      <c r="O1764" s="72"/>
      <c r="P1764" s="72"/>
      <c r="Q1764" s="72"/>
      <c r="R1764" s="72"/>
      <c r="S1764" s="72"/>
      <c r="T1764" s="72"/>
      <c r="U1764" s="72"/>
      <c r="V1764" s="72"/>
      <c r="W1764" s="72"/>
      <c r="X1764" s="72"/>
      <c r="Y1764" s="72"/>
    </row>
    <row r="1765" spans="1:25" x14ac:dyDescent="0.3">
      <c r="A1765" s="4"/>
      <c r="B1765" s="4"/>
      <c r="C1765" s="4"/>
      <c r="D1765" s="4"/>
      <c r="E1765" s="4"/>
      <c r="F1765" s="4"/>
      <c r="G1765" s="4"/>
      <c r="H1765" s="72"/>
      <c r="I1765" s="72"/>
      <c r="J1765" s="72"/>
      <c r="K1765" s="72"/>
      <c r="L1765" s="72"/>
      <c r="M1765" s="72"/>
      <c r="N1765" s="72"/>
      <c r="O1765" s="72"/>
      <c r="P1765" s="72"/>
      <c r="Q1765" s="72"/>
      <c r="R1765" s="72"/>
      <c r="S1765" s="72"/>
      <c r="T1765" s="72"/>
      <c r="U1765" s="72"/>
      <c r="V1765" s="72"/>
      <c r="W1765" s="72"/>
      <c r="X1765" s="72"/>
      <c r="Y1765" s="72"/>
    </row>
    <row r="1766" spans="1:25" x14ac:dyDescent="0.3">
      <c r="A1766" s="4"/>
      <c r="B1766" s="4"/>
      <c r="C1766" s="4"/>
      <c r="D1766" s="4"/>
      <c r="E1766" s="4"/>
      <c r="F1766" s="4"/>
      <c r="G1766" s="4"/>
      <c r="H1766" s="72"/>
      <c r="I1766" s="72"/>
      <c r="J1766" s="72"/>
      <c r="K1766" s="72"/>
      <c r="L1766" s="72"/>
      <c r="M1766" s="72"/>
      <c r="N1766" s="72"/>
      <c r="O1766" s="72"/>
      <c r="P1766" s="72"/>
      <c r="Q1766" s="72"/>
      <c r="R1766" s="72"/>
      <c r="S1766" s="72"/>
      <c r="T1766" s="72"/>
      <c r="U1766" s="72"/>
      <c r="V1766" s="72"/>
      <c r="W1766" s="72"/>
      <c r="X1766" s="72"/>
      <c r="Y1766" s="72"/>
    </row>
    <row r="1767" spans="1:25" x14ac:dyDescent="0.3">
      <c r="A1767" s="4"/>
      <c r="B1767" s="4"/>
      <c r="C1767" s="4"/>
      <c r="D1767" s="4"/>
      <c r="E1767" s="4"/>
      <c r="F1767" s="4"/>
      <c r="G1767" s="4"/>
      <c r="H1767" s="72"/>
      <c r="I1767" s="72"/>
      <c r="J1767" s="72"/>
      <c r="K1767" s="72"/>
      <c r="L1767" s="72"/>
      <c r="M1767" s="72"/>
      <c r="N1767" s="72"/>
      <c r="O1767" s="72"/>
      <c r="P1767" s="72"/>
      <c r="Q1767" s="72"/>
      <c r="R1767" s="72"/>
      <c r="S1767" s="72"/>
      <c r="T1767" s="72"/>
      <c r="U1767" s="72"/>
      <c r="V1767" s="72"/>
      <c r="W1767" s="72"/>
      <c r="X1767" s="72"/>
      <c r="Y1767" s="72"/>
    </row>
    <row r="1768" spans="1:25" x14ac:dyDescent="0.3">
      <c r="A1768" s="4"/>
      <c r="B1768" s="4"/>
      <c r="C1768" s="4"/>
      <c r="D1768" s="4"/>
      <c r="E1768" s="4"/>
      <c r="F1768" s="4"/>
      <c r="G1768" s="4"/>
      <c r="H1768" s="72"/>
      <c r="I1768" s="72"/>
      <c r="J1768" s="72"/>
      <c r="K1768" s="72"/>
      <c r="L1768" s="72"/>
      <c r="M1768" s="72"/>
      <c r="N1768" s="72"/>
      <c r="O1768" s="72"/>
      <c r="P1768" s="72"/>
      <c r="Q1768" s="72"/>
      <c r="R1768" s="72"/>
      <c r="S1768" s="72"/>
      <c r="T1768" s="72"/>
      <c r="U1768" s="72"/>
      <c r="V1768" s="72"/>
      <c r="W1768" s="72"/>
      <c r="X1768" s="72"/>
      <c r="Y1768" s="72"/>
    </row>
    <row r="1769" spans="1:25" x14ac:dyDescent="0.3">
      <c r="A1769" s="4"/>
      <c r="B1769" s="4"/>
      <c r="C1769" s="4"/>
      <c r="D1769" s="4"/>
      <c r="E1769" s="4"/>
      <c r="F1769" s="4"/>
      <c r="G1769" s="4"/>
      <c r="H1769" s="72"/>
      <c r="I1769" s="72"/>
      <c r="J1769" s="72"/>
      <c r="K1769" s="72"/>
      <c r="L1769" s="72"/>
      <c r="M1769" s="72"/>
      <c r="N1769" s="72"/>
      <c r="O1769" s="72"/>
      <c r="P1769" s="72"/>
      <c r="Q1769" s="72"/>
      <c r="R1769" s="72"/>
      <c r="S1769" s="72"/>
      <c r="T1769" s="72"/>
      <c r="U1769" s="72"/>
      <c r="V1769" s="72"/>
      <c r="W1769" s="72"/>
      <c r="X1769" s="72"/>
      <c r="Y1769" s="72"/>
    </row>
    <row r="1770" spans="1:25" x14ac:dyDescent="0.3">
      <c r="A1770" s="4"/>
      <c r="B1770" s="4"/>
      <c r="C1770" s="4"/>
      <c r="D1770" s="4"/>
      <c r="E1770" s="4"/>
      <c r="F1770" s="4"/>
      <c r="G1770" s="4"/>
      <c r="H1770" s="72"/>
      <c r="I1770" s="72"/>
      <c r="J1770" s="72"/>
      <c r="K1770" s="72"/>
      <c r="L1770" s="72"/>
      <c r="M1770" s="72"/>
      <c r="N1770" s="72"/>
      <c r="O1770" s="72"/>
      <c r="P1770" s="72"/>
      <c r="Q1770" s="72"/>
      <c r="R1770" s="72"/>
      <c r="S1770" s="72"/>
      <c r="T1770" s="72"/>
      <c r="U1770" s="72"/>
      <c r="V1770" s="72"/>
      <c r="W1770" s="72"/>
      <c r="X1770" s="72"/>
      <c r="Y1770" s="72"/>
    </row>
    <row r="1771" spans="1:25" x14ac:dyDescent="0.3">
      <c r="A1771" s="4"/>
      <c r="B1771" s="4"/>
      <c r="C1771" s="4"/>
      <c r="D1771" s="4"/>
      <c r="E1771" s="4"/>
      <c r="F1771" s="4"/>
      <c r="G1771" s="4"/>
      <c r="H1771" s="72"/>
      <c r="I1771" s="72"/>
      <c r="J1771" s="72"/>
      <c r="K1771" s="72"/>
      <c r="L1771" s="72"/>
      <c r="M1771" s="72"/>
      <c r="N1771" s="72"/>
      <c r="O1771" s="72"/>
      <c r="P1771" s="72"/>
      <c r="Q1771" s="72"/>
      <c r="R1771" s="72"/>
      <c r="S1771" s="72"/>
      <c r="T1771" s="72"/>
      <c r="U1771" s="72"/>
      <c r="V1771" s="72"/>
      <c r="W1771" s="72"/>
      <c r="X1771" s="72"/>
      <c r="Y1771" s="72"/>
    </row>
    <row r="1772" spans="1:25" x14ac:dyDescent="0.3">
      <c r="A1772" s="4"/>
      <c r="B1772" s="4"/>
      <c r="C1772" s="4"/>
      <c r="D1772" s="4"/>
      <c r="E1772" s="4"/>
      <c r="F1772" s="4"/>
      <c r="G1772" s="4"/>
      <c r="H1772" s="72"/>
      <c r="I1772" s="72"/>
      <c r="J1772" s="72"/>
      <c r="K1772" s="72"/>
      <c r="L1772" s="72"/>
      <c r="M1772" s="72"/>
      <c r="N1772" s="72"/>
      <c r="O1772" s="72"/>
      <c r="P1772" s="72"/>
      <c r="Q1772" s="72"/>
      <c r="R1772" s="72"/>
      <c r="S1772" s="72"/>
      <c r="T1772" s="72"/>
      <c r="U1772" s="72"/>
      <c r="V1772" s="72"/>
      <c r="W1772" s="72"/>
      <c r="X1772" s="72"/>
      <c r="Y1772" s="72"/>
    </row>
    <row r="1773" spans="1:25" x14ac:dyDescent="0.3">
      <c r="A1773" s="4"/>
      <c r="B1773" s="4"/>
      <c r="C1773" s="4"/>
      <c r="D1773" s="4"/>
      <c r="E1773" s="4"/>
      <c r="F1773" s="4"/>
      <c r="G1773" s="4"/>
      <c r="H1773" s="72"/>
      <c r="I1773" s="72"/>
      <c r="J1773" s="72"/>
      <c r="K1773" s="72"/>
      <c r="L1773" s="72"/>
      <c r="M1773" s="72"/>
      <c r="N1773" s="72"/>
      <c r="O1773" s="72"/>
      <c r="P1773" s="72"/>
      <c r="Q1773" s="72"/>
      <c r="R1773" s="72"/>
      <c r="S1773" s="72"/>
      <c r="T1773" s="72"/>
      <c r="U1773" s="72"/>
      <c r="V1773" s="72"/>
      <c r="W1773" s="72"/>
      <c r="X1773" s="72"/>
      <c r="Y1773" s="72"/>
    </row>
    <row r="1774" spans="1:25" x14ac:dyDescent="0.3">
      <c r="A1774" s="4"/>
      <c r="B1774" s="4"/>
      <c r="C1774" s="4"/>
      <c r="D1774" s="4"/>
      <c r="E1774" s="4"/>
      <c r="F1774" s="4"/>
      <c r="G1774" s="4"/>
      <c r="H1774" s="72"/>
      <c r="I1774" s="72"/>
      <c r="J1774" s="72"/>
      <c r="K1774" s="72"/>
      <c r="L1774" s="72"/>
      <c r="M1774" s="72"/>
      <c r="N1774" s="72"/>
      <c r="O1774" s="72"/>
      <c r="P1774" s="72"/>
      <c r="Q1774" s="72"/>
      <c r="R1774" s="72"/>
      <c r="S1774" s="72"/>
      <c r="T1774" s="72"/>
      <c r="U1774" s="72"/>
      <c r="V1774" s="72"/>
      <c r="W1774" s="72"/>
      <c r="X1774" s="72"/>
      <c r="Y1774" s="72"/>
    </row>
    <row r="1775" spans="1:25" x14ac:dyDescent="0.3">
      <c r="A1775" s="4"/>
      <c r="B1775" s="4"/>
      <c r="C1775" s="4"/>
      <c r="D1775" s="4"/>
      <c r="E1775" s="4"/>
      <c r="F1775" s="4"/>
      <c r="G1775" s="4"/>
      <c r="H1775" s="72"/>
      <c r="I1775" s="72"/>
      <c r="J1775" s="72"/>
      <c r="K1775" s="72"/>
      <c r="L1775" s="72"/>
      <c r="M1775" s="72"/>
      <c r="N1775" s="72"/>
      <c r="O1775" s="72"/>
      <c r="P1775" s="72"/>
      <c r="Q1775" s="72"/>
      <c r="R1775" s="72"/>
      <c r="S1775" s="72"/>
      <c r="T1775" s="72"/>
      <c r="U1775" s="72"/>
      <c r="V1775" s="72"/>
      <c r="W1775" s="72"/>
      <c r="X1775" s="72"/>
      <c r="Y1775" s="72"/>
    </row>
    <row r="1776" spans="1:25" x14ac:dyDescent="0.3">
      <c r="A1776" s="4"/>
      <c r="B1776" s="4"/>
      <c r="C1776" s="4"/>
      <c r="D1776" s="4"/>
      <c r="E1776" s="4"/>
      <c r="F1776" s="4"/>
      <c r="G1776" s="4"/>
      <c r="H1776" s="72"/>
      <c r="I1776" s="72"/>
      <c r="J1776" s="72"/>
      <c r="K1776" s="72"/>
      <c r="L1776" s="72"/>
      <c r="M1776" s="72"/>
      <c r="N1776" s="72"/>
      <c r="O1776" s="72"/>
      <c r="P1776" s="72"/>
      <c r="Q1776" s="72"/>
      <c r="R1776" s="72"/>
      <c r="S1776" s="72"/>
      <c r="T1776" s="72"/>
      <c r="U1776" s="72"/>
      <c r="V1776" s="72"/>
      <c r="W1776" s="72"/>
      <c r="X1776" s="72"/>
      <c r="Y1776" s="72"/>
    </row>
    <row r="1777" spans="1:25" x14ac:dyDescent="0.3">
      <c r="A1777" s="4"/>
      <c r="B1777" s="4"/>
      <c r="C1777" s="4"/>
      <c r="D1777" s="4"/>
      <c r="E1777" s="4"/>
      <c r="F1777" s="4"/>
      <c r="G1777" s="4"/>
      <c r="H1777" s="72"/>
      <c r="I1777" s="72"/>
      <c r="J1777" s="72"/>
      <c r="K1777" s="72"/>
      <c r="L1777" s="72"/>
      <c r="M1777" s="72"/>
      <c r="N1777" s="72"/>
      <c r="O1777" s="72"/>
      <c r="P1777" s="72"/>
      <c r="Q1777" s="72"/>
      <c r="R1777" s="72"/>
      <c r="S1777" s="72"/>
      <c r="T1777" s="72"/>
      <c r="U1777" s="72"/>
      <c r="V1777" s="72"/>
      <c r="W1777" s="72"/>
      <c r="X1777" s="72"/>
      <c r="Y1777" s="72"/>
    </row>
    <row r="1778" spans="1:25" x14ac:dyDescent="0.3">
      <c r="A1778" s="4"/>
      <c r="B1778" s="4"/>
      <c r="C1778" s="4"/>
      <c r="D1778" s="4"/>
      <c r="E1778" s="4"/>
      <c r="F1778" s="4"/>
      <c r="G1778" s="4"/>
      <c r="H1778" s="72"/>
      <c r="I1778" s="72"/>
      <c r="J1778" s="72"/>
      <c r="K1778" s="72"/>
      <c r="L1778" s="72"/>
      <c r="M1778" s="72"/>
      <c r="N1778" s="72"/>
      <c r="O1778" s="72"/>
      <c r="P1778" s="72"/>
      <c r="Q1778" s="72"/>
      <c r="R1778" s="72"/>
      <c r="S1778" s="72"/>
      <c r="T1778" s="72"/>
      <c r="U1778" s="72"/>
      <c r="V1778" s="72"/>
      <c r="W1778" s="72"/>
      <c r="X1778" s="72"/>
      <c r="Y1778" s="72"/>
    </row>
    <row r="1779" spans="1:25" x14ac:dyDescent="0.3">
      <c r="A1779" s="4"/>
      <c r="B1779" s="4"/>
      <c r="C1779" s="4"/>
      <c r="D1779" s="4"/>
      <c r="E1779" s="4"/>
      <c r="F1779" s="4"/>
      <c r="G1779" s="4"/>
      <c r="H1779" s="72"/>
      <c r="I1779" s="72"/>
      <c r="J1779" s="72"/>
      <c r="K1779" s="72"/>
      <c r="L1779" s="72"/>
      <c r="M1779" s="72"/>
      <c r="N1779" s="72"/>
      <c r="O1779" s="72"/>
      <c r="P1779" s="72"/>
      <c r="Q1779" s="72"/>
      <c r="R1779" s="72"/>
      <c r="S1779" s="72"/>
      <c r="T1779" s="72"/>
      <c r="U1779" s="72"/>
      <c r="V1779" s="72"/>
      <c r="W1779" s="72"/>
      <c r="X1779" s="72"/>
      <c r="Y1779" s="72"/>
    </row>
    <row r="1780" spans="1:25" x14ac:dyDescent="0.3">
      <c r="A1780" s="4"/>
      <c r="B1780" s="4"/>
      <c r="C1780" s="4"/>
      <c r="D1780" s="4"/>
      <c r="E1780" s="4"/>
      <c r="F1780" s="4"/>
      <c r="G1780" s="4"/>
      <c r="H1780" s="72"/>
      <c r="I1780" s="72"/>
      <c r="J1780" s="72"/>
      <c r="K1780" s="72"/>
      <c r="L1780" s="72"/>
      <c r="M1780" s="72"/>
      <c r="N1780" s="72"/>
      <c r="O1780" s="72"/>
      <c r="P1780" s="72"/>
      <c r="Q1780" s="72"/>
      <c r="R1780" s="72"/>
      <c r="S1780" s="72"/>
      <c r="T1780" s="72"/>
      <c r="U1780" s="72"/>
      <c r="V1780" s="72"/>
      <c r="W1780" s="72"/>
      <c r="X1780" s="72"/>
      <c r="Y1780" s="72"/>
    </row>
    <row r="1781" spans="1:25" x14ac:dyDescent="0.3">
      <c r="A1781" s="4"/>
      <c r="B1781" s="4"/>
      <c r="C1781" s="4"/>
      <c r="D1781" s="4"/>
      <c r="E1781" s="4"/>
      <c r="F1781" s="4"/>
      <c r="G1781" s="4"/>
      <c r="H1781" s="72"/>
      <c r="I1781" s="72"/>
      <c r="J1781" s="72"/>
      <c r="K1781" s="72"/>
      <c r="L1781" s="72"/>
      <c r="M1781" s="72"/>
      <c r="N1781" s="72"/>
      <c r="O1781" s="72"/>
      <c r="P1781" s="72"/>
      <c r="Q1781" s="72"/>
      <c r="R1781" s="72"/>
      <c r="S1781" s="72"/>
      <c r="T1781" s="72"/>
      <c r="U1781" s="72"/>
      <c r="V1781" s="72"/>
      <c r="W1781" s="72"/>
      <c r="X1781" s="72"/>
      <c r="Y1781" s="72"/>
    </row>
    <row r="1782" spans="1:25" x14ac:dyDescent="0.3">
      <c r="A1782" s="4"/>
      <c r="B1782" s="4"/>
      <c r="C1782" s="4"/>
      <c r="D1782" s="4"/>
      <c r="E1782" s="4"/>
      <c r="F1782" s="4"/>
      <c r="G1782" s="4"/>
      <c r="H1782" s="72"/>
      <c r="I1782" s="72"/>
      <c r="J1782" s="72"/>
      <c r="K1782" s="72"/>
      <c r="L1782" s="72"/>
      <c r="M1782" s="72"/>
      <c r="N1782" s="72"/>
      <c r="O1782" s="72"/>
      <c r="P1782" s="72"/>
      <c r="Q1782" s="72"/>
      <c r="R1782" s="72"/>
      <c r="S1782" s="72"/>
      <c r="T1782" s="72"/>
      <c r="U1782" s="72"/>
      <c r="V1782" s="72"/>
      <c r="W1782" s="72"/>
      <c r="X1782" s="72"/>
      <c r="Y1782" s="72"/>
    </row>
    <row r="1783" spans="1:25" x14ac:dyDescent="0.3">
      <c r="A1783" s="4"/>
      <c r="B1783" s="4"/>
      <c r="C1783" s="4"/>
      <c r="D1783" s="4"/>
      <c r="E1783" s="4"/>
      <c r="F1783" s="4"/>
      <c r="G1783" s="4"/>
      <c r="H1783" s="72"/>
      <c r="I1783" s="72"/>
      <c r="J1783" s="72"/>
      <c r="K1783" s="72"/>
      <c r="L1783" s="72"/>
      <c r="M1783" s="72"/>
      <c r="N1783" s="72"/>
      <c r="O1783" s="72"/>
      <c r="P1783" s="72"/>
      <c r="Q1783" s="72"/>
      <c r="R1783" s="72"/>
      <c r="S1783" s="72"/>
      <c r="T1783" s="72"/>
      <c r="U1783" s="72"/>
      <c r="V1783" s="72"/>
      <c r="W1783" s="72"/>
      <c r="X1783" s="72"/>
      <c r="Y1783" s="72"/>
    </row>
    <row r="1784" spans="1:25" x14ac:dyDescent="0.3">
      <c r="A1784" s="4"/>
      <c r="B1784" s="4"/>
      <c r="C1784" s="4"/>
      <c r="D1784" s="4"/>
      <c r="E1784" s="4"/>
      <c r="F1784" s="4"/>
      <c r="G1784" s="4"/>
      <c r="H1784" s="72"/>
      <c r="I1784" s="72"/>
      <c r="J1784" s="72"/>
      <c r="K1784" s="72"/>
      <c r="L1784" s="72"/>
      <c r="M1784" s="72"/>
      <c r="N1784" s="72"/>
      <c r="O1784" s="72"/>
      <c r="P1784" s="72"/>
      <c r="Q1784" s="72"/>
      <c r="R1784" s="72"/>
      <c r="S1784" s="72"/>
      <c r="T1784" s="72"/>
      <c r="U1784" s="72"/>
      <c r="V1784" s="72"/>
      <c r="W1784" s="72"/>
      <c r="X1784" s="72"/>
      <c r="Y1784" s="72"/>
    </row>
    <row r="1785" spans="1:25" x14ac:dyDescent="0.3">
      <c r="A1785" s="4"/>
      <c r="B1785" s="4"/>
      <c r="C1785" s="4"/>
      <c r="D1785" s="4"/>
      <c r="E1785" s="4"/>
      <c r="F1785" s="4"/>
      <c r="G1785" s="4"/>
      <c r="H1785" s="72"/>
      <c r="I1785" s="72"/>
      <c r="J1785" s="72"/>
      <c r="K1785" s="72"/>
      <c r="L1785" s="72"/>
      <c r="M1785" s="72"/>
      <c r="N1785" s="72"/>
      <c r="O1785" s="72"/>
      <c r="P1785" s="72"/>
      <c r="Q1785" s="72"/>
      <c r="R1785" s="72"/>
      <c r="S1785" s="72"/>
      <c r="T1785" s="72"/>
      <c r="U1785" s="72"/>
      <c r="V1785" s="72"/>
      <c r="W1785" s="72"/>
      <c r="X1785" s="72"/>
      <c r="Y1785" s="72"/>
    </row>
    <row r="1786" spans="1:25" x14ac:dyDescent="0.3">
      <c r="A1786" s="4"/>
      <c r="B1786" s="4"/>
      <c r="C1786" s="4"/>
      <c r="D1786" s="4"/>
      <c r="E1786" s="4"/>
      <c r="F1786" s="4"/>
      <c r="G1786" s="4"/>
      <c r="H1786" s="72"/>
      <c r="I1786" s="72"/>
      <c r="J1786" s="72"/>
      <c r="K1786" s="72"/>
      <c r="L1786" s="72"/>
      <c r="M1786" s="72"/>
      <c r="N1786" s="72"/>
      <c r="O1786" s="72"/>
      <c r="P1786" s="72"/>
      <c r="Q1786" s="72"/>
      <c r="R1786" s="72"/>
      <c r="S1786" s="72"/>
      <c r="T1786" s="72"/>
      <c r="U1786" s="72"/>
      <c r="V1786" s="72"/>
      <c r="W1786" s="72"/>
      <c r="X1786" s="72"/>
      <c r="Y1786" s="72"/>
    </row>
    <row r="1787" spans="1:25" x14ac:dyDescent="0.3">
      <c r="A1787" s="4"/>
      <c r="B1787" s="4"/>
      <c r="C1787" s="4"/>
      <c r="D1787" s="4"/>
      <c r="E1787" s="4"/>
      <c r="F1787" s="4"/>
      <c r="G1787" s="4"/>
      <c r="H1787" s="72"/>
      <c r="I1787" s="72"/>
      <c r="J1787" s="72"/>
      <c r="K1787" s="72"/>
      <c r="L1787" s="72"/>
      <c r="M1787" s="72"/>
      <c r="N1787" s="72"/>
      <c r="O1787" s="72"/>
      <c r="P1787" s="72"/>
      <c r="Q1787" s="72"/>
      <c r="R1787" s="72"/>
      <c r="S1787" s="72"/>
      <c r="T1787" s="72"/>
      <c r="U1787" s="72"/>
      <c r="V1787" s="72"/>
      <c r="W1787" s="72"/>
      <c r="X1787" s="72"/>
      <c r="Y1787" s="72"/>
    </row>
    <row r="1788" spans="1:25" x14ac:dyDescent="0.3">
      <c r="A1788" s="4"/>
      <c r="B1788" s="4"/>
      <c r="C1788" s="4"/>
      <c r="D1788" s="4"/>
      <c r="E1788" s="4"/>
      <c r="F1788" s="4"/>
      <c r="G1788" s="4"/>
      <c r="H1788" s="72"/>
      <c r="I1788" s="72"/>
      <c r="J1788" s="72"/>
      <c r="K1788" s="72"/>
      <c r="L1788" s="72"/>
      <c r="M1788" s="72"/>
      <c r="N1788" s="72"/>
      <c r="O1788" s="72"/>
      <c r="P1788" s="72"/>
      <c r="Q1788" s="72"/>
      <c r="R1788" s="72"/>
      <c r="S1788" s="72"/>
      <c r="T1788" s="72"/>
      <c r="U1788" s="72"/>
      <c r="V1788" s="72"/>
      <c r="W1788" s="72"/>
      <c r="X1788" s="72"/>
      <c r="Y1788" s="72"/>
    </row>
    <row r="1789" spans="1:25" x14ac:dyDescent="0.3">
      <c r="A1789" s="4"/>
      <c r="B1789" s="4"/>
      <c r="C1789" s="4"/>
      <c r="D1789" s="4"/>
      <c r="E1789" s="4"/>
      <c r="F1789" s="4"/>
      <c r="G1789" s="4"/>
      <c r="H1789" s="72"/>
      <c r="I1789" s="72"/>
      <c r="J1789" s="72"/>
      <c r="K1789" s="72"/>
      <c r="L1789" s="72"/>
      <c r="M1789" s="72"/>
      <c r="N1789" s="72"/>
      <c r="O1789" s="72"/>
      <c r="P1789" s="72"/>
      <c r="Q1789" s="72"/>
      <c r="R1789" s="72"/>
      <c r="S1789" s="72"/>
      <c r="T1789" s="72"/>
      <c r="U1789" s="72"/>
      <c r="V1789" s="72"/>
      <c r="W1789" s="72"/>
      <c r="X1789" s="72"/>
      <c r="Y1789" s="72"/>
    </row>
    <row r="1790" spans="1:25" x14ac:dyDescent="0.3">
      <c r="A1790" s="4"/>
      <c r="B1790" s="4"/>
      <c r="C1790" s="4"/>
      <c r="D1790" s="4"/>
      <c r="E1790" s="4"/>
      <c r="F1790" s="4"/>
      <c r="G1790" s="4"/>
      <c r="H1790" s="72"/>
      <c r="I1790" s="72"/>
      <c r="J1790" s="72"/>
      <c r="K1790" s="72"/>
      <c r="L1790" s="72"/>
      <c r="M1790" s="72"/>
      <c r="N1790" s="72"/>
      <c r="O1790" s="72"/>
      <c r="P1790" s="72"/>
      <c r="Q1790" s="72"/>
      <c r="R1790" s="72"/>
      <c r="S1790" s="72"/>
      <c r="T1790" s="72"/>
      <c r="U1790" s="72"/>
      <c r="V1790" s="72"/>
      <c r="W1790" s="72"/>
      <c r="X1790" s="72"/>
      <c r="Y1790" s="72"/>
    </row>
    <row r="1791" spans="1:25" x14ac:dyDescent="0.3">
      <c r="A1791" s="4"/>
      <c r="B1791" s="4"/>
      <c r="C1791" s="4"/>
      <c r="D1791" s="4"/>
      <c r="E1791" s="4"/>
      <c r="F1791" s="4"/>
      <c r="G1791" s="4"/>
      <c r="H1791" s="72"/>
      <c r="I1791" s="72"/>
      <c r="J1791" s="72"/>
      <c r="K1791" s="72"/>
      <c r="L1791" s="72"/>
      <c r="M1791" s="72"/>
      <c r="N1791" s="72"/>
      <c r="O1791" s="72"/>
      <c r="P1791" s="72"/>
      <c r="Q1791" s="72"/>
      <c r="R1791" s="72"/>
      <c r="S1791" s="72"/>
      <c r="T1791" s="72"/>
      <c r="U1791" s="72"/>
      <c r="V1791" s="72"/>
      <c r="W1791" s="72"/>
      <c r="X1791" s="72"/>
      <c r="Y1791" s="72"/>
    </row>
    <row r="1792" spans="1:25" x14ac:dyDescent="0.3">
      <c r="A1792" s="4"/>
      <c r="B1792" s="4"/>
      <c r="C1792" s="4"/>
      <c r="D1792" s="4"/>
      <c r="E1792" s="4"/>
      <c r="F1792" s="4"/>
      <c r="G1792" s="4"/>
      <c r="H1792" s="72"/>
      <c r="I1792" s="72"/>
      <c r="J1792" s="72"/>
      <c r="K1792" s="72"/>
      <c r="L1792" s="72"/>
      <c r="M1792" s="72"/>
      <c r="N1792" s="72"/>
      <c r="O1792" s="72"/>
      <c r="P1792" s="72"/>
      <c r="Q1792" s="72"/>
      <c r="R1792" s="72"/>
      <c r="S1792" s="72"/>
      <c r="T1792" s="72"/>
      <c r="U1792" s="72"/>
      <c r="V1792" s="72"/>
      <c r="W1792" s="72"/>
      <c r="X1792" s="72"/>
      <c r="Y1792" s="72"/>
    </row>
    <row r="1793" spans="1:25" x14ac:dyDescent="0.3">
      <c r="A1793" s="4"/>
      <c r="B1793" s="4"/>
      <c r="C1793" s="4"/>
      <c r="D1793" s="4"/>
      <c r="E1793" s="4"/>
      <c r="F1793" s="4"/>
      <c r="G1793" s="4"/>
      <c r="H1793" s="72"/>
      <c r="I1793" s="72"/>
      <c r="J1793" s="72"/>
      <c r="K1793" s="72"/>
      <c r="L1793" s="72"/>
      <c r="M1793" s="72"/>
      <c r="N1793" s="72"/>
      <c r="O1793" s="72"/>
      <c r="P1793" s="72"/>
      <c r="Q1793" s="72"/>
      <c r="R1793" s="72"/>
      <c r="S1793" s="72"/>
      <c r="T1793" s="72"/>
      <c r="U1793" s="72"/>
      <c r="V1793" s="72"/>
      <c r="W1793" s="72"/>
      <c r="X1793" s="72"/>
      <c r="Y1793" s="72"/>
    </row>
    <row r="1794" spans="1:25" x14ac:dyDescent="0.3">
      <c r="A1794" s="4"/>
      <c r="B1794" s="4"/>
      <c r="C1794" s="4"/>
      <c r="D1794" s="4"/>
      <c r="E1794" s="4"/>
      <c r="F1794" s="4"/>
      <c r="G1794" s="4"/>
      <c r="H1794" s="72"/>
      <c r="I1794" s="72"/>
      <c r="J1794" s="72"/>
      <c r="K1794" s="72"/>
      <c r="L1794" s="72"/>
      <c r="M1794" s="72"/>
      <c r="N1794" s="72"/>
      <c r="O1794" s="72"/>
      <c r="P1794" s="72"/>
      <c r="Q1794" s="72"/>
      <c r="R1794" s="72"/>
      <c r="S1794" s="72"/>
      <c r="T1794" s="72"/>
      <c r="U1794" s="72"/>
      <c r="V1794" s="72"/>
      <c r="W1794" s="72"/>
      <c r="X1794" s="72"/>
      <c r="Y1794" s="72"/>
    </row>
    <row r="1795" spans="1:25" x14ac:dyDescent="0.3">
      <c r="A1795" s="4"/>
      <c r="B1795" s="4"/>
      <c r="C1795" s="4"/>
      <c r="D1795" s="4"/>
      <c r="E1795" s="4"/>
      <c r="F1795" s="4"/>
      <c r="G1795" s="4"/>
      <c r="H1795" s="72"/>
      <c r="I1795" s="72"/>
      <c r="J1795" s="72"/>
      <c r="K1795" s="72"/>
      <c r="L1795" s="72"/>
      <c r="M1795" s="72"/>
      <c r="N1795" s="72"/>
      <c r="O1795" s="72"/>
      <c r="P1795" s="72"/>
      <c r="Q1795" s="72"/>
      <c r="R1795" s="72"/>
      <c r="S1795" s="72"/>
      <c r="T1795" s="72"/>
      <c r="U1795" s="72"/>
      <c r="V1795" s="72"/>
      <c r="W1795" s="72"/>
      <c r="X1795" s="72"/>
      <c r="Y1795" s="72"/>
    </row>
    <row r="1796" spans="1:25" x14ac:dyDescent="0.3">
      <c r="A1796" s="4"/>
      <c r="B1796" s="4"/>
      <c r="C1796" s="4"/>
      <c r="D1796" s="4"/>
      <c r="E1796" s="4"/>
      <c r="F1796" s="4"/>
      <c r="G1796" s="4"/>
      <c r="H1796" s="72"/>
      <c r="I1796" s="72"/>
      <c r="J1796" s="72"/>
      <c r="K1796" s="72"/>
      <c r="L1796" s="72"/>
      <c r="M1796" s="72"/>
      <c r="N1796" s="72"/>
      <c r="O1796" s="72"/>
      <c r="P1796" s="72"/>
      <c r="Q1796" s="72"/>
      <c r="R1796" s="72"/>
      <c r="S1796" s="72"/>
      <c r="T1796" s="72"/>
      <c r="U1796" s="72"/>
      <c r="V1796" s="72"/>
      <c r="W1796" s="72"/>
      <c r="X1796" s="72"/>
      <c r="Y1796" s="72"/>
    </row>
    <row r="1797" spans="1:25" x14ac:dyDescent="0.3">
      <c r="A1797" s="4"/>
      <c r="B1797" s="4"/>
      <c r="C1797" s="4"/>
      <c r="D1797" s="4"/>
      <c r="E1797" s="4"/>
      <c r="F1797" s="4"/>
      <c r="G1797" s="4"/>
      <c r="H1797" s="72"/>
      <c r="I1797" s="72"/>
      <c r="J1797" s="72"/>
      <c r="K1797" s="72"/>
      <c r="L1797" s="72"/>
      <c r="M1797" s="72"/>
      <c r="N1797" s="72"/>
      <c r="O1797" s="72"/>
      <c r="P1797" s="72"/>
      <c r="Q1797" s="72"/>
      <c r="R1797" s="72"/>
      <c r="S1797" s="72"/>
      <c r="T1797" s="72"/>
      <c r="U1797" s="72"/>
      <c r="V1797" s="72"/>
      <c r="W1797" s="72"/>
      <c r="X1797" s="72"/>
      <c r="Y1797" s="72"/>
    </row>
    <row r="1798" spans="1:25" x14ac:dyDescent="0.3">
      <c r="A1798" s="4"/>
      <c r="B1798" s="4"/>
      <c r="C1798" s="4"/>
      <c r="D1798" s="4"/>
      <c r="E1798" s="4"/>
      <c r="F1798" s="4"/>
      <c r="G1798" s="4"/>
      <c r="H1798" s="72"/>
      <c r="I1798" s="72"/>
      <c r="J1798" s="72"/>
      <c r="K1798" s="72"/>
      <c r="L1798" s="72"/>
      <c r="M1798" s="72"/>
      <c r="N1798" s="72"/>
      <c r="O1798" s="72"/>
      <c r="P1798" s="72"/>
      <c r="Q1798" s="72"/>
      <c r="R1798" s="72"/>
      <c r="S1798" s="72"/>
      <c r="T1798" s="72"/>
      <c r="U1798" s="72"/>
      <c r="V1798" s="72"/>
      <c r="W1798" s="72"/>
      <c r="X1798" s="72"/>
      <c r="Y1798" s="72"/>
    </row>
    <row r="1799" spans="1:25" x14ac:dyDescent="0.3">
      <c r="A1799" s="4"/>
      <c r="B1799" s="4"/>
      <c r="C1799" s="4"/>
      <c r="D1799" s="4"/>
      <c r="E1799" s="4"/>
      <c r="F1799" s="4"/>
      <c r="G1799" s="4"/>
      <c r="H1799" s="72"/>
      <c r="I1799" s="72"/>
      <c r="J1799" s="72"/>
      <c r="K1799" s="72"/>
      <c r="L1799" s="72"/>
      <c r="M1799" s="72"/>
      <c r="N1799" s="72"/>
      <c r="O1799" s="72"/>
      <c r="P1799" s="72"/>
      <c r="Q1799" s="72"/>
      <c r="R1799" s="72"/>
      <c r="S1799" s="72"/>
      <c r="T1799" s="72"/>
      <c r="U1799" s="72"/>
      <c r="V1799" s="72"/>
      <c r="W1799" s="72"/>
      <c r="X1799" s="72"/>
      <c r="Y1799" s="72"/>
    </row>
    <row r="1800" spans="1:25" x14ac:dyDescent="0.3">
      <c r="A1800" s="4"/>
      <c r="B1800" s="4"/>
      <c r="C1800" s="4"/>
      <c r="D1800" s="4"/>
      <c r="E1800" s="4"/>
      <c r="F1800" s="4"/>
      <c r="G1800" s="4"/>
      <c r="H1800" s="72"/>
      <c r="I1800" s="72"/>
      <c r="J1800" s="72"/>
      <c r="K1800" s="72"/>
      <c r="L1800" s="72"/>
      <c r="M1800" s="72"/>
      <c r="N1800" s="72"/>
      <c r="O1800" s="72"/>
      <c r="P1800" s="72"/>
      <c r="Q1800" s="72"/>
      <c r="R1800" s="72"/>
      <c r="S1800" s="72"/>
      <c r="T1800" s="72"/>
      <c r="U1800" s="72"/>
      <c r="V1800" s="72"/>
      <c r="W1800" s="72"/>
      <c r="X1800" s="72"/>
      <c r="Y1800" s="72"/>
    </row>
    <row r="1801" spans="1:25" x14ac:dyDescent="0.3">
      <c r="A1801" s="4"/>
      <c r="B1801" s="4"/>
      <c r="C1801" s="4"/>
      <c r="D1801" s="4"/>
      <c r="E1801" s="4"/>
      <c r="F1801" s="4"/>
      <c r="G1801" s="4"/>
      <c r="H1801" s="72"/>
      <c r="I1801" s="72"/>
      <c r="J1801" s="72"/>
      <c r="K1801" s="72"/>
      <c r="L1801" s="72"/>
      <c r="M1801" s="72"/>
      <c r="N1801" s="72"/>
      <c r="O1801" s="72"/>
      <c r="P1801" s="72"/>
      <c r="Q1801" s="72"/>
      <c r="R1801" s="72"/>
      <c r="S1801" s="72"/>
      <c r="T1801" s="72"/>
      <c r="U1801" s="72"/>
      <c r="V1801" s="72"/>
      <c r="W1801" s="72"/>
      <c r="X1801" s="72"/>
      <c r="Y1801" s="72"/>
    </row>
    <row r="1802" spans="1:25" x14ac:dyDescent="0.3">
      <c r="A1802" s="4"/>
      <c r="B1802" s="4"/>
      <c r="C1802" s="4"/>
      <c r="D1802" s="4"/>
      <c r="E1802" s="4"/>
      <c r="F1802" s="4"/>
      <c r="G1802" s="4"/>
      <c r="H1802" s="72"/>
      <c r="I1802" s="72"/>
      <c r="J1802" s="72"/>
      <c r="K1802" s="72"/>
      <c r="L1802" s="72"/>
      <c r="M1802" s="72"/>
      <c r="N1802" s="72"/>
      <c r="O1802" s="72"/>
      <c r="P1802" s="72"/>
      <c r="Q1802" s="72"/>
      <c r="R1802" s="72"/>
      <c r="S1802" s="72"/>
      <c r="T1802" s="72"/>
      <c r="U1802" s="72"/>
      <c r="V1802" s="72"/>
      <c r="W1802" s="72"/>
      <c r="X1802" s="72"/>
      <c r="Y1802" s="72"/>
    </row>
    <row r="1803" spans="1:25" x14ac:dyDescent="0.3">
      <c r="A1803" s="4"/>
      <c r="B1803" s="4"/>
      <c r="C1803" s="4"/>
      <c r="D1803" s="4"/>
      <c r="E1803" s="4"/>
      <c r="F1803" s="4"/>
      <c r="G1803" s="4"/>
      <c r="H1803" s="72"/>
      <c r="I1803" s="72"/>
      <c r="J1803" s="72"/>
      <c r="K1803" s="72"/>
      <c r="L1803" s="72"/>
      <c r="M1803" s="72"/>
      <c r="N1803" s="72"/>
      <c r="O1803" s="72"/>
      <c r="P1803" s="72"/>
      <c r="Q1803" s="72"/>
      <c r="R1803" s="72"/>
      <c r="S1803" s="72"/>
      <c r="T1803" s="72"/>
      <c r="U1803" s="72"/>
      <c r="V1803" s="72"/>
      <c r="W1803" s="72"/>
      <c r="X1803" s="72"/>
      <c r="Y1803" s="72"/>
    </row>
    <row r="1804" spans="1:25" x14ac:dyDescent="0.3">
      <c r="A1804" s="4"/>
      <c r="B1804" s="4"/>
      <c r="C1804" s="4"/>
      <c r="D1804" s="4"/>
      <c r="E1804" s="4"/>
      <c r="F1804" s="4"/>
      <c r="G1804" s="4"/>
      <c r="H1804" s="72"/>
      <c r="I1804" s="72"/>
      <c r="J1804" s="72"/>
      <c r="K1804" s="72"/>
      <c r="L1804" s="72"/>
      <c r="M1804" s="72"/>
      <c r="N1804" s="72"/>
      <c r="O1804" s="72"/>
      <c r="P1804" s="72"/>
      <c r="Q1804" s="72"/>
      <c r="R1804" s="72"/>
      <c r="S1804" s="72"/>
      <c r="T1804" s="72"/>
      <c r="U1804" s="72"/>
      <c r="V1804" s="72"/>
      <c r="W1804" s="72"/>
      <c r="X1804" s="72"/>
      <c r="Y1804" s="72"/>
    </row>
    <row r="1805" spans="1:25" x14ac:dyDescent="0.3">
      <c r="A1805" s="4"/>
      <c r="B1805" s="4"/>
      <c r="C1805" s="4"/>
      <c r="D1805" s="4"/>
      <c r="E1805" s="4"/>
      <c r="F1805" s="4"/>
      <c r="G1805" s="4"/>
      <c r="H1805" s="72"/>
      <c r="I1805" s="72"/>
      <c r="J1805" s="72"/>
      <c r="K1805" s="72"/>
      <c r="L1805" s="72"/>
      <c r="M1805" s="72"/>
      <c r="N1805" s="72"/>
      <c r="O1805" s="72"/>
      <c r="P1805" s="72"/>
      <c r="Q1805" s="72"/>
      <c r="R1805" s="72"/>
      <c r="S1805" s="72"/>
      <c r="T1805" s="72"/>
      <c r="U1805" s="72"/>
      <c r="V1805" s="72"/>
      <c r="W1805" s="72"/>
      <c r="X1805" s="72"/>
      <c r="Y1805" s="72"/>
    </row>
    <row r="1806" spans="1:25" x14ac:dyDescent="0.3">
      <c r="A1806" s="4"/>
      <c r="B1806" s="4"/>
      <c r="C1806" s="4"/>
      <c r="D1806" s="4"/>
      <c r="E1806" s="4"/>
      <c r="F1806" s="4"/>
      <c r="G1806" s="4"/>
      <c r="H1806" s="72"/>
      <c r="I1806" s="72"/>
      <c r="J1806" s="72"/>
      <c r="K1806" s="72"/>
      <c r="L1806" s="72"/>
      <c r="M1806" s="72"/>
      <c r="N1806" s="72"/>
      <c r="O1806" s="72"/>
      <c r="P1806" s="72"/>
      <c r="Q1806" s="72"/>
      <c r="R1806" s="72"/>
      <c r="S1806" s="72"/>
      <c r="T1806" s="72"/>
      <c r="U1806" s="72"/>
      <c r="V1806" s="72"/>
      <c r="W1806" s="72"/>
      <c r="X1806" s="72"/>
      <c r="Y1806" s="72"/>
    </row>
    <row r="1807" spans="1:25" x14ac:dyDescent="0.3">
      <c r="A1807" s="4"/>
      <c r="B1807" s="4"/>
      <c r="C1807" s="4"/>
      <c r="D1807" s="4"/>
      <c r="E1807" s="4"/>
      <c r="F1807" s="4"/>
      <c r="G1807" s="4"/>
      <c r="H1807" s="72"/>
      <c r="I1807" s="72"/>
      <c r="J1807" s="72"/>
      <c r="K1807" s="72"/>
      <c r="L1807" s="72"/>
      <c r="M1807" s="72"/>
      <c r="N1807" s="72"/>
      <c r="O1807" s="72"/>
      <c r="P1807" s="72"/>
      <c r="Q1807" s="72"/>
      <c r="R1807" s="72"/>
      <c r="S1807" s="72"/>
      <c r="T1807" s="72"/>
      <c r="U1807" s="72"/>
      <c r="V1807" s="72"/>
      <c r="W1807" s="72"/>
      <c r="X1807" s="72"/>
      <c r="Y1807" s="72"/>
    </row>
    <row r="1808" spans="1:25" x14ac:dyDescent="0.3">
      <c r="A1808" s="4"/>
      <c r="B1808" s="4"/>
      <c r="C1808" s="4"/>
      <c r="D1808" s="4"/>
      <c r="E1808" s="4"/>
      <c r="F1808" s="4"/>
      <c r="G1808" s="4"/>
      <c r="H1808" s="72"/>
      <c r="I1808" s="72"/>
      <c r="J1808" s="72"/>
      <c r="K1808" s="72"/>
      <c r="L1808" s="72"/>
      <c r="M1808" s="72"/>
      <c r="N1808" s="72"/>
      <c r="O1808" s="72"/>
      <c r="P1808" s="72"/>
      <c r="Q1808" s="72"/>
      <c r="R1808" s="72"/>
      <c r="S1808" s="72"/>
      <c r="T1808" s="72"/>
      <c r="U1808" s="72"/>
      <c r="V1808" s="72"/>
      <c r="W1808" s="72"/>
      <c r="X1808" s="72"/>
      <c r="Y1808" s="72"/>
    </row>
    <row r="1809" spans="1:25" x14ac:dyDescent="0.3">
      <c r="A1809" s="4"/>
      <c r="B1809" s="4"/>
      <c r="C1809" s="4"/>
      <c r="D1809" s="4"/>
      <c r="E1809" s="4"/>
      <c r="F1809" s="4"/>
      <c r="G1809" s="4"/>
      <c r="H1809" s="72"/>
      <c r="I1809" s="72"/>
      <c r="J1809" s="72"/>
      <c r="K1809" s="72"/>
      <c r="L1809" s="72"/>
      <c r="M1809" s="72"/>
      <c r="N1809" s="72"/>
      <c r="O1809" s="72"/>
      <c r="P1809" s="72"/>
      <c r="Q1809" s="72"/>
      <c r="R1809" s="72"/>
      <c r="S1809" s="72"/>
      <c r="T1809" s="72"/>
      <c r="U1809" s="72"/>
      <c r="V1809" s="72"/>
      <c r="W1809" s="72"/>
      <c r="X1809" s="72"/>
      <c r="Y1809" s="72"/>
    </row>
    <row r="1810" spans="1:25" x14ac:dyDescent="0.3">
      <c r="A1810" s="4"/>
      <c r="B1810" s="4"/>
      <c r="C1810" s="4"/>
      <c r="D1810" s="4"/>
      <c r="E1810" s="4"/>
      <c r="F1810" s="4"/>
      <c r="G1810" s="4"/>
      <c r="H1810" s="72"/>
      <c r="I1810" s="72"/>
      <c r="J1810" s="72"/>
      <c r="K1810" s="72"/>
      <c r="L1810" s="72"/>
      <c r="M1810" s="72"/>
      <c r="N1810" s="72"/>
      <c r="O1810" s="72"/>
      <c r="P1810" s="72"/>
      <c r="Q1810" s="72"/>
      <c r="R1810" s="72"/>
      <c r="S1810" s="72"/>
      <c r="T1810" s="72"/>
      <c r="U1810" s="72"/>
      <c r="V1810" s="72"/>
      <c r="W1810" s="72"/>
      <c r="X1810" s="72"/>
      <c r="Y1810" s="72"/>
    </row>
    <row r="1811" spans="1:25" x14ac:dyDescent="0.3">
      <c r="A1811" s="4"/>
      <c r="B1811" s="4"/>
      <c r="C1811" s="4"/>
      <c r="D1811" s="4"/>
      <c r="E1811" s="4"/>
      <c r="F1811" s="4"/>
      <c r="G1811" s="4"/>
      <c r="H1811" s="72"/>
      <c r="I1811" s="72"/>
      <c r="J1811" s="72"/>
      <c r="K1811" s="72"/>
      <c r="L1811" s="72"/>
      <c r="M1811" s="72"/>
      <c r="N1811" s="72"/>
      <c r="O1811" s="72"/>
      <c r="P1811" s="72"/>
      <c r="Q1811" s="72"/>
      <c r="R1811" s="72"/>
      <c r="S1811" s="72"/>
      <c r="T1811" s="72"/>
      <c r="U1811" s="72"/>
      <c r="V1811" s="72"/>
      <c r="W1811" s="72"/>
      <c r="X1811" s="72"/>
      <c r="Y1811" s="72"/>
    </row>
    <row r="1812" spans="1:25" x14ac:dyDescent="0.3">
      <c r="A1812" s="4"/>
      <c r="B1812" s="4"/>
      <c r="C1812" s="4"/>
      <c r="D1812" s="4"/>
      <c r="E1812" s="4"/>
      <c r="F1812" s="4"/>
      <c r="G1812" s="4"/>
      <c r="H1812" s="72"/>
      <c r="I1812" s="72"/>
      <c r="J1812" s="72"/>
      <c r="K1812" s="72"/>
      <c r="L1812" s="72"/>
      <c r="M1812" s="72"/>
      <c r="N1812" s="72"/>
      <c r="O1812" s="72"/>
      <c r="P1812" s="72"/>
      <c r="Q1812" s="72"/>
      <c r="R1812" s="72"/>
      <c r="S1812" s="72"/>
      <c r="T1812" s="72"/>
      <c r="U1812" s="72"/>
      <c r="V1812" s="72"/>
      <c r="W1812" s="72"/>
      <c r="X1812" s="72"/>
      <c r="Y1812" s="72"/>
    </row>
    <row r="1813" spans="1:25" x14ac:dyDescent="0.3">
      <c r="A1813" s="4"/>
      <c r="B1813" s="4"/>
      <c r="C1813" s="4"/>
      <c r="D1813" s="4"/>
      <c r="E1813" s="4"/>
      <c r="F1813" s="4"/>
      <c r="G1813" s="4"/>
      <c r="H1813" s="72"/>
      <c r="I1813" s="72"/>
      <c r="J1813" s="72"/>
      <c r="K1813" s="72"/>
      <c r="L1813" s="72"/>
      <c r="M1813" s="72"/>
      <c r="N1813" s="72"/>
      <c r="O1813" s="72"/>
      <c r="P1813" s="72"/>
      <c r="Q1813" s="72"/>
      <c r="R1813" s="72"/>
      <c r="S1813" s="72"/>
      <c r="T1813" s="72"/>
      <c r="U1813" s="72"/>
      <c r="V1813" s="72"/>
      <c r="W1813" s="72"/>
      <c r="X1813" s="72"/>
      <c r="Y1813" s="72"/>
    </row>
    <row r="1814" spans="1:25" x14ac:dyDescent="0.3">
      <c r="A1814" s="4"/>
      <c r="B1814" s="4"/>
      <c r="C1814" s="4"/>
      <c r="D1814" s="4"/>
      <c r="E1814" s="4"/>
      <c r="F1814" s="4"/>
      <c r="G1814" s="4"/>
      <c r="H1814" s="72"/>
      <c r="I1814" s="72"/>
      <c r="J1814" s="72"/>
      <c r="K1814" s="72"/>
      <c r="L1814" s="72"/>
      <c r="M1814" s="72"/>
      <c r="N1814" s="72"/>
      <c r="O1814" s="72"/>
      <c r="P1814" s="72"/>
      <c r="Q1814" s="72"/>
      <c r="R1814" s="72"/>
      <c r="S1814" s="72"/>
      <c r="T1814" s="72"/>
      <c r="U1814" s="72"/>
      <c r="V1814" s="72"/>
      <c r="W1814" s="72"/>
      <c r="X1814" s="72"/>
      <c r="Y1814" s="72"/>
    </row>
    <row r="1815" spans="1:25" x14ac:dyDescent="0.3">
      <c r="A1815" s="4"/>
      <c r="B1815" s="4"/>
      <c r="C1815" s="4"/>
      <c r="D1815" s="4"/>
      <c r="E1815" s="4"/>
      <c r="F1815" s="4"/>
      <c r="G1815" s="4"/>
      <c r="H1815" s="72"/>
      <c r="I1815" s="72"/>
      <c r="J1815" s="72"/>
      <c r="K1815" s="72"/>
      <c r="L1815" s="72"/>
      <c r="M1815" s="72"/>
      <c r="N1815" s="72"/>
      <c r="O1815" s="72"/>
      <c r="P1815" s="72"/>
      <c r="Q1815" s="72"/>
      <c r="R1815" s="72"/>
      <c r="S1815" s="72"/>
      <c r="T1815" s="72"/>
      <c r="U1815" s="72"/>
      <c r="V1815" s="72"/>
      <c r="W1815" s="72"/>
      <c r="X1815" s="72"/>
      <c r="Y1815" s="72"/>
    </row>
    <row r="1816" spans="1:25" x14ac:dyDescent="0.3">
      <c r="A1816" s="4"/>
      <c r="B1816" s="4"/>
      <c r="C1816" s="4"/>
      <c r="D1816" s="4"/>
      <c r="E1816" s="4"/>
      <c r="F1816" s="4"/>
      <c r="G1816" s="4"/>
      <c r="H1816" s="72"/>
      <c r="I1816" s="72"/>
      <c r="J1816" s="72"/>
      <c r="K1816" s="72"/>
      <c r="L1816" s="72"/>
      <c r="M1816" s="72"/>
      <c r="N1816" s="72"/>
      <c r="O1816" s="72"/>
      <c r="P1816" s="72"/>
      <c r="Q1816" s="72"/>
      <c r="R1816" s="72"/>
      <c r="S1816" s="72"/>
      <c r="T1816" s="72"/>
      <c r="U1816" s="72"/>
      <c r="V1816" s="72"/>
      <c r="W1816" s="72"/>
      <c r="X1816" s="72"/>
      <c r="Y1816" s="72"/>
    </row>
    <row r="1817" spans="1:25" x14ac:dyDescent="0.3">
      <c r="A1817" s="4"/>
      <c r="B1817" s="4"/>
      <c r="C1817" s="4"/>
      <c r="D1817" s="4"/>
      <c r="E1817" s="4"/>
      <c r="F1817" s="4"/>
      <c r="G1817" s="4"/>
      <c r="H1817" s="72"/>
      <c r="I1817" s="72"/>
      <c r="J1817" s="72"/>
      <c r="K1817" s="72"/>
      <c r="L1817" s="72"/>
      <c r="M1817" s="72"/>
      <c r="N1817" s="72"/>
      <c r="O1817" s="72"/>
      <c r="P1817" s="72"/>
      <c r="Q1817" s="72"/>
      <c r="R1817" s="72"/>
      <c r="S1817" s="72"/>
      <c r="T1817" s="72"/>
      <c r="U1817" s="72"/>
      <c r="V1817" s="72"/>
      <c r="W1817" s="72"/>
      <c r="X1817" s="72"/>
      <c r="Y1817" s="72"/>
    </row>
    <row r="1818" spans="1:25" x14ac:dyDescent="0.3">
      <c r="A1818" s="4"/>
      <c r="B1818" s="4"/>
      <c r="C1818" s="4"/>
      <c r="D1818" s="4"/>
      <c r="E1818" s="4"/>
      <c r="F1818" s="4"/>
      <c r="G1818" s="4"/>
      <c r="H1818" s="72"/>
      <c r="I1818" s="72"/>
      <c r="J1818" s="72"/>
      <c r="K1818" s="72"/>
      <c r="L1818" s="72"/>
      <c r="M1818" s="72"/>
      <c r="N1818" s="72"/>
      <c r="O1818" s="72"/>
      <c r="P1818" s="72"/>
      <c r="Q1818" s="72"/>
      <c r="R1818" s="72"/>
      <c r="S1818" s="72"/>
      <c r="T1818" s="72"/>
      <c r="U1818" s="72"/>
      <c r="V1818" s="72"/>
      <c r="W1818" s="72"/>
      <c r="X1818" s="72"/>
      <c r="Y1818" s="72"/>
    </row>
    <row r="1819" spans="1:25" x14ac:dyDescent="0.3">
      <c r="A1819" s="4"/>
      <c r="B1819" s="4"/>
      <c r="C1819" s="4"/>
      <c r="D1819" s="4"/>
      <c r="E1819" s="4"/>
      <c r="F1819" s="4"/>
      <c r="G1819" s="4"/>
      <c r="H1819" s="72"/>
      <c r="I1819" s="72"/>
      <c r="J1819" s="72"/>
      <c r="K1819" s="72"/>
      <c r="L1819" s="72"/>
      <c r="M1819" s="72"/>
      <c r="N1819" s="72"/>
      <c r="O1819" s="72"/>
      <c r="P1819" s="72"/>
      <c r="Q1819" s="72"/>
      <c r="R1819" s="72"/>
      <c r="S1819" s="72"/>
      <c r="T1819" s="72"/>
      <c r="U1819" s="72"/>
      <c r="V1819" s="72"/>
      <c r="W1819" s="72"/>
      <c r="X1819" s="72"/>
      <c r="Y1819" s="72"/>
    </row>
    <row r="1820" spans="1:25" x14ac:dyDescent="0.3">
      <c r="A1820" s="4"/>
      <c r="B1820" s="4"/>
      <c r="C1820" s="4"/>
      <c r="D1820" s="4"/>
      <c r="E1820" s="4"/>
      <c r="F1820" s="4"/>
      <c r="G1820" s="4"/>
      <c r="H1820" s="72"/>
      <c r="I1820" s="72"/>
      <c r="J1820" s="72"/>
      <c r="K1820" s="72"/>
      <c r="L1820" s="72"/>
      <c r="M1820" s="72"/>
      <c r="N1820" s="72"/>
      <c r="O1820" s="72"/>
      <c r="P1820" s="72"/>
      <c r="Q1820" s="72"/>
      <c r="R1820" s="72"/>
      <c r="S1820" s="72"/>
      <c r="T1820" s="72"/>
      <c r="U1820" s="72"/>
      <c r="V1820" s="72"/>
      <c r="W1820" s="72"/>
      <c r="X1820" s="72"/>
      <c r="Y1820" s="72"/>
    </row>
    <row r="1821" spans="1:25" x14ac:dyDescent="0.3">
      <c r="A1821" s="4"/>
      <c r="B1821" s="4"/>
      <c r="C1821" s="4"/>
      <c r="D1821" s="4"/>
      <c r="E1821" s="4"/>
      <c r="F1821" s="4"/>
      <c r="G1821" s="4"/>
      <c r="H1821" s="72"/>
      <c r="I1821" s="72"/>
      <c r="J1821" s="72"/>
      <c r="K1821" s="72"/>
      <c r="L1821" s="72"/>
      <c r="M1821" s="72"/>
      <c r="N1821" s="72"/>
      <c r="O1821" s="72"/>
      <c r="P1821" s="72"/>
      <c r="Q1821" s="72"/>
      <c r="R1821" s="72"/>
      <c r="S1821" s="72"/>
      <c r="T1821" s="72"/>
      <c r="U1821" s="72"/>
      <c r="V1821" s="72"/>
      <c r="W1821" s="72"/>
      <c r="X1821" s="72"/>
      <c r="Y1821" s="72"/>
    </row>
    <row r="1822" spans="1:25" x14ac:dyDescent="0.3">
      <c r="A1822" s="4"/>
      <c r="B1822" s="4"/>
      <c r="C1822" s="4"/>
      <c r="D1822" s="4"/>
      <c r="E1822" s="4"/>
      <c r="F1822" s="4"/>
      <c r="G1822" s="4"/>
      <c r="H1822" s="72"/>
      <c r="I1822" s="72"/>
      <c r="J1822" s="72"/>
      <c r="K1822" s="72"/>
      <c r="L1822" s="72"/>
      <c r="M1822" s="72"/>
      <c r="N1822" s="72"/>
      <c r="O1822" s="72"/>
      <c r="P1822" s="72"/>
      <c r="Q1822" s="72"/>
      <c r="R1822" s="72"/>
      <c r="S1822" s="72"/>
      <c r="T1822" s="72"/>
      <c r="U1822" s="72"/>
      <c r="V1822" s="72"/>
      <c r="W1822" s="72"/>
      <c r="X1822" s="72"/>
      <c r="Y1822" s="72"/>
    </row>
    <row r="1823" spans="1:25" x14ac:dyDescent="0.3">
      <c r="A1823" s="4"/>
      <c r="B1823" s="4"/>
      <c r="C1823" s="4"/>
      <c r="D1823" s="4"/>
      <c r="E1823" s="4"/>
      <c r="F1823" s="4"/>
      <c r="G1823" s="4"/>
      <c r="H1823" s="72"/>
      <c r="I1823" s="72"/>
      <c r="J1823" s="72"/>
      <c r="K1823" s="72"/>
      <c r="L1823" s="72"/>
      <c r="M1823" s="72"/>
      <c r="N1823" s="72"/>
      <c r="O1823" s="72"/>
      <c r="P1823" s="72"/>
      <c r="Q1823" s="72"/>
      <c r="R1823" s="72"/>
      <c r="S1823" s="72"/>
      <c r="T1823" s="72"/>
      <c r="U1823" s="72"/>
      <c r="V1823" s="72"/>
      <c r="W1823" s="72"/>
      <c r="X1823" s="72"/>
      <c r="Y1823" s="72"/>
    </row>
    <row r="1824" spans="1:25" x14ac:dyDescent="0.3">
      <c r="A1824" s="4"/>
      <c r="B1824" s="4"/>
      <c r="C1824" s="4"/>
      <c r="D1824" s="4"/>
      <c r="E1824" s="4"/>
      <c r="F1824" s="4"/>
      <c r="G1824" s="4"/>
      <c r="H1824" s="72"/>
      <c r="I1824" s="72"/>
      <c r="J1824" s="72"/>
      <c r="K1824" s="72"/>
      <c r="L1824" s="72"/>
      <c r="M1824" s="72"/>
      <c r="N1824" s="72"/>
      <c r="O1824" s="72"/>
      <c r="P1824" s="72"/>
      <c r="Q1824" s="72"/>
      <c r="R1824" s="72"/>
      <c r="S1824" s="72"/>
      <c r="T1824" s="72"/>
      <c r="U1824" s="72"/>
      <c r="V1824" s="72"/>
      <c r="W1824" s="72"/>
      <c r="X1824" s="72"/>
      <c r="Y1824" s="72"/>
    </row>
    <row r="1825" spans="1:25" x14ac:dyDescent="0.3">
      <c r="A1825" s="4"/>
      <c r="B1825" s="4"/>
      <c r="C1825" s="4"/>
      <c r="D1825" s="4"/>
      <c r="E1825" s="4"/>
      <c r="F1825" s="4"/>
      <c r="G1825" s="4"/>
      <c r="H1825" s="72"/>
      <c r="I1825" s="72"/>
      <c r="J1825" s="72"/>
      <c r="K1825" s="72"/>
      <c r="L1825" s="72"/>
      <c r="M1825" s="72"/>
      <c r="N1825" s="72"/>
      <c r="O1825" s="72"/>
      <c r="P1825" s="72"/>
      <c r="Q1825" s="72"/>
      <c r="R1825" s="72"/>
      <c r="S1825" s="72"/>
      <c r="T1825" s="72"/>
      <c r="U1825" s="72"/>
      <c r="V1825" s="72"/>
      <c r="W1825" s="72"/>
      <c r="X1825" s="72"/>
      <c r="Y1825" s="72"/>
    </row>
    <row r="1826" spans="1:25" x14ac:dyDescent="0.3">
      <c r="A1826" s="4"/>
      <c r="B1826" s="4"/>
      <c r="C1826" s="4"/>
      <c r="D1826" s="4"/>
      <c r="E1826" s="4"/>
      <c r="F1826" s="4"/>
      <c r="G1826" s="4"/>
      <c r="H1826" s="72"/>
      <c r="I1826" s="72"/>
      <c r="J1826" s="72"/>
      <c r="K1826" s="72"/>
      <c r="L1826" s="72"/>
      <c r="M1826" s="72"/>
      <c r="N1826" s="72"/>
      <c r="O1826" s="72"/>
      <c r="P1826" s="72"/>
      <c r="Q1826" s="72"/>
      <c r="R1826" s="72"/>
      <c r="S1826" s="72"/>
      <c r="T1826" s="72"/>
      <c r="U1826" s="72"/>
      <c r="V1826" s="72"/>
      <c r="W1826" s="72"/>
      <c r="X1826" s="72"/>
      <c r="Y1826" s="72"/>
    </row>
    <row r="1827" spans="1:25" x14ac:dyDescent="0.3">
      <c r="A1827" s="4"/>
      <c r="B1827" s="4"/>
      <c r="C1827" s="4"/>
      <c r="D1827" s="4"/>
      <c r="E1827" s="4"/>
      <c r="F1827" s="4"/>
      <c r="G1827" s="4"/>
      <c r="H1827" s="72"/>
      <c r="I1827" s="72"/>
      <c r="J1827" s="72"/>
      <c r="K1827" s="72"/>
      <c r="L1827" s="72"/>
      <c r="M1827" s="72"/>
      <c r="N1827" s="72"/>
      <c r="O1827" s="72"/>
      <c r="P1827" s="72"/>
      <c r="Q1827" s="72"/>
      <c r="R1827" s="72"/>
      <c r="S1827" s="72"/>
      <c r="T1827" s="72"/>
      <c r="U1827" s="72"/>
      <c r="V1827" s="72"/>
      <c r="W1827" s="72"/>
      <c r="X1827" s="72"/>
      <c r="Y1827" s="72"/>
    </row>
    <row r="1828" spans="1:25" x14ac:dyDescent="0.3">
      <c r="A1828" s="4"/>
      <c r="B1828" s="4"/>
      <c r="C1828" s="4"/>
      <c r="D1828" s="4"/>
      <c r="E1828" s="4"/>
      <c r="F1828" s="4"/>
      <c r="G1828" s="4"/>
      <c r="H1828" s="72"/>
      <c r="I1828" s="72"/>
      <c r="J1828" s="72"/>
      <c r="K1828" s="72"/>
      <c r="L1828" s="72"/>
      <c r="M1828" s="72"/>
      <c r="N1828" s="72"/>
      <c r="O1828" s="72"/>
      <c r="P1828" s="72"/>
      <c r="Q1828" s="72"/>
      <c r="R1828" s="72"/>
      <c r="S1828" s="72"/>
      <c r="T1828" s="72"/>
      <c r="U1828" s="72"/>
      <c r="V1828" s="72"/>
      <c r="W1828" s="72"/>
      <c r="X1828" s="72"/>
      <c r="Y1828" s="72"/>
    </row>
    <row r="1829" spans="1:25" x14ac:dyDescent="0.3">
      <c r="A1829" s="4"/>
      <c r="B1829" s="4"/>
      <c r="C1829" s="4"/>
      <c r="D1829" s="4"/>
      <c r="E1829" s="4"/>
      <c r="F1829" s="4"/>
      <c r="G1829" s="4"/>
      <c r="H1829" s="72"/>
      <c r="I1829" s="72"/>
      <c r="J1829" s="72"/>
      <c r="K1829" s="72"/>
      <c r="L1829" s="72"/>
      <c r="M1829" s="72"/>
      <c r="N1829" s="72"/>
      <c r="O1829" s="72"/>
      <c r="P1829" s="72"/>
      <c r="Q1829" s="72"/>
      <c r="R1829" s="72"/>
      <c r="S1829" s="72"/>
      <c r="T1829" s="72"/>
      <c r="U1829" s="72"/>
      <c r="V1829" s="72"/>
      <c r="W1829" s="72"/>
      <c r="X1829" s="72"/>
      <c r="Y1829" s="72"/>
    </row>
    <row r="1830" spans="1:25" x14ac:dyDescent="0.3">
      <c r="A1830" s="4"/>
      <c r="B1830" s="4"/>
      <c r="C1830" s="4"/>
      <c r="D1830" s="4"/>
      <c r="E1830" s="4"/>
      <c r="F1830" s="4"/>
      <c r="G1830" s="4"/>
      <c r="H1830" s="72"/>
      <c r="I1830" s="72"/>
      <c r="J1830" s="72"/>
      <c r="K1830" s="72"/>
      <c r="L1830" s="72"/>
      <c r="M1830" s="72"/>
      <c r="N1830" s="72"/>
      <c r="O1830" s="72"/>
      <c r="P1830" s="72"/>
      <c r="Q1830" s="72"/>
      <c r="R1830" s="72"/>
      <c r="S1830" s="72"/>
      <c r="T1830" s="72"/>
      <c r="U1830" s="72"/>
      <c r="V1830" s="72"/>
      <c r="W1830" s="72"/>
      <c r="X1830" s="72"/>
      <c r="Y1830" s="72"/>
    </row>
    <row r="1831" spans="1:25" x14ac:dyDescent="0.3">
      <c r="A1831" s="4"/>
      <c r="B1831" s="4"/>
      <c r="C1831" s="4"/>
      <c r="D1831" s="4"/>
      <c r="E1831" s="4"/>
      <c r="F1831" s="4"/>
      <c r="G1831" s="4"/>
      <c r="H1831" s="72"/>
      <c r="I1831" s="72"/>
      <c r="J1831" s="72"/>
      <c r="K1831" s="72"/>
      <c r="L1831" s="72"/>
      <c r="M1831" s="72"/>
      <c r="N1831" s="72"/>
      <c r="O1831" s="72"/>
      <c r="P1831" s="72"/>
      <c r="Q1831" s="72"/>
      <c r="R1831" s="72"/>
      <c r="S1831" s="72"/>
      <c r="T1831" s="72"/>
      <c r="U1831" s="72"/>
      <c r="V1831" s="72"/>
      <c r="W1831" s="72"/>
      <c r="X1831" s="72"/>
      <c r="Y1831" s="72"/>
    </row>
    <row r="1832" spans="1:25" x14ac:dyDescent="0.3">
      <c r="A1832" s="4"/>
      <c r="B1832" s="4"/>
      <c r="C1832" s="4"/>
      <c r="D1832" s="4"/>
      <c r="E1832" s="4"/>
      <c r="F1832" s="4"/>
      <c r="G1832" s="4"/>
      <c r="H1832" s="72"/>
      <c r="I1832" s="72"/>
      <c r="J1832" s="72"/>
      <c r="K1832" s="72"/>
      <c r="L1832" s="72"/>
      <c r="M1832" s="72"/>
      <c r="N1832" s="72"/>
      <c r="O1832" s="72"/>
      <c r="P1832" s="72"/>
      <c r="Q1832" s="72"/>
      <c r="R1832" s="72"/>
      <c r="S1832" s="72"/>
      <c r="T1832" s="72"/>
      <c r="U1832" s="72"/>
      <c r="V1832" s="72"/>
      <c r="W1832" s="72"/>
      <c r="X1832" s="72"/>
      <c r="Y1832" s="72"/>
    </row>
    <row r="1833" spans="1:25" x14ac:dyDescent="0.3">
      <c r="A1833" s="4"/>
      <c r="B1833" s="4"/>
      <c r="C1833" s="4"/>
      <c r="D1833" s="4"/>
      <c r="E1833" s="4"/>
      <c r="F1833" s="4"/>
      <c r="G1833" s="4"/>
      <c r="H1833" s="72"/>
      <c r="I1833" s="72"/>
      <c r="J1833" s="72"/>
      <c r="K1833" s="72"/>
      <c r="L1833" s="72"/>
      <c r="M1833" s="72"/>
      <c r="N1833" s="72"/>
      <c r="O1833" s="72"/>
      <c r="P1833" s="72"/>
      <c r="Q1833" s="72"/>
      <c r="R1833" s="72"/>
      <c r="S1833" s="72"/>
      <c r="T1833" s="72"/>
      <c r="U1833" s="72"/>
      <c r="V1833" s="72"/>
      <c r="W1833" s="72"/>
      <c r="X1833" s="72"/>
      <c r="Y1833" s="72"/>
    </row>
    <row r="1834" spans="1:25" x14ac:dyDescent="0.3">
      <c r="A1834" s="4"/>
      <c r="B1834" s="4"/>
      <c r="C1834" s="4"/>
      <c r="D1834" s="4"/>
      <c r="E1834" s="4"/>
      <c r="F1834" s="4"/>
      <c r="G1834" s="4"/>
      <c r="H1834" s="72"/>
      <c r="I1834" s="72"/>
      <c r="J1834" s="72"/>
      <c r="K1834" s="72"/>
      <c r="L1834" s="72"/>
      <c r="M1834" s="72"/>
      <c r="N1834" s="72"/>
      <c r="O1834" s="72"/>
      <c r="P1834" s="72"/>
      <c r="Q1834" s="72"/>
      <c r="R1834" s="72"/>
      <c r="S1834" s="72"/>
      <c r="T1834" s="72"/>
      <c r="U1834" s="72"/>
      <c r="V1834" s="72"/>
      <c r="W1834" s="72"/>
      <c r="X1834" s="72"/>
      <c r="Y1834" s="72"/>
    </row>
    <row r="1835" spans="1:25" x14ac:dyDescent="0.3">
      <c r="A1835" s="4"/>
      <c r="B1835" s="4"/>
      <c r="C1835" s="4"/>
      <c r="D1835" s="4"/>
      <c r="E1835" s="4"/>
      <c r="F1835" s="4"/>
      <c r="G1835" s="4"/>
      <c r="H1835" s="72"/>
      <c r="I1835" s="72"/>
      <c r="J1835" s="72"/>
      <c r="K1835" s="72"/>
      <c r="L1835" s="72"/>
      <c r="M1835" s="72"/>
      <c r="N1835" s="72"/>
      <c r="O1835" s="72"/>
      <c r="P1835" s="72"/>
      <c r="Q1835" s="72"/>
      <c r="R1835" s="72"/>
      <c r="S1835" s="72"/>
      <c r="T1835" s="72"/>
      <c r="U1835" s="72"/>
      <c r="V1835" s="72"/>
      <c r="W1835" s="72"/>
      <c r="X1835" s="72"/>
      <c r="Y1835" s="72"/>
    </row>
    <row r="1836" spans="1:25" x14ac:dyDescent="0.3">
      <c r="A1836" s="4"/>
      <c r="B1836" s="4"/>
      <c r="C1836" s="4"/>
      <c r="D1836" s="4"/>
      <c r="E1836" s="4"/>
      <c r="F1836" s="4"/>
      <c r="G1836" s="4"/>
      <c r="H1836" s="72"/>
      <c r="I1836" s="72"/>
      <c r="J1836" s="72"/>
      <c r="K1836" s="72"/>
      <c r="L1836" s="72"/>
      <c r="M1836" s="72"/>
      <c r="N1836" s="72"/>
      <c r="O1836" s="72"/>
      <c r="P1836" s="72"/>
      <c r="Q1836" s="72"/>
      <c r="R1836" s="72"/>
      <c r="S1836" s="72"/>
      <c r="T1836" s="72"/>
      <c r="U1836" s="72"/>
      <c r="V1836" s="72"/>
      <c r="W1836" s="72"/>
      <c r="X1836" s="72"/>
      <c r="Y1836" s="72"/>
    </row>
    <row r="1837" spans="1:25" x14ac:dyDescent="0.3">
      <c r="A1837" s="4"/>
      <c r="B1837" s="4"/>
      <c r="C1837" s="4"/>
      <c r="D1837" s="4"/>
      <c r="E1837" s="4"/>
      <c r="F1837" s="4"/>
      <c r="G1837" s="4"/>
      <c r="H1837" s="72"/>
      <c r="I1837" s="72"/>
      <c r="J1837" s="72"/>
      <c r="K1837" s="72"/>
      <c r="L1837" s="72"/>
      <c r="M1837" s="72"/>
      <c r="N1837" s="72"/>
      <c r="O1837" s="72"/>
      <c r="P1837" s="72"/>
      <c r="Q1837" s="72"/>
      <c r="R1837" s="72"/>
      <c r="S1837" s="72"/>
      <c r="T1837" s="72"/>
      <c r="U1837" s="72"/>
      <c r="V1837" s="72"/>
      <c r="W1837" s="72"/>
      <c r="X1837" s="72"/>
      <c r="Y1837" s="72"/>
    </row>
    <row r="1838" spans="1:25" x14ac:dyDescent="0.3">
      <c r="A1838" s="4"/>
      <c r="B1838" s="4"/>
      <c r="C1838" s="4"/>
      <c r="D1838" s="4"/>
      <c r="E1838" s="4"/>
      <c r="F1838" s="4"/>
      <c r="G1838" s="4"/>
      <c r="H1838" s="72"/>
      <c r="I1838" s="72"/>
      <c r="J1838" s="72"/>
      <c r="K1838" s="72"/>
      <c r="L1838" s="72"/>
      <c r="M1838" s="72"/>
      <c r="N1838" s="72"/>
      <c r="O1838" s="72"/>
      <c r="P1838" s="72"/>
      <c r="Q1838" s="72"/>
      <c r="R1838" s="72"/>
      <c r="S1838" s="72"/>
      <c r="T1838" s="72"/>
      <c r="U1838" s="72"/>
      <c r="V1838" s="72"/>
      <c r="W1838" s="72"/>
      <c r="X1838" s="72"/>
      <c r="Y1838" s="72"/>
    </row>
    <row r="1839" spans="1:25" x14ac:dyDescent="0.3">
      <c r="A1839" s="4"/>
      <c r="B1839" s="4"/>
      <c r="C1839" s="4"/>
      <c r="D1839" s="4"/>
      <c r="E1839" s="4"/>
      <c r="F1839" s="4"/>
      <c r="G1839" s="4"/>
      <c r="H1839" s="72"/>
      <c r="I1839" s="72"/>
      <c r="J1839" s="72"/>
      <c r="K1839" s="72"/>
      <c r="L1839" s="72"/>
      <c r="M1839" s="72"/>
      <c r="N1839" s="72"/>
      <c r="O1839" s="72"/>
      <c r="P1839" s="72"/>
      <c r="Q1839" s="72"/>
      <c r="R1839" s="72"/>
      <c r="S1839" s="72"/>
      <c r="T1839" s="72"/>
      <c r="U1839" s="72"/>
      <c r="V1839" s="72"/>
      <c r="W1839" s="72"/>
      <c r="X1839" s="72"/>
      <c r="Y1839" s="72"/>
    </row>
    <row r="1840" spans="1:25" x14ac:dyDescent="0.3">
      <c r="A1840" s="4"/>
      <c r="B1840" s="4"/>
      <c r="C1840" s="4"/>
      <c r="D1840" s="4"/>
      <c r="E1840" s="4"/>
      <c r="F1840" s="4"/>
      <c r="G1840" s="4"/>
      <c r="H1840" s="72"/>
      <c r="I1840" s="72"/>
      <c r="J1840" s="72"/>
      <c r="K1840" s="72"/>
      <c r="L1840" s="72"/>
      <c r="M1840" s="72"/>
      <c r="N1840" s="72"/>
      <c r="O1840" s="72"/>
      <c r="P1840" s="72"/>
      <c r="Q1840" s="72"/>
      <c r="R1840" s="72"/>
      <c r="S1840" s="72"/>
      <c r="T1840" s="72"/>
      <c r="U1840" s="72"/>
      <c r="V1840" s="72"/>
      <c r="W1840" s="72"/>
      <c r="X1840" s="72"/>
      <c r="Y1840" s="72"/>
    </row>
    <row r="1841" spans="1:25" x14ac:dyDescent="0.3">
      <c r="A1841" s="4"/>
      <c r="B1841" s="4"/>
      <c r="C1841" s="4"/>
      <c r="D1841" s="4"/>
      <c r="E1841" s="4"/>
      <c r="F1841" s="4"/>
      <c r="G1841" s="4"/>
      <c r="H1841" s="72"/>
      <c r="I1841" s="72"/>
      <c r="J1841" s="72"/>
      <c r="K1841" s="72"/>
      <c r="L1841" s="72"/>
      <c r="M1841" s="72"/>
      <c r="N1841" s="72"/>
      <c r="O1841" s="72"/>
      <c r="P1841" s="72"/>
      <c r="Q1841" s="72"/>
      <c r="R1841" s="72"/>
      <c r="S1841" s="72"/>
      <c r="T1841" s="72"/>
      <c r="U1841" s="72"/>
      <c r="V1841" s="72"/>
      <c r="W1841" s="72"/>
      <c r="X1841" s="72"/>
      <c r="Y1841" s="72"/>
    </row>
    <row r="1842" spans="1:25" x14ac:dyDescent="0.3">
      <c r="A1842" s="4"/>
      <c r="B1842" s="4"/>
      <c r="C1842" s="4"/>
      <c r="D1842" s="4"/>
      <c r="E1842" s="4"/>
      <c r="F1842" s="4"/>
      <c r="G1842" s="4"/>
      <c r="H1842" s="72"/>
      <c r="I1842" s="72"/>
      <c r="J1842" s="72"/>
      <c r="K1842" s="72"/>
      <c r="L1842" s="72"/>
      <c r="M1842" s="72"/>
      <c r="N1842" s="72"/>
      <c r="O1842" s="72"/>
      <c r="P1842" s="72"/>
      <c r="Q1842" s="72"/>
      <c r="R1842" s="72"/>
      <c r="S1842" s="72"/>
      <c r="T1842" s="72"/>
      <c r="U1842" s="72"/>
      <c r="V1842" s="72"/>
      <c r="W1842" s="72"/>
      <c r="X1842" s="72"/>
      <c r="Y1842" s="72"/>
    </row>
    <row r="1843" spans="1:25" x14ac:dyDescent="0.3">
      <c r="A1843" s="4"/>
      <c r="B1843" s="4"/>
      <c r="C1843" s="4"/>
      <c r="D1843" s="4"/>
      <c r="E1843" s="4"/>
      <c r="F1843" s="4"/>
      <c r="G1843" s="4"/>
      <c r="H1843" s="72"/>
      <c r="I1843" s="72"/>
      <c r="J1843" s="72"/>
      <c r="K1843" s="72"/>
      <c r="L1843" s="72"/>
      <c r="M1843" s="72"/>
      <c r="N1843" s="72"/>
      <c r="O1843" s="72"/>
      <c r="P1843" s="72"/>
      <c r="Q1843" s="72"/>
      <c r="R1843" s="72"/>
      <c r="S1843" s="72"/>
      <c r="T1843" s="72"/>
      <c r="U1843" s="72"/>
      <c r="V1843" s="72"/>
      <c r="W1843" s="72"/>
      <c r="X1843" s="72"/>
      <c r="Y1843" s="72"/>
    </row>
    <row r="1844" spans="1:25" x14ac:dyDescent="0.3">
      <c r="A1844" s="4"/>
      <c r="B1844" s="4"/>
      <c r="C1844" s="4"/>
      <c r="D1844" s="4"/>
      <c r="E1844" s="4"/>
      <c r="F1844" s="4"/>
      <c r="G1844" s="4"/>
      <c r="H1844" s="72"/>
      <c r="I1844" s="72"/>
      <c r="J1844" s="72"/>
      <c r="K1844" s="72"/>
      <c r="L1844" s="72"/>
      <c r="M1844" s="72"/>
      <c r="N1844" s="72"/>
      <c r="O1844" s="72"/>
      <c r="P1844" s="72"/>
      <c r="Q1844" s="72"/>
      <c r="R1844" s="72"/>
      <c r="S1844" s="72"/>
      <c r="T1844" s="72"/>
      <c r="U1844" s="72"/>
      <c r="V1844" s="72"/>
      <c r="W1844" s="72"/>
      <c r="X1844" s="72"/>
      <c r="Y1844" s="72"/>
    </row>
    <row r="1845" spans="1:25" x14ac:dyDescent="0.3">
      <c r="A1845" s="4"/>
      <c r="B1845" s="4"/>
      <c r="C1845" s="4"/>
      <c r="D1845" s="4"/>
      <c r="E1845" s="4"/>
      <c r="F1845" s="4"/>
      <c r="G1845" s="4"/>
      <c r="H1845" s="72"/>
      <c r="I1845" s="72"/>
      <c r="J1845" s="72"/>
      <c r="K1845" s="72"/>
      <c r="L1845" s="72"/>
      <c r="M1845" s="72"/>
      <c r="N1845" s="72"/>
      <c r="O1845" s="72"/>
      <c r="P1845" s="72"/>
      <c r="Q1845" s="72"/>
      <c r="R1845" s="72"/>
      <c r="S1845" s="72"/>
      <c r="T1845" s="72"/>
      <c r="U1845" s="72"/>
      <c r="V1845" s="72"/>
      <c r="W1845" s="72"/>
      <c r="X1845" s="72"/>
      <c r="Y1845" s="72"/>
    </row>
    <row r="1846" spans="1:25" x14ac:dyDescent="0.3">
      <c r="A1846" s="4"/>
      <c r="B1846" s="4"/>
      <c r="C1846" s="4"/>
      <c r="D1846" s="4"/>
      <c r="E1846" s="4"/>
      <c r="F1846" s="4"/>
      <c r="G1846" s="4"/>
      <c r="H1846" s="72"/>
      <c r="I1846" s="72"/>
      <c r="J1846" s="72"/>
      <c r="K1846" s="72"/>
      <c r="L1846" s="72"/>
      <c r="M1846" s="72"/>
      <c r="N1846" s="72"/>
      <c r="O1846" s="72"/>
      <c r="P1846" s="72"/>
      <c r="Q1846" s="72"/>
      <c r="R1846" s="72"/>
      <c r="S1846" s="72"/>
      <c r="T1846" s="72"/>
      <c r="U1846" s="72"/>
      <c r="V1846" s="72"/>
      <c r="W1846" s="72"/>
      <c r="X1846" s="72"/>
      <c r="Y1846" s="72"/>
    </row>
    <row r="1847" spans="1:25" x14ac:dyDescent="0.3">
      <c r="A1847" s="4"/>
      <c r="B1847" s="4"/>
      <c r="C1847" s="4"/>
      <c r="D1847" s="4"/>
      <c r="E1847" s="4"/>
      <c r="F1847" s="4"/>
      <c r="G1847" s="4"/>
      <c r="H1847" s="72"/>
      <c r="I1847" s="72"/>
      <c r="J1847" s="72"/>
      <c r="K1847" s="72"/>
      <c r="L1847" s="72"/>
      <c r="M1847" s="72"/>
      <c r="N1847" s="72"/>
      <c r="O1847" s="72"/>
      <c r="P1847" s="72"/>
      <c r="Q1847" s="72"/>
      <c r="R1847" s="72"/>
      <c r="S1847" s="72"/>
      <c r="T1847" s="72"/>
      <c r="U1847" s="72"/>
      <c r="V1847" s="72"/>
      <c r="W1847" s="72"/>
      <c r="X1847" s="72"/>
      <c r="Y1847" s="72"/>
    </row>
    <row r="1848" spans="1:25" x14ac:dyDescent="0.3">
      <c r="A1848" s="4"/>
      <c r="B1848" s="4"/>
      <c r="C1848" s="4"/>
      <c r="D1848" s="4"/>
      <c r="E1848" s="4"/>
      <c r="F1848" s="4"/>
      <c r="G1848" s="4"/>
      <c r="H1848" s="72"/>
      <c r="I1848" s="72"/>
      <c r="J1848" s="72"/>
      <c r="K1848" s="72"/>
      <c r="L1848" s="72"/>
      <c r="M1848" s="72"/>
      <c r="N1848" s="72"/>
      <c r="O1848" s="72"/>
      <c r="P1848" s="72"/>
      <c r="Q1848" s="72"/>
      <c r="R1848" s="72"/>
      <c r="S1848" s="72"/>
      <c r="T1848" s="72"/>
      <c r="U1848" s="72"/>
      <c r="V1848" s="72"/>
      <c r="W1848" s="72"/>
      <c r="X1848" s="72"/>
      <c r="Y1848" s="72"/>
    </row>
    <row r="1849" spans="1:25" x14ac:dyDescent="0.3">
      <c r="A1849" s="4"/>
      <c r="B1849" s="4"/>
      <c r="C1849" s="4"/>
      <c r="D1849" s="4"/>
      <c r="E1849" s="4"/>
      <c r="F1849" s="4"/>
      <c r="G1849" s="4"/>
      <c r="H1849" s="72"/>
      <c r="I1849" s="72"/>
      <c r="J1849" s="72"/>
      <c r="K1849" s="72"/>
      <c r="L1849" s="72"/>
      <c r="M1849" s="72"/>
      <c r="N1849" s="72"/>
      <c r="O1849" s="72"/>
      <c r="P1849" s="72"/>
      <c r="Q1849" s="72"/>
      <c r="R1849" s="72"/>
      <c r="S1849" s="72"/>
      <c r="T1849" s="72"/>
      <c r="U1849" s="72"/>
      <c r="V1849" s="72"/>
      <c r="W1849" s="72"/>
      <c r="X1849" s="72"/>
      <c r="Y1849" s="72"/>
    </row>
    <row r="1850" spans="1:25" x14ac:dyDescent="0.3">
      <c r="A1850" s="4"/>
      <c r="B1850" s="4"/>
      <c r="C1850" s="4"/>
      <c r="D1850" s="4"/>
      <c r="E1850" s="4"/>
      <c r="F1850" s="4"/>
      <c r="G1850" s="4"/>
      <c r="H1850" s="72"/>
      <c r="I1850" s="72"/>
      <c r="J1850" s="72"/>
      <c r="K1850" s="72"/>
      <c r="L1850" s="72"/>
      <c r="M1850" s="72"/>
      <c r="N1850" s="72"/>
      <c r="O1850" s="72"/>
      <c r="P1850" s="72"/>
      <c r="Q1850" s="72"/>
      <c r="R1850" s="72"/>
      <c r="S1850" s="72"/>
      <c r="T1850" s="72"/>
      <c r="U1850" s="72"/>
      <c r="V1850" s="72"/>
      <c r="W1850" s="72"/>
      <c r="X1850" s="72"/>
      <c r="Y1850" s="72"/>
    </row>
    <row r="1851" spans="1:25" x14ac:dyDescent="0.3">
      <c r="A1851" s="4"/>
      <c r="B1851" s="4"/>
      <c r="C1851" s="4"/>
      <c r="D1851" s="4"/>
      <c r="E1851" s="4"/>
      <c r="F1851" s="4"/>
      <c r="G1851" s="4"/>
      <c r="H1851" s="72"/>
      <c r="I1851" s="72"/>
      <c r="J1851" s="72"/>
      <c r="K1851" s="72"/>
      <c r="L1851" s="72"/>
      <c r="M1851" s="72"/>
      <c r="N1851" s="72"/>
      <c r="O1851" s="72"/>
      <c r="P1851" s="72"/>
      <c r="Q1851" s="72"/>
      <c r="R1851" s="72"/>
      <c r="S1851" s="72"/>
      <c r="T1851" s="72"/>
      <c r="U1851" s="72"/>
      <c r="V1851" s="72"/>
      <c r="W1851" s="72"/>
      <c r="X1851" s="72"/>
      <c r="Y1851" s="72"/>
    </row>
    <row r="1852" spans="1:25" x14ac:dyDescent="0.3">
      <c r="A1852" s="4"/>
      <c r="B1852" s="4"/>
      <c r="C1852" s="4"/>
      <c r="D1852" s="4"/>
      <c r="E1852" s="4"/>
      <c r="F1852" s="4"/>
      <c r="G1852" s="4"/>
      <c r="H1852" s="72"/>
      <c r="I1852" s="72"/>
      <c r="J1852" s="72"/>
      <c r="K1852" s="72"/>
      <c r="L1852" s="72"/>
      <c r="M1852" s="72"/>
      <c r="N1852" s="72"/>
      <c r="O1852" s="72"/>
      <c r="P1852" s="72"/>
      <c r="Q1852" s="72"/>
      <c r="R1852" s="72"/>
      <c r="S1852" s="72"/>
      <c r="T1852" s="72"/>
      <c r="U1852" s="72"/>
      <c r="V1852" s="72"/>
      <c r="W1852" s="72"/>
      <c r="X1852" s="72"/>
      <c r="Y1852" s="72"/>
    </row>
    <row r="1853" spans="1:25" x14ac:dyDescent="0.3">
      <c r="A1853" s="4"/>
      <c r="B1853" s="4"/>
      <c r="C1853" s="4"/>
      <c r="D1853" s="4"/>
      <c r="E1853" s="4"/>
      <c r="F1853" s="4"/>
      <c r="G1853" s="4"/>
      <c r="H1853" s="72"/>
      <c r="I1853" s="72"/>
      <c r="J1853" s="72"/>
      <c r="K1853" s="72"/>
      <c r="L1853" s="72"/>
      <c r="M1853" s="72"/>
      <c r="N1853" s="72"/>
      <c r="O1853" s="72"/>
      <c r="P1853" s="72"/>
      <c r="Q1853" s="72"/>
      <c r="R1853" s="72"/>
      <c r="S1853" s="72"/>
      <c r="T1853" s="72"/>
      <c r="U1853" s="72"/>
      <c r="V1853" s="72"/>
      <c r="W1853" s="72"/>
      <c r="X1853" s="72"/>
      <c r="Y1853" s="72"/>
    </row>
    <row r="1854" spans="1:25" x14ac:dyDescent="0.3">
      <c r="A1854" s="4"/>
      <c r="B1854" s="4"/>
      <c r="C1854" s="4"/>
      <c r="D1854" s="4"/>
      <c r="E1854" s="4"/>
      <c r="F1854" s="4"/>
      <c r="G1854" s="4"/>
      <c r="H1854" s="72"/>
      <c r="I1854" s="72"/>
      <c r="J1854" s="72"/>
      <c r="K1854" s="72"/>
      <c r="L1854" s="72"/>
      <c r="M1854" s="72"/>
      <c r="N1854" s="72"/>
      <c r="O1854" s="72"/>
      <c r="P1854" s="72"/>
      <c r="Q1854" s="72"/>
      <c r="R1854" s="72"/>
      <c r="S1854" s="72"/>
      <c r="T1854" s="72"/>
      <c r="U1854" s="72"/>
      <c r="V1854" s="72"/>
      <c r="W1854" s="72"/>
      <c r="X1854" s="72"/>
      <c r="Y1854" s="72"/>
    </row>
    <row r="1855" spans="1:25" x14ac:dyDescent="0.3">
      <c r="A1855" s="4"/>
      <c r="B1855" s="4"/>
      <c r="C1855" s="4"/>
      <c r="D1855" s="4"/>
      <c r="E1855" s="4"/>
      <c r="F1855" s="4"/>
      <c r="G1855" s="4"/>
      <c r="H1855" s="72"/>
      <c r="I1855" s="72"/>
      <c r="J1855" s="72"/>
      <c r="K1855" s="72"/>
      <c r="L1855" s="72"/>
      <c r="M1855" s="72"/>
      <c r="N1855" s="72"/>
      <c r="O1855" s="72"/>
      <c r="P1855" s="72"/>
      <c r="Q1855" s="72"/>
      <c r="R1855" s="72"/>
      <c r="S1855" s="72"/>
      <c r="T1855" s="72"/>
      <c r="U1855" s="72"/>
      <c r="V1855" s="72"/>
      <c r="W1855" s="72"/>
      <c r="X1855" s="72"/>
      <c r="Y1855" s="72"/>
    </row>
    <row r="1856" spans="1:25" x14ac:dyDescent="0.3">
      <c r="A1856" s="4"/>
      <c r="B1856" s="4"/>
      <c r="C1856" s="4"/>
      <c r="D1856" s="4"/>
      <c r="E1856" s="4"/>
      <c r="F1856" s="4"/>
      <c r="G1856" s="4"/>
      <c r="H1856" s="72"/>
      <c r="I1856" s="72"/>
      <c r="J1856" s="72"/>
      <c r="K1856" s="72"/>
      <c r="L1856" s="72"/>
      <c r="M1856" s="72"/>
      <c r="N1856" s="72"/>
      <c r="O1856" s="72"/>
      <c r="P1856" s="72"/>
      <c r="Q1856" s="72"/>
      <c r="R1856" s="72"/>
      <c r="S1856" s="72"/>
      <c r="T1856" s="72"/>
      <c r="U1856" s="72"/>
      <c r="V1856" s="72"/>
      <c r="W1856" s="72"/>
      <c r="X1856" s="72"/>
      <c r="Y1856" s="72"/>
    </row>
    <row r="1857" spans="1:25" x14ac:dyDescent="0.3">
      <c r="A1857" s="4"/>
      <c r="B1857" s="4"/>
      <c r="C1857" s="4"/>
      <c r="D1857" s="4"/>
      <c r="E1857" s="4"/>
      <c r="F1857" s="4"/>
      <c r="G1857" s="4"/>
      <c r="H1857" s="72"/>
      <c r="I1857" s="72"/>
      <c r="J1857" s="72"/>
      <c r="K1857" s="72"/>
      <c r="L1857" s="72"/>
      <c r="M1857" s="72"/>
      <c r="N1857" s="72"/>
      <c r="O1857" s="72"/>
      <c r="P1857" s="72"/>
      <c r="Q1857" s="72"/>
      <c r="R1857" s="72"/>
      <c r="S1857" s="72"/>
      <c r="T1857" s="72"/>
      <c r="U1857" s="72"/>
      <c r="V1857" s="72"/>
      <c r="W1857" s="72"/>
      <c r="X1857" s="72"/>
      <c r="Y1857" s="72"/>
    </row>
    <row r="1858" spans="1:25" x14ac:dyDescent="0.3">
      <c r="A1858" s="4"/>
      <c r="B1858" s="4"/>
      <c r="C1858" s="4"/>
      <c r="D1858" s="4"/>
      <c r="E1858" s="4"/>
      <c r="F1858" s="4"/>
      <c r="G1858" s="4"/>
      <c r="H1858" s="72"/>
      <c r="I1858" s="72"/>
      <c r="J1858" s="72"/>
      <c r="K1858" s="72"/>
      <c r="L1858" s="72"/>
      <c r="M1858" s="72"/>
      <c r="N1858" s="72"/>
      <c r="O1858" s="72"/>
      <c r="P1858" s="72"/>
      <c r="Q1858" s="72"/>
      <c r="R1858" s="72"/>
      <c r="S1858" s="72"/>
      <c r="T1858" s="72"/>
      <c r="U1858" s="72"/>
      <c r="V1858" s="72"/>
      <c r="W1858" s="72"/>
      <c r="X1858" s="72"/>
      <c r="Y1858" s="72"/>
    </row>
    <row r="1859" spans="1:25" x14ac:dyDescent="0.3">
      <c r="A1859" s="4"/>
      <c r="B1859" s="4"/>
      <c r="C1859" s="4"/>
      <c r="D1859" s="4"/>
      <c r="E1859" s="4"/>
      <c r="F1859" s="4"/>
      <c r="G1859" s="4"/>
      <c r="H1859" s="72"/>
      <c r="I1859" s="72"/>
      <c r="J1859" s="72"/>
      <c r="K1859" s="72"/>
      <c r="L1859" s="72"/>
      <c r="M1859" s="72"/>
      <c r="N1859" s="72"/>
      <c r="O1859" s="72"/>
      <c r="P1859" s="72"/>
      <c r="Q1859" s="72"/>
      <c r="R1859" s="72"/>
      <c r="S1859" s="72"/>
      <c r="T1859" s="72"/>
      <c r="U1859" s="72"/>
      <c r="V1859" s="72"/>
      <c r="W1859" s="72"/>
      <c r="X1859" s="72"/>
      <c r="Y1859" s="72"/>
    </row>
    <row r="1860" spans="1:25" x14ac:dyDescent="0.3">
      <c r="A1860" s="4"/>
      <c r="B1860" s="4"/>
      <c r="C1860" s="4"/>
      <c r="D1860" s="4"/>
      <c r="E1860" s="4"/>
      <c r="F1860" s="4"/>
      <c r="G1860" s="4"/>
      <c r="H1860" s="72"/>
      <c r="I1860" s="72"/>
      <c r="J1860" s="72"/>
      <c r="K1860" s="72"/>
      <c r="L1860" s="72"/>
      <c r="M1860" s="72"/>
      <c r="N1860" s="72"/>
      <c r="O1860" s="72"/>
      <c r="P1860" s="72"/>
      <c r="Q1860" s="72"/>
      <c r="R1860" s="72"/>
      <c r="S1860" s="72"/>
      <c r="T1860" s="72"/>
      <c r="U1860" s="72"/>
      <c r="V1860" s="72"/>
      <c r="W1860" s="72"/>
      <c r="X1860" s="72"/>
      <c r="Y1860" s="72"/>
    </row>
    <row r="1861" spans="1:25" x14ac:dyDescent="0.3">
      <c r="A1861" s="4"/>
      <c r="B1861" s="4"/>
      <c r="C1861" s="4"/>
      <c r="D1861" s="4"/>
      <c r="E1861" s="4"/>
      <c r="F1861" s="4"/>
      <c r="G1861" s="4"/>
      <c r="H1861" s="72"/>
      <c r="I1861" s="72"/>
      <c r="J1861" s="72"/>
      <c r="K1861" s="72"/>
      <c r="L1861" s="72"/>
      <c r="M1861" s="72"/>
      <c r="N1861" s="72"/>
      <c r="O1861" s="72"/>
      <c r="P1861" s="72"/>
      <c r="Q1861" s="72"/>
      <c r="R1861" s="72"/>
      <c r="S1861" s="72"/>
      <c r="T1861" s="72"/>
      <c r="U1861" s="72"/>
      <c r="V1861" s="72"/>
      <c r="W1861" s="72"/>
      <c r="X1861" s="72"/>
      <c r="Y1861" s="72"/>
    </row>
    <row r="1862" spans="1:25" x14ac:dyDescent="0.3">
      <c r="A1862" s="4"/>
      <c r="B1862" s="4"/>
      <c r="C1862" s="4"/>
      <c r="D1862" s="4"/>
      <c r="E1862" s="4"/>
      <c r="F1862" s="4"/>
      <c r="G1862" s="4"/>
      <c r="H1862" s="72"/>
      <c r="I1862" s="72"/>
      <c r="J1862" s="72"/>
      <c r="K1862" s="72"/>
      <c r="L1862" s="72"/>
      <c r="M1862" s="72"/>
      <c r="N1862" s="72"/>
      <c r="O1862" s="72"/>
      <c r="P1862" s="72"/>
      <c r="Q1862" s="72"/>
      <c r="R1862" s="72"/>
      <c r="S1862" s="72"/>
      <c r="T1862" s="72"/>
      <c r="U1862" s="72"/>
      <c r="V1862" s="72"/>
      <c r="W1862" s="72"/>
      <c r="X1862" s="72"/>
      <c r="Y1862" s="72"/>
    </row>
    <row r="1863" spans="1:25" x14ac:dyDescent="0.3">
      <c r="A1863" s="4"/>
      <c r="B1863" s="4"/>
      <c r="C1863" s="4"/>
      <c r="D1863" s="4"/>
      <c r="E1863" s="4"/>
      <c r="F1863" s="4"/>
      <c r="G1863" s="4"/>
      <c r="H1863" s="72"/>
      <c r="I1863" s="72"/>
      <c r="J1863" s="72"/>
      <c r="K1863" s="72"/>
      <c r="L1863" s="72"/>
      <c r="M1863" s="72"/>
      <c r="N1863" s="72"/>
      <c r="O1863" s="72"/>
      <c r="P1863" s="72"/>
      <c r="Q1863" s="72"/>
      <c r="R1863" s="72"/>
      <c r="S1863" s="72"/>
      <c r="T1863" s="72"/>
      <c r="U1863" s="72"/>
      <c r="V1863" s="72"/>
      <c r="W1863" s="72"/>
      <c r="X1863" s="72"/>
      <c r="Y1863" s="72"/>
    </row>
    <row r="1864" spans="1:25" x14ac:dyDescent="0.3">
      <c r="A1864" s="4"/>
      <c r="B1864" s="4"/>
      <c r="C1864" s="4"/>
      <c r="D1864" s="4"/>
      <c r="E1864" s="4"/>
      <c r="F1864" s="4"/>
      <c r="G1864" s="4"/>
      <c r="H1864" s="72"/>
      <c r="I1864" s="72"/>
      <c r="J1864" s="72"/>
      <c r="K1864" s="72"/>
      <c r="L1864" s="72"/>
      <c r="M1864" s="72"/>
      <c r="N1864" s="72"/>
      <c r="O1864" s="72"/>
      <c r="P1864" s="72"/>
      <c r="Q1864" s="72"/>
      <c r="R1864" s="72"/>
      <c r="S1864" s="72"/>
      <c r="T1864" s="72"/>
      <c r="U1864" s="72"/>
      <c r="V1864" s="72"/>
      <c r="W1864" s="72"/>
      <c r="X1864" s="72"/>
      <c r="Y1864" s="72"/>
    </row>
    <row r="1865" spans="1:25" x14ac:dyDescent="0.3">
      <c r="A1865" s="4"/>
      <c r="B1865" s="4"/>
      <c r="C1865" s="4"/>
      <c r="D1865" s="4"/>
      <c r="E1865" s="4"/>
      <c r="F1865" s="4"/>
      <c r="G1865" s="4"/>
      <c r="H1865" s="72"/>
      <c r="I1865" s="72"/>
      <c r="J1865" s="72"/>
      <c r="K1865" s="72"/>
      <c r="L1865" s="72"/>
      <c r="M1865" s="72"/>
      <c r="N1865" s="72"/>
      <c r="O1865" s="72"/>
      <c r="P1865" s="72"/>
      <c r="Q1865" s="72"/>
      <c r="R1865" s="72"/>
      <c r="S1865" s="72"/>
      <c r="T1865" s="72"/>
      <c r="U1865" s="72"/>
      <c r="V1865" s="72"/>
      <c r="W1865" s="72"/>
      <c r="X1865" s="72"/>
      <c r="Y1865" s="72"/>
    </row>
    <row r="1866" spans="1:25" x14ac:dyDescent="0.3">
      <c r="A1866" s="4"/>
      <c r="B1866" s="4"/>
      <c r="C1866" s="4"/>
      <c r="D1866" s="4"/>
      <c r="E1866" s="4"/>
      <c r="F1866" s="4"/>
      <c r="G1866" s="4"/>
      <c r="H1866" s="72"/>
      <c r="I1866" s="72"/>
      <c r="J1866" s="72"/>
      <c r="K1866" s="72"/>
      <c r="L1866" s="72"/>
      <c r="M1866" s="72"/>
      <c r="N1866" s="72"/>
      <c r="O1866" s="72"/>
      <c r="P1866" s="72"/>
      <c r="Q1866" s="72"/>
      <c r="R1866" s="72"/>
      <c r="S1866" s="72"/>
      <c r="T1866" s="72"/>
      <c r="U1866" s="72"/>
      <c r="V1866" s="72"/>
      <c r="W1866" s="72"/>
      <c r="X1866" s="72"/>
      <c r="Y1866" s="72"/>
    </row>
    <row r="1867" spans="1:25" x14ac:dyDescent="0.3">
      <c r="A1867" s="4"/>
      <c r="B1867" s="4"/>
      <c r="C1867" s="4"/>
      <c r="D1867" s="4"/>
      <c r="E1867" s="4"/>
      <c r="F1867" s="4"/>
      <c r="G1867" s="4"/>
      <c r="H1867" s="72"/>
      <c r="I1867" s="72"/>
      <c r="J1867" s="72"/>
      <c r="K1867" s="72"/>
      <c r="L1867" s="72"/>
      <c r="M1867" s="72"/>
      <c r="N1867" s="72"/>
      <c r="O1867" s="72"/>
      <c r="P1867" s="72"/>
      <c r="Q1867" s="72"/>
      <c r="R1867" s="72"/>
      <c r="S1867" s="72"/>
      <c r="T1867" s="72"/>
      <c r="U1867" s="72"/>
      <c r="V1867" s="72"/>
      <c r="W1867" s="72"/>
      <c r="X1867" s="72"/>
      <c r="Y1867" s="72"/>
    </row>
    <row r="1868" spans="1:25" x14ac:dyDescent="0.3">
      <c r="A1868" s="4"/>
      <c r="B1868" s="4"/>
      <c r="C1868" s="4"/>
      <c r="D1868" s="4"/>
      <c r="E1868" s="4"/>
      <c r="F1868" s="4"/>
      <c r="G1868" s="4"/>
      <c r="H1868" s="72"/>
      <c r="I1868" s="72"/>
      <c r="J1868" s="72"/>
      <c r="K1868" s="72"/>
      <c r="L1868" s="72"/>
      <c r="M1868" s="72"/>
      <c r="N1868" s="72"/>
      <c r="O1868" s="72"/>
      <c r="P1868" s="72"/>
      <c r="Q1868" s="72"/>
      <c r="R1868" s="72"/>
      <c r="S1868" s="72"/>
      <c r="T1868" s="72"/>
      <c r="U1868" s="72"/>
      <c r="V1868" s="72"/>
      <c r="W1868" s="72"/>
      <c r="X1868" s="72"/>
      <c r="Y1868" s="72"/>
    </row>
    <row r="1869" spans="1:25" x14ac:dyDescent="0.3">
      <c r="A1869" s="4"/>
      <c r="B1869" s="4"/>
      <c r="C1869" s="4"/>
      <c r="D1869" s="4"/>
      <c r="E1869" s="4"/>
      <c r="F1869" s="4"/>
      <c r="G1869" s="4"/>
      <c r="H1869" s="72"/>
      <c r="I1869" s="72"/>
      <c r="J1869" s="72"/>
      <c r="K1869" s="72"/>
      <c r="L1869" s="72"/>
      <c r="M1869" s="72"/>
      <c r="N1869" s="72"/>
      <c r="O1869" s="72"/>
      <c r="P1869" s="72"/>
      <c r="Q1869" s="72"/>
      <c r="R1869" s="72"/>
      <c r="S1869" s="72"/>
      <c r="T1869" s="72"/>
      <c r="U1869" s="72"/>
      <c r="V1869" s="72"/>
      <c r="W1869" s="72"/>
      <c r="X1869" s="72"/>
      <c r="Y1869" s="72"/>
    </row>
    <row r="1870" spans="1:25" x14ac:dyDescent="0.3">
      <c r="A1870" s="4"/>
      <c r="B1870" s="4"/>
      <c r="C1870" s="4"/>
      <c r="D1870" s="4"/>
      <c r="E1870" s="4"/>
      <c r="F1870" s="4"/>
      <c r="G1870" s="4"/>
      <c r="H1870" s="72"/>
      <c r="I1870" s="72"/>
      <c r="J1870" s="72"/>
      <c r="K1870" s="72"/>
      <c r="L1870" s="72"/>
      <c r="M1870" s="72"/>
      <c r="N1870" s="72"/>
      <c r="O1870" s="72"/>
      <c r="P1870" s="72"/>
      <c r="Q1870" s="72"/>
      <c r="R1870" s="72"/>
      <c r="S1870" s="72"/>
      <c r="T1870" s="72"/>
      <c r="U1870" s="72"/>
      <c r="V1870" s="72"/>
      <c r="W1870" s="72"/>
      <c r="X1870" s="72"/>
      <c r="Y1870" s="72"/>
    </row>
    <row r="1871" spans="1:25" x14ac:dyDescent="0.3">
      <c r="A1871" s="4"/>
      <c r="B1871" s="4"/>
      <c r="C1871" s="4"/>
      <c r="D1871" s="4"/>
      <c r="E1871" s="4"/>
      <c r="F1871" s="4"/>
      <c r="G1871" s="4"/>
      <c r="H1871" s="72"/>
      <c r="I1871" s="72"/>
      <c r="J1871" s="72"/>
      <c r="K1871" s="72"/>
      <c r="L1871" s="72"/>
      <c r="M1871" s="72"/>
      <c r="N1871" s="72"/>
      <c r="O1871" s="72"/>
      <c r="P1871" s="72"/>
      <c r="Q1871" s="72"/>
      <c r="R1871" s="72"/>
      <c r="S1871" s="72"/>
      <c r="T1871" s="72"/>
      <c r="U1871" s="72"/>
      <c r="V1871" s="72"/>
      <c r="W1871" s="72"/>
      <c r="X1871" s="72"/>
      <c r="Y1871" s="72"/>
    </row>
    <row r="1872" spans="1:25" x14ac:dyDescent="0.3">
      <c r="A1872" s="4"/>
      <c r="B1872" s="4"/>
      <c r="C1872" s="4"/>
      <c r="D1872" s="4"/>
      <c r="E1872" s="4"/>
      <c r="F1872" s="4"/>
      <c r="G1872" s="4"/>
      <c r="H1872" s="72"/>
      <c r="I1872" s="72"/>
      <c r="J1872" s="72"/>
      <c r="K1872" s="72"/>
      <c r="L1872" s="72"/>
      <c r="M1872" s="72"/>
      <c r="N1872" s="72"/>
      <c r="O1872" s="72"/>
      <c r="P1872" s="72"/>
      <c r="Q1872" s="72"/>
      <c r="R1872" s="72"/>
      <c r="S1872" s="72"/>
      <c r="T1872" s="72"/>
      <c r="U1872" s="72"/>
      <c r="V1872" s="72"/>
      <c r="W1872" s="72"/>
      <c r="X1872" s="72"/>
      <c r="Y1872" s="72"/>
    </row>
    <row r="1873" spans="1:25" x14ac:dyDescent="0.3">
      <c r="A1873" s="4"/>
      <c r="B1873" s="4"/>
      <c r="C1873" s="4"/>
      <c r="D1873" s="4"/>
      <c r="E1873" s="4"/>
      <c r="F1873" s="4"/>
      <c r="G1873" s="4"/>
      <c r="H1873" s="72"/>
      <c r="I1873" s="72"/>
      <c r="J1873" s="72"/>
      <c r="K1873" s="72"/>
      <c r="L1873" s="72"/>
      <c r="M1873" s="72"/>
      <c r="N1873" s="72"/>
      <c r="O1873" s="72"/>
      <c r="P1873" s="72"/>
      <c r="Q1873" s="72"/>
      <c r="R1873" s="72"/>
      <c r="S1873" s="72"/>
      <c r="T1873" s="72"/>
      <c r="U1873" s="72"/>
      <c r="V1873" s="72"/>
      <c r="W1873" s="72"/>
      <c r="X1873" s="72"/>
      <c r="Y1873" s="72"/>
    </row>
    <row r="1874" spans="1:25" x14ac:dyDescent="0.3">
      <c r="A1874" s="4"/>
      <c r="B1874" s="4"/>
      <c r="C1874" s="4"/>
      <c r="D1874" s="4"/>
      <c r="E1874" s="4"/>
      <c r="F1874" s="4"/>
      <c r="G1874" s="4"/>
      <c r="H1874" s="72"/>
      <c r="I1874" s="72"/>
      <c r="J1874" s="72"/>
      <c r="K1874" s="72"/>
      <c r="L1874" s="72"/>
      <c r="M1874" s="72"/>
      <c r="N1874" s="72"/>
      <c r="O1874" s="72"/>
      <c r="P1874" s="72"/>
      <c r="Q1874" s="72"/>
      <c r="R1874" s="72"/>
      <c r="S1874" s="72"/>
      <c r="T1874" s="72"/>
      <c r="U1874" s="72"/>
      <c r="V1874" s="72"/>
      <c r="W1874" s="72"/>
      <c r="X1874" s="72"/>
      <c r="Y1874" s="72"/>
    </row>
    <row r="1875" spans="1:25" x14ac:dyDescent="0.3">
      <c r="A1875" s="4"/>
      <c r="B1875" s="4"/>
      <c r="C1875" s="4"/>
      <c r="D1875" s="4"/>
      <c r="E1875" s="4"/>
      <c r="F1875" s="4"/>
      <c r="G1875" s="4"/>
      <c r="H1875" s="72"/>
      <c r="I1875" s="72"/>
      <c r="J1875" s="72"/>
      <c r="K1875" s="72"/>
      <c r="L1875" s="72"/>
      <c r="M1875" s="72"/>
      <c r="N1875" s="72"/>
      <c r="O1875" s="72"/>
      <c r="P1875" s="72"/>
      <c r="Q1875" s="72"/>
      <c r="R1875" s="72"/>
      <c r="S1875" s="72"/>
      <c r="T1875" s="72"/>
      <c r="U1875" s="72"/>
      <c r="V1875" s="72"/>
      <c r="W1875" s="72"/>
      <c r="X1875" s="72"/>
      <c r="Y1875" s="72"/>
    </row>
    <row r="1876" spans="1:25" x14ac:dyDescent="0.3">
      <c r="A1876" s="4"/>
      <c r="B1876" s="4"/>
      <c r="C1876" s="4"/>
      <c r="D1876" s="4"/>
      <c r="E1876" s="4"/>
      <c r="F1876" s="4"/>
      <c r="G1876" s="4"/>
      <c r="H1876" s="72"/>
      <c r="I1876" s="72"/>
      <c r="J1876" s="72"/>
      <c r="K1876" s="72"/>
      <c r="L1876" s="72"/>
      <c r="M1876" s="72"/>
      <c r="N1876" s="72"/>
      <c r="O1876" s="72"/>
      <c r="P1876" s="72"/>
      <c r="Q1876" s="72"/>
      <c r="R1876" s="72"/>
      <c r="S1876" s="72"/>
      <c r="T1876" s="72"/>
      <c r="U1876" s="72"/>
      <c r="V1876" s="72"/>
      <c r="W1876" s="72"/>
      <c r="X1876" s="72"/>
      <c r="Y1876" s="72"/>
    </row>
    <row r="1877" spans="1:25" x14ac:dyDescent="0.3">
      <c r="A1877" s="4"/>
      <c r="B1877" s="4"/>
      <c r="C1877" s="4"/>
      <c r="D1877" s="4"/>
      <c r="E1877" s="4"/>
      <c r="F1877" s="4"/>
      <c r="G1877" s="4"/>
      <c r="H1877" s="72"/>
      <c r="I1877" s="72"/>
      <c r="J1877" s="72"/>
      <c r="K1877" s="72"/>
      <c r="L1877" s="72"/>
      <c r="M1877" s="72"/>
      <c r="N1877" s="72"/>
      <c r="O1877" s="72"/>
      <c r="P1877" s="72"/>
      <c r="Q1877" s="72"/>
      <c r="R1877" s="72"/>
      <c r="S1877" s="72"/>
      <c r="T1877" s="72"/>
      <c r="U1877" s="72"/>
      <c r="V1877" s="72"/>
      <c r="W1877" s="72"/>
      <c r="X1877" s="72"/>
      <c r="Y1877" s="72"/>
    </row>
    <row r="1878" spans="1:25" x14ac:dyDescent="0.3">
      <c r="A1878" s="4"/>
      <c r="B1878" s="4"/>
      <c r="C1878" s="4"/>
      <c r="D1878" s="4"/>
      <c r="E1878" s="4"/>
      <c r="F1878" s="4"/>
      <c r="G1878" s="4"/>
      <c r="H1878" s="72"/>
      <c r="I1878" s="72"/>
      <c r="J1878" s="72"/>
      <c r="K1878" s="72"/>
      <c r="L1878" s="72"/>
      <c r="M1878" s="72"/>
      <c r="N1878" s="72"/>
      <c r="O1878" s="72"/>
      <c r="P1878" s="72"/>
      <c r="Q1878" s="72"/>
      <c r="R1878" s="72"/>
      <c r="S1878" s="72"/>
      <c r="T1878" s="72"/>
      <c r="U1878" s="72"/>
      <c r="V1878" s="72"/>
      <c r="W1878" s="72"/>
      <c r="X1878" s="72"/>
      <c r="Y1878" s="72"/>
    </row>
    <row r="1879" spans="1:25" x14ac:dyDescent="0.3">
      <c r="A1879" s="4"/>
      <c r="B1879" s="4"/>
      <c r="C1879" s="4"/>
      <c r="D1879" s="4"/>
      <c r="E1879" s="4"/>
      <c r="F1879" s="4"/>
      <c r="G1879" s="4"/>
      <c r="H1879" s="72"/>
      <c r="I1879" s="72"/>
      <c r="J1879" s="72"/>
      <c r="K1879" s="72"/>
      <c r="L1879" s="72"/>
      <c r="M1879" s="72"/>
      <c r="N1879" s="72"/>
      <c r="O1879" s="72"/>
      <c r="P1879" s="72"/>
      <c r="Q1879" s="72"/>
      <c r="R1879" s="72"/>
      <c r="S1879" s="72"/>
      <c r="T1879" s="72"/>
      <c r="U1879" s="72"/>
      <c r="V1879" s="72"/>
      <c r="W1879" s="72"/>
      <c r="X1879" s="72"/>
      <c r="Y1879" s="72"/>
    </row>
    <row r="1880" spans="1:25" x14ac:dyDescent="0.3">
      <c r="A1880" s="4"/>
      <c r="B1880" s="4"/>
      <c r="C1880" s="4"/>
      <c r="D1880" s="4"/>
      <c r="E1880" s="4"/>
      <c r="F1880" s="4"/>
      <c r="G1880" s="4"/>
      <c r="H1880" s="72"/>
      <c r="I1880" s="72"/>
      <c r="J1880" s="72"/>
      <c r="K1880" s="72"/>
      <c r="L1880" s="72"/>
      <c r="M1880" s="72"/>
      <c r="N1880" s="72"/>
      <c r="O1880" s="72"/>
      <c r="P1880" s="72"/>
      <c r="Q1880" s="72"/>
      <c r="R1880" s="72"/>
      <c r="S1880" s="72"/>
      <c r="T1880" s="72"/>
      <c r="U1880" s="72"/>
      <c r="V1880" s="72"/>
      <c r="W1880" s="72"/>
      <c r="X1880" s="72"/>
      <c r="Y1880" s="72"/>
    </row>
    <row r="1881" spans="1:25" x14ac:dyDescent="0.3">
      <c r="A1881" s="4"/>
      <c r="B1881" s="4"/>
      <c r="C1881" s="4"/>
      <c r="D1881" s="4"/>
      <c r="E1881" s="4"/>
      <c r="F1881" s="4"/>
      <c r="G1881" s="4"/>
      <c r="H1881" s="72"/>
      <c r="I1881" s="72"/>
      <c r="J1881" s="72"/>
      <c r="K1881" s="72"/>
      <c r="L1881" s="72"/>
      <c r="M1881" s="72"/>
      <c r="N1881" s="72"/>
      <c r="O1881" s="72"/>
      <c r="P1881" s="72"/>
      <c r="Q1881" s="72"/>
      <c r="R1881" s="72"/>
      <c r="S1881" s="72"/>
      <c r="T1881" s="72"/>
      <c r="U1881" s="72"/>
      <c r="V1881" s="72"/>
      <c r="W1881" s="72"/>
      <c r="X1881" s="72"/>
      <c r="Y1881" s="72"/>
    </row>
    <row r="1882" spans="1:25" x14ac:dyDescent="0.3">
      <c r="A1882" s="4"/>
      <c r="B1882" s="4"/>
      <c r="C1882" s="4"/>
      <c r="D1882" s="4"/>
      <c r="E1882" s="4"/>
      <c r="F1882" s="4"/>
      <c r="G1882" s="4"/>
      <c r="H1882" s="72"/>
      <c r="I1882" s="72"/>
      <c r="J1882" s="72"/>
      <c r="K1882" s="72"/>
      <c r="L1882" s="72"/>
      <c r="M1882" s="72"/>
      <c r="N1882" s="72"/>
      <c r="O1882" s="72"/>
      <c r="P1882" s="72"/>
      <c r="Q1882" s="72"/>
      <c r="R1882" s="72"/>
      <c r="S1882" s="72"/>
      <c r="T1882" s="72"/>
      <c r="U1882" s="72"/>
      <c r="V1882" s="72"/>
      <c r="W1882" s="72"/>
      <c r="X1882" s="72"/>
      <c r="Y1882" s="72"/>
    </row>
    <row r="1883" spans="1:25" x14ac:dyDescent="0.3">
      <c r="A1883" s="4"/>
      <c r="B1883" s="4"/>
      <c r="C1883" s="4"/>
      <c r="D1883" s="4"/>
      <c r="E1883" s="4"/>
      <c r="F1883" s="4"/>
      <c r="G1883" s="4"/>
      <c r="H1883" s="72"/>
      <c r="I1883" s="72"/>
      <c r="J1883" s="72"/>
      <c r="K1883" s="72"/>
      <c r="L1883" s="72"/>
      <c r="M1883" s="72"/>
      <c r="N1883" s="72"/>
      <c r="O1883" s="72"/>
      <c r="P1883" s="72"/>
      <c r="Q1883" s="72"/>
      <c r="R1883" s="72"/>
      <c r="S1883" s="72"/>
      <c r="T1883" s="72"/>
      <c r="U1883" s="72"/>
      <c r="V1883" s="72"/>
      <c r="W1883" s="72"/>
      <c r="X1883" s="72"/>
      <c r="Y1883" s="72"/>
    </row>
    <row r="1884" spans="1:25" x14ac:dyDescent="0.3">
      <c r="A1884" s="4"/>
      <c r="B1884" s="4"/>
      <c r="C1884" s="4"/>
      <c r="D1884" s="4"/>
      <c r="E1884" s="4"/>
      <c r="F1884" s="4"/>
      <c r="G1884" s="4"/>
      <c r="H1884" s="72"/>
      <c r="I1884" s="72"/>
      <c r="J1884" s="72"/>
      <c r="K1884" s="72"/>
      <c r="L1884" s="72"/>
      <c r="M1884" s="72"/>
      <c r="N1884" s="72"/>
      <c r="O1884" s="72"/>
      <c r="P1884" s="72"/>
      <c r="Q1884" s="72"/>
      <c r="R1884" s="72"/>
      <c r="S1884" s="72"/>
      <c r="T1884" s="72"/>
      <c r="U1884" s="72"/>
      <c r="V1884" s="72"/>
      <c r="W1884" s="72"/>
      <c r="X1884" s="72"/>
      <c r="Y1884" s="72"/>
    </row>
    <row r="1885" spans="1:25" x14ac:dyDescent="0.3">
      <c r="A1885" s="4"/>
      <c r="B1885" s="4"/>
      <c r="C1885" s="4"/>
      <c r="D1885" s="4"/>
      <c r="E1885" s="4"/>
      <c r="F1885" s="4"/>
      <c r="G1885" s="4"/>
      <c r="H1885" s="72"/>
      <c r="I1885" s="72"/>
      <c r="J1885" s="72"/>
      <c r="K1885" s="72"/>
      <c r="L1885" s="72"/>
      <c r="M1885" s="72"/>
      <c r="N1885" s="72"/>
      <c r="O1885" s="72"/>
      <c r="P1885" s="72"/>
      <c r="Q1885" s="72"/>
      <c r="R1885" s="72"/>
      <c r="S1885" s="72"/>
      <c r="T1885" s="72"/>
      <c r="U1885" s="72"/>
      <c r="V1885" s="72"/>
      <c r="W1885" s="72"/>
      <c r="X1885" s="72"/>
      <c r="Y1885" s="72"/>
    </row>
    <row r="1886" spans="1:25" x14ac:dyDescent="0.3">
      <c r="A1886" s="4"/>
      <c r="B1886" s="4"/>
      <c r="C1886" s="4"/>
      <c r="D1886" s="4"/>
      <c r="E1886" s="4"/>
      <c r="F1886" s="4"/>
      <c r="G1886" s="4"/>
      <c r="H1886" s="72"/>
      <c r="I1886" s="72"/>
      <c r="J1886" s="72"/>
      <c r="K1886" s="72"/>
      <c r="L1886" s="72"/>
      <c r="M1886" s="72"/>
      <c r="N1886" s="72"/>
      <c r="O1886" s="72"/>
      <c r="P1886" s="72"/>
      <c r="Q1886" s="72"/>
      <c r="R1886" s="72"/>
      <c r="S1886" s="72"/>
      <c r="T1886" s="72"/>
      <c r="U1886" s="72"/>
      <c r="V1886" s="72"/>
      <c r="W1886" s="72"/>
      <c r="X1886" s="72"/>
      <c r="Y1886" s="72"/>
    </row>
    <row r="1887" spans="1:25" x14ac:dyDescent="0.3">
      <c r="A1887" s="4"/>
      <c r="B1887" s="4"/>
      <c r="C1887" s="4"/>
      <c r="D1887" s="4"/>
      <c r="E1887" s="4"/>
      <c r="F1887" s="4"/>
      <c r="G1887" s="4"/>
      <c r="H1887" s="72"/>
      <c r="I1887" s="72"/>
      <c r="J1887" s="72"/>
      <c r="K1887" s="72"/>
      <c r="L1887" s="72"/>
      <c r="M1887" s="72"/>
      <c r="N1887" s="72"/>
      <c r="O1887" s="72"/>
      <c r="P1887" s="72"/>
      <c r="Q1887" s="72"/>
      <c r="R1887" s="72"/>
      <c r="S1887" s="72"/>
      <c r="T1887" s="72"/>
      <c r="U1887" s="72"/>
      <c r="V1887" s="72"/>
      <c r="W1887" s="72"/>
      <c r="X1887" s="72"/>
      <c r="Y1887" s="72"/>
    </row>
    <row r="1888" spans="1:25" x14ac:dyDescent="0.3">
      <c r="A1888" s="4"/>
      <c r="B1888" s="4"/>
      <c r="C1888" s="4"/>
      <c r="D1888" s="4"/>
      <c r="E1888" s="4"/>
      <c r="F1888" s="4"/>
      <c r="G1888" s="4"/>
      <c r="H1888" s="72"/>
      <c r="I1888" s="72"/>
      <c r="J1888" s="72"/>
      <c r="K1888" s="72"/>
      <c r="L1888" s="72"/>
      <c r="M1888" s="72"/>
      <c r="N1888" s="72"/>
      <c r="O1888" s="72"/>
      <c r="P1888" s="72"/>
      <c r="Q1888" s="72"/>
      <c r="R1888" s="72"/>
      <c r="S1888" s="72"/>
      <c r="T1888" s="72"/>
      <c r="U1888" s="72"/>
      <c r="V1888" s="72"/>
      <c r="W1888" s="72"/>
      <c r="X1888" s="72"/>
      <c r="Y1888" s="72"/>
    </row>
    <row r="1889" spans="1:25" x14ac:dyDescent="0.3">
      <c r="A1889" s="4"/>
      <c r="B1889" s="4"/>
      <c r="C1889" s="4"/>
      <c r="D1889" s="4"/>
      <c r="E1889" s="4"/>
      <c r="F1889" s="4"/>
      <c r="G1889" s="4"/>
      <c r="H1889" s="72"/>
      <c r="I1889" s="72"/>
      <c r="J1889" s="72"/>
      <c r="K1889" s="72"/>
      <c r="L1889" s="72"/>
      <c r="M1889" s="72"/>
      <c r="N1889" s="72"/>
      <c r="O1889" s="72"/>
      <c r="P1889" s="72"/>
      <c r="Q1889" s="72"/>
      <c r="R1889" s="72"/>
      <c r="S1889" s="72"/>
      <c r="T1889" s="72"/>
      <c r="U1889" s="72"/>
      <c r="V1889" s="72"/>
      <c r="W1889" s="72"/>
      <c r="X1889" s="72"/>
      <c r="Y1889" s="72"/>
    </row>
    <row r="1890" spans="1:25" x14ac:dyDescent="0.3">
      <c r="A1890" s="4"/>
      <c r="B1890" s="4"/>
      <c r="C1890" s="4"/>
      <c r="D1890" s="4"/>
      <c r="E1890" s="4"/>
      <c r="F1890" s="4"/>
      <c r="G1890" s="4"/>
      <c r="H1890" s="72"/>
      <c r="I1890" s="72"/>
      <c r="J1890" s="72"/>
      <c r="K1890" s="72"/>
      <c r="L1890" s="72"/>
      <c r="M1890" s="72"/>
      <c r="N1890" s="72"/>
      <c r="O1890" s="72"/>
      <c r="P1890" s="72"/>
      <c r="Q1890" s="72"/>
      <c r="R1890" s="72"/>
      <c r="S1890" s="72"/>
      <c r="T1890" s="72"/>
      <c r="U1890" s="72"/>
      <c r="V1890" s="72"/>
      <c r="W1890" s="72"/>
      <c r="X1890" s="72"/>
      <c r="Y1890" s="72"/>
    </row>
    <row r="1891" spans="1:25" x14ac:dyDescent="0.3">
      <c r="A1891" s="4"/>
      <c r="B1891" s="4"/>
      <c r="C1891" s="4"/>
      <c r="D1891" s="4"/>
      <c r="E1891" s="4"/>
      <c r="F1891" s="4"/>
      <c r="G1891" s="4"/>
      <c r="H1891" s="72"/>
      <c r="I1891" s="72"/>
      <c r="J1891" s="72"/>
      <c r="K1891" s="72"/>
      <c r="L1891" s="72"/>
      <c r="M1891" s="72"/>
      <c r="N1891" s="72"/>
      <c r="O1891" s="72"/>
      <c r="P1891" s="72"/>
      <c r="Q1891" s="72"/>
      <c r="R1891" s="72"/>
      <c r="S1891" s="72"/>
      <c r="T1891" s="72"/>
      <c r="U1891" s="72"/>
      <c r="V1891" s="72"/>
      <c r="W1891" s="72"/>
      <c r="X1891" s="72"/>
      <c r="Y1891" s="72"/>
    </row>
    <row r="1892" spans="1:25" x14ac:dyDescent="0.3">
      <c r="A1892" s="4"/>
      <c r="B1892" s="4"/>
      <c r="C1892" s="4"/>
      <c r="D1892" s="4"/>
      <c r="E1892" s="4"/>
      <c r="F1892" s="4"/>
      <c r="G1892" s="4"/>
      <c r="H1892" s="72"/>
      <c r="I1892" s="72"/>
      <c r="J1892" s="72"/>
      <c r="K1892" s="72"/>
      <c r="L1892" s="72"/>
      <c r="M1892" s="72"/>
      <c r="N1892" s="72"/>
      <c r="O1892" s="72"/>
      <c r="P1892" s="72"/>
      <c r="Q1892" s="72"/>
      <c r="R1892" s="72"/>
      <c r="S1892" s="72"/>
      <c r="T1892" s="72"/>
      <c r="U1892" s="72"/>
      <c r="V1892" s="72"/>
      <c r="W1892" s="72"/>
      <c r="X1892" s="72"/>
      <c r="Y1892" s="72"/>
    </row>
    <row r="1893" spans="1:25" x14ac:dyDescent="0.3">
      <c r="A1893" s="4"/>
      <c r="B1893" s="4"/>
      <c r="C1893" s="4"/>
      <c r="D1893" s="4"/>
      <c r="E1893" s="4"/>
      <c r="F1893" s="4"/>
      <c r="G1893" s="4"/>
      <c r="H1893" s="72"/>
      <c r="I1893" s="72"/>
      <c r="J1893" s="72"/>
      <c r="K1893" s="72"/>
      <c r="L1893" s="72"/>
      <c r="M1893" s="72"/>
      <c r="N1893" s="72"/>
      <c r="O1893" s="72"/>
      <c r="P1893" s="72"/>
      <c r="Q1893" s="72"/>
      <c r="R1893" s="72"/>
      <c r="S1893" s="72"/>
      <c r="T1893" s="72"/>
      <c r="U1893" s="72"/>
      <c r="V1893" s="72"/>
      <c r="W1893" s="72"/>
      <c r="X1893" s="72"/>
      <c r="Y1893" s="72"/>
    </row>
    <row r="1894" spans="1:25" x14ac:dyDescent="0.3">
      <c r="A1894" s="4"/>
      <c r="B1894" s="4"/>
      <c r="C1894" s="4"/>
      <c r="D1894" s="4"/>
      <c r="E1894" s="4"/>
      <c r="F1894" s="4"/>
      <c r="G1894" s="4"/>
      <c r="H1894" s="72"/>
      <c r="I1894" s="72"/>
      <c r="J1894" s="72"/>
      <c r="K1894" s="72"/>
      <c r="L1894" s="72"/>
      <c r="M1894" s="72"/>
      <c r="N1894" s="72"/>
      <c r="O1894" s="72"/>
      <c r="P1894" s="72"/>
      <c r="Q1894" s="72"/>
      <c r="R1894" s="72"/>
      <c r="S1894" s="72"/>
      <c r="T1894" s="72"/>
      <c r="U1894" s="72"/>
      <c r="V1894" s="72"/>
      <c r="W1894" s="72"/>
      <c r="X1894" s="72"/>
      <c r="Y1894" s="72"/>
    </row>
    <row r="1895" spans="1:25" x14ac:dyDescent="0.3">
      <c r="A1895" s="4"/>
      <c r="B1895" s="4"/>
      <c r="C1895" s="4"/>
      <c r="D1895" s="4"/>
      <c r="E1895" s="4"/>
      <c r="F1895" s="4"/>
      <c r="G1895" s="4"/>
      <c r="H1895" s="72"/>
      <c r="I1895" s="72"/>
      <c r="J1895" s="72"/>
      <c r="K1895" s="72"/>
      <c r="L1895" s="72"/>
      <c r="M1895" s="72"/>
      <c r="N1895" s="72"/>
      <c r="O1895" s="72"/>
      <c r="P1895" s="72"/>
      <c r="Q1895" s="72"/>
      <c r="R1895" s="72"/>
      <c r="S1895" s="72"/>
      <c r="T1895" s="72"/>
      <c r="U1895" s="72"/>
      <c r="V1895" s="72"/>
      <c r="W1895" s="72"/>
      <c r="X1895" s="72"/>
      <c r="Y1895" s="72"/>
    </row>
    <row r="1896" spans="1:25" x14ac:dyDescent="0.3">
      <c r="A1896" s="4"/>
      <c r="B1896" s="4"/>
      <c r="C1896" s="4"/>
      <c r="D1896" s="4"/>
      <c r="E1896" s="4"/>
      <c r="F1896" s="4"/>
      <c r="G1896" s="4"/>
      <c r="H1896" s="72"/>
      <c r="I1896" s="72"/>
      <c r="J1896" s="72"/>
      <c r="K1896" s="72"/>
      <c r="L1896" s="72"/>
      <c r="M1896" s="72"/>
      <c r="N1896" s="72"/>
      <c r="O1896" s="72"/>
      <c r="P1896" s="72"/>
      <c r="Q1896" s="72"/>
      <c r="R1896" s="72"/>
      <c r="S1896" s="72"/>
      <c r="T1896" s="72"/>
      <c r="U1896" s="72"/>
      <c r="V1896" s="72"/>
      <c r="W1896" s="72"/>
      <c r="X1896" s="72"/>
      <c r="Y1896" s="72"/>
    </row>
    <row r="1897" spans="1:25" x14ac:dyDescent="0.3">
      <c r="A1897" s="4"/>
      <c r="B1897" s="4"/>
      <c r="C1897" s="4"/>
      <c r="D1897" s="4"/>
      <c r="E1897" s="4"/>
      <c r="F1897" s="4"/>
      <c r="G1897" s="4"/>
      <c r="H1897" s="72"/>
      <c r="I1897" s="72"/>
      <c r="J1897" s="72"/>
      <c r="K1897" s="72"/>
      <c r="L1897" s="72"/>
      <c r="M1897" s="72"/>
      <c r="N1897" s="72"/>
      <c r="O1897" s="72"/>
      <c r="P1897" s="72"/>
      <c r="Q1897" s="72"/>
      <c r="R1897" s="72"/>
      <c r="S1897" s="72"/>
      <c r="T1897" s="72"/>
      <c r="U1897" s="72"/>
      <c r="V1897" s="72"/>
      <c r="W1897" s="72"/>
      <c r="X1897" s="72"/>
      <c r="Y1897" s="72"/>
    </row>
    <row r="1898" spans="1:25" x14ac:dyDescent="0.3">
      <c r="A1898" s="4"/>
      <c r="B1898" s="4"/>
      <c r="C1898" s="4"/>
      <c r="D1898" s="4"/>
      <c r="E1898" s="4"/>
      <c r="F1898" s="4"/>
      <c r="G1898" s="4"/>
      <c r="H1898" s="72"/>
      <c r="I1898" s="72"/>
      <c r="J1898" s="72"/>
      <c r="K1898" s="72"/>
      <c r="L1898" s="72"/>
      <c r="M1898" s="72"/>
      <c r="N1898" s="72"/>
      <c r="O1898" s="72"/>
      <c r="P1898" s="72"/>
      <c r="Q1898" s="72"/>
      <c r="R1898" s="72"/>
      <c r="S1898" s="72"/>
      <c r="T1898" s="72"/>
      <c r="U1898" s="72"/>
      <c r="V1898" s="72"/>
      <c r="W1898" s="72"/>
      <c r="X1898" s="72"/>
      <c r="Y1898" s="72"/>
    </row>
    <row r="1899" spans="1:25" x14ac:dyDescent="0.3">
      <c r="A1899" s="4"/>
      <c r="B1899" s="4"/>
      <c r="C1899" s="4"/>
      <c r="D1899" s="4"/>
      <c r="E1899" s="4"/>
      <c r="F1899" s="4"/>
      <c r="G1899" s="4"/>
      <c r="H1899" s="72"/>
      <c r="I1899" s="72"/>
      <c r="J1899" s="72"/>
      <c r="K1899" s="72"/>
      <c r="L1899" s="72"/>
      <c r="M1899" s="72"/>
      <c r="N1899" s="72"/>
      <c r="O1899" s="72"/>
      <c r="P1899" s="72"/>
      <c r="Q1899" s="72"/>
      <c r="R1899" s="72"/>
      <c r="S1899" s="72"/>
      <c r="T1899" s="72"/>
      <c r="U1899" s="72"/>
      <c r="V1899" s="72"/>
      <c r="W1899" s="72"/>
      <c r="X1899" s="72"/>
      <c r="Y1899" s="72"/>
    </row>
    <row r="1900" spans="1:25" x14ac:dyDescent="0.3">
      <c r="A1900" s="4"/>
      <c r="B1900" s="4"/>
      <c r="C1900" s="4"/>
      <c r="D1900" s="4"/>
      <c r="E1900" s="4"/>
      <c r="F1900" s="4"/>
      <c r="G1900" s="4"/>
      <c r="H1900" s="72"/>
      <c r="I1900" s="72"/>
      <c r="J1900" s="72"/>
      <c r="K1900" s="72"/>
      <c r="L1900" s="72"/>
      <c r="M1900" s="72"/>
      <c r="N1900" s="72"/>
      <c r="O1900" s="72"/>
      <c r="P1900" s="72"/>
      <c r="Q1900" s="72"/>
      <c r="R1900" s="72"/>
      <c r="S1900" s="72"/>
      <c r="T1900" s="72"/>
      <c r="U1900" s="72"/>
      <c r="V1900" s="72"/>
      <c r="W1900" s="72"/>
      <c r="X1900" s="72"/>
      <c r="Y1900" s="72"/>
    </row>
    <row r="1901" spans="1:25" x14ac:dyDescent="0.3">
      <c r="A1901" s="4"/>
      <c r="B1901" s="4"/>
      <c r="C1901" s="4"/>
      <c r="D1901" s="4"/>
      <c r="E1901" s="4"/>
      <c r="F1901" s="4"/>
      <c r="G1901" s="4"/>
      <c r="H1901" s="72"/>
      <c r="I1901" s="72"/>
      <c r="J1901" s="72"/>
      <c r="K1901" s="72"/>
      <c r="L1901" s="72"/>
      <c r="M1901" s="72"/>
      <c r="N1901" s="72"/>
      <c r="O1901" s="72"/>
      <c r="P1901" s="72"/>
      <c r="Q1901" s="72"/>
      <c r="R1901" s="72"/>
      <c r="S1901" s="72"/>
      <c r="T1901" s="72"/>
      <c r="U1901" s="72"/>
      <c r="V1901" s="72"/>
      <c r="W1901" s="72"/>
      <c r="X1901" s="72"/>
      <c r="Y1901" s="72"/>
    </row>
    <row r="1902" spans="1:25" x14ac:dyDescent="0.3">
      <c r="A1902" s="4"/>
      <c r="B1902" s="4"/>
      <c r="C1902" s="4"/>
      <c r="D1902" s="4"/>
      <c r="E1902" s="4"/>
      <c r="F1902" s="4"/>
      <c r="G1902" s="4"/>
      <c r="H1902" s="72"/>
      <c r="I1902" s="72"/>
      <c r="J1902" s="72"/>
      <c r="K1902" s="72"/>
      <c r="L1902" s="72"/>
      <c r="M1902" s="72"/>
      <c r="N1902" s="72"/>
      <c r="O1902" s="72"/>
      <c r="P1902" s="72"/>
      <c r="Q1902" s="72"/>
      <c r="R1902" s="72"/>
      <c r="S1902" s="72"/>
      <c r="T1902" s="72"/>
      <c r="U1902" s="72"/>
      <c r="V1902" s="72"/>
      <c r="W1902" s="72"/>
      <c r="X1902" s="72"/>
      <c r="Y1902" s="72"/>
    </row>
    <row r="1903" spans="1:25" x14ac:dyDescent="0.3">
      <c r="A1903" s="4"/>
      <c r="B1903" s="4"/>
      <c r="C1903" s="4"/>
      <c r="D1903" s="4"/>
      <c r="E1903" s="4"/>
      <c r="F1903" s="4"/>
      <c r="G1903" s="4"/>
      <c r="H1903" s="72"/>
      <c r="I1903" s="72"/>
      <c r="J1903" s="72"/>
      <c r="K1903" s="72"/>
      <c r="L1903" s="72"/>
      <c r="M1903" s="72"/>
      <c r="N1903" s="72"/>
      <c r="O1903" s="72"/>
      <c r="P1903" s="72"/>
      <c r="Q1903" s="72"/>
      <c r="R1903" s="72"/>
      <c r="S1903" s="72"/>
      <c r="T1903" s="72"/>
      <c r="U1903" s="72"/>
      <c r="V1903" s="72"/>
      <c r="W1903" s="72"/>
      <c r="X1903" s="72"/>
      <c r="Y1903" s="72"/>
    </row>
    <row r="1904" spans="1:25" x14ac:dyDescent="0.3">
      <c r="A1904" s="4"/>
      <c r="B1904" s="4"/>
      <c r="C1904" s="4"/>
      <c r="D1904" s="4"/>
      <c r="E1904" s="4"/>
      <c r="F1904" s="4"/>
      <c r="G1904" s="4"/>
      <c r="H1904" s="72"/>
      <c r="I1904" s="72"/>
      <c r="J1904" s="72"/>
      <c r="K1904" s="72"/>
      <c r="L1904" s="72"/>
      <c r="M1904" s="72"/>
      <c r="N1904" s="72"/>
      <c r="O1904" s="72"/>
      <c r="P1904" s="72"/>
      <c r="Q1904" s="72"/>
      <c r="R1904" s="72"/>
      <c r="S1904" s="72"/>
      <c r="T1904" s="72"/>
      <c r="U1904" s="72"/>
      <c r="V1904" s="72"/>
      <c r="W1904" s="72"/>
      <c r="X1904" s="72"/>
      <c r="Y1904" s="72"/>
    </row>
    <row r="1905" spans="1:25" x14ac:dyDescent="0.3">
      <c r="A1905" s="4"/>
      <c r="B1905" s="4"/>
      <c r="C1905" s="4"/>
      <c r="D1905" s="4"/>
      <c r="E1905" s="4"/>
      <c r="F1905" s="4"/>
      <c r="G1905" s="4"/>
      <c r="H1905" s="72"/>
      <c r="I1905" s="72"/>
      <c r="J1905" s="72"/>
      <c r="K1905" s="72"/>
      <c r="L1905" s="72"/>
      <c r="M1905" s="72"/>
      <c r="N1905" s="72"/>
      <c r="O1905" s="72"/>
      <c r="P1905" s="72"/>
      <c r="Q1905" s="72"/>
      <c r="R1905" s="72"/>
      <c r="S1905" s="72"/>
      <c r="T1905" s="72"/>
      <c r="U1905" s="72"/>
      <c r="V1905" s="72"/>
      <c r="W1905" s="72"/>
      <c r="X1905" s="72"/>
      <c r="Y1905" s="72"/>
    </row>
    <row r="1906" spans="1:25" x14ac:dyDescent="0.3">
      <c r="A1906" s="4"/>
      <c r="B1906" s="4"/>
      <c r="C1906" s="4"/>
      <c r="D1906" s="4"/>
      <c r="E1906" s="4"/>
      <c r="F1906" s="4"/>
      <c r="G1906" s="4"/>
      <c r="H1906" s="72"/>
      <c r="I1906" s="72"/>
      <c r="J1906" s="72"/>
      <c r="K1906" s="72"/>
      <c r="L1906" s="72"/>
      <c r="M1906" s="72"/>
      <c r="N1906" s="72"/>
      <c r="O1906" s="72"/>
      <c r="P1906" s="72"/>
      <c r="Q1906" s="72"/>
      <c r="R1906" s="72"/>
      <c r="S1906" s="72"/>
      <c r="T1906" s="72"/>
      <c r="U1906" s="72"/>
      <c r="V1906" s="72"/>
      <c r="W1906" s="72"/>
      <c r="X1906" s="72"/>
      <c r="Y1906" s="72"/>
    </row>
    <row r="1907" spans="1:25" x14ac:dyDescent="0.3">
      <c r="A1907" s="4"/>
      <c r="B1907" s="4"/>
      <c r="C1907" s="4"/>
      <c r="D1907" s="4"/>
      <c r="E1907" s="4"/>
      <c r="F1907" s="4"/>
      <c r="G1907" s="4"/>
      <c r="H1907" s="72"/>
      <c r="I1907" s="72"/>
      <c r="J1907" s="72"/>
      <c r="K1907" s="72"/>
      <c r="L1907" s="72"/>
      <c r="M1907" s="72"/>
      <c r="N1907" s="72"/>
      <c r="O1907" s="72"/>
      <c r="P1907" s="72"/>
      <c r="Q1907" s="72"/>
      <c r="R1907" s="72"/>
      <c r="S1907" s="72"/>
      <c r="T1907" s="72"/>
      <c r="U1907" s="72"/>
      <c r="V1907" s="72"/>
      <c r="W1907" s="72"/>
      <c r="X1907" s="72"/>
      <c r="Y1907" s="72"/>
    </row>
    <row r="1908" spans="1:25" x14ac:dyDescent="0.3">
      <c r="A1908" s="4"/>
      <c r="B1908" s="4"/>
      <c r="C1908" s="4"/>
      <c r="D1908" s="4"/>
      <c r="E1908" s="4"/>
      <c r="F1908" s="4"/>
      <c r="G1908" s="4"/>
      <c r="H1908" s="72"/>
      <c r="I1908" s="72"/>
      <c r="J1908" s="72"/>
      <c r="K1908" s="72"/>
      <c r="L1908" s="72"/>
      <c r="M1908" s="72"/>
      <c r="N1908" s="72"/>
      <c r="O1908" s="72"/>
      <c r="P1908" s="72"/>
      <c r="Q1908" s="72"/>
      <c r="R1908" s="72"/>
      <c r="S1908" s="72"/>
      <c r="T1908" s="72"/>
      <c r="U1908" s="72"/>
      <c r="V1908" s="72"/>
      <c r="W1908" s="72"/>
      <c r="X1908" s="72"/>
      <c r="Y1908" s="72"/>
    </row>
    <row r="1909" spans="1:25" x14ac:dyDescent="0.3">
      <c r="A1909" s="4"/>
      <c r="B1909" s="4"/>
      <c r="C1909" s="4"/>
      <c r="D1909" s="4"/>
      <c r="E1909" s="4"/>
      <c r="F1909" s="4"/>
      <c r="G1909" s="4"/>
      <c r="H1909" s="72"/>
      <c r="I1909" s="72"/>
      <c r="J1909" s="72"/>
      <c r="K1909" s="72"/>
      <c r="L1909" s="72"/>
      <c r="M1909" s="72"/>
      <c r="N1909" s="72"/>
      <c r="O1909" s="72"/>
      <c r="P1909" s="72"/>
      <c r="Q1909" s="72"/>
      <c r="R1909" s="72"/>
      <c r="S1909" s="72"/>
      <c r="T1909" s="72"/>
      <c r="U1909" s="72"/>
      <c r="V1909" s="72"/>
      <c r="W1909" s="72"/>
      <c r="X1909" s="72"/>
      <c r="Y1909" s="72"/>
    </row>
    <row r="1910" spans="1:25" x14ac:dyDescent="0.3">
      <c r="A1910" s="4"/>
      <c r="B1910" s="4"/>
      <c r="C1910" s="4"/>
      <c r="D1910" s="4"/>
      <c r="E1910" s="4"/>
      <c r="F1910" s="4"/>
      <c r="G1910" s="4"/>
      <c r="H1910" s="72"/>
      <c r="I1910" s="72"/>
      <c r="J1910" s="72"/>
      <c r="K1910" s="72"/>
      <c r="L1910" s="72"/>
      <c r="M1910" s="72"/>
      <c r="N1910" s="72"/>
      <c r="O1910" s="72"/>
      <c r="P1910" s="72"/>
      <c r="Q1910" s="72"/>
      <c r="R1910" s="72"/>
      <c r="S1910" s="72"/>
      <c r="T1910" s="72"/>
      <c r="U1910" s="72"/>
      <c r="V1910" s="72"/>
      <c r="W1910" s="72"/>
      <c r="X1910" s="72"/>
      <c r="Y1910" s="72"/>
    </row>
    <row r="1911" spans="1:25" x14ac:dyDescent="0.3">
      <c r="A1911" s="4"/>
      <c r="B1911" s="4"/>
      <c r="C1911" s="4"/>
      <c r="D1911" s="4"/>
      <c r="E1911" s="4"/>
      <c r="F1911" s="4"/>
      <c r="G1911" s="4"/>
      <c r="H1911" s="72"/>
      <c r="I1911" s="72"/>
      <c r="J1911" s="72"/>
      <c r="K1911" s="72"/>
      <c r="L1911" s="72"/>
      <c r="M1911" s="72"/>
      <c r="N1911" s="72"/>
      <c r="O1911" s="72"/>
      <c r="P1911" s="72"/>
      <c r="Q1911" s="72"/>
      <c r="R1911" s="72"/>
      <c r="S1911" s="72"/>
      <c r="T1911" s="72"/>
      <c r="U1911" s="72"/>
      <c r="V1911" s="72"/>
      <c r="W1911" s="72"/>
      <c r="X1911" s="72"/>
      <c r="Y1911" s="72"/>
    </row>
    <row r="1912" spans="1:25" x14ac:dyDescent="0.3">
      <c r="A1912" s="4"/>
      <c r="B1912" s="4"/>
      <c r="C1912" s="4"/>
      <c r="D1912" s="4"/>
      <c r="E1912" s="4"/>
      <c r="F1912" s="4"/>
      <c r="G1912" s="4"/>
      <c r="H1912" s="72"/>
      <c r="I1912" s="72"/>
      <c r="J1912" s="72"/>
      <c r="K1912" s="72"/>
      <c r="L1912" s="72"/>
      <c r="M1912" s="72"/>
      <c r="N1912" s="72"/>
      <c r="O1912" s="72"/>
      <c r="P1912" s="72"/>
      <c r="Q1912" s="72"/>
      <c r="R1912" s="72"/>
      <c r="S1912" s="72"/>
      <c r="T1912" s="72"/>
      <c r="U1912" s="72"/>
      <c r="V1912" s="72"/>
      <c r="W1912" s="72"/>
      <c r="X1912" s="72"/>
      <c r="Y1912" s="72"/>
    </row>
    <row r="1913" spans="1:25" x14ac:dyDescent="0.3">
      <c r="A1913" s="4"/>
      <c r="B1913" s="4"/>
      <c r="C1913" s="4"/>
      <c r="D1913" s="4"/>
      <c r="E1913" s="4"/>
      <c r="F1913" s="4"/>
      <c r="G1913" s="4"/>
      <c r="H1913" s="72"/>
      <c r="I1913" s="72"/>
      <c r="J1913" s="72"/>
      <c r="K1913" s="72"/>
      <c r="L1913" s="72"/>
      <c r="M1913" s="72"/>
      <c r="N1913" s="72"/>
      <c r="O1913" s="72"/>
      <c r="P1913" s="72"/>
      <c r="Q1913" s="72"/>
      <c r="R1913" s="72"/>
      <c r="S1913" s="72"/>
      <c r="T1913" s="72"/>
      <c r="U1913" s="72"/>
      <c r="V1913" s="72"/>
      <c r="W1913" s="72"/>
      <c r="X1913" s="72"/>
      <c r="Y1913" s="72"/>
    </row>
    <row r="1914" spans="1:25" x14ac:dyDescent="0.3">
      <c r="A1914" s="4"/>
      <c r="B1914" s="4"/>
      <c r="C1914" s="4"/>
      <c r="D1914" s="4"/>
      <c r="E1914" s="4"/>
      <c r="F1914" s="4"/>
      <c r="G1914" s="4"/>
      <c r="H1914" s="72"/>
      <c r="I1914" s="72"/>
      <c r="J1914" s="72"/>
      <c r="K1914" s="72"/>
      <c r="L1914" s="72"/>
      <c r="M1914" s="72"/>
      <c r="N1914" s="72"/>
      <c r="O1914" s="72"/>
      <c r="P1914" s="72"/>
      <c r="Q1914" s="72"/>
      <c r="R1914" s="72"/>
      <c r="S1914" s="72"/>
      <c r="T1914" s="72"/>
      <c r="U1914" s="72"/>
      <c r="V1914" s="72"/>
      <c r="W1914" s="72"/>
      <c r="X1914" s="72"/>
      <c r="Y1914" s="72"/>
    </row>
    <row r="1915" spans="1:25" x14ac:dyDescent="0.3">
      <c r="A1915" s="4"/>
      <c r="B1915" s="4"/>
      <c r="C1915" s="4"/>
      <c r="D1915" s="4"/>
      <c r="E1915" s="4"/>
      <c r="F1915" s="4"/>
      <c r="G1915" s="4"/>
      <c r="H1915" s="72"/>
      <c r="I1915" s="72"/>
      <c r="J1915" s="72"/>
      <c r="K1915" s="72"/>
      <c r="L1915" s="72"/>
      <c r="M1915" s="72"/>
      <c r="N1915" s="72"/>
      <c r="O1915" s="72"/>
      <c r="P1915" s="72"/>
      <c r="Q1915" s="72"/>
      <c r="R1915" s="72"/>
      <c r="S1915" s="72"/>
      <c r="T1915" s="72"/>
      <c r="U1915" s="72"/>
      <c r="V1915" s="72"/>
      <c r="W1915" s="72"/>
      <c r="X1915" s="72"/>
      <c r="Y1915" s="72"/>
    </row>
    <row r="1916" spans="1:25" x14ac:dyDescent="0.3">
      <c r="A1916" s="4"/>
      <c r="B1916" s="4"/>
      <c r="C1916" s="4"/>
      <c r="D1916" s="4"/>
      <c r="E1916" s="4"/>
      <c r="F1916" s="4"/>
      <c r="G1916" s="4"/>
      <c r="H1916" s="72"/>
      <c r="I1916" s="72"/>
      <c r="J1916" s="72"/>
      <c r="K1916" s="72"/>
      <c r="L1916" s="72"/>
      <c r="M1916" s="72"/>
      <c r="N1916" s="72"/>
      <c r="O1916" s="72"/>
      <c r="P1916" s="72"/>
      <c r="Q1916" s="72"/>
      <c r="R1916" s="72"/>
      <c r="S1916" s="72"/>
      <c r="T1916" s="72"/>
      <c r="U1916" s="72"/>
      <c r="V1916" s="72"/>
      <c r="W1916" s="72"/>
      <c r="X1916" s="72"/>
      <c r="Y1916" s="72"/>
    </row>
    <row r="1917" spans="1:25" x14ac:dyDescent="0.3">
      <c r="A1917" s="4"/>
      <c r="B1917" s="4"/>
      <c r="C1917" s="4"/>
      <c r="D1917" s="4"/>
      <c r="E1917" s="4"/>
      <c r="F1917" s="4"/>
      <c r="G1917" s="4"/>
      <c r="H1917" s="72"/>
      <c r="I1917" s="72"/>
      <c r="J1917" s="72"/>
      <c r="K1917" s="72"/>
      <c r="L1917" s="72"/>
      <c r="M1917" s="72"/>
      <c r="N1917" s="72"/>
      <c r="O1917" s="72"/>
      <c r="P1917" s="72"/>
      <c r="Q1917" s="72"/>
      <c r="R1917" s="72"/>
      <c r="S1917" s="72"/>
      <c r="T1917" s="72"/>
      <c r="U1917" s="72"/>
      <c r="V1917" s="72"/>
      <c r="W1917" s="72"/>
      <c r="X1917" s="72"/>
      <c r="Y1917" s="72"/>
    </row>
    <row r="1918" spans="1:25" x14ac:dyDescent="0.3">
      <c r="A1918" s="4"/>
      <c r="B1918" s="4"/>
      <c r="C1918" s="4"/>
      <c r="D1918" s="4"/>
      <c r="E1918" s="4"/>
      <c r="F1918" s="4"/>
      <c r="G1918" s="4"/>
      <c r="H1918" s="72"/>
      <c r="I1918" s="72"/>
      <c r="J1918" s="72"/>
      <c r="K1918" s="72"/>
      <c r="L1918" s="72"/>
      <c r="M1918" s="72"/>
      <c r="N1918" s="72"/>
      <c r="O1918" s="72"/>
      <c r="P1918" s="72"/>
      <c r="Q1918" s="72"/>
      <c r="R1918" s="72"/>
      <c r="S1918" s="72"/>
      <c r="T1918" s="72"/>
      <c r="U1918" s="72"/>
      <c r="V1918" s="72"/>
      <c r="W1918" s="72"/>
      <c r="X1918" s="72"/>
      <c r="Y1918" s="72"/>
    </row>
    <row r="1919" spans="1:25" x14ac:dyDescent="0.3">
      <c r="A1919" s="4"/>
      <c r="B1919" s="4"/>
      <c r="C1919" s="4"/>
      <c r="D1919" s="4"/>
      <c r="E1919" s="4"/>
      <c r="F1919" s="4"/>
      <c r="G1919" s="4"/>
      <c r="H1919" s="72"/>
      <c r="I1919" s="72"/>
      <c r="J1919" s="72"/>
      <c r="K1919" s="72"/>
      <c r="L1919" s="72"/>
      <c r="M1919" s="72"/>
      <c r="N1919" s="72"/>
      <c r="O1919" s="72"/>
      <c r="P1919" s="72"/>
      <c r="Q1919" s="72"/>
      <c r="R1919" s="72"/>
      <c r="S1919" s="72"/>
      <c r="T1919" s="72"/>
      <c r="U1919" s="72"/>
      <c r="V1919" s="72"/>
      <c r="W1919" s="72"/>
      <c r="X1919" s="72"/>
      <c r="Y1919" s="72"/>
    </row>
    <row r="1920" spans="1:25" x14ac:dyDescent="0.3">
      <c r="A1920" s="4"/>
      <c r="B1920" s="4"/>
      <c r="C1920" s="4"/>
      <c r="D1920" s="4"/>
      <c r="E1920" s="4"/>
      <c r="F1920" s="4"/>
      <c r="G1920" s="4"/>
      <c r="H1920" s="72"/>
      <c r="I1920" s="72"/>
      <c r="J1920" s="72"/>
      <c r="K1920" s="72"/>
      <c r="L1920" s="72"/>
      <c r="M1920" s="72"/>
      <c r="N1920" s="72"/>
      <c r="O1920" s="72"/>
      <c r="P1920" s="72"/>
      <c r="Q1920" s="72"/>
      <c r="R1920" s="72"/>
      <c r="S1920" s="72"/>
      <c r="T1920" s="72"/>
      <c r="U1920" s="72"/>
      <c r="V1920" s="72"/>
      <c r="W1920" s="72"/>
      <c r="X1920" s="72"/>
      <c r="Y1920" s="72"/>
    </row>
    <row r="1921" spans="1:25" x14ac:dyDescent="0.3">
      <c r="A1921" s="4"/>
      <c r="B1921" s="4"/>
      <c r="C1921" s="4"/>
      <c r="D1921" s="4"/>
      <c r="E1921" s="4"/>
      <c r="F1921" s="4"/>
      <c r="G1921" s="4"/>
      <c r="H1921" s="72"/>
      <c r="I1921" s="72"/>
      <c r="J1921" s="72"/>
      <c r="K1921" s="72"/>
      <c r="L1921" s="72"/>
      <c r="M1921" s="72"/>
      <c r="N1921" s="72"/>
      <c r="O1921" s="72"/>
      <c r="P1921" s="72"/>
      <c r="Q1921" s="72"/>
      <c r="R1921" s="72"/>
      <c r="S1921" s="72"/>
      <c r="T1921" s="72"/>
      <c r="U1921" s="72"/>
      <c r="V1921" s="72"/>
      <c r="W1921" s="72"/>
      <c r="X1921" s="72"/>
      <c r="Y1921" s="72"/>
    </row>
    <row r="1922" spans="1:25" x14ac:dyDescent="0.3">
      <c r="A1922" s="4"/>
      <c r="B1922" s="4"/>
      <c r="C1922" s="4"/>
      <c r="D1922" s="4"/>
      <c r="E1922" s="4"/>
      <c r="F1922" s="4"/>
      <c r="G1922" s="4"/>
      <c r="H1922" s="72"/>
      <c r="I1922" s="72"/>
      <c r="J1922" s="72"/>
      <c r="K1922" s="72"/>
      <c r="L1922" s="72"/>
      <c r="M1922" s="72"/>
      <c r="N1922" s="72"/>
      <c r="O1922" s="72"/>
      <c r="P1922" s="72"/>
      <c r="Q1922" s="72"/>
      <c r="R1922" s="72"/>
      <c r="S1922" s="72"/>
      <c r="T1922" s="72"/>
      <c r="U1922" s="72"/>
      <c r="V1922" s="72"/>
      <c r="W1922" s="72"/>
      <c r="X1922" s="72"/>
      <c r="Y1922" s="72"/>
    </row>
    <row r="1923" spans="1:25" x14ac:dyDescent="0.3">
      <c r="A1923" s="4"/>
      <c r="B1923" s="4"/>
      <c r="C1923" s="4"/>
      <c r="D1923" s="4"/>
      <c r="E1923" s="4"/>
      <c r="F1923" s="4"/>
      <c r="G1923" s="4"/>
      <c r="H1923" s="72"/>
      <c r="I1923" s="72"/>
      <c r="J1923" s="72"/>
      <c r="K1923" s="72"/>
      <c r="L1923" s="72"/>
      <c r="M1923" s="72"/>
      <c r="N1923" s="72"/>
      <c r="O1923" s="72"/>
      <c r="P1923" s="72"/>
      <c r="Q1923" s="72"/>
      <c r="R1923" s="72"/>
      <c r="S1923" s="72"/>
      <c r="T1923" s="72"/>
      <c r="U1923" s="72"/>
      <c r="V1923" s="72"/>
      <c r="W1923" s="72"/>
      <c r="X1923" s="72"/>
      <c r="Y1923" s="72"/>
    </row>
    <row r="1924" spans="1:25" x14ac:dyDescent="0.3">
      <c r="A1924" s="4"/>
      <c r="B1924" s="4"/>
      <c r="C1924" s="4"/>
      <c r="D1924" s="4"/>
      <c r="E1924" s="4"/>
      <c r="F1924" s="4"/>
      <c r="G1924" s="4"/>
      <c r="H1924" s="72"/>
      <c r="I1924" s="72"/>
      <c r="J1924" s="72"/>
      <c r="K1924" s="72"/>
      <c r="L1924" s="72"/>
      <c r="M1924" s="72"/>
      <c r="N1924" s="72"/>
      <c r="O1924" s="72"/>
      <c r="P1924" s="72"/>
      <c r="Q1924" s="72"/>
      <c r="R1924" s="72"/>
      <c r="S1924" s="72"/>
      <c r="T1924" s="72"/>
      <c r="U1924" s="72"/>
      <c r="V1924" s="72"/>
      <c r="W1924" s="72"/>
      <c r="X1924" s="72"/>
      <c r="Y1924" s="72"/>
    </row>
    <row r="1925" spans="1:25" x14ac:dyDescent="0.3">
      <c r="A1925" s="4"/>
      <c r="B1925" s="4"/>
      <c r="C1925" s="4"/>
      <c r="D1925" s="4"/>
      <c r="E1925" s="4"/>
      <c r="F1925" s="4"/>
      <c r="G1925" s="4"/>
      <c r="H1925" s="72"/>
      <c r="I1925" s="72"/>
      <c r="J1925" s="72"/>
      <c r="K1925" s="72"/>
      <c r="L1925" s="72"/>
      <c r="M1925" s="72"/>
      <c r="N1925" s="72"/>
      <c r="O1925" s="72"/>
      <c r="P1925" s="72"/>
      <c r="Q1925" s="72"/>
      <c r="R1925" s="72"/>
      <c r="S1925" s="72"/>
      <c r="T1925" s="72"/>
      <c r="U1925" s="72"/>
      <c r="V1925" s="72"/>
      <c r="W1925" s="72"/>
      <c r="X1925" s="72"/>
      <c r="Y1925" s="72"/>
    </row>
    <row r="1926" spans="1:25" x14ac:dyDescent="0.3">
      <c r="A1926" s="4"/>
      <c r="B1926" s="4"/>
      <c r="C1926" s="4"/>
      <c r="D1926" s="4"/>
      <c r="E1926" s="4"/>
      <c r="F1926" s="4"/>
      <c r="G1926" s="4"/>
      <c r="H1926" s="72"/>
      <c r="I1926" s="72"/>
      <c r="J1926" s="72"/>
      <c r="K1926" s="72"/>
      <c r="L1926" s="72"/>
      <c r="M1926" s="72"/>
      <c r="N1926" s="72"/>
      <c r="O1926" s="72"/>
      <c r="P1926" s="72"/>
      <c r="Q1926" s="72"/>
      <c r="R1926" s="72"/>
      <c r="S1926" s="72"/>
      <c r="T1926" s="72"/>
      <c r="U1926" s="72"/>
      <c r="V1926" s="72"/>
      <c r="W1926" s="72"/>
      <c r="X1926" s="72"/>
      <c r="Y1926" s="72"/>
    </row>
    <row r="1927" spans="1:25" x14ac:dyDescent="0.3">
      <c r="A1927" s="4"/>
      <c r="B1927" s="4"/>
      <c r="C1927" s="4"/>
      <c r="D1927" s="4"/>
      <c r="E1927" s="4"/>
      <c r="F1927" s="4"/>
      <c r="G1927" s="4"/>
      <c r="H1927" s="72"/>
      <c r="I1927" s="72"/>
      <c r="J1927" s="72"/>
      <c r="K1927" s="72"/>
      <c r="L1927" s="72"/>
      <c r="M1927" s="72"/>
      <c r="N1927" s="72"/>
      <c r="O1927" s="72"/>
      <c r="P1927" s="72"/>
      <c r="Q1927" s="72"/>
      <c r="R1927" s="72"/>
      <c r="S1927" s="72"/>
      <c r="T1927" s="72"/>
      <c r="U1927" s="72"/>
      <c r="V1927" s="72"/>
      <c r="W1927" s="72"/>
      <c r="X1927" s="72"/>
      <c r="Y1927" s="72"/>
    </row>
    <row r="1928" spans="1:25" x14ac:dyDescent="0.3">
      <c r="A1928" s="4"/>
      <c r="B1928" s="4"/>
      <c r="C1928" s="4"/>
      <c r="D1928" s="4"/>
      <c r="E1928" s="4"/>
      <c r="F1928" s="4"/>
      <c r="G1928" s="4"/>
      <c r="H1928" s="72"/>
      <c r="I1928" s="72"/>
      <c r="J1928" s="72"/>
      <c r="K1928" s="72"/>
      <c r="L1928" s="72"/>
      <c r="M1928" s="72"/>
      <c r="N1928" s="72"/>
      <c r="O1928" s="72"/>
      <c r="P1928" s="72"/>
      <c r="Q1928" s="72"/>
      <c r="R1928" s="72"/>
      <c r="S1928" s="72"/>
      <c r="T1928" s="72"/>
      <c r="U1928" s="72"/>
      <c r="V1928" s="72"/>
      <c r="W1928" s="72"/>
      <c r="X1928" s="72"/>
      <c r="Y1928" s="72"/>
    </row>
    <row r="1929" spans="1:25" x14ac:dyDescent="0.3">
      <c r="A1929" s="4"/>
      <c r="B1929" s="4"/>
      <c r="C1929" s="4"/>
      <c r="D1929" s="4"/>
      <c r="E1929" s="4"/>
      <c r="F1929" s="4"/>
      <c r="G1929" s="4"/>
      <c r="H1929" s="72"/>
      <c r="I1929" s="72"/>
      <c r="J1929" s="72"/>
      <c r="K1929" s="72"/>
      <c r="L1929" s="72"/>
      <c r="M1929" s="72"/>
      <c r="N1929" s="72"/>
      <c r="O1929" s="72"/>
      <c r="P1929" s="72"/>
      <c r="Q1929" s="72"/>
      <c r="R1929" s="72"/>
      <c r="S1929" s="72"/>
      <c r="T1929" s="72"/>
      <c r="U1929" s="72"/>
      <c r="V1929" s="72"/>
      <c r="W1929" s="72"/>
      <c r="X1929" s="72"/>
      <c r="Y1929" s="72"/>
    </row>
    <row r="1930" spans="1:25" x14ac:dyDescent="0.3">
      <c r="A1930" s="4"/>
      <c r="B1930" s="4"/>
      <c r="C1930" s="4"/>
      <c r="D1930" s="4"/>
      <c r="E1930" s="4"/>
      <c r="F1930" s="4"/>
      <c r="G1930" s="4"/>
      <c r="H1930" s="72"/>
      <c r="I1930" s="72"/>
      <c r="J1930" s="72"/>
      <c r="K1930" s="72"/>
      <c r="L1930" s="72"/>
      <c r="M1930" s="72"/>
      <c r="N1930" s="72"/>
      <c r="O1930" s="72"/>
      <c r="P1930" s="72"/>
      <c r="Q1930" s="72"/>
      <c r="R1930" s="72"/>
      <c r="S1930" s="72"/>
      <c r="T1930" s="72"/>
      <c r="U1930" s="72"/>
      <c r="V1930" s="72"/>
      <c r="W1930" s="72"/>
      <c r="X1930" s="72"/>
      <c r="Y1930" s="72"/>
    </row>
    <row r="1931" spans="1:25" x14ac:dyDescent="0.3">
      <c r="A1931" s="4"/>
      <c r="B1931" s="4"/>
      <c r="C1931" s="4"/>
      <c r="D1931" s="4"/>
      <c r="E1931" s="4"/>
      <c r="F1931" s="4"/>
      <c r="G1931" s="4"/>
      <c r="H1931" s="72"/>
      <c r="I1931" s="72"/>
      <c r="J1931" s="72"/>
      <c r="K1931" s="72"/>
      <c r="L1931" s="72"/>
      <c r="M1931" s="72"/>
      <c r="N1931" s="72"/>
      <c r="O1931" s="72"/>
      <c r="P1931" s="72"/>
      <c r="Q1931" s="72"/>
      <c r="R1931" s="72"/>
      <c r="S1931" s="72"/>
      <c r="T1931" s="72"/>
      <c r="U1931" s="72"/>
      <c r="V1931" s="72"/>
      <c r="W1931" s="72"/>
      <c r="X1931" s="72"/>
      <c r="Y1931" s="72"/>
    </row>
    <row r="1932" spans="1:25" x14ac:dyDescent="0.3">
      <c r="A1932" s="4"/>
      <c r="B1932" s="4"/>
      <c r="C1932" s="4"/>
      <c r="D1932" s="4"/>
      <c r="E1932" s="4"/>
      <c r="F1932" s="4"/>
      <c r="G1932" s="4"/>
      <c r="H1932" s="72"/>
      <c r="I1932" s="72"/>
      <c r="J1932" s="72"/>
      <c r="K1932" s="72"/>
      <c r="L1932" s="72"/>
      <c r="M1932" s="72"/>
      <c r="N1932" s="72"/>
      <c r="O1932" s="72"/>
      <c r="P1932" s="72"/>
      <c r="Q1932" s="72"/>
      <c r="R1932" s="72"/>
      <c r="S1932" s="72"/>
      <c r="T1932" s="72"/>
      <c r="U1932" s="72"/>
      <c r="V1932" s="72"/>
      <c r="W1932" s="72"/>
      <c r="X1932" s="72"/>
      <c r="Y1932" s="72"/>
    </row>
    <row r="1933" spans="1:25" x14ac:dyDescent="0.3">
      <c r="A1933" s="4"/>
      <c r="B1933" s="4"/>
      <c r="C1933" s="4"/>
      <c r="D1933" s="4"/>
      <c r="E1933" s="4"/>
      <c r="F1933" s="4"/>
      <c r="G1933" s="4"/>
      <c r="H1933" s="72"/>
      <c r="I1933" s="72"/>
      <c r="J1933" s="72"/>
      <c r="K1933" s="72"/>
      <c r="L1933" s="72"/>
      <c r="M1933" s="72"/>
      <c r="N1933" s="72"/>
      <c r="O1933" s="72"/>
      <c r="P1933" s="72"/>
      <c r="Q1933" s="72"/>
      <c r="R1933" s="72"/>
      <c r="S1933" s="72"/>
      <c r="T1933" s="72"/>
      <c r="U1933" s="72"/>
      <c r="V1933" s="72"/>
      <c r="W1933" s="72"/>
      <c r="X1933" s="72"/>
      <c r="Y1933" s="72"/>
    </row>
    <row r="1934" spans="1:25" x14ac:dyDescent="0.3">
      <c r="A1934" s="4"/>
      <c r="B1934" s="4"/>
      <c r="C1934" s="4"/>
      <c r="D1934" s="4"/>
      <c r="E1934" s="4"/>
      <c r="F1934" s="4"/>
      <c r="G1934" s="4"/>
      <c r="H1934" s="72"/>
      <c r="I1934" s="72"/>
      <c r="J1934" s="72"/>
      <c r="K1934" s="72"/>
      <c r="L1934" s="72"/>
      <c r="M1934" s="72"/>
      <c r="N1934" s="72"/>
      <c r="O1934" s="72"/>
      <c r="P1934" s="72"/>
      <c r="Q1934" s="72"/>
      <c r="R1934" s="72"/>
      <c r="S1934" s="72"/>
      <c r="T1934" s="72"/>
      <c r="U1934" s="72"/>
      <c r="V1934" s="72"/>
      <c r="W1934" s="72"/>
      <c r="X1934" s="72"/>
      <c r="Y1934" s="72"/>
    </row>
    <row r="1935" spans="1:25" x14ac:dyDescent="0.3">
      <c r="A1935" s="4"/>
      <c r="B1935" s="4"/>
      <c r="C1935" s="4"/>
      <c r="D1935" s="4"/>
      <c r="E1935" s="4"/>
      <c r="F1935" s="4"/>
      <c r="G1935" s="4"/>
      <c r="H1935" s="72"/>
      <c r="I1935" s="72"/>
      <c r="J1935" s="72"/>
      <c r="K1935" s="72"/>
      <c r="L1935" s="72"/>
      <c r="M1935" s="72"/>
      <c r="N1935" s="72"/>
      <c r="O1935" s="72"/>
      <c r="P1935" s="72"/>
      <c r="Q1935" s="72"/>
      <c r="R1935" s="72"/>
      <c r="S1935" s="72"/>
      <c r="T1935" s="72"/>
      <c r="U1935" s="72"/>
      <c r="V1935" s="72"/>
      <c r="W1935" s="72"/>
      <c r="X1935" s="72"/>
      <c r="Y1935" s="72"/>
    </row>
    <row r="1936" spans="1:25" x14ac:dyDescent="0.3">
      <c r="A1936" s="4"/>
      <c r="B1936" s="4"/>
      <c r="C1936" s="4"/>
      <c r="D1936" s="4"/>
      <c r="E1936" s="4"/>
      <c r="F1936" s="4"/>
      <c r="G1936" s="4"/>
      <c r="H1936" s="72"/>
      <c r="I1936" s="72"/>
      <c r="J1936" s="72"/>
      <c r="K1936" s="72"/>
      <c r="L1936" s="72"/>
      <c r="M1936" s="72"/>
      <c r="N1936" s="72"/>
      <c r="O1936" s="72"/>
      <c r="P1936" s="72"/>
      <c r="Q1936" s="72"/>
      <c r="R1936" s="72"/>
      <c r="S1936" s="72"/>
      <c r="T1936" s="72"/>
      <c r="U1936" s="72"/>
      <c r="V1936" s="72"/>
      <c r="W1936" s="72"/>
      <c r="X1936" s="72"/>
      <c r="Y1936" s="72"/>
    </row>
    <row r="1937" spans="1:25" x14ac:dyDescent="0.3">
      <c r="A1937" s="4"/>
      <c r="B1937" s="4"/>
      <c r="C1937" s="4"/>
      <c r="D1937" s="4"/>
      <c r="E1937" s="4"/>
      <c r="F1937" s="4"/>
      <c r="G1937" s="4"/>
      <c r="H1937" s="72"/>
      <c r="I1937" s="72"/>
      <c r="J1937" s="72"/>
      <c r="K1937" s="72"/>
      <c r="L1937" s="72"/>
      <c r="M1937" s="72"/>
      <c r="N1937" s="72"/>
      <c r="O1937" s="72"/>
      <c r="P1937" s="72"/>
      <c r="Q1937" s="72"/>
      <c r="R1937" s="72"/>
      <c r="S1937" s="72"/>
      <c r="T1937" s="72"/>
      <c r="U1937" s="72"/>
      <c r="V1937" s="72"/>
      <c r="W1937" s="72"/>
      <c r="X1937" s="72"/>
      <c r="Y1937" s="72"/>
    </row>
    <row r="1938" spans="1:25" x14ac:dyDescent="0.3">
      <c r="A1938" s="4"/>
      <c r="B1938" s="4"/>
      <c r="C1938" s="4"/>
      <c r="D1938" s="4"/>
      <c r="E1938" s="4"/>
      <c r="F1938" s="4"/>
      <c r="G1938" s="4"/>
      <c r="H1938" s="72"/>
      <c r="I1938" s="72"/>
      <c r="J1938" s="72"/>
      <c r="K1938" s="72"/>
      <c r="L1938" s="72"/>
      <c r="M1938" s="72"/>
      <c r="N1938" s="72"/>
      <c r="O1938" s="72"/>
      <c r="P1938" s="72"/>
      <c r="Q1938" s="72"/>
      <c r="R1938" s="72"/>
      <c r="S1938" s="72"/>
      <c r="T1938" s="72"/>
      <c r="U1938" s="72"/>
      <c r="V1938" s="72"/>
      <c r="W1938" s="72"/>
      <c r="X1938" s="72"/>
      <c r="Y1938" s="72"/>
    </row>
    <row r="1939" spans="1:25" x14ac:dyDescent="0.3">
      <c r="A1939" s="4"/>
      <c r="B1939" s="4"/>
      <c r="C1939" s="4"/>
      <c r="D1939" s="4"/>
      <c r="E1939" s="4"/>
      <c r="F1939" s="4"/>
      <c r="G1939" s="4"/>
      <c r="H1939" s="72"/>
      <c r="I1939" s="72"/>
      <c r="J1939" s="72"/>
      <c r="K1939" s="72"/>
      <c r="L1939" s="72"/>
      <c r="M1939" s="72"/>
      <c r="N1939" s="72"/>
      <c r="O1939" s="72"/>
      <c r="P1939" s="72"/>
      <c r="Q1939" s="72"/>
      <c r="R1939" s="72"/>
      <c r="S1939" s="72"/>
      <c r="T1939" s="72"/>
      <c r="U1939" s="72"/>
      <c r="V1939" s="72"/>
      <c r="W1939" s="72"/>
      <c r="X1939" s="72"/>
      <c r="Y1939" s="72"/>
    </row>
    <row r="1940" spans="1:25" x14ac:dyDescent="0.3">
      <c r="A1940" s="4"/>
      <c r="B1940" s="4"/>
      <c r="C1940" s="4"/>
      <c r="D1940" s="4"/>
      <c r="E1940" s="4"/>
      <c r="F1940" s="4"/>
      <c r="G1940" s="4"/>
      <c r="H1940" s="72"/>
      <c r="I1940" s="72"/>
      <c r="J1940" s="72"/>
      <c r="K1940" s="72"/>
      <c r="L1940" s="72"/>
      <c r="M1940" s="72"/>
      <c r="N1940" s="72"/>
      <c r="O1940" s="72"/>
      <c r="P1940" s="72"/>
      <c r="Q1940" s="72"/>
      <c r="R1940" s="72"/>
      <c r="S1940" s="72"/>
      <c r="T1940" s="72"/>
      <c r="U1940" s="72"/>
      <c r="V1940" s="72"/>
      <c r="W1940" s="72"/>
      <c r="X1940" s="72"/>
      <c r="Y1940" s="72"/>
    </row>
    <row r="1941" spans="1:25" x14ac:dyDescent="0.3">
      <c r="A1941" s="4"/>
      <c r="B1941" s="4"/>
      <c r="C1941" s="4"/>
      <c r="D1941" s="4"/>
      <c r="E1941" s="4"/>
      <c r="F1941" s="4"/>
      <c r="G1941" s="4"/>
      <c r="H1941" s="72"/>
      <c r="I1941" s="72"/>
      <c r="J1941" s="72"/>
      <c r="K1941" s="72"/>
      <c r="L1941" s="72"/>
      <c r="M1941" s="72"/>
      <c r="N1941" s="72"/>
      <c r="O1941" s="72"/>
      <c r="P1941" s="72"/>
      <c r="Q1941" s="72"/>
      <c r="R1941" s="72"/>
      <c r="S1941" s="72"/>
      <c r="T1941" s="72"/>
      <c r="U1941" s="72"/>
      <c r="V1941" s="72"/>
      <c r="W1941" s="72"/>
      <c r="X1941" s="72"/>
      <c r="Y1941" s="72"/>
    </row>
    <row r="1942" spans="1:25" x14ac:dyDescent="0.3">
      <c r="A1942" s="4"/>
      <c r="B1942" s="4"/>
      <c r="C1942" s="4"/>
      <c r="D1942" s="4"/>
      <c r="E1942" s="4"/>
      <c r="F1942" s="4"/>
      <c r="G1942" s="4"/>
      <c r="H1942" s="72"/>
      <c r="I1942" s="72"/>
      <c r="J1942" s="72"/>
      <c r="K1942" s="72"/>
      <c r="L1942" s="72"/>
      <c r="M1942" s="72"/>
      <c r="N1942" s="72"/>
      <c r="O1942" s="72"/>
      <c r="P1942" s="72"/>
      <c r="Q1942" s="72"/>
      <c r="R1942" s="72"/>
      <c r="S1942" s="72"/>
      <c r="T1942" s="72"/>
      <c r="U1942" s="72"/>
      <c r="V1942" s="72"/>
      <c r="W1942" s="72"/>
      <c r="X1942" s="72"/>
      <c r="Y1942" s="72"/>
    </row>
    <row r="1943" spans="1:25" x14ac:dyDescent="0.3">
      <c r="A1943" s="4"/>
      <c r="B1943" s="4"/>
      <c r="C1943" s="4"/>
      <c r="D1943" s="4"/>
      <c r="E1943" s="4"/>
      <c r="F1943" s="4"/>
      <c r="G1943" s="4"/>
      <c r="H1943" s="72"/>
      <c r="I1943" s="72"/>
      <c r="J1943" s="72"/>
      <c r="K1943" s="72"/>
      <c r="L1943" s="72"/>
      <c r="M1943" s="72"/>
      <c r="N1943" s="72"/>
      <c r="O1943" s="72"/>
      <c r="P1943" s="72"/>
      <c r="Q1943" s="72"/>
      <c r="R1943" s="72"/>
      <c r="S1943" s="72"/>
      <c r="T1943" s="72"/>
      <c r="U1943" s="72"/>
      <c r="V1943" s="72"/>
      <c r="W1943" s="72"/>
      <c r="X1943" s="72"/>
      <c r="Y1943" s="72"/>
    </row>
    <row r="1944" spans="1:25" x14ac:dyDescent="0.3">
      <c r="A1944" s="4"/>
      <c r="B1944" s="4"/>
      <c r="C1944" s="4"/>
      <c r="D1944" s="4"/>
      <c r="E1944" s="4"/>
      <c r="F1944" s="4"/>
      <c r="G1944" s="4"/>
      <c r="H1944" s="72"/>
      <c r="I1944" s="72"/>
      <c r="J1944" s="72"/>
      <c r="K1944" s="72"/>
      <c r="L1944" s="72"/>
      <c r="M1944" s="72"/>
      <c r="N1944" s="72"/>
      <c r="O1944" s="72"/>
      <c r="P1944" s="72"/>
      <c r="Q1944" s="72"/>
      <c r="R1944" s="72"/>
      <c r="S1944" s="72"/>
      <c r="T1944" s="72"/>
      <c r="U1944" s="72"/>
      <c r="V1944" s="72"/>
      <c r="W1944" s="72"/>
      <c r="X1944" s="72"/>
      <c r="Y1944" s="72"/>
    </row>
    <row r="1945" spans="1:25" x14ac:dyDescent="0.3">
      <c r="A1945" s="4"/>
      <c r="B1945" s="4"/>
      <c r="C1945" s="4"/>
      <c r="D1945" s="4"/>
      <c r="E1945" s="4"/>
      <c r="F1945" s="4"/>
      <c r="G1945" s="4"/>
      <c r="H1945" s="72"/>
      <c r="I1945" s="72"/>
      <c r="J1945" s="72"/>
      <c r="K1945" s="72"/>
      <c r="L1945" s="72"/>
      <c r="M1945" s="72"/>
      <c r="N1945" s="72"/>
      <c r="O1945" s="72"/>
      <c r="P1945" s="72"/>
      <c r="Q1945" s="72"/>
      <c r="R1945" s="72"/>
      <c r="S1945" s="72"/>
      <c r="T1945" s="72"/>
      <c r="U1945" s="72"/>
      <c r="V1945" s="72"/>
      <c r="W1945" s="72"/>
      <c r="X1945" s="72"/>
      <c r="Y1945" s="72"/>
    </row>
    <row r="1946" spans="1:25" x14ac:dyDescent="0.3">
      <c r="A1946" s="4"/>
      <c r="B1946" s="4"/>
      <c r="C1946" s="4"/>
      <c r="D1946" s="4"/>
      <c r="E1946" s="4"/>
      <c r="F1946" s="4"/>
      <c r="G1946" s="4"/>
      <c r="H1946" s="72"/>
      <c r="I1946" s="72"/>
      <c r="J1946" s="72"/>
      <c r="K1946" s="72"/>
      <c r="L1946" s="72"/>
      <c r="M1946" s="72"/>
      <c r="N1946" s="72"/>
      <c r="O1946" s="72"/>
      <c r="P1946" s="72"/>
      <c r="Q1946" s="72"/>
      <c r="R1946" s="72"/>
      <c r="S1946" s="72"/>
      <c r="T1946" s="72"/>
      <c r="U1946" s="72"/>
      <c r="V1946" s="72"/>
      <c r="W1946" s="72"/>
      <c r="X1946" s="72"/>
      <c r="Y1946" s="72"/>
    </row>
    <row r="1947" spans="1:25" x14ac:dyDescent="0.3">
      <c r="A1947" s="4"/>
      <c r="B1947" s="4"/>
      <c r="C1947" s="4"/>
      <c r="D1947" s="4"/>
      <c r="E1947" s="4"/>
      <c r="F1947" s="4"/>
      <c r="G1947" s="4"/>
      <c r="H1947" s="72"/>
      <c r="I1947" s="72"/>
      <c r="J1947" s="72"/>
      <c r="K1947" s="72"/>
      <c r="L1947" s="72"/>
      <c r="M1947" s="72"/>
      <c r="N1947" s="72"/>
      <c r="O1947" s="72"/>
      <c r="P1947" s="72"/>
      <c r="Q1947" s="72"/>
      <c r="R1947" s="72"/>
      <c r="S1947" s="72"/>
      <c r="T1947" s="72"/>
      <c r="U1947" s="72"/>
      <c r="V1947" s="72"/>
      <c r="W1947" s="72"/>
      <c r="X1947" s="72"/>
      <c r="Y1947" s="72"/>
    </row>
    <row r="1948" spans="1:25" x14ac:dyDescent="0.3">
      <c r="A1948" s="4"/>
      <c r="B1948" s="4"/>
      <c r="C1948" s="4"/>
      <c r="D1948" s="4"/>
      <c r="E1948" s="4"/>
      <c r="F1948" s="4"/>
      <c r="G1948" s="4"/>
      <c r="H1948" s="72"/>
      <c r="I1948" s="72"/>
      <c r="J1948" s="72"/>
      <c r="K1948" s="72"/>
      <c r="L1948" s="72"/>
      <c r="M1948" s="72"/>
      <c r="N1948" s="72"/>
      <c r="O1948" s="72"/>
      <c r="P1948" s="72"/>
      <c r="Q1948" s="72"/>
      <c r="R1948" s="72"/>
      <c r="S1948" s="72"/>
      <c r="T1948" s="72"/>
      <c r="U1948" s="72"/>
      <c r="V1948" s="72"/>
      <c r="W1948" s="72"/>
      <c r="X1948" s="72"/>
      <c r="Y1948" s="72"/>
    </row>
    <row r="1949" spans="1:25" x14ac:dyDescent="0.3">
      <c r="A1949" s="4"/>
      <c r="B1949" s="4"/>
      <c r="C1949" s="4"/>
      <c r="D1949" s="4"/>
      <c r="E1949" s="4"/>
      <c r="F1949" s="4"/>
      <c r="G1949" s="4"/>
      <c r="H1949" s="72"/>
      <c r="I1949" s="72"/>
      <c r="J1949" s="72"/>
      <c r="K1949" s="72"/>
      <c r="L1949" s="72"/>
      <c r="M1949" s="72"/>
      <c r="N1949" s="72"/>
      <c r="O1949" s="72"/>
      <c r="P1949" s="72"/>
      <c r="Q1949" s="72"/>
      <c r="R1949" s="72"/>
      <c r="S1949" s="72"/>
      <c r="T1949" s="72"/>
      <c r="U1949" s="72"/>
      <c r="V1949" s="72"/>
      <c r="W1949" s="72"/>
      <c r="X1949" s="72"/>
      <c r="Y1949" s="72"/>
    </row>
    <row r="1950" spans="1:25" x14ac:dyDescent="0.3">
      <c r="A1950" s="4"/>
      <c r="B1950" s="4"/>
      <c r="C1950" s="4"/>
      <c r="D1950" s="4"/>
      <c r="E1950" s="4"/>
      <c r="F1950" s="4"/>
      <c r="G1950" s="4"/>
      <c r="H1950" s="72"/>
      <c r="I1950" s="72"/>
      <c r="J1950" s="72"/>
      <c r="K1950" s="72"/>
      <c r="L1950" s="72"/>
      <c r="M1950" s="72"/>
      <c r="N1950" s="72"/>
      <c r="O1950" s="72"/>
      <c r="P1950" s="72"/>
      <c r="Q1950" s="72"/>
      <c r="R1950" s="72"/>
      <c r="S1950" s="72"/>
      <c r="T1950" s="72"/>
      <c r="U1950" s="72"/>
      <c r="V1950" s="72"/>
      <c r="W1950" s="72"/>
      <c r="X1950" s="72"/>
      <c r="Y1950" s="72"/>
    </row>
    <row r="1951" spans="1:25" x14ac:dyDescent="0.3">
      <c r="A1951" s="4"/>
      <c r="B1951" s="4"/>
      <c r="C1951" s="4"/>
      <c r="D1951" s="4"/>
      <c r="E1951" s="4"/>
      <c r="F1951" s="4"/>
      <c r="G1951" s="4"/>
      <c r="H1951" s="72"/>
      <c r="I1951" s="72"/>
      <c r="J1951" s="72"/>
      <c r="K1951" s="72"/>
      <c r="L1951" s="72"/>
      <c r="M1951" s="72"/>
      <c r="N1951" s="72"/>
      <c r="O1951" s="72"/>
      <c r="P1951" s="72"/>
      <c r="Q1951" s="72"/>
      <c r="R1951" s="72"/>
      <c r="S1951" s="72"/>
      <c r="T1951" s="72"/>
      <c r="U1951" s="72"/>
      <c r="V1951" s="72"/>
      <c r="W1951" s="72"/>
      <c r="X1951" s="72"/>
      <c r="Y1951" s="72"/>
    </row>
    <row r="1952" spans="1:25" x14ac:dyDescent="0.3">
      <c r="A1952" s="4"/>
      <c r="B1952" s="4"/>
      <c r="C1952" s="4"/>
      <c r="D1952" s="4"/>
      <c r="E1952" s="4"/>
      <c r="F1952" s="4"/>
      <c r="G1952" s="4"/>
      <c r="H1952" s="72"/>
      <c r="I1952" s="72"/>
      <c r="J1952" s="72"/>
      <c r="K1952" s="72"/>
      <c r="L1952" s="72"/>
      <c r="M1952" s="72"/>
      <c r="N1952" s="72"/>
      <c r="O1952" s="72"/>
      <c r="P1952" s="72"/>
      <c r="Q1952" s="72"/>
      <c r="R1952" s="72"/>
      <c r="S1952" s="72"/>
      <c r="T1952" s="72"/>
      <c r="U1952" s="72"/>
      <c r="V1952" s="72"/>
      <c r="W1952" s="72"/>
      <c r="X1952" s="72"/>
      <c r="Y1952" s="72"/>
    </row>
    <row r="1953" spans="1:25" x14ac:dyDescent="0.3">
      <c r="A1953" s="4"/>
      <c r="B1953" s="4"/>
      <c r="C1953" s="4"/>
      <c r="D1953" s="4"/>
      <c r="E1953" s="4"/>
      <c r="F1953" s="4"/>
      <c r="G1953" s="4"/>
      <c r="H1953" s="72"/>
      <c r="I1953" s="72"/>
      <c r="J1953" s="72"/>
      <c r="K1953" s="72"/>
      <c r="L1953" s="72"/>
      <c r="M1953" s="72"/>
      <c r="N1953" s="72"/>
      <c r="O1953" s="72"/>
      <c r="P1953" s="72"/>
      <c r="Q1953" s="72"/>
      <c r="R1953" s="72"/>
      <c r="S1953" s="72"/>
      <c r="T1953" s="72"/>
      <c r="U1953" s="72"/>
      <c r="V1953" s="72"/>
      <c r="W1953" s="72"/>
      <c r="X1953" s="72"/>
      <c r="Y1953" s="72"/>
    </row>
    <row r="1954" spans="1:25" x14ac:dyDescent="0.3">
      <c r="A1954" s="4"/>
      <c r="B1954" s="4"/>
      <c r="C1954" s="4"/>
      <c r="D1954" s="4"/>
      <c r="E1954" s="4"/>
      <c r="F1954" s="4"/>
      <c r="G1954" s="4"/>
      <c r="H1954" s="72"/>
      <c r="I1954" s="72"/>
      <c r="J1954" s="72"/>
      <c r="K1954" s="72"/>
      <c r="L1954" s="72"/>
      <c r="M1954" s="72"/>
      <c r="N1954" s="72"/>
      <c r="O1954" s="72"/>
      <c r="P1954" s="72"/>
      <c r="Q1954" s="72"/>
      <c r="R1954" s="72"/>
      <c r="S1954" s="72"/>
      <c r="T1954" s="72"/>
      <c r="U1954" s="72"/>
      <c r="V1954" s="72"/>
      <c r="W1954" s="72"/>
      <c r="X1954" s="72"/>
      <c r="Y1954" s="72"/>
    </row>
    <row r="1955" spans="1:25" x14ac:dyDescent="0.3">
      <c r="A1955" s="4"/>
      <c r="B1955" s="4"/>
      <c r="C1955" s="4"/>
      <c r="D1955" s="4"/>
      <c r="E1955" s="4"/>
      <c r="F1955" s="4"/>
      <c r="G1955" s="4"/>
      <c r="H1955" s="72"/>
      <c r="I1955" s="72"/>
      <c r="J1955" s="72"/>
      <c r="K1955" s="72"/>
      <c r="L1955" s="72"/>
      <c r="M1955" s="72"/>
      <c r="N1955" s="72"/>
      <c r="O1955" s="72"/>
      <c r="P1955" s="72"/>
      <c r="Q1955" s="72"/>
      <c r="R1955" s="72"/>
      <c r="S1955" s="72"/>
      <c r="T1955" s="72"/>
      <c r="U1955" s="72"/>
      <c r="V1955" s="72"/>
      <c r="W1955" s="72"/>
      <c r="X1955" s="72"/>
      <c r="Y1955" s="72"/>
    </row>
    <row r="1956" spans="1:25" x14ac:dyDescent="0.3">
      <c r="A1956" s="4"/>
      <c r="B1956" s="4"/>
      <c r="C1956" s="4"/>
      <c r="D1956" s="4"/>
      <c r="E1956" s="4"/>
      <c r="F1956" s="4"/>
      <c r="G1956" s="4"/>
      <c r="H1956" s="72"/>
      <c r="I1956" s="72"/>
      <c r="J1956" s="72"/>
      <c r="K1956" s="72"/>
      <c r="L1956" s="72"/>
      <c r="M1956" s="72"/>
      <c r="N1956" s="72"/>
      <c r="O1956" s="72"/>
      <c r="P1956" s="72"/>
      <c r="Q1956" s="72"/>
      <c r="R1956" s="72"/>
      <c r="S1956" s="72"/>
      <c r="T1956" s="72"/>
      <c r="U1956" s="72"/>
      <c r="V1956" s="72"/>
      <c r="W1956" s="72"/>
      <c r="X1956" s="72"/>
      <c r="Y1956" s="72"/>
    </row>
    <row r="1957" spans="1:25" x14ac:dyDescent="0.3">
      <c r="A1957" s="4"/>
      <c r="B1957" s="4"/>
      <c r="C1957" s="4"/>
      <c r="D1957" s="4"/>
      <c r="E1957" s="4"/>
      <c r="F1957" s="4"/>
      <c r="G1957" s="4"/>
      <c r="H1957" s="72"/>
      <c r="I1957" s="72"/>
      <c r="J1957" s="72"/>
      <c r="K1957" s="72"/>
      <c r="L1957" s="72"/>
      <c r="M1957" s="72"/>
      <c r="N1957" s="72"/>
      <c r="O1957" s="72"/>
      <c r="P1957" s="72"/>
      <c r="Q1957" s="72"/>
      <c r="R1957" s="72"/>
      <c r="S1957" s="72"/>
      <c r="T1957" s="72"/>
      <c r="U1957" s="72"/>
      <c r="V1957" s="72"/>
      <c r="W1957" s="72"/>
      <c r="X1957" s="72"/>
      <c r="Y1957" s="72"/>
    </row>
    <row r="1958" spans="1:25" x14ac:dyDescent="0.3">
      <c r="A1958" s="4"/>
      <c r="B1958" s="4"/>
      <c r="C1958" s="4"/>
      <c r="D1958" s="4"/>
      <c r="E1958" s="4"/>
      <c r="F1958" s="4"/>
      <c r="G1958" s="4"/>
      <c r="H1958" s="72"/>
      <c r="I1958" s="72"/>
      <c r="J1958" s="72"/>
      <c r="K1958" s="72"/>
      <c r="L1958" s="72"/>
      <c r="M1958" s="72"/>
      <c r="N1958" s="72"/>
      <c r="O1958" s="72"/>
      <c r="P1958" s="72"/>
      <c r="Q1958" s="72"/>
      <c r="R1958" s="72"/>
      <c r="S1958" s="72"/>
      <c r="T1958" s="72"/>
      <c r="U1958" s="72"/>
      <c r="V1958" s="72"/>
      <c r="W1958" s="72"/>
      <c r="X1958" s="72"/>
      <c r="Y1958" s="72"/>
    </row>
    <row r="1959" spans="1:25" x14ac:dyDescent="0.3">
      <c r="A1959" s="4"/>
      <c r="B1959" s="4"/>
      <c r="C1959" s="4"/>
      <c r="D1959" s="4"/>
      <c r="E1959" s="4"/>
      <c r="F1959" s="4"/>
      <c r="G1959" s="4"/>
      <c r="H1959" s="72"/>
      <c r="I1959" s="72"/>
      <c r="J1959" s="72"/>
      <c r="K1959" s="72"/>
      <c r="L1959" s="72"/>
      <c r="M1959" s="72"/>
      <c r="N1959" s="72"/>
      <c r="O1959" s="72"/>
      <c r="P1959" s="72"/>
      <c r="Q1959" s="72"/>
      <c r="R1959" s="72"/>
      <c r="S1959" s="72"/>
      <c r="T1959" s="72"/>
      <c r="U1959" s="72"/>
      <c r="V1959" s="72"/>
      <c r="W1959" s="72"/>
      <c r="X1959" s="72"/>
      <c r="Y1959" s="72"/>
    </row>
    <row r="1960" spans="1:25" x14ac:dyDescent="0.3">
      <c r="A1960" s="4"/>
      <c r="B1960" s="4"/>
      <c r="C1960" s="4"/>
      <c r="D1960" s="4"/>
      <c r="E1960" s="4"/>
      <c r="F1960" s="4"/>
      <c r="G1960" s="4"/>
      <c r="H1960" s="72"/>
      <c r="I1960" s="72"/>
      <c r="J1960" s="72"/>
      <c r="K1960" s="72"/>
      <c r="L1960" s="72"/>
      <c r="M1960" s="72"/>
      <c r="N1960" s="72"/>
      <c r="O1960" s="72"/>
      <c r="P1960" s="72"/>
      <c r="Q1960" s="72"/>
      <c r="R1960" s="72"/>
      <c r="S1960" s="72"/>
      <c r="T1960" s="72"/>
      <c r="U1960" s="72"/>
      <c r="V1960" s="72"/>
      <c r="W1960" s="72"/>
      <c r="X1960" s="72"/>
      <c r="Y1960" s="72"/>
    </row>
    <row r="1961" spans="1:25" x14ac:dyDescent="0.3">
      <c r="A1961" s="4"/>
      <c r="B1961" s="4"/>
      <c r="C1961" s="4"/>
      <c r="D1961" s="4"/>
      <c r="E1961" s="4"/>
      <c r="F1961" s="4"/>
      <c r="G1961" s="4"/>
      <c r="H1961" s="72"/>
      <c r="I1961" s="72"/>
      <c r="J1961" s="72"/>
      <c r="K1961" s="72"/>
      <c r="L1961" s="72"/>
      <c r="M1961" s="72"/>
      <c r="N1961" s="72"/>
      <c r="O1961" s="72"/>
      <c r="P1961" s="72"/>
      <c r="Q1961" s="72"/>
      <c r="R1961" s="72"/>
      <c r="S1961" s="72"/>
      <c r="T1961" s="72"/>
      <c r="U1961" s="72"/>
      <c r="V1961" s="72"/>
      <c r="W1961" s="72"/>
      <c r="X1961" s="72"/>
      <c r="Y1961" s="72"/>
    </row>
    <row r="1962" spans="1:25" x14ac:dyDescent="0.3">
      <c r="A1962" s="4"/>
      <c r="B1962" s="4"/>
      <c r="C1962" s="4"/>
      <c r="D1962" s="4"/>
      <c r="E1962" s="4"/>
      <c r="F1962" s="4"/>
      <c r="G1962" s="4"/>
      <c r="H1962" s="72"/>
      <c r="I1962" s="72"/>
      <c r="J1962" s="72"/>
      <c r="K1962" s="72"/>
      <c r="L1962" s="72"/>
      <c r="M1962" s="72"/>
      <c r="N1962" s="72"/>
      <c r="O1962" s="72"/>
      <c r="P1962" s="72"/>
      <c r="Q1962" s="72"/>
      <c r="R1962" s="72"/>
      <c r="S1962" s="72"/>
      <c r="T1962" s="72"/>
      <c r="U1962" s="72"/>
      <c r="V1962" s="72"/>
      <c r="W1962" s="72"/>
      <c r="X1962" s="72"/>
      <c r="Y1962" s="72"/>
    </row>
    <row r="1963" spans="1:25" x14ac:dyDescent="0.3">
      <c r="A1963" s="4"/>
      <c r="B1963" s="4"/>
      <c r="C1963" s="4"/>
      <c r="D1963" s="4"/>
      <c r="E1963" s="4"/>
      <c r="F1963" s="4"/>
      <c r="G1963" s="4"/>
      <c r="H1963" s="72"/>
      <c r="I1963" s="72"/>
      <c r="J1963" s="72"/>
      <c r="K1963" s="72"/>
      <c r="L1963" s="72"/>
      <c r="M1963" s="72"/>
      <c r="N1963" s="72"/>
      <c r="O1963" s="72"/>
      <c r="P1963" s="72"/>
      <c r="Q1963" s="72"/>
      <c r="R1963" s="72"/>
      <c r="S1963" s="72"/>
      <c r="T1963" s="72"/>
      <c r="U1963" s="72"/>
      <c r="V1963" s="72"/>
      <c r="W1963" s="72"/>
      <c r="X1963" s="72"/>
      <c r="Y1963" s="72"/>
    </row>
    <row r="1964" spans="1:25" x14ac:dyDescent="0.3">
      <c r="A1964" s="4"/>
      <c r="B1964" s="4"/>
      <c r="C1964" s="4"/>
      <c r="D1964" s="4"/>
      <c r="E1964" s="4"/>
      <c r="F1964" s="4"/>
      <c r="G1964" s="4"/>
      <c r="H1964" s="72"/>
      <c r="I1964" s="72"/>
      <c r="J1964" s="72"/>
      <c r="K1964" s="72"/>
      <c r="L1964" s="72"/>
      <c r="M1964" s="72"/>
      <c r="N1964" s="72"/>
      <c r="O1964" s="72"/>
      <c r="P1964" s="72"/>
      <c r="Q1964" s="72"/>
      <c r="R1964" s="72"/>
      <c r="S1964" s="72"/>
      <c r="T1964" s="72"/>
      <c r="U1964" s="72"/>
      <c r="V1964" s="72"/>
      <c r="W1964" s="72"/>
      <c r="X1964" s="72"/>
      <c r="Y1964" s="72"/>
    </row>
    <row r="1965" spans="1:25" x14ac:dyDescent="0.3">
      <c r="A1965" s="4"/>
      <c r="B1965" s="4"/>
      <c r="C1965" s="4"/>
      <c r="D1965" s="4"/>
      <c r="E1965" s="4"/>
      <c r="F1965" s="4"/>
      <c r="G1965" s="4"/>
      <c r="H1965" s="72"/>
      <c r="I1965" s="72"/>
      <c r="J1965" s="72"/>
      <c r="K1965" s="72"/>
      <c r="L1965" s="72"/>
      <c r="M1965" s="72"/>
      <c r="N1965" s="72"/>
      <c r="O1965" s="72"/>
      <c r="P1965" s="72"/>
      <c r="Q1965" s="72"/>
      <c r="R1965" s="72"/>
      <c r="S1965" s="72"/>
      <c r="T1965" s="72"/>
      <c r="U1965" s="72"/>
      <c r="V1965" s="72"/>
      <c r="W1965" s="72"/>
      <c r="X1965" s="72"/>
      <c r="Y1965" s="72"/>
    </row>
    <row r="1966" spans="1:25" x14ac:dyDescent="0.3">
      <c r="A1966" s="4"/>
      <c r="B1966" s="4"/>
      <c r="C1966" s="4"/>
      <c r="D1966" s="4"/>
      <c r="E1966" s="4"/>
      <c r="F1966" s="4"/>
      <c r="G1966" s="4"/>
      <c r="H1966" s="72"/>
      <c r="I1966" s="72"/>
      <c r="J1966" s="72"/>
      <c r="K1966" s="72"/>
      <c r="L1966" s="72"/>
      <c r="M1966" s="72"/>
      <c r="N1966" s="72"/>
      <c r="O1966" s="72"/>
      <c r="P1966" s="72"/>
      <c r="Q1966" s="72"/>
      <c r="R1966" s="72"/>
      <c r="S1966" s="72"/>
      <c r="T1966" s="72"/>
      <c r="U1966" s="72"/>
      <c r="V1966" s="72"/>
      <c r="W1966" s="72"/>
      <c r="X1966" s="72"/>
      <c r="Y1966" s="72"/>
    </row>
    <row r="1967" spans="1:25" x14ac:dyDescent="0.3">
      <c r="A1967" s="4"/>
      <c r="B1967" s="4"/>
      <c r="C1967" s="4"/>
      <c r="D1967" s="4"/>
      <c r="E1967" s="4"/>
      <c r="F1967" s="4"/>
      <c r="G1967" s="4"/>
      <c r="H1967" s="72"/>
      <c r="I1967" s="72"/>
      <c r="J1967" s="72"/>
      <c r="K1967" s="72"/>
      <c r="L1967" s="72"/>
      <c r="M1967" s="72"/>
      <c r="N1967" s="72"/>
      <c r="O1967" s="72"/>
      <c r="P1967" s="72"/>
      <c r="Q1967" s="72"/>
      <c r="R1967" s="72"/>
      <c r="S1967" s="72"/>
      <c r="T1967" s="72"/>
      <c r="U1967" s="72"/>
      <c r="V1967" s="72"/>
      <c r="W1967" s="72"/>
      <c r="X1967" s="72"/>
      <c r="Y1967" s="72"/>
    </row>
    <row r="1968" spans="1:25" x14ac:dyDescent="0.3">
      <c r="A1968" s="4"/>
      <c r="B1968" s="4"/>
      <c r="C1968" s="4"/>
      <c r="D1968" s="4"/>
      <c r="E1968" s="4"/>
      <c r="F1968" s="4"/>
      <c r="G1968" s="4"/>
      <c r="H1968" s="72"/>
      <c r="I1968" s="72"/>
      <c r="J1968" s="72"/>
      <c r="K1968" s="72"/>
      <c r="L1968" s="72"/>
      <c r="M1968" s="72"/>
      <c r="N1968" s="72"/>
      <c r="O1968" s="72"/>
      <c r="P1968" s="72"/>
      <c r="Q1968" s="72"/>
      <c r="R1968" s="72"/>
      <c r="S1968" s="72"/>
      <c r="T1968" s="72"/>
      <c r="U1968" s="72"/>
      <c r="V1968" s="72"/>
      <c r="W1968" s="72"/>
      <c r="X1968" s="72"/>
      <c r="Y1968" s="72"/>
    </row>
    <row r="1969" spans="1:25" x14ac:dyDescent="0.3">
      <c r="A1969" s="4"/>
      <c r="B1969" s="4"/>
      <c r="C1969" s="4"/>
      <c r="D1969" s="4"/>
      <c r="E1969" s="4"/>
      <c r="F1969" s="4"/>
      <c r="G1969" s="4"/>
      <c r="H1969" s="72"/>
      <c r="I1969" s="72"/>
      <c r="J1969" s="72"/>
      <c r="K1969" s="72"/>
      <c r="L1969" s="72"/>
      <c r="M1969" s="72"/>
      <c r="N1969" s="72"/>
      <c r="O1969" s="72"/>
      <c r="P1969" s="72"/>
      <c r="Q1969" s="72"/>
      <c r="R1969" s="72"/>
      <c r="S1969" s="72"/>
      <c r="T1969" s="72"/>
      <c r="U1969" s="72"/>
      <c r="V1969" s="72"/>
      <c r="W1969" s="72"/>
      <c r="X1969" s="72"/>
      <c r="Y1969" s="72"/>
    </row>
    <row r="1970" spans="1:25" x14ac:dyDescent="0.3">
      <c r="A1970" s="4"/>
      <c r="B1970" s="4"/>
      <c r="C1970" s="4"/>
      <c r="D1970" s="4"/>
      <c r="E1970" s="4"/>
      <c r="F1970" s="4"/>
      <c r="G1970" s="4"/>
      <c r="H1970" s="72"/>
      <c r="I1970" s="72"/>
      <c r="J1970" s="72"/>
      <c r="K1970" s="72"/>
      <c r="L1970" s="72"/>
      <c r="M1970" s="72"/>
      <c r="N1970" s="72"/>
      <c r="O1970" s="72"/>
      <c r="P1970" s="72"/>
      <c r="Q1970" s="72"/>
      <c r="R1970" s="72"/>
      <c r="S1970" s="72"/>
      <c r="T1970" s="72"/>
      <c r="U1970" s="72"/>
      <c r="V1970" s="72"/>
      <c r="W1970" s="72"/>
      <c r="X1970" s="72"/>
      <c r="Y1970" s="72"/>
    </row>
    <row r="1971" spans="1:25" x14ac:dyDescent="0.3">
      <c r="A1971" s="4"/>
      <c r="B1971" s="4"/>
      <c r="C1971" s="4"/>
      <c r="D1971" s="4"/>
      <c r="E1971" s="4"/>
      <c r="F1971" s="4"/>
      <c r="G1971" s="4"/>
      <c r="H1971" s="72"/>
      <c r="I1971" s="72"/>
      <c r="J1971" s="72"/>
      <c r="K1971" s="72"/>
      <c r="L1971" s="72"/>
      <c r="M1971" s="72"/>
      <c r="N1971" s="72"/>
      <c r="O1971" s="72"/>
      <c r="P1971" s="72"/>
      <c r="Q1971" s="72"/>
      <c r="R1971" s="72"/>
      <c r="S1971" s="72"/>
      <c r="T1971" s="72"/>
      <c r="U1971" s="72"/>
      <c r="V1971" s="72"/>
      <c r="W1971" s="72"/>
      <c r="X1971" s="72"/>
      <c r="Y1971" s="72"/>
    </row>
    <row r="1972" spans="1:25" x14ac:dyDescent="0.3">
      <c r="A1972" s="4"/>
      <c r="B1972" s="4"/>
      <c r="C1972" s="4"/>
      <c r="D1972" s="4"/>
      <c r="E1972" s="4"/>
      <c r="F1972" s="4"/>
      <c r="G1972" s="4"/>
      <c r="H1972" s="72"/>
      <c r="I1972" s="72"/>
      <c r="J1972" s="72"/>
      <c r="K1972" s="72"/>
      <c r="L1972" s="72"/>
      <c r="M1972" s="72"/>
      <c r="N1972" s="72"/>
      <c r="O1972" s="72"/>
      <c r="P1972" s="72"/>
      <c r="Q1972" s="72"/>
      <c r="R1972" s="72"/>
      <c r="S1972" s="72"/>
      <c r="T1972" s="72"/>
      <c r="U1972" s="72"/>
      <c r="V1972" s="72"/>
      <c r="W1972" s="72"/>
      <c r="X1972" s="72"/>
      <c r="Y1972" s="72"/>
    </row>
    <row r="1973" spans="1:25" x14ac:dyDescent="0.3">
      <c r="A1973" s="4"/>
      <c r="B1973" s="4"/>
      <c r="C1973" s="4"/>
      <c r="D1973" s="4"/>
      <c r="E1973" s="4"/>
      <c r="F1973" s="4"/>
      <c r="G1973" s="4"/>
      <c r="H1973" s="72"/>
      <c r="I1973" s="72"/>
      <c r="J1973" s="72"/>
      <c r="K1973" s="72"/>
      <c r="L1973" s="72"/>
      <c r="M1973" s="72"/>
      <c r="N1973" s="72"/>
      <c r="O1973" s="72"/>
      <c r="P1973" s="72"/>
      <c r="Q1973" s="72"/>
      <c r="R1973" s="72"/>
      <c r="S1973" s="72"/>
      <c r="T1973" s="72"/>
      <c r="U1973" s="72"/>
      <c r="V1973" s="72"/>
      <c r="W1973" s="72"/>
      <c r="X1973" s="72"/>
      <c r="Y1973" s="72"/>
    </row>
    <row r="1974" spans="1:25" x14ac:dyDescent="0.3">
      <c r="A1974" s="4"/>
      <c r="B1974" s="4"/>
      <c r="C1974" s="4"/>
      <c r="D1974" s="4"/>
      <c r="E1974" s="4"/>
      <c r="F1974" s="4"/>
      <c r="G1974" s="4"/>
      <c r="H1974" s="72"/>
      <c r="I1974" s="72"/>
      <c r="J1974" s="72"/>
      <c r="K1974" s="72"/>
      <c r="L1974" s="72"/>
      <c r="M1974" s="72"/>
      <c r="N1974" s="72"/>
      <c r="O1974" s="72"/>
      <c r="P1974" s="72"/>
      <c r="Q1974" s="72"/>
      <c r="R1974" s="72"/>
      <c r="S1974" s="72"/>
      <c r="T1974" s="72"/>
      <c r="U1974" s="72"/>
      <c r="V1974" s="72"/>
      <c r="W1974" s="72"/>
      <c r="X1974" s="72"/>
      <c r="Y1974" s="72"/>
    </row>
    <row r="1975" spans="1:25" x14ac:dyDescent="0.3">
      <c r="A1975" s="4"/>
      <c r="B1975" s="4"/>
      <c r="C1975" s="4"/>
      <c r="D1975" s="4"/>
      <c r="E1975" s="4"/>
      <c r="F1975" s="4"/>
      <c r="G1975" s="4"/>
      <c r="H1975" s="72"/>
      <c r="I1975" s="72"/>
      <c r="J1975" s="72"/>
      <c r="K1975" s="72"/>
      <c r="L1975" s="72"/>
      <c r="M1975" s="72"/>
      <c r="N1975" s="72"/>
      <c r="O1975" s="72"/>
      <c r="P1975" s="72"/>
      <c r="Q1975" s="72"/>
      <c r="R1975" s="72"/>
      <c r="S1975" s="72"/>
      <c r="T1975" s="72"/>
      <c r="U1975" s="72"/>
      <c r="V1975" s="72"/>
      <c r="W1975" s="72"/>
      <c r="X1975" s="72"/>
      <c r="Y1975" s="72"/>
    </row>
    <row r="1976" spans="1:25" x14ac:dyDescent="0.3">
      <c r="A1976" s="4"/>
      <c r="B1976" s="4"/>
      <c r="C1976" s="4"/>
      <c r="D1976" s="4"/>
      <c r="E1976" s="4"/>
      <c r="F1976" s="4"/>
      <c r="G1976" s="4"/>
      <c r="H1976" s="72"/>
      <c r="I1976" s="72"/>
      <c r="J1976" s="72"/>
      <c r="K1976" s="72"/>
      <c r="L1976" s="72"/>
      <c r="M1976" s="72"/>
      <c r="N1976" s="72"/>
      <c r="O1976" s="72"/>
      <c r="P1976" s="72"/>
      <c r="Q1976" s="72"/>
      <c r="R1976" s="72"/>
      <c r="S1976" s="72"/>
      <c r="T1976" s="72"/>
      <c r="U1976" s="72"/>
      <c r="V1976" s="72"/>
      <c r="W1976" s="72"/>
      <c r="X1976" s="72"/>
      <c r="Y1976" s="72"/>
    </row>
    <row r="1977" spans="1:25" x14ac:dyDescent="0.3">
      <c r="A1977" s="4"/>
      <c r="B1977" s="4"/>
      <c r="C1977" s="4"/>
      <c r="D1977" s="4"/>
      <c r="E1977" s="4"/>
      <c r="F1977" s="4"/>
      <c r="G1977" s="4"/>
      <c r="H1977" s="72"/>
      <c r="I1977" s="72"/>
      <c r="J1977" s="72"/>
      <c r="K1977" s="72"/>
      <c r="L1977" s="72"/>
      <c r="M1977" s="72"/>
      <c r="N1977" s="72"/>
      <c r="O1977" s="72"/>
      <c r="P1977" s="72"/>
      <c r="Q1977" s="72"/>
      <c r="R1977" s="72"/>
      <c r="S1977" s="72"/>
      <c r="T1977" s="72"/>
      <c r="U1977" s="72"/>
      <c r="V1977" s="72"/>
      <c r="W1977" s="72"/>
      <c r="X1977" s="72"/>
      <c r="Y1977" s="72"/>
    </row>
    <row r="1978" spans="1:25" x14ac:dyDescent="0.3">
      <c r="A1978" s="4"/>
      <c r="B1978" s="4"/>
      <c r="C1978" s="4"/>
      <c r="D1978" s="4"/>
      <c r="E1978" s="4"/>
      <c r="F1978" s="4"/>
      <c r="G1978" s="4"/>
      <c r="H1978" s="72"/>
      <c r="I1978" s="72"/>
      <c r="J1978" s="72"/>
      <c r="K1978" s="72"/>
      <c r="L1978" s="72"/>
      <c r="M1978" s="72"/>
      <c r="N1978" s="72"/>
      <c r="O1978" s="72"/>
      <c r="P1978" s="72"/>
      <c r="Q1978" s="72"/>
      <c r="R1978" s="72"/>
      <c r="S1978" s="72"/>
      <c r="T1978" s="72"/>
      <c r="U1978" s="72"/>
      <c r="V1978" s="72"/>
      <c r="W1978" s="72"/>
      <c r="X1978" s="72"/>
      <c r="Y1978" s="72"/>
    </row>
    <row r="1979" spans="1:25" x14ac:dyDescent="0.3">
      <c r="A1979" s="4"/>
      <c r="B1979" s="4"/>
      <c r="C1979" s="4"/>
      <c r="D1979" s="4"/>
      <c r="E1979" s="4"/>
      <c r="F1979" s="4"/>
      <c r="G1979" s="4"/>
      <c r="H1979" s="72"/>
      <c r="I1979" s="72"/>
      <c r="J1979" s="72"/>
      <c r="K1979" s="72"/>
      <c r="L1979" s="72"/>
      <c r="M1979" s="72"/>
      <c r="N1979" s="72"/>
      <c r="O1979" s="72"/>
      <c r="P1979" s="72"/>
      <c r="Q1979" s="72"/>
      <c r="R1979" s="72"/>
      <c r="S1979" s="72"/>
      <c r="T1979" s="72"/>
      <c r="U1979" s="72"/>
      <c r="V1979" s="72"/>
      <c r="W1979" s="72"/>
      <c r="X1979" s="72"/>
      <c r="Y1979" s="72"/>
    </row>
    <row r="1980" spans="1:25" x14ac:dyDescent="0.3">
      <c r="A1980" s="4"/>
      <c r="B1980" s="4"/>
      <c r="C1980" s="4"/>
      <c r="D1980" s="4"/>
      <c r="E1980" s="4"/>
      <c r="F1980" s="4"/>
      <c r="G1980" s="4"/>
      <c r="H1980" s="72"/>
      <c r="I1980" s="72"/>
      <c r="J1980" s="72"/>
      <c r="K1980" s="72"/>
      <c r="L1980" s="72"/>
      <c r="M1980" s="72"/>
      <c r="N1980" s="72"/>
      <c r="O1980" s="72"/>
      <c r="P1980" s="72"/>
      <c r="Q1980" s="72"/>
      <c r="R1980" s="72"/>
      <c r="S1980" s="72"/>
      <c r="T1980" s="72"/>
      <c r="U1980" s="72"/>
      <c r="V1980" s="72"/>
      <c r="W1980" s="72"/>
      <c r="X1980" s="72"/>
      <c r="Y1980" s="72"/>
    </row>
    <row r="1981" spans="1:25" x14ac:dyDescent="0.3">
      <c r="A1981" s="4"/>
      <c r="B1981" s="4"/>
      <c r="C1981" s="4"/>
      <c r="D1981" s="4"/>
      <c r="E1981" s="4"/>
      <c r="F1981" s="4"/>
      <c r="G1981" s="4"/>
      <c r="H1981" s="72"/>
      <c r="I1981" s="72"/>
      <c r="J1981" s="72"/>
      <c r="K1981" s="72"/>
      <c r="L1981" s="72"/>
      <c r="M1981" s="72"/>
      <c r="N1981" s="72"/>
      <c r="O1981" s="72"/>
      <c r="P1981" s="72"/>
      <c r="Q1981" s="72"/>
      <c r="R1981" s="72"/>
      <c r="S1981" s="72"/>
      <c r="T1981" s="72"/>
      <c r="U1981" s="72"/>
      <c r="V1981" s="72"/>
      <c r="W1981" s="72"/>
      <c r="X1981" s="72"/>
      <c r="Y1981" s="72"/>
    </row>
    <row r="1982" spans="1:25" x14ac:dyDescent="0.3">
      <c r="A1982" s="4"/>
      <c r="B1982" s="4"/>
      <c r="C1982" s="4"/>
      <c r="D1982" s="4"/>
      <c r="E1982" s="4"/>
      <c r="F1982" s="4"/>
      <c r="G1982" s="4"/>
      <c r="H1982" s="72"/>
      <c r="I1982" s="72"/>
      <c r="J1982" s="72"/>
      <c r="K1982" s="72"/>
      <c r="L1982" s="72"/>
      <c r="M1982" s="72"/>
      <c r="N1982" s="72"/>
      <c r="O1982" s="72"/>
      <c r="P1982" s="72"/>
      <c r="Q1982" s="72"/>
      <c r="R1982" s="72"/>
      <c r="S1982" s="72"/>
      <c r="T1982" s="72"/>
      <c r="U1982" s="72"/>
      <c r="V1982" s="72"/>
      <c r="W1982" s="72"/>
      <c r="X1982" s="72"/>
      <c r="Y1982" s="72"/>
    </row>
    <row r="1983" spans="1:25" x14ac:dyDescent="0.3">
      <c r="A1983" s="4"/>
      <c r="B1983" s="4"/>
      <c r="C1983" s="4"/>
      <c r="D1983" s="4"/>
      <c r="E1983" s="4"/>
      <c r="F1983" s="4"/>
      <c r="G1983" s="4"/>
      <c r="H1983" s="72"/>
      <c r="I1983" s="72"/>
      <c r="J1983" s="72"/>
      <c r="K1983" s="72"/>
      <c r="L1983" s="72"/>
      <c r="M1983" s="72"/>
      <c r="N1983" s="72"/>
      <c r="O1983" s="72"/>
      <c r="P1983" s="72"/>
      <c r="Q1983" s="72"/>
      <c r="R1983" s="72"/>
      <c r="S1983" s="72"/>
      <c r="T1983" s="72"/>
      <c r="U1983" s="72"/>
      <c r="V1983" s="72"/>
      <c r="W1983" s="72"/>
      <c r="X1983" s="72"/>
      <c r="Y1983" s="72"/>
    </row>
    <row r="1984" spans="1:25" x14ac:dyDescent="0.3">
      <c r="A1984" s="4"/>
      <c r="B1984" s="4"/>
      <c r="C1984" s="4"/>
      <c r="D1984" s="4"/>
      <c r="E1984" s="4"/>
      <c r="F1984" s="4"/>
      <c r="G1984" s="4"/>
      <c r="H1984" s="72"/>
      <c r="I1984" s="72"/>
      <c r="J1984" s="72"/>
      <c r="K1984" s="72"/>
      <c r="L1984" s="72"/>
      <c r="M1984" s="72"/>
      <c r="N1984" s="72"/>
      <c r="O1984" s="72"/>
      <c r="P1984" s="72"/>
      <c r="Q1984" s="72"/>
      <c r="R1984" s="72"/>
      <c r="S1984" s="72"/>
      <c r="T1984" s="72"/>
      <c r="U1984" s="72"/>
      <c r="V1984" s="72"/>
      <c r="W1984" s="72"/>
      <c r="X1984" s="72"/>
      <c r="Y1984" s="72"/>
    </row>
    <row r="1985" spans="1:25" x14ac:dyDescent="0.3">
      <c r="A1985" s="4"/>
      <c r="B1985" s="4"/>
      <c r="C1985" s="4"/>
      <c r="D1985" s="4"/>
      <c r="E1985" s="4"/>
      <c r="F1985" s="4"/>
      <c r="G1985" s="4"/>
      <c r="H1985" s="72"/>
      <c r="I1985" s="72"/>
      <c r="J1985" s="72"/>
      <c r="K1985" s="72"/>
      <c r="L1985" s="72"/>
      <c r="M1985" s="72"/>
      <c r="N1985" s="72"/>
      <c r="O1985" s="72"/>
      <c r="P1985" s="72"/>
      <c r="Q1985" s="72"/>
      <c r="R1985" s="72"/>
      <c r="S1985" s="72"/>
      <c r="T1985" s="72"/>
      <c r="U1985" s="72"/>
      <c r="V1985" s="72"/>
      <c r="W1985" s="72"/>
      <c r="X1985" s="72"/>
      <c r="Y1985" s="72"/>
    </row>
    <row r="1986" spans="1:25" x14ac:dyDescent="0.3">
      <c r="A1986" s="4"/>
      <c r="B1986" s="4"/>
      <c r="C1986" s="4"/>
      <c r="D1986" s="4"/>
      <c r="E1986" s="4"/>
      <c r="F1986" s="4"/>
      <c r="G1986" s="4"/>
      <c r="H1986" s="72"/>
      <c r="I1986" s="72"/>
      <c r="J1986" s="72"/>
      <c r="K1986" s="72"/>
      <c r="L1986" s="72"/>
      <c r="M1986" s="72"/>
      <c r="N1986" s="72"/>
      <c r="O1986" s="72"/>
      <c r="P1986" s="72"/>
      <c r="Q1986" s="72"/>
      <c r="R1986" s="72"/>
      <c r="S1986" s="72"/>
      <c r="T1986" s="72"/>
      <c r="U1986" s="72"/>
      <c r="V1986" s="72"/>
      <c r="W1986" s="72"/>
      <c r="X1986" s="72"/>
      <c r="Y1986" s="72"/>
    </row>
    <row r="1987" spans="1:25" x14ac:dyDescent="0.3">
      <c r="A1987" s="4"/>
      <c r="B1987" s="4"/>
      <c r="C1987" s="4"/>
      <c r="D1987" s="4"/>
      <c r="E1987" s="4"/>
      <c r="F1987" s="4"/>
      <c r="G1987" s="4"/>
      <c r="H1987" s="72"/>
      <c r="I1987" s="72"/>
      <c r="J1987" s="72"/>
      <c r="K1987" s="72"/>
      <c r="L1987" s="72"/>
      <c r="M1987" s="72"/>
      <c r="N1987" s="72"/>
      <c r="O1987" s="72"/>
      <c r="P1987" s="72"/>
      <c r="Q1987" s="72"/>
      <c r="R1987" s="72"/>
      <c r="S1987" s="72"/>
      <c r="T1987" s="72"/>
      <c r="U1987" s="72"/>
      <c r="V1987" s="72"/>
      <c r="W1987" s="72"/>
      <c r="X1987" s="72"/>
      <c r="Y1987" s="72"/>
    </row>
    <row r="1988" spans="1:25" x14ac:dyDescent="0.3">
      <c r="A1988" s="4"/>
      <c r="B1988" s="4"/>
      <c r="C1988" s="4"/>
      <c r="D1988" s="4"/>
      <c r="E1988" s="4"/>
      <c r="F1988" s="4"/>
      <c r="G1988" s="4"/>
      <c r="H1988" s="72"/>
      <c r="I1988" s="72"/>
      <c r="J1988" s="72"/>
      <c r="K1988" s="72"/>
      <c r="L1988" s="72"/>
      <c r="M1988" s="72"/>
      <c r="N1988" s="72"/>
      <c r="O1988" s="72"/>
      <c r="P1988" s="72"/>
      <c r="Q1988" s="72"/>
      <c r="R1988" s="72"/>
      <c r="S1988" s="72"/>
      <c r="T1988" s="72"/>
      <c r="U1988" s="72"/>
      <c r="V1988" s="72"/>
      <c r="W1988" s="72"/>
      <c r="X1988" s="72"/>
      <c r="Y1988" s="72"/>
    </row>
    <row r="1989" spans="1:25" x14ac:dyDescent="0.3">
      <c r="A1989" s="4"/>
      <c r="B1989" s="4"/>
      <c r="C1989" s="4"/>
      <c r="D1989" s="4"/>
      <c r="E1989" s="4"/>
      <c r="F1989" s="4"/>
      <c r="G1989" s="4"/>
      <c r="H1989" s="72"/>
      <c r="I1989" s="72"/>
      <c r="J1989" s="72"/>
      <c r="K1989" s="72"/>
      <c r="L1989" s="72"/>
      <c r="M1989" s="72"/>
      <c r="N1989" s="72"/>
      <c r="O1989" s="72"/>
      <c r="P1989" s="72"/>
      <c r="Q1989" s="72"/>
      <c r="R1989" s="72"/>
      <c r="S1989" s="72"/>
      <c r="T1989" s="72"/>
      <c r="U1989" s="72"/>
      <c r="V1989" s="72"/>
      <c r="W1989" s="72"/>
      <c r="X1989" s="72"/>
      <c r="Y1989" s="72"/>
    </row>
    <row r="1990" spans="1:25" x14ac:dyDescent="0.3">
      <c r="A1990" s="4"/>
      <c r="B1990" s="4"/>
      <c r="C1990" s="4"/>
      <c r="D1990" s="4"/>
      <c r="E1990" s="4"/>
      <c r="F1990" s="4"/>
      <c r="G1990" s="4"/>
      <c r="H1990" s="72"/>
      <c r="I1990" s="72"/>
      <c r="J1990" s="72"/>
      <c r="K1990" s="72"/>
      <c r="L1990" s="72"/>
      <c r="M1990" s="72"/>
      <c r="N1990" s="72"/>
      <c r="O1990" s="72"/>
      <c r="P1990" s="72"/>
      <c r="Q1990" s="72"/>
      <c r="R1990" s="72"/>
      <c r="S1990" s="72"/>
      <c r="T1990" s="72"/>
      <c r="U1990" s="72"/>
      <c r="V1990" s="72"/>
      <c r="W1990" s="72"/>
      <c r="X1990" s="72"/>
      <c r="Y1990" s="72"/>
    </row>
    <row r="1991" spans="1:25" x14ac:dyDescent="0.3">
      <c r="A1991" s="4"/>
      <c r="B1991" s="4"/>
      <c r="C1991" s="4"/>
      <c r="D1991" s="4"/>
      <c r="E1991" s="4"/>
      <c r="F1991" s="4"/>
      <c r="G1991" s="4"/>
      <c r="H1991" s="72"/>
      <c r="I1991" s="72"/>
      <c r="J1991" s="72"/>
      <c r="K1991" s="72"/>
      <c r="L1991" s="72"/>
      <c r="M1991" s="72"/>
      <c r="N1991" s="72"/>
      <c r="O1991" s="72"/>
      <c r="P1991" s="72"/>
      <c r="Q1991" s="72"/>
      <c r="R1991" s="72"/>
      <c r="S1991" s="72"/>
      <c r="T1991" s="72"/>
      <c r="U1991" s="72"/>
      <c r="V1991" s="72"/>
      <c r="W1991" s="72"/>
      <c r="X1991" s="72"/>
      <c r="Y1991" s="72"/>
    </row>
    <row r="1992" spans="1:25" x14ac:dyDescent="0.3">
      <c r="A1992" s="4"/>
      <c r="B1992" s="4"/>
      <c r="C1992" s="4"/>
      <c r="D1992" s="4"/>
      <c r="E1992" s="4"/>
      <c r="F1992" s="4"/>
      <c r="G1992" s="4"/>
      <c r="H1992" s="72"/>
      <c r="I1992" s="72"/>
      <c r="J1992" s="72"/>
      <c r="K1992" s="72"/>
      <c r="L1992" s="72"/>
      <c r="M1992" s="72"/>
      <c r="N1992" s="72"/>
      <c r="O1992" s="72"/>
      <c r="P1992" s="72"/>
      <c r="Q1992" s="72"/>
      <c r="R1992" s="72"/>
      <c r="S1992" s="72"/>
      <c r="T1992" s="72"/>
      <c r="U1992" s="72"/>
      <c r="V1992" s="72"/>
      <c r="W1992" s="72"/>
      <c r="X1992" s="72"/>
      <c r="Y1992" s="72"/>
    </row>
    <row r="1993" spans="1:25" x14ac:dyDescent="0.3">
      <c r="A1993" s="4"/>
      <c r="B1993" s="4"/>
      <c r="C1993" s="4"/>
      <c r="D1993" s="4"/>
      <c r="E1993" s="4"/>
      <c r="F1993" s="4"/>
      <c r="G1993" s="4"/>
      <c r="H1993" s="72"/>
      <c r="I1993" s="72"/>
      <c r="J1993" s="72"/>
      <c r="K1993" s="72"/>
      <c r="L1993" s="72"/>
      <c r="M1993" s="72"/>
      <c r="N1993" s="72"/>
      <c r="O1993" s="72"/>
      <c r="P1993" s="72"/>
      <c r="Q1993" s="72"/>
      <c r="R1993" s="72"/>
      <c r="S1993" s="72"/>
      <c r="T1993" s="72"/>
      <c r="U1993" s="72"/>
      <c r="V1993" s="72"/>
      <c r="W1993" s="72"/>
      <c r="X1993" s="72"/>
      <c r="Y1993" s="72"/>
    </row>
    <row r="1994" spans="1:25" x14ac:dyDescent="0.3">
      <c r="A1994" s="4"/>
      <c r="B1994" s="4"/>
      <c r="C1994" s="4"/>
      <c r="D1994" s="4"/>
      <c r="E1994" s="4"/>
      <c r="F1994" s="4"/>
      <c r="G1994" s="4"/>
      <c r="H1994" s="72"/>
      <c r="I1994" s="72"/>
      <c r="J1994" s="72"/>
      <c r="K1994" s="72"/>
      <c r="L1994" s="72"/>
      <c r="M1994" s="72"/>
      <c r="N1994" s="72"/>
      <c r="O1994" s="72"/>
      <c r="P1994" s="72"/>
      <c r="Q1994" s="72"/>
      <c r="R1994" s="72"/>
      <c r="S1994" s="72"/>
      <c r="T1994" s="72"/>
      <c r="U1994" s="72"/>
      <c r="V1994" s="72"/>
      <c r="W1994" s="72"/>
      <c r="X1994" s="72"/>
      <c r="Y1994" s="72"/>
    </row>
    <row r="1995" spans="1:25" x14ac:dyDescent="0.3">
      <c r="A1995" s="4"/>
      <c r="B1995" s="4"/>
      <c r="C1995" s="4"/>
      <c r="D1995" s="4"/>
      <c r="E1995" s="4"/>
      <c r="F1995" s="4"/>
      <c r="G1995" s="4"/>
      <c r="H1995" s="72"/>
      <c r="I1995" s="72"/>
      <c r="J1995" s="72"/>
      <c r="K1995" s="72"/>
      <c r="L1995" s="72"/>
      <c r="M1995" s="72"/>
      <c r="N1995" s="72"/>
      <c r="O1995" s="72"/>
      <c r="P1995" s="72"/>
      <c r="Q1995" s="72"/>
      <c r="R1995" s="72"/>
      <c r="S1995" s="72"/>
      <c r="T1995" s="72"/>
      <c r="U1995" s="72"/>
      <c r="V1995" s="72"/>
      <c r="W1995" s="72"/>
      <c r="X1995" s="72"/>
      <c r="Y1995" s="72"/>
    </row>
    <row r="1996" spans="1:25" x14ac:dyDescent="0.3">
      <c r="A1996" s="4"/>
      <c r="B1996" s="4"/>
      <c r="C1996" s="4"/>
      <c r="D1996" s="4"/>
      <c r="E1996" s="4"/>
      <c r="F1996" s="4"/>
      <c r="G1996" s="4"/>
      <c r="H1996" s="72"/>
      <c r="I1996" s="72"/>
      <c r="J1996" s="72"/>
      <c r="K1996" s="72"/>
      <c r="L1996" s="72"/>
      <c r="M1996" s="72"/>
      <c r="N1996" s="72"/>
      <c r="O1996" s="72"/>
      <c r="P1996" s="72"/>
      <c r="Q1996" s="72"/>
      <c r="R1996" s="72"/>
      <c r="S1996" s="72"/>
      <c r="T1996" s="72"/>
      <c r="U1996" s="72"/>
      <c r="V1996" s="72"/>
      <c r="W1996" s="72"/>
      <c r="X1996" s="72"/>
      <c r="Y1996" s="72"/>
    </row>
    <row r="1997" spans="1:25" x14ac:dyDescent="0.3">
      <c r="A1997" s="4"/>
      <c r="B1997" s="4"/>
      <c r="C1997" s="4"/>
      <c r="D1997" s="4"/>
      <c r="E1997" s="4"/>
      <c r="F1997" s="4"/>
      <c r="G1997" s="4"/>
      <c r="H1997" s="72"/>
      <c r="I1997" s="72"/>
      <c r="J1997" s="72"/>
      <c r="K1997" s="72"/>
      <c r="L1997" s="72"/>
      <c r="M1997" s="72"/>
      <c r="N1997" s="72"/>
      <c r="O1997" s="72"/>
      <c r="P1997" s="72"/>
      <c r="Q1997" s="72"/>
      <c r="R1997" s="72"/>
      <c r="S1997" s="72"/>
      <c r="T1997" s="72"/>
      <c r="U1997" s="72"/>
      <c r="V1997" s="72"/>
      <c r="W1997" s="72"/>
      <c r="X1997" s="72"/>
      <c r="Y1997" s="72"/>
    </row>
    <row r="1998" spans="1:25" x14ac:dyDescent="0.3">
      <c r="A1998" s="4"/>
      <c r="B1998" s="4"/>
      <c r="C1998" s="4"/>
      <c r="D1998" s="4"/>
      <c r="E1998" s="4"/>
      <c r="F1998" s="4"/>
      <c r="G1998" s="4"/>
      <c r="H1998" s="72"/>
      <c r="I1998" s="72"/>
      <c r="J1998" s="72"/>
      <c r="K1998" s="72"/>
      <c r="L1998" s="72"/>
      <c r="M1998" s="72"/>
      <c r="N1998" s="72"/>
      <c r="O1998" s="72"/>
      <c r="P1998" s="72"/>
      <c r="Q1998" s="72"/>
      <c r="R1998" s="72"/>
      <c r="S1998" s="72"/>
      <c r="T1998" s="72"/>
      <c r="U1998" s="72"/>
      <c r="V1998" s="72"/>
      <c r="W1998" s="72"/>
      <c r="X1998" s="72"/>
      <c r="Y1998" s="72"/>
    </row>
    <row r="1999" spans="1:25" x14ac:dyDescent="0.3">
      <c r="A1999" s="4"/>
      <c r="B1999" s="4"/>
      <c r="C1999" s="4"/>
      <c r="D1999" s="4"/>
      <c r="E1999" s="4"/>
      <c r="F1999" s="4"/>
      <c r="G1999" s="4"/>
      <c r="H1999" s="72"/>
      <c r="I1999" s="72"/>
      <c r="J1999" s="72"/>
      <c r="K1999" s="72"/>
      <c r="L1999" s="72"/>
      <c r="M1999" s="72"/>
      <c r="N1999" s="72"/>
      <c r="O1999" s="72"/>
      <c r="P1999" s="72"/>
      <c r="Q1999" s="72"/>
      <c r="R1999" s="72"/>
      <c r="S1999" s="72"/>
      <c r="T1999" s="72"/>
      <c r="U1999" s="72"/>
      <c r="V1999" s="72"/>
      <c r="W1999" s="72"/>
      <c r="X1999" s="72"/>
      <c r="Y1999" s="72"/>
    </row>
    <row r="2000" spans="1:25" x14ac:dyDescent="0.3">
      <c r="A2000" s="4"/>
      <c r="B2000" s="4"/>
      <c r="C2000" s="4"/>
      <c r="D2000" s="4"/>
      <c r="E2000" s="4"/>
      <c r="F2000" s="4"/>
      <c r="G2000" s="4"/>
      <c r="H2000" s="72"/>
      <c r="I2000" s="72"/>
      <c r="J2000" s="72"/>
      <c r="K2000" s="72"/>
      <c r="L2000" s="72"/>
      <c r="M2000" s="72"/>
      <c r="N2000" s="72"/>
      <c r="O2000" s="72"/>
      <c r="P2000" s="72"/>
      <c r="Q2000" s="72"/>
      <c r="R2000" s="72"/>
      <c r="S2000" s="72"/>
      <c r="T2000" s="72"/>
      <c r="U2000" s="72"/>
      <c r="V2000" s="72"/>
      <c r="W2000" s="72"/>
      <c r="X2000" s="72"/>
      <c r="Y2000" s="72"/>
    </row>
    <row r="2001" spans="1:25" x14ac:dyDescent="0.3">
      <c r="A2001" s="4"/>
      <c r="B2001" s="4"/>
      <c r="C2001" s="4"/>
      <c r="D2001" s="4"/>
      <c r="E2001" s="4"/>
      <c r="F2001" s="4"/>
      <c r="G2001" s="4"/>
      <c r="H2001" s="72"/>
      <c r="I2001" s="72"/>
      <c r="J2001" s="72"/>
      <c r="K2001" s="72"/>
      <c r="L2001" s="72"/>
      <c r="M2001" s="72"/>
      <c r="N2001" s="72"/>
      <c r="O2001" s="72"/>
      <c r="P2001" s="72"/>
      <c r="Q2001" s="72"/>
      <c r="R2001" s="72"/>
      <c r="S2001" s="72"/>
      <c r="T2001" s="72"/>
      <c r="U2001" s="72"/>
      <c r="V2001" s="72"/>
      <c r="W2001" s="72"/>
      <c r="X2001" s="72"/>
      <c r="Y2001" s="72"/>
    </row>
    <row r="2002" spans="1:25" x14ac:dyDescent="0.3">
      <c r="A2002" s="4"/>
      <c r="B2002" s="4"/>
      <c r="C2002" s="4"/>
      <c r="D2002" s="4"/>
      <c r="E2002" s="4"/>
      <c r="F2002" s="4"/>
      <c r="G2002" s="4"/>
      <c r="H2002" s="72"/>
      <c r="I2002" s="72"/>
      <c r="J2002" s="72"/>
      <c r="K2002" s="72"/>
      <c r="L2002" s="72"/>
      <c r="M2002" s="72"/>
      <c r="N2002" s="72"/>
      <c r="O2002" s="72"/>
      <c r="P2002" s="72"/>
      <c r="Q2002" s="72"/>
      <c r="R2002" s="72"/>
      <c r="S2002" s="72"/>
      <c r="T2002" s="72"/>
      <c r="U2002" s="72"/>
      <c r="V2002" s="72"/>
      <c r="W2002" s="72"/>
      <c r="X2002" s="72"/>
      <c r="Y2002" s="72"/>
    </row>
    <row r="2003" spans="1:25" x14ac:dyDescent="0.3">
      <c r="A2003" s="4"/>
      <c r="B2003" s="4"/>
      <c r="C2003" s="4"/>
      <c r="D2003" s="4"/>
      <c r="E2003" s="4"/>
      <c r="F2003" s="4"/>
      <c r="G2003" s="4"/>
      <c r="H2003" s="72"/>
      <c r="I2003" s="72"/>
      <c r="J2003" s="72"/>
      <c r="K2003" s="72"/>
      <c r="L2003" s="72"/>
      <c r="M2003" s="72"/>
      <c r="N2003" s="72"/>
      <c r="O2003" s="72"/>
      <c r="P2003" s="72"/>
      <c r="Q2003" s="72"/>
      <c r="R2003" s="72"/>
      <c r="S2003" s="72"/>
      <c r="T2003" s="72"/>
      <c r="U2003" s="72"/>
      <c r="V2003" s="72"/>
      <c r="W2003" s="72"/>
      <c r="X2003" s="72"/>
      <c r="Y2003" s="72"/>
    </row>
    <row r="2004" spans="1:25" x14ac:dyDescent="0.3">
      <c r="A2004" s="4"/>
      <c r="B2004" s="4"/>
      <c r="C2004" s="4"/>
      <c r="D2004" s="4"/>
      <c r="E2004" s="4"/>
      <c r="F2004" s="4"/>
      <c r="G2004" s="4"/>
      <c r="H2004" s="72"/>
      <c r="I2004" s="72"/>
      <c r="J2004" s="72"/>
      <c r="K2004" s="72"/>
      <c r="L2004" s="72"/>
      <c r="M2004" s="72"/>
      <c r="N2004" s="72"/>
      <c r="O2004" s="72"/>
      <c r="P2004" s="72"/>
      <c r="Q2004" s="72"/>
      <c r="R2004" s="72"/>
      <c r="S2004" s="72"/>
      <c r="T2004" s="72"/>
      <c r="U2004" s="72"/>
      <c r="V2004" s="72"/>
      <c r="W2004" s="72"/>
      <c r="X2004" s="72"/>
      <c r="Y2004" s="72"/>
    </row>
    <row r="2005" spans="1:25" x14ac:dyDescent="0.3">
      <c r="A2005" s="4"/>
      <c r="B2005" s="4"/>
      <c r="C2005" s="4"/>
      <c r="D2005" s="4"/>
      <c r="E2005" s="4"/>
      <c r="F2005" s="4"/>
      <c r="G2005" s="4"/>
      <c r="H2005" s="72"/>
      <c r="I2005" s="72"/>
      <c r="J2005" s="72"/>
      <c r="K2005" s="72"/>
      <c r="L2005" s="72"/>
      <c r="M2005" s="72"/>
      <c r="N2005" s="72"/>
      <c r="O2005" s="72"/>
      <c r="P2005" s="72"/>
      <c r="Q2005" s="72"/>
      <c r="R2005" s="72"/>
      <c r="S2005" s="72"/>
      <c r="T2005" s="72"/>
      <c r="U2005" s="72"/>
      <c r="V2005" s="72"/>
      <c r="W2005" s="72"/>
      <c r="X2005" s="72"/>
      <c r="Y2005" s="72"/>
    </row>
    <row r="2006" spans="1:25" x14ac:dyDescent="0.3">
      <c r="A2006" s="4"/>
      <c r="B2006" s="4"/>
      <c r="C2006" s="4"/>
      <c r="D2006" s="4"/>
      <c r="E2006" s="4"/>
      <c r="F2006" s="4"/>
      <c r="G2006" s="4"/>
      <c r="H2006" s="72"/>
      <c r="I2006" s="72"/>
      <c r="J2006" s="72"/>
      <c r="K2006" s="72"/>
      <c r="L2006" s="72"/>
      <c r="M2006" s="72"/>
      <c r="N2006" s="72"/>
      <c r="O2006" s="72"/>
      <c r="P2006" s="72"/>
      <c r="Q2006" s="72"/>
      <c r="R2006" s="72"/>
      <c r="S2006" s="72"/>
      <c r="T2006" s="72"/>
      <c r="U2006" s="72"/>
      <c r="V2006" s="72"/>
      <c r="W2006" s="72"/>
      <c r="X2006" s="72"/>
      <c r="Y2006" s="72"/>
    </row>
    <row r="2007" spans="1:25" x14ac:dyDescent="0.3">
      <c r="A2007" s="4"/>
      <c r="B2007" s="4"/>
      <c r="C2007" s="4"/>
      <c r="D2007" s="4"/>
      <c r="E2007" s="4"/>
      <c r="F2007" s="4"/>
      <c r="G2007" s="4"/>
      <c r="H2007" s="72"/>
      <c r="I2007" s="72"/>
      <c r="J2007" s="72"/>
      <c r="K2007" s="72"/>
      <c r="L2007" s="72"/>
      <c r="M2007" s="72"/>
      <c r="N2007" s="72"/>
      <c r="O2007" s="72"/>
      <c r="P2007" s="72"/>
      <c r="Q2007" s="72"/>
      <c r="R2007" s="72"/>
      <c r="S2007" s="72"/>
      <c r="T2007" s="72"/>
      <c r="U2007" s="72"/>
      <c r="V2007" s="72"/>
      <c r="W2007" s="72"/>
      <c r="X2007" s="72"/>
      <c r="Y2007" s="72"/>
    </row>
    <row r="2008" spans="1:25" x14ac:dyDescent="0.3">
      <c r="A2008" s="4"/>
      <c r="B2008" s="4"/>
      <c r="C2008" s="4"/>
      <c r="D2008" s="4"/>
      <c r="E2008" s="4"/>
      <c r="F2008" s="4"/>
      <c r="G2008" s="4"/>
      <c r="H2008" s="72"/>
      <c r="I2008" s="72"/>
      <c r="J2008" s="72"/>
      <c r="K2008" s="72"/>
      <c r="L2008" s="72"/>
      <c r="M2008" s="72"/>
      <c r="N2008" s="72"/>
      <c r="O2008" s="72"/>
      <c r="P2008" s="72"/>
      <c r="Q2008" s="72"/>
      <c r="R2008" s="72"/>
      <c r="S2008" s="72"/>
      <c r="T2008" s="72"/>
      <c r="U2008" s="72"/>
      <c r="V2008" s="72"/>
      <c r="W2008" s="72"/>
      <c r="X2008" s="72"/>
      <c r="Y2008" s="72"/>
    </row>
    <row r="2009" spans="1:25" x14ac:dyDescent="0.3">
      <c r="A2009" s="4"/>
      <c r="B2009" s="4"/>
      <c r="C2009" s="4"/>
      <c r="D2009" s="4"/>
      <c r="E2009" s="4"/>
      <c r="F2009" s="4"/>
      <c r="G2009" s="4"/>
      <c r="H2009" s="72"/>
      <c r="I2009" s="72"/>
      <c r="J2009" s="72"/>
      <c r="K2009" s="72"/>
      <c r="L2009" s="72"/>
      <c r="M2009" s="72"/>
      <c r="N2009" s="72"/>
      <c r="O2009" s="72"/>
      <c r="P2009" s="72"/>
      <c r="Q2009" s="72"/>
      <c r="R2009" s="72"/>
      <c r="S2009" s="72"/>
      <c r="T2009" s="72"/>
      <c r="U2009" s="72"/>
      <c r="V2009" s="72"/>
      <c r="W2009" s="72"/>
      <c r="X2009" s="72"/>
      <c r="Y2009" s="72"/>
    </row>
    <row r="2010" spans="1:25" x14ac:dyDescent="0.3">
      <c r="A2010" s="4"/>
      <c r="B2010" s="4"/>
      <c r="C2010" s="4"/>
      <c r="D2010" s="4"/>
      <c r="E2010" s="4"/>
      <c r="F2010" s="4"/>
      <c r="G2010" s="4"/>
      <c r="H2010" s="72"/>
      <c r="I2010" s="72"/>
      <c r="J2010" s="72"/>
      <c r="K2010" s="72"/>
      <c r="L2010" s="72"/>
      <c r="M2010" s="72"/>
      <c r="N2010" s="72"/>
      <c r="O2010" s="72"/>
      <c r="P2010" s="72"/>
      <c r="Q2010" s="72"/>
      <c r="R2010" s="72"/>
      <c r="S2010" s="72"/>
      <c r="T2010" s="72"/>
      <c r="U2010" s="72"/>
      <c r="V2010" s="72"/>
      <c r="W2010" s="72"/>
      <c r="X2010" s="72"/>
      <c r="Y2010" s="72"/>
    </row>
    <row r="2011" spans="1:25" x14ac:dyDescent="0.3">
      <c r="A2011" s="4"/>
      <c r="B2011" s="4"/>
      <c r="C2011" s="4"/>
      <c r="D2011" s="4"/>
      <c r="E2011" s="4"/>
      <c r="F2011" s="4"/>
      <c r="G2011" s="4"/>
      <c r="H2011" s="72"/>
      <c r="I2011" s="72"/>
      <c r="J2011" s="72"/>
      <c r="K2011" s="72"/>
      <c r="L2011" s="72"/>
      <c r="M2011" s="72"/>
      <c r="N2011" s="72"/>
      <c r="O2011" s="72"/>
      <c r="P2011" s="72"/>
      <c r="Q2011" s="72"/>
      <c r="R2011" s="72"/>
      <c r="S2011" s="72"/>
      <c r="T2011" s="72"/>
      <c r="U2011" s="72"/>
      <c r="V2011" s="72"/>
      <c r="W2011" s="72"/>
      <c r="X2011" s="72"/>
      <c r="Y2011" s="72"/>
    </row>
    <row r="2012" spans="1:25" x14ac:dyDescent="0.3">
      <c r="A2012" s="4"/>
      <c r="B2012" s="4"/>
      <c r="C2012" s="4"/>
      <c r="D2012" s="4"/>
      <c r="E2012" s="4"/>
      <c r="F2012" s="4"/>
      <c r="G2012" s="4"/>
      <c r="H2012" s="72"/>
      <c r="I2012" s="72"/>
      <c r="J2012" s="72"/>
      <c r="K2012" s="72"/>
      <c r="L2012" s="72"/>
      <c r="M2012" s="72"/>
      <c r="N2012" s="72"/>
      <c r="O2012" s="72"/>
      <c r="P2012" s="72"/>
      <c r="Q2012" s="72"/>
      <c r="R2012" s="72"/>
      <c r="S2012" s="72"/>
      <c r="T2012" s="72"/>
      <c r="U2012" s="72"/>
      <c r="V2012" s="72"/>
      <c r="W2012" s="72"/>
      <c r="X2012" s="72"/>
      <c r="Y2012" s="72"/>
    </row>
    <row r="2013" spans="1:25" x14ac:dyDescent="0.3">
      <c r="A2013" s="4"/>
      <c r="B2013" s="4"/>
      <c r="C2013" s="4"/>
      <c r="D2013" s="4"/>
      <c r="E2013" s="4"/>
      <c r="F2013" s="4"/>
      <c r="G2013" s="4"/>
      <c r="H2013" s="72"/>
      <c r="I2013" s="72"/>
      <c r="J2013" s="72"/>
      <c r="K2013" s="72"/>
      <c r="L2013" s="72"/>
      <c r="M2013" s="72"/>
      <c r="N2013" s="72"/>
      <c r="O2013" s="72"/>
      <c r="P2013" s="72"/>
      <c r="Q2013" s="72"/>
      <c r="R2013" s="72"/>
      <c r="S2013" s="72"/>
      <c r="T2013" s="72"/>
      <c r="U2013" s="72"/>
      <c r="V2013" s="72"/>
      <c r="W2013" s="72"/>
      <c r="X2013" s="72"/>
      <c r="Y2013" s="72"/>
    </row>
    <row r="2014" spans="1:25" x14ac:dyDescent="0.3">
      <c r="A2014" s="4"/>
      <c r="B2014" s="4"/>
      <c r="C2014" s="4"/>
      <c r="D2014" s="4"/>
      <c r="E2014" s="4"/>
      <c r="F2014" s="4"/>
      <c r="G2014" s="4"/>
      <c r="H2014" s="72"/>
      <c r="I2014" s="72"/>
      <c r="J2014" s="72"/>
      <c r="K2014" s="72"/>
      <c r="L2014" s="72"/>
      <c r="M2014" s="72"/>
      <c r="N2014" s="72"/>
      <c r="O2014" s="72"/>
      <c r="P2014" s="72"/>
      <c r="Q2014" s="72"/>
      <c r="R2014" s="72"/>
      <c r="S2014" s="72"/>
      <c r="T2014" s="72"/>
      <c r="U2014" s="72"/>
      <c r="V2014" s="72"/>
      <c r="W2014" s="72"/>
      <c r="X2014" s="72"/>
      <c r="Y2014" s="72"/>
    </row>
    <row r="2015" spans="1:25" x14ac:dyDescent="0.3">
      <c r="A2015" s="4"/>
      <c r="B2015" s="4"/>
      <c r="C2015" s="4"/>
      <c r="D2015" s="4"/>
      <c r="E2015" s="4"/>
      <c r="F2015" s="4"/>
      <c r="G2015" s="4"/>
      <c r="H2015" s="72"/>
      <c r="I2015" s="72"/>
      <c r="J2015" s="72"/>
      <c r="K2015" s="72"/>
      <c r="L2015" s="72"/>
      <c r="M2015" s="72"/>
      <c r="N2015" s="72"/>
      <c r="O2015" s="72"/>
      <c r="P2015" s="72"/>
      <c r="Q2015" s="72"/>
      <c r="R2015" s="72"/>
      <c r="S2015" s="72"/>
      <c r="T2015" s="72"/>
      <c r="U2015" s="72"/>
      <c r="V2015" s="72"/>
      <c r="W2015" s="72"/>
      <c r="X2015" s="72"/>
      <c r="Y2015" s="72"/>
    </row>
    <row r="2016" spans="1:25" x14ac:dyDescent="0.3">
      <c r="A2016" s="4"/>
      <c r="B2016" s="4"/>
      <c r="C2016" s="4"/>
      <c r="D2016" s="4"/>
      <c r="E2016" s="4"/>
      <c r="F2016" s="4"/>
      <c r="G2016" s="4"/>
      <c r="H2016" s="72"/>
      <c r="I2016" s="72"/>
      <c r="J2016" s="72"/>
      <c r="K2016" s="72"/>
      <c r="L2016" s="72"/>
      <c r="M2016" s="72"/>
      <c r="N2016" s="72"/>
      <c r="O2016" s="72"/>
      <c r="P2016" s="72"/>
      <c r="Q2016" s="72"/>
      <c r="R2016" s="72"/>
      <c r="S2016" s="72"/>
      <c r="T2016" s="72"/>
      <c r="U2016" s="72"/>
      <c r="V2016" s="72"/>
      <c r="W2016" s="72"/>
      <c r="X2016" s="72"/>
      <c r="Y2016" s="72"/>
    </row>
    <row r="2017" spans="1:25" x14ac:dyDescent="0.3">
      <c r="A2017" s="4"/>
      <c r="B2017" s="4"/>
      <c r="C2017" s="4"/>
      <c r="D2017" s="4"/>
      <c r="E2017" s="4"/>
      <c r="F2017" s="4"/>
      <c r="G2017" s="4"/>
      <c r="H2017" s="72"/>
      <c r="I2017" s="72"/>
      <c r="J2017" s="72"/>
      <c r="K2017" s="72"/>
      <c r="L2017" s="72"/>
      <c r="M2017" s="72"/>
      <c r="N2017" s="72"/>
      <c r="O2017" s="72"/>
      <c r="P2017" s="72"/>
      <c r="Q2017" s="72"/>
      <c r="R2017" s="72"/>
      <c r="S2017" s="72"/>
      <c r="T2017" s="72"/>
      <c r="U2017" s="72"/>
      <c r="V2017" s="72"/>
      <c r="W2017" s="72"/>
      <c r="X2017" s="72"/>
      <c r="Y2017" s="72"/>
    </row>
    <row r="2018" spans="1:25" x14ac:dyDescent="0.3">
      <c r="A2018" s="4"/>
      <c r="B2018" s="4"/>
      <c r="C2018" s="4"/>
      <c r="D2018" s="4"/>
      <c r="E2018" s="4"/>
      <c r="F2018" s="4"/>
      <c r="G2018" s="4"/>
      <c r="H2018" s="72"/>
      <c r="I2018" s="72"/>
      <c r="J2018" s="72"/>
      <c r="K2018" s="72"/>
      <c r="L2018" s="72"/>
      <c r="M2018" s="72"/>
      <c r="N2018" s="72"/>
      <c r="O2018" s="72"/>
      <c r="P2018" s="72"/>
      <c r="Q2018" s="72"/>
      <c r="R2018" s="72"/>
      <c r="S2018" s="72"/>
      <c r="T2018" s="72"/>
      <c r="U2018" s="72"/>
      <c r="V2018" s="72"/>
      <c r="W2018" s="72"/>
      <c r="X2018" s="72"/>
      <c r="Y2018" s="72"/>
    </row>
    <row r="2019" spans="1:25" x14ac:dyDescent="0.3">
      <c r="A2019" s="4"/>
      <c r="B2019" s="4"/>
      <c r="C2019" s="4"/>
      <c r="D2019" s="4"/>
      <c r="E2019" s="4"/>
      <c r="F2019" s="4"/>
      <c r="G2019" s="4"/>
      <c r="H2019" s="72"/>
      <c r="I2019" s="72"/>
      <c r="J2019" s="72"/>
      <c r="K2019" s="72"/>
      <c r="L2019" s="72"/>
      <c r="M2019" s="72"/>
      <c r="N2019" s="72"/>
      <c r="O2019" s="72"/>
      <c r="P2019" s="72"/>
      <c r="Q2019" s="72"/>
      <c r="R2019" s="72"/>
      <c r="S2019" s="72"/>
      <c r="T2019" s="72"/>
      <c r="U2019" s="72"/>
      <c r="V2019" s="72"/>
      <c r="W2019" s="72"/>
      <c r="X2019" s="72"/>
      <c r="Y2019" s="72"/>
    </row>
    <row r="2020" spans="1:25" x14ac:dyDescent="0.3">
      <c r="A2020" s="4"/>
      <c r="B2020" s="4"/>
      <c r="C2020" s="4"/>
      <c r="D2020" s="4"/>
      <c r="E2020" s="4"/>
      <c r="F2020" s="4"/>
      <c r="G2020" s="4"/>
      <c r="H2020" s="72"/>
      <c r="I2020" s="72"/>
      <c r="J2020" s="72"/>
      <c r="K2020" s="72"/>
      <c r="L2020" s="72"/>
      <c r="M2020" s="72"/>
      <c r="N2020" s="72"/>
      <c r="O2020" s="72"/>
      <c r="P2020" s="72"/>
      <c r="Q2020" s="72"/>
      <c r="R2020" s="72"/>
      <c r="S2020" s="72"/>
      <c r="T2020" s="72"/>
      <c r="U2020" s="72"/>
      <c r="V2020" s="72"/>
      <c r="W2020" s="72"/>
      <c r="X2020" s="72"/>
      <c r="Y2020" s="72"/>
    </row>
    <row r="2021" spans="1:25" x14ac:dyDescent="0.3">
      <c r="A2021" s="4"/>
      <c r="B2021" s="4"/>
      <c r="C2021" s="4"/>
      <c r="D2021" s="4"/>
      <c r="E2021" s="4"/>
      <c r="F2021" s="4"/>
      <c r="G2021" s="4"/>
      <c r="H2021" s="72"/>
      <c r="I2021" s="72"/>
      <c r="J2021" s="72"/>
      <c r="K2021" s="72"/>
      <c r="L2021" s="72"/>
      <c r="M2021" s="72"/>
      <c r="N2021" s="72"/>
      <c r="O2021" s="72"/>
      <c r="P2021" s="72"/>
      <c r="Q2021" s="72"/>
      <c r="R2021" s="72"/>
      <c r="S2021" s="72"/>
      <c r="T2021" s="72"/>
      <c r="U2021" s="72"/>
      <c r="V2021" s="72"/>
      <c r="W2021" s="72"/>
      <c r="X2021" s="72"/>
      <c r="Y2021" s="72"/>
    </row>
    <row r="2022" spans="1:25" x14ac:dyDescent="0.3">
      <c r="A2022" s="4"/>
      <c r="B2022" s="4"/>
      <c r="C2022" s="4"/>
      <c r="D2022" s="4"/>
      <c r="E2022" s="4"/>
      <c r="F2022" s="4"/>
      <c r="G2022" s="4"/>
      <c r="H2022" s="72"/>
      <c r="I2022" s="72"/>
      <c r="J2022" s="72"/>
      <c r="K2022" s="72"/>
      <c r="L2022" s="72"/>
      <c r="M2022" s="72"/>
      <c r="N2022" s="72"/>
      <c r="O2022" s="72"/>
      <c r="P2022" s="72"/>
      <c r="Q2022" s="72"/>
      <c r="R2022" s="72"/>
      <c r="S2022" s="72"/>
      <c r="T2022" s="72"/>
      <c r="U2022" s="72"/>
      <c r="V2022" s="72"/>
      <c r="W2022" s="72"/>
      <c r="X2022" s="72"/>
      <c r="Y2022" s="72"/>
    </row>
    <row r="2023" spans="1:25" x14ac:dyDescent="0.3">
      <c r="A2023" s="4"/>
      <c r="B2023" s="4"/>
      <c r="C2023" s="4"/>
      <c r="D2023" s="4"/>
      <c r="E2023" s="4"/>
      <c r="F2023" s="4"/>
      <c r="G2023" s="4"/>
      <c r="H2023" s="72"/>
      <c r="I2023" s="72"/>
      <c r="J2023" s="72"/>
      <c r="K2023" s="72"/>
      <c r="L2023" s="72"/>
      <c r="M2023" s="72"/>
      <c r="N2023" s="72"/>
      <c r="O2023" s="72"/>
      <c r="P2023" s="72"/>
      <c r="Q2023" s="72"/>
      <c r="R2023" s="72"/>
      <c r="S2023" s="72"/>
      <c r="T2023" s="72"/>
      <c r="U2023" s="72"/>
      <c r="V2023" s="72"/>
      <c r="W2023" s="72"/>
      <c r="X2023" s="72"/>
      <c r="Y2023" s="72"/>
    </row>
    <row r="2024" spans="1:25" x14ac:dyDescent="0.3">
      <c r="A2024" s="4"/>
      <c r="B2024" s="4"/>
      <c r="C2024" s="4"/>
      <c r="D2024" s="4"/>
      <c r="E2024" s="4"/>
      <c r="F2024" s="4"/>
      <c r="G2024" s="4"/>
      <c r="H2024" s="72"/>
      <c r="I2024" s="72"/>
      <c r="J2024" s="72"/>
      <c r="K2024" s="72"/>
      <c r="L2024" s="72"/>
      <c r="M2024" s="72"/>
      <c r="N2024" s="72"/>
      <c r="O2024" s="72"/>
      <c r="P2024" s="72"/>
      <c r="Q2024" s="72"/>
      <c r="R2024" s="72"/>
      <c r="S2024" s="72"/>
      <c r="T2024" s="72"/>
      <c r="U2024" s="72"/>
      <c r="V2024" s="72"/>
      <c r="W2024" s="72"/>
      <c r="X2024" s="72"/>
      <c r="Y2024" s="72"/>
    </row>
    <row r="2025" spans="1:25" x14ac:dyDescent="0.3">
      <c r="A2025" s="4"/>
      <c r="B2025" s="4"/>
      <c r="C2025" s="4"/>
      <c r="D2025" s="4"/>
      <c r="E2025" s="4"/>
      <c r="F2025" s="4"/>
      <c r="G2025" s="4"/>
      <c r="H2025" s="72"/>
      <c r="I2025" s="72"/>
      <c r="J2025" s="72"/>
      <c r="K2025" s="72"/>
      <c r="L2025" s="72"/>
      <c r="M2025" s="72"/>
      <c r="N2025" s="72"/>
      <c r="O2025" s="72"/>
      <c r="P2025" s="72"/>
      <c r="Q2025" s="72"/>
      <c r="R2025" s="72"/>
      <c r="S2025" s="72"/>
      <c r="T2025" s="72"/>
      <c r="U2025" s="72"/>
      <c r="V2025" s="72"/>
      <c r="W2025" s="72"/>
      <c r="X2025" s="72"/>
      <c r="Y2025" s="72"/>
    </row>
    <row r="2026" spans="1:25" x14ac:dyDescent="0.3">
      <c r="A2026" s="4"/>
      <c r="B2026" s="4"/>
      <c r="C2026" s="4"/>
      <c r="D2026" s="4"/>
      <c r="E2026" s="4"/>
      <c r="F2026" s="4"/>
      <c r="G2026" s="4"/>
      <c r="H2026" s="72"/>
      <c r="I2026" s="72"/>
      <c r="J2026" s="72"/>
      <c r="K2026" s="72"/>
      <c r="L2026" s="72"/>
      <c r="M2026" s="72"/>
      <c r="N2026" s="72"/>
      <c r="O2026" s="72"/>
      <c r="P2026" s="72"/>
      <c r="Q2026" s="72"/>
      <c r="R2026" s="72"/>
      <c r="S2026" s="72"/>
      <c r="T2026" s="72"/>
      <c r="U2026" s="72"/>
      <c r="V2026" s="72"/>
      <c r="W2026" s="72"/>
      <c r="X2026" s="72"/>
      <c r="Y2026" s="72"/>
    </row>
    <row r="2027" spans="1:25" x14ac:dyDescent="0.3">
      <c r="A2027" s="4"/>
      <c r="B2027" s="4"/>
      <c r="C2027" s="4"/>
      <c r="D2027" s="4"/>
      <c r="E2027" s="4"/>
      <c r="F2027" s="4"/>
      <c r="G2027" s="4"/>
      <c r="H2027" s="72"/>
      <c r="I2027" s="72"/>
      <c r="J2027" s="72"/>
      <c r="K2027" s="72"/>
      <c r="L2027" s="72"/>
      <c r="M2027" s="72"/>
      <c r="N2027" s="72"/>
      <c r="O2027" s="72"/>
      <c r="P2027" s="72"/>
      <c r="Q2027" s="72"/>
      <c r="R2027" s="72"/>
      <c r="S2027" s="72"/>
      <c r="T2027" s="72"/>
      <c r="U2027" s="72"/>
      <c r="V2027" s="72"/>
      <c r="W2027" s="72"/>
      <c r="X2027" s="72"/>
      <c r="Y2027" s="72"/>
    </row>
    <row r="2028" spans="1:25" x14ac:dyDescent="0.3">
      <c r="A2028" s="4"/>
      <c r="B2028" s="4"/>
      <c r="C2028" s="4"/>
      <c r="D2028" s="4"/>
      <c r="E2028" s="4"/>
      <c r="F2028" s="4"/>
      <c r="G2028" s="4"/>
      <c r="H2028" s="72"/>
      <c r="I2028" s="72"/>
      <c r="J2028" s="72"/>
      <c r="K2028" s="72"/>
      <c r="L2028" s="72"/>
      <c r="M2028" s="72"/>
      <c r="N2028" s="72"/>
      <c r="O2028" s="72"/>
      <c r="P2028" s="72"/>
      <c r="Q2028" s="72"/>
      <c r="R2028" s="72"/>
      <c r="S2028" s="72"/>
      <c r="T2028" s="72"/>
      <c r="U2028" s="72"/>
      <c r="V2028" s="72"/>
      <c r="W2028" s="72"/>
      <c r="X2028" s="72"/>
      <c r="Y2028" s="72"/>
    </row>
    <row r="2029" spans="1:25" x14ac:dyDescent="0.3">
      <c r="A2029" s="4"/>
      <c r="B2029" s="4"/>
      <c r="C2029" s="4"/>
      <c r="D2029" s="4"/>
      <c r="E2029" s="4"/>
      <c r="F2029" s="4"/>
      <c r="G2029" s="4"/>
      <c r="H2029" s="72"/>
      <c r="I2029" s="72"/>
      <c r="J2029" s="72"/>
      <c r="K2029" s="72"/>
      <c r="L2029" s="72"/>
      <c r="M2029" s="72"/>
      <c r="N2029" s="72"/>
      <c r="O2029" s="72"/>
      <c r="P2029" s="72"/>
      <c r="Q2029" s="72"/>
      <c r="R2029" s="72"/>
      <c r="S2029" s="72"/>
      <c r="T2029" s="72"/>
      <c r="U2029" s="72"/>
      <c r="V2029" s="72"/>
      <c r="W2029" s="72"/>
      <c r="X2029" s="72"/>
      <c r="Y2029" s="72"/>
    </row>
    <row r="2030" spans="1:25" x14ac:dyDescent="0.3">
      <c r="A2030" s="4"/>
      <c r="B2030" s="4"/>
      <c r="C2030" s="4"/>
      <c r="D2030" s="4"/>
      <c r="E2030" s="4"/>
      <c r="F2030" s="4"/>
      <c r="G2030" s="4"/>
      <c r="H2030" s="72"/>
      <c r="I2030" s="72"/>
      <c r="J2030" s="72"/>
      <c r="K2030" s="72"/>
      <c r="L2030" s="72"/>
      <c r="M2030" s="72"/>
      <c r="N2030" s="72"/>
      <c r="O2030" s="72"/>
      <c r="P2030" s="72"/>
      <c r="Q2030" s="72"/>
      <c r="R2030" s="72"/>
      <c r="S2030" s="72"/>
      <c r="T2030" s="72"/>
      <c r="U2030" s="72"/>
      <c r="V2030" s="72"/>
      <c r="W2030" s="72"/>
      <c r="X2030" s="72"/>
      <c r="Y2030" s="72"/>
    </row>
    <row r="2031" spans="1:25" x14ac:dyDescent="0.3">
      <c r="A2031" s="4"/>
      <c r="B2031" s="4"/>
      <c r="C2031" s="4"/>
      <c r="D2031" s="4"/>
      <c r="E2031" s="4"/>
      <c r="F2031" s="4"/>
      <c r="G2031" s="4"/>
      <c r="H2031" s="72"/>
      <c r="I2031" s="72"/>
      <c r="J2031" s="72"/>
      <c r="K2031" s="72"/>
      <c r="L2031" s="72"/>
      <c r="M2031" s="72"/>
      <c r="N2031" s="72"/>
      <c r="O2031" s="72"/>
      <c r="P2031" s="72"/>
      <c r="Q2031" s="72"/>
      <c r="R2031" s="72"/>
      <c r="S2031" s="72"/>
      <c r="T2031" s="72"/>
      <c r="U2031" s="72"/>
      <c r="V2031" s="72"/>
      <c r="W2031" s="72"/>
      <c r="X2031" s="72"/>
      <c r="Y2031" s="72"/>
    </row>
    <row r="2032" spans="1:25" x14ac:dyDescent="0.3">
      <c r="A2032" s="4"/>
      <c r="B2032" s="4"/>
      <c r="C2032" s="4"/>
      <c r="D2032" s="4"/>
      <c r="E2032" s="4"/>
      <c r="F2032" s="4"/>
      <c r="G2032" s="4"/>
      <c r="H2032" s="72"/>
      <c r="I2032" s="72"/>
      <c r="J2032" s="72"/>
      <c r="K2032" s="72"/>
      <c r="L2032" s="72"/>
      <c r="M2032" s="72"/>
      <c r="N2032" s="72"/>
      <c r="O2032" s="72"/>
      <c r="P2032" s="72"/>
      <c r="Q2032" s="72"/>
      <c r="R2032" s="72"/>
      <c r="S2032" s="72"/>
      <c r="T2032" s="72"/>
      <c r="U2032" s="72"/>
      <c r="V2032" s="72"/>
      <c r="W2032" s="72"/>
      <c r="X2032" s="72"/>
      <c r="Y2032" s="72"/>
    </row>
    <row r="2033" spans="1:25" x14ac:dyDescent="0.3">
      <c r="A2033" s="4"/>
      <c r="B2033" s="4"/>
      <c r="C2033" s="4"/>
      <c r="D2033" s="4"/>
      <c r="E2033" s="4"/>
      <c r="F2033" s="4"/>
      <c r="G2033" s="4"/>
      <c r="H2033" s="72"/>
      <c r="I2033" s="72"/>
      <c r="J2033" s="72"/>
      <c r="K2033" s="72"/>
      <c r="L2033" s="72"/>
      <c r="M2033" s="72"/>
      <c r="N2033" s="72"/>
      <c r="O2033" s="72"/>
      <c r="P2033" s="72"/>
      <c r="Q2033" s="72"/>
      <c r="R2033" s="72"/>
      <c r="S2033" s="72"/>
      <c r="T2033" s="72"/>
      <c r="U2033" s="72"/>
      <c r="V2033" s="72"/>
      <c r="W2033" s="72"/>
      <c r="X2033" s="72"/>
      <c r="Y2033" s="72"/>
    </row>
    <row r="2034" spans="1:25" x14ac:dyDescent="0.3">
      <c r="A2034" s="4"/>
      <c r="B2034" s="4"/>
      <c r="C2034" s="4"/>
      <c r="D2034" s="4"/>
      <c r="E2034" s="4"/>
      <c r="F2034" s="4"/>
      <c r="G2034" s="4"/>
      <c r="H2034" s="72"/>
      <c r="I2034" s="72"/>
      <c r="J2034" s="72"/>
      <c r="K2034" s="72"/>
      <c r="L2034" s="72"/>
      <c r="M2034" s="72"/>
      <c r="N2034" s="72"/>
      <c r="O2034" s="72"/>
      <c r="P2034" s="72"/>
      <c r="Q2034" s="72"/>
      <c r="R2034" s="72"/>
      <c r="S2034" s="72"/>
      <c r="T2034" s="72"/>
      <c r="U2034" s="72"/>
      <c r="V2034" s="72"/>
      <c r="W2034" s="72"/>
      <c r="X2034" s="72"/>
      <c r="Y2034" s="72"/>
    </row>
    <row r="2035" spans="1:25" x14ac:dyDescent="0.3">
      <c r="A2035" s="4"/>
      <c r="B2035" s="4"/>
      <c r="C2035" s="4"/>
      <c r="D2035" s="4"/>
      <c r="E2035" s="4"/>
      <c r="F2035" s="4"/>
      <c r="G2035" s="4"/>
      <c r="H2035" s="72"/>
      <c r="I2035" s="72"/>
      <c r="J2035" s="72"/>
      <c r="K2035" s="72"/>
      <c r="L2035" s="72"/>
      <c r="M2035" s="72"/>
      <c r="N2035" s="72"/>
      <c r="O2035" s="72"/>
      <c r="P2035" s="72"/>
      <c r="Q2035" s="72"/>
      <c r="R2035" s="72"/>
      <c r="S2035" s="72"/>
      <c r="T2035" s="72"/>
      <c r="U2035" s="72"/>
      <c r="V2035" s="72"/>
      <c r="W2035" s="72"/>
      <c r="X2035" s="72"/>
      <c r="Y2035" s="72"/>
    </row>
    <row r="2036" spans="1:25" x14ac:dyDescent="0.3">
      <c r="A2036" s="4"/>
      <c r="B2036" s="4"/>
      <c r="C2036" s="4"/>
      <c r="D2036" s="4"/>
      <c r="E2036" s="4"/>
      <c r="F2036" s="4"/>
      <c r="G2036" s="4"/>
      <c r="H2036" s="72"/>
      <c r="I2036" s="72"/>
      <c r="J2036" s="72"/>
      <c r="K2036" s="72"/>
      <c r="L2036" s="72"/>
      <c r="M2036" s="72"/>
      <c r="N2036" s="72"/>
      <c r="O2036" s="72"/>
      <c r="P2036" s="72"/>
      <c r="Q2036" s="72"/>
      <c r="R2036" s="72"/>
      <c r="S2036" s="72"/>
      <c r="T2036" s="72"/>
      <c r="U2036" s="72"/>
      <c r="V2036" s="72"/>
      <c r="W2036" s="72"/>
      <c r="X2036" s="72"/>
      <c r="Y2036" s="72"/>
    </row>
    <row r="2037" spans="1:25" x14ac:dyDescent="0.3">
      <c r="A2037" s="4"/>
      <c r="B2037" s="4"/>
      <c r="C2037" s="4"/>
      <c r="D2037" s="4"/>
      <c r="E2037" s="4"/>
      <c r="F2037" s="4"/>
      <c r="G2037" s="4"/>
      <c r="H2037" s="72"/>
      <c r="I2037" s="72"/>
      <c r="J2037" s="72"/>
      <c r="K2037" s="72"/>
      <c r="L2037" s="72"/>
      <c r="M2037" s="72"/>
      <c r="N2037" s="72"/>
      <c r="O2037" s="72"/>
      <c r="P2037" s="72"/>
      <c r="Q2037" s="72"/>
      <c r="R2037" s="72"/>
      <c r="S2037" s="72"/>
      <c r="T2037" s="72"/>
      <c r="U2037" s="72"/>
      <c r="V2037" s="72"/>
      <c r="W2037" s="72"/>
      <c r="X2037" s="72"/>
      <c r="Y2037" s="72"/>
    </row>
    <row r="2038" spans="1:25" x14ac:dyDescent="0.3">
      <c r="A2038" s="4"/>
      <c r="B2038" s="4"/>
      <c r="C2038" s="4"/>
      <c r="D2038" s="4"/>
      <c r="E2038" s="4"/>
      <c r="F2038" s="4"/>
      <c r="G2038" s="4"/>
      <c r="H2038" s="72"/>
      <c r="I2038" s="72"/>
      <c r="J2038" s="72"/>
      <c r="K2038" s="72"/>
      <c r="L2038" s="72"/>
      <c r="M2038" s="72"/>
      <c r="N2038" s="72"/>
      <c r="O2038" s="72"/>
      <c r="P2038" s="72"/>
      <c r="Q2038" s="72"/>
      <c r="R2038" s="72"/>
      <c r="S2038" s="72"/>
      <c r="T2038" s="72"/>
      <c r="U2038" s="72"/>
      <c r="V2038" s="72"/>
      <c r="W2038" s="72"/>
      <c r="X2038" s="72"/>
      <c r="Y2038" s="72"/>
    </row>
    <row r="2039" spans="1:25" x14ac:dyDescent="0.3">
      <c r="A2039" s="4"/>
      <c r="B2039" s="4"/>
      <c r="C2039" s="4"/>
      <c r="D2039" s="4"/>
      <c r="E2039" s="4"/>
      <c r="F2039" s="4"/>
      <c r="G2039" s="4"/>
      <c r="H2039" s="72"/>
      <c r="I2039" s="72"/>
      <c r="J2039" s="72"/>
      <c r="K2039" s="72"/>
      <c r="L2039" s="72"/>
      <c r="M2039" s="72"/>
      <c r="N2039" s="72"/>
      <c r="O2039" s="72"/>
      <c r="P2039" s="72"/>
      <c r="Q2039" s="72"/>
      <c r="R2039" s="72"/>
      <c r="S2039" s="72"/>
      <c r="T2039" s="72"/>
      <c r="U2039" s="72"/>
      <c r="V2039" s="72"/>
      <c r="W2039" s="72"/>
      <c r="X2039" s="72"/>
      <c r="Y2039" s="72"/>
    </row>
    <row r="2040" spans="1:25" x14ac:dyDescent="0.3">
      <c r="A2040" s="4"/>
      <c r="B2040" s="4"/>
      <c r="C2040" s="4"/>
      <c r="D2040" s="4"/>
      <c r="E2040" s="4"/>
      <c r="F2040" s="4"/>
      <c r="G2040" s="4"/>
      <c r="H2040" s="72"/>
      <c r="I2040" s="72"/>
      <c r="J2040" s="72"/>
      <c r="K2040" s="72"/>
      <c r="L2040" s="72"/>
      <c r="M2040" s="72"/>
      <c r="N2040" s="72"/>
      <c r="O2040" s="72"/>
      <c r="P2040" s="72"/>
      <c r="Q2040" s="72"/>
      <c r="R2040" s="72"/>
      <c r="S2040" s="72"/>
      <c r="T2040" s="72"/>
      <c r="U2040" s="72"/>
      <c r="V2040" s="72"/>
      <c r="W2040" s="72"/>
      <c r="X2040" s="72"/>
      <c r="Y2040" s="72"/>
    </row>
    <row r="2041" spans="1:25" x14ac:dyDescent="0.3">
      <c r="A2041" s="4"/>
      <c r="B2041" s="4"/>
      <c r="C2041" s="4"/>
      <c r="D2041" s="4"/>
      <c r="E2041" s="4"/>
      <c r="F2041" s="4"/>
      <c r="G2041" s="4"/>
      <c r="H2041" s="72"/>
      <c r="I2041" s="72"/>
      <c r="J2041" s="72"/>
      <c r="K2041" s="72"/>
      <c r="L2041" s="72"/>
      <c r="M2041" s="72"/>
      <c r="N2041" s="72"/>
      <c r="O2041" s="72"/>
      <c r="P2041" s="72"/>
      <c r="Q2041" s="72"/>
      <c r="R2041" s="72"/>
      <c r="S2041" s="72"/>
      <c r="T2041" s="72"/>
      <c r="U2041" s="72"/>
      <c r="V2041" s="72"/>
      <c r="W2041" s="72"/>
      <c r="X2041" s="72"/>
      <c r="Y2041" s="72"/>
    </row>
    <row r="2042" spans="1:25" x14ac:dyDescent="0.3">
      <c r="A2042" s="4"/>
      <c r="B2042" s="4"/>
      <c r="C2042" s="4"/>
      <c r="D2042" s="4"/>
      <c r="E2042" s="4"/>
      <c r="F2042" s="4"/>
      <c r="G2042" s="4"/>
      <c r="H2042" s="72"/>
      <c r="I2042" s="72"/>
      <c r="J2042" s="72"/>
      <c r="K2042" s="72"/>
      <c r="L2042" s="72"/>
      <c r="M2042" s="72"/>
      <c r="N2042" s="72"/>
      <c r="O2042" s="72"/>
      <c r="P2042" s="72"/>
      <c r="Q2042" s="72"/>
      <c r="R2042" s="72"/>
      <c r="S2042" s="72"/>
      <c r="T2042" s="72"/>
      <c r="U2042" s="72"/>
      <c r="V2042" s="72"/>
      <c r="W2042" s="72"/>
      <c r="X2042" s="72"/>
      <c r="Y2042" s="72"/>
    </row>
    <row r="2043" spans="1:25" x14ac:dyDescent="0.3">
      <c r="A2043" s="4"/>
      <c r="B2043" s="4"/>
      <c r="C2043" s="4"/>
      <c r="D2043" s="4"/>
      <c r="E2043" s="4"/>
      <c r="F2043" s="4"/>
      <c r="G2043" s="4"/>
      <c r="H2043" s="72"/>
      <c r="I2043" s="72"/>
      <c r="J2043" s="72"/>
      <c r="K2043" s="72"/>
      <c r="L2043" s="72"/>
      <c r="M2043" s="72"/>
      <c r="N2043" s="72"/>
      <c r="O2043" s="72"/>
      <c r="P2043" s="72"/>
      <c r="Q2043" s="72"/>
      <c r="R2043" s="72"/>
      <c r="S2043" s="72"/>
      <c r="T2043" s="72"/>
      <c r="U2043" s="72"/>
      <c r="V2043" s="72"/>
      <c r="W2043" s="72"/>
      <c r="X2043" s="72"/>
      <c r="Y2043" s="72"/>
    </row>
    <row r="2044" spans="1:25" x14ac:dyDescent="0.3">
      <c r="A2044" s="4"/>
      <c r="B2044" s="4"/>
      <c r="C2044" s="4"/>
      <c r="D2044" s="4"/>
      <c r="E2044" s="4"/>
      <c r="F2044" s="4"/>
      <c r="G2044" s="4"/>
      <c r="H2044" s="72"/>
      <c r="I2044" s="72"/>
      <c r="J2044" s="72"/>
      <c r="K2044" s="72"/>
      <c r="L2044" s="72"/>
      <c r="M2044" s="72"/>
      <c r="N2044" s="72"/>
      <c r="O2044" s="72"/>
      <c r="P2044" s="72"/>
      <c r="Q2044" s="72"/>
      <c r="R2044" s="72"/>
      <c r="S2044" s="72"/>
      <c r="T2044" s="72"/>
      <c r="U2044" s="72"/>
      <c r="V2044" s="72"/>
      <c r="W2044" s="72"/>
      <c r="X2044" s="72"/>
      <c r="Y2044" s="72"/>
    </row>
    <row r="2045" spans="1:25" x14ac:dyDescent="0.3">
      <c r="A2045" s="4"/>
      <c r="B2045" s="4"/>
      <c r="C2045" s="4"/>
      <c r="D2045" s="4"/>
      <c r="E2045" s="4"/>
      <c r="F2045" s="4"/>
      <c r="G2045" s="4"/>
      <c r="H2045" s="72"/>
      <c r="I2045" s="72"/>
      <c r="J2045" s="72"/>
      <c r="K2045" s="72"/>
      <c r="L2045" s="72"/>
      <c r="M2045" s="72"/>
      <c r="N2045" s="72"/>
      <c r="O2045" s="72"/>
      <c r="P2045" s="72"/>
      <c r="Q2045" s="72"/>
      <c r="R2045" s="72"/>
      <c r="S2045" s="72"/>
      <c r="T2045" s="72"/>
      <c r="U2045" s="72"/>
      <c r="V2045" s="72"/>
      <c r="W2045" s="72"/>
      <c r="X2045" s="72"/>
      <c r="Y2045" s="72"/>
    </row>
    <row r="2046" spans="1:25" x14ac:dyDescent="0.3">
      <c r="A2046" s="4"/>
      <c r="B2046" s="4"/>
      <c r="C2046" s="4"/>
      <c r="D2046" s="4"/>
      <c r="E2046" s="4"/>
      <c r="F2046" s="4"/>
      <c r="G2046" s="4"/>
      <c r="H2046" s="72"/>
      <c r="I2046" s="72"/>
      <c r="J2046" s="72"/>
      <c r="K2046" s="72"/>
      <c r="L2046" s="72"/>
      <c r="M2046" s="72"/>
      <c r="N2046" s="72"/>
      <c r="O2046" s="72"/>
      <c r="P2046" s="72"/>
      <c r="Q2046" s="72"/>
      <c r="R2046" s="72"/>
      <c r="S2046" s="72"/>
      <c r="T2046" s="72"/>
      <c r="U2046" s="72"/>
      <c r="V2046" s="72"/>
      <c r="W2046" s="72"/>
      <c r="X2046" s="72"/>
      <c r="Y2046" s="72"/>
    </row>
    <row r="2047" spans="1:25" x14ac:dyDescent="0.3">
      <c r="A2047" s="4"/>
      <c r="B2047" s="4"/>
      <c r="C2047" s="4"/>
      <c r="D2047" s="4"/>
      <c r="E2047" s="4"/>
      <c r="F2047" s="4"/>
      <c r="G2047" s="4"/>
      <c r="H2047" s="72"/>
      <c r="I2047" s="72"/>
      <c r="J2047" s="72"/>
      <c r="K2047" s="72"/>
      <c r="L2047" s="72"/>
      <c r="M2047" s="72"/>
      <c r="N2047" s="72"/>
      <c r="O2047" s="72"/>
      <c r="P2047" s="72"/>
      <c r="Q2047" s="72"/>
      <c r="R2047" s="72"/>
      <c r="S2047" s="72"/>
      <c r="T2047" s="72"/>
      <c r="U2047" s="72"/>
      <c r="V2047" s="72"/>
      <c r="W2047" s="72"/>
      <c r="X2047" s="72"/>
      <c r="Y2047" s="72"/>
    </row>
    <row r="2048" spans="1:25" x14ac:dyDescent="0.3">
      <c r="A2048" s="4"/>
      <c r="B2048" s="4"/>
      <c r="C2048" s="4"/>
      <c r="D2048" s="4"/>
      <c r="E2048" s="4"/>
      <c r="F2048" s="4"/>
      <c r="G2048" s="4"/>
      <c r="H2048" s="72"/>
      <c r="I2048" s="72"/>
      <c r="J2048" s="72"/>
      <c r="K2048" s="72"/>
      <c r="L2048" s="72"/>
      <c r="M2048" s="72"/>
      <c r="N2048" s="72"/>
      <c r="O2048" s="72"/>
      <c r="P2048" s="72"/>
      <c r="Q2048" s="72"/>
      <c r="R2048" s="72"/>
      <c r="S2048" s="72"/>
      <c r="T2048" s="72"/>
      <c r="U2048" s="72"/>
      <c r="V2048" s="72"/>
      <c r="W2048" s="72"/>
      <c r="X2048" s="72"/>
      <c r="Y2048" s="72"/>
    </row>
    <row r="2049" spans="1:25" x14ac:dyDescent="0.3">
      <c r="A2049" s="4"/>
      <c r="B2049" s="4"/>
      <c r="C2049" s="4"/>
      <c r="D2049" s="4"/>
      <c r="E2049" s="4"/>
      <c r="F2049" s="4"/>
      <c r="G2049" s="4"/>
      <c r="H2049" s="72"/>
      <c r="I2049" s="72"/>
      <c r="J2049" s="72"/>
      <c r="K2049" s="72"/>
      <c r="L2049" s="72"/>
      <c r="M2049" s="72"/>
      <c r="N2049" s="72"/>
      <c r="O2049" s="72"/>
      <c r="P2049" s="72"/>
      <c r="Q2049" s="72"/>
      <c r="R2049" s="72"/>
      <c r="S2049" s="72"/>
      <c r="T2049" s="72"/>
      <c r="U2049" s="72"/>
      <c r="V2049" s="72"/>
      <c r="W2049" s="72"/>
      <c r="X2049" s="72"/>
      <c r="Y2049" s="72"/>
    </row>
    <row r="2050" spans="1:25" x14ac:dyDescent="0.3">
      <c r="A2050" s="4"/>
      <c r="B2050" s="4"/>
      <c r="C2050" s="4"/>
      <c r="D2050" s="4"/>
      <c r="E2050" s="4"/>
      <c r="F2050" s="4"/>
      <c r="G2050" s="4"/>
      <c r="H2050" s="72"/>
      <c r="I2050" s="72"/>
      <c r="J2050" s="72"/>
      <c r="K2050" s="72"/>
      <c r="L2050" s="72"/>
      <c r="M2050" s="72"/>
      <c r="N2050" s="72"/>
      <c r="O2050" s="72"/>
      <c r="P2050" s="72"/>
      <c r="Q2050" s="72"/>
      <c r="R2050" s="72"/>
      <c r="S2050" s="72"/>
      <c r="T2050" s="72"/>
      <c r="U2050" s="72"/>
      <c r="V2050" s="72"/>
      <c r="W2050" s="72"/>
      <c r="X2050" s="72"/>
      <c r="Y2050" s="72"/>
    </row>
    <row r="2051" spans="1:25" x14ac:dyDescent="0.3">
      <c r="A2051" s="4"/>
      <c r="B2051" s="4"/>
      <c r="C2051" s="4"/>
      <c r="D2051" s="4"/>
      <c r="E2051" s="4"/>
      <c r="F2051" s="4"/>
      <c r="G2051" s="4"/>
      <c r="H2051" s="72"/>
      <c r="I2051" s="72"/>
      <c r="J2051" s="72"/>
      <c r="K2051" s="72"/>
      <c r="L2051" s="72"/>
      <c r="M2051" s="72"/>
      <c r="N2051" s="72"/>
      <c r="O2051" s="72"/>
      <c r="P2051" s="72"/>
      <c r="Q2051" s="72"/>
      <c r="R2051" s="72"/>
      <c r="S2051" s="72"/>
      <c r="T2051" s="72"/>
      <c r="U2051" s="72"/>
      <c r="V2051" s="72"/>
      <c r="W2051" s="72"/>
      <c r="X2051" s="72"/>
      <c r="Y2051" s="72"/>
    </row>
    <row r="2052" spans="1:25" x14ac:dyDescent="0.3">
      <c r="A2052" s="4"/>
      <c r="B2052" s="4"/>
      <c r="C2052" s="4"/>
      <c r="D2052" s="4"/>
      <c r="E2052" s="4"/>
      <c r="F2052" s="4"/>
      <c r="G2052" s="4"/>
      <c r="H2052" s="72"/>
      <c r="I2052" s="72"/>
      <c r="J2052" s="72"/>
      <c r="K2052" s="72"/>
      <c r="L2052" s="72"/>
      <c r="M2052" s="72"/>
      <c r="N2052" s="72"/>
      <c r="O2052" s="72"/>
      <c r="P2052" s="72"/>
      <c r="Q2052" s="72"/>
      <c r="R2052" s="72"/>
      <c r="S2052" s="72"/>
      <c r="T2052" s="72"/>
      <c r="U2052" s="72"/>
      <c r="V2052" s="72"/>
      <c r="W2052" s="72"/>
      <c r="X2052" s="72"/>
      <c r="Y2052" s="72"/>
    </row>
    <row r="2053" spans="1:25" x14ac:dyDescent="0.3">
      <c r="A2053" s="4"/>
      <c r="B2053" s="4"/>
      <c r="C2053" s="4"/>
      <c r="D2053" s="4"/>
      <c r="E2053" s="4"/>
      <c r="F2053" s="4"/>
      <c r="G2053" s="4"/>
      <c r="H2053" s="72"/>
      <c r="I2053" s="72"/>
      <c r="J2053" s="72"/>
      <c r="K2053" s="72"/>
      <c r="L2053" s="72"/>
      <c r="M2053" s="72"/>
      <c r="N2053" s="72"/>
      <c r="O2053" s="72"/>
      <c r="P2053" s="72"/>
      <c r="Q2053" s="72"/>
      <c r="R2053" s="72"/>
      <c r="S2053" s="72"/>
      <c r="T2053" s="72"/>
      <c r="U2053" s="72"/>
      <c r="V2053" s="72"/>
      <c r="W2053" s="72"/>
      <c r="X2053" s="72"/>
      <c r="Y2053" s="72"/>
    </row>
    <row r="2054" spans="1:25" x14ac:dyDescent="0.3">
      <c r="A2054" s="4"/>
      <c r="B2054" s="4"/>
      <c r="C2054" s="4"/>
      <c r="D2054" s="4"/>
      <c r="E2054" s="4"/>
      <c r="F2054" s="4"/>
      <c r="G2054" s="4"/>
      <c r="H2054" s="72"/>
      <c r="I2054" s="72"/>
      <c r="J2054" s="72"/>
      <c r="K2054" s="72"/>
      <c r="L2054" s="72"/>
      <c r="M2054" s="72"/>
      <c r="N2054" s="72"/>
      <c r="O2054" s="72"/>
      <c r="P2054" s="72"/>
      <c r="Q2054" s="72"/>
      <c r="R2054" s="72"/>
      <c r="S2054" s="72"/>
      <c r="T2054" s="72"/>
      <c r="U2054" s="72"/>
      <c r="V2054" s="72"/>
      <c r="W2054" s="72"/>
      <c r="X2054" s="72"/>
      <c r="Y2054" s="72"/>
    </row>
    <row r="2055" spans="1:25" x14ac:dyDescent="0.3">
      <c r="A2055" s="4"/>
      <c r="B2055" s="4"/>
      <c r="C2055" s="4"/>
      <c r="D2055" s="4"/>
      <c r="E2055" s="4"/>
      <c r="F2055" s="4"/>
      <c r="G2055" s="4"/>
      <c r="H2055" s="72"/>
      <c r="I2055" s="72"/>
      <c r="J2055" s="72"/>
      <c r="K2055" s="72"/>
      <c r="L2055" s="72"/>
      <c r="M2055" s="72"/>
      <c r="N2055" s="72"/>
      <c r="O2055" s="72"/>
      <c r="P2055" s="72"/>
      <c r="Q2055" s="72"/>
      <c r="R2055" s="72"/>
      <c r="S2055" s="72"/>
      <c r="T2055" s="72"/>
      <c r="U2055" s="72"/>
      <c r="V2055" s="72"/>
      <c r="W2055" s="72"/>
      <c r="X2055" s="72"/>
      <c r="Y2055" s="72"/>
    </row>
    <row r="2056" spans="1:25" x14ac:dyDescent="0.3">
      <c r="A2056" s="4"/>
      <c r="B2056" s="4"/>
      <c r="C2056" s="4"/>
      <c r="D2056" s="4"/>
      <c r="E2056" s="4"/>
      <c r="F2056" s="4"/>
      <c r="G2056" s="4"/>
      <c r="H2056" s="72"/>
      <c r="I2056" s="72"/>
      <c r="J2056" s="72"/>
      <c r="K2056" s="72"/>
      <c r="L2056" s="72"/>
      <c r="M2056" s="72"/>
      <c r="N2056" s="72"/>
      <c r="O2056" s="72"/>
      <c r="P2056" s="72"/>
      <c r="Q2056" s="72"/>
      <c r="R2056" s="72"/>
      <c r="S2056" s="72"/>
      <c r="T2056" s="72"/>
      <c r="U2056" s="72"/>
      <c r="V2056" s="72"/>
      <c r="W2056" s="72"/>
      <c r="X2056" s="72"/>
      <c r="Y2056" s="72"/>
    </row>
    <row r="2057" spans="1:25" x14ac:dyDescent="0.3">
      <c r="A2057" s="4"/>
      <c r="B2057" s="4"/>
      <c r="C2057" s="4"/>
      <c r="D2057" s="4"/>
      <c r="E2057" s="4"/>
      <c r="F2057" s="4"/>
      <c r="G2057" s="4"/>
      <c r="H2057" s="72"/>
      <c r="I2057" s="72"/>
      <c r="J2057" s="72"/>
      <c r="K2057" s="72"/>
      <c r="L2057" s="72"/>
      <c r="M2057" s="72"/>
      <c r="N2057" s="72"/>
      <c r="O2057" s="72"/>
      <c r="P2057" s="72"/>
      <c r="Q2057" s="72"/>
      <c r="R2057" s="72"/>
      <c r="S2057" s="72"/>
      <c r="T2057" s="72"/>
      <c r="U2057" s="72"/>
      <c r="V2057" s="72"/>
      <c r="W2057" s="72"/>
      <c r="X2057" s="72"/>
      <c r="Y2057" s="72"/>
    </row>
    <row r="2058" spans="1:25" x14ac:dyDescent="0.3">
      <c r="A2058" s="4"/>
      <c r="B2058" s="4"/>
      <c r="C2058" s="4"/>
      <c r="D2058" s="4"/>
      <c r="E2058" s="4"/>
      <c r="F2058" s="4"/>
      <c r="G2058" s="4"/>
      <c r="H2058" s="72"/>
      <c r="I2058" s="72"/>
      <c r="J2058" s="72"/>
      <c r="K2058" s="72"/>
      <c r="L2058" s="72"/>
      <c r="M2058" s="72"/>
      <c r="N2058" s="72"/>
      <c r="O2058" s="72"/>
      <c r="P2058" s="72"/>
      <c r="Q2058" s="72"/>
      <c r="R2058" s="72"/>
      <c r="S2058" s="72"/>
      <c r="T2058" s="72"/>
      <c r="U2058" s="72"/>
      <c r="V2058" s="72"/>
      <c r="W2058" s="72"/>
      <c r="X2058" s="72"/>
      <c r="Y2058" s="72"/>
    </row>
    <row r="2059" spans="1:25" x14ac:dyDescent="0.3">
      <c r="A2059" s="4"/>
      <c r="B2059" s="4"/>
      <c r="C2059" s="4"/>
      <c r="D2059" s="4"/>
      <c r="E2059" s="4"/>
      <c r="F2059" s="4"/>
      <c r="G2059" s="4"/>
      <c r="H2059" s="72"/>
      <c r="I2059" s="72"/>
      <c r="J2059" s="72"/>
      <c r="K2059" s="72"/>
      <c r="L2059" s="72"/>
      <c r="M2059" s="72"/>
      <c r="N2059" s="72"/>
      <c r="O2059" s="72"/>
      <c r="P2059" s="72"/>
      <c r="Q2059" s="72"/>
      <c r="R2059" s="72"/>
      <c r="S2059" s="72"/>
      <c r="T2059" s="72"/>
      <c r="U2059" s="72"/>
      <c r="V2059" s="72"/>
      <c r="W2059" s="72"/>
      <c r="X2059" s="72"/>
      <c r="Y2059" s="72"/>
    </row>
    <row r="2060" spans="1:25" x14ac:dyDescent="0.3">
      <c r="A2060" s="4"/>
      <c r="B2060" s="4"/>
      <c r="C2060" s="4"/>
      <c r="D2060" s="4"/>
      <c r="E2060" s="4"/>
      <c r="F2060" s="4"/>
      <c r="G2060" s="4"/>
      <c r="H2060" s="72"/>
      <c r="I2060" s="72"/>
      <c r="J2060" s="72"/>
      <c r="K2060" s="72"/>
      <c r="L2060" s="72"/>
      <c r="M2060" s="72"/>
      <c r="N2060" s="72"/>
      <c r="O2060" s="72"/>
      <c r="P2060" s="72"/>
      <c r="Q2060" s="72"/>
      <c r="R2060" s="72"/>
      <c r="S2060" s="72"/>
      <c r="T2060" s="72"/>
      <c r="U2060" s="72"/>
      <c r="V2060" s="72"/>
      <c r="W2060" s="72"/>
      <c r="X2060" s="72"/>
      <c r="Y2060" s="72"/>
    </row>
    <row r="2061" spans="1:25" x14ac:dyDescent="0.3">
      <c r="A2061" s="4"/>
      <c r="B2061" s="4"/>
      <c r="C2061" s="4"/>
      <c r="D2061" s="4"/>
      <c r="E2061" s="4"/>
      <c r="F2061" s="4"/>
      <c r="G2061" s="4"/>
      <c r="H2061" s="72"/>
      <c r="I2061" s="72"/>
      <c r="J2061" s="72"/>
      <c r="K2061" s="72"/>
      <c r="L2061" s="72"/>
      <c r="M2061" s="72"/>
      <c r="N2061" s="72"/>
      <c r="O2061" s="72"/>
      <c r="P2061" s="72"/>
      <c r="Q2061" s="72"/>
      <c r="R2061" s="72"/>
      <c r="S2061" s="72"/>
      <c r="T2061" s="72"/>
      <c r="U2061" s="72"/>
      <c r="V2061" s="72"/>
      <c r="W2061" s="72"/>
      <c r="X2061" s="72"/>
      <c r="Y2061" s="72"/>
    </row>
    <row r="2062" spans="1:25" x14ac:dyDescent="0.3">
      <c r="A2062" s="4"/>
      <c r="B2062" s="4"/>
      <c r="C2062" s="4"/>
      <c r="D2062" s="4"/>
      <c r="E2062" s="4"/>
      <c r="F2062" s="4"/>
      <c r="G2062" s="4"/>
      <c r="H2062" s="72"/>
      <c r="I2062" s="72"/>
      <c r="J2062" s="72"/>
      <c r="K2062" s="72"/>
      <c r="L2062" s="72"/>
      <c r="M2062" s="72"/>
      <c r="N2062" s="72"/>
      <c r="O2062" s="72"/>
      <c r="P2062" s="72"/>
      <c r="Q2062" s="72"/>
      <c r="R2062" s="72"/>
      <c r="S2062" s="72"/>
      <c r="T2062" s="72"/>
      <c r="U2062" s="72"/>
      <c r="V2062" s="72"/>
      <c r="W2062" s="72"/>
      <c r="X2062" s="72"/>
      <c r="Y2062" s="72"/>
    </row>
    <row r="2063" spans="1:25" x14ac:dyDescent="0.3">
      <c r="A2063" s="4"/>
      <c r="B2063" s="4"/>
      <c r="C2063" s="4"/>
      <c r="D2063" s="4"/>
      <c r="E2063" s="4"/>
      <c r="F2063" s="4"/>
      <c r="G2063" s="4"/>
      <c r="H2063" s="72"/>
      <c r="I2063" s="72"/>
      <c r="J2063" s="72"/>
      <c r="K2063" s="72"/>
      <c r="L2063" s="72"/>
      <c r="M2063" s="72"/>
      <c r="N2063" s="72"/>
      <c r="O2063" s="72"/>
      <c r="P2063" s="72"/>
      <c r="Q2063" s="72"/>
      <c r="R2063" s="72"/>
      <c r="S2063" s="72"/>
      <c r="T2063" s="72"/>
      <c r="U2063" s="72"/>
      <c r="V2063" s="72"/>
      <c r="W2063" s="72"/>
      <c r="X2063" s="72"/>
      <c r="Y2063" s="72"/>
    </row>
    <row r="2064" spans="1:25" x14ac:dyDescent="0.3">
      <c r="A2064" s="4"/>
      <c r="B2064" s="4"/>
      <c r="C2064" s="4"/>
      <c r="D2064" s="4"/>
      <c r="E2064" s="4"/>
      <c r="F2064" s="4"/>
      <c r="G2064" s="4"/>
      <c r="H2064" s="72"/>
      <c r="I2064" s="72"/>
      <c r="J2064" s="72"/>
      <c r="K2064" s="72"/>
      <c r="L2064" s="72"/>
      <c r="M2064" s="72"/>
      <c r="N2064" s="72"/>
      <c r="O2064" s="72"/>
      <c r="P2064" s="72"/>
      <c r="Q2064" s="72"/>
      <c r="R2064" s="72"/>
      <c r="S2064" s="72"/>
      <c r="T2064" s="72"/>
      <c r="U2064" s="72"/>
      <c r="V2064" s="72"/>
      <c r="W2064" s="72"/>
      <c r="X2064" s="72"/>
      <c r="Y2064" s="72"/>
    </row>
    <row r="2065" spans="1:25" x14ac:dyDescent="0.3">
      <c r="A2065" s="4"/>
      <c r="B2065" s="4"/>
      <c r="C2065" s="4"/>
      <c r="D2065" s="4"/>
      <c r="E2065" s="4"/>
      <c r="F2065" s="4"/>
      <c r="G2065" s="4"/>
      <c r="H2065" s="72"/>
      <c r="I2065" s="72"/>
      <c r="J2065" s="72"/>
      <c r="K2065" s="72"/>
      <c r="L2065" s="72"/>
      <c r="M2065" s="72"/>
      <c r="N2065" s="72"/>
      <c r="O2065" s="72"/>
      <c r="P2065" s="72"/>
      <c r="Q2065" s="72"/>
      <c r="R2065" s="72"/>
      <c r="S2065" s="72"/>
      <c r="T2065" s="72"/>
      <c r="U2065" s="72"/>
      <c r="V2065" s="72"/>
      <c r="W2065" s="72"/>
      <c r="X2065" s="72"/>
      <c r="Y2065" s="72"/>
    </row>
    <row r="2066" spans="1:25" x14ac:dyDescent="0.3">
      <c r="A2066" s="4"/>
      <c r="B2066" s="4"/>
      <c r="C2066" s="4"/>
      <c r="D2066" s="4"/>
      <c r="E2066" s="4"/>
      <c r="F2066" s="4"/>
      <c r="G2066" s="4"/>
      <c r="H2066" s="72"/>
      <c r="I2066" s="72"/>
      <c r="J2066" s="72"/>
      <c r="K2066" s="72"/>
      <c r="L2066" s="72"/>
      <c r="M2066" s="72"/>
      <c r="N2066" s="72"/>
      <c r="O2066" s="72"/>
      <c r="P2066" s="72"/>
      <c r="Q2066" s="72"/>
      <c r="R2066" s="72"/>
      <c r="S2066" s="72"/>
      <c r="T2066" s="72"/>
      <c r="U2066" s="72"/>
      <c r="V2066" s="72"/>
      <c r="W2066" s="72"/>
      <c r="X2066" s="72"/>
      <c r="Y2066" s="72"/>
    </row>
    <row r="2067" spans="1:25" x14ac:dyDescent="0.3">
      <c r="A2067" s="4"/>
      <c r="B2067" s="4"/>
      <c r="C2067" s="4"/>
      <c r="D2067" s="4"/>
      <c r="E2067" s="4"/>
      <c r="F2067" s="4"/>
      <c r="G2067" s="4"/>
      <c r="H2067" s="72"/>
      <c r="I2067" s="72"/>
      <c r="J2067" s="72"/>
      <c r="K2067" s="72"/>
      <c r="L2067" s="72"/>
      <c r="M2067" s="72"/>
      <c r="N2067" s="72"/>
      <c r="O2067" s="72"/>
      <c r="P2067" s="72"/>
      <c r="Q2067" s="72"/>
      <c r="R2067" s="72"/>
      <c r="S2067" s="72"/>
      <c r="T2067" s="72"/>
      <c r="U2067" s="72"/>
      <c r="V2067" s="72"/>
      <c r="W2067" s="72"/>
      <c r="X2067" s="72"/>
      <c r="Y2067" s="72"/>
    </row>
    <row r="2068" spans="1:25" x14ac:dyDescent="0.3">
      <c r="A2068" s="4"/>
      <c r="B2068" s="4"/>
      <c r="C2068" s="4"/>
      <c r="D2068" s="4"/>
      <c r="E2068" s="4"/>
      <c r="F2068" s="4"/>
      <c r="G2068" s="4"/>
      <c r="H2068" s="72"/>
      <c r="I2068" s="72"/>
      <c r="J2068" s="72"/>
      <c r="K2068" s="72"/>
      <c r="L2068" s="72"/>
      <c r="M2068" s="72"/>
      <c r="N2068" s="72"/>
      <c r="O2068" s="72"/>
      <c r="P2068" s="72"/>
      <c r="Q2068" s="72"/>
      <c r="R2068" s="72"/>
      <c r="S2068" s="72"/>
      <c r="T2068" s="72"/>
      <c r="U2068" s="72"/>
      <c r="V2068" s="72"/>
      <c r="W2068" s="72"/>
      <c r="X2068" s="72"/>
      <c r="Y2068" s="72"/>
    </row>
    <row r="2069" spans="1:25" x14ac:dyDescent="0.3">
      <c r="A2069" s="4"/>
      <c r="B2069" s="4"/>
      <c r="C2069" s="4"/>
      <c r="D2069" s="4"/>
      <c r="E2069" s="4"/>
      <c r="F2069" s="4"/>
      <c r="G2069" s="4"/>
      <c r="H2069" s="72"/>
      <c r="I2069" s="72"/>
      <c r="J2069" s="72"/>
      <c r="K2069" s="72"/>
      <c r="L2069" s="72"/>
      <c r="M2069" s="72"/>
      <c r="N2069" s="72"/>
      <c r="O2069" s="72"/>
      <c r="P2069" s="72"/>
      <c r="Q2069" s="72"/>
      <c r="R2069" s="72"/>
      <c r="S2069" s="72"/>
      <c r="T2069" s="72"/>
      <c r="U2069" s="72"/>
      <c r="V2069" s="72"/>
      <c r="W2069" s="72"/>
      <c r="X2069" s="72"/>
      <c r="Y2069" s="72"/>
    </row>
    <row r="2070" spans="1:25" x14ac:dyDescent="0.3">
      <c r="A2070" s="4"/>
      <c r="B2070" s="4"/>
      <c r="C2070" s="4"/>
      <c r="D2070" s="4"/>
      <c r="E2070" s="4"/>
      <c r="F2070" s="4"/>
      <c r="G2070" s="4"/>
      <c r="H2070" s="72"/>
      <c r="I2070" s="72"/>
      <c r="J2070" s="72"/>
      <c r="K2070" s="72"/>
      <c r="L2070" s="72"/>
      <c r="M2070" s="72"/>
      <c r="N2070" s="72"/>
      <c r="O2070" s="72"/>
      <c r="P2070" s="72"/>
      <c r="Q2070" s="72"/>
      <c r="R2070" s="72"/>
      <c r="S2070" s="72"/>
      <c r="T2070" s="72"/>
      <c r="U2070" s="72"/>
      <c r="V2070" s="72"/>
      <c r="W2070" s="72"/>
      <c r="X2070" s="72"/>
      <c r="Y2070" s="72"/>
    </row>
    <row r="2071" spans="1:25" x14ac:dyDescent="0.3">
      <c r="A2071" s="4"/>
      <c r="B2071" s="4"/>
      <c r="C2071" s="4"/>
      <c r="D2071" s="4"/>
      <c r="E2071" s="4"/>
      <c r="F2071" s="4"/>
      <c r="G2071" s="4"/>
      <c r="H2071" s="72"/>
      <c r="I2071" s="72"/>
      <c r="J2071" s="72"/>
      <c r="K2071" s="72"/>
      <c r="L2071" s="72"/>
      <c r="M2071" s="72"/>
      <c r="N2071" s="72"/>
      <c r="O2071" s="72"/>
      <c r="P2071" s="72"/>
      <c r="Q2071" s="72"/>
      <c r="R2071" s="72"/>
      <c r="S2071" s="72"/>
      <c r="T2071" s="72"/>
      <c r="U2071" s="72"/>
      <c r="V2071" s="72"/>
      <c r="W2071" s="72"/>
      <c r="X2071" s="72"/>
      <c r="Y2071" s="72"/>
    </row>
    <row r="2072" spans="1:25" x14ac:dyDescent="0.3">
      <c r="A2072" s="4"/>
      <c r="B2072" s="4"/>
      <c r="C2072" s="4"/>
      <c r="D2072" s="4"/>
      <c r="E2072" s="4"/>
      <c r="F2072" s="4"/>
      <c r="G2072" s="4"/>
      <c r="H2072" s="72"/>
      <c r="I2072" s="72"/>
      <c r="J2072" s="72"/>
      <c r="K2072" s="72"/>
      <c r="L2072" s="72"/>
      <c r="M2072" s="72"/>
      <c r="N2072" s="72"/>
      <c r="O2072" s="72"/>
      <c r="P2072" s="72"/>
      <c r="Q2072" s="72"/>
      <c r="R2072" s="72"/>
      <c r="S2072" s="72"/>
      <c r="T2072" s="72"/>
      <c r="U2072" s="72"/>
      <c r="V2072" s="72"/>
      <c r="W2072" s="72"/>
      <c r="X2072" s="72"/>
      <c r="Y2072" s="72"/>
    </row>
    <row r="2073" spans="1:25" x14ac:dyDescent="0.3">
      <c r="A2073" s="4"/>
      <c r="B2073" s="4"/>
      <c r="C2073" s="4"/>
      <c r="D2073" s="4"/>
      <c r="E2073" s="4"/>
      <c r="F2073" s="4"/>
      <c r="G2073" s="4"/>
      <c r="H2073" s="72"/>
      <c r="I2073" s="72"/>
      <c r="J2073" s="72"/>
      <c r="K2073" s="72"/>
      <c r="L2073" s="72"/>
      <c r="M2073" s="72"/>
      <c r="N2073" s="72"/>
      <c r="O2073" s="72"/>
      <c r="P2073" s="72"/>
      <c r="Q2073" s="72"/>
      <c r="R2073" s="72"/>
      <c r="S2073" s="72"/>
      <c r="T2073" s="72"/>
      <c r="U2073" s="72"/>
      <c r="V2073" s="72"/>
      <c r="W2073" s="72"/>
      <c r="X2073" s="72"/>
      <c r="Y2073" s="72"/>
    </row>
    <row r="2074" spans="1:25" x14ac:dyDescent="0.3">
      <c r="A2074" s="4"/>
      <c r="B2074" s="4"/>
      <c r="C2074" s="4"/>
      <c r="D2074" s="4"/>
      <c r="E2074" s="4"/>
      <c r="F2074" s="4"/>
      <c r="G2074" s="4"/>
      <c r="H2074" s="72"/>
      <c r="I2074" s="72"/>
      <c r="J2074" s="72"/>
      <c r="K2074" s="72"/>
      <c r="L2074" s="72"/>
      <c r="M2074" s="72"/>
      <c r="N2074" s="72"/>
      <c r="O2074" s="72"/>
      <c r="P2074" s="72"/>
      <c r="Q2074" s="72"/>
      <c r="R2074" s="72"/>
      <c r="S2074" s="72"/>
      <c r="T2074" s="72"/>
      <c r="U2074" s="72"/>
      <c r="V2074" s="72"/>
      <c r="W2074" s="72"/>
      <c r="X2074" s="72"/>
      <c r="Y2074" s="72"/>
    </row>
    <row r="2075" spans="1:25" x14ac:dyDescent="0.3">
      <c r="A2075" s="4"/>
      <c r="B2075" s="4"/>
      <c r="C2075" s="4"/>
      <c r="D2075" s="4"/>
      <c r="E2075" s="4"/>
      <c r="F2075" s="4"/>
      <c r="G2075" s="4"/>
      <c r="H2075" s="72"/>
      <c r="I2075" s="72"/>
      <c r="J2075" s="72"/>
      <c r="K2075" s="72"/>
      <c r="L2075" s="72"/>
      <c r="M2075" s="72"/>
      <c r="N2075" s="72"/>
      <c r="O2075" s="72"/>
      <c r="P2075" s="72"/>
      <c r="Q2075" s="72"/>
      <c r="R2075" s="72"/>
      <c r="S2075" s="72"/>
      <c r="T2075" s="72"/>
      <c r="U2075" s="72"/>
      <c r="V2075" s="72"/>
      <c r="W2075" s="72"/>
      <c r="X2075" s="72"/>
      <c r="Y2075" s="72"/>
    </row>
    <row r="2076" spans="1:25" x14ac:dyDescent="0.3">
      <c r="A2076" s="4"/>
      <c r="B2076" s="4"/>
      <c r="C2076" s="4"/>
      <c r="D2076" s="4"/>
      <c r="E2076" s="4"/>
      <c r="F2076" s="4"/>
      <c r="G2076" s="4"/>
      <c r="H2076" s="72"/>
      <c r="I2076" s="72"/>
      <c r="J2076" s="72"/>
      <c r="K2076" s="72"/>
      <c r="L2076" s="72"/>
      <c r="M2076" s="72"/>
      <c r="N2076" s="72"/>
      <c r="O2076" s="72"/>
      <c r="P2076" s="72"/>
      <c r="Q2076" s="72"/>
      <c r="R2076" s="72"/>
      <c r="S2076" s="72"/>
      <c r="T2076" s="72"/>
      <c r="U2076" s="72"/>
      <c r="V2076" s="72"/>
      <c r="W2076" s="72"/>
      <c r="X2076" s="72"/>
      <c r="Y2076" s="72"/>
    </row>
    <row r="2077" spans="1:25" x14ac:dyDescent="0.3">
      <c r="A2077" s="4"/>
      <c r="B2077" s="4"/>
      <c r="C2077" s="4"/>
      <c r="D2077" s="4"/>
      <c r="E2077" s="4"/>
      <c r="F2077" s="4"/>
      <c r="G2077" s="4"/>
      <c r="H2077" s="72"/>
      <c r="I2077" s="72"/>
      <c r="J2077" s="72"/>
      <c r="K2077" s="72"/>
      <c r="L2077" s="72"/>
      <c r="M2077" s="72"/>
      <c r="N2077" s="72"/>
      <c r="O2077" s="72"/>
      <c r="P2077" s="72"/>
      <c r="Q2077" s="72"/>
      <c r="R2077" s="72"/>
      <c r="S2077" s="72"/>
      <c r="T2077" s="72"/>
      <c r="U2077" s="72"/>
      <c r="V2077" s="72"/>
      <c r="W2077" s="72"/>
      <c r="X2077" s="72"/>
      <c r="Y2077" s="72"/>
    </row>
    <row r="2078" spans="1:25" x14ac:dyDescent="0.3">
      <c r="A2078" s="4"/>
      <c r="B2078" s="4"/>
      <c r="C2078" s="4"/>
      <c r="D2078" s="4"/>
      <c r="E2078" s="4"/>
      <c r="F2078" s="4"/>
      <c r="G2078" s="4"/>
      <c r="H2078" s="72"/>
      <c r="I2078" s="72"/>
      <c r="J2078" s="72"/>
      <c r="K2078" s="72"/>
      <c r="L2078" s="72"/>
      <c r="M2078" s="72"/>
      <c r="N2078" s="72"/>
      <c r="O2078" s="72"/>
      <c r="P2078" s="72"/>
      <c r="Q2078" s="72"/>
      <c r="R2078" s="72"/>
      <c r="S2078" s="72"/>
      <c r="T2078" s="72"/>
      <c r="U2078" s="72"/>
      <c r="V2078" s="72"/>
      <c r="W2078" s="72"/>
      <c r="X2078" s="72"/>
      <c r="Y2078" s="72"/>
    </row>
    <row r="2079" spans="1:25" x14ac:dyDescent="0.3">
      <c r="A2079" s="4"/>
      <c r="B2079" s="4"/>
      <c r="C2079" s="4"/>
      <c r="D2079" s="4"/>
      <c r="E2079" s="4"/>
      <c r="F2079" s="4"/>
      <c r="G2079" s="4"/>
      <c r="H2079" s="72"/>
      <c r="I2079" s="72"/>
      <c r="J2079" s="72"/>
      <c r="K2079" s="72"/>
      <c r="L2079" s="72"/>
      <c r="M2079" s="72"/>
      <c r="N2079" s="72"/>
      <c r="O2079" s="72"/>
      <c r="P2079" s="72"/>
      <c r="Q2079" s="72"/>
      <c r="R2079" s="72"/>
      <c r="S2079" s="72"/>
      <c r="T2079" s="72"/>
      <c r="U2079" s="72"/>
      <c r="V2079" s="72"/>
      <c r="W2079" s="72"/>
      <c r="X2079" s="72"/>
      <c r="Y2079" s="72"/>
    </row>
    <row r="2080" spans="1:25" x14ac:dyDescent="0.3">
      <c r="A2080" s="4"/>
      <c r="B2080" s="4"/>
      <c r="C2080" s="4"/>
      <c r="D2080" s="4"/>
      <c r="E2080" s="4"/>
      <c r="F2080" s="4"/>
      <c r="G2080" s="4"/>
      <c r="H2080" s="72"/>
      <c r="I2080" s="72"/>
      <c r="J2080" s="72"/>
      <c r="K2080" s="72"/>
      <c r="L2080" s="72"/>
      <c r="M2080" s="72"/>
      <c r="N2080" s="72"/>
      <c r="O2080" s="72"/>
      <c r="P2080" s="72"/>
      <c r="Q2080" s="72"/>
      <c r="R2080" s="72"/>
      <c r="S2080" s="72"/>
      <c r="T2080" s="72"/>
      <c r="U2080" s="72"/>
      <c r="V2080" s="72"/>
      <c r="W2080" s="72"/>
      <c r="X2080" s="72"/>
      <c r="Y2080" s="72"/>
    </row>
    <row r="2081" spans="1:25" x14ac:dyDescent="0.3">
      <c r="A2081" s="4"/>
      <c r="B2081" s="4"/>
      <c r="C2081" s="4"/>
      <c r="D2081" s="4"/>
      <c r="E2081" s="4"/>
      <c r="F2081" s="4"/>
      <c r="G2081" s="4"/>
      <c r="H2081" s="72"/>
      <c r="I2081" s="72"/>
      <c r="J2081" s="72"/>
      <c r="K2081" s="72"/>
      <c r="L2081" s="72"/>
      <c r="M2081" s="72"/>
      <c r="N2081" s="72"/>
      <c r="O2081" s="72"/>
      <c r="P2081" s="72"/>
      <c r="Q2081" s="72"/>
      <c r="R2081" s="72"/>
      <c r="S2081" s="72"/>
      <c r="T2081" s="72"/>
      <c r="U2081" s="72"/>
      <c r="V2081" s="72"/>
      <c r="W2081" s="72"/>
      <c r="X2081" s="72"/>
      <c r="Y2081" s="72"/>
    </row>
    <row r="2082" spans="1:25" x14ac:dyDescent="0.3">
      <c r="A2082" s="4"/>
      <c r="B2082" s="4"/>
      <c r="C2082" s="4"/>
      <c r="D2082" s="4"/>
      <c r="E2082" s="4"/>
      <c r="F2082" s="4"/>
      <c r="G2082" s="4"/>
      <c r="H2082" s="72"/>
      <c r="I2082" s="72"/>
      <c r="J2082" s="72"/>
      <c r="K2082" s="72"/>
      <c r="L2082" s="72"/>
      <c r="M2082" s="72"/>
      <c r="N2082" s="72"/>
      <c r="O2082" s="72"/>
      <c r="P2082" s="72"/>
      <c r="Q2082" s="72"/>
      <c r="R2082" s="72"/>
      <c r="S2082" s="72"/>
      <c r="T2082" s="72"/>
      <c r="U2082" s="72"/>
      <c r="V2082" s="72"/>
      <c r="W2082" s="72"/>
      <c r="X2082" s="72"/>
      <c r="Y2082" s="72"/>
    </row>
    <row r="2083" spans="1:25" x14ac:dyDescent="0.3">
      <c r="A2083" s="4"/>
      <c r="B2083" s="4"/>
      <c r="C2083" s="4"/>
      <c r="D2083" s="4"/>
      <c r="E2083" s="4"/>
      <c r="F2083" s="4"/>
      <c r="G2083" s="4"/>
      <c r="H2083" s="72"/>
      <c r="I2083" s="72"/>
      <c r="J2083" s="72"/>
      <c r="K2083" s="72"/>
      <c r="L2083" s="72"/>
      <c r="M2083" s="72"/>
      <c r="N2083" s="72"/>
      <c r="O2083" s="72"/>
      <c r="P2083" s="72"/>
      <c r="Q2083" s="72"/>
      <c r="R2083" s="72"/>
      <c r="S2083" s="72"/>
      <c r="T2083" s="72"/>
      <c r="U2083" s="72"/>
      <c r="V2083" s="72"/>
      <c r="W2083" s="72"/>
      <c r="X2083" s="72"/>
      <c r="Y2083" s="72"/>
    </row>
    <row r="2084" spans="1:25" x14ac:dyDescent="0.3">
      <c r="A2084" s="4"/>
      <c r="B2084" s="4"/>
      <c r="C2084" s="4"/>
      <c r="D2084" s="4"/>
      <c r="E2084" s="4"/>
      <c r="F2084" s="4"/>
      <c r="G2084" s="4"/>
      <c r="H2084" s="72"/>
      <c r="I2084" s="72"/>
      <c r="J2084" s="72"/>
      <c r="K2084" s="72"/>
      <c r="L2084" s="72"/>
      <c r="M2084" s="72"/>
      <c r="N2084" s="72"/>
      <c r="O2084" s="72"/>
      <c r="P2084" s="72"/>
      <c r="Q2084" s="72"/>
      <c r="R2084" s="72"/>
      <c r="S2084" s="72"/>
      <c r="T2084" s="72"/>
      <c r="U2084" s="72"/>
      <c r="V2084" s="72"/>
      <c r="W2084" s="72"/>
      <c r="X2084" s="72"/>
      <c r="Y2084" s="72"/>
    </row>
    <row r="2085" spans="1:25" x14ac:dyDescent="0.3">
      <c r="A2085" s="4"/>
      <c r="B2085" s="4"/>
      <c r="C2085" s="4"/>
      <c r="D2085" s="4"/>
      <c r="E2085" s="4"/>
      <c r="F2085" s="4"/>
      <c r="G2085" s="4"/>
      <c r="H2085" s="72"/>
      <c r="I2085" s="72"/>
      <c r="J2085" s="72"/>
      <c r="K2085" s="72"/>
      <c r="L2085" s="72"/>
      <c r="M2085" s="72"/>
      <c r="N2085" s="72"/>
      <c r="O2085" s="72"/>
      <c r="P2085" s="72"/>
      <c r="Q2085" s="72"/>
      <c r="R2085" s="72"/>
      <c r="S2085" s="72"/>
      <c r="T2085" s="72"/>
      <c r="U2085" s="72"/>
      <c r="V2085" s="72"/>
      <c r="W2085" s="72"/>
      <c r="X2085" s="72"/>
      <c r="Y2085" s="72"/>
    </row>
    <row r="2086" spans="1:25" x14ac:dyDescent="0.3">
      <c r="A2086" s="4"/>
      <c r="B2086" s="4"/>
      <c r="C2086" s="4"/>
      <c r="D2086" s="4"/>
      <c r="E2086" s="4"/>
      <c r="F2086" s="4"/>
      <c r="G2086" s="4"/>
      <c r="H2086" s="72"/>
      <c r="I2086" s="72"/>
      <c r="J2086" s="72"/>
      <c r="K2086" s="72"/>
      <c r="L2086" s="72"/>
      <c r="M2086" s="72"/>
      <c r="N2086" s="72"/>
      <c r="O2086" s="72"/>
      <c r="P2086" s="72"/>
      <c r="Q2086" s="72"/>
      <c r="R2086" s="72"/>
      <c r="S2086" s="72"/>
      <c r="T2086" s="72"/>
      <c r="U2086" s="72"/>
      <c r="V2086" s="72"/>
      <c r="W2086" s="72"/>
      <c r="X2086" s="72"/>
      <c r="Y2086" s="72"/>
    </row>
    <row r="2087" spans="1:25" x14ac:dyDescent="0.3">
      <c r="A2087" s="4"/>
      <c r="B2087" s="4"/>
      <c r="C2087" s="4"/>
      <c r="D2087" s="4"/>
      <c r="E2087" s="4"/>
      <c r="F2087" s="4"/>
      <c r="G2087" s="4"/>
      <c r="H2087" s="72"/>
      <c r="I2087" s="72"/>
      <c r="J2087" s="72"/>
      <c r="K2087" s="72"/>
      <c r="L2087" s="72"/>
      <c r="M2087" s="72"/>
      <c r="N2087" s="72"/>
      <c r="O2087" s="72"/>
      <c r="P2087" s="72"/>
      <c r="Q2087" s="72"/>
      <c r="R2087" s="72"/>
      <c r="S2087" s="72"/>
      <c r="T2087" s="72"/>
      <c r="U2087" s="72"/>
      <c r="V2087" s="72"/>
      <c r="W2087" s="72"/>
      <c r="X2087" s="72"/>
      <c r="Y2087" s="72"/>
    </row>
    <row r="2088" spans="1:25" x14ac:dyDescent="0.3">
      <c r="A2088" s="4"/>
      <c r="B2088" s="4"/>
      <c r="C2088" s="4"/>
      <c r="D2088" s="4"/>
      <c r="E2088" s="4"/>
      <c r="F2088" s="4"/>
      <c r="G2088" s="4"/>
      <c r="H2088" s="72"/>
      <c r="I2088" s="72"/>
      <c r="J2088" s="72"/>
      <c r="K2088" s="72"/>
      <c r="L2088" s="72"/>
      <c r="M2088" s="72"/>
      <c r="N2088" s="72"/>
      <c r="O2088" s="72"/>
      <c r="P2088" s="72"/>
      <c r="Q2088" s="72"/>
      <c r="R2088" s="72"/>
      <c r="S2088" s="72"/>
      <c r="T2088" s="72"/>
      <c r="U2088" s="72"/>
      <c r="V2088" s="72"/>
      <c r="W2088" s="72"/>
      <c r="X2088" s="72"/>
      <c r="Y2088" s="72"/>
    </row>
    <row r="2089" spans="1:25" x14ac:dyDescent="0.3">
      <c r="A2089" s="4"/>
      <c r="B2089" s="4"/>
      <c r="C2089" s="4"/>
      <c r="D2089" s="4"/>
      <c r="E2089" s="4"/>
      <c r="F2089" s="4"/>
      <c r="G2089" s="4"/>
      <c r="H2089" s="72"/>
      <c r="I2089" s="72"/>
      <c r="J2089" s="72"/>
      <c r="K2089" s="72"/>
      <c r="L2089" s="72"/>
      <c r="M2089" s="72"/>
      <c r="N2089" s="72"/>
      <c r="O2089" s="72"/>
      <c r="P2089" s="72"/>
      <c r="Q2089" s="72"/>
      <c r="R2089" s="72"/>
      <c r="S2089" s="72"/>
      <c r="T2089" s="72"/>
      <c r="U2089" s="72"/>
      <c r="V2089" s="72"/>
      <c r="W2089" s="72"/>
      <c r="X2089" s="72"/>
      <c r="Y2089" s="72"/>
    </row>
    <row r="2090" spans="1:25" x14ac:dyDescent="0.3">
      <c r="A2090" s="4"/>
      <c r="B2090" s="4"/>
      <c r="C2090" s="4"/>
      <c r="D2090" s="4"/>
      <c r="E2090" s="4"/>
      <c r="F2090" s="4"/>
      <c r="G2090" s="4"/>
      <c r="H2090" s="72"/>
      <c r="I2090" s="72"/>
      <c r="J2090" s="72"/>
      <c r="K2090" s="72"/>
      <c r="L2090" s="72"/>
      <c r="M2090" s="72"/>
      <c r="N2090" s="72"/>
      <c r="O2090" s="72"/>
      <c r="P2090" s="72"/>
      <c r="Q2090" s="72"/>
      <c r="R2090" s="72"/>
      <c r="S2090" s="72"/>
      <c r="T2090" s="72"/>
      <c r="U2090" s="72"/>
      <c r="V2090" s="72"/>
      <c r="W2090" s="72"/>
      <c r="X2090" s="72"/>
      <c r="Y2090" s="72"/>
    </row>
    <row r="2091" spans="1:25" x14ac:dyDescent="0.3">
      <c r="A2091" s="4"/>
      <c r="B2091" s="4"/>
      <c r="C2091" s="4"/>
      <c r="D2091" s="4"/>
      <c r="E2091" s="4"/>
      <c r="F2091" s="4"/>
      <c r="G2091" s="4"/>
      <c r="H2091" s="72"/>
      <c r="I2091" s="72"/>
      <c r="J2091" s="72"/>
      <c r="K2091" s="72"/>
      <c r="L2091" s="72"/>
      <c r="M2091" s="72"/>
      <c r="N2091" s="72"/>
      <c r="O2091" s="72"/>
      <c r="P2091" s="72"/>
      <c r="Q2091" s="72"/>
      <c r="R2091" s="72"/>
      <c r="S2091" s="72"/>
      <c r="T2091" s="72"/>
      <c r="U2091" s="72"/>
      <c r="V2091" s="72"/>
      <c r="W2091" s="72"/>
      <c r="X2091" s="72"/>
      <c r="Y2091" s="72"/>
    </row>
    <row r="2092" spans="1:25" x14ac:dyDescent="0.3">
      <c r="A2092" s="4"/>
      <c r="B2092" s="4"/>
      <c r="C2092" s="4"/>
      <c r="D2092" s="4"/>
      <c r="E2092" s="4"/>
      <c r="F2092" s="4"/>
      <c r="G2092" s="4"/>
      <c r="H2092" s="72"/>
      <c r="I2092" s="72"/>
      <c r="J2092" s="72"/>
      <c r="K2092" s="72"/>
      <c r="L2092" s="72"/>
      <c r="M2092" s="72"/>
      <c r="N2092" s="72"/>
      <c r="O2092" s="72"/>
      <c r="P2092" s="72"/>
      <c r="Q2092" s="72"/>
      <c r="R2092" s="72"/>
      <c r="S2092" s="72"/>
      <c r="T2092" s="72"/>
      <c r="U2092" s="72"/>
      <c r="V2092" s="72"/>
      <c r="W2092" s="72"/>
      <c r="X2092" s="72"/>
      <c r="Y2092" s="72"/>
    </row>
    <row r="2093" spans="1:25" x14ac:dyDescent="0.3">
      <c r="A2093" s="4"/>
      <c r="B2093" s="4"/>
      <c r="C2093" s="4"/>
      <c r="D2093" s="4"/>
      <c r="E2093" s="4"/>
      <c r="F2093" s="4"/>
      <c r="G2093" s="4"/>
      <c r="H2093" s="72"/>
      <c r="I2093" s="72"/>
      <c r="J2093" s="72"/>
      <c r="K2093" s="72"/>
      <c r="L2093" s="72"/>
      <c r="M2093" s="72"/>
      <c r="N2093" s="72"/>
      <c r="O2093" s="72"/>
      <c r="P2093" s="72"/>
      <c r="Q2093" s="72"/>
      <c r="R2093" s="72"/>
      <c r="S2093" s="72"/>
      <c r="T2093" s="72"/>
      <c r="U2093" s="72"/>
      <c r="V2093" s="72"/>
      <c r="W2093" s="72"/>
      <c r="X2093" s="72"/>
      <c r="Y2093" s="72"/>
    </row>
    <row r="2094" spans="1:25" x14ac:dyDescent="0.3">
      <c r="A2094" s="4"/>
      <c r="B2094" s="4"/>
      <c r="C2094" s="4"/>
      <c r="D2094" s="4"/>
      <c r="E2094" s="4"/>
      <c r="F2094" s="4"/>
      <c r="G2094" s="4"/>
      <c r="H2094" s="72"/>
      <c r="I2094" s="72"/>
      <c r="J2094" s="72"/>
      <c r="K2094" s="72"/>
      <c r="L2094" s="72"/>
      <c r="M2094" s="72"/>
      <c r="N2094" s="72"/>
      <c r="O2094" s="72"/>
      <c r="P2094" s="72"/>
      <c r="Q2094" s="72"/>
      <c r="R2094" s="72"/>
      <c r="S2094" s="72"/>
      <c r="T2094" s="72"/>
      <c r="U2094" s="72"/>
      <c r="V2094" s="72"/>
      <c r="W2094" s="72"/>
      <c r="X2094" s="72"/>
      <c r="Y2094" s="72"/>
    </row>
    <row r="2095" spans="1:25" x14ac:dyDescent="0.3">
      <c r="A2095" s="4"/>
      <c r="B2095" s="4"/>
      <c r="C2095" s="4"/>
      <c r="D2095" s="4"/>
      <c r="E2095" s="4"/>
      <c r="F2095" s="4"/>
      <c r="G2095" s="4"/>
      <c r="H2095" s="72"/>
      <c r="I2095" s="72"/>
      <c r="J2095" s="72"/>
      <c r="K2095" s="72"/>
      <c r="L2095" s="72"/>
      <c r="M2095" s="72"/>
      <c r="N2095" s="72"/>
      <c r="O2095" s="72"/>
      <c r="P2095" s="72"/>
      <c r="Q2095" s="72"/>
      <c r="R2095" s="72"/>
      <c r="S2095" s="72"/>
      <c r="T2095" s="72"/>
      <c r="U2095" s="72"/>
      <c r="V2095" s="72"/>
      <c r="W2095" s="72"/>
      <c r="X2095" s="72"/>
      <c r="Y2095" s="72"/>
    </row>
    <row r="2096" spans="1:25" x14ac:dyDescent="0.3">
      <c r="A2096" s="4"/>
      <c r="B2096" s="4"/>
      <c r="C2096" s="4"/>
      <c r="D2096" s="4"/>
      <c r="E2096" s="4"/>
      <c r="F2096" s="4"/>
      <c r="G2096" s="4"/>
      <c r="H2096" s="72"/>
      <c r="I2096" s="72"/>
      <c r="J2096" s="72"/>
      <c r="K2096" s="72"/>
      <c r="L2096" s="72"/>
      <c r="M2096" s="72"/>
      <c r="N2096" s="72"/>
      <c r="O2096" s="72"/>
      <c r="P2096" s="72"/>
      <c r="Q2096" s="72"/>
      <c r="R2096" s="72"/>
      <c r="S2096" s="72"/>
      <c r="T2096" s="72"/>
      <c r="U2096" s="72"/>
      <c r="V2096" s="72"/>
      <c r="W2096" s="72"/>
      <c r="X2096" s="72"/>
      <c r="Y2096" s="72"/>
    </row>
    <row r="2097" spans="1:25" x14ac:dyDescent="0.3">
      <c r="A2097" s="4"/>
      <c r="B2097" s="4"/>
      <c r="C2097" s="4"/>
      <c r="D2097" s="4"/>
      <c r="E2097" s="4"/>
      <c r="F2097" s="4"/>
      <c r="G2097" s="4"/>
      <c r="H2097" s="72"/>
      <c r="I2097" s="72"/>
      <c r="J2097" s="72"/>
      <c r="K2097" s="72"/>
      <c r="L2097" s="72"/>
      <c r="M2097" s="72"/>
      <c r="N2097" s="72"/>
      <c r="O2097" s="72"/>
      <c r="P2097" s="72"/>
      <c r="Q2097" s="72"/>
      <c r="R2097" s="72"/>
      <c r="S2097" s="72"/>
      <c r="T2097" s="72"/>
      <c r="U2097" s="72"/>
      <c r="V2097" s="72"/>
      <c r="W2097" s="72"/>
      <c r="X2097" s="72"/>
      <c r="Y2097" s="72"/>
    </row>
    <row r="2098" spans="1:25" x14ac:dyDescent="0.3">
      <c r="A2098" s="4"/>
      <c r="B2098" s="4"/>
      <c r="C2098" s="4"/>
      <c r="D2098" s="4"/>
      <c r="E2098" s="4"/>
      <c r="F2098" s="4"/>
      <c r="G2098" s="4"/>
      <c r="H2098" s="72"/>
      <c r="I2098" s="72"/>
      <c r="J2098" s="72"/>
      <c r="K2098" s="72"/>
      <c r="L2098" s="72"/>
      <c r="M2098" s="72"/>
      <c r="N2098" s="72"/>
      <c r="O2098" s="72"/>
      <c r="P2098" s="72"/>
      <c r="Q2098" s="72"/>
      <c r="R2098" s="72"/>
      <c r="S2098" s="72"/>
      <c r="T2098" s="72"/>
      <c r="U2098" s="72"/>
      <c r="V2098" s="72"/>
      <c r="W2098" s="72"/>
      <c r="X2098" s="72"/>
      <c r="Y2098" s="72"/>
    </row>
    <row r="2099" spans="1:25" x14ac:dyDescent="0.3">
      <c r="A2099" s="4"/>
      <c r="B2099" s="4"/>
      <c r="C2099" s="4"/>
      <c r="D2099" s="4"/>
      <c r="E2099" s="4"/>
      <c r="F2099" s="4"/>
      <c r="G2099" s="4"/>
      <c r="H2099" s="72"/>
      <c r="I2099" s="72"/>
      <c r="J2099" s="72"/>
      <c r="K2099" s="72"/>
      <c r="L2099" s="72"/>
      <c r="M2099" s="72"/>
      <c r="N2099" s="72"/>
      <c r="O2099" s="72"/>
      <c r="P2099" s="72"/>
      <c r="Q2099" s="72"/>
      <c r="R2099" s="72"/>
      <c r="S2099" s="72"/>
      <c r="T2099" s="72"/>
      <c r="U2099" s="72"/>
      <c r="V2099" s="72"/>
      <c r="W2099" s="72"/>
      <c r="X2099" s="72"/>
      <c r="Y2099" s="72"/>
    </row>
    <row r="2100" spans="1:25" x14ac:dyDescent="0.3">
      <c r="A2100" s="4"/>
      <c r="B2100" s="4"/>
      <c r="C2100" s="4"/>
      <c r="D2100" s="4"/>
      <c r="E2100" s="4"/>
      <c r="F2100" s="4"/>
      <c r="G2100" s="4"/>
      <c r="H2100" s="72"/>
      <c r="I2100" s="72"/>
      <c r="J2100" s="72"/>
      <c r="K2100" s="72"/>
      <c r="L2100" s="72"/>
      <c r="M2100" s="72"/>
      <c r="N2100" s="72"/>
      <c r="O2100" s="72"/>
      <c r="P2100" s="72"/>
      <c r="Q2100" s="72"/>
      <c r="R2100" s="72"/>
      <c r="S2100" s="72"/>
      <c r="T2100" s="72"/>
      <c r="U2100" s="72"/>
      <c r="V2100" s="72"/>
      <c r="W2100" s="72"/>
      <c r="X2100" s="72"/>
      <c r="Y2100" s="72"/>
    </row>
    <row r="2101" spans="1:25" x14ac:dyDescent="0.3">
      <c r="A2101" s="4"/>
      <c r="B2101" s="4"/>
      <c r="C2101" s="4"/>
      <c r="D2101" s="4"/>
      <c r="E2101" s="4"/>
      <c r="F2101" s="4"/>
      <c r="G2101" s="4"/>
      <c r="H2101" s="72"/>
      <c r="I2101" s="72"/>
      <c r="J2101" s="72"/>
      <c r="K2101" s="72"/>
      <c r="L2101" s="72"/>
      <c r="M2101" s="72"/>
      <c r="N2101" s="72"/>
      <c r="O2101" s="72"/>
      <c r="P2101" s="72"/>
      <c r="Q2101" s="72"/>
      <c r="R2101" s="72"/>
      <c r="S2101" s="72"/>
      <c r="T2101" s="72"/>
      <c r="U2101" s="72"/>
      <c r="V2101" s="72"/>
      <c r="W2101" s="72"/>
      <c r="X2101" s="72"/>
      <c r="Y2101" s="72"/>
    </row>
    <row r="2102" spans="1:25" x14ac:dyDescent="0.3">
      <c r="A2102" s="4"/>
      <c r="B2102" s="4"/>
      <c r="C2102" s="4"/>
      <c r="D2102" s="4"/>
      <c r="E2102" s="4"/>
      <c r="F2102" s="4"/>
      <c r="G2102" s="4"/>
      <c r="H2102" s="72"/>
      <c r="I2102" s="72"/>
      <c r="J2102" s="72"/>
      <c r="K2102" s="72"/>
      <c r="L2102" s="72"/>
      <c r="M2102" s="72"/>
      <c r="N2102" s="72"/>
      <c r="O2102" s="72"/>
      <c r="P2102" s="72"/>
      <c r="Q2102" s="72"/>
      <c r="R2102" s="72"/>
      <c r="S2102" s="72"/>
      <c r="T2102" s="72"/>
      <c r="U2102" s="72"/>
      <c r="V2102" s="72"/>
      <c r="W2102" s="72"/>
      <c r="X2102" s="72"/>
      <c r="Y2102" s="72"/>
    </row>
    <row r="2103" spans="1:25" x14ac:dyDescent="0.3">
      <c r="A2103" s="4"/>
      <c r="B2103" s="4"/>
      <c r="C2103" s="4"/>
      <c r="D2103" s="4"/>
      <c r="E2103" s="4"/>
      <c r="F2103" s="4"/>
      <c r="G2103" s="4"/>
      <c r="H2103" s="72"/>
      <c r="I2103" s="72"/>
      <c r="J2103" s="72"/>
      <c r="K2103" s="72"/>
      <c r="L2103" s="72"/>
      <c r="M2103" s="72"/>
      <c r="N2103" s="72"/>
      <c r="O2103" s="72"/>
      <c r="P2103" s="72"/>
      <c r="Q2103" s="72"/>
      <c r="R2103" s="72"/>
      <c r="S2103" s="72"/>
      <c r="T2103" s="72"/>
      <c r="U2103" s="72"/>
      <c r="V2103" s="72"/>
      <c r="W2103" s="72"/>
      <c r="X2103" s="72"/>
      <c r="Y2103" s="72"/>
    </row>
    <row r="2104" spans="1:25" x14ac:dyDescent="0.3">
      <c r="A2104" s="4"/>
      <c r="B2104" s="4"/>
      <c r="C2104" s="4"/>
      <c r="D2104" s="4"/>
      <c r="E2104" s="4"/>
      <c r="F2104" s="4"/>
      <c r="G2104" s="4"/>
      <c r="H2104" s="72"/>
      <c r="I2104" s="72"/>
      <c r="J2104" s="72"/>
      <c r="K2104" s="72"/>
      <c r="L2104" s="72"/>
      <c r="M2104" s="72"/>
      <c r="N2104" s="72"/>
      <c r="O2104" s="72"/>
      <c r="P2104" s="72"/>
      <c r="Q2104" s="72"/>
      <c r="R2104" s="72"/>
      <c r="S2104" s="72"/>
      <c r="T2104" s="72"/>
      <c r="U2104" s="72"/>
      <c r="V2104" s="72"/>
      <c r="W2104" s="72"/>
      <c r="X2104" s="72"/>
      <c r="Y2104" s="72"/>
    </row>
    <row r="2105" spans="1:25" x14ac:dyDescent="0.3">
      <c r="A2105" s="4"/>
      <c r="B2105" s="4"/>
      <c r="C2105" s="4"/>
      <c r="D2105" s="4"/>
      <c r="E2105" s="4"/>
      <c r="F2105" s="4"/>
      <c r="G2105" s="4"/>
      <c r="H2105" s="72"/>
      <c r="I2105" s="72"/>
      <c r="J2105" s="72"/>
      <c r="K2105" s="72"/>
      <c r="L2105" s="72"/>
      <c r="M2105" s="72"/>
      <c r="N2105" s="72"/>
      <c r="O2105" s="72"/>
      <c r="P2105" s="72"/>
      <c r="Q2105" s="72"/>
      <c r="R2105" s="72"/>
      <c r="S2105" s="72"/>
      <c r="T2105" s="72"/>
      <c r="U2105" s="72"/>
      <c r="V2105" s="72"/>
      <c r="W2105" s="72"/>
      <c r="X2105" s="72"/>
      <c r="Y2105" s="72"/>
    </row>
    <row r="2106" spans="1:25" x14ac:dyDescent="0.3">
      <c r="A2106" s="4"/>
      <c r="B2106" s="4"/>
      <c r="C2106" s="4"/>
      <c r="D2106" s="4"/>
      <c r="E2106" s="4"/>
      <c r="F2106" s="4"/>
      <c r="G2106" s="4"/>
      <c r="H2106" s="72"/>
      <c r="I2106" s="72"/>
      <c r="J2106" s="72"/>
      <c r="K2106" s="72"/>
      <c r="L2106" s="72"/>
      <c r="M2106" s="72"/>
      <c r="N2106" s="72"/>
      <c r="O2106" s="72"/>
      <c r="P2106" s="72"/>
      <c r="Q2106" s="72"/>
      <c r="R2106" s="72"/>
      <c r="S2106" s="72"/>
      <c r="T2106" s="72"/>
      <c r="U2106" s="72"/>
      <c r="V2106" s="72"/>
      <c r="W2106" s="72"/>
      <c r="X2106" s="72"/>
      <c r="Y2106" s="72"/>
    </row>
    <row r="2107" spans="1:25" x14ac:dyDescent="0.3">
      <c r="A2107" s="4"/>
      <c r="B2107" s="4"/>
      <c r="C2107" s="4"/>
      <c r="D2107" s="4"/>
      <c r="E2107" s="4"/>
      <c r="F2107" s="4"/>
      <c r="G2107" s="4"/>
      <c r="H2107" s="72"/>
      <c r="I2107" s="72"/>
      <c r="J2107" s="72"/>
      <c r="K2107" s="72"/>
      <c r="L2107" s="72"/>
      <c r="M2107" s="72"/>
      <c r="N2107" s="72"/>
      <c r="O2107" s="72"/>
      <c r="P2107" s="72"/>
      <c r="Q2107" s="72"/>
      <c r="R2107" s="72"/>
      <c r="S2107" s="72"/>
      <c r="T2107" s="72"/>
      <c r="U2107" s="72"/>
      <c r="V2107" s="72"/>
      <c r="W2107" s="72"/>
      <c r="X2107" s="72"/>
      <c r="Y2107" s="72"/>
    </row>
    <row r="2108" spans="1:25" x14ac:dyDescent="0.3">
      <c r="A2108" s="4"/>
      <c r="B2108" s="4"/>
      <c r="C2108" s="4"/>
      <c r="D2108" s="4"/>
      <c r="E2108" s="4"/>
      <c r="F2108" s="4"/>
      <c r="G2108" s="4"/>
      <c r="H2108" s="72"/>
      <c r="I2108" s="72"/>
      <c r="J2108" s="72"/>
      <c r="K2108" s="72"/>
      <c r="L2108" s="72"/>
      <c r="M2108" s="72"/>
      <c r="N2108" s="72"/>
      <c r="O2108" s="72"/>
      <c r="P2108" s="72"/>
      <c r="Q2108" s="72"/>
      <c r="R2108" s="72"/>
      <c r="S2108" s="72"/>
      <c r="T2108" s="72"/>
      <c r="U2108" s="72"/>
      <c r="V2108" s="72"/>
      <c r="W2108" s="72"/>
      <c r="X2108" s="72"/>
      <c r="Y2108" s="72"/>
    </row>
    <row r="2109" spans="1:25" x14ac:dyDescent="0.3">
      <c r="A2109" s="4"/>
      <c r="B2109" s="4"/>
      <c r="C2109" s="4"/>
      <c r="D2109" s="4"/>
      <c r="E2109" s="4"/>
      <c r="F2109" s="4"/>
      <c r="G2109" s="4"/>
      <c r="H2109" s="72"/>
      <c r="I2109" s="72"/>
      <c r="J2109" s="72"/>
      <c r="K2109" s="72"/>
      <c r="L2109" s="72"/>
      <c r="M2109" s="72"/>
      <c r="N2109" s="72"/>
      <c r="O2109" s="72"/>
      <c r="P2109" s="72"/>
      <c r="Q2109" s="72"/>
      <c r="R2109" s="72"/>
      <c r="S2109" s="72"/>
      <c r="T2109" s="72"/>
      <c r="U2109" s="72"/>
      <c r="V2109" s="72"/>
      <c r="W2109" s="72"/>
      <c r="X2109" s="72"/>
      <c r="Y2109" s="72"/>
    </row>
    <row r="2110" spans="1:25" x14ac:dyDescent="0.3">
      <c r="A2110" s="4"/>
      <c r="B2110" s="4"/>
      <c r="C2110" s="4"/>
      <c r="D2110" s="4"/>
      <c r="E2110" s="4"/>
      <c r="F2110" s="4"/>
      <c r="G2110" s="4"/>
      <c r="H2110" s="72"/>
      <c r="I2110" s="72"/>
      <c r="J2110" s="72"/>
      <c r="K2110" s="72"/>
      <c r="L2110" s="72"/>
      <c r="M2110" s="72"/>
      <c r="N2110" s="72"/>
      <c r="O2110" s="72"/>
      <c r="P2110" s="72"/>
      <c r="Q2110" s="72"/>
      <c r="R2110" s="72"/>
      <c r="S2110" s="72"/>
      <c r="T2110" s="72"/>
      <c r="U2110" s="72"/>
      <c r="V2110" s="72"/>
      <c r="W2110" s="72"/>
      <c r="X2110" s="72"/>
      <c r="Y2110" s="72"/>
    </row>
    <row r="2111" spans="1:25" x14ac:dyDescent="0.3">
      <c r="A2111" s="4"/>
      <c r="B2111" s="4"/>
      <c r="C2111" s="4"/>
      <c r="D2111" s="4"/>
      <c r="E2111" s="4"/>
      <c r="F2111" s="4"/>
      <c r="G2111" s="4"/>
      <c r="H2111" s="72"/>
      <c r="I2111" s="72"/>
      <c r="J2111" s="72"/>
      <c r="K2111" s="72"/>
      <c r="L2111" s="72"/>
      <c r="M2111" s="72"/>
      <c r="N2111" s="72"/>
      <c r="O2111" s="72"/>
      <c r="P2111" s="72"/>
      <c r="Q2111" s="72"/>
      <c r="R2111" s="72"/>
      <c r="S2111" s="72"/>
      <c r="T2111" s="72"/>
      <c r="U2111" s="72"/>
      <c r="V2111" s="72"/>
      <c r="W2111" s="72"/>
      <c r="X2111" s="72"/>
      <c r="Y2111" s="72"/>
    </row>
    <row r="2112" spans="1:25" x14ac:dyDescent="0.3">
      <c r="A2112" s="4"/>
      <c r="B2112" s="4"/>
      <c r="C2112" s="4"/>
      <c r="D2112" s="4"/>
      <c r="E2112" s="4"/>
      <c r="F2112" s="4"/>
      <c r="G2112" s="4"/>
      <c r="H2112" s="72"/>
      <c r="I2112" s="72"/>
      <c r="J2112" s="72"/>
      <c r="K2112" s="72"/>
      <c r="L2112" s="72"/>
      <c r="M2112" s="72"/>
      <c r="N2112" s="72"/>
      <c r="O2112" s="72"/>
      <c r="P2112" s="72"/>
      <c r="Q2112" s="72"/>
      <c r="R2112" s="72"/>
      <c r="S2112" s="72"/>
      <c r="T2112" s="72"/>
      <c r="U2112" s="72"/>
      <c r="V2112" s="72"/>
      <c r="W2112" s="72"/>
      <c r="X2112" s="72"/>
      <c r="Y2112" s="72"/>
    </row>
    <row r="2113" spans="1:25" x14ac:dyDescent="0.3">
      <c r="A2113" s="4"/>
      <c r="B2113" s="4"/>
      <c r="C2113" s="4"/>
      <c r="D2113" s="4"/>
      <c r="E2113" s="4"/>
      <c r="F2113" s="4"/>
      <c r="G2113" s="4"/>
      <c r="H2113" s="72"/>
      <c r="I2113" s="72"/>
      <c r="J2113" s="72"/>
      <c r="K2113" s="72"/>
      <c r="L2113" s="72"/>
      <c r="M2113" s="72"/>
      <c r="N2113" s="72"/>
      <c r="O2113" s="72"/>
      <c r="P2113" s="72"/>
      <c r="Q2113" s="72"/>
      <c r="R2113" s="72"/>
      <c r="S2113" s="72"/>
      <c r="T2113" s="72"/>
      <c r="U2113" s="72"/>
      <c r="V2113" s="72"/>
      <c r="W2113" s="72"/>
      <c r="X2113" s="72"/>
      <c r="Y2113" s="72"/>
    </row>
    <row r="2114" spans="1:25" x14ac:dyDescent="0.3">
      <c r="A2114" s="4"/>
      <c r="B2114" s="4"/>
      <c r="C2114" s="4"/>
      <c r="D2114" s="4"/>
      <c r="E2114" s="4"/>
      <c r="F2114" s="4"/>
      <c r="G2114" s="4"/>
      <c r="H2114" s="72"/>
      <c r="I2114" s="72"/>
      <c r="J2114" s="72"/>
      <c r="K2114" s="72"/>
      <c r="L2114" s="72"/>
      <c r="M2114" s="72"/>
      <c r="N2114" s="72"/>
      <c r="O2114" s="72"/>
      <c r="P2114" s="72"/>
      <c r="Q2114" s="72"/>
      <c r="R2114" s="72"/>
      <c r="S2114" s="72"/>
      <c r="T2114" s="72"/>
      <c r="U2114" s="72"/>
      <c r="V2114" s="72"/>
      <c r="W2114" s="72"/>
      <c r="X2114" s="72"/>
      <c r="Y2114" s="72"/>
    </row>
    <row r="2115" spans="1:25" x14ac:dyDescent="0.3">
      <c r="A2115" s="4"/>
      <c r="B2115" s="4"/>
      <c r="C2115" s="4"/>
      <c r="D2115" s="4"/>
      <c r="E2115" s="4"/>
      <c r="F2115" s="4"/>
      <c r="G2115" s="4"/>
      <c r="H2115" s="72"/>
      <c r="I2115" s="72"/>
      <c r="J2115" s="72"/>
      <c r="K2115" s="72"/>
      <c r="L2115" s="72"/>
      <c r="M2115" s="72"/>
      <c r="N2115" s="72"/>
      <c r="O2115" s="72"/>
      <c r="P2115" s="72"/>
      <c r="Q2115" s="72"/>
      <c r="R2115" s="72"/>
      <c r="S2115" s="72"/>
      <c r="T2115" s="72"/>
      <c r="U2115" s="72"/>
      <c r="V2115" s="72"/>
      <c r="W2115" s="72"/>
      <c r="X2115" s="72"/>
      <c r="Y2115" s="72"/>
    </row>
    <row r="2116" spans="1:25" x14ac:dyDescent="0.3">
      <c r="A2116" s="4"/>
      <c r="B2116" s="4"/>
      <c r="C2116" s="4"/>
      <c r="D2116" s="4"/>
      <c r="E2116" s="4"/>
      <c r="F2116" s="4"/>
      <c r="G2116" s="4"/>
      <c r="H2116" s="72"/>
      <c r="I2116" s="72"/>
      <c r="J2116" s="72"/>
      <c r="K2116" s="72"/>
      <c r="L2116" s="72"/>
      <c r="M2116" s="72"/>
      <c r="N2116" s="72"/>
      <c r="O2116" s="72"/>
      <c r="P2116" s="72"/>
      <c r="Q2116" s="72"/>
      <c r="R2116" s="72"/>
      <c r="S2116" s="72"/>
      <c r="T2116" s="72"/>
      <c r="U2116" s="72"/>
      <c r="V2116" s="72"/>
      <c r="W2116" s="72"/>
      <c r="X2116" s="72"/>
      <c r="Y2116" s="72"/>
    </row>
    <row r="2117" spans="1:25" x14ac:dyDescent="0.3">
      <c r="A2117" s="4"/>
      <c r="B2117" s="4"/>
      <c r="C2117" s="4"/>
      <c r="D2117" s="4"/>
      <c r="E2117" s="4"/>
      <c r="F2117" s="4"/>
      <c r="G2117" s="4"/>
      <c r="H2117" s="72"/>
      <c r="I2117" s="72"/>
      <c r="J2117" s="72"/>
      <c r="K2117" s="72"/>
      <c r="L2117" s="72"/>
      <c r="M2117" s="72"/>
      <c r="N2117" s="72"/>
      <c r="O2117" s="72"/>
      <c r="P2117" s="72"/>
      <c r="Q2117" s="72"/>
      <c r="R2117" s="72"/>
      <c r="S2117" s="72"/>
      <c r="T2117" s="72"/>
      <c r="U2117" s="72"/>
      <c r="V2117" s="72"/>
      <c r="W2117" s="72"/>
      <c r="X2117" s="72"/>
      <c r="Y2117" s="72"/>
    </row>
    <row r="2118" spans="1:25" x14ac:dyDescent="0.3">
      <c r="A2118" s="4"/>
      <c r="B2118" s="4"/>
      <c r="C2118" s="4"/>
      <c r="D2118" s="4"/>
      <c r="E2118" s="4"/>
      <c r="F2118" s="4"/>
      <c r="G2118" s="4"/>
      <c r="H2118" s="72"/>
      <c r="I2118" s="72"/>
      <c r="J2118" s="72"/>
      <c r="K2118" s="72"/>
      <c r="L2118" s="72"/>
      <c r="M2118" s="72"/>
      <c r="N2118" s="72"/>
      <c r="O2118" s="72"/>
      <c r="P2118" s="72"/>
      <c r="Q2118" s="72"/>
      <c r="R2118" s="72"/>
      <c r="S2118" s="72"/>
      <c r="T2118" s="72"/>
      <c r="U2118" s="72"/>
      <c r="V2118" s="72"/>
      <c r="W2118" s="72"/>
      <c r="X2118" s="72"/>
      <c r="Y2118" s="72"/>
    </row>
    <row r="2119" spans="1:25" x14ac:dyDescent="0.3">
      <c r="A2119" s="4"/>
      <c r="B2119" s="4"/>
      <c r="C2119" s="4"/>
      <c r="D2119" s="4"/>
      <c r="E2119" s="4"/>
      <c r="F2119" s="4"/>
      <c r="G2119" s="4"/>
      <c r="H2119" s="72"/>
      <c r="I2119" s="72"/>
      <c r="J2119" s="72"/>
      <c r="K2119" s="72"/>
      <c r="L2119" s="72"/>
      <c r="M2119" s="72"/>
      <c r="N2119" s="72"/>
      <c r="O2119" s="72"/>
      <c r="P2119" s="72"/>
      <c r="Q2119" s="72"/>
      <c r="R2119" s="72"/>
      <c r="S2119" s="72"/>
      <c r="T2119" s="72"/>
      <c r="U2119" s="72"/>
      <c r="V2119" s="72"/>
      <c r="W2119" s="72"/>
      <c r="X2119" s="72"/>
      <c r="Y2119" s="72"/>
    </row>
    <row r="2120" spans="1:25" x14ac:dyDescent="0.3">
      <c r="A2120" s="4"/>
      <c r="B2120" s="4"/>
      <c r="C2120" s="4"/>
      <c r="D2120" s="4"/>
      <c r="E2120" s="4"/>
      <c r="F2120" s="4"/>
      <c r="G2120" s="4"/>
      <c r="H2120" s="72"/>
      <c r="I2120" s="72"/>
      <c r="J2120" s="72"/>
      <c r="K2120" s="72"/>
      <c r="L2120" s="72"/>
      <c r="M2120" s="72"/>
      <c r="N2120" s="72"/>
      <c r="O2120" s="72"/>
      <c r="P2120" s="72"/>
      <c r="Q2120" s="72"/>
      <c r="R2120" s="72"/>
      <c r="S2120" s="72"/>
      <c r="T2120" s="72"/>
      <c r="U2120" s="72"/>
      <c r="V2120" s="72"/>
      <c r="W2120" s="72"/>
      <c r="X2120" s="72"/>
      <c r="Y2120" s="72"/>
    </row>
    <row r="2121" spans="1:25" x14ac:dyDescent="0.3">
      <c r="A2121" s="4"/>
      <c r="B2121" s="4"/>
      <c r="C2121" s="4"/>
      <c r="D2121" s="4"/>
      <c r="E2121" s="4"/>
      <c r="F2121" s="4"/>
      <c r="G2121" s="4"/>
      <c r="H2121" s="72"/>
      <c r="I2121" s="72"/>
      <c r="J2121" s="72"/>
      <c r="K2121" s="72"/>
      <c r="L2121" s="72"/>
      <c r="M2121" s="72"/>
      <c r="N2121" s="72"/>
      <c r="O2121" s="72"/>
      <c r="P2121" s="72"/>
      <c r="Q2121" s="72"/>
      <c r="R2121" s="72"/>
      <c r="S2121" s="72"/>
      <c r="T2121" s="72"/>
      <c r="U2121" s="72"/>
      <c r="V2121" s="72"/>
      <c r="W2121" s="72"/>
      <c r="X2121" s="72"/>
      <c r="Y2121" s="72"/>
    </row>
    <row r="2122" spans="1:25" x14ac:dyDescent="0.3">
      <c r="A2122" s="4"/>
      <c r="B2122" s="4"/>
      <c r="C2122" s="4"/>
      <c r="D2122" s="4"/>
      <c r="E2122" s="4"/>
      <c r="F2122" s="4"/>
      <c r="G2122" s="4"/>
      <c r="H2122" s="72"/>
      <c r="I2122" s="72"/>
      <c r="J2122" s="72"/>
      <c r="K2122" s="72"/>
      <c r="L2122" s="72"/>
      <c r="M2122" s="72"/>
      <c r="N2122" s="72"/>
      <c r="O2122" s="72"/>
      <c r="P2122" s="72"/>
      <c r="Q2122" s="72"/>
      <c r="R2122" s="72"/>
      <c r="S2122" s="72"/>
      <c r="T2122" s="72"/>
      <c r="U2122" s="72"/>
      <c r="V2122" s="72"/>
      <c r="W2122" s="72"/>
      <c r="X2122" s="72"/>
      <c r="Y2122" s="72"/>
    </row>
    <row r="2123" spans="1:25" x14ac:dyDescent="0.3">
      <c r="A2123" s="4"/>
      <c r="B2123" s="4"/>
      <c r="C2123" s="4"/>
      <c r="D2123" s="4"/>
      <c r="E2123" s="4"/>
      <c r="F2123" s="4"/>
      <c r="G2123" s="4"/>
      <c r="H2123" s="72"/>
      <c r="I2123" s="72"/>
      <c r="J2123" s="72"/>
      <c r="K2123" s="72"/>
      <c r="L2123" s="72"/>
      <c r="M2123" s="72"/>
      <c r="N2123" s="72"/>
      <c r="O2123" s="72"/>
      <c r="P2123" s="72"/>
      <c r="Q2123" s="72"/>
      <c r="R2123" s="72"/>
      <c r="S2123" s="72"/>
      <c r="T2123" s="72"/>
      <c r="U2123" s="72"/>
      <c r="V2123" s="72"/>
      <c r="W2123" s="72"/>
      <c r="X2123" s="72"/>
      <c r="Y2123" s="72"/>
    </row>
    <row r="2124" spans="1:25" x14ac:dyDescent="0.3">
      <c r="A2124" s="4"/>
      <c r="B2124" s="4"/>
      <c r="C2124" s="4"/>
      <c r="D2124" s="4"/>
      <c r="E2124" s="4"/>
      <c r="F2124" s="4"/>
      <c r="G2124" s="4"/>
      <c r="H2124" s="72"/>
      <c r="I2124" s="72"/>
      <c r="J2124" s="72"/>
      <c r="K2124" s="72"/>
      <c r="L2124" s="72"/>
      <c r="M2124" s="72"/>
      <c r="N2124" s="72"/>
      <c r="O2124" s="72"/>
      <c r="P2124" s="72"/>
      <c r="Q2124" s="72"/>
      <c r="R2124" s="72"/>
      <c r="S2124" s="72"/>
      <c r="T2124" s="72"/>
      <c r="U2124" s="72"/>
      <c r="V2124" s="72"/>
      <c r="W2124" s="72"/>
      <c r="X2124" s="72"/>
      <c r="Y2124" s="72"/>
    </row>
    <row r="2125" spans="1:25" x14ac:dyDescent="0.3">
      <c r="A2125" s="4"/>
      <c r="B2125" s="4"/>
      <c r="C2125" s="4"/>
      <c r="D2125" s="4"/>
      <c r="E2125" s="4"/>
      <c r="F2125" s="4"/>
      <c r="G2125" s="4"/>
      <c r="H2125" s="72"/>
      <c r="I2125" s="72"/>
      <c r="J2125" s="72"/>
      <c r="K2125" s="72"/>
      <c r="L2125" s="72"/>
      <c r="M2125" s="72"/>
      <c r="N2125" s="72"/>
      <c r="O2125" s="72"/>
      <c r="P2125" s="72"/>
      <c r="Q2125" s="72"/>
      <c r="R2125" s="72"/>
      <c r="S2125" s="72"/>
      <c r="T2125" s="72"/>
      <c r="U2125" s="72"/>
      <c r="V2125" s="72"/>
      <c r="W2125" s="72"/>
      <c r="X2125" s="72"/>
      <c r="Y2125" s="72"/>
    </row>
    <row r="2126" spans="1:25" x14ac:dyDescent="0.3">
      <c r="A2126" s="4"/>
      <c r="B2126" s="4"/>
      <c r="C2126" s="4"/>
      <c r="D2126" s="4"/>
      <c r="E2126" s="4"/>
      <c r="F2126" s="4"/>
      <c r="G2126" s="4"/>
      <c r="H2126" s="72"/>
      <c r="I2126" s="72"/>
      <c r="J2126" s="72"/>
      <c r="K2126" s="72"/>
      <c r="L2126" s="72"/>
      <c r="M2126" s="72"/>
      <c r="N2126" s="72"/>
      <c r="O2126" s="72"/>
      <c r="P2126" s="72"/>
      <c r="Q2126" s="72"/>
      <c r="R2126" s="72"/>
      <c r="S2126" s="72"/>
      <c r="T2126" s="72"/>
      <c r="U2126" s="72"/>
      <c r="V2126" s="72"/>
      <c r="W2126" s="72"/>
      <c r="X2126" s="72"/>
      <c r="Y2126" s="72"/>
    </row>
    <row r="2127" spans="1:25" x14ac:dyDescent="0.3">
      <c r="A2127" s="4"/>
      <c r="B2127" s="4"/>
      <c r="C2127" s="4"/>
      <c r="D2127" s="4"/>
      <c r="E2127" s="4"/>
      <c r="F2127" s="4"/>
      <c r="G2127" s="4"/>
      <c r="H2127" s="72"/>
      <c r="I2127" s="72"/>
      <c r="J2127" s="72"/>
      <c r="K2127" s="72"/>
      <c r="L2127" s="72"/>
      <c r="M2127" s="72"/>
      <c r="N2127" s="72"/>
      <c r="O2127" s="72"/>
      <c r="P2127" s="72"/>
      <c r="Q2127" s="72"/>
      <c r="R2127" s="72"/>
      <c r="S2127" s="72"/>
      <c r="T2127" s="72"/>
      <c r="U2127" s="72"/>
      <c r="V2127" s="72"/>
      <c r="W2127" s="72"/>
      <c r="X2127" s="72"/>
      <c r="Y2127" s="72"/>
    </row>
    <row r="2128" spans="1:25" x14ac:dyDescent="0.3">
      <c r="A2128" s="4"/>
      <c r="B2128" s="4"/>
      <c r="C2128" s="4"/>
      <c r="D2128" s="4"/>
      <c r="E2128" s="4"/>
      <c r="F2128" s="4"/>
      <c r="G2128" s="4"/>
      <c r="H2128" s="72"/>
      <c r="I2128" s="72"/>
      <c r="J2128" s="72"/>
      <c r="K2128" s="72"/>
      <c r="L2128" s="72"/>
      <c r="M2128" s="72"/>
      <c r="N2128" s="72"/>
      <c r="O2128" s="72"/>
      <c r="P2128" s="72"/>
      <c r="Q2128" s="72"/>
      <c r="R2128" s="72"/>
      <c r="S2128" s="72"/>
      <c r="T2128" s="72"/>
      <c r="U2128" s="72"/>
      <c r="V2128" s="72"/>
      <c r="W2128" s="72"/>
      <c r="X2128" s="72"/>
      <c r="Y2128" s="72"/>
    </row>
    <row r="2129" spans="1:25" x14ac:dyDescent="0.3">
      <c r="A2129" s="4"/>
      <c r="B2129" s="4"/>
      <c r="C2129" s="4"/>
      <c r="D2129" s="4"/>
      <c r="E2129" s="4"/>
      <c r="F2129" s="4"/>
      <c r="G2129" s="4"/>
      <c r="H2129" s="72"/>
      <c r="I2129" s="72"/>
      <c r="J2129" s="72"/>
      <c r="K2129" s="72"/>
      <c r="L2129" s="72"/>
      <c r="M2129" s="72"/>
      <c r="N2129" s="72"/>
      <c r="O2129" s="72"/>
      <c r="P2129" s="72"/>
      <c r="Q2129" s="72"/>
      <c r="R2129" s="72"/>
      <c r="S2129" s="72"/>
      <c r="T2129" s="72"/>
      <c r="U2129" s="72"/>
      <c r="V2129" s="72"/>
      <c r="W2129" s="72"/>
      <c r="X2129" s="72"/>
      <c r="Y2129" s="72"/>
    </row>
    <row r="2130" spans="1:25" x14ac:dyDescent="0.3">
      <c r="A2130" s="4"/>
      <c r="B2130" s="4"/>
      <c r="C2130" s="4"/>
      <c r="D2130" s="4"/>
      <c r="E2130" s="4"/>
      <c r="F2130" s="4"/>
      <c r="G2130" s="4"/>
      <c r="H2130" s="72"/>
      <c r="I2130" s="72"/>
      <c r="J2130" s="72"/>
      <c r="K2130" s="72"/>
      <c r="L2130" s="72"/>
      <c r="M2130" s="72"/>
      <c r="N2130" s="72"/>
      <c r="O2130" s="72"/>
      <c r="P2130" s="72"/>
      <c r="Q2130" s="72"/>
      <c r="R2130" s="72"/>
      <c r="S2130" s="72"/>
      <c r="T2130" s="72"/>
      <c r="U2130" s="72"/>
      <c r="V2130" s="72"/>
      <c r="W2130" s="72"/>
      <c r="X2130" s="72"/>
      <c r="Y2130" s="72"/>
    </row>
    <row r="2131" spans="1:25" x14ac:dyDescent="0.3">
      <c r="A2131" s="4"/>
      <c r="B2131" s="4"/>
      <c r="C2131" s="4"/>
      <c r="D2131" s="4"/>
      <c r="E2131" s="4"/>
      <c r="F2131" s="4"/>
      <c r="G2131" s="4"/>
      <c r="H2131" s="72"/>
      <c r="I2131" s="72"/>
      <c r="J2131" s="72"/>
      <c r="K2131" s="72"/>
      <c r="L2131" s="72"/>
      <c r="M2131" s="72"/>
      <c r="N2131" s="72"/>
      <c r="O2131" s="72"/>
      <c r="P2131" s="72"/>
      <c r="Q2131" s="72"/>
      <c r="R2131" s="72"/>
      <c r="S2131" s="72"/>
      <c r="T2131" s="72"/>
      <c r="U2131" s="72"/>
      <c r="V2131" s="72"/>
      <c r="W2131" s="72"/>
      <c r="X2131" s="72"/>
      <c r="Y2131" s="72"/>
    </row>
    <row r="2132" spans="1:25" x14ac:dyDescent="0.3">
      <c r="A2132" s="4"/>
      <c r="B2132" s="4"/>
      <c r="C2132" s="4"/>
      <c r="D2132" s="4"/>
      <c r="E2132" s="4"/>
      <c r="F2132" s="4"/>
      <c r="G2132" s="4"/>
      <c r="H2132" s="72"/>
      <c r="I2132" s="72"/>
      <c r="J2132" s="72"/>
      <c r="K2132" s="72"/>
      <c r="L2132" s="72"/>
      <c r="M2132" s="72"/>
      <c r="N2132" s="72"/>
      <c r="O2132" s="72"/>
      <c r="P2132" s="72"/>
      <c r="Q2132" s="72"/>
      <c r="R2132" s="72"/>
      <c r="S2132" s="72"/>
      <c r="T2132" s="72"/>
      <c r="U2132" s="72"/>
      <c r="V2132" s="72"/>
      <c r="W2132" s="72"/>
      <c r="X2132" s="72"/>
      <c r="Y2132" s="72"/>
    </row>
    <row r="2133" spans="1:25" x14ac:dyDescent="0.3">
      <c r="A2133" s="4"/>
      <c r="B2133" s="4"/>
      <c r="C2133" s="4"/>
      <c r="D2133" s="4"/>
      <c r="E2133" s="4"/>
      <c r="F2133" s="4"/>
      <c r="G2133" s="4"/>
      <c r="H2133" s="72"/>
      <c r="I2133" s="72"/>
      <c r="J2133" s="72"/>
      <c r="K2133" s="72"/>
      <c r="L2133" s="72"/>
      <c r="M2133" s="72"/>
      <c r="N2133" s="72"/>
      <c r="O2133" s="72"/>
      <c r="P2133" s="72"/>
      <c r="Q2133" s="72"/>
      <c r="R2133" s="72"/>
      <c r="S2133" s="72"/>
      <c r="T2133" s="72"/>
      <c r="U2133" s="72"/>
      <c r="V2133" s="72"/>
      <c r="W2133" s="72"/>
      <c r="X2133" s="72"/>
      <c r="Y2133" s="72"/>
    </row>
    <row r="2134" spans="1:25" x14ac:dyDescent="0.3">
      <c r="A2134" s="4"/>
      <c r="B2134" s="4"/>
      <c r="C2134" s="4"/>
      <c r="D2134" s="4"/>
      <c r="E2134" s="4"/>
      <c r="F2134" s="4"/>
      <c r="G2134" s="4"/>
      <c r="H2134" s="72"/>
      <c r="I2134" s="72"/>
      <c r="J2134" s="72"/>
      <c r="K2134" s="72"/>
      <c r="L2134" s="72"/>
      <c r="M2134" s="72"/>
      <c r="N2134" s="72"/>
      <c r="O2134" s="72"/>
      <c r="P2134" s="72"/>
      <c r="Q2134" s="72"/>
      <c r="R2134" s="72"/>
      <c r="S2134" s="72"/>
      <c r="T2134" s="72"/>
      <c r="U2134" s="72"/>
      <c r="V2134" s="72"/>
      <c r="W2134" s="72"/>
      <c r="X2134" s="72"/>
      <c r="Y2134" s="72"/>
    </row>
    <row r="2135" spans="1:25" x14ac:dyDescent="0.3">
      <c r="A2135" s="4"/>
      <c r="B2135" s="4"/>
      <c r="C2135" s="4"/>
      <c r="D2135" s="4"/>
      <c r="E2135" s="4"/>
      <c r="F2135" s="4"/>
      <c r="G2135" s="4"/>
      <c r="H2135" s="72"/>
      <c r="I2135" s="72"/>
      <c r="J2135" s="72"/>
      <c r="K2135" s="72"/>
      <c r="L2135" s="72"/>
      <c r="M2135" s="72"/>
      <c r="N2135" s="72"/>
      <c r="O2135" s="72"/>
      <c r="P2135" s="72"/>
      <c r="Q2135" s="72"/>
      <c r="R2135" s="72"/>
      <c r="S2135" s="72"/>
      <c r="T2135" s="72"/>
      <c r="U2135" s="72"/>
      <c r="V2135" s="72"/>
      <c r="W2135" s="72"/>
      <c r="X2135" s="72"/>
      <c r="Y2135" s="72"/>
    </row>
    <row r="2136" spans="1:25" x14ac:dyDescent="0.3">
      <c r="A2136" s="4"/>
      <c r="B2136" s="4"/>
      <c r="C2136" s="4"/>
      <c r="D2136" s="4"/>
      <c r="E2136" s="4"/>
      <c r="F2136" s="4"/>
      <c r="G2136" s="4"/>
      <c r="H2136" s="72"/>
      <c r="I2136" s="72"/>
      <c r="J2136" s="72"/>
      <c r="K2136" s="72"/>
      <c r="L2136" s="72"/>
      <c r="M2136" s="72"/>
      <c r="N2136" s="72"/>
      <c r="O2136" s="72"/>
      <c r="P2136" s="72"/>
      <c r="Q2136" s="72"/>
      <c r="R2136" s="72"/>
      <c r="S2136" s="72"/>
      <c r="T2136" s="72"/>
      <c r="U2136" s="72"/>
      <c r="V2136" s="72"/>
      <c r="W2136" s="72"/>
      <c r="X2136" s="72"/>
      <c r="Y2136" s="72"/>
    </row>
    <row r="2137" spans="1:25" x14ac:dyDescent="0.3">
      <c r="A2137" s="4"/>
      <c r="B2137" s="4"/>
      <c r="C2137" s="4"/>
      <c r="D2137" s="4"/>
      <c r="E2137" s="4"/>
      <c r="F2137" s="4"/>
      <c r="G2137" s="4"/>
      <c r="H2137" s="72"/>
      <c r="I2137" s="72"/>
      <c r="J2137" s="72"/>
      <c r="K2137" s="72"/>
      <c r="L2137" s="72"/>
      <c r="M2137" s="72"/>
      <c r="N2137" s="72"/>
      <c r="O2137" s="72"/>
      <c r="P2137" s="72"/>
      <c r="Q2137" s="72"/>
      <c r="R2137" s="72"/>
      <c r="S2137" s="72"/>
      <c r="T2137" s="72"/>
      <c r="U2137" s="72"/>
      <c r="V2137" s="72"/>
      <c r="W2137" s="72"/>
      <c r="X2137" s="72"/>
      <c r="Y2137" s="72"/>
    </row>
    <row r="2138" spans="1:25" x14ac:dyDescent="0.3">
      <c r="A2138" s="4"/>
      <c r="B2138" s="4"/>
      <c r="C2138" s="4"/>
      <c r="D2138" s="4"/>
      <c r="E2138" s="4"/>
      <c r="F2138" s="4"/>
      <c r="G2138" s="4"/>
      <c r="H2138" s="72"/>
      <c r="I2138" s="72"/>
      <c r="J2138" s="72"/>
      <c r="K2138" s="72"/>
      <c r="L2138" s="72"/>
      <c r="M2138" s="72"/>
      <c r="N2138" s="72"/>
      <c r="O2138" s="72"/>
      <c r="P2138" s="72"/>
      <c r="Q2138" s="72"/>
      <c r="R2138" s="72"/>
      <c r="S2138" s="72"/>
      <c r="T2138" s="72"/>
      <c r="U2138" s="72"/>
      <c r="V2138" s="72"/>
      <c r="W2138" s="72"/>
      <c r="X2138" s="72"/>
      <c r="Y2138" s="72"/>
    </row>
    <row r="2139" spans="1:25" x14ac:dyDescent="0.3">
      <c r="A2139" s="4"/>
      <c r="B2139" s="4"/>
      <c r="C2139" s="4"/>
      <c r="D2139" s="4"/>
      <c r="E2139" s="4"/>
      <c r="F2139" s="4"/>
      <c r="G2139" s="4"/>
      <c r="H2139" s="72"/>
      <c r="I2139" s="72"/>
      <c r="J2139" s="72"/>
      <c r="K2139" s="72"/>
      <c r="L2139" s="72"/>
      <c r="M2139" s="72"/>
      <c r="N2139" s="72"/>
      <c r="O2139" s="72"/>
      <c r="P2139" s="72"/>
      <c r="Q2139" s="72"/>
      <c r="R2139" s="72"/>
      <c r="S2139" s="72"/>
      <c r="T2139" s="72"/>
      <c r="U2139" s="72"/>
      <c r="V2139" s="72"/>
      <c r="W2139" s="72"/>
      <c r="X2139" s="72"/>
      <c r="Y2139" s="72"/>
    </row>
    <row r="2140" spans="1:25" x14ac:dyDescent="0.3">
      <c r="A2140" s="4"/>
      <c r="B2140" s="4"/>
      <c r="C2140" s="4"/>
      <c r="D2140" s="4"/>
      <c r="E2140" s="4"/>
      <c r="F2140" s="4"/>
      <c r="G2140" s="4"/>
      <c r="H2140" s="72"/>
      <c r="I2140" s="72"/>
      <c r="J2140" s="72"/>
      <c r="K2140" s="72"/>
      <c r="L2140" s="72"/>
      <c r="M2140" s="72"/>
      <c r="N2140" s="72"/>
      <c r="O2140" s="72"/>
      <c r="P2140" s="72"/>
      <c r="Q2140" s="72"/>
      <c r="R2140" s="72"/>
      <c r="S2140" s="72"/>
      <c r="T2140" s="72"/>
      <c r="U2140" s="72"/>
      <c r="V2140" s="72"/>
      <c r="W2140" s="72"/>
      <c r="X2140" s="72"/>
      <c r="Y2140" s="72"/>
    </row>
    <row r="2141" spans="1:25" x14ac:dyDescent="0.3">
      <c r="A2141" s="4"/>
      <c r="B2141" s="4"/>
      <c r="C2141" s="4"/>
      <c r="D2141" s="4"/>
      <c r="E2141" s="4"/>
      <c r="F2141" s="4"/>
      <c r="G2141" s="4"/>
      <c r="H2141" s="72"/>
      <c r="I2141" s="72"/>
      <c r="J2141" s="72"/>
      <c r="K2141" s="72"/>
      <c r="L2141" s="72"/>
      <c r="M2141" s="72"/>
      <c r="N2141" s="72"/>
      <c r="O2141" s="72"/>
      <c r="P2141" s="72"/>
      <c r="Q2141" s="72"/>
      <c r="R2141" s="72"/>
      <c r="S2141" s="72"/>
      <c r="T2141" s="72"/>
      <c r="U2141" s="72"/>
      <c r="V2141" s="72"/>
      <c r="W2141" s="72"/>
      <c r="X2141" s="72"/>
      <c r="Y2141" s="72"/>
    </row>
    <row r="2142" spans="1:25" x14ac:dyDescent="0.3">
      <c r="A2142" s="4"/>
      <c r="B2142" s="4"/>
      <c r="C2142" s="4"/>
      <c r="D2142" s="4"/>
      <c r="E2142" s="4"/>
      <c r="F2142" s="4"/>
      <c r="G2142" s="4"/>
      <c r="H2142" s="72"/>
      <c r="I2142" s="72"/>
      <c r="J2142" s="72"/>
      <c r="K2142" s="72"/>
      <c r="L2142" s="72"/>
      <c r="M2142" s="72"/>
      <c r="N2142" s="72"/>
      <c r="O2142" s="72"/>
      <c r="P2142" s="72"/>
      <c r="Q2142" s="72"/>
      <c r="R2142" s="72"/>
      <c r="S2142" s="72"/>
      <c r="T2142" s="72"/>
      <c r="U2142" s="72"/>
      <c r="V2142" s="72"/>
      <c r="W2142" s="72"/>
      <c r="X2142" s="72"/>
      <c r="Y2142" s="72"/>
    </row>
    <row r="2143" spans="1:25" x14ac:dyDescent="0.3">
      <c r="A2143" s="4"/>
      <c r="B2143" s="4"/>
      <c r="C2143" s="4"/>
      <c r="D2143" s="4"/>
      <c r="E2143" s="4"/>
      <c r="F2143" s="4"/>
      <c r="G2143" s="4"/>
      <c r="H2143" s="72"/>
      <c r="I2143" s="72"/>
      <c r="J2143" s="72"/>
      <c r="K2143" s="72"/>
      <c r="L2143" s="72"/>
      <c r="M2143" s="72"/>
      <c r="N2143" s="72"/>
      <c r="O2143" s="72"/>
      <c r="P2143" s="72"/>
      <c r="Q2143" s="72"/>
      <c r="R2143" s="72"/>
      <c r="S2143" s="72"/>
      <c r="T2143" s="72"/>
      <c r="U2143" s="72"/>
      <c r="V2143" s="72"/>
      <c r="W2143" s="72"/>
      <c r="X2143" s="72"/>
      <c r="Y2143" s="72"/>
    </row>
    <row r="2144" spans="1:25" x14ac:dyDescent="0.3">
      <c r="A2144" s="4"/>
      <c r="B2144" s="4"/>
      <c r="C2144" s="4"/>
      <c r="D2144" s="4"/>
      <c r="E2144" s="4"/>
      <c r="F2144" s="4"/>
      <c r="G2144" s="4"/>
      <c r="H2144" s="72"/>
      <c r="I2144" s="72"/>
      <c r="J2144" s="72"/>
      <c r="K2144" s="72"/>
      <c r="L2144" s="72"/>
      <c r="M2144" s="72"/>
      <c r="N2144" s="72"/>
      <c r="O2144" s="72"/>
      <c r="P2144" s="72"/>
      <c r="Q2144" s="72"/>
      <c r="R2144" s="72"/>
      <c r="S2144" s="72"/>
      <c r="T2144" s="72"/>
      <c r="U2144" s="72"/>
      <c r="V2144" s="72"/>
      <c r="W2144" s="72"/>
      <c r="X2144" s="72"/>
      <c r="Y2144" s="72"/>
    </row>
    <row r="2145" spans="1:25" x14ac:dyDescent="0.3">
      <c r="A2145" s="4"/>
      <c r="B2145" s="4"/>
      <c r="C2145" s="4"/>
      <c r="D2145" s="4"/>
      <c r="E2145" s="4"/>
      <c r="F2145" s="4"/>
      <c r="G2145" s="4"/>
      <c r="H2145" s="72"/>
      <c r="I2145" s="72"/>
      <c r="J2145" s="72"/>
      <c r="K2145" s="72"/>
      <c r="L2145" s="72"/>
      <c r="M2145" s="72"/>
      <c r="N2145" s="72"/>
      <c r="O2145" s="72"/>
      <c r="P2145" s="72"/>
      <c r="Q2145" s="72"/>
      <c r="R2145" s="72"/>
      <c r="S2145" s="72"/>
      <c r="T2145" s="72"/>
      <c r="U2145" s="72"/>
      <c r="V2145" s="72"/>
      <c r="W2145" s="72"/>
      <c r="X2145" s="72"/>
      <c r="Y2145" s="72"/>
    </row>
    <row r="2146" spans="1:25" x14ac:dyDescent="0.3">
      <c r="A2146" s="4"/>
      <c r="B2146" s="4"/>
      <c r="C2146" s="4"/>
      <c r="D2146" s="4"/>
      <c r="E2146" s="4"/>
      <c r="F2146" s="4"/>
      <c r="G2146" s="4"/>
      <c r="H2146" s="72"/>
      <c r="I2146" s="72"/>
      <c r="J2146" s="72"/>
      <c r="K2146" s="72"/>
      <c r="L2146" s="72"/>
      <c r="M2146" s="72"/>
      <c r="N2146" s="72"/>
      <c r="O2146" s="72"/>
      <c r="P2146" s="72"/>
      <c r="Q2146" s="72"/>
      <c r="R2146" s="72"/>
      <c r="S2146" s="72"/>
      <c r="T2146" s="72"/>
      <c r="U2146" s="72"/>
      <c r="V2146" s="72"/>
      <c r="W2146" s="72"/>
      <c r="X2146" s="72"/>
      <c r="Y2146" s="72"/>
    </row>
    <row r="2147" spans="1:25" x14ac:dyDescent="0.3">
      <c r="A2147" s="4"/>
      <c r="B2147" s="4"/>
      <c r="C2147" s="4"/>
      <c r="D2147" s="4"/>
      <c r="E2147" s="4"/>
      <c r="F2147" s="4"/>
      <c r="G2147" s="4"/>
      <c r="H2147" s="72"/>
      <c r="I2147" s="72"/>
      <c r="J2147" s="72"/>
      <c r="K2147" s="72"/>
      <c r="L2147" s="72"/>
      <c r="M2147" s="72"/>
      <c r="N2147" s="72"/>
      <c r="O2147" s="72"/>
      <c r="P2147" s="72"/>
      <c r="Q2147" s="72"/>
      <c r="R2147" s="72"/>
      <c r="S2147" s="72"/>
      <c r="T2147" s="72"/>
      <c r="U2147" s="72"/>
      <c r="V2147" s="72"/>
      <c r="W2147" s="72"/>
      <c r="X2147" s="72"/>
      <c r="Y2147" s="72"/>
    </row>
    <row r="2148" spans="1:25" x14ac:dyDescent="0.3">
      <c r="A2148" s="4"/>
      <c r="B2148" s="4"/>
      <c r="C2148" s="4"/>
      <c r="D2148" s="4"/>
      <c r="E2148" s="4"/>
      <c r="F2148" s="4"/>
      <c r="G2148" s="4"/>
      <c r="H2148" s="72"/>
      <c r="I2148" s="72"/>
      <c r="J2148" s="72"/>
      <c r="K2148" s="72"/>
      <c r="L2148" s="72"/>
      <c r="M2148" s="72"/>
      <c r="N2148" s="72"/>
      <c r="O2148" s="72"/>
      <c r="P2148" s="72"/>
      <c r="Q2148" s="72"/>
      <c r="R2148" s="72"/>
      <c r="S2148" s="72"/>
      <c r="T2148" s="72"/>
      <c r="U2148" s="72"/>
      <c r="V2148" s="72"/>
      <c r="W2148" s="72"/>
      <c r="X2148" s="72"/>
      <c r="Y2148" s="72"/>
    </row>
    <row r="2149" spans="1:25" x14ac:dyDescent="0.3">
      <c r="A2149" s="4"/>
      <c r="B2149" s="4"/>
      <c r="C2149" s="4"/>
      <c r="D2149" s="4"/>
      <c r="E2149" s="4"/>
      <c r="F2149" s="4"/>
      <c r="G2149" s="4"/>
      <c r="H2149" s="72"/>
      <c r="I2149" s="72"/>
      <c r="J2149" s="72"/>
      <c r="K2149" s="72"/>
      <c r="L2149" s="72"/>
      <c r="M2149" s="72"/>
      <c r="N2149" s="72"/>
      <c r="O2149" s="72"/>
      <c r="P2149" s="72"/>
      <c r="Q2149" s="72"/>
      <c r="R2149" s="72"/>
      <c r="S2149" s="72"/>
      <c r="T2149" s="72"/>
      <c r="U2149" s="72"/>
      <c r="V2149" s="72"/>
      <c r="W2149" s="72"/>
      <c r="X2149" s="72"/>
      <c r="Y2149" s="72"/>
    </row>
    <row r="2150" spans="1:25" x14ac:dyDescent="0.3">
      <c r="A2150" s="4"/>
      <c r="B2150" s="4"/>
      <c r="C2150" s="4"/>
      <c r="D2150" s="4"/>
      <c r="E2150" s="4"/>
      <c r="F2150" s="4"/>
      <c r="G2150" s="4"/>
      <c r="H2150" s="72"/>
      <c r="I2150" s="72"/>
      <c r="J2150" s="72"/>
      <c r="K2150" s="72"/>
      <c r="L2150" s="72"/>
      <c r="M2150" s="72"/>
      <c r="N2150" s="72"/>
      <c r="O2150" s="72"/>
      <c r="P2150" s="72"/>
      <c r="Q2150" s="72"/>
      <c r="R2150" s="72"/>
      <c r="S2150" s="72"/>
      <c r="T2150" s="72"/>
      <c r="U2150" s="72"/>
      <c r="V2150" s="72"/>
      <c r="W2150" s="72"/>
      <c r="X2150" s="72"/>
      <c r="Y2150" s="72"/>
    </row>
    <row r="2151" spans="1:25" x14ac:dyDescent="0.3">
      <c r="A2151" s="4"/>
      <c r="B2151" s="4"/>
      <c r="C2151" s="4"/>
      <c r="D2151" s="4"/>
      <c r="E2151" s="4"/>
      <c r="F2151" s="4"/>
      <c r="G2151" s="4"/>
      <c r="H2151" s="72"/>
      <c r="I2151" s="72"/>
      <c r="J2151" s="72"/>
      <c r="K2151" s="72"/>
      <c r="L2151" s="72"/>
      <c r="M2151" s="72"/>
      <c r="N2151" s="72"/>
      <c r="O2151" s="72"/>
      <c r="P2151" s="72"/>
      <c r="Q2151" s="72"/>
      <c r="R2151" s="72"/>
      <c r="S2151" s="72"/>
      <c r="T2151" s="72"/>
      <c r="U2151" s="72"/>
      <c r="V2151" s="72"/>
      <c r="W2151" s="72"/>
      <c r="X2151" s="72"/>
      <c r="Y2151" s="72"/>
    </row>
    <row r="2152" spans="1:25" x14ac:dyDescent="0.3">
      <c r="A2152" s="4"/>
      <c r="B2152" s="4"/>
      <c r="C2152" s="4"/>
      <c r="D2152" s="4"/>
      <c r="E2152" s="4"/>
      <c r="F2152" s="4"/>
      <c r="G2152" s="4"/>
      <c r="H2152" s="72"/>
      <c r="I2152" s="72"/>
      <c r="J2152" s="72"/>
      <c r="K2152" s="72"/>
      <c r="L2152" s="72"/>
      <c r="M2152" s="72"/>
      <c r="N2152" s="72"/>
      <c r="O2152" s="72"/>
      <c r="P2152" s="72"/>
      <c r="Q2152" s="72"/>
      <c r="R2152" s="72"/>
      <c r="S2152" s="72"/>
      <c r="T2152" s="72"/>
      <c r="U2152" s="72"/>
      <c r="V2152" s="72"/>
      <c r="W2152" s="72"/>
      <c r="X2152" s="72"/>
      <c r="Y2152" s="72"/>
    </row>
    <row r="2153" spans="1:25" x14ac:dyDescent="0.3">
      <c r="A2153" s="4"/>
      <c r="B2153" s="4"/>
      <c r="C2153" s="4"/>
      <c r="D2153" s="4"/>
      <c r="E2153" s="4"/>
      <c r="F2153" s="4"/>
      <c r="G2153" s="4"/>
      <c r="H2153" s="72"/>
      <c r="I2153" s="72"/>
      <c r="J2153" s="72"/>
      <c r="K2153" s="72"/>
      <c r="L2153" s="72"/>
      <c r="M2153" s="72"/>
      <c r="N2153" s="72"/>
      <c r="O2153" s="72"/>
      <c r="P2153" s="72"/>
      <c r="Q2153" s="72"/>
      <c r="R2153" s="72"/>
      <c r="S2153" s="72"/>
      <c r="T2153" s="72"/>
      <c r="U2153" s="72"/>
      <c r="V2153" s="72"/>
      <c r="W2153" s="72"/>
      <c r="X2153" s="72"/>
      <c r="Y2153" s="72"/>
    </row>
    <row r="2154" spans="1:25" x14ac:dyDescent="0.3">
      <c r="A2154" s="4"/>
      <c r="B2154" s="4"/>
      <c r="C2154" s="4"/>
      <c r="D2154" s="4"/>
      <c r="E2154" s="4"/>
      <c r="F2154" s="4"/>
      <c r="G2154" s="4"/>
      <c r="H2154" s="72"/>
      <c r="I2154" s="72"/>
      <c r="J2154" s="72"/>
      <c r="K2154" s="72"/>
      <c r="L2154" s="72"/>
      <c r="M2154" s="72"/>
      <c r="N2154" s="72"/>
      <c r="O2154" s="72"/>
      <c r="P2154" s="72"/>
      <c r="Q2154" s="72"/>
      <c r="R2154" s="72"/>
      <c r="S2154" s="72"/>
      <c r="T2154" s="72"/>
      <c r="U2154" s="72"/>
      <c r="V2154" s="72"/>
      <c r="W2154" s="72"/>
      <c r="X2154" s="72"/>
      <c r="Y2154" s="72"/>
    </row>
    <row r="2155" spans="1:25" x14ac:dyDescent="0.3">
      <c r="A2155" s="4"/>
      <c r="B2155" s="4"/>
      <c r="C2155" s="4"/>
      <c r="D2155" s="4"/>
      <c r="E2155" s="4"/>
      <c r="F2155" s="4"/>
      <c r="G2155" s="4"/>
      <c r="H2155" s="72"/>
      <c r="I2155" s="72"/>
      <c r="J2155" s="72"/>
      <c r="K2155" s="72"/>
      <c r="L2155" s="72"/>
      <c r="M2155" s="72"/>
      <c r="N2155" s="72"/>
      <c r="O2155" s="72"/>
      <c r="P2155" s="72"/>
      <c r="Q2155" s="72"/>
      <c r="R2155" s="72"/>
      <c r="S2155" s="72"/>
      <c r="T2155" s="72"/>
      <c r="U2155" s="72"/>
      <c r="V2155" s="72"/>
      <c r="W2155" s="72"/>
      <c r="X2155" s="72"/>
      <c r="Y2155" s="72"/>
    </row>
    <row r="2156" spans="1:25" x14ac:dyDescent="0.3">
      <c r="A2156" s="4"/>
      <c r="B2156" s="4"/>
      <c r="C2156" s="4"/>
      <c r="D2156" s="4"/>
      <c r="E2156" s="4"/>
      <c r="F2156" s="4"/>
      <c r="G2156" s="4"/>
      <c r="H2156" s="72"/>
      <c r="I2156" s="72"/>
      <c r="J2156" s="72"/>
      <c r="K2156" s="72"/>
      <c r="L2156" s="72"/>
      <c r="M2156" s="72"/>
      <c r="N2156" s="72"/>
      <c r="O2156" s="72"/>
      <c r="P2156" s="72"/>
      <c r="Q2156" s="72"/>
      <c r="R2156" s="72"/>
      <c r="S2156" s="72"/>
      <c r="T2156" s="72"/>
      <c r="U2156" s="72"/>
      <c r="V2156" s="72"/>
      <c r="W2156" s="72"/>
      <c r="X2156" s="72"/>
      <c r="Y2156" s="72"/>
    </row>
    <row r="2157" spans="1:25" x14ac:dyDescent="0.3">
      <c r="A2157" s="4"/>
      <c r="B2157" s="4"/>
      <c r="C2157" s="4"/>
      <c r="D2157" s="4"/>
      <c r="E2157" s="4"/>
      <c r="F2157" s="4"/>
      <c r="G2157" s="4"/>
      <c r="H2157" s="72"/>
      <c r="I2157" s="72"/>
      <c r="J2157" s="72"/>
      <c r="K2157" s="72"/>
      <c r="L2157" s="72"/>
      <c r="M2157" s="72"/>
      <c r="N2157" s="72"/>
      <c r="O2157" s="72"/>
      <c r="P2157" s="72"/>
      <c r="Q2157" s="72"/>
      <c r="R2157" s="72"/>
      <c r="S2157" s="72"/>
      <c r="T2157" s="72"/>
      <c r="U2157" s="72"/>
      <c r="V2157" s="72"/>
      <c r="W2157" s="72"/>
      <c r="X2157" s="72"/>
      <c r="Y2157" s="72"/>
    </row>
    <row r="2158" spans="1:25" x14ac:dyDescent="0.3">
      <c r="A2158" s="4"/>
      <c r="B2158" s="4"/>
      <c r="C2158" s="4"/>
      <c r="D2158" s="4"/>
      <c r="E2158" s="4"/>
      <c r="F2158" s="4"/>
      <c r="G2158" s="4"/>
      <c r="H2158" s="72"/>
      <c r="I2158" s="72"/>
      <c r="J2158" s="72"/>
      <c r="K2158" s="72"/>
      <c r="L2158" s="72"/>
      <c r="M2158" s="72"/>
      <c r="N2158" s="72"/>
      <c r="O2158" s="72"/>
      <c r="P2158" s="72"/>
      <c r="Q2158" s="72"/>
      <c r="R2158" s="72"/>
      <c r="S2158" s="72"/>
      <c r="T2158" s="72"/>
      <c r="U2158" s="72"/>
      <c r="V2158" s="72"/>
      <c r="W2158" s="72"/>
      <c r="X2158" s="72"/>
      <c r="Y2158" s="72"/>
    </row>
    <row r="2159" spans="1:25" x14ac:dyDescent="0.3">
      <c r="A2159" s="4"/>
      <c r="B2159" s="4"/>
      <c r="C2159" s="4"/>
      <c r="D2159" s="4"/>
      <c r="E2159" s="4"/>
      <c r="F2159" s="4"/>
      <c r="G2159" s="4"/>
      <c r="H2159" s="72"/>
      <c r="I2159" s="72"/>
      <c r="J2159" s="72"/>
      <c r="K2159" s="72"/>
      <c r="L2159" s="72"/>
      <c r="M2159" s="72"/>
      <c r="N2159" s="72"/>
      <c r="O2159" s="72"/>
      <c r="P2159" s="72"/>
      <c r="Q2159" s="72"/>
      <c r="R2159" s="72"/>
      <c r="S2159" s="72"/>
      <c r="T2159" s="72"/>
      <c r="U2159" s="72"/>
      <c r="V2159" s="72"/>
      <c r="W2159" s="72"/>
      <c r="X2159" s="72"/>
      <c r="Y2159" s="72"/>
    </row>
    <row r="2160" spans="1:25" x14ac:dyDescent="0.3">
      <c r="A2160" s="4"/>
      <c r="B2160" s="4"/>
      <c r="C2160" s="4"/>
      <c r="D2160" s="4"/>
      <c r="E2160" s="4"/>
      <c r="F2160" s="4"/>
      <c r="G2160" s="4"/>
      <c r="H2160" s="72"/>
      <c r="I2160" s="72"/>
      <c r="J2160" s="72"/>
      <c r="K2160" s="72"/>
      <c r="L2160" s="72"/>
      <c r="M2160" s="72"/>
      <c r="N2160" s="72"/>
      <c r="O2160" s="72"/>
      <c r="P2160" s="72"/>
      <c r="Q2160" s="72"/>
      <c r="R2160" s="72"/>
      <c r="S2160" s="72"/>
      <c r="T2160" s="72"/>
      <c r="U2160" s="72"/>
      <c r="V2160" s="72"/>
      <c r="W2160" s="72"/>
      <c r="X2160" s="72"/>
      <c r="Y2160" s="72"/>
    </row>
    <row r="2161" spans="1:25" x14ac:dyDescent="0.3">
      <c r="A2161" s="4"/>
      <c r="B2161" s="4"/>
      <c r="C2161" s="4"/>
      <c r="D2161" s="4"/>
      <c r="E2161" s="4"/>
      <c r="F2161" s="4"/>
      <c r="G2161" s="4"/>
      <c r="H2161" s="72"/>
      <c r="I2161" s="72"/>
      <c r="J2161" s="72"/>
      <c r="K2161" s="72"/>
      <c r="L2161" s="72"/>
      <c r="M2161" s="72"/>
      <c r="N2161" s="72"/>
      <c r="O2161" s="72"/>
      <c r="P2161" s="72"/>
      <c r="Q2161" s="72"/>
      <c r="R2161" s="72"/>
      <c r="S2161" s="72"/>
      <c r="T2161" s="72"/>
      <c r="U2161" s="72"/>
      <c r="V2161" s="72"/>
      <c r="W2161" s="72"/>
      <c r="X2161" s="72"/>
      <c r="Y2161" s="72"/>
    </row>
    <row r="2162" spans="1:25" x14ac:dyDescent="0.3">
      <c r="A2162" s="4"/>
      <c r="B2162" s="4"/>
      <c r="C2162" s="4"/>
      <c r="D2162" s="4"/>
      <c r="E2162" s="4"/>
      <c r="F2162" s="4"/>
      <c r="G2162" s="4"/>
      <c r="H2162" s="72"/>
      <c r="I2162" s="72"/>
      <c r="J2162" s="72"/>
      <c r="K2162" s="72"/>
      <c r="L2162" s="72"/>
      <c r="M2162" s="72"/>
      <c r="N2162" s="72"/>
      <c r="O2162" s="72"/>
      <c r="P2162" s="72"/>
      <c r="Q2162" s="72"/>
      <c r="R2162" s="72"/>
      <c r="S2162" s="72"/>
      <c r="T2162" s="72"/>
      <c r="U2162" s="72"/>
      <c r="V2162" s="72"/>
      <c r="W2162" s="72"/>
      <c r="X2162" s="72"/>
      <c r="Y2162" s="72"/>
    </row>
    <row r="2163" spans="1:25" x14ac:dyDescent="0.3">
      <c r="A2163" s="4"/>
      <c r="B2163" s="4"/>
      <c r="C2163" s="4"/>
      <c r="D2163" s="4"/>
      <c r="E2163" s="4"/>
      <c r="F2163" s="4"/>
      <c r="G2163" s="4"/>
      <c r="H2163" s="72"/>
      <c r="I2163" s="72"/>
      <c r="J2163" s="72"/>
      <c r="K2163" s="72"/>
      <c r="L2163" s="72"/>
      <c r="M2163" s="72"/>
      <c r="N2163" s="72"/>
      <c r="O2163" s="72"/>
      <c r="P2163" s="72"/>
      <c r="Q2163" s="72"/>
      <c r="R2163" s="72"/>
      <c r="S2163" s="72"/>
      <c r="T2163" s="72"/>
      <c r="U2163" s="72"/>
      <c r="V2163" s="72"/>
      <c r="W2163" s="72"/>
      <c r="X2163" s="72"/>
      <c r="Y2163" s="72"/>
    </row>
    <row r="2164" spans="1:25" x14ac:dyDescent="0.3">
      <c r="A2164" s="4"/>
      <c r="B2164" s="4"/>
      <c r="C2164" s="4"/>
      <c r="D2164" s="4"/>
      <c r="E2164" s="4"/>
      <c r="F2164" s="4"/>
      <c r="G2164" s="4"/>
      <c r="H2164" s="72"/>
      <c r="I2164" s="72"/>
      <c r="J2164" s="72"/>
      <c r="K2164" s="72"/>
      <c r="L2164" s="72"/>
      <c r="M2164" s="72"/>
      <c r="N2164" s="72"/>
      <c r="O2164" s="72"/>
      <c r="P2164" s="72"/>
      <c r="Q2164" s="72"/>
      <c r="R2164" s="72"/>
      <c r="S2164" s="72"/>
      <c r="T2164" s="72"/>
      <c r="U2164" s="72"/>
      <c r="V2164" s="72"/>
      <c r="W2164" s="72"/>
      <c r="X2164" s="72"/>
      <c r="Y2164" s="72"/>
    </row>
    <row r="2165" spans="1:25" x14ac:dyDescent="0.3">
      <c r="A2165" s="4"/>
      <c r="B2165" s="4"/>
      <c r="C2165" s="4"/>
      <c r="D2165" s="4"/>
      <c r="E2165" s="4"/>
      <c r="F2165" s="4"/>
      <c r="G2165" s="4"/>
      <c r="H2165" s="72"/>
      <c r="I2165" s="72"/>
      <c r="J2165" s="72"/>
      <c r="K2165" s="72"/>
      <c r="L2165" s="72"/>
      <c r="M2165" s="72"/>
      <c r="N2165" s="72"/>
      <c r="O2165" s="72"/>
      <c r="P2165" s="72"/>
      <c r="Q2165" s="72"/>
      <c r="R2165" s="72"/>
      <c r="S2165" s="72"/>
      <c r="T2165" s="72"/>
      <c r="U2165" s="72"/>
      <c r="V2165" s="72"/>
      <c r="W2165" s="72"/>
      <c r="X2165" s="72"/>
      <c r="Y2165" s="72"/>
    </row>
    <row r="2166" spans="1:25" x14ac:dyDescent="0.3">
      <c r="A2166" s="4"/>
      <c r="B2166" s="4"/>
      <c r="C2166" s="4"/>
      <c r="D2166" s="4"/>
      <c r="E2166" s="4"/>
      <c r="F2166" s="4"/>
      <c r="G2166" s="4"/>
      <c r="H2166" s="72"/>
      <c r="I2166" s="72"/>
      <c r="J2166" s="72"/>
      <c r="K2166" s="72"/>
      <c r="L2166" s="72"/>
      <c r="M2166" s="72"/>
      <c r="N2166" s="72"/>
      <c r="O2166" s="72"/>
      <c r="P2166" s="72"/>
      <c r="Q2166" s="72"/>
      <c r="R2166" s="72"/>
      <c r="S2166" s="72"/>
      <c r="T2166" s="72"/>
      <c r="U2166" s="72"/>
      <c r="V2166" s="72"/>
      <c r="W2166" s="72"/>
      <c r="X2166" s="72"/>
      <c r="Y2166" s="72"/>
    </row>
    <row r="2167" spans="1:25" x14ac:dyDescent="0.3">
      <c r="A2167" s="4"/>
      <c r="B2167" s="4"/>
      <c r="C2167" s="4"/>
      <c r="D2167" s="4"/>
      <c r="E2167" s="4"/>
      <c r="F2167" s="4"/>
      <c r="G2167" s="4"/>
      <c r="H2167" s="72"/>
      <c r="I2167" s="72"/>
      <c r="J2167" s="72"/>
      <c r="K2167" s="72"/>
      <c r="L2167" s="72"/>
      <c r="M2167" s="72"/>
      <c r="N2167" s="72"/>
      <c r="O2167" s="72"/>
      <c r="P2167" s="72"/>
      <c r="Q2167" s="72"/>
      <c r="R2167" s="72"/>
      <c r="S2167" s="72"/>
      <c r="T2167" s="72"/>
      <c r="U2167" s="72"/>
      <c r="V2167" s="72"/>
      <c r="W2167" s="72"/>
      <c r="X2167" s="72"/>
      <c r="Y2167" s="72"/>
    </row>
    <row r="2168" spans="1:25" x14ac:dyDescent="0.3">
      <c r="A2168" s="4"/>
      <c r="B2168" s="4"/>
      <c r="C2168" s="4"/>
      <c r="D2168" s="4"/>
      <c r="E2168" s="4"/>
      <c r="F2168" s="4"/>
      <c r="G2168" s="4"/>
      <c r="H2168" s="72"/>
      <c r="I2168" s="72"/>
      <c r="J2168" s="72"/>
      <c r="K2168" s="72"/>
      <c r="L2168" s="72"/>
      <c r="M2168" s="72"/>
      <c r="N2168" s="72"/>
      <c r="O2168" s="72"/>
      <c r="P2168" s="72"/>
      <c r="Q2168" s="72"/>
      <c r="R2168" s="72"/>
      <c r="S2168" s="72"/>
      <c r="T2168" s="72"/>
      <c r="U2168" s="72"/>
      <c r="V2168" s="72"/>
      <c r="W2168" s="72"/>
      <c r="X2168" s="72"/>
      <c r="Y2168" s="72"/>
    </row>
    <row r="2169" spans="1:25" x14ac:dyDescent="0.3">
      <c r="A2169" s="4"/>
      <c r="B2169" s="4"/>
      <c r="C2169" s="4"/>
      <c r="D2169" s="4"/>
      <c r="E2169" s="4"/>
      <c r="F2169" s="4"/>
      <c r="G2169" s="4"/>
      <c r="H2169" s="72"/>
      <c r="I2169" s="72"/>
      <c r="J2169" s="72"/>
      <c r="K2169" s="72"/>
      <c r="L2169" s="72"/>
      <c r="M2169" s="72"/>
      <c r="N2169" s="72"/>
      <c r="O2169" s="72"/>
      <c r="P2169" s="72"/>
      <c r="Q2169" s="72"/>
      <c r="R2169" s="72"/>
      <c r="S2169" s="72"/>
      <c r="T2169" s="72"/>
      <c r="U2169" s="72"/>
      <c r="V2169" s="72"/>
      <c r="W2169" s="72"/>
      <c r="X2169" s="72"/>
      <c r="Y2169" s="72"/>
    </row>
    <row r="2170" spans="1:25" x14ac:dyDescent="0.3">
      <c r="A2170" s="4"/>
      <c r="B2170" s="4"/>
      <c r="C2170" s="4"/>
      <c r="D2170" s="4"/>
      <c r="E2170" s="4"/>
      <c r="F2170" s="4"/>
      <c r="G2170" s="4"/>
      <c r="H2170" s="72"/>
      <c r="I2170" s="72"/>
      <c r="J2170" s="72"/>
      <c r="K2170" s="72"/>
      <c r="L2170" s="72"/>
      <c r="M2170" s="72"/>
      <c r="N2170" s="72"/>
      <c r="O2170" s="72"/>
      <c r="P2170" s="72"/>
      <c r="Q2170" s="72"/>
      <c r="R2170" s="72"/>
      <c r="S2170" s="72"/>
      <c r="T2170" s="72"/>
      <c r="U2170" s="72"/>
      <c r="V2170" s="72"/>
      <c r="W2170" s="72"/>
      <c r="X2170" s="72"/>
      <c r="Y2170" s="72"/>
    </row>
    <row r="2171" spans="1:25" x14ac:dyDescent="0.3">
      <c r="A2171" s="4"/>
      <c r="B2171" s="4"/>
      <c r="C2171" s="4"/>
      <c r="D2171" s="4"/>
      <c r="E2171" s="4"/>
      <c r="F2171" s="4"/>
      <c r="G2171" s="4"/>
      <c r="H2171" s="72"/>
      <c r="I2171" s="72"/>
      <c r="J2171" s="72"/>
      <c r="K2171" s="72"/>
      <c r="L2171" s="72"/>
      <c r="M2171" s="72"/>
      <c r="N2171" s="72"/>
      <c r="O2171" s="72"/>
      <c r="P2171" s="72"/>
      <c r="Q2171" s="72"/>
      <c r="R2171" s="72"/>
      <c r="S2171" s="72"/>
      <c r="T2171" s="72"/>
      <c r="U2171" s="72"/>
      <c r="V2171" s="72"/>
      <c r="W2171" s="72"/>
      <c r="X2171" s="72"/>
      <c r="Y2171" s="72"/>
    </row>
    <row r="2172" spans="1:25" x14ac:dyDescent="0.3">
      <c r="A2172" s="4"/>
      <c r="B2172" s="4"/>
      <c r="C2172" s="4"/>
      <c r="D2172" s="4"/>
      <c r="E2172" s="4"/>
      <c r="F2172" s="4"/>
      <c r="G2172" s="4"/>
      <c r="H2172" s="72"/>
      <c r="I2172" s="72"/>
      <c r="J2172" s="72"/>
      <c r="K2172" s="72"/>
      <c r="L2172" s="72"/>
      <c r="M2172" s="72"/>
      <c r="N2172" s="72"/>
      <c r="O2172" s="72"/>
      <c r="P2172" s="72"/>
      <c r="Q2172" s="72"/>
      <c r="R2172" s="72"/>
      <c r="S2172" s="72"/>
      <c r="T2172" s="72"/>
      <c r="U2172" s="72"/>
      <c r="V2172" s="72"/>
      <c r="W2172" s="72"/>
      <c r="X2172" s="72"/>
      <c r="Y2172" s="72"/>
    </row>
    <row r="2173" spans="1:25" x14ac:dyDescent="0.3">
      <c r="A2173" s="4"/>
      <c r="B2173" s="4"/>
      <c r="C2173" s="4"/>
      <c r="D2173" s="4"/>
      <c r="E2173" s="4"/>
      <c r="F2173" s="4"/>
      <c r="G2173" s="4"/>
      <c r="H2173" s="72"/>
      <c r="I2173" s="72"/>
      <c r="J2173" s="72"/>
      <c r="K2173" s="72"/>
      <c r="L2173" s="72"/>
      <c r="M2173" s="72"/>
      <c r="N2173" s="72"/>
      <c r="O2173" s="72"/>
      <c r="P2173" s="72"/>
      <c r="Q2173" s="72"/>
      <c r="R2173" s="72"/>
      <c r="S2173" s="72"/>
      <c r="T2173" s="72"/>
      <c r="U2173" s="72"/>
      <c r="V2173" s="72"/>
      <c r="W2173" s="72"/>
      <c r="X2173" s="72"/>
      <c r="Y2173" s="72"/>
    </row>
    <row r="2174" spans="1:25" x14ac:dyDescent="0.3">
      <c r="A2174" s="4"/>
      <c r="B2174" s="4"/>
      <c r="C2174" s="4"/>
      <c r="D2174" s="4"/>
      <c r="E2174" s="4"/>
      <c r="F2174" s="4"/>
      <c r="G2174" s="4"/>
      <c r="H2174" s="72"/>
      <c r="I2174" s="72"/>
      <c r="J2174" s="72"/>
      <c r="K2174" s="72"/>
      <c r="L2174" s="72"/>
      <c r="M2174" s="72"/>
      <c r="N2174" s="72"/>
      <c r="O2174" s="72"/>
      <c r="P2174" s="72"/>
      <c r="Q2174" s="72"/>
      <c r="R2174" s="72"/>
      <c r="S2174" s="72"/>
      <c r="T2174" s="72"/>
      <c r="U2174" s="72"/>
      <c r="V2174" s="72"/>
      <c r="W2174" s="72"/>
      <c r="X2174" s="72"/>
      <c r="Y2174" s="72"/>
    </row>
    <row r="2175" spans="1:25" x14ac:dyDescent="0.3">
      <c r="A2175" s="4"/>
      <c r="B2175" s="4"/>
      <c r="C2175" s="4"/>
      <c r="D2175" s="4"/>
      <c r="E2175" s="4"/>
      <c r="F2175" s="4"/>
      <c r="G2175" s="4"/>
      <c r="H2175" s="72"/>
      <c r="I2175" s="72"/>
      <c r="J2175" s="72"/>
      <c r="K2175" s="72"/>
      <c r="L2175" s="72"/>
      <c r="M2175" s="72"/>
      <c r="N2175" s="72"/>
      <c r="O2175" s="72"/>
      <c r="P2175" s="72"/>
      <c r="Q2175" s="72"/>
      <c r="R2175" s="72"/>
      <c r="S2175" s="72"/>
      <c r="T2175" s="72"/>
      <c r="U2175" s="72"/>
      <c r="V2175" s="72"/>
      <c r="W2175" s="72"/>
      <c r="X2175" s="72"/>
      <c r="Y2175" s="72"/>
    </row>
    <row r="2176" spans="1:25" x14ac:dyDescent="0.3">
      <c r="A2176" s="4"/>
      <c r="B2176" s="4"/>
      <c r="C2176" s="4"/>
      <c r="D2176" s="4"/>
      <c r="E2176" s="4"/>
      <c r="F2176" s="4"/>
      <c r="G2176" s="4"/>
      <c r="H2176" s="72"/>
      <c r="I2176" s="72"/>
      <c r="J2176" s="72"/>
      <c r="K2176" s="72"/>
      <c r="L2176" s="72"/>
      <c r="M2176" s="72"/>
      <c r="N2176" s="72"/>
      <c r="O2176" s="72"/>
      <c r="P2176" s="72"/>
      <c r="Q2176" s="72"/>
      <c r="R2176" s="72"/>
      <c r="S2176" s="72"/>
      <c r="T2176" s="72"/>
      <c r="U2176" s="72"/>
      <c r="V2176" s="72"/>
      <c r="W2176" s="72"/>
      <c r="X2176" s="72"/>
      <c r="Y2176" s="72"/>
    </row>
    <row r="2177" spans="1:25" x14ac:dyDescent="0.3">
      <c r="A2177" s="4"/>
      <c r="B2177" s="4"/>
      <c r="C2177" s="4"/>
      <c r="D2177" s="4"/>
      <c r="E2177" s="4"/>
      <c r="F2177" s="4"/>
      <c r="G2177" s="4"/>
      <c r="H2177" s="72"/>
      <c r="I2177" s="72"/>
      <c r="J2177" s="72"/>
      <c r="K2177" s="72"/>
      <c r="L2177" s="72"/>
      <c r="M2177" s="72"/>
      <c r="N2177" s="72"/>
      <c r="O2177" s="72"/>
      <c r="P2177" s="72"/>
      <c r="Q2177" s="72"/>
      <c r="R2177" s="72"/>
      <c r="S2177" s="72"/>
      <c r="T2177" s="72"/>
      <c r="U2177" s="72"/>
      <c r="V2177" s="72"/>
      <c r="W2177" s="72"/>
      <c r="X2177" s="72"/>
      <c r="Y2177" s="72"/>
    </row>
    <row r="2178" spans="1:25" x14ac:dyDescent="0.3">
      <c r="A2178" s="4"/>
      <c r="B2178" s="4"/>
      <c r="C2178" s="4"/>
      <c r="D2178" s="4"/>
      <c r="E2178" s="4"/>
      <c r="F2178" s="4"/>
      <c r="G2178" s="4"/>
      <c r="H2178" s="72"/>
      <c r="I2178" s="72"/>
      <c r="J2178" s="72"/>
      <c r="K2178" s="72"/>
      <c r="L2178" s="72"/>
      <c r="M2178" s="72"/>
      <c r="N2178" s="72"/>
      <c r="O2178" s="72"/>
      <c r="P2178" s="72"/>
      <c r="Q2178" s="72"/>
      <c r="R2178" s="72"/>
      <c r="S2178" s="72"/>
      <c r="T2178" s="72"/>
      <c r="U2178" s="72"/>
      <c r="V2178" s="72"/>
      <c r="W2178" s="72"/>
      <c r="X2178" s="72"/>
      <c r="Y2178" s="72"/>
    </row>
    <row r="2179" spans="1:25" x14ac:dyDescent="0.3">
      <c r="A2179" s="4"/>
      <c r="B2179" s="4"/>
      <c r="C2179" s="4"/>
      <c r="D2179" s="4"/>
      <c r="E2179" s="4"/>
      <c r="F2179" s="4"/>
      <c r="G2179" s="4"/>
      <c r="H2179" s="72"/>
      <c r="I2179" s="72"/>
      <c r="J2179" s="72"/>
      <c r="K2179" s="72"/>
      <c r="L2179" s="72"/>
      <c r="M2179" s="72"/>
      <c r="N2179" s="72"/>
      <c r="O2179" s="72"/>
      <c r="P2179" s="72"/>
      <c r="Q2179" s="72"/>
      <c r="R2179" s="72"/>
      <c r="S2179" s="72"/>
      <c r="T2179" s="72"/>
      <c r="U2179" s="72"/>
      <c r="V2179" s="72"/>
      <c r="W2179" s="72"/>
      <c r="X2179" s="72"/>
      <c r="Y2179" s="72"/>
    </row>
    <row r="2180" spans="1:25" x14ac:dyDescent="0.3">
      <c r="A2180" s="4"/>
      <c r="B2180" s="4"/>
      <c r="C2180" s="4"/>
      <c r="D2180" s="4"/>
      <c r="E2180" s="4"/>
      <c r="F2180" s="4"/>
      <c r="G2180" s="4"/>
      <c r="H2180" s="72"/>
      <c r="I2180" s="72"/>
      <c r="J2180" s="72"/>
      <c r="K2180" s="72"/>
      <c r="L2180" s="72"/>
      <c r="M2180" s="72"/>
      <c r="N2180" s="72"/>
      <c r="O2180" s="72"/>
      <c r="P2180" s="72"/>
      <c r="Q2180" s="72"/>
      <c r="R2180" s="72"/>
      <c r="S2180" s="72"/>
      <c r="T2180" s="72"/>
      <c r="U2180" s="72"/>
      <c r="V2180" s="72"/>
      <c r="W2180" s="72"/>
      <c r="X2180" s="72"/>
      <c r="Y2180" s="72"/>
    </row>
    <row r="2181" spans="1:25" x14ac:dyDescent="0.3">
      <c r="A2181" s="4"/>
      <c r="B2181" s="4"/>
      <c r="C2181" s="4"/>
      <c r="D2181" s="4"/>
      <c r="E2181" s="4"/>
      <c r="F2181" s="4"/>
      <c r="G2181" s="4"/>
      <c r="H2181" s="72"/>
      <c r="I2181" s="72"/>
      <c r="J2181" s="72"/>
      <c r="K2181" s="72"/>
      <c r="L2181" s="72"/>
      <c r="M2181" s="72"/>
      <c r="N2181" s="72"/>
      <c r="O2181" s="72"/>
      <c r="P2181" s="72"/>
      <c r="Q2181" s="72"/>
      <c r="R2181" s="72"/>
      <c r="S2181" s="72"/>
      <c r="T2181" s="72"/>
      <c r="U2181" s="72"/>
      <c r="V2181" s="72"/>
      <c r="W2181" s="72"/>
      <c r="X2181" s="72"/>
      <c r="Y2181" s="72"/>
    </row>
    <row r="2182" spans="1:25" x14ac:dyDescent="0.3">
      <c r="A2182" s="4"/>
      <c r="B2182" s="4"/>
      <c r="C2182" s="4"/>
      <c r="D2182" s="4"/>
      <c r="E2182" s="4"/>
      <c r="F2182" s="4"/>
      <c r="G2182" s="4"/>
      <c r="H2182" s="72"/>
      <c r="I2182" s="72"/>
      <c r="J2182" s="72"/>
      <c r="K2182" s="72"/>
      <c r="L2182" s="72"/>
      <c r="M2182" s="72"/>
      <c r="N2182" s="72"/>
      <c r="O2182" s="72"/>
      <c r="P2182" s="72"/>
      <c r="Q2182" s="72"/>
      <c r="R2182" s="72"/>
      <c r="S2182" s="72"/>
      <c r="T2182" s="72"/>
      <c r="U2182" s="72"/>
      <c r="V2182" s="72"/>
      <c r="W2182" s="72"/>
      <c r="X2182" s="72"/>
      <c r="Y2182" s="72"/>
    </row>
    <row r="2183" spans="1:25" x14ac:dyDescent="0.3">
      <c r="A2183" s="4"/>
      <c r="B2183" s="4"/>
      <c r="C2183" s="4"/>
      <c r="D2183" s="4"/>
      <c r="E2183" s="4"/>
      <c r="F2183" s="4"/>
      <c r="G2183" s="4"/>
      <c r="H2183" s="72"/>
      <c r="I2183" s="72"/>
      <c r="J2183" s="72"/>
      <c r="K2183" s="72"/>
      <c r="L2183" s="72"/>
      <c r="M2183" s="72"/>
      <c r="N2183" s="72"/>
      <c r="O2183" s="72"/>
      <c r="P2183" s="72"/>
      <c r="Q2183" s="72"/>
      <c r="R2183" s="72"/>
      <c r="S2183" s="72"/>
      <c r="T2183" s="72"/>
      <c r="U2183" s="72"/>
      <c r="V2183" s="72"/>
      <c r="W2183" s="72"/>
      <c r="X2183" s="72"/>
      <c r="Y2183" s="72"/>
    </row>
    <row r="2184" spans="1:25" x14ac:dyDescent="0.3">
      <c r="A2184" s="4"/>
      <c r="B2184" s="4"/>
      <c r="C2184" s="4"/>
      <c r="D2184" s="4"/>
      <c r="E2184" s="4"/>
      <c r="F2184" s="4"/>
      <c r="G2184" s="4"/>
      <c r="H2184" s="72"/>
      <c r="I2184" s="72"/>
      <c r="J2184" s="72"/>
      <c r="K2184" s="72"/>
      <c r="L2184" s="72"/>
      <c r="M2184" s="72"/>
      <c r="N2184" s="72"/>
      <c r="O2184" s="72"/>
      <c r="P2184" s="72"/>
      <c r="Q2184" s="72"/>
      <c r="R2184" s="72"/>
      <c r="S2184" s="72"/>
      <c r="T2184" s="72"/>
      <c r="U2184" s="72"/>
      <c r="V2184" s="72"/>
      <c r="W2184" s="72"/>
      <c r="X2184" s="72"/>
      <c r="Y2184" s="72"/>
    </row>
    <row r="2185" spans="1:25" x14ac:dyDescent="0.3">
      <c r="A2185" s="4"/>
      <c r="B2185" s="4"/>
      <c r="C2185" s="4"/>
      <c r="D2185" s="4"/>
      <c r="E2185" s="4"/>
      <c r="F2185" s="4"/>
      <c r="G2185" s="4"/>
      <c r="H2185" s="72"/>
      <c r="I2185" s="72"/>
      <c r="J2185" s="72"/>
      <c r="K2185" s="72"/>
      <c r="L2185" s="72"/>
      <c r="M2185" s="72"/>
      <c r="N2185" s="72"/>
      <c r="O2185" s="72"/>
      <c r="P2185" s="72"/>
      <c r="Q2185" s="72"/>
      <c r="R2185" s="72"/>
      <c r="S2185" s="72"/>
      <c r="T2185" s="72"/>
      <c r="U2185" s="72"/>
      <c r="V2185" s="72"/>
      <c r="W2185" s="72"/>
      <c r="X2185" s="72"/>
      <c r="Y2185" s="72"/>
    </row>
    <row r="2186" spans="1:25" x14ac:dyDescent="0.3">
      <c r="A2186" s="4"/>
      <c r="B2186" s="4"/>
      <c r="C2186" s="4"/>
      <c r="D2186" s="4"/>
      <c r="E2186" s="4"/>
      <c r="F2186" s="4"/>
      <c r="G2186" s="4"/>
      <c r="H2186" s="72"/>
      <c r="I2186" s="72"/>
      <c r="J2186" s="72"/>
      <c r="K2186" s="72"/>
      <c r="L2186" s="72"/>
      <c r="M2186" s="72"/>
      <c r="N2186" s="72"/>
      <c r="O2186" s="72"/>
      <c r="P2186" s="72"/>
      <c r="Q2186" s="72"/>
      <c r="R2186" s="72"/>
      <c r="S2186" s="72"/>
      <c r="T2186" s="72"/>
      <c r="U2186" s="72"/>
      <c r="V2186" s="72"/>
      <c r="W2186" s="72"/>
      <c r="X2186" s="72"/>
      <c r="Y2186" s="72"/>
    </row>
    <row r="2187" spans="1:25" x14ac:dyDescent="0.3">
      <c r="A2187" s="4"/>
      <c r="B2187" s="4"/>
      <c r="C2187" s="4"/>
      <c r="D2187" s="4"/>
      <c r="E2187" s="4"/>
      <c r="F2187" s="4"/>
      <c r="G2187" s="4"/>
      <c r="H2187" s="72"/>
      <c r="I2187" s="72"/>
      <c r="J2187" s="72"/>
      <c r="K2187" s="72"/>
      <c r="L2187" s="72"/>
      <c r="M2187" s="72"/>
      <c r="N2187" s="72"/>
      <c r="O2187" s="72"/>
      <c r="P2187" s="72"/>
      <c r="Q2187" s="72"/>
      <c r="R2187" s="72"/>
      <c r="S2187" s="72"/>
      <c r="T2187" s="72"/>
      <c r="U2187" s="72"/>
      <c r="V2187" s="72"/>
      <c r="W2187" s="72"/>
      <c r="X2187" s="72"/>
      <c r="Y2187" s="72"/>
    </row>
    <row r="2188" spans="1:25" x14ac:dyDescent="0.3">
      <c r="A2188" s="4"/>
      <c r="B2188" s="4"/>
      <c r="C2188" s="4"/>
      <c r="D2188" s="4"/>
      <c r="E2188" s="4"/>
      <c r="F2188" s="4"/>
      <c r="G2188" s="4"/>
      <c r="H2188" s="72"/>
      <c r="I2188" s="72"/>
      <c r="J2188" s="72"/>
      <c r="K2188" s="72"/>
      <c r="L2188" s="72"/>
      <c r="M2188" s="72"/>
      <c r="N2188" s="72"/>
      <c r="O2188" s="72"/>
      <c r="P2188" s="72"/>
      <c r="Q2188" s="72"/>
      <c r="R2188" s="72"/>
      <c r="S2188" s="72"/>
      <c r="T2188" s="72"/>
      <c r="U2188" s="72"/>
      <c r="V2188" s="72"/>
      <c r="W2188" s="72"/>
      <c r="X2188" s="72"/>
      <c r="Y2188" s="72"/>
    </row>
    <row r="2189" spans="1:25" x14ac:dyDescent="0.3">
      <c r="A2189" s="4"/>
      <c r="B2189" s="4"/>
      <c r="C2189" s="4"/>
      <c r="D2189" s="4"/>
      <c r="E2189" s="4"/>
      <c r="F2189" s="4"/>
      <c r="G2189" s="4"/>
      <c r="H2189" s="72"/>
      <c r="I2189" s="72"/>
      <c r="J2189" s="72"/>
      <c r="K2189" s="72"/>
      <c r="L2189" s="72"/>
      <c r="M2189" s="72"/>
      <c r="N2189" s="72"/>
      <c r="O2189" s="72"/>
      <c r="P2189" s="72"/>
      <c r="Q2189" s="72"/>
      <c r="R2189" s="72"/>
      <c r="S2189" s="72"/>
      <c r="T2189" s="72"/>
      <c r="U2189" s="72"/>
      <c r="V2189" s="72"/>
      <c r="W2189" s="72"/>
      <c r="X2189" s="72"/>
      <c r="Y2189" s="72"/>
    </row>
    <row r="2190" spans="1:25" x14ac:dyDescent="0.3">
      <c r="A2190" s="4"/>
      <c r="B2190" s="4"/>
      <c r="C2190" s="4"/>
      <c r="D2190" s="4"/>
      <c r="E2190" s="4"/>
      <c r="F2190" s="4"/>
      <c r="G2190" s="4"/>
      <c r="H2190" s="72"/>
      <c r="I2190" s="72"/>
      <c r="J2190" s="72"/>
      <c r="K2190" s="72"/>
      <c r="L2190" s="72"/>
      <c r="M2190" s="72"/>
      <c r="N2190" s="72"/>
      <c r="O2190" s="72"/>
      <c r="P2190" s="72"/>
      <c r="Q2190" s="72"/>
      <c r="R2190" s="72"/>
      <c r="S2190" s="72"/>
      <c r="T2190" s="72"/>
      <c r="U2190" s="72"/>
      <c r="V2190" s="72"/>
      <c r="W2190" s="72"/>
      <c r="X2190" s="72"/>
      <c r="Y2190" s="72"/>
    </row>
    <row r="2191" spans="1:25" x14ac:dyDescent="0.3">
      <c r="A2191" s="4"/>
      <c r="B2191" s="4"/>
      <c r="C2191" s="4"/>
      <c r="D2191" s="4"/>
      <c r="E2191" s="4"/>
      <c r="F2191" s="4"/>
      <c r="G2191" s="4"/>
      <c r="H2191" s="72"/>
      <c r="I2191" s="72"/>
      <c r="J2191" s="72"/>
      <c r="K2191" s="72"/>
      <c r="L2191" s="72"/>
      <c r="M2191" s="72"/>
      <c r="N2191" s="72"/>
      <c r="O2191" s="72"/>
      <c r="P2191" s="72"/>
      <c r="Q2191" s="72"/>
      <c r="R2191" s="72"/>
      <c r="S2191" s="72"/>
      <c r="T2191" s="72"/>
      <c r="U2191" s="72"/>
      <c r="V2191" s="72"/>
      <c r="W2191" s="72"/>
      <c r="X2191" s="72"/>
      <c r="Y2191" s="72"/>
    </row>
    <row r="2192" spans="1:25" x14ac:dyDescent="0.3">
      <c r="A2192" s="4"/>
      <c r="B2192" s="4"/>
      <c r="C2192" s="4"/>
      <c r="D2192" s="4"/>
      <c r="E2192" s="4"/>
      <c r="F2192" s="4"/>
      <c r="G2192" s="4"/>
      <c r="H2192" s="72"/>
      <c r="I2192" s="72"/>
      <c r="J2192" s="72"/>
      <c r="K2192" s="72"/>
      <c r="L2192" s="72"/>
      <c r="M2192" s="72"/>
      <c r="N2192" s="72"/>
      <c r="O2192" s="72"/>
      <c r="P2192" s="72"/>
      <c r="Q2192" s="72"/>
      <c r="R2192" s="72"/>
      <c r="S2192" s="72"/>
      <c r="T2192" s="72"/>
      <c r="U2192" s="72"/>
      <c r="V2192" s="72"/>
      <c r="W2192" s="72"/>
      <c r="X2192" s="72"/>
      <c r="Y2192" s="72"/>
    </row>
    <row r="2193" spans="1:25" x14ac:dyDescent="0.3">
      <c r="A2193" s="4"/>
      <c r="B2193" s="4"/>
      <c r="C2193" s="4"/>
      <c r="D2193" s="4"/>
      <c r="E2193" s="4"/>
      <c r="F2193" s="4"/>
      <c r="G2193" s="4"/>
      <c r="H2193" s="72"/>
      <c r="I2193" s="72"/>
      <c r="J2193" s="72"/>
      <c r="K2193" s="72"/>
      <c r="L2193" s="72"/>
      <c r="M2193" s="72"/>
      <c r="N2193" s="72"/>
      <c r="O2193" s="72"/>
      <c r="P2193" s="72"/>
      <c r="Q2193" s="72"/>
      <c r="R2193" s="72"/>
      <c r="S2193" s="72"/>
      <c r="T2193" s="72"/>
      <c r="U2193" s="72"/>
      <c r="V2193" s="72"/>
      <c r="W2193" s="72"/>
      <c r="X2193" s="72"/>
      <c r="Y2193" s="72"/>
    </row>
    <row r="2194" spans="1:25" x14ac:dyDescent="0.3">
      <c r="A2194" s="4"/>
      <c r="B2194" s="4"/>
      <c r="C2194" s="4"/>
      <c r="D2194" s="4"/>
      <c r="E2194" s="4"/>
      <c r="F2194" s="4"/>
      <c r="G2194" s="4"/>
      <c r="H2194" s="72"/>
      <c r="I2194" s="72"/>
      <c r="J2194" s="72"/>
      <c r="K2194" s="72"/>
      <c r="L2194" s="72"/>
      <c r="M2194" s="72"/>
      <c r="N2194" s="72"/>
      <c r="O2194" s="72"/>
      <c r="P2194" s="72"/>
      <c r="Q2194" s="72"/>
      <c r="R2194" s="72"/>
      <c r="S2194" s="72"/>
      <c r="T2194" s="72"/>
      <c r="U2194" s="72"/>
      <c r="V2194" s="72"/>
      <c r="W2194" s="72"/>
      <c r="X2194" s="72"/>
      <c r="Y2194" s="72"/>
    </row>
    <row r="2195" spans="1:25" x14ac:dyDescent="0.3">
      <c r="A2195" s="4"/>
      <c r="B2195" s="4"/>
      <c r="C2195" s="4"/>
      <c r="D2195" s="4"/>
      <c r="E2195" s="4"/>
      <c r="F2195" s="4"/>
      <c r="G2195" s="4"/>
      <c r="H2195" s="72"/>
      <c r="I2195" s="72"/>
      <c r="J2195" s="72"/>
      <c r="K2195" s="72"/>
      <c r="L2195" s="72"/>
      <c r="M2195" s="72"/>
      <c r="N2195" s="72"/>
      <c r="O2195" s="72"/>
      <c r="P2195" s="72"/>
      <c r="Q2195" s="72"/>
      <c r="R2195" s="72"/>
      <c r="S2195" s="72"/>
      <c r="T2195" s="72"/>
      <c r="U2195" s="72"/>
      <c r="V2195" s="72"/>
      <c r="W2195" s="72"/>
      <c r="X2195" s="72"/>
      <c r="Y2195" s="72"/>
    </row>
    <row r="2196" spans="1:25" x14ac:dyDescent="0.3">
      <c r="A2196" s="4"/>
      <c r="B2196" s="4"/>
      <c r="C2196" s="4"/>
      <c r="D2196" s="4"/>
      <c r="E2196" s="4"/>
      <c r="F2196" s="4"/>
      <c r="G2196" s="4"/>
      <c r="H2196" s="72"/>
      <c r="I2196" s="72"/>
      <c r="J2196" s="72"/>
      <c r="K2196" s="72"/>
      <c r="L2196" s="72"/>
      <c r="M2196" s="72"/>
      <c r="N2196" s="72"/>
      <c r="O2196" s="72"/>
      <c r="P2196" s="72"/>
      <c r="Q2196" s="72"/>
      <c r="R2196" s="72"/>
      <c r="S2196" s="72"/>
      <c r="T2196" s="72"/>
      <c r="U2196" s="72"/>
      <c r="V2196" s="72"/>
      <c r="W2196" s="72"/>
      <c r="X2196" s="72"/>
      <c r="Y2196" s="72"/>
    </row>
    <row r="2197" spans="1:25" x14ac:dyDescent="0.3">
      <c r="A2197" s="4"/>
      <c r="B2197" s="4"/>
      <c r="C2197" s="4"/>
      <c r="D2197" s="4"/>
      <c r="E2197" s="4"/>
      <c r="F2197" s="4"/>
      <c r="G2197" s="4"/>
      <c r="H2197" s="72"/>
      <c r="I2197" s="72"/>
      <c r="J2197" s="72"/>
      <c r="K2197" s="72"/>
      <c r="L2197" s="72"/>
      <c r="M2197" s="72"/>
      <c r="N2197" s="72"/>
      <c r="O2197" s="72"/>
      <c r="P2197" s="72"/>
      <c r="Q2197" s="72"/>
      <c r="R2197" s="72"/>
      <c r="S2197" s="72"/>
      <c r="T2197" s="72"/>
      <c r="U2197" s="72"/>
      <c r="V2197" s="72"/>
      <c r="W2197" s="72"/>
      <c r="X2197" s="72"/>
      <c r="Y2197" s="72"/>
    </row>
    <row r="2198" spans="1:25" x14ac:dyDescent="0.3">
      <c r="A2198" s="4"/>
      <c r="B2198" s="4"/>
      <c r="C2198" s="4"/>
      <c r="D2198" s="4"/>
      <c r="E2198" s="4"/>
      <c r="F2198" s="4"/>
      <c r="G2198" s="4"/>
      <c r="H2198" s="72"/>
      <c r="I2198" s="72"/>
      <c r="J2198" s="72"/>
      <c r="K2198" s="72"/>
      <c r="L2198" s="72"/>
      <c r="M2198" s="72"/>
      <c r="N2198" s="72"/>
      <c r="O2198" s="72"/>
      <c r="P2198" s="72"/>
      <c r="Q2198" s="72"/>
      <c r="R2198" s="72"/>
      <c r="S2198" s="72"/>
      <c r="T2198" s="72"/>
      <c r="U2198" s="72"/>
      <c r="V2198" s="72"/>
      <c r="W2198" s="72"/>
      <c r="X2198" s="72"/>
      <c r="Y2198" s="72"/>
    </row>
    <row r="2199" spans="1:25" x14ac:dyDescent="0.3">
      <c r="A2199" s="4"/>
      <c r="B2199" s="4"/>
      <c r="C2199" s="4"/>
      <c r="D2199" s="4"/>
      <c r="E2199" s="4"/>
      <c r="F2199" s="4"/>
      <c r="G2199" s="4"/>
      <c r="H2199" s="72"/>
      <c r="I2199" s="72"/>
      <c r="J2199" s="72"/>
      <c r="K2199" s="72"/>
      <c r="L2199" s="72"/>
      <c r="M2199" s="72"/>
      <c r="N2199" s="72"/>
      <c r="O2199" s="72"/>
      <c r="P2199" s="72"/>
      <c r="Q2199" s="72"/>
      <c r="R2199" s="72"/>
      <c r="S2199" s="72"/>
      <c r="T2199" s="72"/>
      <c r="U2199" s="72"/>
      <c r="V2199" s="72"/>
      <c r="W2199" s="72"/>
      <c r="X2199" s="72"/>
      <c r="Y2199" s="72"/>
    </row>
    <row r="2200" spans="1:25" x14ac:dyDescent="0.3">
      <c r="A2200" s="4"/>
      <c r="B2200" s="4"/>
      <c r="C2200" s="4"/>
      <c r="D2200" s="4"/>
      <c r="E2200" s="4"/>
      <c r="F2200" s="4"/>
      <c r="G2200" s="4"/>
      <c r="H2200" s="72"/>
      <c r="I2200" s="72"/>
      <c r="J2200" s="72"/>
      <c r="K2200" s="72"/>
      <c r="L2200" s="72"/>
      <c r="M2200" s="72"/>
      <c r="N2200" s="72"/>
      <c r="O2200" s="72"/>
      <c r="P2200" s="72"/>
      <c r="Q2200" s="72"/>
      <c r="R2200" s="72"/>
      <c r="S2200" s="72"/>
      <c r="T2200" s="72"/>
      <c r="U2200" s="72"/>
      <c r="V2200" s="72"/>
      <c r="W2200" s="72"/>
      <c r="X2200" s="72"/>
      <c r="Y2200" s="72"/>
    </row>
    <row r="2201" spans="1:25" x14ac:dyDescent="0.3">
      <c r="A2201" s="4"/>
      <c r="B2201" s="4"/>
      <c r="C2201" s="4"/>
      <c r="D2201" s="4"/>
      <c r="E2201" s="4"/>
      <c r="F2201" s="4"/>
      <c r="G2201" s="4"/>
      <c r="H2201" s="72"/>
      <c r="I2201" s="72"/>
      <c r="J2201" s="72"/>
      <c r="K2201" s="72"/>
      <c r="L2201" s="72"/>
      <c r="M2201" s="72"/>
      <c r="N2201" s="72"/>
      <c r="O2201" s="72"/>
      <c r="P2201" s="72"/>
      <c r="Q2201" s="72"/>
      <c r="R2201" s="72"/>
      <c r="S2201" s="72"/>
      <c r="T2201" s="72"/>
      <c r="U2201" s="72"/>
      <c r="V2201" s="72"/>
      <c r="W2201" s="72"/>
      <c r="X2201" s="72"/>
      <c r="Y2201" s="72"/>
    </row>
    <row r="2202" spans="1:25" x14ac:dyDescent="0.3">
      <c r="A2202" s="4"/>
      <c r="B2202" s="4"/>
      <c r="C2202" s="4"/>
      <c r="D2202" s="4"/>
      <c r="E2202" s="4"/>
      <c r="F2202" s="4"/>
      <c r="G2202" s="4"/>
      <c r="H2202" s="72"/>
      <c r="I2202" s="72"/>
      <c r="J2202" s="72"/>
      <c r="K2202" s="72"/>
      <c r="L2202" s="72"/>
      <c r="M2202" s="72"/>
      <c r="N2202" s="72"/>
      <c r="O2202" s="72"/>
      <c r="P2202" s="72"/>
      <c r="Q2202" s="72"/>
      <c r="R2202" s="72"/>
      <c r="S2202" s="72"/>
      <c r="T2202" s="72"/>
      <c r="U2202" s="72"/>
      <c r="V2202" s="72"/>
      <c r="W2202" s="72"/>
      <c r="X2202" s="72"/>
      <c r="Y2202" s="72"/>
    </row>
    <row r="2203" spans="1:25" x14ac:dyDescent="0.3">
      <c r="A2203" s="4"/>
      <c r="B2203" s="4"/>
      <c r="C2203" s="4"/>
      <c r="D2203" s="4"/>
      <c r="E2203" s="4"/>
      <c r="F2203" s="4"/>
      <c r="G2203" s="4"/>
      <c r="H2203" s="72"/>
      <c r="I2203" s="72"/>
      <c r="J2203" s="72"/>
      <c r="K2203" s="72"/>
      <c r="L2203" s="72"/>
      <c r="M2203" s="72"/>
      <c r="N2203" s="72"/>
      <c r="O2203" s="72"/>
      <c r="P2203" s="72"/>
      <c r="Q2203" s="72"/>
      <c r="R2203" s="72"/>
      <c r="S2203" s="72"/>
      <c r="T2203" s="72"/>
      <c r="U2203" s="72"/>
      <c r="V2203" s="72"/>
      <c r="W2203" s="72"/>
      <c r="X2203" s="72"/>
      <c r="Y2203" s="72"/>
    </row>
    <row r="2204" spans="1:25" x14ac:dyDescent="0.3">
      <c r="A2204" s="4"/>
      <c r="B2204" s="4"/>
      <c r="C2204" s="4"/>
      <c r="D2204" s="4"/>
      <c r="E2204" s="4"/>
      <c r="F2204" s="4"/>
      <c r="G2204" s="4"/>
      <c r="H2204" s="72"/>
      <c r="I2204" s="72"/>
      <c r="J2204" s="72"/>
      <c r="K2204" s="72"/>
      <c r="L2204" s="72"/>
      <c r="M2204" s="72"/>
      <c r="N2204" s="72"/>
      <c r="O2204" s="72"/>
      <c r="P2204" s="72"/>
      <c r="Q2204" s="72"/>
      <c r="R2204" s="72"/>
      <c r="S2204" s="72"/>
      <c r="T2204" s="72"/>
      <c r="U2204" s="72"/>
      <c r="V2204" s="72"/>
      <c r="W2204" s="72"/>
      <c r="X2204" s="72"/>
      <c r="Y2204" s="72"/>
    </row>
    <row r="2205" spans="1:25" x14ac:dyDescent="0.3">
      <c r="A2205" s="4"/>
      <c r="B2205" s="4"/>
      <c r="C2205" s="4"/>
      <c r="D2205" s="4"/>
      <c r="E2205" s="4"/>
      <c r="F2205" s="4"/>
      <c r="G2205" s="4"/>
      <c r="H2205" s="72"/>
      <c r="I2205" s="72"/>
      <c r="J2205" s="72"/>
      <c r="K2205" s="72"/>
      <c r="L2205" s="72"/>
      <c r="M2205" s="72"/>
      <c r="N2205" s="72"/>
      <c r="O2205" s="72"/>
      <c r="P2205" s="72"/>
      <c r="Q2205" s="72"/>
      <c r="R2205" s="72"/>
      <c r="S2205" s="72"/>
      <c r="T2205" s="72"/>
      <c r="U2205" s="72"/>
      <c r="V2205" s="72"/>
      <c r="W2205" s="72"/>
      <c r="X2205" s="72"/>
      <c r="Y2205" s="72"/>
    </row>
    <row r="2206" spans="1:25" x14ac:dyDescent="0.3">
      <c r="A2206" s="4"/>
      <c r="B2206" s="4"/>
      <c r="C2206" s="4"/>
      <c r="D2206" s="4"/>
      <c r="E2206" s="4"/>
      <c r="F2206" s="4"/>
      <c r="G2206" s="4"/>
      <c r="H2206" s="72"/>
      <c r="I2206" s="72"/>
      <c r="J2206" s="72"/>
      <c r="K2206" s="72"/>
      <c r="L2206" s="72"/>
      <c r="M2206" s="72"/>
      <c r="N2206" s="72"/>
      <c r="O2206" s="72"/>
      <c r="P2206" s="72"/>
      <c r="Q2206" s="72"/>
      <c r="R2206" s="72"/>
      <c r="S2206" s="72"/>
      <c r="T2206" s="72"/>
      <c r="U2206" s="72"/>
      <c r="V2206" s="72"/>
      <c r="W2206" s="72"/>
      <c r="X2206" s="72"/>
      <c r="Y2206" s="72"/>
    </row>
    <row r="2207" spans="1:25" x14ac:dyDescent="0.3">
      <c r="A2207" s="4"/>
      <c r="B2207" s="4"/>
      <c r="C2207" s="4"/>
      <c r="D2207" s="4"/>
      <c r="E2207" s="4"/>
      <c r="F2207" s="4"/>
      <c r="G2207" s="4"/>
      <c r="H2207" s="72"/>
      <c r="I2207" s="72"/>
      <c r="J2207" s="72"/>
      <c r="K2207" s="72"/>
      <c r="L2207" s="72"/>
      <c r="M2207" s="72"/>
      <c r="N2207" s="72"/>
      <c r="O2207" s="72"/>
      <c r="P2207" s="72"/>
      <c r="Q2207" s="72"/>
      <c r="R2207" s="72"/>
      <c r="S2207" s="72"/>
      <c r="T2207" s="72"/>
      <c r="U2207" s="72"/>
      <c r="V2207" s="72"/>
      <c r="W2207" s="72"/>
      <c r="X2207" s="72"/>
      <c r="Y2207" s="72"/>
    </row>
    <row r="2208" spans="1:25" x14ac:dyDescent="0.3">
      <c r="A2208" s="4"/>
      <c r="B2208" s="4"/>
      <c r="C2208" s="4"/>
      <c r="D2208" s="4"/>
      <c r="E2208" s="4"/>
      <c r="F2208" s="4"/>
      <c r="G2208" s="4"/>
      <c r="H2208" s="72"/>
      <c r="I2208" s="72"/>
      <c r="J2208" s="72"/>
      <c r="K2208" s="72"/>
      <c r="L2208" s="72"/>
      <c r="M2208" s="72"/>
      <c r="N2208" s="72"/>
      <c r="O2208" s="72"/>
      <c r="P2208" s="72"/>
      <c r="Q2208" s="72"/>
      <c r="R2208" s="72"/>
      <c r="S2208" s="72"/>
      <c r="T2208" s="72"/>
      <c r="U2208" s="72"/>
      <c r="V2208" s="72"/>
      <c r="W2208" s="72"/>
      <c r="X2208" s="72"/>
      <c r="Y2208" s="72"/>
    </row>
    <row r="2209" spans="1:25" x14ac:dyDescent="0.3">
      <c r="A2209" s="4"/>
      <c r="B2209" s="4"/>
      <c r="C2209" s="4"/>
      <c r="D2209" s="4"/>
      <c r="E2209" s="4"/>
      <c r="F2209" s="4"/>
      <c r="G2209" s="4"/>
      <c r="H2209" s="72"/>
      <c r="I2209" s="72"/>
      <c r="J2209" s="72"/>
      <c r="K2209" s="72"/>
      <c r="L2209" s="72"/>
      <c r="M2209" s="72"/>
      <c r="N2209" s="72"/>
      <c r="O2209" s="72"/>
      <c r="P2209" s="72"/>
      <c r="Q2209" s="72"/>
      <c r="R2209" s="72"/>
      <c r="S2209" s="72"/>
      <c r="T2209" s="72"/>
      <c r="U2209" s="72"/>
      <c r="V2209" s="72"/>
      <c r="W2209" s="72"/>
      <c r="X2209" s="72"/>
      <c r="Y2209" s="72"/>
    </row>
    <row r="2210" spans="1:25" x14ac:dyDescent="0.3">
      <c r="A2210" s="4"/>
      <c r="B2210" s="4"/>
      <c r="C2210" s="4"/>
      <c r="D2210" s="4"/>
      <c r="E2210" s="4"/>
      <c r="F2210" s="4"/>
      <c r="G2210" s="4"/>
      <c r="H2210" s="72"/>
      <c r="I2210" s="72"/>
      <c r="J2210" s="72"/>
      <c r="K2210" s="72"/>
      <c r="L2210" s="72"/>
      <c r="M2210" s="72"/>
      <c r="N2210" s="72"/>
      <c r="O2210" s="72"/>
      <c r="P2210" s="72"/>
      <c r="Q2210" s="72"/>
      <c r="R2210" s="72"/>
      <c r="S2210" s="72"/>
      <c r="T2210" s="72"/>
      <c r="U2210" s="72"/>
      <c r="V2210" s="72"/>
      <c r="W2210" s="72"/>
      <c r="X2210" s="72"/>
      <c r="Y2210" s="72"/>
    </row>
    <row r="2211" spans="1:25" x14ac:dyDescent="0.3">
      <c r="A2211" s="4"/>
      <c r="B2211" s="4"/>
      <c r="C2211" s="4"/>
      <c r="D2211" s="4"/>
      <c r="E2211" s="4"/>
      <c r="F2211" s="4"/>
      <c r="G2211" s="4"/>
      <c r="H2211" s="72"/>
      <c r="I2211" s="72"/>
      <c r="J2211" s="72"/>
      <c r="K2211" s="72"/>
      <c r="L2211" s="72"/>
      <c r="M2211" s="72"/>
      <c r="N2211" s="72"/>
      <c r="O2211" s="72"/>
      <c r="P2211" s="72"/>
      <c r="Q2211" s="72"/>
      <c r="R2211" s="72"/>
      <c r="S2211" s="72"/>
      <c r="T2211" s="72"/>
      <c r="U2211" s="72"/>
      <c r="V2211" s="72"/>
      <c r="W2211" s="72"/>
      <c r="X2211" s="72"/>
      <c r="Y2211" s="72"/>
    </row>
    <row r="2212" spans="1:25" x14ac:dyDescent="0.3">
      <c r="A2212" s="4"/>
      <c r="B2212" s="4"/>
      <c r="C2212" s="4"/>
      <c r="D2212" s="4"/>
      <c r="E2212" s="4"/>
      <c r="F2212" s="4"/>
      <c r="G2212" s="4"/>
      <c r="H2212" s="72"/>
      <c r="I2212" s="72"/>
      <c r="J2212" s="72"/>
      <c r="K2212" s="72"/>
      <c r="L2212" s="72"/>
      <c r="M2212" s="72"/>
      <c r="N2212" s="72"/>
      <c r="O2212" s="72"/>
      <c r="P2212" s="72"/>
      <c r="Q2212" s="72"/>
      <c r="R2212" s="72"/>
      <c r="S2212" s="72"/>
      <c r="T2212" s="72"/>
      <c r="U2212" s="72"/>
      <c r="V2212" s="72"/>
      <c r="W2212" s="72"/>
      <c r="X2212" s="72"/>
      <c r="Y2212" s="72"/>
    </row>
    <row r="2213" spans="1:25" x14ac:dyDescent="0.3">
      <c r="A2213" s="4"/>
      <c r="B2213" s="4"/>
      <c r="C2213" s="4"/>
      <c r="D2213" s="4"/>
      <c r="E2213" s="4"/>
      <c r="F2213" s="4"/>
      <c r="G2213" s="4"/>
      <c r="H2213" s="72"/>
      <c r="I2213" s="72"/>
      <c r="J2213" s="72"/>
      <c r="K2213" s="72"/>
      <c r="L2213" s="72"/>
      <c r="M2213" s="72"/>
      <c r="N2213" s="72"/>
      <c r="O2213" s="72"/>
      <c r="P2213" s="72"/>
      <c r="Q2213" s="72"/>
      <c r="R2213" s="72"/>
      <c r="S2213" s="72"/>
      <c r="T2213" s="72"/>
      <c r="U2213" s="72"/>
      <c r="V2213" s="72"/>
      <c r="W2213" s="72"/>
      <c r="X2213" s="72"/>
      <c r="Y2213" s="72"/>
    </row>
    <row r="2214" spans="1:25" x14ac:dyDescent="0.3">
      <c r="A2214" s="4"/>
      <c r="B2214" s="4"/>
      <c r="C2214" s="4"/>
      <c r="D2214" s="4"/>
      <c r="E2214" s="4"/>
      <c r="F2214" s="4"/>
      <c r="G2214" s="4"/>
      <c r="H2214" s="72"/>
      <c r="I2214" s="72"/>
      <c r="J2214" s="72"/>
      <c r="K2214" s="72"/>
      <c r="L2214" s="72"/>
      <c r="M2214" s="72"/>
      <c r="N2214" s="72"/>
      <c r="O2214" s="72"/>
      <c r="P2214" s="72"/>
      <c r="Q2214" s="72"/>
      <c r="R2214" s="72"/>
      <c r="S2214" s="72"/>
      <c r="T2214" s="72"/>
      <c r="U2214" s="72"/>
      <c r="V2214" s="72"/>
      <c r="W2214" s="72"/>
      <c r="X2214" s="72"/>
      <c r="Y2214" s="72"/>
    </row>
    <row r="2215" spans="1:25" x14ac:dyDescent="0.3">
      <c r="A2215" s="4"/>
      <c r="B2215" s="4"/>
      <c r="C2215" s="4"/>
      <c r="D2215" s="4"/>
      <c r="E2215" s="4"/>
      <c r="F2215" s="4"/>
      <c r="G2215" s="4"/>
      <c r="H2215" s="72"/>
      <c r="I2215" s="72"/>
      <c r="J2215" s="72"/>
      <c r="K2215" s="72"/>
      <c r="L2215" s="72"/>
      <c r="M2215" s="72"/>
      <c r="N2215" s="72"/>
      <c r="O2215" s="72"/>
      <c r="P2215" s="72"/>
      <c r="Q2215" s="72"/>
      <c r="R2215" s="72"/>
      <c r="S2215" s="72"/>
      <c r="T2215" s="72"/>
      <c r="U2215" s="72"/>
      <c r="V2215" s="72"/>
      <c r="W2215" s="72"/>
      <c r="X2215" s="72"/>
      <c r="Y2215" s="72"/>
    </row>
    <row r="2216" spans="1:25" x14ac:dyDescent="0.3">
      <c r="A2216" s="4"/>
      <c r="B2216" s="4"/>
      <c r="C2216" s="4"/>
      <c r="D2216" s="4"/>
      <c r="E2216" s="4"/>
      <c r="F2216" s="4"/>
      <c r="G2216" s="4"/>
      <c r="H2216" s="72"/>
      <c r="I2216" s="72"/>
      <c r="J2216" s="72"/>
      <c r="K2216" s="72"/>
      <c r="L2216" s="72"/>
      <c r="M2216" s="72"/>
      <c r="N2216" s="72"/>
      <c r="O2216" s="72"/>
      <c r="P2216" s="72"/>
      <c r="Q2216" s="72"/>
      <c r="R2216" s="72"/>
      <c r="S2216" s="72"/>
      <c r="T2216" s="72"/>
      <c r="U2216" s="72"/>
      <c r="V2216" s="72"/>
      <c r="W2216" s="72"/>
      <c r="X2216" s="72"/>
      <c r="Y2216" s="72"/>
    </row>
    <row r="2217" spans="1:25" x14ac:dyDescent="0.3">
      <c r="A2217" s="4"/>
      <c r="B2217" s="4"/>
      <c r="C2217" s="4"/>
      <c r="D2217" s="4"/>
      <c r="E2217" s="4"/>
      <c r="F2217" s="4"/>
      <c r="G2217" s="4"/>
      <c r="H2217" s="72"/>
      <c r="I2217" s="72"/>
      <c r="J2217" s="72"/>
      <c r="K2217" s="72"/>
      <c r="L2217" s="72"/>
      <c r="M2217" s="72"/>
      <c r="N2217" s="72"/>
      <c r="O2217" s="72"/>
      <c r="P2217" s="72"/>
      <c r="Q2217" s="72"/>
      <c r="R2217" s="72"/>
      <c r="S2217" s="72"/>
      <c r="T2217" s="72"/>
      <c r="U2217" s="72"/>
      <c r="V2217" s="72"/>
      <c r="W2217" s="72"/>
      <c r="X2217" s="72"/>
      <c r="Y2217" s="72"/>
    </row>
    <row r="2218" spans="1:25" x14ac:dyDescent="0.3">
      <c r="A2218" s="4"/>
      <c r="B2218" s="4"/>
      <c r="C2218" s="4"/>
      <c r="D2218" s="4"/>
      <c r="E2218" s="4"/>
      <c r="F2218" s="4"/>
      <c r="G2218" s="4"/>
      <c r="H2218" s="72"/>
      <c r="I2218" s="72"/>
      <c r="J2218" s="72"/>
      <c r="K2218" s="72"/>
      <c r="L2218" s="72"/>
      <c r="M2218" s="72"/>
      <c r="N2218" s="72"/>
      <c r="O2218" s="72"/>
      <c r="P2218" s="72"/>
      <c r="Q2218" s="72"/>
      <c r="R2218" s="72"/>
      <c r="S2218" s="72"/>
      <c r="T2218" s="72"/>
      <c r="U2218" s="72"/>
      <c r="V2218" s="72"/>
      <c r="W2218" s="72"/>
      <c r="X2218" s="72"/>
      <c r="Y2218" s="72"/>
    </row>
    <row r="2219" spans="1:25" x14ac:dyDescent="0.3">
      <c r="A2219" s="4"/>
      <c r="B2219" s="4"/>
      <c r="C2219" s="4"/>
      <c r="D2219" s="4"/>
      <c r="E2219" s="4"/>
      <c r="F2219" s="4"/>
      <c r="G2219" s="4"/>
      <c r="H2219" s="72"/>
      <c r="I2219" s="72"/>
      <c r="J2219" s="72"/>
      <c r="K2219" s="72"/>
      <c r="L2219" s="72"/>
      <c r="M2219" s="72"/>
      <c r="N2219" s="72"/>
      <c r="O2219" s="72"/>
      <c r="P2219" s="72"/>
      <c r="Q2219" s="72"/>
      <c r="R2219" s="72"/>
      <c r="S2219" s="72"/>
      <c r="T2219" s="72"/>
      <c r="U2219" s="72"/>
      <c r="V2219" s="72"/>
      <c r="W2219" s="72"/>
      <c r="X2219" s="72"/>
      <c r="Y2219" s="72"/>
    </row>
    <row r="2220" spans="1:25" x14ac:dyDescent="0.3">
      <c r="A2220" s="4"/>
      <c r="B2220" s="4"/>
      <c r="C2220" s="4"/>
      <c r="D2220" s="4"/>
      <c r="E2220" s="4"/>
      <c r="F2220" s="4"/>
      <c r="G2220" s="4"/>
      <c r="H2220" s="72"/>
      <c r="I2220" s="72"/>
      <c r="J2220" s="72"/>
      <c r="K2220" s="72"/>
      <c r="L2220" s="72"/>
      <c r="M2220" s="72"/>
      <c r="N2220" s="72"/>
      <c r="O2220" s="72"/>
      <c r="P2220" s="72"/>
      <c r="Q2220" s="72"/>
      <c r="R2220" s="72"/>
      <c r="S2220" s="72"/>
      <c r="T2220" s="72"/>
      <c r="U2220" s="72"/>
      <c r="V2220" s="72"/>
      <c r="W2220" s="72"/>
      <c r="X2220" s="72"/>
      <c r="Y2220" s="72"/>
    </row>
    <row r="2221" spans="1:25" x14ac:dyDescent="0.3">
      <c r="A2221" s="4"/>
      <c r="B2221" s="4"/>
      <c r="C2221" s="4"/>
      <c r="D2221" s="4"/>
      <c r="E2221" s="4"/>
      <c r="F2221" s="4"/>
      <c r="G2221" s="4"/>
      <c r="H2221" s="72"/>
      <c r="I2221" s="72"/>
      <c r="J2221" s="72"/>
      <c r="K2221" s="72"/>
      <c r="L2221" s="72"/>
      <c r="M2221" s="72"/>
      <c r="N2221" s="72"/>
      <c r="O2221" s="72"/>
      <c r="P2221" s="72"/>
      <c r="Q2221" s="72"/>
      <c r="R2221" s="72"/>
      <c r="S2221" s="72"/>
      <c r="T2221" s="72"/>
      <c r="U2221" s="72"/>
      <c r="V2221" s="72"/>
      <c r="W2221" s="72"/>
      <c r="X2221" s="72"/>
      <c r="Y2221" s="72"/>
    </row>
    <row r="2222" spans="1:25" x14ac:dyDescent="0.3">
      <c r="A2222" s="4"/>
      <c r="B2222" s="4"/>
      <c r="C2222" s="4"/>
      <c r="D2222" s="4"/>
      <c r="E2222" s="4"/>
      <c r="F2222" s="4"/>
      <c r="G2222" s="4"/>
      <c r="H2222" s="72"/>
      <c r="I2222" s="72"/>
      <c r="J2222" s="72"/>
      <c r="K2222" s="72"/>
      <c r="L2222" s="72"/>
      <c r="M2222" s="72"/>
      <c r="N2222" s="72"/>
      <c r="O2222" s="72"/>
      <c r="P2222" s="72"/>
      <c r="Q2222" s="72"/>
      <c r="R2222" s="72"/>
      <c r="S2222" s="72"/>
      <c r="T2222" s="72"/>
      <c r="U2222" s="72"/>
      <c r="V2222" s="72"/>
      <c r="W2222" s="72"/>
      <c r="X2222" s="72"/>
      <c r="Y2222" s="72"/>
    </row>
    <row r="2223" spans="1:25" x14ac:dyDescent="0.3">
      <c r="A2223" s="4"/>
      <c r="B2223" s="4"/>
      <c r="C2223" s="4"/>
      <c r="D2223" s="4"/>
      <c r="E2223" s="4"/>
      <c r="F2223" s="4"/>
      <c r="G2223" s="4"/>
      <c r="H2223" s="72"/>
      <c r="I2223" s="72"/>
      <c r="J2223" s="72"/>
      <c r="K2223" s="72"/>
      <c r="L2223" s="72"/>
      <c r="M2223" s="72"/>
      <c r="N2223" s="72"/>
      <c r="O2223" s="72"/>
      <c r="P2223" s="72"/>
      <c r="Q2223" s="72"/>
      <c r="R2223" s="72"/>
      <c r="S2223" s="72"/>
      <c r="T2223" s="72"/>
      <c r="U2223" s="72"/>
      <c r="V2223" s="72"/>
      <c r="W2223" s="72"/>
      <c r="X2223" s="72"/>
      <c r="Y2223" s="72"/>
    </row>
    <row r="2224" spans="1:25" x14ac:dyDescent="0.3">
      <c r="A2224" s="4"/>
      <c r="B2224" s="4"/>
      <c r="C2224" s="4"/>
      <c r="D2224" s="4"/>
      <c r="E2224" s="4"/>
      <c r="F2224" s="4"/>
      <c r="G2224" s="4"/>
      <c r="H2224" s="72"/>
      <c r="I2224" s="72"/>
      <c r="J2224" s="72"/>
      <c r="K2224" s="72"/>
      <c r="L2224" s="72"/>
      <c r="M2224" s="72"/>
      <c r="N2224" s="72"/>
      <c r="O2224" s="72"/>
      <c r="P2224" s="72"/>
      <c r="Q2224" s="72"/>
      <c r="R2224" s="72"/>
      <c r="S2224" s="72"/>
      <c r="T2224" s="72"/>
      <c r="U2224" s="72"/>
      <c r="V2224" s="72"/>
      <c r="W2224" s="72"/>
      <c r="X2224" s="72"/>
      <c r="Y2224" s="72"/>
    </row>
    <row r="2225" spans="1:25" x14ac:dyDescent="0.3">
      <c r="A2225" s="4"/>
      <c r="B2225" s="4"/>
      <c r="C2225" s="4"/>
      <c r="D2225" s="4"/>
      <c r="E2225" s="4"/>
      <c r="F2225" s="4"/>
      <c r="G2225" s="4"/>
      <c r="H2225" s="72"/>
      <c r="I2225" s="72"/>
      <c r="J2225" s="72"/>
      <c r="K2225" s="72"/>
      <c r="L2225" s="72"/>
      <c r="M2225" s="72"/>
      <c r="N2225" s="72"/>
      <c r="O2225" s="72"/>
      <c r="P2225" s="72"/>
      <c r="Q2225" s="72"/>
      <c r="R2225" s="72"/>
      <c r="S2225" s="72"/>
      <c r="T2225" s="72"/>
      <c r="U2225" s="72"/>
      <c r="V2225" s="72"/>
      <c r="W2225" s="72"/>
      <c r="X2225" s="72"/>
      <c r="Y2225" s="72"/>
    </row>
    <row r="2226" spans="1:25" x14ac:dyDescent="0.3">
      <c r="A2226" s="4"/>
      <c r="B2226" s="4"/>
      <c r="C2226" s="4"/>
      <c r="D2226" s="4"/>
      <c r="E2226" s="4"/>
      <c r="F2226" s="4"/>
      <c r="G2226" s="4"/>
      <c r="H2226" s="72"/>
      <c r="I2226" s="72"/>
      <c r="J2226" s="72"/>
      <c r="K2226" s="72"/>
      <c r="L2226" s="72"/>
      <c r="M2226" s="72"/>
      <c r="N2226" s="72"/>
      <c r="O2226" s="72"/>
      <c r="P2226" s="72"/>
      <c r="Q2226" s="72"/>
      <c r="R2226" s="72"/>
      <c r="S2226" s="72"/>
      <c r="T2226" s="72"/>
      <c r="U2226" s="72"/>
      <c r="V2226" s="72"/>
      <c r="W2226" s="72"/>
      <c r="X2226" s="72"/>
      <c r="Y2226" s="72"/>
    </row>
    <row r="2227" spans="1:25" x14ac:dyDescent="0.3">
      <c r="A2227" s="4"/>
      <c r="B2227" s="4"/>
      <c r="C2227" s="4"/>
      <c r="D2227" s="4"/>
      <c r="E2227" s="4"/>
      <c r="F2227" s="4"/>
      <c r="G2227" s="4"/>
      <c r="H2227" s="72"/>
      <c r="I2227" s="72"/>
      <c r="J2227" s="72"/>
      <c r="K2227" s="72"/>
      <c r="L2227" s="72"/>
      <c r="M2227" s="72"/>
      <c r="N2227" s="72"/>
      <c r="O2227" s="72"/>
      <c r="P2227" s="72"/>
      <c r="Q2227" s="72"/>
      <c r="R2227" s="72"/>
      <c r="S2227" s="72"/>
      <c r="T2227" s="72"/>
      <c r="U2227" s="72"/>
      <c r="V2227" s="72"/>
      <c r="W2227" s="72"/>
      <c r="X2227" s="72"/>
      <c r="Y2227" s="72"/>
    </row>
    <row r="2228" spans="1:25" x14ac:dyDescent="0.3">
      <c r="A2228" s="4"/>
      <c r="B2228" s="4"/>
      <c r="C2228" s="4"/>
      <c r="D2228" s="4"/>
      <c r="E2228" s="4"/>
      <c r="F2228" s="4"/>
      <c r="G2228" s="4"/>
      <c r="H2228" s="72"/>
      <c r="I2228" s="72"/>
      <c r="J2228" s="72"/>
      <c r="K2228" s="72"/>
      <c r="L2228" s="72"/>
      <c r="M2228" s="72"/>
      <c r="N2228" s="72"/>
      <c r="O2228" s="72"/>
      <c r="P2228" s="72"/>
      <c r="Q2228" s="72"/>
      <c r="R2228" s="72"/>
      <c r="S2228" s="72"/>
      <c r="T2228" s="72"/>
      <c r="U2228" s="72"/>
      <c r="V2228" s="72"/>
      <c r="W2228" s="72"/>
      <c r="X2228" s="72"/>
      <c r="Y2228" s="72"/>
    </row>
    <row r="2229" spans="1:25" x14ac:dyDescent="0.3">
      <c r="A2229" s="4"/>
      <c r="B2229" s="4"/>
      <c r="C2229" s="4"/>
      <c r="D2229" s="4"/>
      <c r="E2229" s="4"/>
      <c r="F2229" s="4"/>
      <c r="G2229" s="4"/>
      <c r="H2229" s="72"/>
      <c r="I2229" s="72"/>
      <c r="J2229" s="72"/>
      <c r="K2229" s="72"/>
      <c r="L2229" s="72"/>
      <c r="M2229" s="72"/>
      <c r="N2229" s="72"/>
      <c r="O2229" s="72"/>
      <c r="P2229" s="72"/>
      <c r="Q2229" s="72"/>
      <c r="R2229" s="72"/>
      <c r="S2229" s="72"/>
      <c r="T2229" s="72"/>
      <c r="U2229" s="72"/>
      <c r="V2229" s="72"/>
      <c r="W2229" s="72"/>
      <c r="X2229" s="72"/>
      <c r="Y2229" s="72"/>
    </row>
    <row r="2230" spans="1:25" x14ac:dyDescent="0.3">
      <c r="A2230" s="4"/>
      <c r="B2230" s="4"/>
      <c r="C2230" s="4"/>
      <c r="D2230" s="4"/>
      <c r="E2230" s="4"/>
      <c r="F2230" s="4"/>
      <c r="G2230" s="4"/>
      <c r="H2230" s="72"/>
      <c r="I2230" s="72"/>
      <c r="J2230" s="72"/>
      <c r="K2230" s="72"/>
      <c r="L2230" s="72"/>
      <c r="M2230" s="72"/>
      <c r="N2230" s="72"/>
      <c r="O2230" s="72"/>
      <c r="P2230" s="72"/>
      <c r="Q2230" s="72"/>
      <c r="R2230" s="72"/>
      <c r="S2230" s="72"/>
      <c r="T2230" s="72"/>
      <c r="U2230" s="72"/>
      <c r="V2230" s="72"/>
      <c r="W2230" s="72"/>
      <c r="X2230" s="72"/>
      <c r="Y2230" s="72"/>
    </row>
    <row r="2231" spans="1:25" x14ac:dyDescent="0.3">
      <c r="A2231" s="4"/>
      <c r="B2231" s="4"/>
      <c r="C2231" s="4"/>
      <c r="D2231" s="4"/>
      <c r="E2231" s="4"/>
      <c r="F2231" s="4"/>
      <c r="G2231" s="4"/>
      <c r="H2231" s="72"/>
      <c r="I2231" s="72"/>
      <c r="J2231" s="72"/>
      <c r="K2231" s="72"/>
      <c r="L2231" s="72"/>
      <c r="M2231" s="72"/>
      <c r="N2231" s="72"/>
      <c r="O2231" s="72"/>
      <c r="P2231" s="72"/>
      <c r="Q2231" s="72"/>
      <c r="R2231" s="72"/>
      <c r="S2231" s="72"/>
      <c r="T2231" s="72"/>
      <c r="U2231" s="72"/>
      <c r="V2231" s="72"/>
      <c r="W2231" s="72"/>
      <c r="X2231" s="72"/>
      <c r="Y2231" s="72"/>
    </row>
    <row r="2232" spans="1:25" x14ac:dyDescent="0.3">
      <c r="A2232" s="4"/>
      <c r="B2232" s="4"/>
      <c r="C2232" s="4"/>
      <c r="D2232" s="4"/>
      <c r="E2232" s="4"/>
      <c r="F2232" s="4"/>
      <c r="G2232" s="4"/>
      <c r="H2232" s="72"/>
      <c r="I2232" s="72"/>
      <c r="J2232" s="72"/>
      <c r="K2232" s="72"/>
      <c r="L2232" s="72"/>
      <c r="M2232" s="72"/>
      <c r="N2232" s="72"/>
      <c r="O2232" s="72"/>
      <c r="P2232" s="72"/>
      <c r="Q2232" s="72"/>
      <c r="R2232" s="72"/>
      <c r="S2232" s="72"/>
      <c r="T2232" s="72"/>
      <c r="U2232" s="72"/>
      <c r="V2232" s="72"/>
      <c r="W2232" s="72"/>
      <c r="X2232" s="72"/>
      <c r="Y2232" s="72"/>
    </row>
    <row r="2233" spans="1:25" x14ac:dyDescent="0.3">
      <c r="A2233" s="4"/>
      <c r="B2233" s="4"/>
      <c r="C2233" s="4"/>
      <c r="D2233" s="4"/>
      <c r="E2233" s="4"/>
      <c r="F2233" s="4"/>
      <c r="G2233" s="4"/>
      <c r="H2233" s="72"/>
      <c r="I2233" s="72"/>
      <c r="J2233" s="72"/>
      <c r="K2233" s="72"/>
      <c r="L2233" s="72"/>
      <c r="M2233" s="72"/>
      <c r="N2233" s="72"/>
      <c r="O2233" s="72"/>
      <c r="P2233" s="72"/>
      <c r="Q2233" s="72"/>
      <c r="R2233" s="72"/>
      <c r="S2233" s="72"/>
      <c r="T2233" s="72"/>
      <c r="U2233" s="72"/>
      <c r="V2233" s="72"/>
      <c r="W2233" s="72"/>
      <c r="X2233" s="72"/>
      <c r="Y2233" s="72"/>
    </row>
    <row r="2234" spans="1:25" x14ac:dyDescent="0.3">
      <c r="A2234" s="4"/>
      <c r="B2234" s="4"/>
      <c r="C2234" s="4"/>
      <c r="D2234" s="4"/>
      <c r="E2234" s="4"/>
      <c r="F2234" s="4"/>
      <c r="G2234" s="4"/>
      <c r="H2234" s="72"/>
      <c r="I2234" s="72"/>
      <c r="J2234" s="72"/>
      <c r="K2234" s="72"/>
      <c r="L2234" s="72"/>
      <c r="M2234" s="72"/>
      <c r="N2234" s="72"/>
      <c r="O2234" s="72"/>
      <c r="P2234" s="72"/>
      <c r="Q2234" s="72"/>
      <c r="R2234" s="72"/>
      <c r="S2234" s="72"/>
      <c r="T2234" s="72"/>
      <c r="U2234" s="72"/>
      <c r="V2234" s="72"/>
      <c r="W2234" s="72"/>
      <c r="X2234" s="72"/>
      <c r="Y2234" s="72"/>
    </row>
    <row r="2235" spans="1:25" x14ac:dyDescent="0.3">
      <c r="A2235" s="4"/>
      <c r="B2235" s="4"/>
      <c r="C2235" s="4"/>
      <c r="D2235" s="4"/>
      <c r="E2235" s="4"/>
      <c r="F2235" s="4"/>
      <c r="G2235" s="4"/>
      <c r="H2235" s="72"/>
      <c r="I2235" s="72"/>
      <c r="J2235" s="72"/>
      <c r="K2235" s="72"/>
      <c r="L2235" s="72"/>
      <c r="M2235" s="72"/>
      <c r="N2235" s="72"/>
      <c r="O2235" s="72"/>
      <c r="P2235" s="72"/>
      <c r="Q2235" s="72"/>
      <c r="R2235" s="72"/>
      <c r="S2235" s="72"/>
      <c r="T2235" s="72"/>
      <c r="U2235" s="72"/>
      <c r="V2235" s="72"/>
      <c r="W2235" s="72"/>
      <c r="X2235" s="72"/>
      <c r="Y2235" s="72"/>
    </row>
    <row r="2236" spans="1:25" x14ac:dyDescent="0.3">
      <c r="A2236" s="4"/>
      <c r="B2236" s="4"/>
      <c r="C2236" s="4"/>
      <c r="D2236" s="4"/>
      <c r="E2236" s="4"/>
      <c r="F2236" s="4"/>
      <c r="G2236" s="4"/>
      <c r="H2236" s="72"/>
      <c r="I2236" s="72"/>
      <c r="J2236" s="72"/>
      <c r="K2236" s="72"/>
      <c r="L2236" s="72"/>
      <c r="M2236" s="72"/>
      <c r="N2236" s="72"/>
      <c r="O2236" s="72"/>
      <c r="P2236" s="72"/>
      <c r="Q2236" s="72"/>
      <c r="R2236" s="72"/>
      <c r="S2236" s="72"/>
      <c r="T2236" s="72"/>
      <c r="U2236" s="72"/>
      <c r="V2236" s="72"/>
      <c r="W2236" s="72"/>
      <c r="X2236" s="72"/>
      <c r="Y2236" s="72"/>
    </row>
    <row r="2237" spans="1:25" x14ac:dyDescent="0.3">
      <c r="A2237" s="4"/>
      <c r="B2237" s="4"/>
      <c r="C2237" s="4"/>
      <c r="D2237" s="4"/>
      <c r="E2237" s="4"/>
      <c r="F2237" s="4"/>
      <c r="G2237" s="4"/>
      <c r="H2237" s="72"/>
      <c r="I2237" s="72"/>
      <c r="J2237" s="72"/>
      <c r="K2237" s="72"/>
      <c r="L2237" s="72"/>
      <c r="M2237" s="72"/>
      <c r="N2237" s="72"/>
      <c r="O2237" s="72"/>
      <c r="P2237" s="72"/>
      <c r="Q2237" s="72"/>
      <c r="R2237" s="72"/>
      <c r="S2237" s="72"/>
      <c r="T2237" s="72"/>
      <c r="U2237" s="72"/>
      <c r="V2237" s="72"/>
      <c r="W2237" s="72"/>
      <c r="X2237" s="72"/>
      <c r="Y2237" s="72"/>
    </row>
    <row r="2238" spans="1:25" x14ac:dyDescent="0.3">
      <c r="A2238" s="4"/>
      <c r="B2238" s="4"/>
      <c r="C2238" s="4"/>
      <c r="D2238" s="4"/>
      <c r="E2238" s="4"/>
      <c r="F2238" s="4"/>
      <c r="G2238" s="4"/>
      <c r="H2238" s="72"/>
      <c r="I2238" s="72"/>
      <c r="J2238" s="72"/>
      <c r="K2238" s="72"/>
      <c r="L2238" s="72"/>
      <c r="M2238" s="72"/>
      <c r="N2238" s="72"/>
      <c r="O2238" s="72"/>
      <c r="P2238" s="72"/>
      <c r="Q2238" s="72"/>
      <c r="R2238" s="72"/>
      <c r="S2238" s="72"/>
      <c r="T2238" s="72"/>
      <c r="U2238" s="72"/>
      <c r="V2238" s="72"/>
      <c r="W2238" s="72"/>
      <c r="X2238" s="72"/>
      <c r="Y2238" s="72"/>
    </row>
    <row r="2239" spans="1:25" x14ac:dyDescent="0.3">
      <c r="A2239" s="4"/>
      <c r="B2239" s="4"/>
      <c r="C2239" s="4"/>
      <c r="D2239" s="4"/>
      <c r="E2239" s="4"/>
      <c r="F2239" s="4"/>
      <c r="G2239" s="4"/>
      <c r="H2239" s="72"/>
      <c r="I2239" s="72"/>
      <c r="J2239" s="72"/>
      <c r="K2239" s="72"/>
      <c r="L2239" s="72"/>
      <c r="M2239" s="72"/>
      <c r="N2239" s="72"/>
      <c r="O2239" s="72"/>
      <c r="P2239" s="72"/>
      <c r="Q2239" s="72"/>
      <c r="R2239" s="72"/>
      <c r="S2239" s="72"/>
      <c r="T2239" s="72"/>
      <c r="U2239" s="72"/>
      <c r="V2239" s="72"/>
      <c r="W2239" s="72"/>
      <c r="X2239" s="72"/>
      <c r="Y2239" s="72"/>
    </row>
    <row r="2240" spans="1:25" x14ac:dyDescent="0.3">
      <c r="A2240" s="4"/>
      <c r="B2240" s="4"/>
      <c r="C2240" s="4"/>
      <c r="D2240" s="4"/>
      <c r="E2240" s="4"/>
      <c r="F2240" s="4"/>
      <c r="G2240" s="4"/>
      <c r="H2240" s="72"/>
      <c r="I2240" s="72"/>
      <c r="J2240" s="72"/>
      <c r="K2240" s="72"/>
      <c r="L2240" s="72"/>
      <c r="M2240" s="72"/>
      <c r="N2240" s="72"/>
      <c r="O2240" s="72"/>
      <c r="P2240" s="72"/>
      <c r="Q2240" s="72"/>
      <c r="R2240" s="72"/>
      <c r="S2240" s="72"/>
      <c r="T2240" s="72"/>
      <c r="U2240" s="72"/>
      <c r="V2240" s="72"/>
      <c r="W2240" s="72"/>
      <c r="X2240" s="72"/>
      <c r="Y2240" s="72"/>
    </row>
    <row r="2241" spans="1:25" x14ac:dyDescent="0.3">
      <c r="A2241" s="4"/>
      <c r="B2241" s="4"/>
      <c r="C2241" s="4"/>
      <c r="D2241" s="4"/>
      <c r="E2241" s="4"/>
      <c r="F2241" s="4"/>
      <c r="G2241" s="4"/>
      <c r="H2241" s="72"/>
      <c r="I2241" s="72"/>
      <c r="J2241" s="72"/>
      <c r="K2241" s="72"/>
      <c r="L2241" s="72"/>
      <c r="M2241" s="72"/>
      <c r="N2241" s="72"/>
      <c r="O2241" s="72"/>
      <c r="P2241" s="72"/>
      <c r="Q2241" s="72"/>
      <c r="R2241" s="72"/>
      <c r="S2241" s="72"/>
      <c r="T2241" s="72"/>
      <c r="U2241" s="72"/>
      <c r="V2241" s="72"/>
      <c r="W2241" s="72"/>
      <c r="X2241" s="72"/>
      <c r="Y2241" s="72"/>
    </row>
    <row r="2242" spans="1:25" x14ac:dyDescent="0.3">
      <c r="A2242" s="4"/>
      <c r="B2242" s="4"/>
      <c r="C2242" s="4"/>
      <c r="D2242" s="4"/>
      <c r="E2242" s="4"/>
      <c r="F2242" s="4"/>
      <c r="G2242" s="4"/>
      <c r="H2242" s="72"/>
      <c r="I2242" s="72"/>
      <c r="J2242" s="72"/>
      <c r="K2242" s="72"/>
      <c r="L2242" s="72"/>
      <c r="M2242" s="72"/>
      <c r="N2242" s="72"/>
      <c r="O2242" s="72"/>
      <c r="P2242" s="72"/>
      <c r="Q2242" s="72"/>
      <c r="R2242" s="72"/>
      <c r="S2242" s="72"/>
      <c r="T2242" s="72"/>
      <c r="U2242" s="72"/>
      <c r="V2242" s="72"/>
      <c r="W2242" s="72"/>
      <c r="X2242" s="72"/>
      <c r="Y2242" s="72"/>
    </row>
    <row r="2243" spans="1:25" x14ac:dyDescent="0.3">
      <c r="A2243" s="4"/>
      <c r="B2243" s="4"/>
      <c r="C2243" s="4"/>
      <c r="D2243" s="4"/>
      <c r="E2243" s="4"/>
      <c r="F2243" s="4"/>
      <c r="G2243" s="4"/>
      <c r="H2243" s="72"/>
      <c r="I2243" s="72"/>
      <c r="J2243" s="72"/>
      <c r="K2243" s="72"/>
      <c r="L2243" s="72"/>
      <c r="M2243" s="72"/>
      <c r="N2243" s="72"/>
      <c r="O2243" s="72"/>
      <c r="P2243" s="72"/>
      <c r="Q2243" s="72"/>
      <c r="R2243" s="72"/>
      <c r="S2243" s="72"/>
      <c r="T2243" s="72"/>
      <c r="U2243" s="72"/>
      <c r="V2243" s="72"/>
      <c r="W2243" s="72"/>
      <c r="X2243" s="72"/>
      <c r="Y2243" s="72"/>
    </row>
    <row r="2244" spans="1:25" x14ac:dyDescent="0.3">
      <c r="A2244" s="4"/>
      <c r="B2244" s="4"/>
      <c r="C2244" s="4"/>
      <c r="D2244" s="4"/>
      <c r="E2244" s="4"/>
      <c r="F2244" s="4"/>
      <c r="G2244" s="4"/>
      <c r="H2244" s="72"/>
      <c r="I2244" s="72"/>
      <c r="J2244" s="72"/>
      <c r="K2244" s="72"/>
      <c r="L2244" s="72"/>
      <c r="M2244" s="72"/>
      <c r="N2244" s="72"/>
      <c r="O2244" s="72"/>
      <c r="P2244" s="72"/>
      <c r="Q2244" s="72"/>
      <c r="R2244" s="72"/>
      <c r="S2244" s="72"/>
      <c r="T2244" s="72"/>
      <c r="U2244" s="72"/>
      <c r="V2244" s="72"/>
      <c r="W2244" s="72"/>
      <c r="X2244" s="72"/>
      <c r="Y2244" s="72"/>
    </row>
    <row r="2245" spans="1:25" x14ac:dyDescent="0.3">
      <c r="A2245" s="4"/>
      <c r="B2245" s="4"/>
      <c r="C2245" s="4"/>
      <c r="D2245" s="4"/>
      <c r="E2245" s="4"/>
      <c r="F2245" s="4"/>
      <c r="G2245" s="4"/>
      <c r="H2245" s="72"/>
      <c r="I2245" s="72"/>
      <c r="J2245" s="72"/>
      <c r="K2245" s="72"/>
      <c r="L2245" s="72"/>
      <c r="M2245" s="72"/>
      <c r="N2245" s="72"/>
      <c r="O2245" s="72"/>
      <c r="P2245" s="72"/>
      <c r="Q2245" s="72"/>
      <c r="R2245" s="72"/>
      <c r="S2245" s="72"/>
      <c r="T2245" s="72"/>
      <c r="U2245" s="72"/>
      <c r="V2245" s="72"/>
      <c r="W2245" s="72"/>
      <c r="X2245" s="72"/>
      <c r="Y2245" s="72"/>
    </row>
    <row r="2246" spans="1:25" x14ac:dyDescent="0.3">
      <c r="A2246" s="4"/>
      <c r="B2246" s="4"/>
      <c r="C2246" s="4"/>
      <c r="D2246" s="4"/>
      <c r="E2246" s="4"/>
      <c r="F2246" s="4"/>
      <c r="G2246" s="4"/>
      <c r="H2246" s="72"/>
      <c r="I2246" s="72"/>
      <c r="J2246" s="72"/>
      <c r="K2246" s="72"/>
      <c r="L2246" s="72"/>
      <c r="M2246" s="72"/>
      <c r="N2246" s="72"/>
      <c r="O2246" s="72"/>
      <c r="P2246" s="72"/>
      <c r="Q2246" s="72"/>
      <c r="R2246" s="72"/>
      <c r="S2246" s="72"/>
      <c r="T2246" s="72"/>
      <c r="U2246" s="72"/>
      <c r="V2246" s="72"/>
      <c r="W2246" s="72"/>
      <c r="X2246" s="72"/>
      <c r="Y2246" s="72"/>
    </row>
    <row r="2247" spans="1:25" x14ac:dyDescent="0.3">
      <c r="A2247" s="4"/>
      <c r="B2247" s="4"/>
      <c r="C2247" s="4"/>
      <c r="D2247" s="4"/>
      <c r="E2247" s="4"/>
      <c r="F2247" s="4"/>
      <c r="G2247" s="4"/>
      <c r="H2247" s="72"/>
      <c r="I2247" s="72"/>
      <c r="J2247" s="72"/>
      <c r="K2247" s="72"/>
      <c r="L2247" s="72"/>
      <c r="M2247" s="72"/>
      <c r="N2247" s="72"/>
      <c r="O2247" s="72"/>
      <c r="P2247" s="72"/>
      <c r="Q2247" s="72"/>
      <c r="R2247" s="72"/>
      <c r="S2247" s="72"/>
      <c r="T2247" s="72"/>
      <c r="U2247" s="72"/>
      <c r="V2247" s="72"/>
      <c r="W2247" s="72"/>
      <c r="X2247" s="72"/>
      <c r="Y2247" s="72"/>
    </row>
    <row r="2248" spans="1:25" x14ac:dyDescent="0.3">
      <c r="A2248" s="4"/>
      <c r="B2248" s="4"/>
      <c r="C2248" s="4"/>
      <c r="D2248" s="4"/>
      <c r="E2248" s="4"/>
      <c r="F2248" s="4"/>
      <c r="G2248" s="4"/>
      <c r="H2248" s="72"/>
      <c r="I2248" s="72"/>
      <c r="J2248" s="72"/>
      <c r="K2248" s="72"/>
      <c r="L2248" s="72"/>
      <c r="M2248" s="72"/>
      <c r="N2248" s="72"/>
      <c r="O2248" s="72"/>
      <c r="P2248" s="72"/>
      <c r="Q2248" s="72"/>
      <c r="R2248" s="72"/>
      <c r="S2248" s="72"/>
      <c r="T2248" s="72"/>
      <c r="U2248" s="72"/>
      <c r="V2248" s="72"/>
      <c r="W2248" s="72"/>
      <c r="X2248" s="72"/>
      <c r="Y2248" s="72"/>
    </row>
    <row r="2249" spans="1:25" x14ac:dyDescent="0.3">
      <c r="A2249" s="4"/>
      <c r="B2249" s="4"/>
      <c r="C2249" s="4"/>
      <c r="D2249" s="4"/>
      <c r="E2249" s="4"/>
      <c r="F2249" s="4"/>
      <c r="G2249" s="4"/>
      <c r="H2249" s="72"/>
      <c r="I2249" s="72"/>
      <c r="J2249" s="72"/>
      <c r="K2249" s="72"/>
      <c r="L2249" s="72"/>
      <c r="M2249" s="72"/>
      <c r="N2249" s="72"/>
      <c r="O2249" s="72"/>
      <c r="P2249" s="72"/>
      <c r="Q2249" s="72"/>
      <c r="R2249" s="72"/>
      <c r="S2249" s="72"/>
      <c r="T2249" s="72"/>
      <c r="U2249" s="72"/>
      <c r="V2249" s="72"/>
      <c r="W2249" s="72"/>
      <c r="X2249" s="72"/>
      <c r="Y2249" s="72"/>
    </row>
    <row r="2250" spans="1:25" x14ac:dyDescent="0.3">
      <c r="A2250" s="4"/>
      <c r="B2250" s="4"/>
      <c r="C2250" s="4"/>
      <c r="D2250" s="4"/>
      <c r="E2250" s="4"/>
      <c r="F2250" s="4"/>
      <c r="G2250" s="4"/>
      <c r="H2250" s="72"/>
      <c r="I2250" s="72"/>
      <c r="J2250" s="72"/>
      <c r="K2250" s="72"/>
      <c r="L2250" s="72"/>
      <c r="M2250" s="72"/>
      <c r="N2250" s="72"/>
      <c r="O2250" s="72"/>
      <c r="P2250" s="72"/>
      <c r="Q2250" s="72"/>
      <c r="R2250" s="72"/>
      <c r="S2250" s="72"/>
      <c r="T2250" s="72"/>
      <c r="U2250" s="72"/>
      <c r="V2250" s="72"/>
      <c r="W2250" s="72"/>
      <c r="X2250" s="72"/>
      <c r="Y2250" s="72"/>
    </row>
    <row r="2251" spans="1:25" x14ac:dyDescent="0.3">
      <c r="A2251" s="4"/>
      <c r="B2251" s="4"/>
      <c r="C2251" s="4"/>
      <c r="D2251" s="4"/>
      <c r="E2251" s="4"/>
      <c r="F2251" s="4"/>
      <c r="G2251" s="4"/>
      <c r="H2251" s="72"/>
      <c r="I2251" s="72"/>
      <c r="J2251" s="72"/>
      <c r="K2251" s="72"/>
      <c r="L2251" s="72"/>
      <c r="M2251" s="72"/>
      <c r="N2251" s="72"/>
      <c r="O2251" s="72"/>
      <c r="P2251" s="72"/>
      <c r="Q2251" s="72"/>
      <c r="R2251" s="72"/>
      <c r="S2251" s="72"/>
      <c r="T2251" s="72"/>
      <c r="U2251" s="72"/>
      <c r="V2251" s="72"/>
      <c r="W2251" s="72"/>
      <c r="X2251" s="72"/>
      <c r="Y2251" s="72"/>
    </row>
    <row r="2252" spans="1:25" x14ac:dyDescent="0.3">
      <c r="A2252" s="4"/>
      <c r="B2252" s="4"/>
      <c r="C2252" s="4"/>
      <c r="D2252" s="4"/>
      <c r="E2252" s="4"/>
      <c r="F2252" s="4"/>
      <c r="G2252" s="4"/>
      <c r="H2252" s="72"/>
      <c r="I2252" s="72"/>
      <c r="J2252" s="72"/>
      <c r="K2252" s="72"/>
      <c r="L2252" s="72"/>
      <c r="M2252" s="72"/>
      <c r="N2252" s="72"/>
      <c r="O2252" s="72"/>
      <c r="P2252" s="72"/>
      <c r="Q2252" s="72"/>
      <c r="R2252" s="72"/>
      <c r="S2252" s="72"/>
      <c r="T2252" s="72"/>
      <c r="U2252" s="72"/>
      <c r="V2252" s="72"/>
      <c r="W2252" s="72"/>
      <c r="X2252" s="72"/>
      <c r="Y2252" s="72"/>
    </row>
    <row r="2253" spans="1:25" x14ac:dyDescent="0.3">
      <c r="A2253" s="4"/>
      <c r="B2253" s="4"/>
      <c r="C2253" s="4"/>
      <c r="D2253" s="4"/>
      <c r="E2253" s="4"/>
      <c r="F2253" s="4"/>
      <c r="G2253" s="4"/>
      <c r="H2253" s="72"/>
      <c r="I2253" s="72"/>
      <c r="J2253" s="72"/>
      <c r="K2253" s="72"/>
      <c r="L2253" s="72"/>
      <c r="M2253" s="72"/>
      <c r="N2253" s="72"/>
      <c r="O2253" s="72"/>
      <c r="P2253" s="72"/>
      <c r="Q2253" s="72"/>
      <c r="R2253" s="72"/>
      <c r="S2253" s="72"/>
      <c r="T2253" s="72"/>
      <c r="U2253" s="72"/>
      <c r="V2253" s="72"/>
      <c r="W2253" s="72"/>
      <c r="X2253" s="72"/>
      <c r="Y2253" s="72"/>
    </row>
    <row r="2254" spans="1:25" x14ac:dyDescent="0.3">
      <c r="A2254" s="4"/>
      <c r="B2254" s="4"/>
      <c r="C2254" s="4"/>
      <c r="D2254" s="4"/>
      <c r="E2254" s="4"/>
      <c r="F2254" s="4"/>
      <c r="G2254" s="4"/>
      <c r="H2254" s="72"/>
      <c r="I2254" s="72"/>
      <c r="J2254" s="72"/>
      <c r="K2254" s="72"/>
      <c r="L2254" s="72"/>
      <c r="M2254" s="72"/>
      <c r="N2254" s="72"/>
      <c r="O2254" s="72"/>
      <c r="P2254" s="72"/>
      <c r="Q2254" s="72"/>
      <c r="R2254" s="72"/>
      <c r="S2254" s="72"/>
      <c r="T2254" s="72"/>
      <c r="U2254" s="72"/>
      <c r="V2254" s="72"/>
      <c r="W2254" s="72"/>
      <c r="X2254" s="72"/>
      <c r="Y2254" s="72"/>
    </row>
    <row r="2255" spans="1:25" x14ac:dyDescent="0.3">
      <c r="A2255" s="4"/>
      <c r="B2255" s="4"/>
      <c r="C2255" s="4"/>
      <c r="D2255" s="4"/>
      <c r="E2255" s="4"/>
      <c r="F2255" s="4"/>
      <c r="G2255" s="4"/>
      <c r="H2255" s="72"/>
      <c r="I2255" s="72"/>
      <c r="J2255" s="72"/>
      <c r="K2255" s="72"/>
      <c r="L2255" s="72"/>
      <c r="M2255" s="72"/>
      <c r="N2255" s="72"/>
      <c r="O2255" s="72"/>
      <c r="P2255" s="72"/>
      <c r="Q2255" s="72"/>
      <c r="R2255" s="72"/>
      <c r="S2255" s="72"/>
      <c r="T2255" s="72"/>
      <c r="U2255" s="72"/>
      <c r="V2255" s="72"/>
      <c r="W2255" s="72"/>
      <c r="X2255" s="72"/>
      <c r="Y2255" s="72"/>
    </row>
    <row r="2256" spans="1:25" x14ac:dyDescent="0.3">
      <c r="A2256" s="4"/>
      <c r="B2256" s="4"/>
      <c r="C2256" s="4"/>
      <c r="D2256" s="4"/>
      <c r="E2256" s="4"/>
      <c r="F2256" s="4"/>
      <c r="G2256" s="4"/>
      <c r="H2256" s="72"/>
      <c r="I2256" s="72"/>
      <c r="J2256" s="72"/>
      <c r="K2256" s="72"/>
      <c r="L2256" s="72"/>
      <c r="M2256" s="72"/>
      <c r="N2256" s="72"/>
      <c r="O2256" s="72"/>
      <c r="P2256" s="72"/>
      <c r="Q2256" s="72"/>
      <c r="R2256" s="72"/>
      <c r="S2256" s="72"/>
      <c r="T2256" s="72"/>
      <c r="U2256" s="72"/>
      <c r="V2256" s="72"/>
      <c r="W2256" s="72"/>
      <c r="X2256" s="72"/>
      <c r="Y2256" s="72"/>
    </row>
    <row r="2257" spans="1:25" x14ac:dyDescent="0.3">
      <c r="A2257" s="4"/>
      <c r="B2257" s="4"/>
      <c r="C2257" s="4"/>
      <c r="D2257" s="4"/>
      <c r="E2257" s="4"/>
      <c r="F2257" s="4"/>
      <c r="G2257" s="4"/>
      <c r="H2257" s="72"/>
      <c r="I2257" s="72"/>
      <c r="J2257" s="72"/>
      <c r="K2257" s="72"/>
      <c r="L2257" s="72"/>
      <c r="M2257" s="72"/>
      <c r="N2257" s="72"/>
      <c r="O2257" s="72"/>
      <c r="P2257" s="72"/>
      <c r="Q2257" s="72"/>
      <c r="R2257" s="72"/>
      <c r="S2257" s="72"/>
      <c r="T2257" s="72"/>
      <c r="U2257" s="72"/>
      <c r="V2257" s="72"/>
      <c r="W2257" s="72"/>
      <c r="X2257" s="72"/>
      <c r="Y2257" s="72"/>
    </row>
    <row r="2258" spans="1:25" x14ac:dyDescent="0.3">
      <c r="A2258" s="4"/>
      <c r="B2258" s="4"/>
      <c r="C2258" s="4"/>
      <c r="D2258" s="4"/>
      <c r="E2258" s="4"/>
      <c r="F2258" s="4"/>
      <c r="G2258" s="4"/>
      <c r="H2258" s="72"/>
      <c r="I2258" s="72"/>
      <c r="J2258" s="72"/>
      <c r="K2258" s="72"/>
      <c r="L2258" s="72"/>
      <c r="M2258" s="72"/>
      <c r="N2258" s="72"/>
      <c r="O2258" s="72"/>
      <c r="P2258" s="72"/>
      <c r="Q2258" s="72"/>
      <c r="R2258" s="72"/>
      <c r="S2258" s="72"/>
      <c r="T2258" s="72"/>
      <c r="U2258" s="72"/>
      <c r="V2258" s="72"/>
      <c r="W2258" s="72"/>
      <c r="X2258" s="72"/>
      <c r="Y2258" s="72"/>
    </row>
    <row r="2259" spans="1:25" x14ac:dyDescent="0.3">
      <c r="A2259" s="4"/>
      <c r="B2259" s="4"/>
      <c r="C2259" s="4"/>
      <c r="D2259" s="4"/>
      <c r="E2259" s="4"/>
      <c r="F2259" s="4"/>
      <c r="G2259" s="4"/>
      <c r="H2259" s="72"/>
      <c r="I2259" s="72"/>
      <c r="J2259" s="72"/>
      <c r="K2259" s="72"/>
      <c r="L2259" s="72"/>
      <c r="M2259" s="72"/>
      <c r="N2259" s="72"/>
      <c r="O2259" s="72"/>
      <c r="P2259" s="72"/>
      <c r="Q2259" s="72"/>
      <c r="R2259" s="72"/>
      <c r="S2259" s="72"/>
      <c r="T2259" s="72"/>
      <c r="U2259" s="72"/>
      <c r="V2259" s="72"/>
      <c r="W2259" s="72"/>
      <c r="X2259" s="72"/>
      <c r="Y2259" s="72"/>
    </row>
    <row r="2260" spans="1:25" x14ac:dyDescent="0.3">
      <c r="A2260" s="4"/>
      <c r="B2260" s="4"/>
      <c r="C2260" s="4"/>
      <c r="D2260" s="4"/>
      <c r="E2260" s="4"/>
      <c r="F2260" s="4"/>
      <c r="G2260" s="4"/>
      <c r="H2260" s="72"/>
      <c r="I2260" s="72"/>
      <c r="J2260" s="72"/>
      <c r="K2260" s="72"/>
      <c r="L2260" s="72"/>
      <c r="M2260" s="72"/>
      <c r="N2260" s="72"/>
      <c r="O2260" s="72"/>
      <c r="P2260" s="72"/>
      <c r="Q2260" s="72"/>
      <c r="R2260" s="72"/>
      <c r="S2260" s="72"/>
      <c r="T2260" s="72"/>
      <c r="U2260" s="72"/>
      <c r="V2260" s="72"/>
      <c r="W2260" s="72"/>
      <c r="X2260" s="72"/>
      <c r="Y2260" s="72"/>
    </row>
    <row r="2261" spans="1:25" x14ac:dyDescent="0.3">
      <c r="A2261" s="4"/>
      <c r="B2261" s="4"/>
      <c r="C2261" s="4"/>
      <c r="D2261" s="4"/>
      <c r="E2261" s="4"/>
      <c r="F2261" s="4"/>
      <c r="G2261" s="4"/>
      <c r="H2261" s="72"/>
      <c r="I2261" s="72"/>
      <c r="J2261" s="72"/>
      <c r="K2261" s="72"/>
      <c r="L2261" s="72"/>
      <c r="M2261" s="72"/>
      <c r="N2261" s="72"/>
      <c r="O2261" s="72"/>
      <c r="P2261" s="72"/>
      <c r="Q2261" s="72"/>
      <c r="R2261" s="72"/>
      <c r="S2261" s="72"/>
      <c r="T2261" s="72"/>
      <c r="U2261" s="72"/>
      <c r="V2261" s="72"/>
      <c r="W2261" s="72"/>
      <c r="X2261" s="72"/>
      <c r="Y2261" s="72"/>
    </row>
    <row r="2262" spans="1:25" x14ac:dyDescent="0.3">
      <c r="A2262" s="4"/>
      <c r="B2262" s="4"/>
      <c r="C2262" s="4"/>
      <c r="D2262" s="4"/>
      <c r="E2262" s="4"/>
      <c r="F2262" s="4"/>
      <c r="G2262" s="4"/>
      <c r="H2262" s="72"/>
      <c r="I2262" s="72"/>
      <c r="J2262" s="72"/>
      <c r="K2262" s="72"/>
      <c r="L2262" s="72"/>
      <c r="M2262" s="72"/>
      <c r="N2262" s="72"/>
      <c r="O2262" s="72"/>
      <c r="P2262" s="72"/>
      <c r="Q2262" s="72"/>
      <c r="R2262" s="72"/>
      <c r="S2262" s="72"/>
      <c r="T2262" s="72"/>
      <c r="U2262" s="72"/>
      <c r="V2262" s="72"/>
      <c r="W2262" s="72"/>
      <c r="X2262" s="72"/>
      <c r="Y2262" s="72"/>
    </row>
    <row r="2263" spans="1:25" x14ac:dyDescent="0.3">
      <c r="A2263" s="4"/>
      <c r="B2263" s="4"/>
      <c r="C2263" s="4"/>
      <c r="D2263" s="4"/>
      <c r="E2263" s="4"/>
      <c r="F2263" s="4"/>
      <c r="G2263" s="4"/>
      <c r="H2263" s="72"/>
      <c r="I2263" s="72"/>
      <c r="J2263" s="72"/>
      <c r="K2263" s="72"/>
      <c r="L2263" s="72"/>
      <c r="M2263" s="72"/>
      <c r="N2263" s="72"/>
      <c r="O2263" s="72"/>
      <c r="P2263" s="72"/>
      <c r="Q2263" s="72"/>
      <c r="R2263" s="72"/>
      <c r="S2263" s="72"/>
      <c r="T2263" s="72"/>
      <c r="U2263" s="72"/>
      <c r="V2263" s="72"/>
      <c r="W2263" s="72"/>
      <c r="X2263" s="72"/>
      <c r="Y2263" s="72"/>
    </row>
    <row r="2264" spans="1:25" x14ac:dyDescent="0.3">
      <c r="A2264" s="4"/>
      <c r="B2264" s="4"/>
      <c r="C2264" s="4"/>
      <c r="D2264" s="4"/>
      <c r="E2264" s="4"/>
      <c r="F2264" s="4"/>
      <c r="G2264" s="4"/>
      <c r="H2264" s="72"/>
      <c r="I2264" s="72"/>
      <c r="J2264" s="72"/>
      <c r="K2264" s="72"/>
      <c r="L2264" s="72"/>
      <c r="M2264" s="72"/>
      <c r="N2264" s="72"/>
      <c r="O2264" s="72"/>
      <c r="P2264" s="72"/>
      <c r="Q2264" s="72"/>
      <c r="R2264" s="72"/>
      <c r="S2264" s="72"/>
      <c r="T2264" s="72"/>
      <c r="U2264" s="72"/>
      <c r="V2264" s="72"/>
      <c r="W2264" s="72"/>
      <c r="X2264" s="72"/>
      <c r="Y2264" s="72"/>
    </row>
    <row r="2265" spans="1:25" x14ac:dyDescent="0.3">
      <c r="A2265" s="4"/>
      <c r="B2265" s="4"/>
      <c r="C2265" s="4"/>
      <c r="D2265" s="4"/>
      <c r="E2265" s="4"/>
      <c r="F2265" s="4"/>
      <c r="G2265" s="4"/>
      <c r="H2265" s="72"/>
      <c r="I2265" s="72"/>
      <c r="J2265" s="72"/>
      <c r="K2265" s="72"/>
      <c r="L2265" s="72"/>
      <c r="M2265" s="72"/>
      <c r="N2265" s="72"/>
      <c r="O2265" s="72"/>
      <c r="P2265" s="72"/>
      <c r="Q2265" s="72"/>
      <c r="R2265" s="72"/>
      <c r="S2265" s="72"/>
      <c r="T2265" s="72"/>
      <c r="U2265" s="72"/>
      <c r="V2265" s="72"/>
      <c r="W2265" s="72"/>
      <c r="X2265" s="72"/>
      <c r="Y2265" s="72"/>
    </row>
    <row r="2266" spans="1:25" x14ac:dyDescent="0.3">
      <c r="A2266" s="4"/>
      <c r="B2266" s="4"/>
      <c r="C2266" s="4"/>
      <c r="D2266" s="4"/>
      <c r="E2266" s="4"/>
      <c r="F2266" s="4"/>
      <c r="G2266" s="4"/>
      <c r="H2266" s="72"/>
      <c r="I2266" s="72"/>
      <c r="J2266" s="72"/>
      <c r="K2266" s="72"/>
      <c r="L2266" s="72"/>
      <c r="M2266" s="72"/>
      <c r="N2266" s="72"/>
      <c r="O2266" s="72"/>
      <c r="P2266" s="72"/>
      <c r="Q2266" s="72"/>
      <c r="R2266" s="72"/>
      <c r="S2266" s="72"/>
      <c r="T2266" s="72"/>
      <c r="U2266" s="72"/>
      <c r="V2266" s="72"/>
      <c r="W2266" s="72"/>
      <c r="X2266" s="72"/>
      <c r="Y2266" s="72"/>
    </row>
    <row r="2267" spans="1:25" x14ac:dyDescent="0.3">
      <c r="A2267" s="4"/>
      <c r="B2267" s="4"/>
      <c r="C2267" s="4"/>
      <c r="D2267" s="4"/>
      <c r="E2267" s="4"/>
      <c r="F2267" s="4"/>
      <c r="G2267" s="4"/>
      <c r="H2267" s="72"/>
      <c r="I2267" s="72"/>
      <c r="J2267" s="72"/>
      <c r="K2267" s="72"/>
      <c r="L2267" s="72"/>
      <c r="M2267" s="72"/>
      <c r="N2267" s="72"/>
      <c r="O2267" s="72"/>
      <c r="P2267" s="72"/>
      <c r="Q2267" s="72"/>
      <c r="R2267" s="72"/>
      <c r="S2267" s="72"/>
      <c r="T2267" s="72"/>
      <c r="U2267" s="72"/>
      <c r="V2267" s="72"/>
      <c r="W2267" s="72"/>
      <c r="X2267" s="72"/>
      <c r="Y2267" s="72"/>
    </row>
    <row r="2268" spans="1:25" x14ac:dyDescent="0.3">
      <c r="A2268" s="4"/>
      <c r="B2268" s="4"/>
      <c r="C2268" s="4"/>
      <c r="D2268" s="4"/>
      <c r="E2268" s="4"/>
      <c r="F2268" s="4"/>
      <c r="G2268" s="4"/>
      <c r="H2268" s="72"/>
      <c r="I2268" s="72"/>
      <c r="J2268" s="72"/>
      <c r="K2268" s="72"/>
      <c r="L2268" s="72"/>
      <c r="M2268" s="72"/>
      <c r="N2268" s="72"/>
      <c r="O2268" s="72"/>
      <c r="P2268" s="72"/>
      <c r="Q2268" s="72"/>
      <c r="R2268" s="72"/>
      <c r="S2268" s="72"/>
      <c r="T2268" s="72"/>
      <c r="U2268" s="72"/>
      <c r="V2268" s="72"/>
      <c r="W2268" s="72"/>
      <c r="X2268" s="72"/>
      <c r="Y2268" s="72"/>
    </row>
    <row r="2269" spans="1:25" x14ac:dyDescent="0.3">
      <c r="A2269" s="4"/>
      <c r="B2269" s="4"/>
      <c r="C2269" s="4"/>
      <c r="D2269" s="4"/>
      <c r="E2269" s="4"/>
      <c r="F2269" s="4"/>
      <c r="G2269" s="4"/>
      <c r="H2269" s="72"/>
      <c r="I2269" s="72"/>
      <c r="J2269" s="72"/>
      <c r="K2269" s="72"/>
      <c r="L2269" s="72"/>
      <c r="M2269" s="72"/>
      <c r="N2269" s="72"/>
      <c r="O2269" s="72"/>
      <c r="P2269" s="72"/>
      <c r="Q2269" s="72"/>
      <c r="R2269" s="72"/>
      <c r="S2269" s="72"/>
      <c r="T2269" s="72"/>
      <c r="U2269" s="72"/>
      <c r="V2269" s="72"/>
      <c r="W2269" s="72"/>
      <c r="X2269" s="72"/>
      <c r="Y2269" s="72"/>
    </row>
    <row r="2270" spans="1:25" x14ac:dyDescent="0.3">
      <c r="A2270" s="4"/>
      <c r="B2270" s="4"/>
      <c r="C2270" s="4"/>
      <c r="D2270" s="4"/>
      <c r="E2270" s="4"/>
      <c r="F2270" s="4"/>
      <c r="G2270" s="4"/>
      <c r="H2270" s="72"/>
      <c r="I2270" s="72"/>
      <c r="J2270" s="72"/>
      <c r="K2270" s="72"/>
      <c r="L2270" s="72"/>
      <c r="M2270" s="72"/>
      <c r="N2270" s="72"/>
      <c r="O2270" s="72"/>
      <c r="P2270" s="72"/>
      <c r="Q2270" s="72"/>
      <c r="R2270" s="72"/>
      <c r="S2270" s="72"/>
      <c r="T2270" s="72"/>
      <c r="U2270" s="72"/>
      <c r="V2270" s="72"/>
      <c r="W2270" s="72"/>
      <c r="X2270" s="72"/>
      <c r="Y2270" s="72"/>
    </row>
    <row r="2271" spans="1:25" x14ac:dyDescent="0.3">
      <c r="A2271" s="4"/>
      <c r="B2271" s="4"/>
      <c r="C2271" s="4"/>
      <c r="D2271" s="4"/>
      <c r="E2271" s="4"/>
      <c r="F2271" s="4"/>
      <c r="G2271" s="4"/>
      <c r="H2271" s="72"/>
      <c r="I2271" s="72"/>
      <c r="J2271" s="72"/>
      <c r="K2271" s="72"/>
      <c r="L2271" s="72"/>
      <c r="M2271" s="72"/>
      <c r="N2271" s="72"/>
      <c r="O2271" s="72"/>
      <c r="P2271" s="72"/>
      <c r="Q2271" s="72"/>
      <c r="R2271" s="72"/>
      <c r="S2271" s="72"/>
      <c r="T2271" s="72"/>
      <c r="U2271" s="72"/>
      <c r="V2271" s="72"/>
      <c r="W2271" s="72"/>
      <c r="X2271" s="72"/>
      <c r="Y2271" s="72"/>
    </row>
    <row r="2272" spans="1:25" x14ac:dyDescent="0.3">
      <c r="A2272" s="4"/>
      <c r="B2272" s="4"/>
      <c r="C2272" s="4"/>
      <c r="D2272" s="4"/>
      <c r="E2272" s="4"/>
      <c r="F2272" s="4"/>
      <c r="G2272" s="4"/>
      <c r="H2272" s="72"/>
      <c r="I2272" s="72"/>
      <c r="J2272" s="72"/>
      <c r="K2272" s="72"/>
      <c r="L2272" s="72"/>
      <c r="M2272" s="72"/>
      <c r="N2272" s="72"/>
      <c r="O2272" s="72"/>
      <c r="P2272" s="72"/>
      <c r="Q2272" s="72"/>
      <c r="R2272" s="72"/>
      <c r="S2272" s="72"/>
      <c r="T2272" s="72"/>
      <c r="U2272" s="72"/>
      <c r="V2272" s="72"/>
      <c r="W2272" s="72"/>
      <c r="X2272" s="72"/>
      <c r="Y2272" s="72"/>
    </row>
    <row r="2273" spans="1:25" x14ac:dyDescent="0.3">
      <c r="A2273" s="4"/>
      <c r="B2273" s="4"/>
      <c r="C2273" s="4"/>
      <c r="D2273" s="4"/>
      <c r="E2273" s="4"/>
      <c r="F2273" s="4"/>
      <c r="G2273" s="4"/>
      <c r="H2273" s="72"/>
      <c r="I2273" s="72"/>
      <c r="J2273" s="72"/>
      <c r="K2273" s="72"/>
      <c r="L2273" s="72"/>
      <c r="M2273" s="72"/>
      <c r="N2273" s="72"/>
      <c r="O2273" s="72"/>
      <c r="P2273" s="72"/>
      <c r="Q2273" s="72"/>
      <c r="R2273" s="72"/>
      <c r="S2273" s="72"/>
      <c r="T2273" s="72"/>
      <c r="U2273" s="72"/>
      <c r="V2273" s="72"/>
      <c r="W2273" s="72"/>
      <c r="X2273" s="72"/>
      <c r="Y2273" s="72"/>
    </row>
    <row r="2274" spans="1:25" x14ac:dyDescent="0.3">
      <c r="A2274" s="4"/>
      <c r="B2274" s="4"/>
      <c r="C2274" s="4"/>
      <c r="D2274" s="4"/>
      <c r="E2274" s="4"/>
      <c r="F2274" s="4"/>
      <c r="G2274" s="4"/>
      <c r="H2274" s="72"/>
      <c r="I2274" s="72"/>
      <c r="J2274" s="72"/>
      <c r="K2274" s="72"/>
      <c r="L2274" s="72"/>
      <c r="M2274" s="72"/>
      <c r="N2274" s="72"/>
      <c r="O2274" s="72"/>
      <c r="P2274" s="72"/>
      <c r="Q2274" s="72"/>
      <c r="R2274" s="72"/>
      <c r="S2274" s="72"/>
      <c r="T2274" s="72"/>
      <c r="U2274" s="72"/>
      <c r="V2274" s="72"/>
      <c r="W2274" s="72"/>
      <c r="X2274" s="72"/>
      <c r="Y2274" s="72"/>
    </row>
    <row r="2275" spans="1:25" x14ac:dyDescent="0.3">
      <c r="A2275" s="4"/>
      <c r="B2275" s="4"/>
      <c r="C2275" s="4"/>
      <c r="D2275" s="4"/>
      <c r="E2275" s="4"/>
      <c r="F2275" s="4"/>
      <c r="G2275" s="4"/>
      <c r="H2275" s="72"/>
      <c r="I2275" s="72"/>
      <c r="J2275" s="72"/>
      <c r="K2275" s="72"/>
      <c r="L2275" s="72"/>
      <c r="M2275" s="72"/>
      <c r="N2275" s="72"/>
      <c r="O2275" s="72"/>
      <c r="P2275" s="72"/>
      <c r="Q2275" s="72"/>
      <c r="R2275" s="72"/>
      <c r="S2275" s="72"/>
      <c r="T2275" s="72"/>
      <c r="U2275" s="72"/>
      <c r="V2275" s="72"/>
      <c r="W2275" s="72"/>
      <c r="X2275" s="72"/>
      <c r="Y2275" s="72"/>
    </row>
    <row r="2276" spans="1:25" x14ac:dyDescent="0.3">
      <c r="A2276" s="4"/>
      <c r="B2276" s="4"/>
      <c r="C2276" s="4"/>
      <c r="D2276" s="4"/>
      <c r="E2276" s="4"/>
      <c r="F2276" s="4"/>
      <c r="G2276" s="4"/>
      <c r="H2276" s="72"/>
      <c r="I2276" s="72"/>
      <c r="J2276" s="72"/>
      <c r="K2276" s="72"/>
      <c r="L2276" s="72"/>
      <c r="M2276" s="72"/>
      <c r="N2276" s="72"/>
      <c r="O2276" s="72"/>
      <c r="P2276" s="72"/>
      <c r="Q2276" s="72"/>
      <c r="R2276" s="72"/>
      <c r="S2276" s="72"/>
      <c r="T2276" s="72"/>
      <c r="U2276" s="72"/>
      <c r="V2276" s="72"/>
      <c r="W2276" s="72"/>
      <c r="X2276" s="72"/>
      <c r="Y2276" s="72"/>
    </row>
    <row r="2277" spans="1:25" x14ac:dyDescent="0.3">
      <c r="A2277" s="4"/>
      <c r="B2277" s="4"/>
      <c r="C2277" s="4"/>
      <c r="D2277" s="4"/>
      <c r="E2277" s="4"/>
      <c r="F2277" s="4"/>
      <c r="G2277" s="4"/>
      <c r="H2277" s="72"/>
      <c r="I2277" s="72"/>
      <c r="J2277" s="72"/>
      <c r="K2277" s="72"/>
      <c r="L2277" s="72"/>
      <c r="M2277" s="72"/>
      <c r="N2277" s="72"/>
      <c r="O2277" s="72"/>
      <c r="P2277" s="72"/>
      <c r="Q2277" s="72"/>
      <c r="R2277" s="72"/>
      <c r="S2277" s="72"/>
      <c r="T2277" s="72"/>
      <c r="U2277" s="72"/>
      <c r="V2277" s="72"/>
      <c r="W2277" s="72"/>
      <c r="X2277" s="72"/>
      <c r="Y2277" s="72"/>
    </row>
    <row r="2278" spans="1:25" x14ac:dyDescent="0.3">
      <c r="A2278" s="4"/>
      <c r="B2278" s="4"/>
      <c r="C2278" s="4"/>
      <c r="D2278" s="4"/>
      <c r="E2278" s="4"/>
      <c r="F2278" s="4"/>
      <c r="G2278" s="4"/>
      <c r="H2278" s="72"/>
      <c r="I2278" s="72"/>
      <c r="J2278" s="72"/>
      <c r="K2278" s="72"/>
      <c r="L2278" s="72"/>
      <c r="M2278" s="72"/>
      <c r="N2278" s="72"/>
      <c r="O2278" s="72"/>
      <c r="P2278" s="72"/>
      <c r="Q2278" s="72"/>
      <c r="R2278" s="72"/>
      <c r="S2278" s="72"/>
      <c r="T2278" s="72"/>
      <c r="U2278" s="72"/>
      <c r="V2278" s="72"/>
      <c r="W2278" s="72"/>
      <c r="X2278" s="72"/>
      <c r="Y2278" s="72"/>
    </row>
    <row r="2279" spans="1:25" x14ac:dyDescent="0.3">
      <c r="A2279" s="4"/>
      <c r="B2279" s="4"/>
      <c r="C2279" s="4"/>
      <c r="D2279" s="4"/>
      <c r="E2279" s="4"/>
      <c r="F2279" s="4"/>
      <c r="G2279" s="4"/>
      <c r="H2279" s="72"/>
      <c r="I2279" s="72"/>
      <c r="J2279" s="72"/>
      <c r="K2279" s="72"/>
      <c r="L2279" s="72"/>
      <c r="M2279" s="72"/>
      <c r="N2279" s="72"/>
      <c r="O2279" s="72"/>
      <c r="P2279" s="72"/>
      <c r="Q2279" s="72"/>
      <c r="R2279" s="72"/>
      <c r="S2279" s="72"/>
      <c r="T2279" s="72"/>
      <c r="U2279" s="72"/>
      <c r="V2279" s="72"/>
      <c r="W2279" s="72"/>
      <c r="X2279" s="72"/>
      <c r="Y2279" s="72"/>
    </row>
    <row r="2280" spans="1:25" x14ac:dyDescent="0.3">
      <c r="A2280" s="4"/>
      <c r="B2280" s="4"/>
      <c r="C2280" s="4"/>
      <c r="D2280" s="4"/>
      <c r="E2280" s="4"/>
      <c r="F2280" s="4"/>
      <c r="G2280" s="4"/>
      <c r="H2280" s="72"/>
      <c r="I2280" s="72"/>
      <c r="J2280" s="72"/>
      <c r="K2280" s="72"/>
      <c r="L2280" s="72"/>
      <c r="M2280" s="72"/>
      <c r="N2280" s="72"/>
      <c r="O2280" s="72"/>
      <c r="P2280" s="72"/>
      <c r="Q2280" s="72"/>
      <c r="R2280" s="72"/>
      <c r="S2280" s="72"/>
      <c r="T2280" s="72"/>
      <c r="U2280" s="72"/>
      <c r="V2280" s="72"/>
      <c r="W2280" s="72"/>
      <c r="X2280" s="72"/>
      <c r="Y2280" s="72"/>
    </row>
    <row r="2281" spans="1:25" x14ac:dyDescent="0.3">
      <c r="A2281" s="4"/>
      <c r="B2281" s="4"/>
      <c r="C2281" s="4"/>
      <c r="D2281" s="4"/>
      <c r="E2281" s="4"/>
      <c r="F2281" s="4"/>
      <c r="G2281" s="4"/>
      <c r="H2281" s="72"/>
      <c r="I2281" s="72"/>
      <c r="J2281" s="72"/>
      <c r="K2281" s="72"/>
      <c r="L2281" s="72"/>
      <c r="M2281" s="72"/>
      <c r="N2281" s="72"/>
      <c r="O2281" s="72"/>
      <c r="P2281" s="72"/>
      <c r="Q2281" s="72"/>
      <c r="R2281" s="72"/>
      <c r="S2281" s="72"/>
      <c r="T2281" s="72"/>
      <c r="U2281" s="72"/>
      <c r="V2281" s="72"/>
      <c r="W2281" s="72"/>
      <c r="X2281" s="72"/>
      <c r="Y2281" s="72"/>
    </row>
    <row r="2282" spans="1:25" x14ac:dyDescent="0.3">
      <c r="A2282" s="4"/>
      <c r="B2282" s="4"/>
      <c r="C2282" s="4"/>
      <c r="D2282" s="4"/>
      <c r="E2282" s="4"/>
      <c r="F2282" s="4"/>
      <c r="G2282" s="4"/>
      <c r="H2282" s="72"/>
      <c r="I2282" s="72"/>
      <c r="J2282" s="72"/>
      <c r="K2282" s="72"/>
      <c r="L2282" s="72"/>
      <c r="M2282" s="72"/>
      <c r="N2282" s="72"/>
      <c r="O2282" s="72"/>
      <c r="P2282" s="72"/>
      <c r="Q2282" s="72"/>
      <c r="R2282" s="72"/>
      <c r="S2282" s="72"/>
      <c r="T2282" s="72"/>
      <c r="U2282" s="72"/>
      <c r="V2282" s="72"/>
      <c r="W2282" s="72"/>
      <c r="X2282" s="72"/>
      <c r="Y2282" s="72"/>
    </row>
    <row r="2283" spans="1:25" x14ac:dyDescent="0.3">
      <c r="A2283" s="4"/>
      <c r="B2283" s="4"/>
      <c r="C2283" s="4"/>
      <c r="D2283" s="4"/>
      <c r="E2283" s="4"/>
      <c r="F2283" s="4"/>
      <c r="G2283" s="4"/>
      <c r="H2283" s="72"/>
      <c r="I2283" s="72"/>
      <c r="J2283" s="72"/>
      <c r="K2283" s="72"/>
      <c r="L2283" s="72"/>
      <c r="M2283" s="72"/>
      <c r="N2283" s="72"/>
      <c r="O2283" s="72"/>
      <c r="P2283" s="72"/>
      <c r="Q2283" s="72"/>
      <c r="R2283" s="72"/>
      <c r="S2283" s="72"/>
      <c r="T2283" s="72"/>
      <c r="U2283" s="72"/>
      <c r="V2283" s="72"/>
      <c r="W2283" s="72"/>
      <c r="X2283" s="72"/>
      <c r="Y2283" s="72"/>
    </row>
    <row r="2284" spans="1:25" x14ac:dyDescent="0.3">
      <c r="A2284" s="4"/>
      <c r="B2284" s="4"/>
      <c r="C2284" s="4"/>
      <c r="D2284" s="4"/>
      <c r="E2284" s="4"/>
      <c r="F2284" s="4"/>
      <c r="G2284" s="4"/>
      <c r="H2284" s="72"/>
      <c r="I2284" s="72"/>
      <c r="J2284" s="72"/>
      <c r="K2284" s="72"/>
      <c r="L2284" s="72"/>
      <c r="M2284" s="72"/>
      <c r="N2284" s="72"/>
      <c r="O2284" s="72"/>
      <c r="P2284" s="72"/>
      <c r="Q2284" s="72"/>
      <c r="R2284" s="72"/>
      <c r="S2284" s="72"/>
      <c r="T2284" s="72"/>
      <c r="U2284" s="72"/>
      <c r="V2284" s="72"/>
      <c r="W2284" s="72"/>
      <c r="X2284" s="72"/>
      <c r="Y2284" s="72"/>
    </row>
    <row r="2285" spans="1:25" x14ac:dyDescent="0.3">
      <c r="A2285" s="4"/>
      <c r="B2285" s="4"/>
      <c r="C2285" s="4"/>
      <c r="D2285" s="4"/>
      <c r="E2285" s="4"/>
      <c r="F2285" s="4"/>
      <c r="G2285" s="4"/>
      <c r="H2285" s="72"/>
      <c r="I2285" s="72"/>
      <c r="J2285" s="72"/>
      <c r="K2285" s="72"/>
      <c r="L2285" s="72"/>
      <c r="M2285" s="72"/>
      <c r="N2285" s="72"/>
      <c r="O2285" s="72"/>
      <c r="P2285" s="72"/>
      <c r="Q2285" s="72"/>
      <c r="R2285" s="72"/>
      <c r="S2285" s="72"/>
      <c r="T2285" s="72"/>
      <c r="U2285" s="72"/>
      <c r="V2285" s="72"/>
      <c r="W2285" s="72"/>
      <c r="X2285" s="72"/>
      <c r="Y2285" s="72"/>
    </row>
    <row r="2286" spans="1:25" x14ac:dyDescent="0.3">
      <c r="A2286" s="4"/>
      <c r="B2286" s="4"/>
      <c r="C2286" s="4"/>
      <c r="D2286" s="4"/>
      <c r="E2286" s="4"/>
      <c r="F2286" s="4"/>
      <c r="G2286" s="4"/>
      <c r="H2286" s="72"/>
      <c r="I2286" s="72"/>
      <c r="J2286" s="72"/>
      <c r="K2286" s="72"/>
      <c r="L2286" s="72"/>
      <c r="M2286" s="72"/>
      <c r="N2286" s="72"/>
      <c r="O2286" s="72"/>
      <c r="P2286" s="72"/>
      <c r="Q2286" s="72"/>
      <c r="R2286" s="72"/>
      <c r="S2286" s="72"/>
      <c r="T2286" s="72"/>
      <c r="U2286" s="72"/>
      <c r="V2286" s="72"/>
      <c r="W2286" s="72"/>
      <c r="X2286" s="72"/>
      <c r="Y2286" s="72"/>
    </row>
    <row r="2287" spans="1:25" x14ac:dyDescent="0.3">
      <c r="A2287" s="4"/>
      <c r="B2287" s="4"/>
      <c r="C2287" s="4"/>
      <c r="D2287" s="4"/>
      <c r="E2287" s="4"/>
      <c r="F2287" s="4"/>
      <c r="G2287" s="4"/>
      <c r="H2287" s="72"/>
      <c r="I2287" s="72"/>
      <c r="J2287" s="72"/>
      <c r="K2287" s="72"/>
      <c r="L2287" s="72"/>
      <c r="M2287" s="72"/>
      <c r="N2287" s="72"/>
      <c r="O2287" s="72"/>
      <c r="P2287" s="72"/>
      <c r="Q2287" s="72"/>
      <c r="R2287" s="72"/>
      <c r="S2287" s="72"/>
      <c r="T2287" s="72"/>
      <c r="U2287" s="72"/>
      <c r="V2287" s="72"/>
      <c r="W2287" s="72"/>
      <c r="X2287" s="72"/>
      <c r="Y2287" s="72"/>
    </row>
    <row r="2288" spans="1:25" x14ac:dyDescent="0.3">
      <c r="A2288" s="4"/>
      <c r="B2288" s="4"/>
      <c r="C2288" s="4"/>
      <c r="D2288" s="4"/>
      <c r="E2288" s="4"/>
      <c r="F2288" s="4"/>
      <c r="G2288" s="4"/>
      <c r="H2288" s="72"/>
      <c r="I2288" s="72"/>
      <c r="J2288" s="72"/>
      <c r="K2288" s="72"/>
      <c r="L2288" s="72"/>
      <c r="M2288" s="72"/>
      <c r="N2288" s="72"/>
      <c r="O2288" s="72"/>
      <c r="P2288" s="72"/>
      <c r="Q2288" s="72"/>
      <c r="R2288" s="72"/>
      <c r="S2288" s="72"/>
      <c r="T2288" s="72"/>
      <c r="U2288" s="72"/>
      <c r="V2288" s="72"/>
      <c r="W2288" s="72"/>
      <c r="X2288" s="72"/>
      <c r="Y2288" s="72"/>
    </row>
    <row r="2289" spans="1:25" x14ac:dyDescent="0.3">
      <c r="A2289" s="4"/>
      <c r="B2289" s="4"/>
      <c r="C2289" s="4"/>
      <c r="D2289" s="4"/>
      <c r="E2289" s="4"/>
      <c r="F2289" s="4"/>
      <c r="G2289" s="4"/>
      <c r="H2289" s="72"/>
      <c r="I2289" s="72"/>
      <c r="J2289" s="72"/>
      <c r="K2289" s="72"/>
      <c r="L2289" s="72"/>
      <c r="M2289" s="72"/>
      <c r="N2289" s="72"/>
      <c r="O2289" s="72"/>
      <c r="P2289" s="72"/>
      <c r="Q2289" s="72"/>
      <c r="R2289" s="72"/>
      <c r="S2289" s="72"/>
      <c r="T2289" s="72"/>
      <c r="U2289" s="72"/>
      <c r="V2289" s="72"/>
      <c r="W2289" s="72"/>
      <c r="X2289" s="72"/>
      <c r="Y2289" s="72"/>
    </row>
    <row r="2290" spans="1:25" x14ac:dyDescent="0.3">
      <c r="A2290" s="4"/>
      <c r="B2290" s="4"/>
      <c r="C2290" s="4"/>
      <c r="D2290" s="4"/>
      <c r="E2290" s="4"/>
      <c r="F2290" s="4"/>
      <c r="G2290" s="4"/>
      <c r="H2290" s="72"/>
      <c r="I2290" s="72"/>
      <c r="J2290" s="72"/>
      <c r="K2290" s="72"/>
      <c r="L2290" s="72"/>
      <c r="M2290" s="72"/>
      <c r="N2290" s="72"/>
      <c r="O2290" s="72"/>
      <c r="P2290" s="72"/>
      <c r="Q2290" s="72"/>
      <c r="R2290" s="72"/>
      <c r="S2290" s="72"/>
      <c r="T2290" s="72"/>
      <c r="U2290" s="72"/>
      <c r="V2290" s="72"/>
      <c r="W2290" s="72"/>
      <c r="X2290" s="72"/>
      <c r="Y2290" s="72"/>
    </row>
    <row r="2291" spans="1:25" x14ac:dyDescent="0.3">
      <c r="A2291" s="4"/>
      <c r="B2291" s="4"/>
      <c r="C2291" s="4"/>
      <c r="D2291" s="4"/>
      <c r="E2291" s="4"/>
      <c r="F2291" s="4"/>
      <c r="G2291" s="4"/>
      <c r="H2291" s="72"/>
      <c r="I2291" s="72"/>
      <c r="J2291" s="72"/>
      <c r="K2291" s="72"/>
      <c r="L2291" s="72"/>
      <c r="M2291" s="72"/>
      <c r="N2291" s="72"/>
      <c r="O2291" s="72"/>
      <c r="P2291" s="72"/>
      <c r="Q2291" s="72"/>
      <c r="R2291" s="72"/>
      <c r="S2291" s="72"/>
      <c r="T2291" s="72"/>
      <c r="U2291" s="72"/>
      <c r="V2291" s="72"/>
      <c r="W2291" s="72"/>
      <c r="X2291" s="72"/>
      <c r="Y2291" s="72"/>
    </row>
    <row r="2292" spans="1:25" x14ac:dyDescent="0.3">
      <c r="A2292" s="4"/>
      <c r="B2292" s="4"/>
      <c r="C2292" s="4"/>
      <c r="D2292" s="4"/>
      <c r="E2292" s="4"/>
      <c r="F2292" s="4"/>
      <c r="G2292" s="4"/>
      <c r="H2292" s="72"/>
      <c r="I2292" s="72"/>
      <c r="J2292" s="72"/>
      <c r="K2292" s="72"/>
      <c r="L2292" s="72"/>
      <c r="M2292" s="72"/>
      <c r="N2292" s="72"/>
      <c r="O2292" s="72"/>
      <c r="P2292" s="72"/>
      <c r="Q2292" s="72"/>
      <c r="R2292" s="72"/>
      <c r="S2292" s="72"/>
      <c r="T2292" s="72"/>
      <c r="U2292" s="72"/>
      <c r="V2292" s="72"/>
      <c r="W2292" s="72"/>
      <c r="X2292" s="72"/>
      <c r="Y2292" s="72"/>
    </row>
    <row r="2293" spans="1:25" x14ac:dyDescent="0.3">
      <c r="A2293" s="4"/>
      <c r="B2293" s="4"/>
      <c r="C2293" s="4"/>
      <c r="D2293" s="4"/>
      <c r="E2293" s="4"/>
      <c r="F2293" s="4"/>
      <c r="G2293" s="4"/>
      <c r="H2293" s="72"/>
      <c r="I2293" s="72"/>
      <c r="J2293" s="72"/>
      <c r="K2293" s="72"/>
      <c r="L2293" s="72"/>
      <c r="M2293" s="72"/>
      <c r="N2293" s="72"/>
      <c r="O2293" s="72"/>
      <c r="P2293" s="72"/>
      <c r="Q2293" s="72"/>
      <c r="R2293" s="72"/>
      <c r="S2293" s="72"/>
      <c r="T2293" s="72"/>
      <c r="U2293" s="72"/>
      <c r="V2293" s="72"/>
      <c r="W2293" s="72"/>
      <c r="X2293" s="72"/>
      <c r="Y2293" s="72"/>
    </row>
    <row r="2294" spans="1:25" x14ac:dyDescent="0.3">
      <c r="A2294" s="4"/>
      <c r="B2294" s="4"/>
      <c r="C2294" s="4"/>
      <c r="D2294" s="4"/>
      <c r="E2294" s="4"/>
      <c r="F2294" s="4"/>
      <c r="G2294" s="4"/>
      <c r="H2294" s="72"/>
      <c r="I2294" s="72"/>
      <c r="J2294" s="72"/>
      <c r="K2294" s="72"/>
      <c r="L2294" s="72"/>
      <c r="M2294" s="72"/>
      <c r="N2294" s="72"/>
      <c r="O2294" s="72"/>
      <c r="P2294" s="72"/>
      <c r="Q2294" s="72"/>
      <c r="R2294" s="72"/>
      <c r="S2294" s="72"/>
      <c r="T2294" s="72"/>
      <c r="U2294" s="72"/>
      <c r="V2294" s="72"/>
      <c r="W2294" s="72"/>
      <c r="X2294" s="72"/>
      <c r="Y2294" s="72"/>
    </row>
    <row r="2295" spans="1:25" x14ac:dyDescent="0.3">
      <c r="A2295" s="4"/>
      <c r="B2295" s="4"/>
      <c r="C2295" s="4"/>
      <c r="D2295" s="4"/>
      <c r="E2295" s="4"/>
      <c r="F2295" s="4"/>
      <c r="G2295" s="4"/>
      <c r="H2295" s="72"/>
      <c r="I2295" s="72"/>
      <c r="J2295" s="72"/>
      <c r="K2295" s="72"/>
      <c r="L2295" s="72"/>
      <c r="M2295" s="72"/>
      <c r="N2295" s="72"/>
      <c r="O2295" s="72"/>
      <c r="P2295" s="72"/>
      <c r="Q2295" s="72"/>
      <c r="R2295" s="72"/>
      <c r="S2295" s="72"/>
      <c r="T2295" s="72"/>
      <c r="U2295" s="72"/>
      <c r="V2295" s="72"/>
      <c r="W2295" s="72"/>
      <c r="X2295" s="72"/>
      <c r="Y2295" s="72"/>
    </row>
    <row r="2296" spans="1:25" x14ac:dyDescent="0.3">
      <c r="A2296" s="4"/>
      <c r="B2296" s="4"/>
      <c r="C2296" s="4"/>
      <c r="D2296" s="4"/>
      <c r="E2296" s="4"/>
      <c r="F2296" s="4"/>
      <c r="G2296" s="4"/>
      <c r="H2296" s="72"/>
      <c r="I2296" s="72"/>
      <c r="J2296" s="72"/>
      <c r="K2296" s="72"/>
      <c r="L2296" s="72"/>
      <c r="M2296" s="72"/>
      <c r="N2296" s="72"/>
      <c r="O2296" s="72"/>
      <c r="P2296" s="72"/>
      <c r="Q2296" s="72"/>
      <c r="R2296" s="72"/>
      <c r="S2296" s="72"/>
      <c r="T2296" s="72"/>
      <c r="U2296" s="72"/>
      <c r="V2296" s="72"/>
      <c r="W2296" s="72"/>
      <c r="X2296" s="72"/>
      <c r="Y2296" s="72"/>
    </row>
    <row r="2297" spans="1:25" x14ac:dyDescent="0.3">
      <c r="A2297" s="4"/>
      <c r="B2297" s="4"/>
      <c r="C2297" s="4"/>
      <c r="D2297" s="4"/>
      <c r="E2297" s="4"/>
      <c r="F2297" s="4"/>
      <c r="G2297" s="4"/>
      <c r="H2297" s="72"/>
      <c r="I2297" s="72"/>
      <c r="J2297" s="72"/>
      <c r="K2297" s="72"/>
      <c r="L2297" s="72"/>
      <c r="M2297" s="72"/>
      <c r="N2297" s="72"/>
      <c r="O2297" s="72"/>
      <c r="P2297" s="72"/>
      <c r="Q2297" s="72"/>
      <c r="R2297" s="72"/>
      <c r="S2297" s="72"/>
      <c r="T2297" s="72"/>
      <c r="U2297" s="72"/>
      <c r="V2297" s="72"/>
      <c r="W2297" s="72"/>
      <c r="X2297" s="72"/>
      <c r="Y2297" s="72"/>
    </row>
    <row r="2298" spans="1:25" x14ac:dyDescent="0.3">
      <c r="A2298" s="4"/>
      <c r="B2298" s="4"/>
      <c r="C2298" s="4"/>
      <c r="D2298" s="4"/>
      <c r="E2298" s="4"/>
      <c r="F2298" s="4"/>
      <c r="G2298" s="4"/>
      <c r="H2298" s="72"/>
      <c r="I2298" s="72"/>
      <c r="J2298" s="72"/>
      <c r="K2298" s="72"/>
      <c r="L2298" s="72"/>
      <c r="M2298" s="72"/>
      <c r="N2298" s="72"/>
      <c r="O2298" s="72"/>
      <c r="P2298" s="72"/>
      <c r="Q2298" s="72"/>
      <c r="R2298" s="72"/>
      <c r="S2298" s="72"/>
      <c r="T2298" s="72"/>
      <c r="U2298" s="72"/>
      <c r="V2298" s="72"/>
      <c r="W2298" s="72"/>
      <c r="X2298" s="72"/>
      <c r="Y2298" s="72"/>
    </row>
    <row r="2299" spans="1:25" x14ac:dyDescent="0.3">
      <c r="A2299" s="4"/>
      <c r="B2299" s="4"/>
      <c r="C2299" s="4"/>
      <c r="D2299" s="4"/>
      <c r="E2299" s="4"/>
      <c r="F2299" s="4"/>
      <c r="G2299" s="4"/>
      <c r="H2299" s="72"/>
      <c r="I2299" s="72"/>
      <c r="J2299" s="72"/>
      <c r="K2299" s="72"/>
      <c r="L2299" s="72"/>
      <c r="M2299" s="72"/>
      <c r="N2299" s="72"/>
      <c r="O2299" s="72"/>
      <c r="P2299" s="72"/>
      <c r="Q2299" s="72"/>
      <c r="R2299" s="72"/>
      <c r="S2299" s="72"/>
      <c r="T2299" s="72"/>
      <c r="U2299" s="72"/>
      <c r="V2299" s="72"/>
      <c r="W2299" s="72"/>
      <c r="X2299" s="72"/>
      <c r="Y2299" s="72"/>
    </row>
    <row r="2300" spans="1:25" x14ac:dyDescent="0.3">
      <c r="A2300" s="4"/>
      <c r="B2300" s="4"/>
      <c r="C2300" s="4"/>
      <c r="D2300" s="4"/>
      <c r="E2300" s="4"/>
      <c r="F2300" s="4"/>
      <c r="G2300" s="4"/>
      <c r="H2300" s="72"/>
      <c r="I2300" s="72"/>
      <c r="J2300" s="72"/>
      <c r="K2300" s="72"/>
      <c r="L2300" s="72"/>
      <c r="M2300" s="72"/>
      <c r="N2300" s="72"/>
      <c r="O2300" s="72"/>
      <c r="P2300" s="72"/>
      <c r="Q2300" s="72"/>
      <c r="R2300" s="72"/>
      <c r="S2300" s="72"/>
      <c r="T2300" s="72"/>
      <c r="U2300" s="72"/>
      <c r="V2300" s="72"/>
      <c r="W2300" s="72"/>
      <c r="X2300" s="72"/>
      <c r="Y2300" s="72"/>
    </row>
    <row r="2301" spans="1:25" x14ac:dyDescent="0.3">
      <c r="A2301" s="4"/>
      <c r="B2301" s="4"/>
      <c r="C2301" s="4"/>
      <c r="D2301" s="4"/>
      <c r="E2301" s="4"/>
      <c r="F2301" s="4"/>
      <c r="G2301" s="4"/>
      <c r="H2301" s="72"/>
      <c r="I2301" s="72"/>
      <c r="J2301" s="72"/>
      <c r="K2301" s="72"/>
      <c r="L2301" s="72"/>
      <c r="M2301" s="72"/>
      <c r="N2301" s="72"/>
      <c r="O2301" s="72"/>
      <c r="P2301" s="72"/>
      <c r="Q2301" s="72"/>
      <c r="R2301" s="72"/>
      <c r="S2301" s="72"/>
      <c r="T2301" s="72"/>
      <c r="U2301" s="72"/>
      <c r="V2301" s="72"/>
      <c r="W2301" s="72"/>
      <c r="X2301" s="72"/>
      <c r="Y2301" s="72"/>
    </row>
    <row r="2302" spans="1:25" x14ac:dyDescent="0.3">
      <c r="A2302" s="4"/>
      <c r="B2302" s="4"/>
      <c r="C2302" s="4"/>
      <c r="D2302" s="4"/>
      <c r="E2302" s="4"/>
      <c r="F2302" s="4"/>
      <c r="G2302" s="4"/>
      <c r="H2302" s="72"/>
      <c r="I2302" s="72"/>
      <c r="J2302" s="72"/>
      <c r="K2302" s="72"/>
      <c r="L2302" s="72"/>
      <c r="M2302" s="72"/>
      <c r="N2302" s="72"/>
      <c r="O2302" s="72"/>
      <c r="P2302" s="72"/>
      <c r="Q2302" s="72"/>
      <c r="R2302" s="72"/>
      <c r="S2302" s="72"/>
      <c r="T2302" s="72"/>
      <c r="U2302" s="72"/>
      <c r="V2302" s="72"/>
      <c r="W2302" s="72"/>
      <c r="X2302" s="72"/>
      <c r="Y2302" s="72"/>
    </row>
    <row r="2303" spans="1:25" x14ac:dyDescent="0.3">
      <c r="A2303" s="4"/>
      <c r="B2303" s="4"/>
      <c r="C2303" s="4"/>
      <c r="D2303" s="4"/>
      <c r="E2303" s="4"/>
      <c r="F2303" s="4"/>
      <c r="G2303" s="4"/>
      <c r="H2303" s="72"/>
      <c r="I2303" s="72"/>
      <c r="J2303" s="72"/>
      <c r="K2303" s="72"/>
      <c r="L2303" s="72"/>
      <c r="M2303" s="72"/>
      <c r="N2303" s="72"/>
      <c r="O2303" s="72"/>
      <c r="P2303" s="72"/>
      <c r="Q2303" s="72"/>
      <c r="R2303" s="72"/>
      <c r="S2303" s="72"/>
      <c r="T2303" s="72"/>
      <c r="U2303" s="72"/>
      <c r="V2303" s="72"/>
      <c r="W2303" s="72"/>
      <c r="X2303" s="72"/>
      <c r="Y2303" s="72"/>
    </row>
    <row r="2304" spans="1:25" x14ac:dyDescent="0.3">
      <c r="A2304" s="4"/>
      <c r="B2304" s="4"/>
      <c r="C2304" s="4"/>
      <c r="D2304" s="4"/>
      <c r="E2304" s="4"/>
      <c r="F2304" s="4"/>
      <c r="G2304" s="4"/>
      <c r="H2304" s="72"/>
      <c r="I2304" s="72"/>
      <c r="J2304" s="72"/>
      <c r="K2304" s="72"/>
      <c r="L2304" s="72"/>
      <c r="M2304" s="72"/>
      <c r="N2304" s="72"/>
      <c r="O2304" s="72"/>
      <c r="P2304" s="72"/>
      <c r="Q2304" s="72"/>
      <c r="R2304" s="72"/>
      <c r="S2304" s="72"/>
      <c r="T2304" s="72"/>
      <c r="U2304" s="72"/>
      <c r="V2304" s="72"/>
      <c r="W2304" s="72"/>
      <c r="X2304" s="72"/>
      <c r="Y2304" s="72"/>
    </row>
    <row r="2305" spans="1:25" x14ac:dyDescent="0.3">
      <c r="A2305" s="4"/>
      <c r="B2305" s="4"/>
      <c r="C2305" s="4"/>
      <c r="D2305" s="4"/>
      <c r="E2305" s="4"/>
      <c r="F2305" s="4"/>
      <c r="G2305" s="4"/>
      <c r="H2305" s="72"/>
      <c r="I2305" s="72"/>
      <c r="J2305" s="72"/>
      <c r="K2305" s="72"/>
      <c r="L2305" s="72"/>
      <c r="M2305" s="72"/>
      <c r="N2305" s="72"/>
      <c r="O2305" s="72"/>
      <c r="P2305" s="72"/>
      <c r="Q2305" s="72"/>
      <c r="R2305" s="72"/>
      <c r="S2305" s="72"/>
      <c r="T2305" s="72"/>
      <c r="U2305" s="72"/>
      <c r="V2305" s="72"/>
      <c r="W2305" s="72"/>
      <c r="X2305" s="72"/>
      <c r="Y2305" s="72"/>
    </row>
    <row r="2306" spans="1:25" x14ac:dyDescent="0.3">
      <c r="A2306" s="4"/>
      <c r="B2306" s="4"/>
      <c r="C2306" s="4"/>
      <c r="D2306" s="4"/>
      <c r="E2306" s="4"/>
      <c r="F2306" s="4"/>
      <c r="G2306" s="4"/>
      <c r="H2306" s="72"/>
      <c r="I2306" s="72"/>
      <c r="J2306" s="72"/>
      <c r="K2306" s="72"/>
      <c r="L2306" s="72"/>
      <c r="M2306" s="72"/>
      <c r="N2306" s="72"/>
      <c r="O2306" s="72"/>
      <c r="P2306" s="72"/>
      <c r="Q2306" s="72"/>
      <c r="R2306" s="72"/>
      <c r="S2306" s="72"/>
      <c r="T2306" s="72"/>
      <c r="U2306" s="72"/>
      <c r="V2306" s="72"/>
      <c r="W2306" s="72"/>
      <c r="X2306" s="72"/>
      <c r="Y2306" s="72"/>
    </row>
    <row r="2307" spans="1:25" x14ac:dyDescent="0.3">
      <c r="A2307" s="4"/>
      <c r="B2307" s="4"/>
      <c r="C2307" s="4"/>
      <c r="D2307" s="4"/>
      <c r="E2307" s="4"/>
      <c r="F2307" s="4"/>
      <c r="G2307" s="4"/>
      <c r="H2307" s="72"/>
      <c r="I2307" s="72"/>
      <c r="J2307" s="72"/>
      <c r="K2307" s="72"/>
      <c r="L2307" s="72"/>
      <c r="M2307" s="72"/>
      <c r="N2307" s="72"/>
      <c r="O2307" s="72"/>
      <c r="P2307" s="72"/>
      <c r="Q2307" s="72"/>
      <c r="R2307" s="72"/>
      <c r="S2307" s="72"/>
      <c r="T2307" s="72"/>
      <c r="U2307" s="72"/>
      <c r="V2307" s="72"/>
      <c r="W2307" s="72"/>
      <c r="X2307" s="72"/>
      <c r="Y2307" s="72"/>
    </row>
    <row r="2308" spans="1:25" x14ac:dyDescent="0.3">
      <c r="A2308" s="4"/>
      <c r="B2308" s="4"/>
      <c r="C2308" s="4"/>
      <c r="D2308" s="4"/>
      <c r="E2308" s="4"/>
      <c r="F2308" s="4"/>
      <c r="G2308" s="4"/>
      <c r="H2308" s="72"/>
      <c r="I2308" s="72"/>
      <c r="J2308" s="72"/>
      <c r="K2308" s="72"/>
      <c r="L2308" s="72"/>
      <c r="M2308" s="72"/>
      <c r="N2308" s="72"/>
      <c r="O2308" s="72"/>
      <c r="P2308" s="72"/>
      <c r="Q2308" s="72"/>
      <c r="R2308" s="72"/>
      <c r="S2308" s="72"/>
      <c r="T2308" s="72"/>
      <c r="U2308" s="72"/>
      <c r="V2308" s="72"/>
      <c r="W2308" s="72"/>
      <c r="X2308" s="72"/>
      <c r="Y2308" s="72"/>
    </row>
    <row r="2309" spans="1:25" x14ac:dyDescent="0.3">
      <c r="A2309" s="4"/>
      <c r="B2309" s="4"/>
      <c r="C2309" s="4"/>
      <c r="D2309" s="4"/>
      <c r="E2309" s="4"/>
      <c r="F2309" s="4"/>
      <c r="G2309" s="4"/>
      <c r="H2309" s="72"/>
      <c r="I2309" s="72"/>
      <c r="J2309" s="72"/>
      <c r="K2309" s="72"/>
      <c r="L2309" s="72"/>
      <c r="M2309" s="72"/>
      <c r="N2309" s="72"/>
      <c r="O2309" s="72"/>
      <c r="P2309" s="72"/>
      <c r="Q2309" s="72"/>
      <c r="R2309" s="72"/>
      <c r="S2309" s="72"/>
      <c r="T2309" s="72"/>
      <c r="U2309" s="72"/>
      <c r="V2309" s="72"/>
      <c r="W2309" s="72"/>
      <c r="X2309" s="72"/>
      <c r="Y2309" s="72"/>
    </row>
    <row r="2310" spans="1:25" x14ac:dyDescent="0.3">
      <c r="A2310" s="4"/>
      <c r="B2310" s="4"/>
      <c r="C2310" s="4"/>
      <c r="D2310" s="4"/>
      <c r="E2310" s="4"/>
      <c r="F2310" s="4"/>
      <c r="G2310" s="4"/>
      <c r="H2310" s="72"/>
      <c r="I2310" s="72"/>
      <c r="J2310" s="72"/>
      <c r="K2310" s="72"/>
      <c r="L2310" s="72"/>
      <c r="M2310" s="72"/>
      <c r="N2310" s="72"/>
      <c r="O2310" s="72"/>
      <c r="P2310" s="72"/>
      <c r="Q2310" s="72"/>
      <c r="R2310" s="72"/>
      <c r="S2310" s="72"/>
      <c r="T2310" s="72"/>
      <c r="U2310" s="72"/>
      <c r="V2310" s="72"/>
      <c r="W2310" s="72"/>
      <c r="X2310" s="72"/>
      <c r="Y2310" s="72"/>
    </row>
    <row r="2311" spans="1:25" x14ac:dyDescent="0.3">
      <c r="A2311" s="4"/>
      <c r="B2311" s="4"/>
      <c r="C2311" s="4"/>
      <c r="D2311" s="4"/>
      <c r="E2311" s="4"/>
      <c r="F2311" s="4"/>
      <c r="G2311" s="4"/>
      <c r="H2311" s="72"/>
      <c r="I2311" s="72"/>
      <c r="J2311" s="72"/>
      <c r="K2311" s="72"/>
      <c r="L2311" s="72"/>
      <c r="M2311" s="72"/>
      <c r="N2311" s="72"/>
      <c r="O2311" s="72"/>
      <c r="P2311" s="72"/>
      <c r="Q2311" s="72"/>
      <c r="R2311" s="72"/>
      <c r="S2311" s="72"/>
      <c r="T2311" s="72"/>
      <c r="U2311" s="72"/>
      <c r="V2311" s="72"/>
      <c r="W2311" s="72"/>
      <c r="X2311" s="72"/>
      <c r="Y2311" s="72"/>
    </row>
    <row r="2312" spans="1:25" x14ac:dyDescent="0.3">
      <c r="A2312" s="4"/>
      <c r="B2312" s="4"/>
      <c r="C2312" s="4"/>
      <c r="D2312" s="4"/>
      <c r="E2312" s="4"/>
      <c r="F2312" s="4"/>
      <c r="G2312" s="4"/>
      <c r="H2312" s="72"/>
      <c r="I2312" s="72"/>
      <c r="J2312" s="72"/>
      <c r="K2312" s="72"/>
      <c r="L2312" s="72"/>
      <c r="M2312" s="72"/>
      <c r="N2312" s="72"/>
      <c r="O2312" s="72"/>
      <c r="P2312" s="72"/>
      <c r="Q2312" s="72"/>
      <c r="R2312" s="72"/>
      <c r="S2312" s="72"/>
      <c r="T2312" s="72"/>
      <c r="U2312" s="72"/>
      <c r="V2312" s="72"/>
      <c r="W2312" s="72"/>
      <c r="X2312" s="72"/>
      <c r="Y2312" s="72"/>
    </row>
    <row r="2313" spans="1:25" x14ac:dyDescent="0.3">
      <c r="A2313" s="4"/>
      <c r="B2313" s="4"/>
      <c r="C2313" s="4"/>
      <c r="D2313" s="4"/>
      <c r="E2313" s="4"/>
      <c r="F2313" s="4"/>
      <c r="G2313" s="4"/>
      <c r="H2313" s="72"/>
      <c r="I2313" s="72"/>
      <c r="J2313" s="72"/>
      <c r="K2313" s="72"/>
      <c r="L2313" s="72"/>
      <c r="M2313" s="72"/>
      <c r="N2313" s="72"/>
      <c r="O2313" s="72"/>
      <c r="P2313" s="72"/>
      <c r="Q2313" s="72"/>
      <c r="R2313" s="72"/>
      <c r="S2313" s="72"/>
      <c r="T2313" s="72"/>
      <c r="U2313" s="72"/>
      <c r="V2313" s="72"/>
      <c r="W2313" s="72"/>
      <c r="X2313" s="72"/>
      <c r="Y2313" s="72"/>
    </row>
    <row r="2314" spans="1:25" x14ac:dyDescent="0.3">
      <c r="A2314" s="4"/>
      <c r="B2314" s="4"/>
      <c r="C2314" s="4"/>
      <c r="D2314" s="4"/>
      <c r="E2314" s="4"/>
      <c r="F2314" s="4"/>
      <c r="G2314" s="4"/>
      <c r="H2314" s="72"/>
      <c r="I2314" s="72"/>
      <c r="J2314" s="72"/>
      <c r="K2314" s="72"/>
      <c r="L2314" s="72"/>
      <c r="M2314" s="72"/>
      <c r="N2314" s="72"/>
      <c r="O2314" s="72"/>
      <c r="P2314" s="72"/>
      <c r="Q2314" s="72"/>
      <c r="R2314" s="72"/>
      <c r="S2314" s="72"/>
      <c r="T2314" s="72"/>
      <c r="U2314" s="72"/>
      <c r="V2314" s="72"/>
      <c r="W2314" s="72"/>
      <c r="X2314" s="72"/>
      <c r="Y2314" s="72"/>
    </row>
    <row r="2315" spans="1:25" x14ac:dyDescent="0.3">
      <c r="A2315" s="4"/>
      <c r="B2315" s="4"/>
      <c r="C2315" s="4"/>
      <c r="D2315" s="4"/>
      <c r="E2315" s="4"/>
      <c r="F2315" s="4"/>
      <c r="G2315" s="4"/>
      <c r="H2315" s="72"/>
      <c r="I2315" s="72"/>
      <c r="J2315" s="72"/>
      <c r="K2315" s="72"/>
      <c r="L2315" s="72"/>
      <c r="M2315" s="72"/>
      <c r="N2315" s="72"/>
      <c r="O2315" s="72"/>
      <c r="P2315" s="72"/>
      <c r="Q2315" s="72"/>
      <c r="R2315" s="72"/>
      <c r="S2315" s="72"/>
      <c r="T2315" s="72"/>
      <c r="U2315" s="72"/>
      <c r="V2315" s="72"/>
      <c r="W2315" s="72"/>
      <c r="X2315" s="72"/>
      <c r="Y2315" s="72"/>
    </row>
    <row r="2316" spans="1:25" x14ac:dyDescent="0.3">
      <c r="A2316" s="4"/>
      <c r="B2316" s="4"/>
      <c r="C2316" s="4"/>
      <c r="D2316" s="4"/>
      <c r="E2316" s="4"/>
      <c r="F2316" s="4"/>
      <c r="G2316" s="4"/>
      <c r="H2316" s="72"/>
      <c r="I2316" s="72"/>
      <c r="J2316" s="72"/>
      <c r="K2316" s="72"/>
      <c r="L2316" s="72"/>
      <c r="M2316" s="72"/>
      <c r="N2316" s="72"/>
      <c r="O2316" s="72"/>
      <c r="P2316" s="72"/>
      <c r="Q2316" s="72"/>
      <c r="R2316" s="72"/>
      <c r="S2316" s="72"/>
      <c r="T2316" s="72"/>
      <c r="U2316" s="72"/>
      <c r="V2316" s="72"/>
      <c r="W2316" s="72"/>
      <c r="X2316" s="72"/>
      <c r="Y2316" s="72"/>
    </row>
    <row r="2317" spans="1:25" x14ac:dyDescent="0.3">
      <c r="A2317" s="4"/>
      <c r="B2317" s="4"/>
      <c r="C2317" s="4"/>
      <c r="D2317" s="4"/>
      <c r="E2317" s="4"/>
      <c r="F2317" s="4"/>
      <c r="G2317" s="4"/>
      <c r="H2317" s="72"/>
      <c r="I2317" s="72"/>
      <c r="J2317" s="72"/>
      <c r="K2317" s="72"/>
      <c r="L2317" s="72"/>
      <c r="M2317" s="72"/>
      <c r="N2317" s="72"/>
      <c r="O2317" s="72"/>
      <c r="P2317" s="72"/>
      <c r="Q2317" s="72"/>
      <c r="R2317" s="72"/>
      <c r="S2317" s="72"/>
      <c r="T2317" s="72"/>
      <c r="U2317" s="72"/>
      <c r="V2317" s="72"/>
      <c r="W2317" s="72"/>
      <c r="X2317" s="72"/>
      <c r="Y2317" s="72"/>
    </row>
    <row r="2318" spans="1:25" x14ac:dyDescent="0.3">
      <c r="A2318" s="4"/>
      <c r="B2318" s="4"/>
      <c r="C2318" s="4"/>
      <c r="D2318" s="4"/>
      <c r="E2318" s="4"/>
      <c r="F2318" s="4"/>
      <c r="G2318" s="4"/>
      <c r="H2318" s="72"/>
      <c r="I2318" s="72"/>
      <c r="J2318" s="72"/>
      <c r="K2318" s="72"/>
      <c r="L2318" s="72"/>
      <c r="M2318" s="72"/>
      <c r="N2318" s="72"/>
      <c r="O2318" s="72"/>
      <c r="P2318" s="72"/>
      <c r="Q2318" s="72"/>
      <c r="R2318" s="72"/>
      <c r="S2318" s="72"/>
      <c r="T2318" s="72"/>
      <c r="U2318" s="72"/>
      <c r="V2318" s="72"/>
      <c r="W2318" s="72"/>
      <c r="X2318" s="72"/>
      <c r="Y2318" s="72"/>
    </row>
    <row r="2319" spans="1:25" x14ac:dyDescent="0.3">
      <c r="A2319" s="4"/>
      <c r="B2319" s="4"/>
      <c r="C2319" s="4"/>
      <c r="D2319" s="4"/>
      <c r="E2319" s="4"/>
      <c r="F2319" s="4"/>
      <c r="G2319" s="4"/>
      <c r="H2319" s="72"/>
      <c r="I2319" s="72"/>
      <c r="J2319" s="72"/>
      <c r="K2319" s="72"/>
      <c r="L2319" s="72"/>
      <c r="M2319" s="72"/>
      <c r="N2319" s="72"/>
      <c r="O2319" s="72"/>
      <c r="P2319" s="72"/>
      <c r="Q2319" s="72"/>
      <c r="R2319" s="72"/>
      <c r="S2319" s="72"/>
      <c r="T2319" s="72"/>
      <c r="U2319" s="72"/>
      <c r="V2319" s="72"/>
      <c r="W2319" s="72"/>
      <c r="X2319" s="72"/>
      <c r="Y2319" s="72"/>
    </row>
    <row r="2320" spans="1:25" x14ac:dyDescent="0.3">
      <c r="A2320" s="4"/>
      <c r="B2320" s="4"/>
      <c r="C2320" s="4"/>
      <c r="D2320" s="4"/>
      <c r="E2320" s="4"/>
      <c r="F2320" s="4"/>
      <c r="G2320" s="4"/>
      <c r="H2320" s="72"/>
      <c r="I2320" s="72"/>
      <c r="J2320" s="72"/>
      <c r="K2320" s="72"/>
      <c r="L2320" s="72"/>
      <c r="M2320" s="72"/>
      <c r="N2320" s="72"/>
      <c r="O2320" s="72"/>
      <c r="P2320" s="72"/>
      <c r="Q2320" s="72"/>
      <c r="R2320" s="72"/>
      <c r="S2320" s="72"/>
      <c r="T2320" s="72"/>
      <c r="U2320" s="72"/>
      <c r="V2320" s="72"/>
      <c r="W2320" s="72"/>
      <c r="X2320" s="72"/>
      <c r="Y2320" s="72"/>
    </row>
    <row r="2321" spans="1:25" x14ac:dyDescent="0.3">
      <c r="A2321" s="4"/>
      <c r="B2321" s="4"/>
      <c r="C2321" s="4"/>
      <c r="D2321" s="4"/>
      <c r="E2321" s="4"/>
      <c r="F2321" s="4"/>
      <c r="G2321" s="4"/>
      <c r="H2321" s="72"/>
      <c r="I2321" s="72"/>
      <c r="J2321" s="72"/>
      <c r="K2321" s="72"/>
      <c r="L2321" s="72"/>
      <c r="M2321" s="72"/>
      <c r="N2321" s="72"/>
      <c r="O2321" s="72"/>
      <c r="P2321" s="72"/>
      <c r="Q2321" s="72"/>
      <c r="R2321" s="72"/>
      <c r="S2321" s="72"/>
      <c r="T2321" s="72"/>
      <c r="U2321" s="72"/>
      <c r="V2321" s="72"/>
      <c r="W2321" s="72"/>
      <c r="X2321" s="72"/>
      <c r="Y2321" s="72"/>
    </row>
    <row r="2322" spans="1:25" x14ac:dyDescent="0.3">
      <c r="A2322" s="4"/>
      <c r="B2322" s="4"/>
      <c r="C2322" s="4"/>
      <c r="D2322" s="4"/>
      <c r="E2322" s="4"/>
      <c r="F2322" s="4"/>
      <c r="G2322" s="4"/>
      <c r="H2322" s="72"/>
      <c r="I2322" s="72"/>
      <c r="J2322" s="72"/>
      <c r="K2322" s="72"/>
      <c r="L2322" s="72"/>
      <c r="M2322" s="72"/>
      <c r="N2322" s="72"/>
      <c r="O2322" s="72"/>
      <c r="P2322" s="72"/>
      <c r="Q2322" s="72"/>
      <c r="R2322" s="72"/>
      <c r="S2322" s="72"/>
      <c r="T2322" s="72"/>
      <c r="U2322" s="72"/>
      <c r="V2322" s="72"/>
      <c r="W2322" s="72"/>
      <c r="X2322" s="72"/>
      <c r="Y2322" s="72"/>
    </row>
    <row r="2323" spans="1:25" x14ac:dyDescent="0.3">
      <c r="A2323" s="4"/>
      <c r="B2323" s="4"/>
      <c r="C2323" s="4"/>
      <c r="D2323" s="4"/>
      <c r="E2323" s="4"/>
      <c r="F2323" s="4"/>
      <c r="G2323" s="4"/>
      <c r="H2323" s="72"/>
      <c r="I2323" s="72"/>
      <c r="J2323" s="72"/>
      <c r="K2323" s="72"/>
      <c r="L2323" s="72"/>
      <c r="M2323" s="72"/>
      <c r="N2323" s="72"/>
      <c r="O2323" s="72"/>
      <c r="P2323" s="72"/>
      <c r="Q2323" s="72"/>
      <c r="R2323" s="72"/>
      <c r="S2323" s="72"/>
      <c r="T2323" s="72"/>
      <c r="U2323" s="72"/>
      <c r="V2323" s="72"/>
      <c r="W2323" s="72"/>
      <c r="X2323" s="72"/>
      <c r="Y2323" s="72"/>
    </row>
    <row r="2324" spans="1:25" x14ac:dyDescent="0.3">
      <c r="A2324" s="4"/>
      <c r="B2324" s="4"/>
      <c r="C2324" s="4"/>
      <c r="D2324" s="4"/>
      <c r="E2324" s="4"/>
      <c r="F2324" s="4"/>
      <c r="G2324" s="4"/>
      <c r="H2324" s="72"/>
      <c r="I2324" s="72"/>
      <c r="J2324" s="72"/>
      <c r="K2324" s="72"/>
      <c r="L2324" s="72"/>
      <c r="M2324" s="72"/>
      <c r="N2324" s="72"/>
      <c r="O2324" s="72"/>
      <c r="P2324" s="72"/>
      <c r="Q2324" s="72"/>
      <c r="R2324" s="72"/>
      <c r="S2324" s="72"/>
      <c r="T2324" s="72"/>
      <c r="U2324" s="72"/>
      <c r="V2324" s="72"/>
      <c r="W2324" s="72"/>
      <c r="X2324" s="72"/>
      <c r="Y2324" s="72"/>
    </row>
    <row r="2325" spans="1:25" x14ac:dyDescent="0.3">
      <c r="A2325" s="4"/>
      <c r="B2325" s="4"/>
      <c r="C2325" s="4"/>
      <c r="D2325" s="4"/>
      <c r="E2325" s="4"/>
      <c r="F2325" s="4"/>
      <c r="G2325" s="4"/>
      <c r="H2325" s="72"/>
      <c r="I2325" s="72"/>
      <c r="J2325" s="72"/>
      <c r="K2325" s="72"/>
      <c r="L2325" s="72"/>
      <c r="M2325" s="72"/>
      <c r="N2325" s="72"/>
      <c r="O2325" s="72"/>
      <c r="P2325" s="72"/>
      <c r="Q2325" s="72"/>
      <c r="R2325" s="72"/>
      <c r="S2325" s="72"/>
      <c r="T2325" s="72"/>
      <c r="U2325" s="72"/>
      <c r="V2325" s="72"/>
      <c r="W2325" s="72"/>
      <c r="X2325" s="72"/>
      <c r="Y2325" s="72"/>
    </row>
    <row r="2326" spans="1:25" x14ac:dyDescent="0.3">
      <c r="A2326" s="4"/>
      <c r="B2326" s="4"/>
      <c r="C2326" s="4"/>
      <c r="D2326" s="4"/>
      <c r="E2326" s="4"/>
      <c r="F2326" s="4"/>
      <c r="G2326" s="4"/>
      <c r="H2326" s="72"/>
      <c r="I2326" s="72"/>
      <c r="J2326" s="72"/>
      <c r="K2326" s="72"/>
      <c r="L2326" s="72"/>
      <c r="M2326" s="72"/>
      <c r="N2326" s="72"/>
      <c r="O2326" s="72"/>
      <c r="P2326" s="72"/>
      <c r="Q2326" s="72"/>
      <c r="R2326" s="72"/>
      <c r="S2326" s="72"/>
      <c r="T2326" s="72"/>
      <c r="U2326" s="72"/>
      <c r="V2326" s="72"/>
      <c r="W2326" s="72"/>
      <c r="X2326" s="72"/>
      <c r="Y2326" s="72"/>
    </row>
    <row r="2327" spans="1:25" x14ac:dyDescent="0.3">
      <c r="A2327" s="4"/>
      <c r="B2327" s="4"/>
      <c r="C2327" s="4"/>
      <c r="D2327" s="4"/>
      <c r="E2327" s="4"/>
      <c r="F2327" s="4"/>
      <c r="G2327" s="4"/>
      <c r="H2327" s="72"/>
      <c r="I2327" s="72"/>
      <c r="J2327" s="72"/>
      <c r="K2327" s="72"/>
      <c r="L2327" s="72"/>
      <c r="M2327" s="72"/>
      <c r="N2327" s="72"/>
      <c r="O2327" s="72"/>
      <c r="P2327" s="72"/>
      <c r="Q2327" s="72"/>
      <c r="R2327" s="72"/>
      <c r="S2327" s="72"/>
      <c r="T2327" s="72"/>
      <c r="U2327" s="72"/>
      <c r="V2327" s="72"/>
      <c r="W2327" s="72"/>
      <c r="X2327" s="72"/>
      <c r="Y2327" s="72"/>
    </row>
    <row r="2328" spans="1:25" x14ac:dyDescent="0.3">
      <c r="A2328" s="4"/>
      <c r="B2328" s="4"/>
      <c r="C2328" s="4"/>
      <c r="D2328" s="4"/>
      <c r="E2328" s="4"/>
      <c r="F2328" s="4"/>
      <c r="G2328" s="4"/>
      <c r="H2328" s="72"/>
      <c r="I2328" s="72"/>
      <c r="J2328" s="72"/>
      <c r="K2328" s="72"/>
      <c r="L2328" s="72"/>
      <c r="M2328" s="72"/>
      <c r="N2328" s="72"/>
      <c r="O2328" s="72"/>
      <c r="P2328" s="72"/>
      <c r="Q2328" s="72"/>
      <c r="R2328" s="72"/>
      <c r="S2328" s="72"/>
      <c r="T2328" s="72"/>
      <c r="U2328" s="72"/>
      <c r="V2328" s="72"/>
      <c r="W2328" s="72"/>
      <c r="X2328" s="72"/>
      <c r="Y2328" s="72"/>
    </row>
    <row r="2329" spans="1:25" x14ac:dyDescent="0.3">
      <c r="A2329" s="4"/>
      <c r="B2329" s="4"/>
      <c r="C2329" s="4"/>
      <c r="D2329" s="4"/>
      <c r="E2329" s="4"/>
      <c r="F2329" s="4"/>
      <c r="G2329" s="4"/>
      <c r="H2329" s="72"/>
      <c r="I2329" s="72"/>
      <c r="J2329" s="72"/>
      <c r="K2329" s="72"/>
      <c r="L2329" s="72"/>
      <c r="M2329" s="72"/>
      <c r="N2329" s="72"/>
      <c r="O2329" s="72"/>
      <c r="P2329" s="72"/>
      <c r="Q2329" s="72"/>
      <c r="R2329" s="72"/>
      <c r="S2329" s="72"/>
      <c r="T2329" s="72"/>
      <c r="U2329" s="72"/>
      <c r="V2329" s="72"/>
      <c r="W2329" s="72"/>
      <c r="X2329" s="72"/>
      <c r="Y2329" s="72"/>
    </row>
    <row r="2330" spans="1:25" x14ac:dyDescent="0.3">
      <c r="A2330" s="4"/>
      <c r="B2330" s="4"/>
      <c r="C2330" s="4"/>
      <c r="D2330" s="4"/>
      <c r="E2330" s="4"/>
      <c r="F2330" s="4"/>
      <c r="G2330" s="4"/>
      <c r="H2330" s="72"/>
      <c r="I2330" s="72"/>
      <c r="J2330" s="72"/>
      <c r="K2330" s="72"/>
      <c r="L2330" s="72"/>
      <c r="M2330" s="72"/>
      <c r="N2330" s="72"/>
      <c r="O2330" s="72"/>
      <c r="P2330" s="72"/>
      <c r="Q2330" s="72"/>
      <c r="R2330" s="72"/>
      <c r="S2330" s="72"/>
      <c r="T2330" s="72"/>
      <c r="U2330" s="72"/>
      <c r="V2330" s="72"/>
      <c r="W2330" s="72"/>
      <c r="X2330" s="72"/>
      <c r="Y2330" s="72"/>
    </row>
    <row r="2331" spans="1:25" x14ac:dyDescent="0.3">
      <c r="A2331" s="4"/>
      <c r="B2331" s="4"/>
      <c r="C2331" s="4"/>
      <c r="D2331" s="4"/>
      <c r="E2331" s="4"/>
      <c r="F2331" s="4"/>
      <c r="G2331" s="4"/>
      <c r="H2331" s="72"/>
      <c r="I2331" s="72"/>
      <c r="J2331" s="72"/>
      <c r="K2331" s="72"/>
      <c r="L2331" s="72"/>
      <c r="M2331" s="72"/>
      <c r="N2331" s="72"/>
      <c r="O2331" s="72"/>
      <c r="P2331" s="72"/>
      <c r="Q2331" s="72"/>
      <c r="R2331" s="72"/>
      <c r="S2331" s="72"/>
      <c r="T2331" s="72"/>
      <c r="U2331" s="72"/>
      <c r="V2331" s="72"/>
      <c r="W2331" s="72"/>
      <c r="X2331" s="72"/>
      <c r="Y2331" s="72"/>
    </row>
    <row r="2332" spans="1:25" x14ac:dyDescent="0.3">
      <c r="A2332" s="4"/>
      <c r="B2332" s="4"/>
      <c r="C2332" s="4"/>
      <c r="D2332" s="4"/>
      <c r="E2332" s="4"/>
      <c r="F2332" s="4"/>
      <c r="G2332" s="4"/>
      <c r="H2332" s="72"/>
      <c r="I2332" s="72"/>
      <c r="J2332" s="72"/>
      <c r="K2332" s="72"/>
      <c r="L2332" s="72"/>
      <c r="M2332" s="72"/>
      <c r="N2332" s="72"/>
      <c r="O2332" s="72"/>
      <c r="P2332" s="72"/>
      <c r="Q2332" s="72"/>
      <c r="R2332" s="72"/>
      <c r="S2332" s="72"/>
      <c r="T2332" s="72"/>
      <c r="U2332" s="72"/>
      <c r="V2332" s="72"/>
      <c r="W2332" s="72"/>
      <c r="X2332" s="72"/>
      <c r="Y2332" s="72"/>
    </row>
    <row r="2333" spans="1:25" x14ac:dyDescent="0.3">
      <c r="A2333" s="4"/>
      <c r="B2333" s="4"/>
      <c r="C2333" s="4"/>
      <c r="D2333" s="4"/>
      <c r="E2333" s="4"/>
      <c r="F2333" s="4"/>
      <c r="G2333" s="4"/>
      <c r="H2333" s="72"/>
      <c r="I2333" s="72"/>
      <c r="J2333" s="72"/>
      <c r="K2333" s="72"/>
      <c r="L2333" s="72"/>
      <c r="M2333" s="72"/>
      <c r="N2333" s="72"/>
      <c r="O2333" s="72"/>
      <c r="P2333" s="72"/>
      <c r="Q2333" s="72"/>
      <c r="R2333" s="72"/>
      <c r="S2333" s="72"/>
      <c r="T2333" s="72"/>
      <c r="U2333" s="72"/>
      <c r="V2333" s="72"/>
      <c r="W2333" s="72"/>
      <c r="X2333" s="72"/>
      <c r="Y2333" s="72"/>
    </row>
    <row r="2334" spans="1:25" x14ac:dyDescent="0.3">
      <c r="A2334" s="4"/>
      <c r="B2334" s="4"/>
      <c r="C2334" s="4"/>
      <c r="D2334" s="4"/>
      <c r="E2334" s="4"/>
      <c r="F2334" s="4"/>
      <c r="G2334" s="4"/>
      <c r="H2334" s="72"/>
      <c r="I2334" s="72"/>
      <c r="J2334" s="72"/>
      <c r="K2334" s="72"/>
      <c r="L2334" s="72"/>
      <c r="M2334" s="72"/>
      <c r="N2334" s="72"/>
      <c r="O2334" s="72"/>
      <c r="P2334" s="72"/>
      <c r="Q2334" s="72"/>
      <c r="R2334" s="72"/>
      <c r="S2334" s="72"/>
      <c r="T2334" s="72"/>
      <c r="U2334" s="72"/>
      <c r="V2334" s="72"/>
      <c r="W2334" s="72"/>
      <c r="X2334" s="72"/>
      <c r="Y2334" s="72"/>
    </row>
    <row r="2335" spans="1:25" x14ac:dyDescent="0.3">
      <c r="A2335" s="4"/>
      <c r="B2335" s="4"/>
      <c r="C2335" s="4"/>
      <c r="D2335" s="4"/>
      <c r="E2335" s="4"/>
      <c r="F2335" s="4"/>
      <c r="G2335" s="4"/>
      <c r="H2335" s="72"/>
      <c r="I2335" s="72"/>
      <c r="J2335" s="72"/>
      <c r="K2335" s="72"/>
      <c r="L2335" s="72"/>
      <c r="M2335" s="72"/>
      <c r="N2335" s="72"/>
      <c r="O2335" s="72"/>
      <c r="P2335" s="72"/>
      <c r="Q2335" s="72"/>
      <c r="R2335" s="72"/>
      <c r="S2335" s="72"/>
      <c r="T2335" s="72"/>
      <c r="U2335" s="72"/>
      <c r="V2335" s="72"/>
      <c r="W2335" s="72"/>
      <c r="X2335" s="72"/>
      <c r="Y2335" s="72"/>
    </row>
    <row r="2336" spans="1:25" x14ac:dyDescent="0.3">
      <c r="A2336" s="4"/>
      <c r="B2336" s="4"/>
      <c r="C2336" s="4"/>
      <c r="D2336" s="4"/>
      <c r="E2336" s="4"/>
      <c r="F2336" s="4"/>
      <c r="G2336" s="4"/>
      <c r="H2336" s="72"/>
      <c r="I2336" s="72"/>
      <c r="J2336" s="72"/>
      <c r="K2336" s="72"/>
      <c r="L2336" s="72"/>
      <c r="M2336" s="72"/>
      <c r="N2336" s="72"/>
      <c r="O2336" s="72"/>
      <c r="P2336" s="72"/>
      <c r="Q2336" s="72"/>
      <c r="R2336" s="72"/>
      <c r="S2336" s="72"/>
      <c r="T2336" s="72"/>
      <c r="U2336" s="72"/>
      <c r="V2336" s="72"/>
      <c r="W2336" s="72"/>
      <c r="X2336" s="72"/>
      <c r="Y2336" s="72"/>
    </row>
    <row r="2337" spans="1:25" x14ac:dyDescent="0.3">
      <c r="A2337" s="4"/>
      <c r="B2337" s="4"/>
      <c r="C2337" s="4"/>
      <c r="D2337" s="4"/>
      <c r="E2337" s="4"/>
      <c r="F2337" s="4"/>
      <c r="G2337" s="4"/>
      <c r="H2337" s="72"/>
      <c r="I2337" s="72"/>
      <c r="J2337" s="72"/>
      <c r="K2337" s="72"/>
      <c r="L2337" s="72"/>
      <c r="M2337" s="72"/>
      <c r="N2337" s="72"/>
      <c r="O2337" s="72"/>
      <c r="P2337" s="72"/>
      <c r="Q2337" s="72"/>
      <c r="R2337" s="72"/>
      <c r="S2337" s="72"/>
      <c r="T2337" s="72"/>
      <c r="U2337" s="72"/>
      <c r="V2337" s="72"/>
      <c r="W2337" s="72"/>
      <c r="X2337" s="72"/>
      <c r="Y2337" s="72"/>
    </row>
    <row r="2338" spans="1:25" x14ac:dyDescent="0.3">
      <c r="A2338" s="4"/>
      <c r="B2338" s="4"/>
      <c r="C2338" s="4"/>
      <c r="D2338" s="4"/>
      <c r="E2338" s="4"/>
      <c r="F2338" s="4"/>
      <c r="G2338" s="4"/>
      <c r="H2338" s="72"/>
      <c r="I2338" s="72"/>
      <c r="J2338" s="72"/>
      <c r="K2338" s="72"/>
      <c r="L2338" s="72"/>
      <c r="M2338" s="72"/>
      <c r="N2338" s="72"/>
      <c r="O2338" s="72"/>
      <c r="P2338" s="72"/>
      <c r="Q2338" s="72"/>
      <c r="R2338" s="72"/>
      <c r="S2338" s="72"/>
      <c r="T2338" s="72"/>
      <c r="U2338" s="72"/>
      <c r="V2338" s="72"/>
      <c r="W2338" s="72"/>
      <c r="X2338" s="72"/>
      <c r="Y2338" s="72"/>
    </row>
    <row r="2339" spans="1:25" x14ac:dyDescent="0.3">
      <c r="A2339" s="4"/>
      <c r="B2339" s="4"/>
      <c r="C2339" s="4"/>
      <c r="D2339" s="4"/>
      <c r="E2339" s="4"/>
      <c r="F2339" s="4"/>
      <c r="G2339" s="4"/>
      <c r="H2339" s="72"/>
      <c r="I2339" s="72"/>
      <c r="J2339" s="72"/>
      <c r="K2339" s="72"/>
      <c r="L2339" s="72"/>
      <c r="M2339" s="72"/>
      <c r="N2339" s="72"/>
      <c r="O2339" s="72"/>
      <c r="P2339" s="72"/>
      <c r="Q2339" s="72"/>
      <c r="R2339" s="72"/>
      <c r="S2339" s="72"/>
      <c r="T2339" s="72"/>
      <c r="U2339" s="72"/>
      <c r="V2339" s="72"/>
      <c r="W2339" s="72"/>
      <c r="X2339" s="72"/>
      <c r="Y2339" s="72"/>
    </row>
    <row r="2340" spans="1:25" x14ac:dyDescent="0.3">
      <c r="A2340" s="4"/>
      <c r="B2340" s="4"/>
      <c r="C2340" s="4"/>
      <c r="D2340" s="4"/>
      <c r="E2340" s="4"/>
      <c r="F2340" s="4"/>
      <c r="G2340" s="4"/>
      <c r="H2340" s="72"/>
      <c r="I2340" s="72"/>
      <c r="J2340" s="72"/>
      <c r="K2340" s="72"/>
      <c r="L2340" s="72"/>
      <c r="M2340" s="72"/>
      <c r="N2340" s="72"/>
      <c r="O2340" s="72"/>
      <c r="P2340" s="72"/>
      <c r="Q2340" s="72"/>
      <c r="R2340" s="72"/>
      <c r="S2340" s="72"/>
      <c r="T2340" s="72"/>
      <c r="U2340" s="72"/>
      <c r="V2340" s="72"/>
      <c r="W2340" s="72"/>
      <c r="X2340" s="72"/>
      <c r="Y2340" s="72"/>
    </row>
    <row r="2341" spans="1:25" x14ac:dyDescent="0.3">
      <c r="A2341" s="4"/>
      <c r="B2341" s="4"/>
      <c r="C2341" s="4"/>
      <c r="D2341" s="4"/>
      <c r="E2341" s="4"/>
      <c r="F2341" s="4"/>
      <c r="G2341" s="4"/>
      <c r="H2341" s="72"/>
      <c r="I2341" s="72"/>
      <c r="J2341" s="72"/>
      <c r="K2341" s="72"/>
      <c r="L2341" s="72"/>
      <c r="M2341" s="72"/>
      <c r="N2341" s="72"/>
      <c r="O2341" s="72"/>
      <c r="P2341" s="72"/>
      <c r="Q2341" s="72"/>
      <c r="R2341" s="72"/>
      <c r="S2341" s="72"/>
      <c r="T2341" s="72"/>
      <c r="U2341" s="72"/>
      <c r="V2341" s="72"/>
      <c r="W2341" s="72"/>
      <c r="X2341" s="72"/>
      <c r="Y2341" s="72"/>
    </row>
    <row r="2342" spans="1:25" x14ac:dyDescent="0.3">
      <c r="A2342" s="4"/>
      <c r="B2342" s="4"/>
      <c r="C2342" s="4"/>
      <c r="D2342" s="4"/>
      <c r="E2342" s="4"/>
      <c r="F2342" s="4"/>
      <c r="G2342" s="4"/>
      <c r="H2342" s="72"/>
      <c r="I2342" s="72"/>
      <c r="J2342" s="72"/>
      <c r="K2342" s="72"/>
      <c r="L2342" s="72"/>
      <c r="M2342" s="72"/>
      <c r="N2342" s="72"/>
      <c r="O2342" s="72"/>
      <c r="P2342" s="72"/>
      <c r="Q2342" s="72"/>
      <c r="R2342" s="72"/>
      <c r="S2342" s="72"/>
      <c r="T2342" s="72"/>
      <c r="U2342" s="72"/>
      <c r="V2342" s="72"/>
      <c r="W2342" s="72"/>
      <c r="X2342" s="72"/>
      <c r="Y2342" s="72"/>
    </row>
    <row r="2343" spans="1:25" x14ac:dyDescent="0.3">
      <c r="A2343" s="4"/>
      <c r="B2343" s="4"/>
      <c r="C2343" s="4"/>
      <c r="D2343" s="4"/>
      <c r="E2343" s="4"/>
      <c r="F2343" s="4"/>
      <c r="G2343" s="4"/>
      <c r="H2343" s="72"/>
      <c r="I2343" s="72"/>
      <c r="J2343" s="72"/>
      <c r="K2343" s="72"/>
      <c r="L2343" s="72"/>
      <c r="M2343" s="72"/>
      <c r="N2343" s="72"/>
      <c r="O2343" s="72"/>
      <c r="P2343" s="72"/>
      <c r="Q2343" s="72"/>
      <c r="R2343" s="72"/>
      <c r="S2343" s="72"/>
      <c r="T2343" s="72"/>
      <c r="U2343" s="72"/>
      <c r="V2343" s="72"/>
      <c r="W2343" s="72"/>
      <c r="X2343" s="72"/>
      <c r="Y2343" s="72"/>
    </row>
    <row r="2344" spans="1:25" x14ac:dyDescent="0.3">
      <c r="A2344" s="4"/>
      <c r="B2344" s="4"/>
      <c r="C2344" s="4"/>
      <c r="D2344" s="4"/>
      <c r="E2344" s="4"/>
      <c r="F2344" s="4"/>
      <c r="G2344" s="4"/>
      <c r="H2344" s="72"/>
      <c r="I2344" s="72"/>
      <c r="J2344" s="72"/>
      <c r="K2344" s="72"/>
      <c r="L2344" s="72"/>
      <c r="M2344" s="72"/>
      <c r="N2344" s="72"/>
      <c r="O2344" s="72"/>
      <c r="P2344" s="72"/>
      <c r="Q2344" s="72"/>
      <c r="R2344" s="72"/>
      <c r="S2344" s="72"/>
      <c r="T2344" s="72"/>
      <c r="U2344" s="72"/>
      <c r="V2344" s="72"/>
      <c r="W2344" s="72"/>
      <c r="X2344" s="72"/>
      <c r="Y2344" s="72"/>
    </row>
    <row r="2345" spans="1:25" x14ac:dyDescent="0.3">
      <c r="A2345" s="4"/>
      <c r="B2345" s="4"/>
      <c r="C2345" s="4"/>
      <c r="D2345" s="4"/>
      <c r="E2345" s="4"/>
      <c r="F2345" s="4"/>
      <c r="G2345" s="4"/>
      <c r="H2345" s="72"/>
      <c r="I2345" s="72"/>
      <c r="J2345" s="72"/>
      <c r="K2345" s="72"/>
      <c r="L2345" s="72"/>
      <c r="M2345" s="72"/>
      <c r="N2345" s="72"/>
      <c r="O2345" s="72"/>
      <c r="P2345" s="72"/>
      <c r="Q2345" s="72"/>
      <c r="R2345" s="72"/>
      <c r="S2345" s="72"/>
      <c r="T2345" s="72"/>
      <c r="U2345" s="72"/>
      <c r="V2345" s="72"/>
      <c r="W2345" s="72"/>
      <c r="X2345" s="72"/>
      <c r="Y2345" s="72"/>
    </row>
    <row r="2346" spans="1:25" x14ac:dyDescent="0.3">
      <c r="A2346" s="4"/>
      <c r="B2346" s="4"/>
      <c r="C2346" s="4"/>
      <c r="D2346" s="4"/>
      <c r="E2346" s="4"/>
      <c r="F2346" s="4"/>
      <c r="G2346" s="4"/>
      <c r="H2346" s="72"/>
      <c r="I2346" s="72"/>
      <c r="J2346" s="72"/>
      <c r="K2346" s="72"/>
      <c r="L2346" s="72"/>
      <c r="M2346" s="72"/>
      <c r="N2346" s="72"/>
      <c r="O2346" s="72"/>
      <c r="P2346" s="72"/>
      <c r="Q2346" s="72"/>
      <c r="R2346" s="72"/>
      <c r="S2346" s="72"/>
      <c r="T2346" s="72"/>
      <c r="U2346" s="72"/>
      <c r="V2346" s="72"/>
      <c r="W2346" s="72"/>
      <c r="X2346" s="72"/>
      <c r="Y2346" s="72"/>
    </row>
    <row r="2347" spans="1:25" x14ac:dyDescent="0.3">
      <c r="A2347" s="4"/>
      <c r="B2347" s="4"/>
      <c r="C2347" s="4"/>
      <c r="D2347" s="4"/>
      <c r="E2347" s="4"/>
      <c r="F2347" s="4"/>
      <c r="G2347" s="4"/>
      <c r="H2347" s="72"/>
      <c r="I2347" s="72"/>
      <c r="J2347" s="72"/>
      <c r="K2347" s="72"/>
      <c r="L2347" s="72"/>
      <c r="M2347" s="72"/>
      <c r="N2347" s="72"/>
      <c r="O2347" s="72"/>
      <c r="P2347" s="72"/>
      <c r="Q2347" s="72"/>
      <c r="R2347" s="72"/>
      <c r="S2347" s="72"/>
      <c r="T2347" s="72"/>
      <c r="U2347" s="72"/>
      <c r="V2347" s="72"/>
      <c r="W2347" s="72"/>
      <c r="X2347" s="72"/>
      <c r="Y2347" s="72"/>
    </row>
    <row r="2348" spans="1:25" x14ac:dyDescent="0.3">
      <c r="A2348" s="4"/>
      <c r="B2348" s="4"/>
      <c r="C2348" s="4"/>
      <c r="D2348" s="4"/>
      <c r="E2348" s="4"/>
      <c r="F2348" s="4"/>
      <c r="G2348" s="4"/>
      <c r="H2348" s="72"/>
      <c r="I2348" s="72"/>
      <c r="J2348" s="72"/>
      <c r="K2348" s="72"/>
      <c r="L2348" s="72"/>
      <c r="M2348" s="72"/>
      <c r="N2348" s="72"/>
      <c r="O2348" s="72"/>
      <c r="P2348" s="72"/>
      <c r="Q2348" s="72"/>
      <c r="R2348" s="72"/>
      <c r="S2348" s="72"/>
      <c r="T2348" s="72"/>
      <c r="U2348" s="72"/>
      <c r="V2348" s="72"/>
      <c r="W2348" s="72"/>
      <c r="X2348" s="72"/>
      <c r="Y2348" s="72"/>
    </row>
    <row r="2349" spans="1:25" x14ac:dyDescent="0.3">
      <c r="A2349" s="4"/>
      <c r="B2349" s="4"/>
      <c r="C2349" s="4"/>
      <c r="D2349" s="4"/>
      <c r="E2349" s="4"/>
      <c r="F2349" s="4"/>
      <c r="G2349" s="4"/>
      <c r="H2349" s="72"/>
      <c r="I2349" s="72"/>
      <c r="J2349" s="72"/>
      <c r="K2349" s="72"/>
      <c r="L2349" s="72"/>
      <c r="M2349" s="72"/>
      <c r="N2349" s="72"/>
      <c r="O2349" s="72"/>
      <c r="P2349" s="72"/>
      <c r="Q2349" s="72"/>
      <c r="R2349" s="72"/>
      <c r="S2349" s="72"/>
      <c r="T2349" s="72"/>
      <c r="U2349" s="72"/>
      <c r="V2349" s="72"/>
      <c r="W2349" s="72"/>
      <c r="X2349" s="72"/>
      <c r="Y2349" s="72"/>
    </row>
    <row r="2350" spans="1:25" x14ac:dyDescent="0.3">
      <c r="A2350" s="4"/>
      <c r="B2350" s="4"/>
      <c r="C2350" s="4"/>
      <c r="D2350" s="4"/>
      <c r="E2350" s="4"/>
      <c r="F2350" s="4"/>
      <c r="G2350" s="4"/>
      <c r="H2350" s="72"/>
      <c r="I2350" s="72"/>
      <c r="J2350" s="72"/>
      <c r="K2350" s="72"/>
      <c r="L2350" s="72"/>
      <c r="M2350" s="72"/>
      <c r="N2350" s="72"/>
      <c r="O2350" s="72"/>
      <c r="P2350" s="72"/>
      <c r="Q2350" s="72"/>
      <c r="R2350" s="72"/>
      <c r="S2350" s="72"/>
      <c r="T2350" s="72"/>
      <c r="U2350" s="72"/>
      <c r="V2350" s="72"/>
      <c r="W2350" s="72"/>
      <c r="X2350" s="72"/>
      <c r="Y2350" s="72"/>
    </row>
    <row r="2351" spans="1:25" x14ac:dyDescent="0.3">
      <c r="A2351" s="4"/>
      <c r="B2351" s="4"/>
      <c r="C2351" s="4"/>
      <c r="D2351" s="4"/>
      <c r="E2351" s="4"/>
      <c r="F2351" s="4"/>
      <c r="G2351" s="4"/>
      <c r="H2351" s="72"/>
      <c r="I2351" s="72"/>
      <c r="J2351" s="72"/>
      <c r="K2351" s="72"/>
      <c r="L2351" s="72"/>
      <c r="M2351" s="72"/>
      <c r="N2351" s="72"/>
      <c r="O2351" s="72"/>
      <c r="P2351" s="72"/>
      <c r="Q2351" s="72"/>
      <c r="R2351" s="72"/>
      <c r="S2351" s="72"/>
      <c r="T2351" s="72"/>
      <c r="U2351" s="72"/>
      <c r="V2351" s="72"/>
      <c r="W2351" s="72"/>
      <c r="X2351" s="72"/>
      <c r="Y2351" s="72"/>
    </row>
    <row r="2352" spans="1:25" x14ac:dyDescent="0.3">
      <c r="A2352" s="4"/>
      <c r="B2352" s="4"/>
      <c r="C2352" s="4"/>
      <c r="D2352" s="4"/>
      <c r="E2352" s="4"/>
      <c r="F2352" s="4"/>
      <c r="G2352" s="4"/>
      <c r="H2352" s="72"/>
      <c r="I2352" s="72"/>
      <c r="J2352" s="72"/>
      <c r="K2352" s="72"/>
      <c r="L2352" s="72"/>
      <c r="M2352" s="72"/>
      <c r="N2352" s="72"/>
      <c r="O2352" s="72"/>
      <c r="P2352" s="72"/>
      <c r="Q2352" s="72"/>
      <c r="R2352" s="72"/>
      <c r="S2352" s="72"/>
      <c r="T2352" s="72"/>
      <c r="U2352" s="72"/>
      <c r="V2352" s="72"/>
      <c r="W2352" s="72"/>
      <c r="X2352" s="72"/>
      <c r="Y2352" s="72"/>
    </row>
    <row r="2353" spans="1:25" x14ac:dyDescent="0.3">
      <c r="A2353" s="4"/>
      <c r="B2353" s="4"/>
      <c r="C2353" s="4"/>
      <c r="D2353" s="4"/>
      <c r="E2353" s="4"/>
      <c r="F2353" s="4"/>
      <c r="G2353" s="4"/>
      <c r="H2353" s="72"/>
      <c r="I2353" s="72"/>
      <c r="J2353" s="72"/>
      <c r="K2353" s="72"/>
      <c r="L2353" s="72"/>
      <c r="M2353" s="72"/>
      <c r="N2353" s="72"/>
      <c r="O2353" s="72"/>
      <c r="P2353" s="72"/>
      <c r="Q2353" s="72"/>
      <c r="R2353" s="72"/>
      <c r="S2353" s="72"/>
      <c r="T2353" s="72"/>
      <c r="U2353" s="72"/>
      <c r="V2353" s="72"/>
      <c r="W2353" s="72"/>
      <c r="X2353" s="72"/>
      <c r="Y2353" s="72"/>
    </row>
    <row r="2354" spans="1:25" x14ac:dyDescent="0.3">
      <c r="A2354" s="4"/>
      <c r="B2354" s="4"/>
      <c r="C2354" s="4"/>
      <c r="D2354" s="4"/>
      <c r="E2354" s="4"/>
      <c r="F2354" s="4"/>
      <c r="G2354" s="4"/>
      <c r="H2354" s="72"/>
      <c r="I2354" s="72"/>
      <c r="J2354" s="72"/>
      <c r="K2354" s="72"/>
      <c r="L2354" s="72"/>
      <c r="M2354" s="72"/>
      <c r="N2354" s="72"/>
      <c r="O2354" s="72"/>
      <c r="P2354" s="72"/>
      <c r="Q2354" s="72"/>
      <c r="R2354" s="72"/>
      <c r="S2354" s="72"/>
      <c r="T2354" s="72"/>
      <c r="U2354" s="72"/>
      <c r="V2354" s="72"/>
      <c r="W2354" s="72"/>
      <c r="X2354" s="72"/>
      <c r="Y2354" s="72"/>
    </row>
    <row r="2355" spans="1:25" x14ac:dyDescent="0.3">
      <c r="A2355" s="4"/>
      <c r="B2355" s="4"/>
      <c r="C2355" s="4"/>
      <c r="D2355" s="4"/>
      <c r="E2355" s="4"/>
      <c r="F2355" s="4"/>
      <c r="G2355" s="4"/>
      <c r="H2355" s="72"/>
      <c r="I2355" s="72"/>
      <c r="J2355" s="72"/>
      <c r="K2355" s="72"/>
      <c r="L2355" s="72"/>
      <c r="M2355" s="72"/>
      <c r="N2355" s="72"/>
      <c r="O2355" s="72"/>
      <c r="P2355" s="72"/>
      <c r="Q2355" s="72"/>
      <c r="R2355" s="72"/>
      <c r="S2355" s="72"/>
      <c r="T2355" s="72"/>
      <c r="U2355" s="72"/>
      <c r="V2355" s="72"/>
      <c r="W2355" s="72"/>
      <c r="X2355" s="72"/>
      <c r="Y2355" s="72"/>
    </row>
    <row r="2356" spans="1:25" x14ac:dyDescent="0.3">
      <c r="A2356" s="4"/>
      <c r="B2356" s="4"/>
      <c r="C2356" s="4"/>
      <c r="D2356" s="4"/>
      <c r="E2356" s="4"/>
      <c r="F2356" s="4"/>
      <c r="G2356" s="4"/>
      <c r="H2356" s="72"/>
      <c r="I2356" s="72"/>
      <c r="J2356" s="72"/>
      <c r="K2356" s="72"/>
      <c r="L2356" s="72"/>
      <c r="M2356" s="72"/>
      <c r="N2356" s="72"/>
      <c r="O2356" s="72"/>
      <c r="P2356" s="72"/>
      <c r="Q2356" s="72"/>
      <c r="R2356" s="72"/>
      <c r="S2356" s="72"/>
      <c r="T2356" s="72"/>
      <c r="U2356" s="72"/>
      <c r="V2356" s="72"/>
      <c r="W2356" s="72"/>
      <c r="X2356" s="72"/>
      <c r="Y2356" s="72"/>
    </row>
    <row r="2357" spans="1:25" x14ac:dyDescent="0.3">
      <c r="A2357" s="4"/>
      <c r="B2357" s="4"/>
      <c r="C2357" s="4"/>
      <c r="D2357" s="4"/>
      <c r="E2357" s="4"/>
      <c r="F2357" s="4"/>
      <c r="G2357" s="4"/>
      <c r="H2357" s="72"/>
      <c r="I2357" s="72"/>
      <c r="J2357" s="72"/>
      <c r="K2357" s="72"/>
      <c r="L2357" s="72"/>
      <c r="M2357" s="72"/>
      <c r="N2357" s="72"/>
      <c r="O2357" s="72"/>
      <c r="P2357" s="72"/>
      <c r="Q2357" s="72"/>
      <c r="R2357" s="72"/>
      <c r="S2357" s="72"/>
      <c r="T2357" s="72"/>
      <c r="U2357" s="72"/>
      <c r="V2357" s="72"/>
      <c r="W2357" s="72"/>
      <c r="X2357" s="72"/>
      <c r="Y2357" s="72"/>
    </row>
    <row r="2358" spans="1:25" x14ac:dyDescent="0.3">
      <c r="A2358" s="4"/>
      <c r="B2358" s="4"/>
      <c r="C2358" s="4"/>
      <c r="D2358" s="4"/>
      <c r="E2358" s="4"/>
      <c r="F2358" s="4"/>
      <c r="G2358" s="4"/>
      <c r="H2358" s="72"/>
      <c r="I2358" s="72"/>
      <c r="J2358" s="72"/>
      <c r="K2358" s="72"/>
      <c r="L2358" s="72"/>
      <c r="M2358" s="72"/>
      <c r="N2358" s="72"/>
      <c r="O2358" s="72"/>
      <c r="P2358" s="72"/>
      <c r="Q2358" s="72"/>
      <c r="R2358" s="72"/>
      <c r="S2358" s="72"/>
      <c r="T2358" s="72"/>
      <c r="U2358" s="72"/>
      <c r="V2358" s="72"/>
      <c r="W2358" s="72"/>
      <c r="X2358" s="72"/>
      <c r="Y2358" s="72"/>
    </row>
    <row r="2359" spans="1:25" x14ac:dyDescent="0.3">
      <c r="A2359" s="4"/>
      <c r="B2359" s="4"/>
      <c r="C2359" s="4"/>
      <c r="D2359" s="4"/>
      <c r="E2359" s="4"/>
      <c r="F2359" s="4"/>
      <c r="G2359" s="4"/>
      <c r="H2359" s="72"/>
      <c r="I2359" s="72"/>
      <c r="J2359" s="72"/>
      <c r="K2359" s="72"/>
      <c r="L2359" s="72"/>
      <c r="M2359" s="72"/>
      <c r="N2359" s="72"/>
      <c r="O2359" s="72"/>
      <c r="P2359" s="72"/>
      <c r="Q2359" s="72"/>
      <c r="R2359" s="72"/>
      <c r="S2359" s="72"/>
      <c r="T2359" s="72"/>
      <c r="U2359" s="72"/>
      <c r="V2359" s="72"/>
      <c r="W2359" s="72"/>
      <c r="X2359" s="72"/>
      <c r="Y2359" s="72"/>
    </row>
    <row r="2360" spans="1:25" x14ac:dyDescent="0.3">
      <c r="A2360" s="4"/>
      <c r="B2360" s="4"/>
      <c r="C2360" s="4"/>
      <c r="D2360" s="4"/>
      <c r="E2360" s="4"/>
      <c r="F2360" s="4"/>
      <c r="G2360" s="4"/>
      <c r="H2360" s="72"/>
      <c r="I2360" s="72"/>
      <c r="J2360" s="72"/>
      <c r="K2360" s="72"/>
      <c r="L2360" s="72"/>
      <c r="M2360" s="72"/>
      <c r="N2360" s="72"/>
      <c r="O2360" s="72"/>
      <c r="P2360" s="72"/>
      <c r="Q2360" s="72"/>
      <c r="R2360" s="72"/>
      <c r="S2360" s="72"/>
      <c r="T2360" s="72"/>
      <c r="U2360" s="72"/>
      <c r="V2360" s="72"/>
      <c r="W2360" s="72"/>
      <c r="X2360" s="72"/>
      <c r="Y2360" s="72"/>
    </row>
    <row r="2361" spans="1:25" x14ac:dyDescent="0.3">
      <c r="A2361" s="4"/>
      <c r="B2361" s="4"/>
      <c r="C2361" s="4"/>
      <c r="D2361" s="4"/>
      <c r="E2361" s="4"/>
      <c r="F2361" s="4"/>
      <c r="G2361" s="4"/>
      <c r="H2361" s="72"/>
      <c r="I2361" s="72"/>
      <c r="J2361" s="72"/>
      <c r="K2361" s="72"/>
      <c r="L2361" s="72"/>
      <c r="M2361" s="72"/>
      <c r="N2361" s="72"/>
      <c r="O2361" s="72"/>
      <c r="P2361" s="72"/>
      <c r="Q2361" s="72"/>
      <c r="R2361" s="72"/>
      <c r="S2361" s="72"/>
      <c r="T2361" s="72"/>
      <c r="U2361" s="72"/>
      <c r="V2361" s="72"/>
      <c r="W2361" s="72"/>
      <c r="X2361" s="72"/>
      <c r="Y2361" s="72"/>
    </row>
    <row r="2362" spans="1:25" x14ac:dyDescent="0.3">
      <c r="A2362" s="4"/>
      <c r="B2362" s="4"/>
      <c r="C2362" s="4"/>
      <c r="D2362" s="4"/>
      <c r="E2362" s="4"/>
      <c r="F2362" s="4"/>
      <c r="G2362" s="4"/>
      <c r="H2362" s="72"/>
      <c r="I2362" s="72"/>
      <c r="J2362" s="72"/>
      <c r="K2362" s="72"/>
      <c r="L2362" s="72"/>
      <c r="M2362" s="72"/>
      <c r="N2362" s="72"/>
      <c r="O2362" s="72"/>
      <c r="P2362" s="72"/>
      <c r="Q2362" s="72"/>
      <c r="R2362" s="72"/>
      <c r="S2362" s="72"/>
      <c r="T2362" s="72"/>
      <c r="U2362" s="72"/>
      <c r="V2362" s="72"/>
      <c r="W2362" s="72"/>
      <c r="X2362" s="72"/>
      <c r="Y2362" s="72"/>
    </row>
    <row r="2363" spans="1:25" x14ac:dyDescent="0.3">
      <c r="A2363" s="4"/>
      <c r="B2363" s="4"/>
      <c r="C2363" s="4"/>
      <c r="D2363" s="4"/>
      <c r="E2363" s="4"/>
      <c r="F2363" s="4"/>
      <c r="G2363" s="4"/>
      <c r="H2363" s="72"/>
      <c r="I2363" s="72"/>
      <c r="J2363" s="72"/>
      <c r="K2363" s="72"/>
      <c r="L2363" s="72"/>
      <c r="M2363" s="72"/>
      <c r="N2363" s="72"/>
      <c r="O2363" s="72"/>
      <c r="P2363" s="72"/>
      <c r="Q2363" s="72"/>
      <c r="R2363" s="72"/>
      <c r="S2363" s="72"/>
      <c r="T2363" s="72"/>
      <c r="U2363" s="72"/>
      <c r="V2363" s="72"/>
      <c r="W2363" s="72"/>
      <c r="X2363" s="72"/>
      <c r="Y2363" s="72"/>
    </row>
    <row r="2364" spans="1:25" x14ac:dyDescent="0.3">
      <c r="A2364" s="4"/>
      <c r="B2364" s="4"/>
      <c r="C2364" s="4"/>
      <c r="D2364" s="4"/>
      <c r="E2364" s="4"/>
      <c r="F2364" s="4"/>
      <c r="G2364" s="4"/>
      <c r="H2364" s="72"/>
      <c r="I2364" s="72"/>
      <c r="J2364" s="72"/>
      <c r="K2364" s="72"/>
      <c r="L2364" s="72"/>
      <c r="M2364" s="72"/>
      <c r="N2364" s="72"/>
      <c r="O2364" s="72"/>
      <c r="P2364" s="72"/>
      <c r="Q2364" s="72"/>
      <c r="R2364" s="72"/>
      <c r="S2364" s="72"/>
      <c r="T2364" s="72"/>
      <c r="U2364" s="72"/>
      <c r="V2364" s="72"/>
      <c r="W2364" s="72"/>
      <c r="X2364" s="72"/>
      <c r="Y2364" s="72"/>
    </row>
    <row r="2365" spans="1:25" x14ac:dyDescent="0.3">
      <c r="A2365" s="4"/>
      <c r="B2365" s="4"/>
      <c r="C2365" s="4"/>
      <c r="D2365" s="4"/>
      <c r="E2365" s="4"/>
      <c r="F2365" s="4"/>
      <c r="G2365" s="4"/>
      <c r="H2365" s="72"/>
      <c r="I2365" s="72"/>
      <c r="J2365" s="72"/>
      <c r="K2365" s="72"/>
      <c r="L2365" s="72"/>
      <c r="M2365" s="72"/>
      <c r="N2365" s="72"/>
      <c r="O2365" s="72"/>
      <c r="P2365" s="72"/>
      <c r="Q2365" s="72"/>
      <c r="R2365" s="72"/>
      <c r="S2365" s="72"/>
      <c r="T2365" s="72"/>
      <c r="U2365" s="72"/>
      <c r="V2365" s="72"/>
      <c r="W2365" s="72"/>
      <c r="X2365" s="72"/>
      <c r="Y2365" s="72"/>
    </row>
    <row r="2366" spans="1:25" x14ac:dyDescent="0.3">
      <c r="A2366" s="4"/>
      <c r="B2366" s="4"/>
      <c r="C2366" s="4"/>
      <c r="D2366" s="4"/>
      <c r="E2366" s="4"/>
      <c r="F2366" s="4"/>
      <c r="G2366" s="4"/>
      <c r="H2366" s="72"/>
      <c r="I2366" s="72"/>
      <c r="J2366" s="72"/>
      <c r="K2366" s="72"/>
      <c r="L2366" s="72"/>
      <c r="M2366" s="72"/>
      <c r="N2366" s="72"/>
      <c r="O2366" s="72"/>
      <c r="P2366" s="72"/>
      <c r="Q2366" s="72"/>
      <c r="R2366" s="72"/>
      <c r="S2366" s="72"/>
      <c r="T2366" s="72"/>
      <c r="U2366" s="72"/>
      <c r="V2366" s="72"/>
      <c r="W2366" s="72"/>
      <c r="X2366" s="72"/>
      <c r="Y2366" s="72"/>
    </row>
    <row r="2367" spans="1:25" x14ac:dyDescent="0.3">
      <c r="A2367" s="4"/>
      <c r="B2367" s="4"/>
      <c r="C2367" s="4"/>
      <c r="D2367" s="4"/>
      <c r="E2367" s="4"/>
      <c r="F2367" s="4"/>
      <c r="G2367" s="4"/>
      <c r="H2367" s="72"/>
      <c r="I2367" s="72"/>
      <c r="J2367" s="72"/>
      <c r="K2367" s="72"/>
      <c r="L2367" s="72"/>
      <c r="M2367" s="72"/>
      <c r="N2367" s="72"/>
      <c r="O2367" s="72"/>
      <c r="P2367" s="72"/>
      <c r="Q2367" s="72"/>
      <c r="R2367" s="72"/>
      <c r="S2367" s="72"/>
      <c r="T2367" s="72"/>
      <c r="U2367" s="72"/>
      <c r="V2367" s="72"/>
      <c r="W2367" s="72"/>
      <c r="X2367" s="72"/>
      <c r="Y2367" s="72"/>
    </row>
    <row r="2368" spans="1:25" x14ac:dyDescent="0.3">
      <c r="A2368" s="4"/>
      <c r="B2368" s="4"/>
      <c r="C2368" s="4"/>
      <c r="D2368" s="4"/>
      <c r="E2368" s="4"/>
      <c r="F2368" s="4"/>
      <c r="G2368" s="4"/>
      <c r="H2368" s="72"/>
      <c r="I2368" s="72"/>
      <c r="J2368" s="72"/>
      <c r="K2368" s="72"/>
      <c r="L2368" s="72"/>
      <c r="M2368" s="72"/>
      <c r="N2368" s="72"/>
      <c r="O2368" s="72"/>
      <c r="P2368" s="72"/>
      <c r="Q2368" s="72"/>
      <c r="R2368" s="72"/>
      <c r="S2368" s="72"/>
      <c r="T2368" s="72"/>
      <c r="U2368" s="72"/>
      <c r="V2368" s="72"/>
      <c r="W2368" s="72"/>
      <c r="X2368" s="72"/>
      <c r="Y2368" s="72"/>
    </row>
    <row r="2369" spans="1:25" x14ac:dyDescent="0.3">
      <c r="A2369" s="4"/>
      <c r="B2369" s="4"/>
      <c r="C2369" s="4"/>
      <c r="D2369" s="4"/>
      <c r="E2369" s="4"/>
      <c r="F2369" s="4"/>
      <c r="G2369" s="4"/>
      <c r="H2369" s="72"/>
      <c r="I2369" s="72"/>
      <c r="J2369" s="72"/>
      <c r="K2369" s="72"/>
      <c r="L2369" s="72"/>
      <c r="M2369" s="72"/>
      <c r="N2369" s="72"/>
      <c r="O2369" s="72"/>
      <c r="P2369" s="72"/>
      <c r="Q2369" s="72"/>
      <c r="R2369" s="72"/>
      <c r="S2369" s="72"/>
      <c r="T2369" s="72"/>
      <c r="U2369" s="72"/>
      <c r="V2369" s="72"/>
      <c r="W2369" s="72"/>
      <c r="X2369" s="72"/>
      <c r="Y2369" s="72"/>
    </row>
    <row r="2370" spans="1:25" x14ac:dyDescent="0.3">
      <c r="A2370" s="4"/>
      <c r="B2370" s="4"/>
      <c r="C2370" s="4"/>
      <c r="D2370" s="4"/>
      <c r="E2370" s="4"/>
      <c r="F2370" s="4"/>
      <c r="G2370" s="4"/>
      <c r="H2370" s="72"/>
      <c r="I2370" s="72"/>
      <c r="J2370" s="72"/>
      <c r="K2370" s="72"/>
      <c r="L2370" s="72"/>
      <c r="M2370" s="72"/>
      <c r="N2370" s="72"/>
      <c r="O2370" s="72"/>
      <c r="P2370" s="72"/>
      <c r="Q2370" s="72"/>
      <c r="R2370" s="72"/>
      <c r="S2370" s="72"/>
      <c r="T2370" s="72"/>
      <c r="U2370" s="72"/>
      <c r="V2370" s="72"/>
      <c r="W2370" s="72"/>
      <c r="X2370" s="72"/>
      <c r="Y2370" s="72"/>
    </row>
    <row r="2371" spans="1:25" x14ac:dyDescent="0.3">
      <c r="A2371" s="4"/>
      <c r="B2371" s="4"/>
      <c r="C2371" s="4"/>
      <c r="D2371" s="4"/>
      <c r="E2371" s="4"/>
      <c r="F2371" s="4"/>
      <c r="G2371" s="4"/>
      <c r="H2371" s="72"/>
      <c r="I2371" s="72"/>
      <c r="J2371" s="72"/>
      <c r="K2371" s="72"/>
      <c r="L2371" s="72"/>
      <c r="M2371" s="72"/>
      <c r="N2371" s="72"/>
      <c r="O2371" s="72"/>
      <c r="P2371" s="72"/>
      <c r="Q2371" s="72"/>
      <c r="R2371" s="72"/>
      <c r="S2371" s="72"/>
      <c r="T2371" s="72"/>
      <c r="U2371" s="72"/>
      <c r="V2371" s="72"/>
      <c r="W2371" s="72"/>
      <c r="X2371" s="72"/>
      <c r="Y2371" s="72"/>
    </row>
    <row r="2372" spans="1:25" x14ac:dyDescent="0.3">
      <c r="A2372" s="4"/>
      <c r="B2372" s="4"/>
      <c r="C2372" s="4"/>
      <c r="D2372" s="4"/>
      <c r="E2372" s="4"/>
      <c r="F2372" s="4"/>
      <c r="G2372" s="4"/>
      <c r="H2372" s="72"/>
      <c r="I2372" s="72"/>
      <c r="J2372" s="72"/>
      <c r="K2372" s="72"/>
      <c r="L2372" s="72"/>
      <c r="M2372" s="72"/>
      <c r="N2372" s="72"/>
      <c r="O2372" s="72"/>
      <c r="P2372" s="72"/>
      <c r="Q2372" s="72"/>
      <c r="R2372" s="72"/>
      <c r="S2372" s="72"/>
      <c r="T2372" s="72"/>
      <c r="U2372" s="72"/>
      <c r="V2372" s="72"/>
      <c r="W2372" s="72"/>
      <c r="X2372" s="72"/>
      <c r="Y2372" s="72"/>
    </row>
    <row r="2373" spans="1:25" x14ac:dyDescent="0.3">
      <c r="A2373" s="4"/>
      <c r="B2373" s="4"/>
      <c r="C2373" s="4"/>
      <c r="D2373" s="4"/>
      <c r="E2373" s="4"/>
      <c r="F2373" s="4"/>
      <c r="G2373" s="4"/>
      <c r="H2373" s="72"/>
      <c r="I2373" s="72"/>
      <c r="J2373" s="72"/>
      <c r="K2373" s="72"/>
      <c r="L2373" s="72"/>
      <c r="M2373" s="72"/>
      <c r="N2373" s="72"/>
      <c r="O2373" s="72"/>
      <c r="P2373" s="72"/>
      <c r="Q2373" s="72"/>
      <c r="R2373" s="72"/>
      <c r="S2373" s="72"/>
      <c r="T2373" s="72"/>
      <c r="U2373" s="72"/>
      <c r="V2373" s="72"/>
      <c r="W2373" s="72"/>
      <c r="X2373" s="72"/>
      <c r="Y2373" s="72"/>
    </row>
    <row r="2374" spans="1:25" x14ac:dyDescent="0.3">
      <c r="A2374" s="4"/>
      <c r="B2374" s="4"/>
      <c r="C2374" s="4"/>
      <c r="D2374" s="4"/>
      <c r="E2374" s="4"/>
      <c r="F2374" s="4"/>
      <c r="G2374" s="4"/>
      <c r="H2374" s="72"/>
      <c r="I2374" s="72"/>
      <c r="J2374" s="72"/>
      <c r="K2374" s="72"/>
      <c r="L2374" s="72"/>
      <c r="M2374" s="72"/>
      <c r="N2374" s="72"/>
      <c r="O2374" s="72"/>
      <c r="P2374" s="72"/>
      <c r="Q2374" s="72"/>
      <c r="R2374" s="72"/>
      <c r="S2374" s="72"/>
      <c r="T2374" s="72"/>
      <c r="U2374" s="72"/>
      <c r="V2374" s="72"/>
      <c r="W2374" s="72"/>
      <c r="X2374" s="72"/>
      <c r="Y2374" s="72"/>
    </row>
    <row r="2375" spans="1:25" x14ac:dyDescent="0.3">
      <c r="A2375" s="4"/>
      <c r="B2375" s="4"/>
      <c r="C2375" s="4"/>
      <c r="D2375" s="4"/>
      <c r="E2375" s="4"/>
      <c r="F2375" s="4"/>
      <c r="G2375" s="4"/>
      <c r="H2375" s="72"/>
      <c r="I2375" s="72"/>
      <c r="J2375" s="72"/>
      <c r="K2375" s="72"/>
      <c r="L2375" s="72"/>
      <c r="M2375" s="72"/>
      <c r="N2375" s="72"/>
      <c r="O2375" s="72"/>
      <c r="P2375" s="72"/>
      <c r="Q2375" s="72"/>
      <c r="R2375" s="72"/>
      <c r="S2375" s="72"/>
      <c r="T2375" s="72"/>
      <c r="U2375" s="72"/>
      <c r="V2375" s="72"/>
      <c r="W2375" s="72"/>
      <c r="X2375" s="72"/>
      <c r="Y2375" s="72"/>
    </row>
    <row r="2376" spans="1:25" x14ac:dyDescent="0.3">
      <c r="A2376" s="4"/>
      <c r="B2376" s="4"/>
      <c r="C2376" s="4"/>
      <c r="D2376" s="4"/>
      <c r="E2376" s="4"/>
      <c r="F2376" s="4"/>
      <c r="G2376" s="4"/>
      <c r="H2376" s="72"/>
      <c r="I2376" s="72"/>
      <c r="J2376" s="72"/>
      <c r="K2376" s="72"/>
      <c r="L2376" s="72"/>
      <c r="M2376" s="72"/>
      <c r="N2376" s="72"/>
      <c r="O2376" s="72"/>
      <c r="P2376" s="72"/>
      <c r="Q2376" s="72"/>
      <c r="R2376" s="72"/>
      <c r="S2376" s="72"/>
      <c r="T2376" s="72"/>
      <c r="U2376" s="72"/>
      <c r="V2376" s="72"/>
      <c r="W2376" s="72"/>
      <c r="X2376" s="72"/>
      <c r="Y2376" s="72"/>
    </row>
    <row r="2377" spans="1:25" x14ac:dyDescent="0.3">
      <c r="A2377" s="4"/>
      <c r="B2377" s="4"/>
      <c r="C2377" s="4"/>
      <c r="D2377" s="4"/>
      <c r="E2377" s="4"/>
      <c r="F2377" s="4"/>
      <c r="G2377" s="4"/>
      <c r="H2377" s="72"/>
      <c r="I2377" s="72"/>
      <c r="J2377" s="72"/>
      <c r="K2377" s="72"/>
      <c r="L2377" s="72"/>
      <c r="M2377" s="72"/>
      <c r="N2377" s="72"/>
      <c r="O2377" s="72"/>
      <c r="P2377" s="72"/>
      <c r="Q2377" s="72"/>
      <c r="R2377" s="72"/>
      <c r="S2377" s="72"/>
      <c r="T2377" s="72"/>
      <c r="U2377" s="72"/>
      <c r="V2377" s="72"/>
      <c r="W2377" s="72"/>
      <c r="X2377" s="72"/>
      <c r="Y2377" s="72"/>
    </row>
    <row r="2378" spans="1:25" x14ac:dyDescent="0.3">
      <c r="A2378" s="4"/>
      <c r="B2378" s="4"/>
      <c r="C2378" s="4"/>
      <c r="D2378" s="4"/>
      <c r="E2378" s="4"/>
      <c r="F2378" s="4"/>
      <c r="G2378" s="4"/>
      <c r="H2378" s="72"/>
      <c r="I2378" s="72"/>
      <c r="J2378" s="72"/>
      <c r="K2378" s="72"/>
      <c r="L2378" s="72"/>
      <c r="M2378" s="72"/>
      <c r="N2378" s="72"/>
      <c r="O2378" s="72"/>
      <c r="P2378" s="72"/>
      <c r="Q2378" s="72"/>
      <c r="R2378" s="72"/>
      <c r="S2378" s="72"/>
      <c r="T2378" s="72"/>
      <c r="U2378" s="72"/>
      <c r="V2378" s="72"/>
      <c r="W2378" s="72"/>
      <c r="X2378" s="72"/>
      <c r="Y2378" s="72"/>
    </row>
    <row r="2379" spans="1:25" x14ac:dyDescent="0.3">
      <c r="A2379" s="4"/>
      <c r="B2379" s="4"/>
      <c r="C2379" s="4"/>
      <c r="D2379" s="4"/>
      <c r="E2379" s="4"/>
      <c r="F2379" s="4"/>
      <c r="G2379" s="4"/>
      <c r="H2379" s="72"/>
      <c r="I2379" s="72"/>
      <c r="J2379" s="72"/>
      <c r="K2379" s="72"/>
      <c r="L2379" s="72"/>
      <c r="M2379" s="72"/>
      <c r="N2379" s="72"/>
      <c r="O2379" s="72"/>
      <c r="P2379" s="72"/>
      <c r="Q2379" s="72"/>
      <c r="R2379" s="72"/>
      <c r="S2379" s="72"/>
      <c r="T2379" s="72"/>
      <c r="U2379" s="72"/>
      <c r="V2379" s="72"/>
      <c r="W2379" s="72"/>
      <c r="X2379" s="72"/>
      <c r="Y2379" s="72"/>
    </row>
    <row r="2380" spans="1:25" x14ac:dyDescent="0.3">
      <c r="A2380" s="4"/>
      <c r="B2380" s="4"/>
      <c r="C2380" s="4"/>
      <c r="D2380" s="4"/>
      <c r="E2380" s="4"/>
      <c r="F2380" s="4"/>
      <c r="G2380" s="4"/>
      <c r="H2380" s="72"/>
      <c r="I2380" s="72"/>
      <c r="J2380" s="72"/>
      <c r="K2380" s="72"/>
      <c r="L2380" s="72"/>
      <c r="M2380" s="72"/>
      <c r="N2380" s="72"/>
      <c r="O2380" s="72"/>
      <c r="P2380" s="72"/>
      <c r="Q2380" s="72"/>
      <c r="R2380" s="72"/>
      <c r="S2380" s="72"/>
      <c r="T2380" s="72"/>
      <c r="U2380" s="72"/>
      <c r="V2380" s="72"/>
      <c r="W2380" s="72"/>
      <c r="X2380" s="72"/>
      <c r="Y2380" s="72"/>
    </row>
    <row r="2381" spans="1:25" x14ac:dyDescent="0.3">
      <c r="A2381" s="4"/>
      <c r="B2381" s="4"/>
      <c r="C2381" s="4"/>
      <c r="D2381" s="4"/>
      <c r="E2381" s="4"/>
      <c r="F2381" s="4"/>
      <c r="G2381" s="4"/>
      <c r="H2381" s="72"/>
      <c r="I2381" s="72"/>
      <c r="J2381" s="72"/>
      <c r="K2381" s="72"/>
      <c r="L2381" s="72"/>
      <c r="M2381" s="72"/>
      <c r="N2381" s="72"/>
      <c r="O2381" s="72"/>
      <c r="P2381" s="72"/>
      <c r="Q2381" s="72"/>
      <c r="R2381" s="72"/>
      <c r="S2381" s="72"/>
      <c r="T2381" s="72"/>
      <c r="U2381" s="72"/>
      <c r="V2381" s="72"/>
      <c r="W2381" s="72"/>
      <c r="X2381" s="72"/>
      <c r="Y2381" s="72"/>
    </row>
    <row r="2382" spans="1:25" x14ac:dyDescent="0.3">
      <c r="A2382" s="4"/>
      <c r="B2382" s="4"/>
      <c r="C2382" s="4"/>
      <c r="D2382" s="4"/>
      <c r="E2382" s="4"/>
      <c r="F2382" s="4"/>
      <c r="G2382" s="4"/>
      <c r="H2382" s="72"/>
      <c r="I2382" s="72"/>
      <c r="J2382" s="72"/>
      <c r="K2382" s="72"/>
      <c r="L2382" s="72"/>
      <c r="M2382" s="72"/>
      <c r="N2382" s="72"/>
      <c r="O2382" s="72"/>
      <c r="P2382" s="72"/>
      <c r="Q2382" s="72"/>
      <c r="R2382" s="72"/>
      <c r="S2382" s="72"/>
      <c r="T2382" s="72"/>
      <c r="U2382" s="72"/>
      <c r="V2382" s="72"/>
      <c r="W2382" s="72"/>
      <c r="X2382" s="72"/>
      <c r="Y2382" s="72"/>
    </row>
    <row r="2383" spans="1:25" x14ac:dyDescent="0.3">
      <c r="A2383" s="4"/>
      <c r="B2383" s="4"/>
      <c r="C2383" s="4"/>
      <c r="D2383" s="4"/>
      <c r="E2383" s="4"/>
      <c r="F2383" s="4"/>
      <c r="G2383" s="4"/>
      <c r="H2383" s="72"/>
      <c r="I2383" s="72"/>
      <c r="J2383" s="72"/>
      <c r="K2383" s="72"/>
      <c r="L2383" s="72"/>
      <c r="M2383" s="72"/>
      <c r="N2383" s="72"/>
      <c r="O2383" s="72"/>
      <c r="P2383" s="72"/>
      <c r="Q2383" s="72"/>
      <c r="R2383" s="72"/>
      <c r="S2383" s="72"/>
      <c r="T2383" s="72"/>
      <c r="U2383" s="72"/>
      <c r="V2383" s="72"/>
      <c r="W2383" s="72"/>
      <c r="X2383" s="72"/>
      <c r="Y2383" s="72"/>
    </row>
    <row r="2384" spans="1:25" x14ac:dyDescent="0.3">
      <c r="A2384" s="4"/>
      <c r="B2384" s="4"/>
      <c r="C2384" s="4"/>
      <c r="D2384" s="4"/>
      <c r="E2384" s="4"/>
      <c r="F2384" s="4"/>
      <c r="G2384" s="4"/>
      <c r="H2384" s="72"/>
      <c r="I2384" s="72"/>
      <c r="J2384" s="72"/>
      <c r="K2384" s="72"/>
      <c r="L2384" s="72"/>
      <c r="M2384" s="72"/>
      <c r="N2384" s="72"/>
      <c r="O2384" s="72"/>
      <c r="P2384" s="72"/>
      <c r="Q2384" s="72"/>
      <c r="R2384" s="72"/>
      <c r="S2384" s="72"/>
      <c r="T2384" s="72"/>
      <c r="U2384" s="72"/>
      <c r="V2384" s="72"/>
      <c r="W2384" s="72"/>
      <c r="X2384" s="72"/>
      <c r="Y2384" s="72"/>
    </row>
    <row r="2385" spans="1:25" x14ac:dyDescent="0.3">
      <c r="A2385" s="4"/>
      <c r="B2385" s="4"/>
      <c r="C2385" s="4"/>
      <c r="D2385" s="4"/>
      <c r="E2385" s="4"/>
      <c r="F2385" s="4"/>
      <c r="G2385" s="4"/>
      <c r="H2385" s="72"/>
      <c r="I2385" s="72"/>
      <c r="J2385" s="72"/>
      <c r="K2385" s="72"/>
      <c r="L2385" s="72"/>
      <c r="M2385" s="72"/>
      <c r="N2385" s="72"/>
      <c r="O2385" s="72"/>
      <c r="P2385" s="72"/>
      <c r="Q2385" s="72"/>
      <c r="R2385" s="72"/>
      <c r="S2385" s="72"/>
      <c r="T2385" s="72"/>
      <c r="U2385" s="72"/>
      <c r="V2385" s="72"/>
      <c r="W2385" s="72"/>
      <c r="X2385" s="72"/>
      <c r="Y2385" s="72"/>
    </row>
    <row r="2386" spans="1:25" x14ac:dyDescent="0.3">
      <c r="A2386" s="4"/>
      <c r="B2386" s="4"/>
      <c r="C2386" s="4"/>
      <c r="D2386" s="4"/>
      <c r="E2386" s="4"/>
      <c r="F2386" s="4"/>
      <c r="G2386" s="4"/>
      <c r="H2386" s="72"/>
      <c r="I2386" s="72"/>
      <c r="J2386" s="72"/>
      <c r="K2386" s="72"/>
      <c r="L2386" s="72"/>
      <c r="M2386" s="72"/>
      <c r="N2386" s="72"/>
      <c r="O2386" s="72"/>
      <c r="P2386" s="72"/>
      <c r="Q2386" s="72"/>
      <c r="R2386" s="72"/>
      <c r="S2386" s="72"/>
      <c r="T2386" s="72"/>
      <c r="U2386" s="72"/>
      <c r="V2386" s="72"/>
      <c r="W2386" s="72"/>
      <c r="X2386" s="72"/>
      <c r="Y2386" s="72"/>
    </row>
    <row r="2387" spans="1:25" x14ac:dyDescent="0.3">
      <c r="A2387" s="4"/>
      <c r="B2387" s="4"/>
      <c r="C2387" s="4"/>
      <c r="D2387" s="4"/>
      <c r="E2387" s="4"/>
      <c r="F2387" s="4"/>
      <c r="G2387" s="4"/>
      <c r="H2387" s="72"/>
      <c r="I2387" s="72"/>
      <c r="J2387" s="72"/>
      <c r="K2387" s="72"/>
      <c r="L2387" s="72"/>
      <c r="M2387" s="72"/>
      <c r="N2387" s="72"/>
      <c r="O2387" s="72"/>
      <c r="P2387" s="72"/>
      <c r="Q2387" s="72"/>
      <c r="R2387" s="72"/>
      <c r="S2387" s="72"/>
      <c r="T2387" s="72"/>
      <c r="U2387" s="72"/>
      <c r="V2387" s="72"/>
      <c r="W2387" s="72"/>
      <c r="X2387" s="72"/>
      <c r="Y2387" s="72"/>
    </row>
    <row r="2388" spans="1:25" x14ac:dyDescent="0.3">
      <c r="A2388" s="4"/>
      <c r="B2388" s="4"/>
      <c r="C2388" s="4"/>
      <c r="D2388" s="4"/>
      <c r="E2388" s="4"/>
      <c r="F2388" s="4"/>
      <c r="G2388" s="4"/>
      <c r="H2388" s="72"/>
      <c r="I2388" s="72"/>
      <c r="J2388" s="72"/>
      <c r="K2388" s="72"/>
      <c r="L2388" s="72"/>
      <c r="M2388" s="72"/>
      <c r="N2388" s="72"/>
      <c r="O2388" s="72"/>
      <c r="P2388" s="72"/>
      <c r="Q2388" s="72"/>
      <c r="R2388" s="72"/>
      <c r="S2388" s="72"/>
      <c r="T2388" s="72"/>
      <c r="U2388" s="72"/>
      <c r="V2388" s="72"/>
      <c r="W2388" s="72"/>
      <c r="X2388" s="72"/>
      <c r="Y2388" s="72"/>
    </row>
    <row r="2389" spans="1:25" x14ac:dyDescent="0.3">
      <c r="A2389" s="4"/>
      <c r="B2389" s="4"/>
      <c r="C2389" s="4"/>
      <c r="D2389" s="4"/>
      <c r="E2389" s="4"/>
      <c r="F2389" s="4"/>
      <c r="G2389" s="4"/>
      <c r="H2389" s="72"/>
      <c r="I2389" s="72"/>
      <c r="J2389" s="72"/>
      <c r="K2389" s="72"/>
      <c r="L2389" s="72"/>
      <c r="M2389" s="72"/>
      <c r="N2389" s="72"/>
      <c r="O2389" s="72"/>
      <c r="P2389" s="72"/>
      <c r="Q2389" s="72"/>
      <c r="R2389" s="72"/>
      <c r="S2389" s="72"/>
      <c r="T2389" s="72"/>
      <c r="U2389" s="72"/>
      <c r="V2389" s="72"/>
      <c r="W2389" s="72"/>
      <c r="X2389" s="72"/>
      <c r="Y2389" s="72"/>
    </row>
    <row r="2390" spans="1:25" x14ac:dyDescent="0.3">
      <c r="A2390" s="4"/>
      <c r="B2390" s="4"/>
      <c r="C2390" s="4"/>
      <c r="D2390" s="4"/>
      <c r="E2390" s="4"/>
      <c r="F2390" s="4"/>
      <c r="G2390" s="4"/>
      <c r="H2390" s="72"/>
      <c r="I2390" s="72"/>
      <c r="J2390" s="72"/>
      <c r="K2390" s="72"/>
      <c r="L2390" s="72"/>
      <c r="M2390" s="72"/>
      <c r="N2390" s="72"/>
      <c r="O2390" s="72"/>
      <c r="P2390" s="72"/>
      <c r="Q2390" s="72"/>
      <c r="R2390" s="72"/>
      <c r="S2390" s="72"/>
      <c r="T2390" s="72"/>
      <c r="U2390" s="72"/>
      <c r="V2390" s="72"/>
      <c r="W2390" s="72"/>
      <c r="X2390" s="72"/>
      <c r="Y2390" s="72"/>
    </row>
    <row r="2391" spans="1:25" x14ac:dyDescent="0.3">
      <c r="A2391" s="4"/>
      <c r="B2391" s="4"/>
      <c r="C2391" s="4"/>
      <c r="D2391" s="4"/>
      <c r="E2391" s="4"/>
      <c r="F2391" s="4"/>
      <c r="G2391" s="4"/>
      <c r="H2391" s="72"/>
      <c r="I2391" s="72"/>
      <c r="J2391" s="72"/>
      <c r="K2391" s="72"/>
      <c r="L2391" s="72"/>
      <c r="M2391" s="72"/>
      <c r="N2391" s="72"/>
      <c r="O2391" s="72"/>
      <c r="P2391" s="72"/>
      <c r="Q2391" s="72"/>
      <c r="R2391" s="72"/>
      <c r="S2391" s="72"/>
      <c r="T2391" s="72"/>
      <c r="U2391" s="72"/>
      <c r="V2391" s="72"/>
      <c r="W2391" s="72"/>
      <c r="X2391" s="72"/>
      <c r="Y2391" s="72"/>
    </row>
    <row r="2392" spans="1:25" x14ac:dyDescent="0.3">
      <c r="A2392" s="4"/>
      <c r="B2392" s="4"/>
      <c r="C2392" s="4"/>
      <c r="D2392" s="4"/>
      <c r="E2392" s="4"/>
      <c r="F2392" s="4"/>
      <c r="G2392" s="4"/>
      <c r="H2392" s="72"/>
      <c r="I2392" s="72"/>
      <c r="J2392" s="72"/>
      <c r="K2392" s="72"/>
      <c r="L2392" s="72"/>
      <c r="M2392" s="72"/>
      <c r="N2392" s="72"/>
      <c r="O2392" s="72"/>
      <c r="P2392" s="72"/>
      <c r="Q2392" s="72"/>
      <c r="R2392" s="72"/>
      <c r="S2392" s="72"/>
      <c r="T2392" s="72"/>
      <c r="U2392" s="72"/>
      <c r="V2392" s="72"/>
      <c r="W2392" s="72"/>
      <c r="X2392" s="72"/>
      <c r="Y2392" s="72"/>
    </row>
    <row r="2393" spans="1:25" x14ac:dyDescent="0.3">
      <c r="A2393" s="4"/>
      <c r="B2393" s="4"/>
      <c r="C2393" s="4"/>
      <c r="D2393" s="4"/>
      <c r="E2393" s="4"/>
      <c r="F2393" s="4"/>
      <c r="G2393" s="4"/>
      <c r="H2393" s="72"/>
      <c r="I2393" s="72"/>
      <c r="J2393" s="72"/>
      <c r="K2393" s="72"/>
      <c r="L2393" s="72"/>
      <c r="M2393" s="72"/>
      <c r="N2393" s="72"/>
      <c r="O2393" s="72"/>
      <c r="P2393" s="72"/>
      <c r="Q2393" s="72"/>
      <c r="R2393" s="72"/>
      <c r="S2393" s="72"/>
      <c r="T2393" s="72"/>
      <c r="U2393" s="72"/>
      <c r="V2393" s="72"/>
      <c r="W2393" s="72"/>
      <c r="X2393" s="72"/>
      <c r="Y2393" s="72"/>
    </row>
    <row r="2394" spans="1:25" x14ac:dyDescent="0.3">
      <c r="A2394" s="4"/>
      <c r="B2394" s="4"/>
      <c r="C2394" s="4"/>
      <c r="D2394" s="4"/>
      <c r="E2394" s="4"/>
      <c r="F2394" s="4"/>
      <c r="G2394" s="4"/>
      <c r="H2394" s="72"/>
      <c r="I2394" s="72"/>
      <c r="J2394" s="72"/>
      <c r="K2394" s="72"/>
      <c r="L2394" s="72"/>
      <c r="M2394" s="72"/>
      <c r="N2394" s="72"/>
      <c r="O2394" s="72"/>
      <c r="P2394" s="72"/>
      <c r="Q2394" s="72"/>
      <c r="R2394" s="72"/>
      <c r="S2394" s="72"/>
      <c r="T2394" s="72"/>
      <c r="U2394" s="72"/>
      <c r="V2394" s="72"/>
      <c r="W2394" s="72"/>
      <c r="X2394" s="72"/>
      <c r="Y2394" s="72"/>
    </row>
    <row r="2395" spans="1:25" x14ac:dyDescent="0.3">
      <c r="A2395" s="4"/>
      <c r="B2395" s="4"/>
      <c r="C2395" s="4"/>
      <c r="D2395" s="4"/>
      <c r="E2395" s="4"/>
      <c r="F2395" s="4"/>
      <c r="G2395" s="4"/>
      <c r="H2395" s="72"/>
      <c r="I2395" s="72"/>
      <c r="J2395" s="72"/>
      <c r="K2395" s="72"/>
      <c r="L2395" s="72"/>
      <c r="M2395" s="72"/>
      <c r="N2395" s="72"/>
      <c r="O2395" s="72"/>
      <c r="P2395" s="72"/>
      <c r="Q2395" s="72"/>
      <c r="R2395" s="72"/>
      <c r="S2395" s="72"/>
      <c r="T2395" s="72"/>
      <c r="U2395" s="72"/>
      <c r="V2395" s="72"/>
      <c r="W2395" s="72"/>
      <c r="X2395" s="72"/>
      <c r="Y2395" s="72"/>
    </row>
    <row r="2396" spans="1:25" x14ac:dyDescent="0.3">
      <c r="A2396" s="4"/>
      <c r="B2396" s="4"/>
      <c r="C2396" s="4"/>
      <c r="D2396" s="4"/>
      <c r="E2396" s="4"/>
      <c r="F2396" s="4"/>
      <c r="G2396" s="4"/>
      <c r="H2396" s="72"/>
      <c r="I2396" s="72"/>
      <c r="J2396" s="72"/>
      <c r="K2396" s="72"/>
      <c r="L2396" s="72"/>
      <c r="M2396" s="72"/>
      <c r="N2396" s="72"/>
      <c r="O2396" s="72"/>
      <c r="P2396" s="72"/>
      <c r="Q2396" s="72"/>
      <c r="R2396" s="72"/>
      <c r="S2396" s="72"/>
      <c r="T2396" s="72"/>
      <c r="U2396" s="72"/>
      <c r="V2396" s="72"/>
      <c r="W2396" s="72"/>
      <c r="X2396" s="72"/>
      <c r="Y2396" s="72"/>
    </row>
    <row r="2397" spans="1:25" x14ac:dyDescent="0.3">
      <c r="A2397" s="4"/>
      <c r="B2397" s="4"/>
      <c r="C2397" s="4"/>
      <c r="D2397" s="4"/>
      <c r="E2397" s="4"/>
      <c r="F2397" s="4"/>
      <c r="G2397" s="4"/>
      <c r="H2397" s="72"/>
      <c r="I2397" s="72"/>
      <c r="J2397" s="72"/>
      <c r="K2397" s="72"/>
      <c r="L2397" s="72"/>
      <c r="M2397" s="72"/>
      <c r="N2397" s="72"/>
      <c r="O2397" s="72"/>
      <c r="P2397" s="72"/>
      <c r="Q2397" s="72"/>
      <c r="R2397" s="72"/>
      <c r="S2397" s="72"/>
      <c r="T2397" s="72"/>
      <c r="U2397" s="72"/>
      <c r="V2397" s="72"/>
      <c r="W2397" s="72"/>
      <c r="X2397" s="72"/>
      <c r="Y2397" s="72"/>
    </row>
    <row r="2398" spans="1:25" x14ac:dyDescent="0.3">
      <c r="A2398" s="4"/>
      <c r="B2398" s="4"/>
      <c r="C2398" s="4"/>
      <c r="D2398" s="4"/>
      <c r="E2398" s="4"/>
      <c r="F2398" s="4"/>
      <c r="G2398" s="4"/>
      <c r="H2398" s="72"/>
      <c r="I2398" s="72"/>
      <c r="J2398" s="72"/>
      <c r="K2398" s="72"/>
      <c r="L2398" s="72"/>
      <c r="M2398" s="72"/>
      <c r="N2398" s="72"/>
      <c r="O2398" s="72"/>
      <c r="P2398" s="72"/>
      <c r="Q2398" s="72"/>
      <c r="R2398" s="72"/>
      <c r="S2398" s="72"/>
      <c r="T2398" s="72"/>
      <c r="U2398" s="72"/>
      <c r="V2398" s="72"/>
      <c r="W2398" s="72"/>
      <c r="X2398" s="72"/>
      <c r="Y2398" s="72"/>
    </row>
    <row r="2399" spans="1:25" x14ac:dyDescent="0.3">
      <c r="A2399" s="4"/>
      <c r="B2399" s="4"/>
      <c r="C2399" s="4"/>
      <c r="D2399" s="4"/>
      <c r="E2399" s="4"/>
      <c r="F2399" s="4"/>
      <c r="G2399" s="4"/>
      <c r="H2399" s="72"/>
      <c r="I2399" s="72"/>
      <c r="J2399" s="72"/>
      <c r="K2399" s="72"/>
      <c r="L2399" s="72"/>
      <c r="M2399" s="72"/>
      <c r="N2399" s="72"/>
      <c r="O2399" s="72"/>
      <c r="P2399" s="72"/>
      <c r="Q2399" s="72"/>
      <c r="R2399" s="72"/>
      <c r="S2399" s="72"/>
      <c r="T2399" s="72"/>
      <c r="U2399" s="72"/>
      <c r="V2399" s="72"/>
      <c r="W2399" s="72"/>
      <c r="X2399" s="72"/>
      <c r="Y2399" s="72"/>
    </row>
    <row r="2400" spans="1:25" x14ac:dyDescent="0.3">
      <c r="A2400" s="4"/>
      <c r="B2400" s="4"/>
      <c r="C2400" s="4"/>
      <c r="D2400" s="4"/>
      <c r="E2400" s="4"/>
      <c r="F2400" s="4"/>
      <c r="G2400" s="4"/>
      <c r="H2400" s="72"/>
      <c r="I2400" s="72"/>
      <c r="J2400" s="72"/>
      <c r="K2400" s="72"/>
      <c r="L2400" s="72"/>
      <c r="M2400" s="72"/>
      <c r="N2400" s="72"/>
      <c r="O2400" s="72"/>
      <c r="P2400" s="72"/>
      <c r="Q2400" s="72"/>
      <c r="R2400" s="72"/>
      <c r="S2400" s="72"/>
      <c r="T2400" s="72"/>
      <c r="U2400" s="72"/>
      <c r="V2400" s="72"/>
      <c r="W2400" s="72"/>
      <c r="X2400" s="72"/>
      <c r="Y2400" s="72"/>
    </row>
    <row r="2401" spans="1:25" x14ac:dyDescent="0.3">
      <c r="A2401" s="4"/>
      <c r="B2401" s="4"/>
      <c r="C2401" s="4"/>
      <c r="D2401" s="4"/>
      <c r="E2401" s="4"/>
      <c r="F2401" s="4"/>
      <c r="G2401" s="4"/>
      <c r="H2401" s="72"/>
      <c r="I2401" s="72"/>
      <c r="J2401" s="72"/>
      <c r="K2401" s="72"/>
      <c r="L2401" s="72"/>
      <c r="M2401" s="72"/>
      <c r="N2401" s="72"/>
      <c r="O2401" s="72"/>
      <c r="P2401" s="72"/>
      <c r="Q2401" s="72"/>
      <c r="R2401" s="72"/>
      <c r="S2401" s="72"/>
      <c r="T2401" s="72"/>
      <c r="U2401" s="72"/>
      <c r="V2401" s="72"/>
      <c r="W2401" s="72"/>
      <c r="X2401" s="72"/>
      <c r="Y2401" s="72"/>
    </row>
    <row r="2402" spans="1:25" x14ac:dyDescent="0.3">
      <c r="A2402" s="4"/>
      <c r="B2402" s="4"/>
      <c r="C2402" s="4"/>
      <c r="D2402" s="4"/>
      <c r="E2402" s="4"/>
      <c r="F2402" s="4"/>
      <c r="G2402" s="4"/>
      <c r="H2402" s="72"/>
      <c r="I2402" s="72"/>
      <c r="J2402" s="72"/>
      <c r="K2402" s="72"/>
      <c r="L2402" s="72"/>
      <c r="M2402" s="72"/>
      <c r="N2402" s="72"/>
      <c r="O2402" s="72"/>
      <c r="P2402" s="72"/>
      <c r="Q2402" s="72"/>
      <c r="R2402" s="72"/>
      <c r="S2402" s="72"/>
      <c r="T2402" s="72"/>
      <c r="U2402" s="72"/>
      <c r="V2402" s="72"/>
      <c r="W2402" s="72"/>
      <c r="X2402" s="72"/>
      <c r="Y2402" s="72"/>
    </row>
    <row r="2403" spans="1:25" x14ac:dyDescent="0.3">
      <c r="A2403" s="4"/>
      <c r="B2403" s="4"/>
      <c r="C2403" s="4"/>
      <c r="D2403" s="4"/>
      <c r="E2403" s="4"/>
      <c r="F2403" s="4"/>
      <c r="G2403" s="4"/>
      <c r="H2403" s="72"/>
      <c r="I2403" s="72"/>
      <c r="J2403" s="72"/>
      <c r="K2403" s="72"/>
      <c r="L2403" s="72"/>
      <c r="M2403" s="72"/>
      <c r="N2403" s="72"/>
      <c r="O2403" s="72"/>
      <c r="P2403" s="72"/>
      <c r="Q2403" s="72"/>
      <c r="R2403" s="72"/>
      <c r="S2403" s="72"/>
      <c r="T2403" s="72"/>
      <c r="U2403" s="72"/>
      <c r="V2403" s="72"/>
      <c r="W2403" s="72"/>
      <c r="X2403" s="72"/>
      <c r="Y2403" s="72"/>
    </row>
    <row r="2404" spans="1:25" x14ac:dyDescent="0.3">
      <c r="A2404" s="4"/>
      <c r="B2404" s="4"/>
      <c r="C2404" s="4"/>
      <c r="D2404" s="4"/>
      <c r="E2404" s="4"/>
      <c r="F2404" s="4"/>
      <c r="G2404" s="4"/>
      <c r="H2404" s="72"/>
      <c r="I2404" s="72"/>
      <c r="J2404" s="72"/>
      <c r="K2404" s="72"/>
      <c r="L2404" s="72"/>
      <c r="M2404" s="72"/>
      <c r="N2404" s="72"/>
      <c r="O2404" s="72"/>
      <c r="P2404" s="72"/>
      <c r="Q2404" s="72"/>
      <c r="R2404" s="72"/>
      <c r="S2404" s="72"/>
      <c r="T2404" s="72"/>
      <c r="U2404" s="72"/>
      <c r="V2404" s="72"/>
      <c r="W2404" s="72"/>
      <c r="X2404" s="72"/>
      <c r="Y2404" s="72"/>
    </row>
    <row r="2405" spans="1:25" x14ac:dyDescent="0.3">
      <c r="A2405" s="4"/>
      <c r="B2405" s="4"/>
      <c r="C2405" s="4"/>
      <c r="D2405" s="4"/>
      <c r="E2405" s="4"/>
      <c r="F2405" s="4"/>
      <c r="G2405" s="4"/>
      <c r="H2405" s="72"/>
      <c r="I2405" s="72"/>
      <c r="J2405" s="72"/>
      <c r="K2405" s="72"/>
      <c r="L2405" s="72"/>
      <c r="M2405" s="72"/>
      <c r="N2405" s="72"/>
      <c r="O2405" s="72"/>
      <c r="P2405" s="72"/>
      <c r="Q2405" s="72"/>
      <c r="R2405" s="72"/>
      <c r="S2405" s="72"/>
      <c r="T2405" s="72"/>
      <c r="U2405" s="72"/>
      <c r="V2405" s="72"/>
      <c r="W2405" s="72"/>
      <c r="X2405" s="72"/>
      <c r="Y2405" s="72"/>
    </row>
    <row r="2406" spans="1:25" x14ac:dyDescent="0.3">
      <c r="A2406" s="4"/>
      <c r="B2406" s="4"/>
      <c r="C2406" s="4"/>
      <c r="D2406" s="4"/>
      <c r="E2406" s="4"/>
      <c r="F2406" s="4"/>
      <c r="G2406" s="4"/>
      <c r="H2406" s="72"/>
      <c r="I2406" s="72"/>
      <c r="J2406" s="72"/>
      <c r="K2406" s="72"/>
      <c r="L2406" s="72"/>
      <c r="M2406" s="72"/>
      <c r="N2406" s="72"/>
      <c r="O2406" s="72"/>
      <c r="P2406" s="72"/>
      <c r="Q2406" s="72"/>
      <c r="R2406" s="72"/>
      <c r="S2406" s="72"/>
      <c r="T2406" s="72"/>
      <c r="U2406" s="72"/>
      <c r="V2406" s="72"/>
      <c r="W2406" s="72"/>
      <c r="X2406" s="72"/>
      <c r="Y2406" s="72"/>
    </row>
    <row r="2407" spans="1:25" x14ac:dyDescent="0.3">
      <c r="A2407" s="4"/>
      <c r="B2407" s="4"/>
      <c r="C2407" s="4"/>
      <c r="D2407" s="4"/>
      <c r="E2407" s="4"/>
      <c r="F2407" s="4"/>
      <c r="G2407" s="4"/>
      <c r="H2407" s="72"/>
      <c r="I2407" s="72"/>
      <c r="J2407" s="72"/>
      <c r="K2407" s="72"/>
      <c r="L2407" s="72"/>
      <c r="M2407" s="72"/>
      <c r="N2407" s="72"/>
      <c r="O2407" s="72"/>
      <c r="P2407" s="72"/>
      <c r="Q2407" s="72"/>
      <c r="R2407" s="72"/>
      <c r="S2407" s="72"/>
      <c r="T2407" s="72"/>
      <c r="U2407" s="72"/>
      <c r="V2407" s="72"/>
      <c r="W2407" s="72"/>
      <c r="X2407" s="72"/>
      <c r="Y2407" s="72"/>
    </row>
    <row r="2408" spans="1:25" x14ac:dyDescent="0.3">
      <c r="A2408" s="4"/>
      <c r="B2408" s="4"/>
      <c r="C2408" s="4"/>
      <c r="D2408" s="4"/>
      <c r="E2408" s="4"/>
      <c r="F2408" s="4"/>
      <c r="G2408" s="4"/>
      <c r="H2408" s="72"/>
      <c r="I2408" s="72"/>
      <c r="J2408" s="72"/>
      <c r="K2408" s="72"/>
      <c r="L2408" s="72"/>
      <c r="M2408" s="72"/>
      <c r="N2408" s="72"/>
      <c r="O2408" s="72"/>
      <c r="P2408" s="72"/>
      <c r="Q2408" s="72"/>
      <c r="R2408" s="72"/>
      <c r="S2408" s="72"/>
      <c r="T2408" s="72"/>
      <c r="U2408" s="72"/>
      <c r="V2408" s="72"/>
      <c r="W2408" s="72"/>
      <c r="X2408" s="72"/>
      <c r="Y2408" s="72"/>
    </row>
    <row r="2409" spans="1:25" x14ac:dyDescent="0.3">
      <c r="A2409" s="4"/>
      <c r="B2409" s="4"/>
      <c r="C2409" s="4"/>
      <c r="D2409" s="4"/>
      <c r="E2409" s="4"/>
      <c r="F2409" s="4"/>
      <c r="G2409" s="4"/>
      <c r="H2409" s="72"/>
      <c r="I2409" s="72"/>
      <c r="J2409" s="72"/>
      <c r="K2409" s="72"/>
      <c r="L2409" s="72"/>
      <c r="M2409" s="72"/>
      <c r="N2409" s="72"/>
      <c r="O2409" s="72"/>
      <c r="P2409" s="72"/>
      <c r="Q2409" s="72"/>
      <c r="R2409" s="72"/>
      <c r="S2409" s="72"/>
      <c r="T2409" s="72"/>
      <c r="U2409" s="72"/>
      <c r="V2409" s="72"/>
      <c r="W2409" s="72"/>
      <c r="X2409" s="72"/>
      <c r="Y2409" s="72"/>
    </row>
    <row r="2410" spans="1:25" x14ac:dyDescent="0.3">
      <c r="A2410" s="4"/>
      <c r="B2410" s="4"/>
      <c r="C2410" s="4"/>
      <c r="D2410" s="4"/>
      <c r="E2410" s="4"/>
      <c r="F2410" s="4"/>
      <c r="G2410" s="4"/>
      <c r="H2410" s="72"/>
      <c r="I2410" s="72"/>
      <c r="J2410" s="72"/>
      <c r="K2410" s="72"/>
      <c r="L2410" s="72"/>
      <c r="M2410" s="72"/>
      <c r="N2410" s="72"/>
      <c r="O2410" s="72"/>
      <c r="P2410" s="72"/>
      <c r="Q2410" s="72"/>
      <c r="R2410" s="72"/>
      <c r="S2410" s="72"/>
      <c r="T2410" s="72"/>
      <c r="U2410" s="72"/>
      <c r="V2410" s="72"/>
      <c r="W2410" s="72"/>
      <c r="X2410" s="72"/>
      <c r="Y2410" s="72"/>
    </row>
    <row r="2411" spans="1:25" x14ac:dyDescent="0.3">
      <c r="A2411" s="4"/>
      <c r="B2411" s="4"/>
      <c r="C2411" s="4"/>
      <c r="D2411" s="4"/>
      <c r="E2411" s="4"/>
      <c r="F2411" s="4"/>
      <c r="G2411" s="4"/>
      <c r="H2411" s="72"/>
      <c r="I2411" s="72"/>
      <c r="J2411" s="72"/>
      <c r="K2411" s="72"/>
      <c r="L2411" s="72"/>
      <c r="M2411" s="72"/>
      <c r="N2411" s="72"/>
      <c r="O2411" s="72"/>
      <c r="P2411" s="72"/>
      <c r="Q2411" s="72"/>
      <c r="R2411" s="72"/>
      <c r="S2411" s="72"/>
      <c r="T2411" s="72"/>
      <c r="U2411" s="72"/>
      <c r="V2411" s="72"/>
      <c r="W2411" s="72"/>
      <c r="X2411" s="72"/>
      <c r="Y2411" s="72"/>
    </row>
    <row r="2412" spans="1:25" x14ac:dyDescent="0.3">
      <c r="A2412" s="4"/>
      <c r="B2412" s="4"/>
      <c r="C2412" s="4"/>
      <c r="D2412" s="4"/>
      <c r="E2412" s="4"/>
      <c r="F2412" s="4"/>
      <c r="G2412" s="4"/>
      <c r="H2412" s="72"/>
      <c r="I2412" s="72"/>
      <c r="J2412" s="72"/>
      <c r="K2412" s="72"/>
      <c r="L2412" s="72"/>
      <c r="M2412" s="72"/>
      <c r="N2412" s="72"/>
      <c r="O2412" s="72"/>
      <c r="P2412" s="72"/>
      <c r="Q2412" s="72"/>
      <c r="R2412" s="72"/>
      <c r="S2412" s="72"/>
      <c r="T2412" s="72"/>
      <c r="U2412" s="72"/>
      <c r="V2412" s="72"/>
      <c r="W2412" s="72"/>
      <c r="X2412" s="72"/>
      <c r="Y2412" s="72"/>
    </row>
    <row r="2413" spans="1:25" x14ac:dyDescent="0.3">
      <c r="A2413" s="4"/>
      <c r="B2413" s="4"/>
      <c r="C2413" s="4"/>
      <c r="D2413" s="4"/>
      <c r="E2413" s="4"/>
      <c r="F2413" s="4"/>
      <c r="G2413" s="4"/>
      <c r="H2413" s="72"/>
      <c r="I2413" s="72"/>
      <c r="J2413" s="72"/>
      <c r="K2413" s="72"/>
      <c r="L2413" s="72"/>
      <c r="M2413" s="72"/>
      <c r="N2413" s="72"/>
      <c r="O2413" s="72"/>
      <c r="P2413" s="72"/>
      <c r="Q2413" s="72"/>
      <c r="R2413" s="72"/>
      <c r="S2413" s="72"/>
      <c r="T2413" s="72"/>
      <c r="U2413" s="72"/>
      <c r="V2413" s="72"/>
      <c r="W2413" s="72"/>
      <c r="X2413" s="72"/>
      <c r="Y2413" s="72"/>
    </row>
    <row r="2414" spans="1:25" x14ac:dyDescent="0.3">
      <c r="A2414" s="4"/>
      <c r="B2414" s="4"/>
      <c r="C2414" s="4"/>
      <c r="D2414" s="4"/>
      <c r="E2414" s="4"/>
      <c r="F2414" s="4"/>
      <c r="G2414" s="4"/>
      <c r="H2414" s="72"/>
      <c r="I2414" s="72"/>
      <c r="J2414" s="72"/>
      <c r="K2414" s="72"/>
      <c r="L2414" s="72"/>
      <c r="M2414" s="72"/>
      <c r="N2414" s="72"/>
      <c r="O2414" s="72"/>
      <c r="P2414" s="72"/>
      <c r="Q2414" s="72"/>
      <c r="R2414" s="72"/>
      <c r="S2414" s="72"/>
      <c r="T2414" s="72"/>
      <c r="U2414" s="72"/>
      <c r="V2414" s="72"/>
      <c r="W2414" s="72"/>
      <c r="X2414" s="72"/>
      <c r="Y2414" s="72"/>
    </row>
    <row r="2415" spans="1:25" x14ac:dyDescent="0.3">
      <c r="A2415" s="4"/>
      <c r="B2415" s="4"/>
      <c r="C2415" s="4"/>
      <c r="D2415" s="4"/>
      <c r="E2415" s="4"/>
      <c r="F2415" s="4"/>
      <c r="G2415" s="4"/>
      <c r="H2415" s="72"/>
      <c r="I2415" s="72"/>
      <c r="J2415" s="72"/>
      <c r="K2415" s="72"/>
      <c r="L2415" s="72"/>
      <c r="M2415" s="72"/>
      <c r="N2415" s="72"/>
      <c r="O2415" s="72"/>
      <c r="P2415" s="72"/>
      <c r="Q2415" s="72"/>
      <c r="R2415" s="72"/>
      <c r="S2415" s="72"/>
      <c r="T2415" s="72"/>
      <c r="U2415" s="72"/>
      <c r="V2415" s="72"/>
      <c r="W2415" s="72"/>
      <c r="X2415" s="72"/>
      <c r="Y2415" s="72"/>
    </row>
    <row r="2416" spans="1:25" x14ac:dyDescent="0.3">
      <c r="A2416" s="4"/>
      <c r="B2416" s="4"/>
      <c r="C2416" s="4"/>
      <c r="D2416" s="4"/>
      <c r="E2416" s="4"/>
      <c r="F2416" s="4"/>
      <c r="G2416" s="4"/>
      <c r="H2416" s="72"/>
      <c r="I2416" s="72"/>
      <c r="J2416" s="72"/>
      <c r="K2416" s="72"/>
      <c r="L2416" s="72"/>
      <c r="M2416" s="72"/>
      <c r="N2416" s="72"/>
      <c r="O2416" s="72"/>
      <c r="P2416" s="72"/>
      <c r="Q2416" s="72"/>
      <c r="R2416" s="72"/>
      <c r="S2416" s="72"/>
      <c r="T2416" s="72"/>
      <c r="U2416" s="72"/>
      <c r="V2416" s="72"/>
      <c r="W2416" s="72"/>
      <c r="X2416" s="72"/>
      <c r="Y2416" s="72"/>
    </row>
    <row r="2417" spans="1:25" x14ac:dyDescent="0.3">
      <c r="A2417" s="4"/>
      <c r="B2417" s="4"/>
      <c r="C2417" s="4"/>
      <c r="D2417" s="4"/>
      <c r="E2417" s="4"/>
      <c r="F2417" s="4"/>
      <c r="G2417" s="4"/>
      <c r="H2417" s="72"/>
      <c r="I2417" s="72"/>
      <c r="J2417" s="72"/>
      <c r="K2417" s="72"/>
      <c r="L2417" s="72"/>
      <c r="M2417" s="72"/>
      <c r="N2417" s="72"/>
      <c r="O2417" s="72"/>
      <c r="P2417" s="72"/>
      <c r="Q2417" s="72"/>
      <c r="R2417" s="72"/>
      <c r="S2417" s="72"/>
      <c r="T2417" s="72"/>
      <c r="U2417" s="72"/>
      <c r="V2417" s="72"/>
      <c r="W2417" s="72"/>
      <c r="X2417" s="72"/>
      <c r="Y2417" s="72"/>
    </row>
    <row r="2418" spans="1:25" x14ac:dyDescent="0.3">
      <c r="A2418" s="4"/>
      <c r="B2418" s="4"/>
      <c r="C2418" s="4"/>
      <c r="D2418" s="4"/>
      <c r="E2418" s="4"/>
      <c r="F2418" s="4"/>
      <c r="G2418" s="4"/>
      <c r="H2418" s="72"/>
      <c r="I2418" s="72"/>
      <c r="J2418" s="72"/>
      <c r="K2418" s="72"/>
      <c r="L2418" s="72"/>
      <c r="M2418" s="72"/>
      <c r="N2418" s="72"/>
      <c r="O2418" s="72"/>
      <c r="P2418" s="72"/>
      <c r="Q2418" s="72"/>
      <c r="R2418" s="72"/>
      <c r="S2418" s="72"/>
      <c r="T2418" s="72"/>
      <c r="U2418" s="72"/>
      <c r="V2418" s="72"/>
      <c r="W2418" s="72"/>
      <c r="X2418" s="72"/>
      <c r="Y2418" s="72"/>
    </row>
    <row r="2419" spans="1:25" x14ac:dyDescent="0.3">
      <c r="A2419" s="4"/>
      <c r="B2419" s="4"/>
      <c r="C2419" s="4"/>
      <c r="D2419" s="4"/>
      <c r="E2419" s="4"/>
      <c r="F2419" s="4"/>
      <c r="G2419" s="4"/>
      <c r="H2419" s="72"/>
      <c r="I2419" s="72"/>
      <c r="J2419" s="72"/>
      <c r="K2419" s="72"/>
      <c r="L2419" s="72"/>
      <c r="M2419" s="72"/>
      <c r="N2419" s="72"/>
      <c r="O2419" s="72"/>
      <c r="P2419" s="72"/>
      <c r="Q2419" s="72"/>
      <c r="R2419" s="72"/>
      <c r="S2419" s="72"/>
      <c r="T2419" s="72"/>
      <c r="U2419" s="72"/>
      <c r="V2419" s="72"/>
      <c r="W2419" s="72"/>
      <c r="X2419" s="72"/>
      <c r="Y2419" s="72"/>
    </row>
    <row r="2420" spans="1:25" x14ac:dyDescent="0.3">
      <c r="A2420" s="4"/>
      <c r="B2420" s="4"/>
      <c r="C2420" s="4"/>
      <c r="D2420" s="4"/>
      <c r="E2420" s="4"/>
      <c r="F2420" s="4"/>
      <c r="G2420" s="4"/>
      <c r="H2420" s="72"/>
      <c r="I2420" s="72"/>
      <c r="J2420" s="72"/>
      <c r="K2420" s="72"/>
      <c r="L2420" s="72"/>
      <c r="M2420" s="72"/>
      <c r="N2420" s="72"/>
      <c r="O2420" s="72"/>
      <c r="P2420" s="72"/>
      <c r="Q2420" s="72"/>
      <c r="R2420" s="72"/>
      <c r="S2420" s="72"/>
      <c r="T2420" s="72"/>
      <c r="U2420" s="72"/>
      <c r="V2420" s="72"/>
      <c r="W2420" s="72"/>
      <c r="X2420" s="72"/>
      <c r="Y2420" s="72"/>
    </row>
    <row r="2421" spans="1:25" x14ac:dyDescent="0.3">
      <c r="A2421" s="4"/>
      <c r="B2421" s="4"/>
      <c r="C2421" s="4"/>
      <c r="D2421" s="4"/>
      <c r="E2421" s="4"/>
      <c r="F2421" s="4"/>
      <c r="G2421" s="4"/>
      <c r="H2421" s="72"/>
      <c r="I2421" s="72"/>
      <c r="J2421" s="72"/>
      <c r="K2421" s="72"/>
      <c r="L2421" s="72"/>
      <c r="M2421" s="72"/>
      <c r="N2421" s="72"/>
      <c r="O2421" s="72"/>
      <c r="P2421" s="72"/>
      <c r="Q2421" s="72"/>
      <c r="R2421" s="72"/>
      <c r="S2421" s="72"/>
      <c r="T2421" s="72"/>
      <c r="U2421" s="72"/>
      <c r="V2421" s="72"/>
      <c r="W2421" s="72"/>
      <c r="X2421" s="72"/>
      <c r="Y2421" s="72"/>
    </row>
    <row r="2422" spans="1:25" x14ac:dyDescent="0.3">
      <c r="A2422" s="4"/>
      <c r="B2422" s="4"/>
      <c r="C2422" s="4"/>
      <c r="D2422" s="4"/>
      <c r="E2422" s="4"/>
      <c r="F2422" s="4"/>
      <c r="G2422" s="4"/>
      <c r="H2422" s="72"/>
      <c r="I2422" s="72"/>
      <c r="J2422" s="72"/>
      <c r="K2422" s="72"/>
      <c r="L2422" s="72"/>
      <c r="M2422" s="72"/>
      <c r="N2422" s="72"/>
      <c r="O2422" s="72"/>
      <c r="P2422" s="72"/>
      <c r="Q2422" s="72"/>
      <c r="R2422" s="72"/>
      <c r="S2422" s="72"/>
      <c r="T2422" s="72"/>
      <c r="U2422" s="72"/>
      <c r="V2422" s="72"/>
      <c r="W2422" s="72"/>
      <c r="X2422" s="72"/>
      <c r="Y2422" s="72"/>
    </row>
    <row r="2423" spans="1:25" x14ac:dyDescent="0.3">
      <c r="A2423" s="4"/>
      <c r="B2423" s="4"/>
      <c r="C2423" s="4"/>
      <c r="D2423" s="4"/>
      <c r="E2423" s="4"/>
      <c r="F2423" s="4"/>
      <c r="G2423" s="4"/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72"/>
      <c r="T2423" s="72"/>
      <c r="U2423" s="72"/>
      <c r="V2423" s="72"/>
      <c r="W2423" s="72"/>
      <c r="X2423" s="72"/>
      <c r="Y2423" s="72"/>
    </row>
    <row r="2424" spans="1:25" x14ac:dyDescent="0.3">
      <c r="A2424" s="4"/>
      <c r="B2424" s="4"/>
      <c r="C2424" s="4"/>
      <c r="D2424" s="4"/>
      <c r="E2424" s="4"/>
      <c r="F2424" s="4"/>
      <c r="G2424" s="4"/>
      <c r="H2424" s="72"/>
      <c r="I2424" s="72"/>
      <c r="J2424" s="72"/>
      <c r="K2424" s="72"/>
      <c r="L2424" s="72"/>
      <c r="M2424" s="72"/>
      <c r="N2424" s="72"/>
      <c r="O2424" s="72"/>
      <c r="P2424" s="72"/>
      <c r="Q2424" s="72"/>
      <c r="R2424" s="72"/>
      <c r="S2424" s="72"/>
      <c r="T2424" s="72"/>
      <c r="U2424" s="72"/>
      <c r="V2424" s="72"/>
      <c r="W2424" s="72"/>
      <c r="X2424" s="72"/>
      <c r="Y2424" s="72"/>
    </row>
    <row r="2425" spans="1:25" x14ac:dyDescent="0.3">
      <c r="A2425" s="4"/>
      <c r="B2425" s="4"/>
      <c r="C2425" s="4"/>
      <c r="D2425" s="4"/>
      <c r="E2425" s="4"/>
      <c r="F2425" s="4"/>
      <c r="G2425" s="4"/>
      <c r="H2425" s="72"/>
      <c r="I2425" s="72"/>
      <c r="J2425" s="72"/>
      <c r="K2425" s="72"/>
      <c r="L2425" s="72"/>
      <c r="M2425" s="72"/>
      <c r="N2425" s="72"/>
      <c r="O2425" s="72"/>
      <c r="P2425" s="72"/>
      <c r="Q2425" s="72"/>
      <c r="R2425" s="72"/>
      <c r="S2425" s="72"/>
      <c r="T2425" s="72"/>
      <c r="U2425" s="72"/>
      <c r="V2425" s="72"/>
      <c r="W2425" s="72"/>
      <c r="X2425" s="72"/>
      <c r="Y2425" s="72"/>
    </row>
    <row r="2426" spans="1:25" x14ac:dyDescent="0.3">
      <c r="A2426" s="4"/>
      <c r="B2426" s="4"/>
      <c r="C2426" s="4"/>
      <c r="D2426" s="4"/>
      <c r="E2426" s="4"/>
      <c r="F2426" s="4"/>
      <c r="G2426" s="4"/>
      <c r="H2426" s="72"/>
      <c r="I2426" s="72"/>
      <c r="J2426" s="72"/>
      <c r="K2426" s="72"/>
      <c r="L2426" s="72"/>
      <c r="M2426" s="72"/>
      <c r="N2426" s="72"/>
      <c r="O2426" s="72"/>
      <c r="P2426" s="72"/>
      <c r="Q2426" s="72"/>
      <c r="R2426" s="72"/>
      <c r="S2426" s="72"/>
      <c r="T2426" s="72"/>
      <c r="U2426" s="72"/>
      <c r="V2426" s="72"/>
      <c r="W2426" s="72"/>
      <c r="X2426" s="72"/>
      <c r="Y2426" s="72"/>
    </row>
    <row r="2427" spans="1:25" x14ac:dyDescent="0.3">
      <c r="A2427" s="4"/>
      <c r="B2427" s="4"/>
      <c r="C2427" s="4"/>
      <c r="D2427" s="4"/>
      <c r="E2427" s="4"/>
      <c r="F2427" s="4"/>
      <c r="G2427" s="4"/>
      <c r="H2427" s="72"/>
      <c r="I2427" s="72"/>
      <c r="J2427" s="72"/>
      <c r="K2427" s="72"/>
      <c r="L2427" s="72"/>
      <c r="M2427" s="72"/>
      <c r="N2427" s="72"/>
      <c r="O2427" s="72"/>
      <c r="P2427" s="72"/>
      <c r="Q2427" s="72"/>
      <c r="R2427" s="72"/>
      <c r="S2427" s="72"/>
      <c r="T2427" s="72"/>
      <c r="U2427" s="72"/>
      <c r="V2427" s="72"/>
      <c r="W2427" s="72"/>
      <c r="X2427" s="72"/>
      <c r="Y2427" s="72"/>
    </row>
    <row r="2428" spans="1:25" x14ac:dyDescent="0.3">
      <c r="A2428" s="4"/>
      <c r="B2428" s="4"/>
      <c r="C2428" s="4"/>
      <c r="D2428" s="4"/>
      <c r="E2428" s="4"/>
      <c r="F2428" s="4"/>
      <c r="G2428" s="4"/>
      <c r="H2428" s="72"/>
      <c r="I2428" s="72"/>
      <c r="J2428" s="72"/>
      <c r="K2428" s="72"/>
      <c r="L2428" s="72"/>
      <c r="M2428" s="72"/>
      <c r="N2428" s="72"/>
      <c r="O2428" s="72"/>
      <c r="P2428" s="72"/>
      <c r="Q2428" s="72"/>
      <c r="R2428" s="72"/>
      <c r="S2428" s="72"/>
      <c r="T2428" s="72"/>
      <c r="U2428" s="72"/>
      <c r="V2428" s="72"/>
      <c r="W2428" s="72"/>
      <c r="X2428" s="72"/>
      <c r="Y2428" s="72"/>
    </row>
    <row r="2429" spans="1:25" x14ac:dyDescent="0.3">
      <c r="A2429" s="4"/>
      <c r="B2429" s="4"/>
      <c r="C2429" s="4"/>
      <c r="D2429" s="4"/>
      <c r="E2429" s="4"/>
      <c r="F2429" s="4"/>
      <c r="G2429" s="4"/>
      <c r="H2429" s="72"/>
      <c r="I2429" s="72"/>
      <c r="J2429" s="72"/>
      <c r="K2429" s="72"/>
      <c r="L2429" s="72"/>
      <c r="M2429" s="72"/>
      <c r="N2429" s="72"/>
      <c r="O2429" s="72"/>
      <c r="P2429" s="72"/>
      <c r="Q2429" s="72"/>
      <c r="R2429" s="72"/>
      <c r="S2429" s="72"/>
      <c r="T2429" s="72"/>
      <c r="U2429" s="72"/>
      <c r="V2429" s="72"/>
      <c r="W2429" s="72"/>
      <c r="X2429" s="72"/>
      <c r="Y2429" s="72"/>
    </row>
    <row r="2430" spans="1:25" x14ac:dyDescent="0.3">
      <c r="A2430" s="4"/>
      <c r="B2430" s="4"/>
      <c r="C2430" s="4"/>
      <c r="D2430" s="4"/>
      <c r="E2430" s="4"/>
      <c r="F2430" s="4"/>
      <c r="G2430" s="4"/>
      <c r="H2430" s="72"/>
      <c r="I2430" s="72"/>
      <c r="J2430" s="72"/>
      <c r="K2430" s="72"/>
      <c r="L2430" s="72"/>
      <c r="M2430" s="72"/>
      <c r="N2430" s="72"/>
      <c r="O2430" s="72"/>
      <c r="P2430" s="72"/>
      <c r="Q2430" s="72"/>
      <c r="R2430" s="72"/>
      <c r="S2430" s="72"/>
      <c r="T2430" s="72"/>
      <c r="U2430" s="72"/>
      <c r="V2430" s="72"/>
      <c r="W2430" s="72"/>
      <c r="X2430" s="72"/>
      <c r="Y2430" s="72"/>
    </row>
    <row r="2431" spans="1:25" x14ac:dyDescent="0.3">
      <c r="A2431" s="4"/>
      <c r="B2431" s="4"/>
      <c r="C2431" s="4"/>
      <c r="D2431" s="4"/>
      <c r="E2431" s="4"/>
      <c r="F2431" s="4"/>
      <c r="G2431" s="4"/>
      <c r="H2431" s="72"/>
      <c r="I2431" s="72"/>
      <c r="J2431" s="72"/>
      <c r="K2431" s="72"/>
      <c r="L2431" s="72"/>
      <c r="M2431" s="72"/>
      <c r="N2431" s="72"/>
      <c r="O2431" s="72"/>
      <c r="P2431" s="72"/>
      <c r="Q2431" s="72"/>
      <c r="R2431" s="72"/>
      <c r="S2431" s="72"/>
      <c r="T2431" s="72"/>
      <c r="U2431" s="72"/>
      <c r="V2431" s="72"/>
      <c r="W2431" s="72"/>
      <c r="X2431" s="72"/>
      <c r="Y2431" s="72"/>
    </row>
    <row r="2432" spans="1:25" x14ac:dyDescent="0.3">
      <c r="A2432" s="4"/>
      <c r="B2432" s="4"/>
      <c r="C2432" s="4"/>
      <c r="D2432" s="4"/>
      <c r="E2432" s="4"/>
      <c r="F2432" s="4"/>
      <c r="G2432" s="4"/>
      <c r="H2432" s="72"/>
      <c r="I2432" s="72"/>
      <c r="J2432" s="72"/>
      <c r="K2432" s="72"/>
      <c r="L2432" s="72"/>
      <c r="M2432" s="72"/>
      <c r="N2432" s="72"/>
      <c r="O2432" s="72"/>
      <c r="P2432" s="72"/>
      <c r="Q2432" s="72"/>
      <c r="R2432" s="72"/>
      <c r="S2432" s="72"/>
      <c r="T2432" s="72"/>
      <c r="U2432" s="72"/>
      <c r="V2432" s="72"/>
      <c r="W2432" s="72"/>
      <c r="X2432" s="72"/>
      <c r="Y2432" s="72"/>
    </row>
    <row r="2433" spans="1:25" x14ac:dyDescent="0.3">
      <c r="A2433" s="4"/>
      <c r="B2433" s="4"/>
      <c r="C2433" s="4"/>
      <c r="D2433" s="4"/>
      <c r="E2433" s="4"/>
      <c r="F2433" s="4"/>
      <c r="G2433" s="4"/>
      <c r="H2433" s="72"/>
      <c r="I2433" s="72"/>
      <c r="J2433" s="72"/>
      <c r="K2433" s="72"/>
      <c r="L2433" s="72"/>
      <c r="M2433" s="72"/>
      <c r="N2433" s="72"/>
      <c r="O2433" s="72"/>
      <c r="P2433" s="72"/>
      <c r="Q2433" s="72"/>
      <c r="R2433" s="72"/>
      <c r="S2433" s="72"/>
      <c r="T2433" s="72"/>
      <c r="U2433" s="72"/>
      <c r="V2433" s="72"/>
      <c r="W2433" s="72"/>
      <c r="X2433" s="72"/>
      <c r="Y2433" s="72"/>
    </row>
    <row r="2434" spans="1:25" x14ac:dyDescent="0.3">
      <c r="A2434" s="4"/>
      <c r="B2434" s="4"/>
      <c r="C2434" s="4"/>
      <c r="D2434" s="4"/>
      <c r="E2434" s="4"/>
      <c r="F2434" s="4"/>
      <c r="G2434" s="4"/>
      <c r="H2434" s="72"/>
      <c r="I2434" s="72"/>
      <c r="J2434" s="72"/>
      <c r="K2434" s="72"/>
      <c r="L2434" s="72"/>
      <c r="M2434" s="72"/>
      <c r="N2434" s="72"/>
      <c r="O2434" s="72"/>
      <c r="P2434" s="72"/>
      <c r="Q2434" s="72"/>
      <c r="R2434" s="72"/>
      <c r="S2434" s="72"/>
      <c r="T2434" s="72"/>
      <c r="U2434" s="72"/>
      <c r="V2434" s="72"/>
      <c r="W2434" s="72"/>
      <c r="X2434" s="72"/>
      <c r="Y2434" s="72"/>
    </row>
    <row r="2435" spans="1:25" x14ac:dyDescent="0.3">
      <c r="A2435" s="4"/>
      <c r="B2435" s="4"/>
      <c r="C2435" s="4"/>
      <c r="D2435" s="4"/>
      <c r="E2435" s="4"/>
      <c r="F2435" s="4"/>
      <c r="G2435" s="4"/>
      <c r="H2435" s="72"/>
      <c r="I2435" s="72"/>
      <c r="J2435" s="72"/>
      <c r="K2435" s="72"/>
      <c r="L2435" s="72"/>
      <c r="M2435" s="72"/>
      <c r="N2435" s="72"/>
      <c r="O2435" s="72"/>
      <c r="P2435" s="72"/>
      <c r="Q2435" s="72"/>
      <c r="R2435" s="72"/>
      <c r="S2435" s="72"/>
      <c r="T2435" s="72"/>
      <c r="U2435" s="72"/>
      <c r="V2435" s="72"/>
      <c r="W2435" s="72"/>
      <c r="X2435" s="72"/>
      <c r="Y2435" s="72"/>
    </row>
    <row r="2436" spans="1:25" x14ac:dyDescent="0.3">
      <c r="A2436" s="4"/>
      <c r="B2436" s="4"/>
      <c r="C2436" s="4"/>
      <c r="D2436" s="4"/>
      <c r="E2436" s="4"/>
      <c r="F2436" s="4"/>
      <c r="G2436" s="4"/>
      <c r="H2436" s="72"/>
      <c r="I2436" s="72"/>
      <c r="J2436" s="72"/>
      <c r="K2436" s="72"/>
      <c r="L2436" s="72"/>
      <c r="M2436" s="72"/>
      <c r="N2436" s="72"/>
      <c r="O2436" s="72"/>
      <c r="P2436" s="72"/>
      <c r="Q2436" s="72"/>
      <c r="R2436" s="72"/>
      <c r="S2436" s="72"/>
      <c r="T2436" s="72"/>
      <c r="U2436" s="72"/>
      <c r="V2436" s="72"/>
      <c r="W2436" s="72"/>
      <c r="X2436" s="72"/>
      <c r="Y2436" s="72"/>
    </row>
    <row r="2437" spans="1:25" x14ac:dyDescent="0.3">
      <c r="A2437" s="4"/>
      <c r="B2437" s="4"/>
      <c r="C2437" s="4"/>
      <c r="D2437" s="4"/>
      <c r="E2437" s="4"/>
      <c r="F2437" s="4"/>
      <c r="G2437" s="4"/>
      <c r="H2437" s="72"/>
      <c r="I2437" s="72"/>
      <c r="J2437" s="72"/>
      <c r="K2437" s="72"/>
      <c r="L2437" s="72"/>
      <c r="M2437" s="72"/>
      <c r="N2437" s="72"/>
      <c r="O2437" s="72"/>
      <c r="P2437" s="72"/>
      <c r="Q2437" s="72"/>
      <c r="R2437" s="72"/>
      <c r="S2437" s="72"/>
      <c r="T2437" s="72"/>
      <c r="U2437" s="72"/>
      <c r="V2437" s="72"/>
      <c r="W2437" s="72"/>
      <c r="X2437" s="72"/>
      <c r="Y2437" s="72"/>
    </row>
    <row r="2438" spans="1:25" x14ac:dyDescent="0.3">
      <c r="A2438" s="4"/>
      <c r="B2438" s="4"/>
      <c r="C2438" s="4"/>
      <c r="D2438" s="4"/>
      <c r="E2438" s="4"/>
      <c r="F2438" s="4"/>
      <c r="G2438" s="4"/>
      <c r="H2438" s="72"/>
      <c r="I2438" s="72"/>
      <c r="J2438" s="72"/>
      <c r="K2438" s="72"/>
      <c r="L2438" s="72"/>
      <c r="M2438" s="72"/>
      <c r="N2438" s="72"/>
      <c r="O2438" s="72"/>
      <c r="P2438" s="72"/>
      <c r="Q2438" s="72"/>
      <c r="R2438" s="72"/>
      <c r="S2438" s="72"/>
      <c r="T2438" s="72"/>
      <c r="U2438" s="72"/>
      <c r="V2438" s="72"/>
      <c r="W2438" s="72"/>
      <c r="X2438" s="72"/>
      <c r="Y2438" s="72"/>
    </row>
    <row r="2439" spans="1:25" x14ac:dyDescent="0.3">
      <c r="A2439" s="4"/>
      <c r="B2439" s="4"/>
      <c r="C2439" s="4"/>
      <c r="D2439" s="4"/>
      <c r="E2439" s="4"/>
      <c r="F2439" s="4"/>
      <c r="G2439" s="4"/>
      <c r="H2439" s="72"/>
      <c r="I2439" s="72"/>
      <c r="J2439" s="72"/>
      <c r="K2439" s="72"/>
      <c r="L2439" s="72"/>
      <c r="M2439" s="72"/>
      <c r="N2439" s="72"/>
      <c r="O2439" s="72"/>
      <c r="P2439" s="72"/>
      <c r="Q2439" s="72"/>
      <c r="R2439" s="72"/>
      <c r="S2439" s="72"/>
      <c r="T2439" s="72"/>
      <c r="U2439" s="72"/>
      <c r="V2439" s="72"/>
      <c r="W2439" s="72"/>
      <c r="X2439" s="72"/>
      <c r="Y2439" s="72"/>
    </row>
    <row r="2440" spans="1:25" x14ac:dyDescent="0.3">
      <c r="A2440" s="4"/>
      <c r="B2440" s="4"/>
      <c r="C2440" s="4"/>
      <c r="D2440" s="4"/>
      <c r="E2440" s="4"/>
      <c r="F2440" s="4"/>
      <c r="G2440" s="4"/>
      <c r="H2440" s="72"/>
      <c r="I2440" s="72"/>
      <c r="J2440" s="72"/>
      <c r="K2440" s="72"/>
      <c r="L2440" s="72"/>
      <c r="M2440" s="72"/>
      <c r="N2440" s="72"/>
      <c r="O2440" s="72"/>
      <c r="P2440" s="72"/>
      <c r="Q2440" s="72"/>
      <c r="R2440" s="72"/>
      <c r="S2440" s="72"/>
      <c r="T2440" s="72"/>
      <c r="U2440" s="72"/>
      <c r="V2440" s="72"/>
      <c r="W2440" s="72"/>
      <c r="X2440" s="72"/>
      <c r="Y2440" s="72"/>
    </row>
    <row r="2441" spans="1:25" x14ac:dyDescent="0.3">
      <c r="A2441" s="4"/>
      <c r="B2441" s="4"/>
      <c r="C2441" s="4"/>
      <c r="D2441" s="4"/>
      <c r="E2441" s="4"/>
      <c r="F2441" s="4"/>
      <c r="G2441" s="4"/>
      <c r="H2441" s="72"/>
      <c r="I2441" s="72"/>
      <c r="J2441" s="72"/>
      <c r="K2441" s="72"/>
      <c r="L2441" s="72"/>
      <c r="M2441" s="72"/>
      <c r="N2441" s="72"/>
      <c r="O2441" s="72"/>
      <c r="P2441" s="72"/>
      <c r="Q2441" s="72"/>
      <c r="R2441" s="72"/>
      <c r="S2441" s="72"/>
      <c r="T2441" s="72"/>
      <c r="U2441" s="72"/>
      <c r="V2441" s="72"/>
      <c r="W2441" s="72"/>
      <c r="X2441" s="72"/>
      <c r="Y2441" s="72"/>
    </row>
    <row r="2442" spans="1:25" x14ac:dyDescent="0.3">
      <c r="A2442" s="4"/>
      <c r="B2442" s="4"/>
      <c r="C2442" s="4"/>
      <c r="D2442" s="4"/>
      <c r="E2442" s="4"/>
      <c r="F2442" s="4"/>
      <c r="G2442" s="4"/>
      <c r="H2442" s="72"/>
      <c r="I2442" s="72"/>
      <c r="J2442" s="72"/>
      <c r="K2442" s="72"/>
      <c r="L2442" s="72"/>
      <c r="M2442" s="72"/>
      <c r="N2442" s="72"/>
      <c r="O2442" s="72"/>
      <c r="P2442" s="72"/>
      <c r="Q2442" s="72"/>
      <c r="R2442" s="72"/>
      <c r="S2442" s="72"/>
      <c r="T2442" s="72"/>
      <c r="U2442" s="72"/>
      <c r="V2442" s="72"/>
      <c r="W2442" s="72"/>
      <c r="X2442" s="72"/>
      <c r="Y2442" s="72"/>
    </row>
    <row r="2443" spans="1:25" x14ac:dyDescent="0.3">
      <c r="A2443" s="4"/>
      <c r="B2443" s="4"/>
      <c r="C2443" s="4"/>
      <c r="D2443" s="4"/>
      <c r="E2443" s="4"/>
      <c r="F2443" s="4"/>
      <c r="G2443" s="4"/>
      <c r="H2443" s="72"/>
      <c r="I2443" s="72"/>
      <c r="J2443" s="72"/>
      <c r="K2443" s="72"/>
      <c r="L2443" s="72"/>
      <c r="M2443" s="72"/>
      <c r="N2443" s="72"/>
      <c r="O2443" s="72"/>
      <c r="P2443" s="72"/>
      <c r="Q2443" s="72"/>
      <c r="R2443" s="72"/>
      <c r="S2443" s="72"/>
      <c r="T2443" s="72"/>
      <c r="U2443" s="72"/>
      <c r="V2443" s="72"/>
      <c r="W2443" s="72"/>
      <c r="X2443" s="72"/>
      <c r="Y2443" s="72"/>
    </row>
    <row r="2444" spans="1:25" x14ac:dyDescent="0.3">
      <c r="A2444" s="4"/>
      <c r="B2444" s="4"/>
      <c r="C2444" s="4"/>
      <c r="D2444" s="4"/>
      <c r="E2444" s="4"/>
      <c r="F2444" s="4"/>
      <c r="G2444" s="4"/>
      <c r="H2444" s="72"/>
      <c r="I2444" s="72"/>
      <c r="J2444" s="72"/>
      <c r="K2444" s="72"/>
      <c r="L2444" s="72"/>
      <c r="M2444" s="72"/>
      <c r="N2444" s="72"/>
      <c r="O2444" s="72"/>
      <c r="P2444" s="72"/>
      <c r="Q2444" s="72"/>
      <c r="R2444" s="72"/>
      <c r="S2444" s="72"/>
      <c r="T2444" s="72"/>
      <c r="U2444" s="72"/>
      <c r="V2444" s="72"/>
      <c r="W2444" s="72"/>
      <c r="X2444" s="72"/>
      <c r="Y2444" s="72"/>
    </row>
    <row r="2445" spans="1:25" x14ac:dyDescent="0.3">
      <c r="A2445" s="4"/>
      <c r="B2445" s="4"/>
      <c r="C2445" s="4"/>
      <c r="D2445" s="4"/>
      <c r="E2445" s="4"/>
      <c r="F2445" s="4"/>
      <c r="G2445" s="4"/>
      <c r="H2445" s="72"/>
      <c r="I2445" s="72"/>
      <c r="J2445" s="72"/>
      <c r="K2445" s="72"/>
      <c r="L2445" s="72"/>
      <c r="M2445" s="72"/>
      <c r="N2445" s="72"/>
      <c r="O2445" s="72"/>
      <c r="P2445" s="72"/>
      <c r="Q2445" s="72"/>
      <c r="R2445" s="72"/>
      <c r="S2445" s="72"/>
      <c r="T2445" s="72"/>
      <c r="U2445" s="72"/>
      <c r="V2445" s="72"/>
      <c r="W2445" s="72"/>
      <c r="X2445" s="72"/>
      <c r="Y2445" s="72"/>
    </row>
    <row r="2446" spans="1:25" x14ac:dyDescent="0.3">
      <c r="A2446" s="4"/>
      <c r="B2446" s="4"/>
      <c r="C2446" s="4"/>
      <c r="D2446" s="4"/>
      <c r="E2446" s="4"/>
      <c r="F2446" s="4"/>
      <c r="G2446" s="4"/>
      <c r="H2446" s="72"/>
      <c r="I2446" s="72"/>
      <c r="J2446" s="72"/>
      <c r="K2446" s="72"/>
      <c r="L2446" s="72"/>
      <c r="M2446" s="72"/>
      <c r="N2446" s="72"/>
      <c r="O2446" s="72"/>
      <c r="P2446" s="72"/>
      <c r="Q2446" s="72"/>
      <c r="R2446" s="72"/>
      <c r="S2446" s="72"/>
      <c r="T2446" s="72"/>
      <c r="U2446" s="72"/>
      <c r="V2446" s="72"/>
      <c r="W2446" s="72"/>
      <c r="X2446" s="72"/>
      <c r="Y2446" s="72"/>
    </row>
    <row r="2447" spans="1:25" x14ac:dyDescent="0.3">
      <c r="A2447" s="4"/>
      <c r="B2447" s="4"/>
      <c r="C2447" s="4"/>
      <c r="D2447" s="4"/>
      <c r="E2447" s="4"/>
      <c r="F2447" s="4"/>
      <c r="G2447" s="4"/>
      <c r="H2447" s="72"/>
      <c r="I2447" s="72"/>
      <c r="J2447" s="72"/>
      <c r="K2447" s="72"/>
      <c r="L2447" s="72"/>
      <c r="M2447" s="72"/>
      <c r="N2447" s="72"/>
      <c r="O2447" s="72"/>
      <c r="P2447" s="72"/>
      <c r="Q2447" s="72"/>
      <c r="R2447" s="72"/>
      <c r="S2447" s="72"/>
      <c r="T2447" s="72"/>
      <c r="U2447" s="72"/>
      <c r="V2447" s="72"/>
      <c r="W2447" s="72"/>
      <c r="X2447" s="72"/>
      <c r="Y2447" s="72"/>
    </row>
    <row r="2448" spans="1:25" x14ac:dyDescent="0.3">
      <c r="A2448" s="4"/>
      <c r="B2448" s="4"/>
      <c r="C2448" s="4"/>
      <c r="D2448" s="4"/>
      <c r="E2448" s="4"/>
      <c r="F2448" s="4"/>
      <c r="G2448" s="4"/>
      <c r="H2448" s="72"/>
      <c r="I2448" s="72"/>
      <c r="J2448" s="72"/>
      <c r="K2448" s="72"/>
      <c r="L2448" s="72"/>
      <c r="M2448" s="72"/>
      <c r="N2448" s="72"/>
      <c r="O2448" s="72"/>
      <c r="P2448" s="72"/>
      <c r="Q2448" s="72"/>
      <c r="R2448" s="72"/>
      <c r="S2448" s="72"/>
      <c r="T2448" s="72"/>
      <c r="U2448" s="72"/>
      <c r="V2448" s="72"/>
      <c r="W2448" s="72"/>
      <c r="X2448" s="72"/>
      <c r="Y2448" s="72"/>
    </row>
    <row r="2449" spans="1:25" x14ac:dyDescent="0.3">
      <c r="A2449" s="4"/>
      <c r="B2449" s="4"/>
      <c r="C2449" s="4"/>
      <c r="D2449" s="4"/>
      <c r="E2449" s="4"/>
      <c r="F2449" s="4"/>
      <c r="G2449" s="4"/>
      <c r="H2449" s="72"/>
      <c r="I2449" s="72"/>
      <c r="J2449" s="72"/>
      <c r="K2449" s="72"/>
      <c r="L2449" s="72"/>
      <c r="M2449" s="72"/>
      <c r="N2449" s="72"/>
      <c r="O2449" s="72"/>
      <c r="P2449" s="72"/>
      <c r="Q2449" s="72"/>
      <c r="R2449" s="72"/>
      <c r="S2449" s="72"/>
      <c r="T2449" s="72"/>
      <c r="U2449" s="72"/>
      <c r="V2449" s="72"/>
      <c r="W2449" s="72"/>
      <c r="X2449" s="72"/>
      <c r="Y2449" s="72"/>
    </row>
    <row r="2450" spans="1:25" x14ac:dyDescent="0.3">
      <c r="A2450" s="4"/>
      <c r="B2450" s="4"/>
      <c r="C2450" s="4"/>
      <c r="D2450" s="4"/>
      <c r="E2450" s="4"/>
      <c r="F2450" s="4"/>
      <c r="G2450" s="4"/>
      <c r="H2450" s="72"/>
      <c r="I2450" s="72"/>
      <c r="J2450" s="72"/>
      <c r="K2450" s="72"/>
      <c r="L2450" s="72"/>
      <c r="M2450" s="72"/>
      <c r="N2450" s="72"/>
      <c r="O2450" s="72"/>
      <c r="P2450" s="72"/>
      <c r="Q2450" s="72"/>
      <c r="R2450" s="72"/>
      <c r="S2450" s="72"/>
      <c r="T2450" s="72"/>
      <c r="U2450" s="72"/>
      <c r="V2450" s="72"/>
      <c r="W2450" s="72"/>
      <c r="X2450" s="72"/>
      <c r="Y2450" s="72"/>
    </row>
    <row r="2451" spans="1:25" x14ac:dyDescent="0.3">
      <c r="A2451" s="4"/>
      <c r="B2451" s="4"/>
      <c r="C2451" s="4"/>
      <c r="D2451" s="4"/>
      <c r="E2451" s="4"/>
      <c r="F2451" s="4"/>
      <c r="G2451" s="4"/>
      <c r="H2451" s="72"/>
      <c r="I2451" s="72"/>
      <c r="J2451" s="72"/>
      <c r="K2451" s="72"/>
      <c r="L2451" s="72"/>
      <c r="M2451" s="72"/>
      <c r="N2451" s="72"/>
      <c r="O2451" s="72"/>
      <c r="P2451" s="72"/>
      <c r="Q2451" s="72"/>
      <c r="R2451" s="72"/>
      <c r="S2451" s="72"/>
      <c r="T2451" s="72"/>
      <c r="U2451" s="72"/>
      <c r="V2451" s="72"/>
      <c r="W2451" s="72"/>
      <c r="X2451" s="72"/>
      <c r="Y2451" s="72"/>
    </row>
    <row r="2452" spans="1:25" x14ac:dyDescent="0.3">
      <c r="A2452" s="4"/>
      <c r="B2452" s="4"/>
      <c r="C2452" s="4"/>
      <c r="D2452" s="4"/>
      <c r="E2452" s="4"/>
      <c r="F2452" s="4"/>
      <c r="G2452" s="4"/>
      <c r="H2452" s="72"/>
      <c r="I2452" s="72"/>
      <c r="J2452" s="72"/>
      <c r="K2452" s="72"/>
      <c r="L2452" s="72"/>
      <c r="M2452" s="72"/>
      <c r="N2452" s="72"/>
      <c r="O2452" s="72"/>
      <c r="P2452" s="72"/>
      <c r="Q2452" s="72"/>
      <c r="R2452" s="72"/>
      <c r="S2452" s="72"/>
      <c r="T2452" s="72"/>
      <c r="U2452" s="72"/>
      <c r="V2452" s="72"/>
      <c r="W2452" s="72"/>
      <c r="X2452" s="72"/>
      <c r="Y2452" s="72"/>
    </row>
    <row r="2453" spans="1:25" x14ac:dyDescent="0.3">
      <c r="A2453" s="4"/>
      <c r="B2453" s="4"/>
      <c r="C2453" s="4"/>
      <c r="D2453" s="4"/>
      <c r="E2453" s="4"/>
      <c r="F2453" s="4"/>
      <c r="G2453" s="4"/>
      <c r="H2453" s="72"/>
      <c r="I2453" s="72"/>
      <c r="J2453" s="72"/>
      <c r="K2453" s="72"/>
      <c r="L2453" s="72"/>
      <c r="M2453" s="72"/>
      <c r="N2453" s="72"/>
      <c r="O2453" s="72"/>
      <c r="P2453" s="72"/>
      <c r="Q2453" s="72"/>
      <c r="R2453" s="72"/>
      <c r="S2453" s="72"/>
      <c r="T2453" s="72"/>
      <c r="U2453" s="72"/>
      <c r="V2453" s="72"/>
      <c r="W2453" s="72"/>
      <c r="X2453" s="72"/>
      <c r="Y2453" s="72"/>
    </row>
    <row r="2454" spans="1:25" x14ac:dyDescent="0.3">
      <c r="A2454" s="4"/>
      <c r="B2454" s="4"/>
      <c r="C2454" s="4"/>
      <c r="D2454" s="4"/>
      <c r="E2454" s="4"/>
      <c r="F2454" s="4"/>
      <c r="G2454" s="4"/>
      <c r="H2454" s="72"/>
      <c r="I2454" s="72"/>
      <c r="J2454" s="72"/>
      <c r="K2454" s="72"/>
      <c r="L2454" s="72"/>
      <c r="M2454" s="72"/>
      <c r="N2454" s="72"/>
      <c r="O2454" s="72"/>
      <c r="P2454" s="72"/>
      <c r="Q2454" s="72"/>
      <c r="R2454" s="72"/>
      <c r="S2454" s="72"/>
      <c r="T2454" s="72"/>
      <c r="U2454" s="72"/>
      <c r="V2454" s="72"/>
      <c r="W2454" s="72"/>
      <c r="X2454" s="72"/>
      <c r="Y2454" s="72"/>
    </row>
    <row r="2455" spans="1:25" x14ac:dyDescent="0.3">
      <c r="A2455" s="4"/>
      <c r="B2455" s="4"/>
      <c r="C2455" s="4"/>
      <c r="D2455" s="4"/>
      <c r="E2455" s="4"/>
      <c r="F2455" s="4"/>
      <c r="G2455" s="4"/>
      <c r="H2455" s="72"/>
      <c r="I2455" s="72"/>
      <c r="J2455" s="72"/>
      <c r="K2455" s="72"/>
      <c r="L2455" s="72"/>
      <c r="M2455" s="72"/>
      <c r="N2455" s="72"/>
      <c r="O2455" s="72"/>
      <c r="P2455" s="72"/>
      <c r="Q2455" s="72"/>
      <c r="R2455" s="72"/>
      <c r="S2455" s="72"/>
      <c r="T2455" s="72"/>
      <c r="U2455" s="72"/>
      <c r="V2455" s="72"/>
      <c r="W2455" s="72"/>
      <c r="X2455" s="72"/>
      <c r="Y2455" s="72"/>
    </row>
    <row r="2456" spans="1:25" x14ac:dyDescent="0.3">
      <c r="A2456" s="4"/>
      <c r="B2456" s="4"/>
      <c r="C2456" s="4"/>
      <c r="D2456" s="4"/>
      <c r="E2456" s="4"/>
      <c r="F2456" s="4"/>
      <c r="G2456" s="4"/>
      <c r="H2456" s="72"/>
      <c r="I2456" s="72"/>
      <c r="J2456" s="72"/>
      <c r="K2456" s="72"/>
      <c r="L2456" s="72"/>
      <c r="M2456" s="72"/>
      <c r="N2456" s="72"/>
      <c r="O2456" s="72"/>
      <c r="P2456" s="72"/>
      <c r="Q2456" s="72"/>
      <c r="R2456" s="72"/>
      <c r="S2456" s="72"/>
      <c r="T2456" s="72"/>
      <c r="U2456" s="72"/>
      <c r="V2456" s="72"/>
      <c r="W2456" s="72"/>
      <c r="X2456" s="72"/>
      <c r="Y2456" s="72"/>
    </row>
    <row r="2457" spans="1:25" x14ac:dyDescent="0.3">
      <c r="A2457" s="4"/>
      <c r="B2457" s="4"/>
      <c r="C2457" s="4"/>
      <c r="D2457" s="4"/>
      <c r="E2457" s="4"/>
      <c r="F2457" s="4"/>
      <c r="G2457" s="4"/>
      <c r="H2457" s="72"/>
      <c r="I2457" s="72"/>
      <c r="J2457" s="72"/>
      <c r="K2457" s="72"/>
      <c r="L2457" s="72"/>
      <c r="M2457" s="72"/>
      <c r="N2457" s="72"/>
      <c r="O2457" s="72"/>
      <c r="P2457" s="72"/>
      <c r="Q2457" s="72"/>
      <c r="R2457" s="72"/>
      <c r="S2457" s="72"/>
      <c r="T2457" s="72"/>
      <c r="U2457" s="72"/>
      <c r="V2457" s="72"/>
      <c r="W2457" s="72"/>
      <c r="X2457" s="72"/>
      <c r="Y2457" s="72"/>
    </row>
    <row r="2458" spans="1:25" x14ac:dyDescent="0.3">
      <c r="A2458" s="4"/>
      <c r="B2458" s="4"/>
      <c r="C2458" s="4"/>
      <c r="D2458" s="4"/>
      <c r="E2458" s="4"/>
      <c r="F2458" s="4"/>
      <c r="G2458" s="4"/>
      <c r="H2458" s="72"/>
      <c r="I2458" s="72"/>
      <c r="J2458" s="72"/>
      <c r="K2458" s="72"/>
      <c r="L2458" s="72"/>
      <c r="M2458" s="72"/>
      <c r="N2458" s="72"/>
      <c r="O2458" s="72"/>
      <c r="P2458" s="72"/>
      <c r="Q2458" s="72"/>
      <c r="R2458" s="72"/>
      <c r="S2458" s="72"/>
      <c r="T2458" s="72"/>
      <c r="U2458" s="72"/>
      <c r="V2458" s="72"/>
      <c r="W2458" s="72"/>
      <c r="X2458" s="72"/>
      <c r="Y2458" s="72"/>
    </row>
    <row r="2459" spans="1:25" x14ac:dyDescent="0.3">
      <c r="A2459" s="4"/>
      <c r="B2459" s="4"/>
      <c r="C2459" s="4"/>
      <c r="D2459" s="4"/>
      <c r="E2459" s="4"/>
      <c r="F2459" s="4"/>
      <c r="G2459" s="4"/>
      <c r="H2459" s="72"/>
      <c r="I2459" s="72"/>
      <c r="J2459" s="72"/>
      <c r="K2459" s="72"/>
      <c r="L2459" s="72"/>
      <c r="M2459" s="72"/>
      <c r="N2459" s="72"/>
      <c r="O2459" s="72"/>
      <c r="P2459" s="72"/>
      <c r="Q2459" s="72"/>
      <c r="R2459" s="72"/>
      <c r="S2459" s="72"/>
      <c r="T2459" s="72"/>
      <c r="U2459" s="72"/>
      <c r="V2459" s="72"/>
      <c r="W2459" s="72"/>
      <c r="X2459" s="72"/>
      <c r="Y2459" s="72"/>
    </row>
    <row r="2460" spans="1:25" x14ac:dyDescent="0.3">
      <c r="A2460" s="4"/>
      <c r="B2460" s="4"/>
      <c r="C2460" s="4"/>
      <c r="D2460" s="4"/>
      <c r="E2460" s="4"/>
      <c r="F2460" s="4"/>
      <c r="G2460" s="4"/>
      <c r="H2460" s="72"/>
      <c r="I2460" s="72"/>
      <c r="J2460" s="72"/>
      <c r="K2460" s="72"/>
      <c r="L2460" s="72"/>
      <c r="M2460" s="72"/>
      <c r="N2460" s="72"/>
      <c r="O2460" s="72"/>
      <c r="P2460" s="72"/>
      <c r="Q2460" s="72"/>
      <c r="R2460" s="72"/>
      <c r="S2460" s="72"/>
      <c r="T2460" s="72"/>
      <c r="U2460" s="72"/>
      <c r="V2460" s="72"/>
      <c r="W2460" s="72"/>
      <c r="X2460" s="72"/>
      <c r="Y2460" s="72"/>
    </row>
    <row r="2461" spans="1:25" x14ac:dyDescent="0.3">
      <c r="A2461" s="4"/>
      <c r="B2461" s="4"/>
      <c r="C2461" s="4"/>
      <c r="D2461" s="4"/>
      <c r="E2461" s="4"/>
      <c r="F2461" s="4"/>
      <c r="G2461" s="4"/>
      <c r="H2461" s="72"/>
      <c r="I2461" s="72"/>
      <c r="J2461" s="72"/>
      <c r="K2461" s="72"/>
      <c r="L2461" s="72"/>
      <c r="M2461" s="72"/>
      <c r="N2461" s="72"/>
      <c r="O2461" s="72"/>
      <c r="P2461" s="72"/>
      <c r="Q2461" s="72"/>
      <c r="R2461" s="72"/>
      <c r="S2461" s="72"/>
      <c r="T2461" s="72"/>
      <c r="U2461" s="72"/>
      <c r="V2461" s="72"/>
      <c r="W2461" s="72"/>
      <c r="X2461" s="72"/>
      <c r="Y2461" s="72"/>
    </row>
    <row r="2462" spans="1:25" x14ac:dyDescent="0.3">
      <c r="A2462" s="4"/>
      <c r="B2462" s="4"/>
      <c r="C2462" s="4"/>
      <c r="D2462" s="4"/>
      <c r="E2462" s="4"/>
      <c r="F2462" s="4"/>
      <c r="G2462" s="4"/>
      <c r="H2462" s="72"/>
      <c r="I2462" s="72"/>
      <c r="J2462" s="72"/>
      <c r="K2462" s="72"/>
      <c r="L2462" s="72"/>
      <c r="M2462" s="72"/>
      <c r="N2462" s="72"/>
      <c r="O2462" s="72"/>
      <c r="P2462" s="72"/>
      <c r="Q2462" s="72"/>
      <c r="R2462" s="72"/>
      <c r="S2462" s="72"/>
      <c r="T2462" s="72"/>
      <c r="U2462" s="72"/>
      <c r="V2462" s="72"/>
      <c r="W2462" s="72"/>
      <c r="X2462" s="72"/>
      <c r="Y2462" s="72"/>
    </row>
    <row r="2463" spans="1:25" x14ac:dyDescent="0.3">
      <c r="A2463" s="4"/>
      <c r="B2463" s="4"/>
      <c r="C2463" s="4"/>
      <c r="D2463" s="4"/>
      <c r="E2463" s="4"/>
      <c r="F2463" s="4"/>
      <c r="G2463" s="4"/>
      <c r="H2463" s="72"/>
      <c r="I2463" s="72"/>
      <c r="J2463" s="72"/>
      <c r="K2463" s="72"/>
      <c r="L2463" s="72"/>
      <c r="M2463" s="72"/>
      <c r="N2463" s="72"/>
      <c r="O2463" s="72"/>
      <c r="P2463" s="72"/>
      <c r="Q2463" s="72"/>
      <c r="R2463" s="72"/>
      <c r="S2463" s="72"/>
      <c r="T2463" s="72"/>
      <c r="U2463" s="72"/>
      <c r="V2463" s="72"/>
      <c r="W2463" s="72"/>
      <c r="X2463" s="72"/>
      <c r="Y2463" s="72"/>
    </row>
    <row r="2464" spans="1:25" x14ac:dyDescent="0.3">
      <c r="A2464" s="4"/>
      <c r="B2464" s="4"/>
      <c r="C2464" s="4"/>
      <c r="D2464" s="4"/>
      <c r="E2464" s="4"/>
      <c r="F2464" s="4"/>
      <c r="G2464" s="4"/>
      <c r="H2464" s="72"/>
      <c r="I2464" s="72"/>
      <c r="J2464" s="72"/>
      <c r="K2464" s="72"/>
      <c r="L2464" s="72"/>
      <c r="M2464" s="72"/>
      <c r="N2464" s="72"/>
      <c r="O2464" s="72"/>
      <c r="P2464" s="72"/>
      <c r="Q2464" s="72"/>
      <c r="R2464" s="72"/>
      <c r="S2464" s="72"/>
      <c r="T2464" s="72"/>
      <c r="U2464" s="72"/>
      <c r="V2464" s="72"/>
      <c r="W2464" s="72"/>
      <c r="X2464" s="72"/>
      <c r="Y2464" s="72"/>
    </row>
    <row r="2465" spans="1:25" x14ac:dyDescent="0.3">
      <c r="A2465" s="4"/>
      <c r="B2465" s="4"/>
      <c r="C2465" s="4"/>
      <c r="D2465" s="4"/>
      <c r="E2465" s="4"/>
      <c r="F2465" s="4"/>
      <c r="G2465" s="4"/>
      <c r="H2465" s="72"/>
      <c r="I2465" s="72"/>
      <c r="J2465" s="72"/>
      <c r="K2465" s="72"/>
      <c r="L2465" s="72"/>
      <c r="M2465" s="72"/>
      <c r="N2465" s="72"/>
      <c r="O2465" s="72"/>
      <c r="P2465" s="72"/>
      <c r="Q2465" s="72"/>
      <c r="R2465" s="72"/>
      <c r="S2465" s="72"/>
      <c r="T2465" s="72"/>
      <c r="U2465" s="72"/>
      <c r="V2465" s="72"/>
      <c r="W2465" s="72"/>
      <c r="X2465" s="72"/>
      <c r="Y2465" s="72"/>
    </row>
    <row r="2466" spans="1:25" x14ac:dyDescent="0.3">
      <c r="A2466" s="4"/>
      <c r="B2466" s="4"/>
      <c r="C2466" s="4"/>
      <c r="D2466" s="4"/>
      <c r="E2466" s="4"/>
      <c r="F2466" s="4"/>
      <c r="G2466" s="4"/>
      <c r="H2466" s="72"/>
      <c r="I2466" s="72"/>
      <c r="J2466" s="72"/>
      <c r="K2466" s="72"/>
      <c r="L2466" s="72"/>
      <c r="M2466" s="72"/>
      <c r="N2466" s="72"/>
      <c r="O2466" s="72"/>
      <c r="P2466" s="72"/>
      <c r="Q2466" s="72"/>
      <c r="R2466" s="72"/>
      <c r="S2466" s="72"/>
      <c r="T2466" s="72"/>
      <c r="U2466" s="72"/>
      <c r="V2466" s="72"/>
      <c r="W2466" s="72"/>
      <c r="X2466" s="72"/>
      <c r="Y2466" s="72"/>
    </row>
    <row r="2467" spans="1:25" x14ac:dyDescent="0.3">
      <c r="A2467" s="4"/>
      <c r="B2467" s="4"/>
      <c r="C2467" s="4"/>
      <c r="D2467" s="4"/>
      <c r="E2467" s="4"/>
      <c r="F2467" s="4"/>
      <c r="G2467" s="4"/>
      <c r="H2467" s="72"/>
      <c r="I2467" s="72"/>
      <c r="J2467" s="72"/>
      <c r="K2467" s="72"/>
      <c r="L2467" s="72"/>
      <c r="M2467" s="72"/>
      <c r="N2467" s="72"/>
      <c r="O2467" s="72"/>
      <c r="P2467" s="72"/>
      <c r="Q2467" s="72"/>
      <c r="R2467" s="72"/>
      <c r="S2467" s="72"/>
      <c r="T2467" s="72"/>
      <c r="U2467" s="72"/>
      <c r="V2467" s="72"/>
      <c r="W2467" s="72"/>
      <c r="X2467" s="72"/>
      <c r="Y2467" s="72"/>
    </row>
    <row r="2468" spans="1:25" x14ac:dyDescent="0.3">
      <c r="A2468" s="4"/>
      <c r="B2468" s="4"/>
      <c r="C2468" s="4"/>
      <c r="D2468" s="4"/>
      <c r="E2468" s="4"/>
      <c r="F2468" s="4"/>
      <c r="G2468" s="4"/>
      <c r="H2468" s="72"/>
      <c r="I2468" s="72"/>
      <c r="J2468" s="72"/>
      <c r="K2468" s="72"/>
      <c r="L2468" s="72"/>
      <c r="M2468" s="72"/>
      <c r="N2468" s="72"/>
      <c r="O2468" s="72"/>
      <c r="P2468" s="72"/>
      <c r="Q2468" s="72"/>
      <c r="R2468" s="72"/>
      <c r="S2468" s="72"/>
      <c r="T2468" s="72"/>
      <c r="U2468" s="72"/>
      <c r="V2468" s="72"/>
      <c r="W2468" s="72"/>
      <c r="X2468" s="72"/>
      <c r="Y2468" s="72"/>
    </row>
    <row r="2469" spans="1:25" x14ac:dyDescent="0.3">
      <c r="A2469" s="4"/>
      <c r="B2469" s="4"/>
      <c r="C2469" s="4"/>
      <c r="D2469" s="4"/>
      <c r="E2469" s="4"/>
      <c r="F2469" s="4"/>
      <c r="G2469" s="4"/>
      <c r="H2469" s="72"/>
      <c r="I2469" s="72"/>
      <c r="J2469" s="72"/>
      <c r="K2469" s="72"/>
      <c r="L2469" s="72"/>
      <c r="M2469" s="72"/>
      <c r="N2469" s="72"/>
      <c r="O2469" s="72"/>
      <c r="P2469" s="72"/>
      <c r="Q2469" s="72"/>
      <c r="R2469" s="72"/>
      <c r="S2469" s="72"/>
      <c r="T2469" s="72"/>
      <c r="U2469" s="72"/>
      <c r="V2469" s="72"/>
      <c r="W2469" s="72"/>
      <c r="X2469" s="72"/>
      <c r="Y2469" s="72"/>
    </row>
    <row r="2470" spans="1:25" x14ac:dyDescent="0.3">
      <c r="A2470" s="4"/>
      <c r="B2470" s="4"/>
      <c r="C2470" s="4"/>
      <c r="D2470" s="4"/>
      <c r="E2470" s="4"/>
      <c r="F2470" s="4"/>
      <c r="G2470" s="4"/>
      <c r="H2470" s="72"/>
      <c r="I2470" s="72"/>
      <c r="J2470" s="72"/>
      <c r="K2470" s="72"/>
      <c r="L2470" s="72"/>
      <c r="M2470" s="72"/>
      <c r="N2470" s="72"/>
      <c r="O2470" s="72"/>
      <c r="P2470" s="72"/>
      <c r="Q2470" s="72"/>
      <c r="R2470" s="72"/>
      <c r="S2470" s="72"/>
      <c r="T2470" s="72"/>
      <c r="U2470" s="72"/>
      <c r="V2470" s="72"/>
      <c r="W2470" s="72"/>
      <c r="X2470" s="72"/>
      <c r="Y2470" s="72"/>
    </row>
    <row r="2471" spans="1:25" x14ac:dyDescent="0.3">
      <c r="A2471" s="4"/>
      <c r="B2471" s="4"/>
      <c r="C2471" s="4"/>
      <c r="D2471" s="4"/>
      <c r="E2471" s="4"/>
      <c r="F2471" s="4"/>
      <c r="G2471" s="4"/>
      <c r="H2471" s="72"/>
      <c r="I2471" s="72"/>
      <c r="J2471" s="72"/>
      <c r="K2471" s="72"/>
      <c r="L2471" s="72"/>
      <c r="M2471" s="72"/>
      <c r="N2471" s="72"/>
      <c r="O2471" s="72"/>
      <c r="P2471" s="72"/>
      <c r="Q2471" s="72"/>
      <c r="R2471" s="72"/>
      <c r="S2471" s="72"/>
      <c r="T2471" s="72"/>
      <c r="U2471" s="72"/>
      <c r="V2471" s="72"/>
      <c r="W2471" s="72"/>
      <c r="X2471" s="72"/>
      <c r="Y2471" s="72"/>
    </row>
    <row r="2472" spans="1:25" x14ac:dyDescent="0.3">
      <c r="A2472" s="4"/>
      <c r="B2472" s="4"/>
      <c r="C2472" s="4"/>
      <c r="D2472" s="4"/>
      <c r="E2472" s="4"/>
      <c r="F2472" s="4"/>
      <c r="G2472" s="4"/>
      <c r="H2472" s="72"/>
      <c r="I2472" s="72"/>
      <c r="J2472" s="72"/>
      <c r="K2472" s="72"/>
      <c r="L2472" s="72"/>
      <c r="M2472" s="72"/>
      <c r="N2472" s="72"/>
      <c r="O2472" s="72"/>
      <c r="P2472" s="72"/>
      <c r="Q2472" s="72"/>
      <c r="R2472" s="72"/>
      <c r="S2472" s="72"/>
      <c r="T2472" s="72"/>
      <c r="U2472" s="72"/>
      <c r="V2472" s="72"/>
      <c r="W2472" s="72"/>
      <c r="X2472" s="72"/>
      <c r="Y2472" s="72"/>
    </row>
    <row r="2473" spans="1:25" x14ac:dyDescent="0.3">
      <c r="A2473" s="4"/>
      <c r="B2473" s="4"/>
      <c r="C2473" s="4"/>
      <c r="D2473" s="4"/>
      <c r="E2473" s="4"/>
      <c r="F2473" s="4"/>
      <c r="G2473" s="4"/>
      <c r="H2473" s="72"/>
      <c r="I2473" s="72"/>
      <c r="J2473" s="72"/>
      <c r="K2473" s="72"/>
      <c r="L2473" s="72"/>
      <c r="M2473" s="72"/>
      <c r="N2473" s="72"/>
      <c r="O2473" s="72"/>
      <c r="P2473" s="72"/>
      <c r="Q2473" s="72"/>
      <c r="R2473" s="72"/>
      <c r="S2473" s="72"/>
      <c r="T2473" s="72"/>
      <c r="U2473" s="72"/>
      <c r="V2473" s="72"/>
      <c r="W2473" s="72"/>
      <c r="X2473" s="72"/>
      <c r="Y2473" s="72"/>
    </row>
    <row r="2474" spans="1:25" x14ac:dyDescent="0.3">
      <c r="A2474" s="4"/>
      <c r="B2474" s="4"/>
      <c r="C2474" s="4"/>
      <c r="D2474" s="4"/>
      <c r="E2474" s="4"/>
      <c r="F2474" s="4"/>
      <c r="G2474" s="4"/>
      <c r="H2474" s="72"/>
      <c r="I2474" s="72"/>
      <c r="J2474" s="72"/>
      <c r="K2474" s="72"/>
      <c r="L2474" s="72"/>
      <c r="M2474" s="72"/>
      <c r="N2474" s="72"/>
      <c r="O2474" s="72"/>
      <c r="P2474" s="72"/>
      <c r="Q2474" s="72"/>
      <c r="R2474" s="72"/>
      <c r="S2474" s="72"/>
      <c r="T2474" s="72"/>
      <c r="U2474" s="72"/>
      <c r="V2474" s="72"/>
      <c r="W2474" s="72"/>
      <c r="X2474" s="72"/>
      <c r="Y2474" s="72"/>
    </row>
    <row r="2475" spans="1:25" x14ac:dyDescent="0.3">
      <c r="A2475" s="4"/>
      <c r="B2475" s="4"/>
      <c r="C2475" s="4"/>
      <c r="D2475" s="4"/>
      <c r="E2475" s="4"/>
      <c r="F2475" s="4"/>
      <c r="G2475" s="4"/>
      <c r="H2475" s="72"/>
      <c r="I2475" s="72"/>
      <c r="J2475" s="72"/>
      <c r="K2475" s="72"/>
      <c r="L2475" s="72"/>
      <c r="M2475" s="72"/>
      <c r="N2475" s="72"/>
      <c r="O2475" s="72"/>
      <c r="P2475" s="72"/>
      <c r="Q2475" s="72"/>
      <c r="R2475" s="72"/>
      <c r="S2475" s="72"/>
      <c r="T2475" s="72"/>
      <c r="U2475" s="72"/>
      <c r="V2475" s="72"/>
      <c r="W2475" s="72"/>
      <c r="X2475" s="72"/>
      <c r="Y2475" s="72"/>
    </row>
    <row r="2476" spans="1:25" x14ac:dyDescent="0.3">
      <c r="A2476" s="4"/>
      <c r="B2476" s="4"/>
      <c r="C2476" s="4"/>
      <c r="D2476" s="4"/>
      <c r="E2476" s="4"/>
      <c r="F2476" s="4"/>
      <c r="G2476" s="4"/>
      <c r="H2476" s="72"/>
      <c r="I2476" s="72"/>
      <c r="J2476" s="72"/>
      <c r="K2476" s="72"/>
      <c r="L2476" s="72"/>
      <c r="M2476" s="72"/>
      <c r="N2476" s="72"/>
      <c r="O2476" s="72"/>
      <c r="P2476" s="72"/>
      <c r="Q2476" s="72"/>
      <c r="R2476" s="72"/>
      <c r="S2476" s="72"/>
      <c r="T2476" s="72"/>
      <c r="U2476" s="72"/>
      <c r="V2476" s="72"/>
      <c r="W2476" s="72"/>
      <c r="X2476" s="72"/>
      <c r="Y2476" s="72"/>
    </row>
    <row r="2477" spans="1:25" x14ac:dyDescent="0.3">
      <c r="A2477" s="4"/>
      <c r="B2477" s="4"/>
      <c r="C2477" s="4"/>
      <c r="D2477" s="4"/>
      <c r="E2477" s="4"/>
      <c r="F2477" s="4"/>
      <c r="G2477" s="4"/>
      <c r="H2477" s="72"/>
      <c r="I2477" s="72"/>
      <c r="J2477" s="72"/>
      <c r="K2477" s="72"/>
      <c r="L2477" s="72"/>
      <c r="M2477" s="72"/>
      <c r="N2477" s="72"/>
      <c r="O2477" s="72"/>
      <c r="P2477" s="72"/>
      <c r="Q2477" s="72"/>
      <c r="R2477" s="72"/>
      <c r="S2477" s="72"/>
      <c r="T2477" s="72"/>
      <c r="U2477" s="72"/>
      <c r="V2477" s="72"/>
      <c r="W2477" s="72"/>
      <c r="X2477" s="72"/>
      <c r="Y2477" s="72"/>
    </row>
    <row r="2478" spans="1:25" x14ac:dyDescent="0.3">
      <c r="A2478" s="4"/>
      <c r="B2478" s="4"/>
      <c r="C2478" s="4"/>
      <c r="D2478" s="4"/>
      <c r="E2478" s="4"/>
      <c r="F2478" s="4"/>
      <c r="G2478" s="4"/>
      <c r="H2478" s="72"/>
      <c r="I2478" s="72"/>
      <c r="J2478" s="72"/>
      <c r="K2478" s="72"/>
      <c r="L2478" s="72"/>
      <c r="M2478" s="72"/>
      <c r="N2478" s="72"/>
      <c r="O2478" s="72"/>
      <c r="P2478" s="72"/>
      <c r="Q2478" s="72"/>
      <c r="R2478" s="72"/>
      <c r="S2478" s="72"/>
      <c r="T2478" s="72"/>
      <c r="U2478" s="72"/>
      <c r="V2478" s="72"/>
      <c r="W2478" s="72"/>
      <c r="X2478" s="72"/>
      <c r="Y2478" s="72"/>
    </row>
    <row r="2479" spans="1:25" x14ac:dyDescent="0.3">
      <c r="A2479" s="4"/>
      <c r="B2479" s="4"/>
      <c r="C2479" s="4"/>
      <c r="D2479" s="4"/>
      <c r="E2479" s="4"/>
      <c r="F2479" s="4"/>
      <c r="G2479" s="4"/>
      <c r="H2479" s="72"/>
      <c r="I2479" s="72"/>
      <c r="J2479" s="72"/>
      <c r="K2479" s="72"/>
      <c r="L2479" s="72"/>
      <c r="M2479" s="72"/>
      <c r="N2479" s="72"/>
      <c r="O2479" s="72"/>
      <c r="P2479" s="72"/>
      <c r="Q2479" s="72"/>
      <c r="R2479" s="72"/>
      <c r="S2479" s="72"/>
      <c r="T2479" s="72"/>
      <c r="U2479" s="72"/>
      <c r="V2479" s="72"/>
      <c r="W2479" s="72"/>
      <c r="X2479" s="72"/>
      <c r="Y2479" s="72"/>
    </row>
    <row r="2480" spans="1:25" x14ac:dyDescent="0.3">
      <c r="A2480" s="4"/>
      <c r="B2480" s="4"/>
      <c r="C2480" s="4"/>
      <c r="D2480" s="4"/>
      <c r="E2480" s="4"/>
      <c r="F2480" s="4"/>
      <c r="G2480" s="4"/>
      <c r="H2480" s="72"/>
      <c r="I2480" s="72"/>
      <c r="J2480" s="72"/>
      <c r="K2480" s="72"/>
      <c r="L2480" s="72"/>
      <c r="M2480" s="72"/>
      <c r="N2480" s="72"/>
      <c r="O2480" s="72"/>
      <c r="P2480" s="72"/>
      <c r="Q2480" s="72"/>
      <c r="R2480" s="72"/>
      <c r="S2480" s="72"/>
      <c r="T2480" s="72"/>
      <c r="U2480" s="72"/>
      <c r="V2480" s="72"/>
      <c r="W2480" s="72"/>
      <c r="X2480" s="72"/>
      <c r="Y2480" s="72"/>
    </row>
    <row r="2481" spans="1:25" x14ac:dyDescent="0.3">
      <c r="A2481" s="4"/>
      <c r="B2481" s="4"/>
      <c r="C2481" s="4"/>
      <c r="D2481" s="4"/>
      <c r="E2481" s="4"/>
      <c r="F2481" s="4"/>
      <c r="G2481" s="4"/>
      <c r="H2481" s="72"/>
      <c r="I2481" s="72"/>
      <c r="J2481" s="72"/>
      <c r="K2481" s="72"/>
      <c r="L2481" s="72"/>
      <c r="M2481" s="72"/>
      <c r="N2481" s="72"/>
      <c r="O2481" s="72"/>
      <c r="P2481" s="72"/>
      <c r="Q2481" s="72"/>
      <c r="R2481" s="72"/>
      <c r="S2481" s="72"/>
      <c r="T2481" s="72"/>
      <c r="U2481" s="72"/>
      <c r="V2481" s="72"/>
      <c r="W2481" s="72"/>
      <c r="X2481" s="72"/>
      <c r="Y2481" s="72"/>
    </row>
    <row r="2482" spans="1:25" x14ac:dyDescent="0.3">
      <c r="A2482" s="4"/>
      <c r="B2482" s="4"/>
      <c r="C2482" s="4"/>
      <c r="D2482" s="4"/>
      <c r="E2482" s="4"/>
      <c r="F2482" s="4"/>
      <c r="G2482" s="4"/>
      <c r="H2482" s="72"/>
      <c r="I2482" s="72"/>
      <c r="J2482" s="72"/>
      <c r="K2482" s="72"/>
      <c r="L2482" s="72"/>
      <c r="M2482" s="72"/>
      <c r="N2482" s="72"/>
      <c r="O2482" s="72"/>
      <c r="P2482" s="72"/>
      <c r="Q2482" s="72"/>
      <c r="R2482" s="72"/>
      <c r="S2482" s="72"/>
      <c r="T2482" s="72"/>
      <c r="U2482" s="72"/>
      <c r="V2482" s="72"/>
      <c r="W2482" s="72"/>
      <c r="X2482" s="72"/>
      <c r="Y2482" s="72"/>
    </row>
    <row r="2483" spans="1:25" x14ac:dyDescent="0.3">
      <c r="A2483" s="4"/>
      <c r="B2483" s="4"/>
      <c r="C2483" s="4"/>
      <c r="D2483" s="4"/>
      <c r="E2483" s="4"/>
      <c r="F2483" s="4"/>
      <c r="G2483" s="4"/>
      <c r="H2483" s="72"/>
      <c r="I2483" s="72"/>
      <c r="J2483" s="72"/>
      <c r="K2483" s="72"/>
      <c r="L2483" s="72"/>
      <c r="M2483" s="72"/>
      <c r="N2483" s="72"/>
      <c r="O2483" s="72"/>
      <c r="P2483" s="72"/>
      <c r="Q2483" s="72"/>
      <c r="R2483" s="72"/>
      <c r="S2483" s="72"/>
      <c r="T2483" s="72"/>
      <c r="U2483" s="72"/>
      <c r="V2483" s="72"/>
      <c r="W2483" s="72"/>
      <c r="X2483" s="72"/>
      <c r="Y2483" s="72"/>
    </row>
    <row r="2484" spans="1:25" x14ac:dyDescent="0.3">
      <c r="A2484" s="4"/>
      <c r="B2484" s="4"/>
      <c r="C2484" s="4"/>
      <c r="D2484" s="4"/>
      <c r="E2484" s="4"/>
      <c r="F2484" s="4"/>
      <c r="G2484" s="4"/>
      <c r="H2484" s="72"/>
      <c r="I2484" s="72"/>
      <c r="J2484" s="72"/>
      <c r="K2484" s="72"/>
      <c r="L2484" s="72"/>
      <c r="M2484" s="72"/>
      <c r="N2484" s="72"/>
      <c r="O2484" s="72"/>
      <c r="P2484" s="72"/>
      <c r="Q2484" s="72"/>
      <c r="R2484" s="72"/>
      <c r="S2484" s="72"/>
      <c r="T2484" s="72"/>
      <c r="U2484" s="72"/>
      <c r="V2484" s="72"/>
      <c r="W2484" s="72"/>
      <c r="X2484" s="72"/>
      <c r="Y2484" s="72"/>
    </row>
    <row r="2485" spans="1:25" x14ac:dyDescent="0.3">
      <c r="A2485" s="4"/>
      <c r="B2485" s="4"/>
      <c r="C2485" s="4"/>
      <c r="D2485" s="4"/>
      <c r="E2485" s="4"/>
      <c r="F2485" s="4"/>
      <c r="G2485" s="4"/>
      <c r="H2485" s="72"/>
      <c r="I2485" s="72"/>
      <c r="J2485" s="72"/>
      <c r="K2485" s="72"/>
      <c r="L2485" s="72"/>
      <c r="M2485" s="72"/>
      <c r="N2485" s="72"/>
      <c r="O2485" s="72"/>
      <c r="P2485" s="72"/>
      <c r="Q2485" s="72"/>
      <c r="R2485" s="72"/>
      <c r="S2485" s="72"/>
      <c r="T2485" s="72"/>
      <c r="U2485" s="72"/>
      <c r="V2485" s="72"/>
      <c r="W2485" s="72"/>
      <c r="X2485" s="72"/>
      <c r="Y2485" s="72"/>
    </row>
    <row r="2486" spans="1:25" x14ac:dyDescent="0.3">
      <c r="A2486" s="4"/>
      <c r="B2486" s="4"/>
      <c r="C2486" s="4"/>
      <c r="D2486" s="4"/>
      <c r="E2486" s="4"/>
      <c r="F2486" s="4"/>
      <c r="G2486" s="4"/>
      <c r="H2486" s="72"/>
      <c r="I2486" s="72"/>
      <c r="J2486" s="72"/>
      <c r="K2486" s="72"/>
      <c r="L2486" s="72"/>
      <c r="M2486" s="72"/>
      <c r="N2486" s="72"/>
      <c r="O2486" s="72"/>
      <c r="P2486" s="72"/>
      <c r="Q2486" s="72"/>
      <c r="R2486" s="72"/>
      <c r="S2486" s="72"/>
      <c r="T2486" s="72"/>
      <c r="U2486" s="72"/>
      <c r="V2486" s="72"/>
      <c r="W2486" s="72"/>
      <c r="X2486" s="72"/>
      <c r="Y2486" s="72"/>
    </row>
    <row r="2487" spans="1:25" x14ac:dyDescent="0.3">
      <c r="A2487" s="4"/>
      <c r="B2487" s="4"/>
      <c r="C2487" s="4"/>
      <c r="D2487" s="4"/>
      <c r="E2487" s="4"/>
      <c r="F2487" s="4"/>
      <c r="G2487" s="4"/>
      <c r="H2487" s="72"/>
      <c r="I2487" s="72"/>
      <c r="J2487" s="72"/>
      <c r="K2487" s="72"/>
      <c r="L2487" s="72"/>
      <c r="M2487" s="72"/>
      <c r="N2487" s="72"/>
      <c r="O2487" s="72"/>
      <c r="P2487" s="72"/>
      <c r="Q2487" s="72"/>
      <c r="R2487" s="72"/>
      <c r="S2487" s="72"/>
      <c r="T2487" s="72"/>
      <c r="U2487" s="72"/>
      <c r="V2487" s="72"/>
      <c r="W2487" s="72"/>
      <c r="X2487" s="72"/>
      <c r="Y2487" s="72"/>
    </row>
    <row r="2488" spans="1:25" x14ac:dyDescent="0.3">
      <c r="A2488" s="4"/>
      <c r="B2488" s="4"/>
      <c r="C2488" s="4"/>
      <c r="D2488" s="4"/>
      <c r="E2488" s="4"/>
      <c r="F2488" s="4"/>
      <c r="G2488" s="4"/>
      <c r="H2488" s="72"/>
      <c r="I2488" s="72"/>
      <c r="J2488" s="72"/>
      <c r="K2488" s="72"/>
      <c r="L2488" s="72"/>
      <c r="M2488" s="72"/>
      <c r="N2488" s="72"/>
      <c r="O2488" s="72"/>
      <c r="P2488" s="72"/>
      <c r="Q2488" s="72"/>
      <c r="R2488" s="72"/>
      <c r="S2488" s="72"/>
      <c r="T2488" s="72"/>
      <c r="U2488" s="72"/>
      <c r="V2488" s="72"/>
      <c r="W2488" s="72"/>
      <c r="X2488" s="72"/>
      <c r="Y2488" s="72"/>
    </row>
    <row r="2489" spans="1:25" x14ac:dyDescent="0.3">
      <c r="A2489" s="4"/>
      <c r="B2489" s="4"/>
      <c r="C2489" s="4"/>
      <c r="D2489" s="4"/>
      <c r="E2489" s="4"/>
      <c r="F2489" s="4"/>
      <c r="G2489" s="4"/>
      <c r="H2489" s="72"/>
      <c r="I2489" s="72"/>
      <c r="J2489" s="72"/>
      <c r="K2489" s="72"/>
      <c r="L2489" s="72"/>
      <c r="M2489" s="72"/>
      <c r="N2489" s="72"/>
      <c r="O2489" s="72"/>
      <c r="P2489" s="72"/>
      <c r="Q2489" s="72"/>
      <c r="R2489" s="72"/>
      <c r="S2489" s="72"/>
      <c r="T2489" s="72"/>
      <c r="U2489" s="72"/>
      <c r="V2489" s="72"/>
      <c r="W2489" s="72"/>
      <c r="X2489" s="72"/>
      <c r="Y2489" s="72"/>
    </row>
    <row r="2490" spans="1:25" x14ac:dyDescent="0.3">
      <c r="A2490" s="4"/>
      <c r="B2490" s="4"/>
      <c r="C2490" s="4"/>
      <c r="D2490" s="4"/>
      <c r="E2490" s="4"/>
      <c r="F2490" s="4"/>
      <c r="G2490" s="4"/>
      <c r="H2490" s="72"/>
      <c r="I2490" s="72"/>
      <c r="J2490" s="72"/>
      <c r="K2490" s="72"/>
      <c r="L2490" s="72"/>
      <c r="M2490" s="72"/>
      <c r="N2490" s="72"/>
      <c r="O2490" s="72"/>
      <c r="P2490" s="72"/>
      <c r="Q2490" s="72"/>
      <c r="R2490" s="72"/>
      <c r="S2490" s="72"/>
      <c r="T2490" s="72"/>
      <c r="U2490" s="72"/>
      <c r="V2490" s="72"/>
      <c r="W2490" s="72"/>
      <c r="X2490" s="72"/>
      <c r="Y2490" s="72"/>
    </row>
    <row r="2491" spans="1:25" x14ac:dyDescent="0.3">
      <c r="A2491" s="4"/>
      <c r="B2491" s="4"/>
      <c r="C2491" s="4"/>
      <c r="D2491" s="4"/>
      <c r="E2491" s="4"/>
      <c r="F2491" s="4"/>
      <c r="G2491" s="4"/>
      <c r="H2491" s="72"/>
      <c r="I2491" s="72"/>
      <c r="J2491" s="72"/>
      <c r="K2491" s="72"/>
      <c r="L2491" s="72"/>
      <c r="M2491" s="72"/>
      <c r="N2491" s="72"/>
      <c r="O2491" s="72"/>
      <c r="P2491" s="72"/>
      <c r="Q2491" s="72"/>
      <c r="R2491" s="72"/>
      <c r="S2491" s="72"/>
      <c r="T2491" s="72"/>
      <c r="U2491" s="72"/>
      <c r="V2491" s="72"/>
      <c r="W2491" s="72"/>
      <c r="X2491" s="72"/>
      <c r="Y2491" s="72"/>
    </row>
    <row r="2492" spans="1:25" x14ac:dyDescent="0.3">
      <c r="A2492" s="4"/>
      <c r="B2492" s="4"/>
      <c r="C2492" s="4"/>
      <c r="D2492" s="4"/>
      <c r="E2492" s="4"/>
      <c r="F2492" s="4"/>
      <c r="G2492" s="4"/>
      <c r="H2492" s="72"/>
      <c r="I2492" s="72"/>
      <c r="J2492" s="72"/>
      <c r="K2492" s="72"/>
      <c r="L2492" s="72"/>
      <c r="M2492" s="72"/>
      <c r="N2492" s="72"/>
      <c r="O2492" s="72"/>
      <c r="P2492" s="72"/>
      <c r="Q2492" s="72"/>
      <c r="R2492" s="72"/>
      <c r="S2492" s="72"/>
      <c r="T2492" s="72"/>
      <c r="U2492" s="72"/>
      <c r="V2492" s="72"/>
      <c r="W2492" s="72"/>
      <c r="X2492" s="72"/>
      <c r="Y2492" s="72"/>
    </row>
    <row r="2493" spans="1:25" x14ac:dyDescent="0.3">
      <c r="A2493" s="4"/>
      <c r="B2493" s="4"/>
      <c r="C2493" s="4"/>
      <c r="D2493" s="4"/>
      <c r="E2493" s="4"/>
      <c r="F2493" s="4"/>
      <c r="G2493" s="4"/>
      <c r="H2493" s="72"/>
      <c r="I2493" s="72"/>
      <c r="J2493" s="72"/>
      <c r="K2493" s="72"/>
      <c r="L2493" s="72"/>
      <c r="M2493" s="72"/>
      <c r="N2493" s="72"/>
      <c r="O2493" s="72"/>
      <c r="P2493" s="72"/>
      <c r="Q2493" s="72"/>
      <c r="R2493" s="72"/>
      <c r="S2493" s="72"/>
      <c r="T2493" s="72"/>
      <c r="U2493" s="72"/>
      <c r="V2493" s="72"/>
      <c r="W2493" s="72"/>
      <c r="X2493" s="72"/>
      <c r="Y2493" s="72"/>
    </row>
    <row r="2494" spans="1:25" x14ac:dyDescent="0.3">
      <c r="A2494" s="4"/>
      <c r="B2494" s="4"/>
      <c r="C2494" s="4"/>
      <c r="D2494" s="4"/>
      <c r="E2494" s="4"/>
      <c r="F2494" s="4"/>
      <c r="G2494" s="4"/>
      <c r="H2494" s="72"/>
      <c r="I2494" s="72"/>
      <c r="J2494" s="72"/>
      <c r="K2494" s="72"/>
      <c r="L2494" s="72"/>
      <c r="M2494" s="72"/>
      <c r="N2494" s="72"/>
      <c r="O2494" s="72"/>
      <c r="P2494" s="72"/>
      <c r="Q2494" s="72"/>
      <c r="R2494" s="72"/>
      <c r="S2494" s="72"/>
      <c r="T2494" s="72"/>
      <c r="U2494" s="72"/>
      <c r="V2494" s="72"/>
      <c r="W2494" s="72"/>
      <c r="X2494" s="72"/>
      <c r="Y2494" s="72"/>
    </row>
    <row r="2495" spans="1:25" x14ac:dyDescent="0.3">
      <c r="A2495" s="4"/>
      <c r="B2495" s="4"/>
      <c r="C2495" s="4"/>
      <c r="D2495" s="4"/>
      <c r="E2495" s="4"/>
      <c r="F2495" s="4"/>
      <c r="G2495" s="4"/>
      <c r="H2495" s="72"/>
      <c r="I2495" s="72"/>
      <c r="J2495" s="72"/>
      <c r="K2495" s="72"/>
      <c r="L2495" s="72"/>
      <c r="M2495" s="72"/>
      <c r="N2495" s="72"/>
      <c r="O2495" s="72"/>
      <c r="P2495" s="72"/>
      <c r="Q2495" s="72"/>
      <c r="R2495" s="72"/>
      <c r="S2495" s="72"/>
      <c r="T2495" s="72"/>
      <c r="U2495" s="72"/>
      <c r="V2495" s="72"/>
      <c r="W2495" s="72"/>
      <c r="X2495" s="72"/>
      <c r="Y2495" s="72"/>
    </row>
    <row r="2496" spans="1:25" x14ac:dyDescent="0.3">
      <c r="A2496" s="4"/>
      <c r="B2496" s="4"/>
      <c r="C2496" s="4"/>
      <c r="D2496" s="4"/>
      <c r="E2496" s="4"/>
      <c r="F2496" s="4"/>
      <c r="G2496" s="4"/>
      <c r="H2496" s="72"/>
      <c r="I2496" s="72"/>
      <c r="J2496" s="72"/>
      <c r="K2496" s="72"/>
      <c r="L2496" s="72"/>
      <c r="M2496" s="72"/>
      <c r="N2496" s="72"/>
      <c r="O2496" s="72"/>
      <c r="P2496" s="72"/>
      <c r="Q2496" s="72"/>
      <c r="R2496" s="72"/>
      <c r="S2496" s="72"/>
      <c r="T2496" s="72"/>
      <c r="U2496" s="72"/>
      <c r="V2496" s="72"/>
      <c r="W2496" s="72"/>
      <c r="X2496" s="72"/>
      <c r="Y2496" s="72"/>
    </row>
    <row r="2497" spans="1:25" x14ac:dyDescent="0.3">
      <c r="A2497" s="4"/>
      <c r="B2497" s="4"/>
      <c r="C2497" s="4"/>
      <c r="D2497" s="4"/>
      <c r="E2497" s="4"/>
      <c r="F2497" s="4"/>
      <c r="G2497" s="4"/>
      <c r="H2497" s="72"/>
      <c r="I2497" s="72"/>
      <c r="J2497" s="72"/>
      <c r="K2497" s="72"/>
      <c r="L2497" s="72"/>
      <c r="M2497" s="72"/>
      <c r="N2497" s="72"/>
      <c r="O2497" s="72"/>
      <c r="P2497" s="72"/>
      <c r="Q2497" s="72"/>
      <c r="R2497" s="72"/>
      <c r="S2497" s="72"/>
      <c r="T2497" s="72"/>
      <c r="U2497" s="72"/>
      <c r="V2497" s="72"/>
      <c r="W2497" s="72"/>
      <c r="X2497" s="72"/>
      <c r="Y2497" s="72"/>
    </row>
    <row r="2498" spans="1:25" x14ac:dyDescent="0.3">
      <c r="A2498" s="4"/>
      <c r="B2498" s="4"/>
      <c r="C2498" s="4"/>
      <c r="D2498" s="4"/>
      <c r="E2498" s="4"/>
      <c r="F2498" s="4"/>
      <c r="G2498" s="4"/>
      <c r="H2498" s="72"/>
      <c r="I2498" s="72"/>
      <c r="J2498" s="72"/>
      <c r="K2498" s="72"/>
      <c r="L2498" s="72"/>
      <c r="M2498" s="72"/>
      <c r="N2498" s="72"/>
      <c r="O2498" s="72"/>
      <c r="P2498" s="72"/>
      <c r="Q2498" s="72"/>
      <c r="R2498" s="72"/>
      <c r="S2498" s="72"/>
      <c r="T2498" s="72"/>
      <c r="U2498" s="72"/>
      <c r="V2498" s="72"/>
      <c r="W2498" s="72"/>
      <c r="X2498" s="72"/>
      <c r="Y2498" s="72"/>
    </row>
    <row r="2499" spans="1:25" x14ac:dyDescent="0.3">
      <c r="A2499" s="4"/>
      <c r="B2499" s="4"/>
      <c r="C2499" s="4"/>
      <c r="D2499" s="4"/>
      <c r="E2499" s="4"/>
      <c r="F2499" s="4"/>
      <c r="G2499" s="4"/>
      <c r="H2499" s="72"/>
      <c r="I2499" s="72"/>
      <c r="J2499" s="72"/>
      <c r="K2499" s="72"/>
      <c r="L2499" s="72"/>
      <c r="M2499" s="72"/>
      <c r="N2499" s="72"/>
      <c r="O2499" s="72"/>
      <c r="P2499" s="72"/>
      <c r="Q2499" s="72"/>
      <c r="R2499" s="72"/>
      <c r="S2499" s="72"/>
      <c r="T2499" s="72"/>
      <c r="U2499" s="72"/>
      <c r="V2499" s="72"/>
      <c r="W2499" s="72"/>
      <c r="X2499" s="72"/>
      <c r="Y2499" s="72"/>
    </row>
    <row r="2500" spans="1:25" x14ac:dyDescent="0.3">
      <c r="A2500" s="4"/>
      <c r="B2500" s="4"/>
      <c r="C2500" s="4"/>
      <c r="D2500" s="4"/>
      <c r="E2500" s="4"/>
      <c r="F2500" s="4"/>
      <c r="G2500" s="4"/>
      <c r="H2500" s="72"/>
      <c r="I2500" s="72"/>
      <c r="J2500" s="72"/>
      <c r="K2500" s="72"/>
      <c r="L2500" s="72"/>
      <c r="M2500" s="72"/>
      <c r="N2500" s="72"/>
      <c r="O2500" s="72"/>
      <c r="P2500" s="72"/>
      <c r="Q2500" s="72"/>
      <c r="R2500" s="72"/>
      <c r="S2500" s="72"/>
      <c r="T2500" s="72"/>
      <c r="U2500" s="72"/>
      <c r="V2500" s="72"/>
      <c r="W2500" s="72"/>
      <c r="X2500" s="72"/>
      <c r="Y2500" s="72"/>
    </row>
    <row r="2501" spans="1:25" x14ac:dyDescent="0.3">
      <c r="A2501" s="4"/>
      <c r="B2501" s="4"/>
      <c r="C2501" s="4"/>
      <c r="D2501" s="4"/>
      <c r="E2501" s="4"/>
      <c r="F2501" s="4"/>
      <c r="G2501" s="4"/>
      <c r="H2501" s="72"/>
      <c r="I2501" s="72"/>
      <c r="J2501" s="72"/>
      <c r="K2501" s="72"/>
      <c r="L2501" s="72"/>
      <c r="M2501" s="72"/>
      <c r="N2501" s="72"/>
      <c r="O2501" s="72"/>
      <c r="P2501" s="72"/>
      <c r="Q2501" s="72"/>
      <c r="R2501" s="72"/>
      <c r="S2501" s="72"/>
      <c r="T2501" s="72"/>
      <c r="U2501" s="72"/>
      <c r="V2501" s="72"/>
      <c r="W2501" s="72"/>
      <c r="X2501" s="72"/>
      <c r="Y2501" s="72"/>
    </row>
    <row r="2502" spans="1:25" x14ac:dyDescent="0.3">
      <c r="A2502" s="4"/>
      <c r="B2502" s="4"/>
      <c r="C2502" s="4"/>
      <c r="D2502" s="4"/>
      <c r="E2502" s="4"/>
      <c r="F2502" s="4"/>
      <c r="G2502" s="4"/>
      <c r="H2502" s="72"/>
      <c r="I2502" s="72"/>
      <c r="J2502" s="72"/>
      <c r="K2502" s="72"/>
      <c r="L2502" s="72"/>
      <c r="M2502" s="72"/>
      <c r="N2502" s="72"/>
      <c r="O2502" s="72"/>
      <c r="P2502" s="72"/>
      <c r="Q2502" s="72"/>
      <c r="R2502" s="72"/>
      <c r="S2502" s="72"/>
      <c r="T2502" s="72"/>
      <c r="U2502" s="72"/>
      <c r="V2502" s="72"/>
      <c r="W2502" s="72"/>
      <c r="X2502" s="72"/>
      <c r="Y2502" s="72"/>
    </row>
    <row r="2503" spans="1:25" x14ac:dyDescent="0.3">
      <c r="A2503" s="4"/>
      <c r="B2503" s="4"/>
      <c r="C2503" s="4"/>
      <c r="D2503" s="4"/>
      <c r="E2503" s="4"/>
      <c r="F2503" s="4"/>
      <c r="G2503" s="4"/>
      <c r="H2503" s="72"/>
      <c r="I2503" s="72"/>
      <c r="J2503" s="72"/>
      <c r="K2503" s="72"/>
      <c r="L2503" s="72"/>
      <c r="M2503" s="72"/>
      <c r="N2503" s="72"/>
      <c r="O2503" s="72"/>
      <c r="P2503" s="72"/>
      <c r="Q2503" s="72"/>
      <c r="R2503" s="72"/>
      <c r="S2503" s="72"/>
      <c r="T2503" s="72"/>
      <c r="U2503" s="72"/>
      <c r="V2503" s="72"/>
      <c r="W2503" s="72"/>
      <c r="X2503" s="72"/>
      <c r="Y2503" s="72"/>
    </row>
    <row r="2504" spans="1:25" x14ac:dyDescent="0.3">
      <c r="A2504" s="4"/>
      <c r="B2504" s="4"/>
      <c r="C2504" s="4"/>
      <c r="D2504" s="4"/>
      <c r="E2504" s="4"/>
      <c r="F2504" s="4"/>
      <c r="G2504" s="4"/>
      <c r="H2504" s="72"/>
      <c r="I2504" s="72"/>
      <c r="J2504" s="72"/>
      <c r="K2504" s="72"/>
      <c r="L2504" s="72"/>
      <c r="M2504" s="72"/>
      <c r="N2504" s="72"/>
      <c r="O2504" s="72"/>
      <c r="P2504" s="72"/>
      <c r="Q2504" s="72"/>
      <c r="R2504" s="72"/>
      <c r="S2504" s="72"/>
      <c r="T2504" s="72"/>
      <c r="U2504" s="72"/>
      <c r="V2504" s="72"/>
      <c r="W2504" s="72"/>
      <c r="X2504" s="72"/>
      <c r="Y2504" s="72"/>
    </row>
    <row r="2505" spans="1:25" x14ac:dyDescent="0.3">
      <c r="A2505" s="4"/>
      <c r="B2505" s="4"/>
      <c r="C2505" s="4"/>
      <c r="D2505" s="4"/>
      <c r="E2505" s="4"/>
      <c r="F2505" s="4"/>
      <c r="G2505" s="4"/>
      <c r="H2505" s="72"/>
      <c r="I2505" s="72"/>
      <c r="J2505" s="72"/>
      <c r="K2505" s="72"/>
      <c r="L2505" s="72"/>
      <c r="M2505" s="72"/>
      <c r="N2505" s="72"/>
      <c r="O2505" s="72"/>
      <c r="P2505" s="72"/>
      <c r="Q2505" s="72"/>
      <c r="R2505" s="72"/>
      <c r="S2505" s="72"/>
      <c r="T2505" s="72"/>
      <c r="U2505" s="72"/>
      <c r="V2505" s="72"/>
      <c r="W2505" s="72"/>
      <c r="X2505" s="72"/>
      <c r="Y2505" s="72"/>
    </row>
    <row r="2506" spans="1:25" x14ac:dyDescent="0.3">
      <c r="A2506" s="4"/>
      <c r="B2506" s="4"/>
      <c r="C2506" s="4"/>
      <c r="D2506" s="4"/>
      <c r="E2506" s="4"/>
      <c r="F2506" s="4"/>
      <c r="G2506" s="4"/>
      <c r="H2506" s="72"/>
      <c r="I2506" s="72"/>
      <c r="J2506" s="72"/>
      <c r="K2506" s="72"/>
      <c r="L2506" s="72"/>
      <c r="M2506" s="72"/>
      <c r="N2506" s="72"/>
      <c r="O2506" s="72"/>
      <c r="P2506" s="72"/>
      <c r="Q2506" s="72"/>
      <c r="R2506" s="72"/>
      <c r="S2506" s="72"/>
      <c r="T2506" s="72"/>
      <c r="U2506" s="72"/>
      <c r="V2506" s="72"/>
      <c r="W2506" s="72"/>
      <c r="X2506" s="72"/>
      <c r="Y2506" s="72"/>
    </row>
    <row r="2507" spans="1:25" x14ac:dyDescent="0.3">
      <c r="A2507" s="4"/>
      <c r="B2507" s="4"/>
      <c r="C2507" s="4"/>
      <c r="D2507" s="4"/>
      <c r="E2507" s="4"/>
      <c r="F2507" s="4"/>
      <c r="G2507" s="4"/>
      <c r="H2507" s="72"/>
      <c r="I2507" s="72"/>
      <c r="J2507" s="72"/>
      <c r="K2507" s="72"/>
      <c r="L2507" s="72"/>
      <c r="M2507" s="72"/>
      <c r="N2507" s="72"/>
      <c r="O2507" s="72"/>
      <c r="P2507" s="72"/>
      <c r="Q2507" s="72"/>
      <c r="R2507" s="72"/>
      <c r="S2507" s="72"/>
      <c r="T2507" s="72"/>
      <c r="U2507" s="72"/>
      <c r="V2507" s="72"/>
      <c r="W2507" s="72"/>
      <c r="X2507" s="72"/>
      <c r="Y2507" s="72"/>
    </row>
    <row r="2508" spans="1:25" x14ac:dyDescent="0.3">
      <c r="A2508" s="4"/>
      <c r="B2508" s="4"/>
      <c r="C2508" s="4"/>
      <c r="D2508" s="4"/>
      <c r="E2508" s="4"/>
      <c r="F2508" s="4"/>
      <c r="G2508" s="4"/>
      <c r="H2508" s="72"/>
      <c r="I2508" s="72"/>
      <c r="J2508" s="72"/>
      <c r="K2508" s="72"/>
      <c r="L2508" s="72"/>
      <c r="M2508" s="72"/>
      <c r="N2508" s="72"/>
      <c r="O2508" s="72"/>
      <c r="P2508" s="72"/>
      <c r="Q2508" s="72"/>
      <c r="R2508" s="72"/>
      <c r="S2508" s="72"/>
      <c r="T2508" s="72"/>
      <c r="U2508" s="72"/>
      <c r="V2508" s="72"/>
      <c r="W2508" s="72"/>
      <c r="X2508" s="72"/>
      <c r="Y2508" s="72"/>
    </row>
    <row r="2509" spans="1:25" x14ac:dyDescent="0.3">
      <c r="A2509" s="4"/>
      <c r="B2509" s="4"/>
      <c r="C2509" s="4"/>
      <c r="D2509" s="4"/>
      <c r="E2509" s="4"/>
      <c r="F2509" s="4"/>
      <c r="G2509" s="4"/>
      <c r="H2509" s="72"/>
      <c r="I2509" s="72"/>
      <c r="J2509" s="72"/>
      <c r="K2509" s="72"/>
      <c r="L2509" s="72"/>
      <c r="M2509" s="72"/>
      <c r="N2509" s="72"/>
      <c r="O2509" s="72"/>
      <c r="P2509" s="72"/>
      <c r="Q2509" s="72"/>
      <c r="R2509" s="72"/>
      <c r="S2509" s="72"/>
      <c r="T2509" s="72"/>
      <c r="U2509" s="72"/>
      <c r="V2509" s="72"/>
      <c r="W2509" s="72"/>
      <c r="X2509" s="72"/>
      <c r="Y2509" s="72"/>
    </row>
    <row r="2510" spans="1:25" x14ac:dyDescent="0.3">
      <c r="A2510" s="4"/>
      <c r="B2510" s="4"/>
      <c r="C2510" s="4"/>
      <c r="D2510" s="4"/>
      <c r="E2510" s="4"/>
      <c r="F2510" s="4"/>
      <c r="G2510" s="4"/>
      <c r="H2510" s="72"/>
      <c r="I2510" s="72"/>
      <c r="J2510" s="72"/>
      <c r="K2510" s="72"/>
      <c r="L2510" s="72"/>
      <c r="M2510" s="72"/>
      <c r="N2510" s="72"/>
      <c r="O2510" s="72"/>
      <c r="P2510" s="72"/>
      <c r="Q2510" s="72"/>
      <c r="R2510" s="72"/>
      <c r="S2510" s="72"/>
      <c r="T2510" s="72"/>
      <c r="U2510" s="72"/>
      <c r="V2510" s="72"/>
      <c r="W2510" s="72"/>
      <c r="X2510" s="72"/>
      <c r="Y2510" s="72"/>
    </row>
    <row r="2511" spans="1:25" x14ac:dyDescent="0.3">
      <c r="A2511" s="4"/>
      <c r="B2511" s="4"/>
      <c r="C2511" s="4"/>
      <c r="D2511" s="4"/>
      <c r="E2511" s="4"/>
      <c r="F2511" s="4"/>
      <c r="G2511" s="4"/>
      <c r="H2511" s="72"/>
      <c r="I2511" s="72"/>
      <c r="J2511" s="72"/>
      <c r="K2511" s="72"/>
      <c r="L2511" s="72"/>
      <c r="M2511" s="72"/>
      <c r="N2511" s="72"/>
      <c r="O2511" s="72"/>
      <c r="P2511" s="72"/>
      <c r="Q2511" s="72"/>
      <c r="R2511" s="72"/>
      <c r="S2511" s="72"/>
      <c r="T2511" s="72"/>
      <c r="U2511" s="72"/>
      <c r="V2511" s="72"/>
      <c r="W2511" s="72"/>
      <c r="X2511" s="72"/>
      <c r="Y2511" s="72"/>
    </row>
    <row r="2512" spans="1:25" x14ac:dyDescent="0.3">
      <c r="A2512" s="4"/>
      <c r="B2512" s="4"/>
      <c r="C2512" s="4"/>
      <c r="D2512" s="4"/>
      <c r="E2512" s="4"/>
      <c r="F2512" s="4"/>
      <c r="G2512" s="4"/>
      <c r="H2512" s="72"/>
      <c r="I2512" s="72"/>
      <c r="J2512" s="72"/>
      <c r="K2512" s="72"/>
      <c r="L2512" s="72"/>
      <c r="M2512" s="72"/>
      <c r="N2512" s="72"/>
      <c r="O2512" s="72"/>
      <c r="P2512" s="72"/>
      <c r="Q2512" s="72"/>
      <c r="R2512" s="72"/>
      <c r="S2512" s="72"/>
      <c r="T2512" s="72"/>
      <c r="U2512" s="72"/>
      <c r="V2512" s="72"/>
      <c r="W2512" s="72"/>
      <c r="X2512" s="72"/>
      <c r="Y2512" s="72"/>
    </row>
    <row r="2513" spans="1:25" x14ac:dyDescent="0.3">
      <c r="A2513" s="4"/>
      <c r="B2513" s="4"/>
      <c r="C2513" s="4"/>
      <c r="D2513" s="4"/>
      <c r="E2513" s="4"/>
      <c r="F2513" s="4"/>
      <c r="G2513" s="4"/>
      <c r="H2513" s="72"/>
      <c r="I2513" s="72"/>
      <c r="J2513" s="72"/>
      <c r="K2513" s="72"/>
      <c r="L2513" s="72"/>
      <c r="M2513" s="72"/>
      <c r="N2513" s="72"/>
      <c r="O2513" s="72"/>
      <c r="P2513" s="72"/>
      <c r="Q2513" s="72"/>
      <c r="R2513" s="72"/>
      <c r="S2513" s="72"/>
      <c r="T2513" s="72"/>
      <c r="U2513" s="72"/>
      <c r="V2513" s="72"/>
      <c r="W2513" s="72"/>
      <c r="X2513" s="72"/>
      <c r="Y2513" s="72"/>
    </row>
    <row r="2514" spans="1:25" x14ac:dyDescent="0.3">
      <c r="A2514" s="4"/>
      <c r="B2514" s="4"/>
      <c r="C2514" s="4"/>
      <c r="D2514" s="4"/>
      <c r="E2514" s="4"/>
      <c r="F2514" s="4"/>
      <c r="G2514" s="4"/>
      <c r="H2514" s="72"/>
      <c r="I2514" s="72"/>
      <c r="J2514" s="72"/>
      <c r="K2514" s="72"/>
      <c r="L2514" s="72"/>
      <c r="M2514" s="72"/>
      <c r="N2514" s="72"/>
      <c r="O2514" s="72"/>
      <c r="P2514" s="72"/>
      <c r="Q2514" s="72"/>
      <c r="R2514" s="72"/>
      <c r="S2514" s="72"/>
      <c r="T2514" s="72"/>
      <c r="U2514" s="72"/>
      <c r="V2514" s="72"/>
      <c r="W2514" s="72"/>
      <c r="X2514" s="72"/>
      <c r="Y2514" s="72"/>
    </row>
    <row r="2515" spans="1:25" x14ac:dyDescent="0.3">
      <c r="A2515" s="4"/>
      <c r="B2515" s="4"/>
      <c r="C2515" s="4"/>
      <c r="D2515" s="4"/>
      <c r="E2515" s="4"/>
      <c r="F2515" s="4"/>
      <c r="G2515" s="4"/>
      <c r="H2515" s="72"/>
      <c r="I2515" s="72"/>
      <c r="J2515" s="72"/>
      <c r="K2515" s="72"/>
      <c r="L2515" s="72"/>
      <c r="M2515" s="72"/>
      <c r="N2515" s="72"/>
      <c r="O2515" s="72"/>
      <c r="P2515" s="72"/>
      <c r="Q2515" s="72"/>
      <c r="R2515" s="72"/>
      <c r="S2515" s="72"/>
      <c r="T2515" s="72"/>
      <c r="U2515" s="72"/>
      <c r="V2515" s="72"/>
      <c r="W2515" s="72"/>
      <c r="X2515" s="72"/>
      <c r="Y2515" s="72"/>
    </row>
    <row r="2516" spans="1:25" x14ac:dyDescent="0.3">
      <c r="A2516" s="4"/>
      <c r="B2516" s="4"/>
      <c r="C2516" s="4"/>
      <c r="D2516" s="4"/>
      <c r="E2516" s="4"/>
      <c r="F2516" s="4"/>
      <c r="G2516" s="4"/>
      <c r="H2516" s="72"/>
      <c r="I2516" s="72"/>
      <c r="J2516" s="72"/>
      <c r="K2516" s="72"/>
      <c r="L2516" s="72"/>
      <c r="M2516" s="72"/>
      <c r="N2516" s="72"/>
      <c r="O2516" s="72"/>
      <c r="P2516" s="72"/>
      <c r="Q2516" s="72"/>
      <c r="R2516" s="72"/>
      <c r="S2516" s="72"/>
      <c r="T2516" s="72"/>
      <c r="U2516" s="72"/>
      <c r="V2516" s="72"/>
      <c r="W2516" s="72"/>
      <c r="X2516" s="72"/>
      <c r="Y2516" s="72"/>
    </row>
    <row r="2517" spans="1:25" x14ac:dyDescent="0.3">
      <c r="A2517" s="4"/>
      <c r="B2517" s="4"/>
      <c r="C2517" s="4"/>
      <c r="D2517" s="4"/>
      <c r="E2517" s="4"/>
      <c r="F2517" s="4"/>
      <c r="G2517" s="4"/>
      <c r="H2517" s="72"/>
      <c r="I2517" s="72"/>
      <c r="J2517" s="72"/>
      <c r="K2517" s="72"/>
      <c r="L2517" s="72"/>
      <c r="M2517" s="72"/>
      <c r="N2517" s="72"/>
      <c r="O2517" s="72"/>
      <c r="P2517" s="72"/>
      <c r="Q2517" s="72"/>
      <c r="R2517" s="72"/>
      <c r="S2517" s="72"/>
      <c r="T2517" s="72"/>
      <c r="U2517" s="72"/>
      <c r="V2517" s="72"/>
      <c r="W2517" s="72"/>
      <c r="X2517" s="72"/>
      <c r="Y2517" s="72"/>
    </row>
    <row r="2518" spans="1:25" x14ac:dyDescent="0.3">
      <c r="A2518" s="4"/>
      <c r="B2518" s="4"/>
      <c r="C2518" s="4"/>
      <c r="D2518" s="4"/>
      <c r="E2518" s="4"/>
      <c r="F2518" s="4"/>
      <c r="G2518" s="4"/>
      <c r="H2518" s="72"/>
      <c r="I2518" s="72"/>
      <c r="J2518" s="72"/>
      <c r="K2518" s="72"/>
      <c r="L2518" s="72"/>
      <c r="M2518" s="72"/>
      <c r="N2518" s="72"/>
      <c r="O2518" s="72"/>
      <c r="P2518" s="72"/>
      <c r="Q2518" s="72"/>
      <c r="R2518" s="72"/>
      <c r="S2518" s="72"/>
      <c r="T2518" s="72"/>
      <c r="U2518" s="72"/>
      <c r="V2518" s="72"/>
      <c r="W2518" s="72"/>
      <c r="X2518" s="72"/>
      <c r="Y2518" s="72"/>
    </row>
    <row r="2519" spans="1:25" x14ac:dyDescent="0.3">
      <c r="A2519" s="4"/>
      <c r="B2519" s="4"/>
      <c r="C2519" s="4"/>
      <c r="D2519" s="4"/>
      <c r="E2519" s="4"/>
      <c r="F2519" s="4"/>
      <c r="G2519" s="4"/>
      <c r="H2519" s="72"/>
      <c r="I2519" s="72"/>
      <c r="J2519" s="72"/>
      <c r="K2519" s="72"/>
      <c r="L2519" s="72"/>
      <c r="M2519" s="72"/>
      <c r="N2519" s="72"/>
      <c r="O2519" s="72"/>
      <c r="P2519" s="72"/>
      <c r="Q2519" s="72"/>
      <c r="R2519" s="72"/>
      <c r="S2519" s="72"/>
      <c r="T2519" s="72"/>
      <c r="U2519" s="72"/>
      <c r="V2519" s="72"/>
      <c r="W2519" s="72"/>
      <c r="X2519" s="72"/>
      <c r="Y2519" s="72"/>
    </row>
    <row r="2520" spans="1:25" x14ac:dyDescent="0.3">
      <c r="A2520" s="4"/>
      <c r="B2520" s="4"/>
      <c r="C2520" s="4"/>
      <c r="D2520" s="4"/>
      <c r="E2520" s="4"/>
      <c r="F2520" s="4"/>
      <c r="G2520" s="4"/>
      <c r="H2520" s="72"/>
      <c r="I2520" s="72"/>
      <c r="J2520" s="72"/>
      <c r="K2520" s="72"/>
      <c r="L2520" s="72"/>
      <c r="M2520" s="72"/>
      <c r="N2520" s="72"/>
      <c r="O2520" s="72"/>
      <c r="P2520" s="72"/>
      <c r="Q2520" s="72"/>
      <c r="R2520" s="72"/>
      <c r="S2520" s="72"/>
      <c r="T2520" s="72"/>
      <c r="U2520" s="72"/>
      <c r="V2520" s="72"/>
      <c r="W2520" s="72"/>
      <c r="X2520" s="72"/>
      <c r="Y2520" s="72"/>
    </row>
    <row r="2521" spans="1:25" x14ac:dyDescent="0.3">
      <c r="A2521" s="4"/>
      <c r="B2521" s="4"/>
      <c r="C2521" s="4"/>
      <c r="D2521" s="4"/>
      <c r="E2521" s="4"/>
      <c r="F2521" s="4"/>
      <c r="G2521" s="4"/>
      <c r="H2521" s="72"/>
      <c r="I2521" s="72"/>
      <c r="J2521" s="72"/>
      <c r="K2521" s="72"/>
      <c r="L2521" s="72"/>
      <c r="M2521" s="72"/>
      <c r="N2521" s="72"/>
      <c r="O2521" s="72"/>
      <c r="P2521" s="72"/>
      <c r="Q2521" s="72"/>
      <c r="R2521" s="72"/>
      <c r="S2521" s="72"/>
      <c r="T2521" s="72"/>
      <c r="U2521" s="72"/>
      <c r="V2521" s="72"/>
      <c r="W2521" s="72"/>
      <c r="X2521" s="72"/>
      <c r="Y2521" s="72"/>
    </row>
    <row r="2522" spans="1:25" x14ac:dyDescent="0.3">
      <c r="A2522" s="4"/>
      <c r="B2522" s="4"/>
      <c r="C2522" s="4"/>
      <c r="D2522" s="4"/>
      <c r="E2522" s="4"/>
      <c r="F2522" s="4"/>
      <c r="G2522" s="4"/>
      <c r="H2522" s="72"/>
      <c r="I2522" s="72"/>
      <c r="J2522" s="72"/>
      <c r="K2522" s="72"/>
      <c r="L2522" s="72"/>
      <c r="M2522" s="72"/>
      <c r="N2522" s="72"/>
      <c r="O2522" s="72"/>
      <c r="P2522" s="72"/>
      <c r="Q2522" s="72"/>
      <c r="R2522" s="72"/>
      <c r="S2522" s="72"/>
      <c r="T2522" s="72"/>
      <c r="U2522" s="72"/>
      <c r="V2522" s="72"/>
      <c r="W2522" s="72"/>
      <c r="X2522" s="72"/>
      <c r="Y2522" s="72"/>
    </row>
    <row r="2523" spans="1:25" x14ac:dyDescent="0.3">
      <c r="A2523" s="4"/>
      <c r="B2523" s="4"/>
      <c r="C2523" s="4"/>
      <c r="D2523" s="4"/>
      <c r="E2523" s="4"/>
      <c r="F2523" s="4"/>
      <c r="G2523" s="4"/>
      <c r="H2523" s="72"/>
      <c r="I2523" s="72"/>
      <c r="J2523" s="72"/>
      <c r="K2523" s="72"/>
      <c r="L2523" s="72"/>
      <c r="M2523" s="72"/>
      <c r="N2523" s="72"/>
      <c r="O2523" s="72"/>
      <c r="P2523" s="72"/>
      <c r="Q2523" s="72"/>
      <c r="R2523" s="72"/>
      <c r="S2523" s="72"/>
      <c r="T2523" s="72"/>
      <c r="U2523" s="72"/>
      <c r="V2523" s="72"/>
      <c r="W2523" s="72"/>
      <c r="X2523" s="72"/>
      <c r="Y2523" s="72"/>
    </row>
    <row r="2524" spans="1:25" x14ac:dyDescent="0.3">
      <c r="A2524" s="4"/>
      <c r="B2524" s="4"/>
      <c r="C2524" s="4"/>
      <c r="D2524" s="4"/>
      <c r="E2524" s="4"/>
      <c r="F2524" s="4"/>
      <c r="G2524" s="4"/>
      <c r="H2524" s="72"/>
      <c r="I2524" s="72"/>
      <c r="J2524" s="72"/>
      <c r="K2524" s="72"/>
      <c r="L2524" s="72"/>
      <c r="M2524" s="72"/>
      <c r="N2524" s="72"/>
      <c r="O2524" s="72"/>
      <c r="P2524" s="72"/>
      <c r="Q2524" s="72"/>
      <c r="R2524" s="72"/>
      <c r="S2524" s="72"/>
      <c r="T2524" s="72"/>
      <c r="U2524" s="72"/>
      <c r="V2524" s="72"/>
      <c r="W2524" s="72"/>
      <c r="X2524" s="72"/>
      <c r="Y2524" s="72"/>
    </row>
    <row r="2525" spans="1:25" x14ac:dyDescent="0.3">
      <c r="A2525" s="4"/>
      <c r="B2525" s="4"/>
      <c r="C2525" s="4"/>
      <c r="D2525" s="4"/>
      <c r="E2525" s="4"/>
      <c r="F2525" s="4"/>
      <c r="G2525" s="4"/>
      <c r="H2525" s="72"/>
      <c r="I2525" s="72"/>
      <c r="J2525" s="72"/>
      <c r="K2525" s="72"/>
      <c r="L2525" s="72"/>
      <c r="M2525" s="72"/>
      <c r="N2525" s="72"/>
      <c r="O2525" s="72"/>
      <c r="P2525" s="72"/>
      <c r="Q2525" s="72"/>
      <c r="R2525" s="72"/>
      <c r="S2525" s="72"/>
      <c r="T2525" s="72"/>
      <c r="U2525" s="72"/>
      <c r="V2525" s="72"/>
      <c r="W2525" s="72"/>
      <c r="X2525" s="72"/>
      <c r="Y2525" s="72"/>
    </row>
    <row r="2526" spans="1:25" x14ac:dyDescent="0.3">
      <c r="A2526" s="4"/>
      <c r="B2526" s="4"/>
      <c r="C2526" s="4"/>
      <c r="D2526" s="4"/>
      <c r="E2526" s="4"/>
      <c r="F2526" s="4"/>
      <c r="G2526" s="4"/>
      <c r="H2526" s="72"/>
      <c r="I2526" s="72"/>
      <c r="J2526" s="72"/>
      <c r="K2526" s="72"/>
      <c r="L2526" s="72"/>
      <c r="M2526" s="72"/>
      <c r="N2526" s="72"/>
      <c r="O2526" s="72"/>
      <c r="P2526" s="72"/>
      <c r="Q2526" s="72"/>
      <c r="R2526" s="72"/>
      <c r="S2526" s="72"/>
      <c r="T2526" s="72"/>
      <c r="U2526" s="72"/>
      <c r="V2526" s="72"/>
      <c r="W2526" s="72"/>
      <c r="X2526" s="72"/>
      <c r="Y2526" s="72"/>
    </row>
    <row r="2527" spans="1:25" x14ac:dyDescent="0.3">
      <c r="A2527" s="4"/>
      <c r="B2527" s="4"/>
      <c r="C2527" s="4"/>
      <c r="D2527" s="4"/>
      <c r="E2527" s="4"/>
      <c r="F2527" s="4"/>
      <c r="G2527" s="4"/>
      <c r="H2527" s="72"/>
      <c r="I2527" s="72"/>
      <c r="J2527" s="72"/>
      <c r="K2527" s="72"/>
      <c r="L2527" s="72"/>
      <c r="M2527" s="72"/>
      <c r="N2527" s="72"/>
      <c r="O2527" s="72"/>
      <c r="P2527" s="72"/>
      <c r="Q2527" s="72"/>
      <c r="R2527" s="72"/>
      <c r="S2527" s="72"/>
      <c r="T2527" s="72"/>
      <c r="U2527" s="72"/>
      <c r="V2527" s="72"/>
      <c r="W2527" s="72"/>
      <c r="X2527" s="72"/>
      <c r="Y2527" s="72"/>
    </row>
    <row r="2528" spans="1:25" x14ac:dyDescent="0.3">
      <c r="A2528" s="4"/>
      <c r="B2528" s="4"/>
      <c r="C2528" s="4"/>
      <c r="D2528" s="4"/>
      <c r="E2528" s="4"/>
      <c r="F2528" s="4"/>
      <c r="G2528" s="4"/>
      <c r="H2528" s="72"/>
      <c r="I2528" s="72"/>
      <c r="J2528" s="72"/>
      <c r="K2528" s="72"/>
      <c r="L2528" s="72"/>
      <c r="M2528" s="72"/>
      <c r="N2528" s="72"/>
      <c r="O2528" s="72"/>
      <c r="P2528" s="72"/>
      <c r="Q2528" s="72"/>
      <c r="R2528" s="72"/>
      <c r="S2528" s="72"/>
      <c r="T2528" s="72"/>
      <c r="U2528" s="72"/>
      <c r="V2528" s="72"/>
      <c r="W2528" s="72"/>
      <c r="X2528" s="72"/>
      <c r="Y2528" s="72"/>
    </row>
    <row r="2529" spans="1:25" x14ac:dyDescent="0.3">
      <c r="A2529" s="4"/>
      <c r="B2529" s="4"/>
      <c r="C2529" s="4"/>
      <c r="D2529" s="4"/>
      <c r="E2529" s="4"/>
      <c r="F2529" s="4"/>
      <c r="G2529" s="4"/>
      <c r="H2529" s="72"/>
      <c r="I2529" s="72"/>
      <c r="J2529" s="72"/>
      <c r="K2529" s="72"/>
      <c r="L2529" s="72"/>
      <c r="M2529" s="72"/>
      <c r="N2529" s="72"/>
      <c r="O2529" s="72"/>
      <c r="P2529" s="72"/>
      <c r="Q2529" s="72"/>
      <c r="R2529" s="72"/>
      <c r="S2529" s="72"/>
      <c r="T2529" s="72"/>
      <c r="U2529" s="72"/>
      <c r="V2529" s="72"/>
      <c r="W2529" s="72"/>
      <c r="X2529" s="72"/>
      <c r="Y2529" s="72"/>
    </row>
    <row r="2530" spans="1:25" x14ac:dyDescent="0.3">
      <c r="A2530" s="4"/>
      <c r="B2530" s="4"/>
      <c r="C2530" s="4"/>
      <c r="D2530" s="4"/>
      <c r="E2530" s="4"/>
      <c r="F2530" s="4"/>
      <c r="G2530" s="4"/>
      <c r="H2530" s="72"/>
      <c r="I2530" s="72"/>
      <c r="J2530" s="72"/>
      <c r="K2530" s="72"/>
      <c r="L2530" s="72"/>
      <c r="M2530" s="72"/>
      <c r="N2530" s="72"/>
      <c r="O2530" s="72"/>
      <c r="P2530" s="72"/>
      <c r="Q2530" s="72"/>
      <c r="R2530" s="72"/>
      <c r="S2530" s="72"/>
      <c r="T2530" s="72"/>
      <c r="U2530" s="72"/>
      <c r="V2530" s="72"/>
      <c r="W2530" s="72"/>
      <c r="X2530" s="72"/>
      <c r="Y2530" s="72"/>
    </row>
    <row r="2531" spans="1:25" x14ac:dyDescent="0.3">
      <c r="A2531" s="4"/>
      <c r="B2531" s="4"/>
      <c r="C2531" s="4"/>
      <c r="D2531" s="4"/>
      <c r="E2531" s="4"/>
      <c r="F2531" s="4"/>
      <c r="G2531" s="4"/>
      <c r="H2531" s="72"/>
      <c r="I2531" s="72"/>
      <c r="J2531" s="72"/>
      <c r="K2531" s="72"/>
      <c r="L2531" s="72"/>
      <c r="M2531" s="72"/>
      <c r="N2531" s="72"/>
      <c r="O2531" s="72"/>
      <c r="P2531" s="72"/>
      <c r="Q2531" s="72"/>
      <c r="R2531" s="72"/>
      <c r="S2531" s="72"/>
      <c r="T2531" s="72"/>
      <c r="U2531" s="72"/>
      <c r="V2531" s="72"/>
      <c r="W2531" s="72"/>
      <c r="X2531" s="72"/>
      <c r="Y2531" s="72"/>
    </row>
    <row r="2532" spans="1:25" x14ac:dyDescent="0.3">
      <c r="A2532" s="4"/>
      <c r="B2532" s="4"/>
      <c r="C2532" s="4"/>
      <c r="D2532" s="4"/>
      <c r="E2532" s="4"/>
      <c r="F2532" s="4"/>
      <c r="G2532" s="4"/>
      <c r="H2532" s="72"/>
      <c r="I2532" s="72"/>
      <c r="J2532" s="72"/>
      <c r="K2532" s="72"/>
      <c r="L2532" s="72"/>
      <c r="M2532" s="72"/>
      <c r="N2532" s="72"/>
      <c r="O2532" s="72"/>
      <c r="P2532" s="72"/>
      <c r="Q2532" s="72"/>
      <c r="R2532" s="72"/>
      <c r="S2532" s="72"/>
      <c r="T2532" s="72"/>
      <c r="U2532" s="72"/>
      <c r="V2532" s="72"/>
      <c r="W2532" s="72"/>
      <c r="X2532" s="72"/>
      <c r="Y2532" s="72"/>
    </row>
    <row r="2533" spans="1:25" x14ac:dyDescent="0.3">
      <c r="A2533" s="4"/>
      <c r="B2533" s="4"/>
      <c r="C2533" s="4"/>
      <c r="D2533" s="4"/>
      <c r="E2533" s="4"/>
      <c r="F2533" s="4"/>
      <c r="G2533" s="4"/>
      <c r="H2533" s="72"/>
      <c r="I2533" s="72"/>
      <c r="J2533" s="72"/>
      <c r="K2533" s="72"/>
      <c r="L2533" s="72"/>
      <c r="M2533" s="72"/>
      <c r="N2533" s="72"/>
      <c r="O2533" s="72"/>
      <c r="P2533" s="72"/>
      <c r="Q2533" s="72"/>
      <c r="R2533" s="72"/>
      <c r="S2533" s="72"/>
      <c r="T2533" s="72"/>
      <c r="U2533" s="72"/>
      <c r="V2533" s="72"/>
      <c r="W2533" s="72"/>
      <c r="X2533" s="72"/>
      <c r="Y2533" s="72"/>
    </row>
    <row r="2534" spans="1:25" x14ac:dyDescent="0.3">
      <c r="A2534" s="4"/>
      <c r="B2534" s="4"/>
      <c r="C2534" s="4"/>
      <c r="D2534" s="4"/>
      <c r="E2534" s="4"/>
      <c r="F2534" s="4"/>
      <c r="G2534" s="4"/>
      <c r="H2534" s="72"/>
      <c r="I2534" s="72"/>
      <c r="J2534" s="72"/>
      <c r="K2534" s="72"/>
      <c r="L2534" s="72"/>
      <c r="M2534" s="72"/>
      <c r="N2534" s="72"/>
      <c r="O2534" s="72"/>
      <c r="P2534" s="72"/>
      <c r="Q2534" s="72"/>
      <c r="R2534" s="72"/>
      <c r="S2534" s="72"/>
      <c r="T2534" s="72"/>
      <c r="U2534" s="72"/>
      <c r="V2534" s="72"/>
      <c r="W2534" s="72"/>
      <c r="X2534" s="72"/>
      <c r="Y2534" s="72"/>
    </row>
    <row r="2535" spans="1:25" x14ac:dyDescent="0.3">
      <c r="A2535" s="4"/>
      <c r="B2535" s="4"/>
      <c r="C2535" s="4"/>
      <c r="D2535" s="4"/>
      <c r="E2535" s="4"/>
      <c r="F2535" s="4"/>
      <c r="G2535" s="4"/>
      <c r="H2535" s="72"/>
      <c r="I2535" s="72"/>
      <c r="J2535" s="72"/>
      <c r="K2535" s="72"/>
      <c r="L2535" s="72"/>
      <c r="M2535" s="72"/>
      <c r="N2535" s="72"/>
      <c r="O2535" s="72"/>
      <c r="P2535" s="72"/>
      <c r="Q2535" s="72"/>
      <c r="R2535" s="72"/>
      <c r="S2535" s="72"/>
      <c r="T2535" s="72"/>
      <c r="U2535" s="72"/>
      <c r="V2535" s="72"/>
      <c r="W2535" s="72"/>
      <c r="X2535" s="72"/>
      <c r="Y2535" s="72"/>
    </row>
    <row r="2536" spans="1:25" x14ac:dyDescent="0.3">
      <c r="A2536" s="4"/>
      <c r="B2536" s="4"/>
      <c r="C2536" s="4"/>
      <c r="D2536" s="4"/>
      <c r="E2536" s="4"/>
      <c r="F2536" s="4"/>
      <c r="G2536" s="4"/>
      <c r="H2536" s="72"/>
      <c r="I2536" s="72"/>
      <c r="J2536" s="72"/>
      <c r="K2536" s="72"/>
      <c r="L2536" s="72"/>
      <c r="M2536" s="72"/>
      <c r="N2536" s="72"/>
      <c r="O2536" s="72"/>
      <c r="P2536" s="72"/>
      <c r="Q2536" s="72"/>
      <c r="R2536" s="72"/>
      <c r="S2536" s="72"/>
      <c r="T2536" s="72"/>
      <c r="U2536" s="72"/>
      <c r="V2536" s="72"/>
      <c r="W2536" s="72"/>
      <c r="X2536" s="72"/>
      <c r="Y2536" s="72"/>
    </row>
    <row r="2537" spans="1:25" x14ac:dyDescent="0.3">
      <c r="A2537" s="4"/>
      <c r="B2537" s="4"/>
      <c r="C2537" s="4"/>
      <c r="D2537" s="4"/>
      <c r="E2537" s="4"/>
      <c r="F2537" s="4"/>
      <c r="G2537" s="4"/>
      <c r="H2537" s="72"/>
      <c r="I2537" s="72"/>
      <c r="J2537" s="72"/>
      <c r="K2537" s="72"/>
      <c r="L2537" s="72"/>
      <c r="M2537" s="72"/>
      <c r="N2537" s="72"/>
      <c r="O2537" s="72"/>
      <c r="P2537" s="72"/>
      <c r="Q2537" s="72"/>
      <c r="R2537" s="72"/>
      <c r="S2537" s="72"/>
      <c r="T2537" s="72"/>
      <c r="U2537" s="72"/>
      <c r="V2537" s="72"/>
      <c r="W2537" s="72"/>
      <c r="X2537" s="72"/>
      <c r="Y2537" s="72"/>
    </row>
    <row r="2538" spans="1:25" x14ac:dyDescent="0.3">
      <c r="A2538" s="4"/>
      <c r="B2538" s="4"/>
      <c r="C2538" s="4"/>
      <c r="D2538" s="4"/>
      <c r="E2538" s="4"/>
      <c r="F2538" s="4"/>
      <c r="G2538" s="4"/>
      <c r="H2538" s="72"/>
      <c r="I2538" s="72"/>
      <c r="J2538" s="72"/>
      <c r="K2538" s="72"/>
      <c r="L2538" s="72"/>
      <c r="M2538" s="72"/>
      <c r="N2538" s="72"/>
      <c r="O2538" s="72"/>
      <c r="P2538" s="72"/>
      <c r="Q2538" s="72"/>
      <c r="R2538" s="72"/>
      <c r="S2538" s="72"/>
      <c r="T2538" s="72"/>
      <c r="U2538" s="72"/>
      <c r="V2538" s="72"/>
      <c r="W2538" s="72"/>
      <c r="X2538" s="72"/>
      <c r="Y2538" s="72"/>
    </row>
    <row r="2539" spans="1:25" x14ac:dyDescent="0.3">
      <c r="A2539" s="4"/>
      <c r="B2539" s="4"/>
      <c r="C2539" s="4"/>
      <c r="D2539" s="4"/>
      <c r="E2539" s="4"/>
      <c r="F2539" s="4"/>
      <c r="G2539" s="4"/>
      <c r="H2539" s="72"/>
      <c r="I2539" s="72"/>
      <c r="J2539" s="72"/>
      <c r="K2539" s="72"/>
      <c r="L2539" s="72"/>
      <c r="M2539" s="72"/>
      <c r="N2539" s="72"/>
      <c r="O2539" s="72"/>
      <c r="P2539" s="72"/>
      <c r="Q2539" s="72"/>
      <c r="R2539" s="72"/>
      <c r="S2539" s="72"/>
      <c r="T2539" s="72"/>
      <c r="U2539" s="72"/>
      <c r="V2539" s="72"/>
      <c r="W2539" s="72"/>
      <c r="X2539" s="72"/>
      <c r="Y2539" s="72"/>
    </row>
    <row r="2540" spans="1:25" x14ac:dyDescent="0.3">
      <c r="A2540" s="4"/>
      <c r="B2540" s="4"/>
      <c r="C2540" s="4"/>
      <c r="D2540" s="4"/>
      <c r="E2540" s="4"/>
      <c r="F2540" s="4"/>
      <c r="G2540" s="4"/>
      <c r="H2540" s="72"/>
      <c r="I2540" s="72"/>
      <c r="J2540" s="72"/>
      <c r="K2540" s="72"/>
      <c r="L2540" s="72"/>
      <c r="M2540" s="72"/>
      <c r="N2540" s="72"/>
      <c r="O2540" s="72"/>
      <c r="P2540" s="72"/>
      <c r="Q2540" s="72"/>
      <c r="R2540" s="72"/>
      <c r="S2540" s="72"/>
      <c r="T2540" s="72"/>
      <c r="U2540" s="72"/>
      <c r="V2540" s="72"/>
      <c r="W2540" s="72"/>
      <c r="X2540" s="72"/>
      <c r="Y2540" s="72"/>
    </row>
    <row r="2541" spans="1:25" x14ac:dyDescent="0.3">
      <c r="A2541" s="4"/>
      <c r="B2541" s="4"/>
      <c r="C2541" s="4"/>
      <c r="D2541" s="4"/>
      <c r="E2541" s="4"/>
      <c r="F2541" s="4"/>
      <c r="G2541" s="4"/>
      <c r="H2541" s="72"/>
      <c r="I2541" s="72"/>
      <c r="J2541" s="72"/>
      <c r="K2541" s="72"/>
      <c r="L2541" s="72"/>
      <c r="M2541" s="72"/>
      <c r="N2541" s="72"/>
      <c r="O2541" s="72"/>
      <c r="P2541" s="72"/>
      <c r="Q2541" s="72"/>
      <c r="R2541" s="72"/>
      <c r="S2541" s="72"/>
      <c r="T2541" s="72"/>
      <c r="U2541" s="72"/>
      <c r="V2541" s="72"/>
      <c r="W2541" s="72"/>
      <c r="X2541" s="72"/>
      <c r="Y2541" s="72"/>
    </row>
    <row r="2542" spans="1:25" x14ac:dyDescent="0.3">
      <c r="A2542" s="4"/>
      <c r="B2542" s="4"/>
      <c r="C2542" s="4"/>
      <c r="D2542" s="4"/>
      <c r="E2542" s="4"/>
      <c r="F2542" s="4"/>
      <c r="G2542" s="4"/>
      <c r="H2542" s="72"/>
      <c r="I2542" s="72"/>
      <c r="J2542" s="72"/>
      <c r="K2542" s="72"/>
      <c r="L2542" s="72"/>
      <c r="M2542" s="72"/>
      <c r="N2542" s="72"/>
      <c r="O2542" s="72"/>
      <c r="P2542" s="72"/>
      <c r="Q2542" s="72"/>
      <c r="R2542" s="72"/>
      <c r="S2542" s="72"/>
      <c r="T2542" s="72"/>
      <c r="U2542" s="72"/>
      <c r="V2542" s="72"/>
      <c r="W2542" s="72"/>
      <c r="X2542" s="72"/>
      <c r="Y2542" s="72"/>
    </row>
    <row r="2543" spans="1:25" x14ac:dyDescent="0.3">
      <c r="A2543" s="4"/>
      <c r="B2543" s="4"/>
      <c r="C2543" s="4"/>
      <c r="D2543" s="4"/>
      <c r="E2543" s="4"/>
      <c r="F2543" s="4"/>
      <c r="G2543" s="4"/>
      <c r="H2543" s="72"/>
      <c r="I2543" s="72"/>
      <c r="J2543" s="72"/>
      <c r="K2543" s="72"/>
      <c r="L2543" s="72"/>
      <c r="M2543" s="72"/>
      <c r="N2543" s="72"/>
      <c r="O2543" s="72"/>
      <c r="P2543" s="72"/>
      <c r="Q2543" s="72"/>
      <c r="R2543" s="72"/>
      <c r="S2543" s="72"/>
      <c r="T2543" s="72"/>
      <c r="U2543" s="72"/>
      <c r="V2543" s="72"/>
      <c r="W2543" s="72"/>
      <c r="X2543" s="72"/>
      <c r="Y2543" s="72"/>
    </row>
    <row r="2544" spans="1:25" x14ac:dyDescent="0.3">
      <c r="A2544" s="4"/>
      <c r="B2544" s="4"/>
      <c r="C2544" s="4"/>
      <c r="D2544" s="4"/>
      <c r="E2544" s="4"/>
      <c r="F2544" s="4"/>
      <c r="G2544" s="4"/>
      <c r="H2544" s="72"/>
      <c r="I2544" s="72"/>
      <c r="J2544" s="72"/>
      <c r="K2544" s="72"/>
      <c r="L2544" s="72"/>
      <c r="M2544" s="72"/>
      <c r="N2544" s="72"/>
      <c r="O2544" s="72"/>
      <c r="P2544" s="72"/>
      <c r="Q2544" s="72"/>
      <c r="R2544" s="72"/>
      <c r="S2544" s="72"/>
      <c r="T2544" s="72"/>
      <c r="U2544" s="72"/>
      <c r="V2544" s="72"/>
      <c r="W2544" s="72"/>
      <c r="X2544" s="72"/>
      <c r="Y2544" s="72"/>
    </row>
    <row r="2545" spans="1:25" x14ac:dyDescent="0.3">
      <c r="A2545" s="4"/>
      <c r="B2545" s="4"/>
      <c r="C2545" s="4"/>
      <c r="D2545" s="4"/>
      <c r="E2545" s="4"/>
      <c r="F2545" s="4"/>
      <c r="G2545" s="4"/>
      <c r="H2545" s="72"/>
      <c r="I2545" s="72"/>
      <c r="J2545" s="72"/>
      <c r="K2545" s="72"/>
      <c r="L2545" s="72"/>
      <c r="M2545" s="72"/>
      <c r="N2545" s="72"/>
      <c r="O2545" s="72"/>
      <c r="P2545" s="72"/>
      <c r="Q2545" s="72"/>
      <c r="R2545" s="72"/>
      <c r="S2545" s="72"/>
      <c r="T2545" s="72"/>
      <c r="U2545" s="72"/>
      <c r="V2545" s="72"/>
      <c r="W2545" s="72"/>
      <c r="X2545" s="72"/>
      <c r="Y2545" s="72"/>
    </row>
    <row r="2546" spans="1:25" x14ac:dyDescent="0.3">
      <c r="A2546" s="4"/>
      <c r="B2546" s="4"/>
      <c r="C2546" s="4"/>
      <c r="D2546" s="4"/>
      <c r="E2546" s="4"/>
      <c r="F2546" s="4"/>
      <c r="G2546" s="4"/>
      <c r="H2546" s="72"/>
      <c r="I2546" s="72"/>
      <c r="J2546" s="72"/>
      <c r="K2546" s="72"/>
      <c r="L2546" s="72"/>
      <c r="M2546" s="72"/>
      <c r="N2546" s="72"/>
      <c r="O2546" s="72"/>
      <c r="P2546" s="72"/>
      <c r="Q2546" s="72"/>
      <c r="R2546" s="72"/>
      <c r="S2546" s="72"/>
      <c r="T2546" s="72"/>
      <c r="U2546" s="72"/>
      <c r="V2546" s="72"/>
      <c r="W2546" s="72"/>
      <c r="X2546" s="72"/>
      <c r="Y2546" s="72"/>
    </row>
    <row r="2547" spans="1:25" x14ac:dyDescent="0.3">
      <c r="A2547" s="4"/>
      <c r="B2547" s="4"/>
      <c r="C2547" s="4"/>
      <c r="D2547" s="4"/>
      <c r="E2547" s="4"/>
      <c r="F2547" s="4"/>
      <c r="G2547" s="4"/>
      <c r="H2547" s="72"/>
      <c r="I2547" s="72"/>
      <c r="J2547" s="72"/>
      <c r="K2547" s="72"/>
      <c r="L2547" s="72"/>
      <c r="M2547" s="72"/>
      <c r="N2547" s="72"/>
      <c r="O2547" s="72"/>
      <c r="P2547" s="72"/>
      <c r="Q2547" s="72"/>
      <c r="R2547" s="72"/>
      <c r="S2547" s="72"/>
      <c r="T2547" s="72"/>
      <c r="U2547" s="72"/>
      <c r="V2547" s="72"/>
      <c r="W2547" s="72"/>
      <c r="X2547" s="72"/>
      <c r="Y2547" s="72"/>
    </row>
    <row r="2548" spans="1:25" x14ac:dyDescent="0.3">
      <c r="A2548" s="4"/>
      <c r="B2548" s="4"/>
      <c r="C2548" s="4"/>
      <c r="D2548" s="4"/>
      <c r="E2548" s="4"/>
      <c r="F2548" s="4"/>
      <c r="G2548" s="4"/>
      <c r="H2548" s="72"/>
      <c r="I2548" s="72"/>
      <c r="J2548" s="72"/>
      <c r="K2548" s="72"/>
      <c r="L2548" s="72"/>
      <c r="M2548" s="72"/>
      <c r="N2548" s="72"/>
      <c r="O2548" s="72"/>
      <c r="P2548" s="72"/>
      <c r="Q2548" s="72"/>
      <c r="R2548" s="72"/>
      <c r="S2548" s="72"/>
      <c r="T2548" s="72"/>
      <c r="U2548" s="72"/>
      <c r="V2548" s="72"/>
      <c r="W2548" s="72"/>
      <c r="X2548" s="72"/>
      <c r="Y2548" s="72"/>
    </row>
    <row r="2549" spans="1:25" x14ac:dyDescent="0.3">
      <c r="A2549" s="4"/>
      <c r="B2549" s="4"/>
      <c r="C2549" s="4"/>
      <c r="D2549" s="4"/>
      <c r="E2549" s="4"/>
      <c r="F2549" s="4"/>
      <c r="G2549" s="4"/>
      <c r="H2549" s="72"/>
      <c r="I2549" s="72"/>
      <c r="J2549" s="72"/>
      <c r="K2549" s="72"/>
      <c r="L2549" s="72"/>
      <c r="M2549" s="72"/>
      <c r="N2549" s="72"/>
      <c r="O2549" s="72"/>
      <c r="P2549" s="72"/>
      <c r="Q2549" s="72"/>
      <c r="R2549" s="72"/>
      <c r="S2549" s="72"/>
      <c r="T2549" s="72"/>
      <c r="U2549" s="72"/>
      <c r="V2549" s="72"/>
      <c r="W2549" s="72"/>
      <c r="X2549" s="72"/>
      <c r="Y2549" s="72"/>
    </row>
    <row r="2550" spans="1:25" x14ac:dyDescent="0.3">
      <c r="A2550" s="4"/>
      <c r="B2550" s="4"/>
      <c r="C2550" s="4"/>
      <c r="D2550" s="4"/>
      <c r="E2550" s="4"/>
      <c r="F2550" s="4"/>
      <c r="G2550" s="4"/>
      <c r="H2550" s="72"/>
      <c r="I2550" s="72"/>
      <c r="J2550" s="72"/>
      <c r="K2550" s="72"/>
      <c r="L2550" s="72"/>
      <c r="M2550" s="72"/>
      <c r="N2550" s="72"/>
      <c r="O2550" s="72"/>
      <c r="P2550" s="72"/>
      <c r="Q2550" s="72"/>
      <c r="R2550" s="72"/>
      <c r="S2550" s="72"/>
      <c r="T2550" s="72"/>
      <c r="U2550" s="72"/>
      <c r="V2550" s="72"/>
      <c r="W2550" s="72"/>
      <c r="X2550" s="72"/>
      <c r="Y2550" s="72"/>
    </row>
    <row r="2551" spans="1:25" x14ac:dyDescent="0.3">
      <c r="A2551" s="4"/>
      <c r="B2551" s="4"/>
      <c r="C2551" s="4"/>
      <c r="D2551" s="4"/>
      <c r="E2551" s="4"/>
      <c r="F2551" s="4"/>
      <c r="G2551" s="4"/>
      <c r="H2551" s="72"/>
      <c r="I2551" s="72"/>
      <c r="J2551" s="72"/>
      <c r="K2551" s="72"/>
      <c r="L2551" s="72"/>
      <c r="M2551" s="72"/>
      <c r="N2551" s="72"/>
      <c r="O2551" s="72"/>
      <c r="P2551" s="72"/>
      <c r="Q2551" s="72"/>
      <c r="R2551" s="72"/>
      <c r="S2551" s="72"/>
      <c r="T2551" s="72"/>
      <c r="U2551" s="72"/>
      <c r="V2551" s="72"/>
      <c r="W2551" s="72"/>
      <c r="X2551" s="72"/>
      <c r="Y2551" s="72"/>
    </row>
    <row r="2552" spans="1:25" x14ac:dyDescent="0.3">
      <c r="A2552" s="4"/>
      <c r="B2552" s="4"/>
      <c r="C2552" s="4"/>
      <c r="D2552" s="4"/>
      <c r="E2552" s="4"/>
      <c r="F2552" s="4"/>
      <c r="G2552" s="4"/>
      <c r="H2552" s="72"/>
      <c r="I2552" s="72"/>
      <c r="J2552" s="72"/>
      <c r="K2552" s="72"/>
      <c r="L2552" s="72"/>
      <c r="M2552" s="72"/>
      <c r="N2552" s="72"/>
      <c r="O2552" s="72"/>
      <c r="P2552" s="72"/>
      <c r="Q2552" s="72"/>
      <c r="R2552" s="72"/>
      <c r="S2552" s="72"/>
      <c r="T2552" s="72"/>
      <c r="U2552" s="72"/>
      <c r="V2552" s="72"/>
      <c r="W2552" s="72"/>
      <c r="X2552" s="72"/>
      <c r="Y2552" s="72"/>
    </row>
    <row r="2553" spans="1:25" x14ac:dyDescent="0.3">
      <c r="A2553" s="4"/>
      <c r="B2553" s="4"/>
      <c r="C2553" s="4"/>
      <c r="D2553" s="4"/>
      <c r="E2553" s="4"/>
      <c r="F2553" s="4"/>
      <c r="G2553" s="4"/>
      <c r="H2553" s="72"/>
      <c r="I2553" s="72"/>
      <c r="J2553" s="72"/>
      <c r="K2553" s="72"/>
      <c r="L2553" s="72"/>
      <c r="M2553" s="72"/>
      <c r="N2553" s="72"/>
      <c r="O2553" s="72"/>
      <c r="P2553" s="72"/>
      <c r="Q2553" s="72"/>
      <c r="R2553" s="72"/>
      <c r="S2553" s="72"/>
      <c r="T2553" s="72"/>
      <c r="U2553" s="72"/>
      <c r="V2553" s="72"/>
      <c r="W2553" s="72"/>
      <c r="X2553" s="72"/>
      <c r="Y2553" s="72"/>
    </row>
    <row r="2554" spans="1:25" x14ac:dyDescent="0.3">
      <c r="A2554" s="4"/>
      <c r="B2554" s="4"/>
      <c r="C2554" s="4"/>
      <c r="D2554" s="4"/>
      <c r="E2554" s="4"/>
      <c r="F2554" s="4"/>
      <c r="G2554" s="4"/>
      <c r="H2554" s="72"/>
      <c r="I2554" s="72"/>
      <c r="J2554" s="72"/>
      <c r="K2554" s="72"/>
      <c r="L2554" s="72"/>
      <c r="M2554" s="72"/>
      <c r="N2554" s="72"/>
      <c r="O2554" s="72"/>
      <c r="P2554" s="72"/>
      <c r="Q2554" s="72"/>
      <c r="R2554" s="72"/>
      <c r="S2554" s="72"/>
      <c r="T2554" s="72"/>
      <c r="U2554" s="72"/>
      <c r="V2554" s="72"/>
      <c r="W2554" s="72"/>
      <c r="X2554" s="72"/>
      <c r="Y2554" s="72"/>
    </row>
    <row r="2555" spans="1:25" x14ac:dyDescent="0.3">
      <c r="A2555" s="4"/>
      <c r="B2555" s="4"/>
      <c r="C2555" s="4"/>
      <c r="D2555" s="4"/>
      <c r="E2555" s="4"/>
      <c r="F2555" s="4"/>
      <c r="G2555" s="4"/>
      <c r="H2555" s="72"/>
      <c r="I2555" s="72"/>
      <c r="J2555" s="72"/>
      <c r="K2555" s="72"/>
      <c r="L2555" s="72"/>
      <c r="M2555" s="72"/>
      <c r="N2555" s="72"/>
      <c r="O2555" s="72"/>
      <c r="P2555" s="72"/>
      <c r="Q2555" s="72"/>
      <c r="R2555" s="72"/>
      <c r="S2555" s="72"/>
      <c r="T2555" s="72"/>
      <c r="U2555" s="72"/>
      <c r="V2555" s="72"/>
      <c r="W2555" s="72"/>
      <c r="X2555" s="72"/>
      <c r="Y2555" s="72"/>
    </row>
    <row r="2556" spans="1:25" x14ac:dyDescent="0.3">
      <c r="A2556" s="4"/>
      <c r="B2556" s="4"/>
      <c r="C2556" s="4"/>
      <c r="D2556" s="4"/>
      <c r="E2556" s="4"/>
      <c r="F2556" s="4"/>
      <c r="G2556" s="4"/>
      <c r="H2556" s="72"/>
      <c r="I2556" s="72"/>
      <c r="J2556" s="72"/>
      <c r="K2556" s="72"/>
      <c r="L2556" s="72"/>
      <c r="M2556" s="72"/>
      <c r="N2556" s="72"/>
      <c r="O2556" s="72"/>
      <c r="P2556" s="72"/>
      <c r="Q2556" s="72"/>
      <c r="R2556" s="72"/>
      <c r="S2556" s="72"/>
      <c r="T2556" s="72"/>
      <c r="U2556" s="72"/>
      <c r="V2556" s="72"/>
      <c r="W2556" s="72"/>
      <c r="X2556" s="72"/>
      <c r="Y2556" s="72"/>
    </row>
    <row r="2557" spans="1:25" x14ac:dyDescent="0.3">
      <c r="A2557" s="4"/>
      <c r="B2557" s="4"/>
      <c r="C2557" s="4"/>
      <c r="D2557" s="4"/>
      <c r="E2557" s="4"/>
      <c r="F2557" s="4"/>
      <c r="G2557" s="4"/>
      <c r="H2557" s="72"/>
      <c r="I2557" s="72"/>
      <c r="J2557" s="72"/>
      <c r="K2557" s="72"/>
      <c r="L2557" s="72"/>
      <c r="M2557" s="72"/>
      <c r="N2557" s="72"/>
      <c r="O2557" s="72"/>
      <c r="P2557" s="72"/>
      <c r="Q2557" s="72"/>
      <c r="R2557" s="72"/>
      <c r="S2557" s="72"/>
      <c r="T2557" s="72"/>
      <c r="U2557" s="72"/>
      <c r="V2557" s="72"/>
      <c r="W2557" s="72"/>
      <c r="X2557" s="72"/>
      <c r="Y2557" s="72"/>
    </row>
    <row r="2558" spans="1:25" x14ac:dyDescent="0.3">
      <c r="A2558" s="4"/>
      <c r="B2558" s="4"/>
      <c r="C2558" s="4"/>
      <c r="D2558" s="4"/>
      <c r="E2558" s="4"/>
      <c r="F2558" s="4"/>
      <c r="G2558" s="4"/>
      <c r="H2558" s="72"/>
      <c r="I2558" s="72"/>
      <c r="J2558" s="72"/>
      <c r="K2558" s="72"/>
      <c r="L2558" s="72"/>
      <c r="M2558" s="72"/>
      <c r="N2558" s="72"/>
      <c r="O2558" s="72"/>
      <c r="P2558" s="72"/>
      <c r="Q2558" s="72"/>
      <c r="R2558" s="72"/>
      <c r="S2558" s="72"/>
      <c r="T2558" s="72"/>
      <c r="U2558" s="72"/>
      <c r="V2558" s="72"/>
      <c r="W2558" s="72"/>
      <c r="X2558" s="72"/>
      <c r="Y2558" s="72"/>
    </row>
    <row r="2559" spans="1:25" x14ac:dyDescent="0.3">
      <c r="A2559" s="4"/>
      <c r="B2559" s="4"/>
      <c r="C2559" s="4"/>
      <c r="D2559" s="4"/>
      <c r="E2559" s="4"/>
      <c r="F2559" s="4"/>
      <c r="G2559" s="4"/>
      <c r="H2559" s="72"/>
      <c r="I2559" s="72"/>
      <c r="J2559" s="72"/>
      <c r="K2559" s="72"/>
      <c r="L2559" s="72"/>
      <c r="M2559" s="72"/>
      <c r="N2559" s="72"/>
      <c r="O2559" s="72"/>
      <c r="P2559" s="72"/>
      <c r="Q2559" s="72"/>
      <c r="R2559" s="72"/>
      <c r="S2559" s="72"/>
      <c r="T2559" s="72"/>
      <c r="U2559" s="72"/>
      <c r="V2559" s="72"/>
      <c r="W2559" s="72"/>
      <c r="X2559" s="72"/>
      <c r="Y2559" s="72"/>
    </row>
    <row r="2560" spans="1:25" x14ac:dyDescent="0.3">
      <c r="A2560" s="4"/>
      <c r="B2560" s="4"/>
      <c r="C2560" s="4"/>
      <c r="D2560" s="4"/>
      <c r="E2560" s="4"/>
      <c r="F2560" s="4"/>
      <c r="G2560" s="4"/>
      <c r="H2560" s="72"/>
      <c r="I2560" s="72"/>
      <c r="J2560" s="72"/>
      <c r="K2560" s="72"/>
      <c r="L2560" s="72"/>
      <c r="M2560" s="72"/>
      <c r="N2560" s="72"/>
      <c r="O2560" s="72"/>
      <c r="P2560" s="72"/>
      <c r="Q2560" s="72"/>
      <c r="R2560" s="72"/>
      <c r="S2560" s="72"/>
      <c r="T2560" s="72"/>
      <c r="U2560" s="72"/>
      <c r="V2560" s="72"/>
      <c r="W2560" s="72"/>
      <c r="X2560" s="72"/>
      <c r="Y2560" s="72"/>
    </row>
    <row r="2561" spans="1:25" x14ac:dyDescent="0.3">
      <c r="A2561" s="4"/>
      <c r="B2561" s="4"/>
      <c r="C2561" s="4"/>
      <c r="D2561" s="4"/>
      <c r="E2561" s="4"/>
      <c r="F2561" s="4"/>
      <c r="G2561" s="4"/>
      <c r="H2561" s="72"/>
      <c r="I2561" s="72"/>
      <c r="J2561" s="72"/>
      <c r="K2561" s="72"/>
      <c r="L2561" s="72"/>
      <c r="M2561" s="72"/>
      <c r="N2561" s="72"/>
      <c r="O2561" s="72"/>
      <c r="P2561" s="72"/>
      <c r="Q2561" s="72"/>
      <c r="R2561" s="72"/>
      <c r="S2561" s="72"/>
      <c r="T2561" s="72"/>
      <c r="U2561" s="72"/>
      <c r="V2561" s="72"/>
      <c r="W2561" s="72"/>
      <c r="X2561" s="72"/>
      <c r="Y2561" s="72"/>
    </row>
    <row r="2562" spans="1:25" x14ac:dyDescent="0.3">
      <c r="A2562" s="4"/>
      <c r="B2562" s="4"/>
      <c r="C2562" s="4"/>
      <c r="D2562" s="4"/>
      <c r="E2562" s="4"/>
      <c r="F2562" s="4"/>
      <c r="G2562" s="4"/>
      <c r="H2562" s="72"/>
      <c r="I2562" s="72"/>
      <c r="J2562" s="72"/>
      <c r="K2562" s="72"/>
      <c r="L2562" s="72"/>
      <c r="M2562" s="72"/>
      <c r="N2562" s="72"/>
      <c r="O2562" s="72"/>
      <c r="P2562" s="72"/>
      <c r="Q2562" s="72"/>
      <c r="R2562" s="72"/>
      <c r="S2562" s="72"/>
      <c r="T2562" s="72"/>
      <c r="U2562" s="72"/>
      <c r="V2562" s="72"/>
      <c r="W2562" s="72"/>
      <c r="X2562" s="72"/>
      <c r="Y2562" s="72"/>
    </row>
    <row r="2563" spans="1:25" x14ac:dyDescent="0.3">
      <c r="A2563" s="4"/>
      <c r="B2563" s="4"/>
      <c r="C2563" s="4"/>
      <c r="D2563" s="4"/>
      <c r="E2563" s="4"/>
      <c r="F2563" s="4"/>
      <c r="G2563" s="4"/>
      <c r="H2563" s="72"/>
      <c r="I2563" s="72"/>
      <c r="J2563" s="72"/>
      <c r="K2563" s="72"/>
      <c r="L2563" s="72"/>
      <c r="M2563" s="72"/>
      <c r="N2563" s="72"/>
      <c r="O2563" s="72"/>
      <c r="P2563" s="72"/>
      <c r="Q2563" s="72"/>
      <c r="R2563" s="72"/>
      <c r="S2563" s="72"/>
      <c r="T2563" s="72"/>
      <c r="U2563" s="72"/>
      <c r="V2563" s="72"/>
      <c r="W2563" s="72"/>
      <c r="X2563" s="72"/>
      <c r="Y2563" s="72"/>
    </row>
    <row r="2564" spans="1:25" x14ac:dyDescent="0.3">
      <c r="A2564" s="4"/>
      <c r="B2564" s="4"/>
      <c r="C2564" s="4"/>
      <c r="D2564" s="4"/>
      <c r="E2564" s="4"/>
      <c r="F2564" s="4"/>
      <c r="G2564" s="4"/>
      <c r="H2564" s="72"/>
      <c r="I2564" s="72"/>
      <c r="J2564" s="72"/>
      <c r="K2564" s="72"/>
      <c r="L2564" s="72"/>
      <c r="M2564" s="72"/>
      <c r="N2564" s="72"/>
      <c r="O2564" s="72"/>
      <c r="P2564" s="72"/>
      <c r="Q2564" s="72"/>
      <c r="R2564" s="72"/>
      <c r="S2564" s="72"/>
      <c r="T2564" s="72"/>
      <c r="U2564" s="72"/>
      <c r="V2564" s="72"/>
      <c r="W2564" s="72"/>
      <c r="X2564" s="72"/>
      <c r="Y2564" s="72"/>
    </row>
    <row r="2565" spans="1:25" x14ac:dyDescent="0.3">
      <c r="A2565" s="4"/>
      <c r="B2565" s="4"/>
      <c r="C2565" s="4"/>
      <c r="D2565" s="4"/>
      <c r="E2565" s="4"/>
      <c r="F2565" s="4"/>
      <c r="G2565" s="4"/>
      <c r="H2565" s="72"/>
      <c r="I2565" s="72"/>
      <c r="J2565" s="72"/>
      <c r="K2565" s="72"/>
      <c r="L2565" s="72"/>
      <c r="M2565" s="72"/>
      <c r="N2565" s="72"/>
      <c r="O2565" s="72"/>
      <c r="P2565" s="72"/>
      <c r="Q2565" s="72"/>
      <c r="R2565" s="72"/>
      <c r="S2565" s="72"/>
      <c r="T2565" s="72"/>
      <c r="U2565" s="72"/>
      <c r="V2565" s="72"/>
      <c r="W2565" s="72"/>
      <c r="X2565" s="72"/>
      <c r="Y2565" s="72"/>
    </row>
    <row r="2566" spans="1:25" x14ac:dyDescent="0.3">
      <c r="A2566" s="4"/>
      <c r="B2566" s="4"/>
      <c r="C2566" s="4"/>
      <c r="D2566" s="4"/>
      <c r="E2566" s="4"/>
      <c r="F2566" s="4"/>
      <c r="G2566" s="4"/>
      <c r="H2566" s="72"/>
      <c r="I2566" s="72"/>
      <c r="J2566" s="72"/>
      <c r="K2566" s="72"/>
      <c r="L2566" s="72"/>
      <c r="M2566" s="72"/>
      <c r="N2566" s="72"/>
      <c r="O2566" s="72"/>
      <c r="P2566" s="72"/>
      <c r="Q2566" s="72"/>
      <c r="R2566" s="72"/>
      <c r="S2566" s="72"/>
      <c r="T2566" s="72"/>
      <c r="U2566" s="72"/>
      <c r="V2566" s="72"/>
      <c r="W2566" s="72"/>
      <c r="X2566" s="72"/>
      <c r="Y2566" s="72"/>
    </row>
    <row r="2567" spans="1:25" x14ac:dyDescent="0.3">
      <c r="A2567" s="4"/>
      <c r="B2567" s="4"/>
      <c r="C2567" s="4"/>
      <c r="D2567" s="4"/>
      <c r="E2567" s="4"/>
      <c r="F2567" s="4"/>
      <c r="G2567" s="4"/>
      <c r="H2567" s="72"/>
      <c r="I2567" s="72"/>
      <c r="J2567" s="72"/>
      <c r="K2567" s="72"/>
      <c r="L2567" s="72"/>
      <c r="M2567" s="72"/>
      <c r="N2567" s="72"/>
      <c r="O2567" s="72"/>
      <c r="P2567" s="72"/>
      <c r="Q2567" s="72"/>
      <c r="R2567" s="72"/>
      <c r="S2567" s="72"/>
      <c r="T2567" s="72"/>
      <c r="U2567" s="72"/>
      <c r="V2567" s="72"/>
      <c r="W2567" s="72"/>
      <c r="X2567" s="72"/>
      <c r="Y2567" s="72"/>
    </row>
    <row r="2568" spans="1:25" x14ac:dyDescent="0.3">
      <c r="A2568" s="4"/>
      <c r="B2568" s="4"/>
      <c r="C2568" s="4"/>
      <c r="D2568" s="4"/>
      <c r="E2568" s="4"/>
      <c r="F2568" s="4"/>
      <c r="G2568" s="4"/>
      <c r="H2568" s="72"/>
      <c r="I2568" s="72"/>
      <c r="J2568" s="72"/>
      <c r="K2568" s="72"/>
      <c r="L2568" s="72"/>
      <c r="M2568" s="72"/>
      <c r="N2568" s="72"/>
      <c r="O2568" s="72"/>
      <c r="P2568" s="72"/>
      <c r="Q2568" s="72"/>
      <c r="R2568" s="72"/>
      <c r="S2568" s="72"/>
      <c r="T2568" s="72"/>
      <c r="U2568" s="72"/>
      <c r="V2568" s="72"/>
      <c r="W2568" s="72"/>
      <c r="X2568" s="72"/>
      <c r="Y2568" s="72"/>
    </row>
    <row r="2569" spans="1:25" x14ac:dyDescent="0.3">
      <c r="A2569" s="4"/>
      <c r="B2569" s="4"/>
      <c r="C2569" s="4"/>
      <c r="D2569" s="4"/>
      <c r="E2569" s="4"/>
      <c r="F2569" s="4"/>
      <c r="G2569" s="4"/>
      <c r="H2569" s="72"/>
      <c r="I2569" s="72"/>
      <c r="J2569" s="72"/>
      <c r="K2569" s="72"/>
      <c r="L2569" s="72"/>
      <c r="M2569" s="72"/>
      <c r="N2569" s="72"/>
      <c r="O2569" s="72"/>
      <c r="P2569" s="72"/>
      <c r="Q2569" s="72"/>
      <c r="R2569" s="72"/>
      <c r="S2569" s="72"/>
      <c r="T2569" s="72"/>
      <c r="U2569" s="72"/>
      <c r="V2569" s="72"/>
      <c r="W2569" s="72"/>
      <c r="X2569" s="72"/>
      <c r="Y2569" s="72"/>
    </row>
    <row r="2570" spans="1:25" x14ac:dyDescent="0.3">
      <c r="A2570" s="4"/>
      <c r="B2570" s="4"/>
      <c r="C2570" s="4"/>
      <c r="D2570" s="4"/>
      <c r="E2570" s="4"/>
      <c r="F2570" s="4"/>
      <c r="G2570" s="4"/>
      <c r="H2570" s="72"/>
      <c r="I2570" s="72"/>
      <c r="J2570" s="72"/>
      <c r="K2570" s="72"/>
      <c r="L2570" s="72"/>
      <c r="M2570" s="72"/>
      <c r="N2570" s="72"/>
      <c r="O2570" s="72"/>
      <c r="P2570" s="72"/>
      <c r="Q2570" s="72"/>
      <c r="R2570" s="72"/>
      <c r="S2570" s="72"/>
      <c r="T2570" s="72"/>
      <c r="U2570" s="72"/>
      <c r="V2570" s="72"/>
      <c r="W2570" s="72"/>
      <c r="X2570" s="72"/>
      <c r="Y2570" s="72"/>
    </row>
    <row r="2571" spans="1:25" x14ac:dyDescent="0.3">
      <c r="A2571" s="4"/>
      <c r="B2571" s="4"/>
      <c r="C2571" s="4"/>
      <c r="D2571" s="4"/>
      <c r="E2571" s="4"/>
      <c r="F2571" s="4"/>
      <c r="G2571" s="4"/>
      <c r="H2571" s="72"/>
      <c r="I2571" s="72"/>
      <c r="J2571" s="72"/>
      <c r="K2571" s="72"/>
      <c r="L2571" s="72"/>
      <c r="M2571" s="72"/>
      <c r="N2571" s="72"/>
      <c r="O2571" s="72"/>
      <c r="P2571" s="72"/>
      <c r="Q2571" s="72"/>
      <c r="R2571" s="72"/>
      <c r="S2571" s="72"/>
      <c r="T2571" s="72"/>
      <c r="U2571" s="72"/>
      <c r="V2571" s="72"/>
      <c r="W2571" s="72"/>
      <c r="X2571" s="72"/>
      <c r="Y2571" s="72"/>
    </row>
    <row r="2572" spans="1:25" x14ac:dyDescent="0.3">
      <c r="A2572" s="4"/>
      <c r="B2572" s="4"/>
      <c r="C2572" s="4"/>
      <c r="D2572" s="4"/>
      <c r="E2572" s="4"/>
      <c r="F2572" s="4"/>
      <c r="G2572" s="4"/>
      <c r="H2572" s="72"/>
      <c r="I2572" s="72"/>
      <c r="J2572" s="72"/>
      <c r="K2572" s="72"/>
      <c r="L2572" s="72"/>
      <c r="M2572" s="72"/>
      <c r="N2572" s="72"/>
      <c r="O2572" s="72"/>
      <c r="P2572" s="72"/>
      <c r="Q2572" s="72"/>
      <c r="R2572" s="72"/>
      <c r="S2572" s="72"/>
      <c r="T2572" s="72"/>
      <c r="U2572" s="72"/>
      <c r="V2572" s="72"/>
      <c r="W2572" s="72"/>
      <c r="X2572" s="72"/>
      <c r="Y2572" s="72"/>
    </row>
    <row r="2573" spans="1:25" x14ac:dyDescent="0.3">
      <c r="A2573" s="4"/>
      <c r="B2573" s="4"/>
      <c r="C2573" s="4"/>
      <c r="D2573" s="4"/>
      <c r="E2573" s="4"/>
      <c r="F2573" s="4"/>
      <c r="G2573" s="4"/>
      <c r="H2573" s="72"/>
      <c r="I2573" s="72"/>
      <c r="J2573" s="72"/>
      <c r="K2573" s="72"/>
      <c r="L2573" s="72"/>
      <c r="M2573" s="72"/>
      <c r="N2573" s="72"/>
      <c r="O2573" s="72"/>
      <c r="P2573" s="72"/>
      <c r="Q2573" s="72"/>
      <c r="R2573" s="72"/>
      <c r="S2573" s="72"/>
      <c r="T2573" s="72"/>
      <c r="U2573" s="72"/>
      <c r="V2573" s="72"/>
      <c r="W2573" s="72"/>
      <c r="X2573" s="72"/>
      <c r="Y2573" s="72"/>
    </row>
    <row r="2574" spans="1:25" x14ac:dyDescent="0.3">
      <c r="A2574" s="4"/>
      <c r="B2574" s="4"/>
      <c r="C2574" s="4"/>
      <c r="D2574" s="4"/>
      <c r="E2574" s="4"/>
      <c r="F2574" s="4"/>
      <c r="G2574" s="4"/>
      <c r="H2574" s="72"/>
      <c r="I2574" s="72"/>
      <c r="J2574" s="72"/>
      <c r="K2574" s="72"/>
      <c r="L2574" s="72"/>
      <c r="M2574" s="72"/>
      <c r="N2574" s="72"/>
      <c r="O2574" s="72"/>
      <c r="P2574" s="72"/>
      <c r="Q2574" s="72"/>
      <c r="R2574" s="72"/>
      <c r="S2574" s="72"/>
      <c r="T2574" s="72"/>
      <c r="U2574" s="72"/>
      <c r="V2574" s="72"/>
      <c r="W2574" s="72"/>
      <c r="X2574" s="72"/>
      <c r="Y2574" s="72"/>
    </row>
    <row r="2575" spans="1:25" x14ac:dyDescent="0.3">
      <c r="A2575" s="4"/>
      <c r="B2575" s="4"/>
      <c r="C2575" s="4"/>
      <c r="D2575" s="4"/>
      <c r="E2575" s="4"/>
      <c r="F2575" s="4"/>
      <c r="G2575" s="4"/>
      <c r="H2575" s="72"/>
      <c r="I2575" s="72"/>
      <c r="J2575" s="72"/>
      <c r="K2575" s="72"/>
      <c r="L2575" s="72"/>
      <c r="M2575" s="72"/>
      <c r="N2575" s="72"/>
      <c r="O2575" s="72"/>
      <c r="P2575" s="72"/>
      <c r="Q2575" s="72"/>
      <c r="R2575" s="72"/>
      <c r="S2575" s="72"/>
      <c r="T2575" s="72"/>
      <c r="U2575" s="72"/>
      <c r="V2575" s="72"/>
      <c r="W2575" s="72"/>
      <c r="X2575" s="72"/>
      <c r="Y2575" s="72"/>
    </row>
    <row r="2576" spans="1:25" x14ac:dyDescent="0.3">
      <c r="A2576" s="4"/>
      <c r="B2576" s="4"/>
      <c r="C2576" s="4"/>
      <c r="D2576" s="4"/>
      <c r="E2576" s="4"/>
      <c r="F2576" s="4"/>
      <c r="G2576" s="4"/>
      <c r="H2576" s="72"/>
      <c r="I2576" s="72"/>
      <c r="J2576" s="72"/>
      <c r="K2576" s="72"/>
      <c r="L2576" s="72"/>
      <c r="M2576" s="72"/>
      <c r="N2576" s="72"/>
      <c r="O2576" s="72"/>
      <c r="P2576" s="72"/>
      <c r="Q2576" s="72"/>
      <c r="R2576" s="72"/>
      <c r="S2576" s="72"/>
      <c r="T2576" s="72"/>
      <c r="U2576" s="72"/>
      <c r="V2576" s="72"/>
      <c r="W2576" s="72"/>
      <c r="X2576" s="72"/>
      <c r="Y2576" s="72"/>
    </row>
    <row r="2577" spans="1:25" x14ac:dyDescent="0.3">
      <c r="A2577" s="4"/>
      <c r="B2577" s="4"/>
      <c r="C2577" s="4"/>
      <c r="D2577" s="4"/>
      <c r="E2577" s="4"/>
      <c r="F2577" s="4"/>
      <c r="G2577" s="4"/>
      <c r="H2577" s="72"/>
      <c r="I2577" s="72"/>
      <c r="J2577" s="72"/>
      <c r="K2577" s="72"/>
      <c r="L2577" s="72"/>
      <c r="M2577" s="72"/>
      <c r="N2577" s="72"/>
      <c r="O2577" s="72"/>
      <c r="P2577" s="72"/>
      <c r="Q2577" s="72"/>
      <c r="R2577" s="72"/>
      <c r="S2577" s="72"/>
      <c r="T2577" s="72"/>
      <c r="U2577" s="72"/>
      <c r="V2577" s="72"/>
      <c r="W2577" s="72"/>
      <c r="X2577" s="72"/>
      <c r="Y2577" s="72"/>
    </row>
    <row r="2578" spans="1:25" x14ac:dyDescent="0.3">
      <c r="A2578" s="4"/>
      <c r="B2578" s="4"/>
      <c r="C2578" s="4"/>
      <c r="D2578" s="4"/>
      <c r="E2578" s="4"/>
      <c r="F2578" s="4"/>
      <c r="G2578" s="4"/>
      <c r="H2578" s="72"/>
      <c r="I2578" s="72"/>
      <c r="J2578" s="72"/>
      <c r="K2578" s="72"/>
      <c r="L2578" s="72"/>
      <c r="M2578" s="72"/>
      <c r="N2578" s="72"/>
      <c r="O2578" s="72"/>
      <c r="P2578" s="72"/>
      <c r="Q2578" s="72"/>
      <c r="R2578" s="72"/>
      <c r="S2578" s="72"/>
      <c r="T2578" s="72"/>
      <c r="U2578" s="72"/>
      <c r="V2578" s="72"/>
      <c r="W2578" s="72"/>
      <c r="X2578" s="72"/>
      <c r="Y2578" s="72"/>
    </row>
    <row r="2579" spans="1:25" x14ac:dyDescent="0.3">
      <c r="A2579" s="4"/>
      <c r="B2579" s="4"/>
      <c r="C2579" s="4"/>
      <c r="D2579" s="4"/>
      <c r="E2579" s="4"/>
      <c r="F2579" s="4"/>
      <c r="G2579" s="4"/>
      <c r="H2579" s="72"/>
      <c r="I2579" s="72"/>
      <c r="J2579" s="72"/>
      <c r="K2579" s="72"/>
      <c r="L2579" s="72"/>
      <c r="M2579" s="72"/>
      <c r="N2579" s="72"/>
      <c r="O2579" s="72"/>
      <c r="P2579" s="72"/>
      <c r="Q2579" s="72"/>
      <c r="R2579" s="72"/>
      <c r="S2579" s="72"/>
      <c r="T2579" s="72"/>
      <c r="U2579" s="72"/>
      <c r="V2579" s="72"/>
      <c r="W2579" s="72"/>
      <c r="X2579" s="72"/>
      <c r="Y2579" s="72"/>
    </row>
    <row r="2580" spans="1:25" x14ac:dyDescent="0.3">
      <c r="A2580" s="4"/>
      <c r="B2580" s="4"/>
      <c r="C2580" s="4"/>
      <c r="D2580" s="4"/>
      <c r="E2580" s="4"/>
      <c r="F2580" s="4"/>
      <c r="G2580" s="4"/>
      <c r="H2580" s="72"/>
      <c r="I2580" s="72"/>
      <c r="J2580" s="72"/>
      <c r="K2580" s="72"/>
      <c r="L2580" s="72"/>
      <c r="M2580" s="72"/>
      <c r="N2580" s="72"/>
      <c r="O2580" s="72"/>
      <c r="P2580" s="72"/>
      <c r="Q2580" s="72"/>
      <c r="R2580" s="72"/>
      <c r="S2580" s="72"/>
      <c r="T2580" s="72"/>
      <c r="U2580" s="72"/>
      <c r="V2580" s="72"/>
      <c r="W2580" s="72"/>
      <c r="X2580" s="72"/>
      <c r="Y2580" s="72"/>
    </row>
    <row r="2581" spans="1:25" x14ac:dyDescent="0.3">
      <c r="A2581" s="4"/>
      <c r="B2581" s="4"/>
      <c r="C2581" s="4"/>
      <c r="D2581" s="4"/>
      <c r="E2581" s="4"/>
      <c r="F2581" s="4"/>
      <c r="G2581" s="4"/>
      <c r="H2581" s="72"/>
      <c r="I2581" s="72"/>
      <c r="J2581" s="72"/>
      <c r="K2581" s="72"/>
      <c r="L2581" s="72"/>
      <c r="M2581" s="72"/>
      <c r="N2581" s="72"/>
      <c r="O2581" s="72"/>
      <c r="P2581" s="72"/>
      <c r="Q2581" s="72"/>
      <c r="R2581" s="72"/>
      <c r="S2581" s="72"/>
      <c r="T2581" s="72"/>
      <c r="U2581" s="72"/>
      <c r="V2581" s="72"/>
      <c r="W2581" s="72"/>
      <c r="X2581" s="72"/>
      <c r="Y2581" s="72"/>
    </row>
    <row r="2582" spans="1:25" x14ac:dyDescent="0.3">
      <c r="A2582" s="4"/>
      <c r="B2582" s="4"/>
      <c r="C2582" s="4"/>
      <c r="D2582" s="4"/>
      <c r="E2582" s="4"/>
      <c r="F2582" s="4"/>
      <c r="G2582" s="4"/>
      <c r="H2582" s="72"/>
      <c r="I2582" s="72"/>
      <c r="J2582" s="72"/>
      <c r="K2582" s="72"/>
      <c r="L2582" s="72"/>
      <c r="M2582" s="72"/>
      <c r="N2582" s="72"/>
      <c r="O2582" s="72"/>
      <c r="P2582" s="72"/>
      <c r="Q2582" s="72"/>
      <c r="R2582" s="72"/>
      <c r="S2582" s="72"/>
      <c r="T2582" s="72"/>
      <c r="U2582" s="72"/>
      <c r="V2582" s="72"/>
      <c r="W2582" s="72"/>
      <c r="X2582" s="72"/>
      <c r="Y2582" s="72"/>
    </row>
    <row r="2583" spans="1:25" x14ac:dyDescent="0.3">
      <c r="A2583" s="4"/>
      <c r="B2583" s="4"/>
      <c r="C2583" s="4"/>
      <c r="D2583" s="4"/>
      <c r="E2583" s="4"/>
      <c r="F2583" s="4"/>
      <c r="G2583" s="4"/>
      <c r="H2583" s="72"/>
      <c r="I2583" s="72"/>
      <c r="J2583" s="72"/>
      <c r="K2583" s="72"/>
      <c r="L2583" s="72"/>
      <c r="M2583" s="72"/>
      <c r="N2583" s="72"/>
      <c r="O2583" s="72"/>
      <c r="P2583" s="72"/>
      <c r="Q2583" s="72"/>
      <c r="R2583" s="72"/>
      <c r="S2583" s="72"/>
      <c r="T2583" s="72"/>
      <c r="U2583" s="72"/>
      <c r="V2583" s="72"/>
      <c r="W2583" s="72"/>
      <c r="X2583" s="72"/>
      <c r="Y2583" s="72"/>
    </row>
    <row r="2584" spans="1:25" x14ac:dyDescent="0.3">
      <c r="A2584" s="4"/>
      <c r="B2584" s="4"/>
      <c r="C2584" s="4"/>
      <c r="D2584" s="4"/>
      <c r="E2584" s="4"/>
      <c r="F2584" s="4"/>
      <c r="G2584" s="4"/>
      <c r="H2584" s="72"/>
      <c r="I2584" s="72"/>
      <c r="J2584" s="72"/>
      <c r="K2584" s="72"/>
      <c r="L2584" s="72"/>
      <c r="M2584" s="72"/>
      <c r="N2584" s="72"/>
      <c r="O2584" s="72"/>
      <c r="P2584" s="72"/>
      <c r="Q2584" s="72"/>
      <c r="R2584" s="72"/>
      <c r="S2584" s="72"/>
      <c r="T2584" s="72"/>
      <c r="U2584" s="72"/>
      <c r="V2584" s="72"/>
      <c r="W2584" s="72"/>
      <c r="X2584" s="72"/>
      <c r="Y2584" s="72"/>
    </row>
    <row r="2585" spans="1:25" x14ac:dyDescent="0.3">
      <c r="A2585" s="4"/>
      <c r="B2585" s="4"/>
      <c r="C2585" s="4"/>
      <c r="D2585" s="4"/>
      <c r="E2585" s="4"/>
      <c r="F2585" s="4"/>
      <c r="G2585" s="4"/>
      <c r="H2585" s="72"/>
      <c r="I2585" s="72"/>
      <c r="J2585" s="72"/>
      <c r="K2585" s="72"/>
      <c r="L2585" s="72"/>
      <c r="M2585" s="72"/>
      <c r="N2585" s="72"/>
      <c r="O2585" s="72"/>
      <c r="P2585" s="72"/>
      <c r="Q2585" s="72"/>
      <c r="R2585" s="72"/>
      <c r="S2585" s="72"/>
      <c r="T2585" s="72"/>
      <c r="U2585" s="72"/>
      <c r="V2585" s="72"/>
      <c r="W2585" s="72"/>
      <c r="X2585" s="72"/>
      <c r="Y2585" s="72"/>
    </row>
    <row r="2586" spans="1:25" x14ac:dyDescent="0.3">
      <c r="A2586" s="4"/>
      <c r="B2586" s="4"/>
      <c r="C2586" s="4"/>
      <c r="D2586" s="4"/>
      <c r="E2586" s="4"/>
      <c r="F2586" s="4"/>
      <c r="G2586" s="4"/>
      <c r="H2586" s="72"/>
      <c r="I2586" s="72"/>
      <c r="J2586" s="72"/>
      <c r="K2586" s="72"/>
      <c r="L2586" s="72"/>
      <c r="M2586" s="72"/>
      <c r="N2586" s="72"/>
      <c r="O2586" s="72"/>
      <c r="P2586" s="72"/>
      <c r="Q2586" s="72"/>
      <c r="R2586" s="72"/>
      <c r="S2586" s="72"/>
      <c r="T2586" s="72"/>
      <c r="U2586" s="72"/>
      <c r="V2586" s="72"/>
      <c r="W2586" s="72"/>
      <c r="X2586" s="72"/>
      <c r="Y2586" s="72"/>
    </row>
    <row r="2587" spans="1:25" x14ac:dyDescent="0.3">
      <c r="A2587" s="4"/>
      <c r="B2587" s="4"/>
      <c r="C2587" s="4"/>
      <c r="D2587" s="4"/>
      <c r="E2587" s="4"/>
      <c r="F2587" s="4"/>
      <c r="G2587" s="4"/>
      <c r="H2587" s="72"/>
      <c r="I2587" s="72"/>
      <c r="J2587" s="72"/>
      <c r="K2587" s="72"/>
      <c r="L2587" s="72"/>
      <c r="M2587" s="72"/>
      <c r="N2587" s="72"/>
      <c r="O2587" s="72"/>
      <c r="P2587" s="72"/>
      <c r="Q2587" s="72"/>
      <c r="R2587" s="72"/>
      <c r="S2587" s="72"/>
      <c r="T2587" s="72"/>
      <c r="U2587" s="72"/>
      <c r="V2587" s="72"/>
      <c r="W2587" s="72"/>
      <c r="X2587" s="72"/>
      <c r="Y2587" s="72"/>
    </row>
    <row r="2588" spans="1:25" x14ac:dyDescent="0.3">
      <c r="A2588" s="4"/>
      <c r="B2588" s="4"/>
      <c r="C2588" s="4"/>
      <c r="D2588" s="4"/>
      <c r="E2588" s="4"/>
      <c r="F2588" s="4"/>
      <c r="G2588" s="4"/>
      <c r="H2588" s="72"/>
      <c r="I2588" s="72"/>
      <c r="J2588" s="72"/>
      <c r="K2588" s="72"/>
      <c r="L2588" s="72"/>
      <c r="M2588" s="72"/>
      <c r="N2588" s="72"/>
      <c r="O2588" s="72"/>
      <c r="P2588" s="72"/>
      <c r="Q2588" s="72"/>
      <c r="R2588" s="72"/>
      <c r="S2588" s="72"/>
      <c r="T2588" s="72"/>
      <c r="U2588" s="72"/>
      <c r="V2588" s="72"/>
      <c r="W2588" s="72"/>
      <c r="X2588" s="72"/>
      <c r="Y2588" s="72"/>
    </row>
    <row r="2589" spans="1:25" x14ac:dyDescent="0.3">
      <c r="A2589" s="4"/>
      <c r="B2589" s="4"/>
      <c r="C2589" s="4"/>
      <c r="D2589" s="4"/>
      <c r="E2589" s="4"/>
      <c r="F2589" s="4"/>
      <c r="G2589" s="4"/>
      <c r="H2589" s="72"/>
      <c r="I2589" s="72"/>
      <c r="J2589" s="72"/>
      <c r="K2589" s="72"/>
      <c r="L2589" s="72"/>
      <c r="M2589" s="72"/>
      <c r="N2589" s="72"/>
      <c r="O2589" s="72"/>
      <c r="P2589" s="72"/>
      <c r="Q2589" s="72"/>
      <c r="R2589" s="72"/>
      <c r="S2589" s="72"/>
      <c r="T2589" s="72"/>
      <c r="U2589" s="72"/>
      <c r="V2589" s="72"/>
      <c r="W2589" s="72"/>
      <c r="X2589" s="72"/>
      <c r="Y2589" s="72"/>
    </row>
    <row r="2590" spans="1:25" x14ac:dyDescent="0.3">
      <c r="A2590" s="4"/>
      <c r="B2590" s="4"/>
      <c r="C2590" s="4"/>
      <c r="D2590" s="4"/>
      <c r="E2590" s="4"/>
      <c r="F2590" s="4"/>
      <c r="G2590" s="4"/>
      <c r="H2590" s="72"/>
      <c r="I2590" s="72"/>
      <c r="J2590" s="72"/>
      <c r="K2590" s="72"/>
      <c r="L2590" s="72"/>
      <c r="M2590" s="72"/>
      <c r="N2590" s="72"/>
      <c r="O2590" s="72"/>
      <c r="P2590" s="72"/>
      <c r="Q2590" s="72"/>
      <c r="R2590" s="72"/>
      <c r="S2590" s="72"/>
      <c r="T2590" s="72"/>
      <c r="U2590" s="72"/>
      <c r="V2590" s="72"/>
      <c r="W2590" s="72"/>
      <c r="X2590" s="72"/>
      <c r="Y2590" s="72"/>
    </row>
    <row r="2591" spans="1:25" x14ac:dyDescent="0.3">
      <c r="A2591" s="4"/>
      <c r="B2591" s="4"/>
      <c r="C2591" s="4"/>
      <c r="D2591" s="4"/>
      <c r="E2591" s="4"/>
      <c r="F2591" s="4"/>
      <c r="G2591" s="4"/>
      <c r="H2591" s="72"/>
      <c r="I2591" s="72"/>
      <c r="J2591" s="72"/>
      <c r="K2591" s="72"/>
      <c r="L2591" s="72"/>
      <c r="M2591" s="72"/>
      <c r="N2591" s="72"/>
      <c r="O2591" s="72"/>
      <c r="P2591" s="72"/>
      <c r="Q2591" s="72"/>
      <c r="R2591" s="72"/>
      <c r="S2591" s="72"/>
      <c r="T2591" s="72"/>
      <c r="U2591" s="72"/>
      <c r="V2591" s="72"/>
      <c r="W2591" s="72"/>
      <c r="X2591" s="72"/>
      <c r="Y2591" s="72"/>
    </row>
    <row r="2592" spans="1:25" x14ac:dyDescent="0.3">
      <c r="A2592" s="4"/>
      <c r="B2592" s="4"/>
      <c r="C2592" s="4"/>
      <c r="D2592" s="4"/>
      <c r="E2592" s="4"/>
      <c r="F2592" s="4"/>
      <c r="G2592" s="4"/>
      <c r="H2592" s="72"/>
      <c r="I2592" s="72"/>
      <c r="J2592" s="72"/>
      <c r="K2592" s="72"/>
      <c r="L2592" s="72"/>
      <c r="M2592" s="72"/>
      <c r="N2592" s="72"/>
      <c r="O2592" s="72"/>
      <c r="P2592" s="72"/>
      <c r="Q2592" s="72"/>
      <c r="R2592" s="72"/>
      <c r="S2592" s="72"/>
      <c r="T2592" s="72"/>
      <c r="U2592" s="72"/>
      <c r="V2592" s="72"/>
      <c r="W2592" s="72"/>
      <c r="X2592" s="72"/>
      <c r="Y2592" s="72"/>
    </row>
    <row r="2593" spans="1:25" x14ac:dyDescent="0.3">
      <c r="A2593" s="4"/>
      <c r="B2593" s="4"/>
      <c r="C2593" s="4"/>
      <c r="D2593" s="4"/>
      <c r="E2593" s="4"/>
      <c r="F2593" s="4"/>
      <c r="G2593" s="4"/>
      <c r="H2593" s="72"/>
      <c r="I2593" s="72"/>
      <c r="J2593" s="72"/>
      <c r="K2593" s="72"/>
      <c r="L2593" s="72"/>
      <c r="M2593" s="72"/>
      <c r="N2593" s="72"/>
      <c r="O2593" s="72"/>
      <c r="P2593" s="72"/>
      <c r="Q2593" s="72"/>
      <c r="R2593" s="72"/>
      <c r="S2593" s="72"/>
      <c r="T2593" s="72"/>
      <c r="U2593" s="72"/>
      <c r="V2593" s="72"/>
      <c r="W2593" s="72"/>
      <c r="X2593" s="72"/>
      <c r="Y2593" s="72"/>
    </row>
    <row r="2594" spans="1:25" x14ac:dyDescent="0.3">
      <c r="A2594" s="4"/>
      <c r="B2594" s="4"/>
      <c r="C2594" s="4"/>
      <c r="D2594" s="4"/>
      <c r="E2594" s="4"/>
      <c r="F2594" s="4"/>
      <c r="G2594" s="4"/>
      <c r="H2594" s="72"/>
      <c r="I2594" s="72"/>
      <c r="J2594" s="72"/>
      <c r="K2594" s="72"/>
      <c r="L2594" s="72"/>
      <c r="M2594" s="72"/>
      <c r="N2594" s="72"/>
      <c r="O2594" s="72"/>
      <c r="P2594" s="72"/>
      <c r="Q2594" s="72"/>
      <c r="R2594" s="72"/>
      <c r="S2594" s="72"/>
      <c r="T2594" s="72"/>
      <c r="U2594" s="72"/>
      <c r="V2594" s="72"/>
      <c r="W2594" s="72"/>
      <c r="X2594" s="72"/>
      <c r="Y2594" s="72"/>
    </row>
    <row r="2595" spans="1:25" x14ac:dyDescent="0.3">
      <c r="A2595" s="4"/>
      <c r="B2595" s="4"/>
      <c r="C2595" s="4"/>
      <c r="D2595" s="4"/>
      <c r="E2595" s="4"/>
      <c r="F2595" s="4"/>
      <c r="G2595" s="4"/>
      <c r="H2595" s="72"/>
      <c r="I2595" s="72"/>
      <c r="J2595" s="72"/>
      <c r="K2595" s="72"/>
      <c r="L2595" s="72"/>
      <c r="M2595" s="72"/>
      <c r="N2595" s="72"/>
      <c r="O2595" s="72"/>
      <c r="P2595" s="72"/>
      <c r="Q2595" s="72"/>
      <c r="R2595" s="72"/>
      <c r="S2595" s="72"/>
      <c r="T2595" s="72"/>
      <c r="U2595" s="72"/>
      <c r="V2595" s="72"/>
      <c r="W2595" s="72"/>
      <c r="X2595" s="72"/>
      <c r="Y2595" s="72"/>
    </row>
    <row r="2596" spans="1:25" x14ac:dyDescent="0.3">
      <c r="A2596" s="4"/>
      <c r="B2596" s="4"/>
      <c r="C2596" s="4"/>
      <c r="D2596" s="4"/>
      <c r="E2596" s="4"/>
      <c r="F2596" s="4"/>
      <c r="G2596" s="4"/>
      <c r="H2596" s="72"/>
      <c r="I2596" s="72"/>
      <c r="J2596" s="72"/>
      <c r="K2596" s="72"/>
      <c r="L2596" s="72"/>
      <c r="M2596" s="72"/>
      <c r="N2596" s="72"/>
      <c r="O2596" s="72"/>
      <c r="P2596" s="72"/>
      <c r="Q2596" s="72"/>
      <c r="R2596" s="72"/>
      <c r="S2596" s="72"/>
      <c r="T2596" s="72"/>
      <c r="U2596" s="72"/>
      <c r="V2596" s="72"/>
      <c r="W2596" s="72"/>
      <c r="X2596" s="72"/>
      <c r="Y2596" s="72"/>
    </row>
    <row r="2597" spans="1:25" x14ac:dyDescent="0.3">
      <c r="A2597" s="4"/>
      <c r="B2597" s="4"/>
      <c r="C2597" s="4"/>
      <c r="D2597" s="4"/>
      <c r="E2597" s="4"/>
      <c r="F2597" s="4"/>
      <c r="G2597" s="4"/>
      <c r="H2597" s="72"/>
      <c r="I2597" s="72"/>
      <c r="J2597" s="72"/>
      <c r="K2597" s="72"/>
      <c r="L2597" s="72"/>
      <c r="M2597" s="72"/>
      <c r="N2597" s="72"/>
      <c r="O2597" s="72"/>
      <c r="P2597" s="72"/>
      <c r="Q2597" s="72"/>
      <c r="R2597" s="72"/>
      <c r="S2597" s="72"/>
      <c r="T2597" s="72"/>
      <c r="U2597" s="72"/>
      <c r="V2597" s="72"/>
      <c r="W2597" s="72"/>
      <c r="X2597" s="72"/>
      <c r="Y2597" s="72"/>
    </row>
    <row r="2598" spans="1:25" x14ac:dyDescent="0.3">
      <c r="A2598" s="4"/>
      <c r="B2598" s="4"/>
      <c r="C2598" s="4"/>
      <c r="D2598" s="4"/>
      <c r="E2598" s="4"/>
      <c r="F2598" s="4"/>
      <c r="G2598" s="4"/>
      <c r="H2598" s="72"/>
      <c r="I2598" s="72"/>
      <c r="J2598" s="72"/>
      <c r="K2598" s="72"/>
      <c r="L2598" s="72"/>
      <c r="M2598" s="72"/>
      <c r="N2598" s="72"/>
      <c r="O2598" s="72"/>
      <c r="P2598" s="72"/>
      <c r="Q2598" s="72"/>
      <c r="R2598" s="72"/>
      <c r="S2598" s="72"/>
      <c r="T2598" s="72"/>
      <c r="U2598" s="72"/>
      <c r="V2598" s="72"/>
      <c r="W2598" s="72"/>
      <c r="X2598" s="72"/>
      <c r="Y2598" s="72"/>
    </row>
    <row r="2599" spans="1:25" x14ac:dyDescent="0.3">
      <c r="A2599" s="4"/>
      <c r="B2599" s="4"/>
      <c r="C2599" s="4"/>
      <c r="D2599" s="4"/>
      <c r="E2599" s="4"/>
      <c r="F2599" s="4"/>
      <c r="G2599" s="4"/>
      <c r="H2599" s="72"/>
      <c r="I2599" s="72"/>
      <c r="J2599" s="72"/>
      <c r="K2599" s="72"/>
      <c r="L2599" s="72"/>
      <c r="M2599" s="72"/>
      <c r="N2599" s="72"/>
      <c r="O2599" s="72"/>
      <c r="P2599" s="72"/>
      <c r="Q2599" s="72"/>
      <c r="R2599" s="72"/>
      <c r="S2599" s="72"/>
      <c r="T2599" s="72"/>
      <c r="U2599" s="72"/>
      <c r="V2599" s="72"/>
      <c r="W2599" s="72"/>
      <c r="X2599" s="72"/>
      <c r="Y2599" s="72"/>
    </row>
    <row r="2600" spans="1:25" x14ac:dyDescent="0.3">
      <c r="A2600" s="4"/>
      <c r="B2600" s="4"/>
      <c r="C2600" s="4"/>
      <c r="D2600" s="4"/>
      <c r="E2600" s="4"/>
      <c r="F2600" s="4"/>
      <c r="G2600" s="4"/>
      <c r="H2600" s="72"/>
      <c r="I2600" s="72"/>
      <c r="J2600" s="72"/>
      <c r="K2600" s="72"/>
      <c r="L2600" s="72"/>
      <c r="M2600" s="72"/>
      <c r="N2600" s="72"/>
      <c r="O2600" s="72"/>
      <c r="P2600" s="72"/>
      <c r="Q2600" s="72"/>
      <c r="R2600" s="72"/>
      <c r="S2600" s="72"/>
      <c r="T2600" s="72"/>
      <c r="U2600" s="72"/>
      <c r="V2600" s="72"/>
      <c r="W2600" s="72"/>
      <c r="X2600" s="72"/>
      <c r="Y2600" s="72"/>
    </row>
    <row r="2601" spans="1:25" x14ac:dyDescent="0.3">
      <c r="A2601" s="4"/>
      <c r="B2601" s="4"/>
      <c r="C2601" s="4"/>
      <c r="D2601" s="4"/>
      <c r="E2601" s="4"/>
      <c r="F2601" s="4"/>
      <c r="G2601" s="4"/>
      <c r="H2601" s="72"/>
      <c r="I2601" s="72"/>
      <c r="J2601" s="72"/>
      <c r="K2601" s="72"/>
      <c r="L2601" s="72"/>
      <c r="M2601" s="72"/>
      <c r="N2601" s="72"/>
      <c r="O2601" s="72"/>
      <c r="P2601" s="72"/>
      <c r="Q2601" s="72"/>
      <c r="R2601" s="72"/>
      <c r="S2601" s="72"/>
      <c r="T2601" s="72"/>
      <c r="U2601" s="72"/>
      <c r="V2601" s="72"/>
      <c r="W2601" s="72"/>
      <c r="X2601" s="72"/>
      <c r="Y2601" s="72"/>
    </row>
    <row r="2602" spans="1:25" x14ac:dyDescent="0.3">
      <c r="A2602" s="4"/>
      <c r="B2602" s="4"/>
      <c r="C2602" s="4"/>
      <c r="D2602" s="4"/>
      <c r="E2602" s="4"/>
      <c r="F2602" s="4"/>
      <c r="G2602" s="4"/>
      <c r="H2602" s="72"/>
      <c r="I2602" s="72"/>
      <c r="J2602" s="72"/>
      <c r="K2602" s="72"/>
      <c r="L2602" s="72"/>
      <c r="M2602" s="72"/>
      <c r="N2602" s="72"/>
      <c r="O2602" s="72"/>
      <c r="P2602" s="72"/>
      <c r="Q2602" s="72"/>
      <c r="R2602" s="72"/>
      <c r="S2602" s="72"/>
      <c r="T2602" s="72"/>
      <c r="U2602" s="72"/>
      <c r="V2602" s="72"/>
      <c r="W2602" s="72"/>
      <c r="X2602" s="72"/>
      <c r="Y2602" s="72"/>
    </row>
    <row r="2603" spans="1:25" x14ac:dyDescent="0.3">
      <c r="A2603" s="4"/>
      <c r="B2603" s="4"/>
      <c r="C2603" s="4"/>
      <c r="D2603" s="4"/>
      <c r="E2603" s="4"/>
      <c r="F2603" s="4"/>
      <c r="G2603" s="4"/>
      <c r="H2603" s="72"/>
      <c r="I2603" s="72"/>
      <c r="J2603" s="72"/>
      <c r="K2603" s="72"/>
      <c r="L2603" s="72"/>
      <c r="M2603" s="72"/>
      <c r="N2603" s="72"/>
      <c r="O2603" s="72"/>
      <c r="P2603" s="72"/>
      <c r="Q2603" s="72"/>
      <c r="R2603" s="72"/>
      <c r="S2603" s="72"/>
      <c r="T2603" s="72"/>
      <c r="U2603" s="72"/>
      <c r="V2603" s="72"/>
      <c r="W2603" s="72"/>
      <c r="X2603" s="72"/>
      <c r="Y2603" s="72"/>
    </row>
    <row r="2604" spans="1:25" x14ac:dyDescent="0.3">
      <c r="A2604" s="4"/>
      <c r="B2604" s="4"/>
      <c r="C2604" s="4"/>
      <c r="D2604" s="4"/>
      <c r="E2604" s="4"/>
      <c r="F2604" s="4"/>
      <c r="G2604" s="4"/>
      <c r="H2604" s="72"/>
      <c r="I2604" s="72"/>
      <c r="J2604" s="72"/>
      <c r="K2604" s="72"/>
      <c r="L2604" s="72"/>
      <c r="M2604" s="72"/>
      <c r="N2604" s="72"/>
      <c r="O2604" s="72"/>
      <c r="P2604" s="72"/>
      <c r="Q2604" s="72"/>
      <c r="R2604" s="72"/>
      <c r="S2604" s="72"/>
      <c r="T2604" s="72"/>
      <c r="U2604" s="72"/>
      <c r="V2604" s="72"/>
      <c r="W2604" s="72"/>
      <c r="X2604" s="72"/>
      <c r="Y2604" s="72"/>
    </row>
    <row r="2605" spans="1:25" x14ac:dyDescent="0.3">
      <c r="A2605" s="4"/>
      <c r="B2605" s="4"/>
      <c r="C2605" s="4"/>
      <c r="D2605" s="4"/>
      <c r="E2605" s="4"/>
      <c r="F2605" s="4"/>
      <c r="G2605" s="4"/>
      <c r="H2605" s="72"/>
      <c r="I2605" s="72"/>
      <c r="J2605" s="72"/>
      <c r="K2605" s="72"/>
      <c r="L2605" s="72"/>
      <c r="M2605" s="72"/>
      <c r="N2605" s="72"/>
      <c r="O2605" s="72"/>
      <c r="P2605" s="72"/>
      <c r="Q2605" s="72"/>
      <c r="R2605" s="72"/>
      <c r="S2605" s="72"/>
      <c r="T2605" s="72"/>
      <c r="U2605" s="72"/>
      <c r="V2605" s="72"/>
      <c r="W2605" s="72"/>
      <c r="X2605" s="72"/>
      <c r="Y2605" s="72"/>
    </row>
    <row r="2606" spans="1:25" x14ac:dyDescent="0.3">
      <c r="A2606" s="4"/>
      <c r="B2606" s="4"/>
      <c r="C2606" s="4"/>
      <c r="D2606" s="4"/>
      <c r="E2606" s="4"/>
      <c r="F2606" s="4"/>
      <c r="G2606" s="4"/>
      <c r="H2606" s="72"/>
      <c r="I2606" s="72"/>
      <c r="J2606" s="72"/>
      <c r="K2606" s="72"/>
      <c r="L2606" s="72"/>
      <c r="M2606" s="72"/>
      <c r="N2606" s="72"/>
      <c r="O2606" s="72"/>
      <c r="P2606" s="72"/>
      <c r="Q2606" s="72"/>
      <c r="R2606" s="72"/>
      <c r="S2606" s="72"/>
      <c r="T2606" s="72"/>
      <c r="U2606" s="72"/>
      <c r="V2606" s="72"/>
      <c r="W2606" s="72"/>
      <c r="X2606" s="72"/>
      <c r="Y2606" s="72"/>
    </row>
    <row r="2607" spans="1:25" x14ac:dyDescent="0.3">
      <c r="A2607" s="4"/>
      <c r="B2607" s="4"/>
      <c r="C2607" s="4"/>
      <c r="D2607" s="4"/>
      <c r="E2607" s="4"/>
      <c r="F2607" s="4"/>
      <c r="G2607" s="4"/>
      <c r="H2607" s="72"/>
      <c r="I2607" s="72"/>
      <c r="J2607" s="72"/>
      <c r="K2607" s="72"/>
      <c r="L2607" s="72"/>
      <c r="M2607" s="72"/>
      <c r="N2607" s="72"/>
      <c r="O2607" s="72"/>
      <c r="P2607" s="72"/>
      <c r="Q2607" s="72"/>
      <c r="R2607" s="72"/>
      <c r="S2607" s="72"/>
      <c r="T2607" s="72"/>
      <c r="U2607" s="72"/>
      <c r="V2607" s="72"/>
      <c r="W2607" s="72"/>
      <c r="X2607" s="72"/>
      <c r="Y2607" s="72"/>
    </row>
    <row r="2608" spans="1:25" x14ac:dyDescent="0.3">
      <c r="A2608" s="4"/>
      <c r="B2608" s="4"/>
      <c r="C2608" s="4"/>
      <c r="D2608" s="4"/>
      <c r="E2608" s="4"/>
      <c r="F2608" s="4"/>
      <c r="G2608" s="4"/>
      <c r="H2608" s="72"/>
      <c r="I2608" s="72"/>
      <c r="J2608" s="72"/>
      <c r="K2608" s="72"/>
      <c r="L2608" s="72"/>
      <c r="M2608" s="72"/>
      <c r="N2608" s="72"/>
      <c r="O2608" s="72"/>
      <c r="P2608" s="72"/>
      <c r="Q2608" s="72"/>
      <c r="R2608" s="72"/>
      <c r="S2608" s="72"/>
      <c r="T2608" s="72"/>
      <c r="U2608" s="72"/>
      <c r="V2608" s="72"/>
      <c r="W2608" s="72"/>
      <c r="X2608" s="72"/>
      <c r="Y2608" s="72"/>
    </row>
    <row r="2609" spans="1:25" x14ac:dyDescent="0.3">
      <c r="A2609" s="4"/>
      <c r="B2609" s="4"/>
      <c r="C2609" s="4"/>
      <c r="D2609" s="4"/>
      <c r="E2609" s="4"/>
      <c r="F2609" s="4"/>
      <c r="G2609" s="4"/>
      <c r="H2609" s="72"/>
      <c r="I2609" s="72"/>
      <c r="J2609" s="72"/>
      <c r="K2609" s="72"/>
      <c r="L2609" s="72"/>
      <c r="M2609" s="72"/>
      <c r="N2609" s="72"/>
      <c r="O2609" s="72"/>
      <c r="P2609" s="72"/>
      <c r="Q2609" s="72"/>
      <c r="R2609" s="72"/>
      <c r="S2609" s="72"/>
      <c r="T2609" s="72"/>
      <c r="U2609" s="72"/>
      <c r="V2609" s="72"/>
      <c r="W2609" s="72"/>
      <c r="X2609" s="72"/>
      <c r="Y2609" s="72"/>
    </row>
    <row r="2610" spans="1:25" x14ac:dyDescent="0.3">
      <c r="A2610" s="4"/>
      <c r="B2610" s="4"/>
      <c r="C2610" s="4"/>
      <c r="D2610" s="4"/>
      <c r="E2610" s="4"/>
      <c r="F2610" s="4"/>
      <c r="G2610" s="4"/>
      <c r="H2610" s="72"/>
      <c r="I2610" s="72"/>
      <c r="J2610" s="72"/>
      <c r="K2610" s="72"/>
      <c r="L2610" s="72"/>
      <c r="M2610" s="72"/>
      <c r="N2610" s="72"/>
      <c r="O2610" s="72"/>
      <c r="P2610" s="72"/>
      <c r="Q2610" s="72"/>
      <c r="R2610" s="72"/>
      <c r="S2610" s="72"/>
      <c r="T2610" s="72"/>
      <c r="U2610" s="72"/>
      <c r="V2610" s="72"/>
      <c r="W2610" s="72"/>
      <c r="X2610" s="72"/>
      <c r="Y2610" s="72"/>
    </row>
    <row r="2611" spans="1:25" x14ac:dyDescent="0.3">
      <c r="A2611" s="4"/>
      <c r="B2611" s="4"/>
      <c r="C2611" s="4"/>
      <c r="D2611" s="4"/>
      <c r="E2611" s="4"/>
      <c r="F2611" s="4"/>
      <c r="G2611" s="4"/>
      <c r="H2611" s="72"/>
      <c r="I2611" s="72"/>
      <c r="J2611" s="72"/>
      <c r="K2611" s="72"/>
      <c r="L2611" s="72"/>
      <c r="M2611" s="72"/>
      <c r="N2611" s="72"/>
      <c r="O2611" s="72"/>
      <c r="P2611" s="72"/>
      <c r="Q2611" s="72"/>
      <c r="R2611" s="72"/>
      <c r="S2611" s="72"/>
      <c r="T2611" s="72"/>
      <c r="U2611" s="72"/>
      <c r="V2611" s="72"/>
      <c r="W2611" s="72"/>
      <c r="X2611" s="72"/>
      <c r="Y2611" s="72"/>
    </row>
    <row r="2612" spans="1:25" x14ac:dyDescent="0.3">
      <c r="A2612" s="4"/>
      <c r="B2612" s="4"/>
      <c r="C2612" s="4"/>
      <c r="D2612" s="4"/>
      <c r="E2612" s="4"/>
      <c r="F2612" s="4"/>
      <c r="G2612" s="4"/>
      <c r="H2612" s="72"/>
      <c r="I2612" s="72"/>
      <c r="J2612" s="72"/>
      <c r="K2612" s="72"/>
      <c r="L2612" s="72"/>
      <c r="M2612" s="72"/>
      <c r="N2612" s="72"/>
      <c r="O2612" s="72"/>
      <c r="P2612" s="72"/>
      <c r="Q2612" s="72"/>
      <c r="R2612" s="72"/>
      <c r="S2612" s="72"/>
      <c r="T2612" s="72"/>
      <c r="U2612" s="72"/>
      <c r="V2612" s="72"/>
      <c r="W2612" s="72"/>
      <c r="X2612" s="72"/>
      <c r="Y2612" s="72"/>
    </row>
    <row r="2613" spans="1:25" x14ac:dyDescent="0.3">
      <c r="A2613" s="4"/>
      <c r="B2613" s="4"/>
      <c r="C2613" s="4"/>
      <c r="D2613" s="4"/>
      <c r="E2613" s="4"/>
      <c r="F2613" s="4"/>
      <c r="G2613" s="4"/>
      <c r="H2613" s="72"/>
      <c r="I2613" s="72"/>
      <c r="J2613" s="72"/>
      <c r="K2613" s="72"/>
      <c r="L2613" s="72"/>
      <c r="M2613" s="72"/>
      <c r="N2613" s="72"/>
      <c r="O2613" s="72"/>
      <c r="P2613" s="72"/>
      <c r="Q2613" s="72"/>
      <c r="R2613" s="72"/>
      <c r="S2613" s="72"/>
      <c r="T2613" s="72"/>
      <c r="U2613" s="72"/>
      <c r="V2613" s="72"/>
      <c r="W2613" s="72"/>
      <c r="X2613" s="72"/>
      <c r="Y2613" s="72"/>
    </row>
    <row r="2614" spans="1:25" x14ac:dyDescent="0.3">
      <c r="A2614" s="4"/>
      <c r="B2614" s="4"/>
      <c r="C2614" s="4"/>
      <c r="D2614" s="4"/>
      <c r="E2614" s="4"/>
      <c r="F2614" s="4"/>
      <c r="G2614" s="4"/>
      <c r="H2614" s="72"/>
      <c r="I2614" s="72"/>
      <c r="J2614" s="72"/>
      <c r="K2614" s="72"/>
      <c r="L2614" s="72"/>
      <c r="M2614" s="72"/>
      <c r="N2614" s="72"/>
      <c r="O2614" s="72"/>
      <c r="P2614" s="72"/>
      <c r="Q2614" s="72"/>
      <c r="R2614" s="72"/>
      <c r="S2614" s="72"/>
      <c r="T2614" s="72"/>
      <c r="U2614" s="72"/>
      <c r="V2614" s="72"/>
      <c r="W2614" s="72"/>
      <c r="X2614" s="72"/>
      <c r="Y2614" s="72"/>
    </row>
    <row r="2615" spans="1:25" x14ac:dyDescent="0.3">
      <c r="A2615" s="4"/>
      <c r="B2615" s="4"/>
      <c r="C2615" s="4"/>
      <c r="D2615" s="4"/>
      <c r="E2615" s="4"/>
      <c r="F2615" s="4"/>
      <c r="G2615" s="4"/>
      <c r="H2615" s="72"/>
      <c r="I2615" s="72"/>
      <c r="J2615" s="72"/>
      <c r="K2615" s="72"/>
      <c r="L2615" s="72"/>
      <c r="M2615" s="72"/>
      <c r="N2615" s="72"/>
      <c r="O2615" s="72"/>
      <c r="P2615" s="72"/>
      <c r="Q2615" s="72"/>
      <c r="R2615" s="72"/>
      <c r="S2615" s="72"/>
      <c r="T2615" s="72"/>
      <c r="U2615" s="72"/>
      <c r="V2615" s="72"/>
      <c r="W2615" s="72"/>
      <c r="X2615" s="72"/>
      <c r="Y2615" s="72"/>
    </row>
    <row r="2616" spans="1:25" x14ac:dyDescent="0.3">
      <c r="A2616" s="4"/>
      <c r="B2616" s="4"/>
      <c r="C2616" s="4"/>
      <c r="D2616" s="4"/>
      <c r="E2616" s="4"/>
      <c r="F2616" s="4"/>
      <c r="G2616" s="4"/>
      <c r="H2616" s="72"/>
      <c r="I2616" s="72"/>
      <c r="J2616" s="72"/>
      <c r="K2616" s="72"/>
      <c r="L2616" s="72"/>
      <c r="M2616" s="72"/>
      <c r="N2616" s="72"/>
      <c r="O2616" s="72"/>
      <c r="P2616" s="72"/>
      <c r="Q2616" s="72"/>
      <c r="R2616" s="72"/>
      <c r="S2616" s="72"/>
      <c r="T2616" s="72"/>
      <c r="U2616" s="72"/>
      <c r="V2616" s="72"/>
      <c r="W2616" s="72"/>
      <c r="X2616" s="72"/>
      <c r="Y2616" s="72"/>
    </row>
    <row r="2617" spans="1:25" x14ac:dyDescent="0.3">
      <c r="A2617" s="4"/>
      <c r="B2617" s="4"/>
      <c r="C2617" s="4"/>
      <c r="D2617" s="4"/>
      <c r="E2617" s="4"/>
      <c r="F2617" s="4"/>
      <c r="G2617" s="4"/>
      <c r="H2617" s="72"/>
      <c r="I2617" s="72"/>
      <c r="J2617" s="72"/>
      <c r="K2617" s="72"/>
      <c r="L2617" s="72"/>
      <c r="M2617" s="72"/>
      <c r="N2617" s="72"/>
      <c r="O2617" s="72"/>
      <c r="P2617" s="72"/>
      <c r="Q2617" s="72"/>
      <c r="R2617" s="72"/>
      <c r="S2617" s="72"/>
      <c r="T2617" s="72"/>
      <c r="U2617" s="72"/>
      <c r="V2617" s="72"/>
      <c r="W2617" s="72"/>
      <c r="X2617" s="72"/>
      <c r="Y2617" s="72"/>
    </row>
    <row r="2618" spans="1:25" x14ac:dyDescent="0.3">
      <c r="A2618" s="4"/>
      <c r="B2618" s="4"/>
      <c r="C2618" s="4"/>
      <c r="D2618" s="4"/>
      <c r="E2618" s="4"/>
      <c r="F2618" s="4"/>
      <c r="G2618" s="4"/>
      <c r="H2618" s="72"/>
      <c r="I2618" s="72"/>
      <c r="J2618" s="72"/>
      <c r="K2618" s="72"/>
      <c r="L2618" s="72"/>
      <c r="M2618" s="72"/>
      <c r="N2618" s="72"/>
      <c r="O2618" s="72"/>
      <c r="P2618" s="72"/>
      <c r="Q2618" s="72"/>
      <c r="R2618" s="72"/>
      <c r="S2618" s="72"/>
      <c r="T2618" s="72"/>
      <c r="U2618" s="72"/>
      <c r="V2618" s="72"/>
      <c r="W2618" s="72"/>
      <c r="X2618" s="72"/>
      <c r="Y2618" s="72"/>
    </row>
    <row r="2619" spans="1:25" x14ac:dyDescent="0.3">
      <c r="A2619" s="4"/>
      <c r="B2619" s="4"/>
      <c r="C2619" s="4"/>
      <c r="D2619" s="4"/>
      <c r="E2619" s="4"/>
      <c r="F2619" s="4"/>
      <c r="G2619" s="4"/>
      <c r="H2619" s="72"/>
      <c r="I2619" s="72"/>
      <c r="J2619" s="72"/>
      <c r="K2619" s="72"/>
      <c r="L2619" s="72"/>
      <c r="M2619" s="72"/>
      <c r="N2619" s="72"/>
      <c r="O2619" s="72"/>
      <c r="P2619" s="72"/>
      <c r="Q2619" s="72"/>
      <c r="R2619" s="72"/>
      <c r="S2619" s="72"/>
      <c r="T2619" s="72"/>
      <c r="U2619" s="72"/>
      <c r="V2619" s="72"/>
      <c r="W2619" s="72"/>
      <c r="X2619" s="72"/>
      <c r="Y2619" s="72"/>
    </row>
    <row r="2620" spans="1:25" x14ac:dyDescent="0.3">
      <c r="A2620" s="4"/>
      <c r="B2620" s="4"/>
      <c r="C2620" s="4"/>
      <c r="D2620" s="4"/>
      <c r="E2620" s="4"/>
      <c r="F2620" s="4"/>
      <c r="G2620" s="4"/>
      <c r="H2620" s="72"/>
      <c r="I2620" s="72"/>
      <c r="J2620" s="72"/>
      <c r="K2620" s="72"/>
      <c r="L2620" s="72"/>
      <c r="M2620" s="72"/>
      <c r="N2620" s="72"/>
      <c r="O2620" s="72"/>
      <c r="P2620" s="72"/>
      <c r="Q2620" s="72"/>
      <c r="R2620" s="72"/>
      <c r="S2620" s="72"/>
      <c r="T2620" s="72"/>
      <c r="U2620" s="72"/>
      <c r="V2620" s="72"/>
      <c r="W2620" s="72"/>
      <c r="X2620" s="72"/>
      <c r="Y2620" s="72"/>
    </row>
    <row r="2621" spans="1:25" x14ac:dyDescent="0.3">
      <c r="A2621" s="4"/>
      <c r="B2621" s="4"/>
      <c r="C2621" s="4"/>
      <c r="D2621" s="4"/>
      <c r="E2621" s="4"/>
      <c r="F2621" s="4"/>
      <c r="G2621" s="4"/>
      <c r="H2621" s="72"/>
      <c r="I2621" s="72"/>
      <c r="J2621" s="72"/>
      <c r="K2621" s="72"/>
      <c r="L2621" s="72"/>
      <c r="M2621" s="72"/>
      <c r="N2621" s="72"/>
      <c r="O2621" s="72"/>
      <c r="P2621" s="72"/>
      <c r="Q2621" s="72"/>
      <c r="R2621" s="72"/>
      <c r="S2621" s="72"/>
      <c r="T2621" s="72"/>
      <c r="U2621" s="72"/>
      <c r="V2621" s="72"/>
      <c r="W2621" s="72"/>
      <c r="X2621" s="72"/>
      <c r="Y2621" s="72"/>
    </row>
    <row r="2622" spans="1:25" x14ac:dyDescent="0.3">
      <c r="A2622" s="4"/>
      <c r="B2622" s="4"/>
      <c r="C2622" s="4"/>
      <c r="D2622" s="4"/>
      <c r="E2622" s="4"/>
      <c r="F2622" s="4"/>
      <c r="G2622" s="4"/>
      <c r="H2622" s="72"/>
      <c r="I2622" s="72"/>
      <c r="J2622" s="72"/>
      <c r="K2622" s="72"/>
      <c r="L2622" s="72"/>
      <c r="M2622" s="72"/>
      <c r="N2622" s="72"/>
      <c r="O2622" s="72"/>
      <c r="P2622" s="72"/>
      <c r="Q2622" s="72"/>
      <c r="R2622" s="72"/>
      <c r="S2622" s="72"/>
      <c r="T2622" s="72"/>
      <c r="U2622" s="72"/>
      <c r="V2622" s="72"/>
      <c r="W2622" s="72"/>
      <c r="X2622" s="72"/>
      <c r="Y2622" s="72"/>
    </row>
    <row r="2623" spans="1:25" x14ac:dyDescent="0.3">
      <c r="A2623" s="4"/>
      <c r="B2623" s="4"/>
      <c r="C2623" s="4"/>
      <c r="D2623" s="4"/>
      <c r="E2623" s="4"/>
      <c r="F2623" s="4"/>
      <c r="G2623" s="4"/>
      <c r="H2623" s="72"/>
      <c r="I2623" s="72"/>
      <c r="J2623" s="72"/>
      <c r="K2623" s="72"/>
      <c r="L2623" s="72"/>
      <c r="M2623" s="72"/>
      <c r="N2623" s="72"/>
      <c r="O2623" s="72"/>
      <c r="P2623" s="72"/>
      <c r="Q2623" s="72"/>
      <c r="R2623" s="72"/>
      <c r="S2623" s="72"/>
      <c r="T2623" s="72"/>
      <c r="U2623" s="72"/>
      <c r="V2623" s="72"/>
      <c r="W2623" s="72"/>
      <c r="X2623" s="72"/>
      <c r="Y2623" s="72"/>
    </row>
    <row r="2624" spans="1:25" x14ac:dyDescent="0.3">
      <c r="A2624" s="4"/>
      <c r="B2624" s="4"/>
      <c r="C2624" s="4"/>
      <c r="D2624" s="4"/>
      <c r="E2624" s="4"/>
      <c r="F2624" s="4"/>
      <c r="G2624" s="4"/>
      <c r="H2624" s="72"/>
      <c r="I2624" s="72"/>
      <c r="J2624" s="72"/>
      <c r="K2624" s="72"/>
      <c r="L2624" s="72"/>
      <c r="M2624" s="72"/>
      <c r="N2624" s="72"/>
      <c r="O2624" s="72"/>
      <c r="P2624" s="72"/>
      <c r="Q2624" s="72"/>
      <c r="R2624" s="72"/>
      <c r="S2624" s="72"/>
      <c r="T2624" s="72"/>
      <c r="U2624" s="72"/>
      <c r="V2624" s="72"/>
      <c r="W2624" s="72"/>
      <c r="X2624" s="72"/>
      <c r="Y2624" s="72"/>
    </row>
    <row r="2625" spans="1:25" x14ac:dyDescent="0.3">
      <c r="A2625" s="4"/>
      <c r="B2625" s="4"/>
      <c r="C2625" s="4"/>
      <c r="D2625" s="4"/>
      <c r="E2625" s="4"/>
      <c r="F2625" s="4"/>
      <c r="G2625" s="4"/>
      <c r="H2625" s="72"/>
      <c r="I2625" s="72"/>
      <c r="J2625" s="72"/>
      <c r="K2625" s="72"/>
      <c r="L2625" s="72"/>
      <c r="M2625" s="72"/>
      <c r="N2625" s="72"/>
      <c r="O2625" s="72"/>
      <c r="P2625" s="72"/>
      <c r="Q2625" s="72"/>
      <c r="R2625" s="72"/>
      <c r="S2625" s="72"/>
      <c r="T2625" s="72"/>
      <c r="U2625" s="72"/>
      <c r="V2625" s="72"/>
      <c r="W2625" s="72"/>
      <c r="X2625" s="72"/>
      <c r="Y2625" s="72"/>
    </row>
    <row r="2626" spans="1:25" x14ac:dyDescent="0.3">
      <c r="A2626" s="4"/>
      <c r="B2626" s="4"/>
      <c r="C2626" s="4"/>
      <c r="D2626" s="4"/>
      <c r="E2626" s="4"/>
      <c r="F2626" s="4"/>
      <c r="G2626" s="4"/>
      <c r="H2626" s="72"/>
      <c r="I2626" s="72"/>
      <c r="J2626" s="72"/>
      <c r="K2626" s="72"/>
      <c r="L2626" s="72"/>
      <c r="M2626" s="72"/>
      <c r="N2626" s="72"/>
      <c r="O2626" s="72"/>
      <c r="P2626" s="72"/>
      <c r="Q2626" s="72"/>
      <c r="R2626" s="72"/>
      <c r="S2626" s="72"/>
      <c r="T2626" s="72"/>
      <c r="U2626" s="72"/>
      <c r="V2626" s="72"/>
      <c r="W2626" s="72"/>
      <c r="X2626" s="72"/>
      <c r="Y2626" s="72"/>
    </row>
    <row r="2627" spans="1:25" x14ac:dyDescent="0.3">
      <c r="A2627" s="4"/>
      <c r="B2627" s="4"/>
      <c r="C2627" s="4"/>
      <c r="D2627" s="4"/>
      <c r="E2627" s="4"/>
      <c r="F2627" s="4"/>
      <c r="G2627" s="4"/>
      <c r="H2627" s="72"/>
      <c r="I2627" s="72"/>
      <c r="J2627" s="72"/>
      <c r="K2627" s="72"/>
      <c r="L2627" s="72"/>
      <c r="M2627" s="72"/>
      <c r="N2627" s="72"/>
      <c r="O2627" s="72"/>
      <c r="P2627" s="72"/>
      <c r="Q2627" s="72"/>
      <c r="R2627" s="72"/>
      <c r="S2627" s="72"/>
      <c r="T2627" s="72"/>
      <c r="U2627" s="72"/>
      <c r="V2627" s="72"/>
      <c r="W2627" s="72"/>
      <c r="X2627" s="72"/>
      <c r="Y2627" s="72"/>
    </row>
    <row r="2628" spans="1:25" x14ac:dyDescent="0.3">
      <c r="A2628" s="4"/>
      <c r="B2628" s="4"/>
      <c r="C2628" s="4"/>
      <c r="D2628" s="4"/>
      <c r="E2628" s="4"/>
      <c r="F2628" s="4"/>
      <c r="G2628" s="4"/>
      <c r="H2628" s="72"/>
      <c r="I2628" s="72"/>
      <c r="J2628" s="72"/>
      <c r="K2628" s="72"/>
      <c r="L2628" s="72"/>
      <c r="M2628" s="72"/>
      <c r="N2628" s="72"/>
      <c r="O2628" s="72"/>
      <c r="P2628" s="72"/>
      <c r="Q2628" s="72"/>
      <c r="R2628" s="72"/>
      <c r="S2628" s="72"/>
      <c r="T2628" s="72"/>
      <c r="U2628" s="72"/>
      <c r="V2628" s="72"/>
      <c r="W2628" s="72"/>
      <c r="X2628" s="72"/>
      <c r="Y2628" s="72"/>
    </row>
    <row r="2629" spans="1:25" x14ac:dyDescent="0.3">
      <c r="A2629" s="4"/>
      <c r="B2629" s="4"/>
      <c r="C2629" s="4"/>
      <c r="D2629" s="4"/>
      <c r="E2629" s="4"/>
      <c r="F2629" s="4"/>
      <c r="G2629" s="4"/>
      <c r="H2629" s="72"/>
      <c r="I2629" s="72"/>
      <c r="J2629" s="72"/>
      <c r="K2629" s="72"/>
      <c r="L2629" s="72"/>
      <c r="M2629" s="72"/>
      <c r="N2629" s="72"/>
      <c r="O2629" s="72"/>
      <c r="P2629" s="72"/>
      <c r="Q2629" s="72"/>
      <c r="R2629" s="72"/>
      <c r="S2629" s="72"/>
      <c r="T2629" s="72"/>
      <c r="U2629" s="72"/>
      <c r="V2629" s="72"/>
      <c r="W2629" s="72"/>
      <c r="X2629" s="72"/>
      <c r="Y2629" s="72"/>
    </row>
    <row r="2630" spans="1:25" x14ac:dyDescent="0.3">
      <c r="A2630" s="4"/>
      <c r="B2630" s="4"/>
      <c r="C2630" s="4"/>
      <c r="D2630" s="4"/>
      <c r="E2630" s="4"/>
      <c r="F2630" s="4"/>
      <c r="G2630" s="4"/>
      <c r="H2630" s="72"/>
      <c r="I2630" s="72"/>
      <c r="J2630" s="72"/>
      <c r="K2630" s="72"/>
      <c r="L2630" s="72"/>
      <c r="M2630" s="72"/>
      <c r="N2630" s="72"/>
      <c r="O2630" s="72"/>
      <c r="P2630" s="72"/>
      <c r="Q2630" s="72"/>
      <c r="R2630" s="72"/>
      <c r="S2630" s="72"/>
      <c r="T2630" s="72"/>
      <c r="U2630" s="72"/>
      <c r="V2630" s="72"/>
      <c r="W2630" s="72"/>
      <c r="X2630" s="72"/>
      <c r="Y2630" s="72"/>
    </row>
    <row r="2631" spans="1:25" x14ac:dyDescent="0.3">
      <c r="A2631" s="4"/>
      <c r="B2631" s="4"/>
      <c r="C2631" s="4"/>
      <c r="D2631" s="4"/>
      <c r="E2631" s="4"/>
      <c r="F2631" s="4"/>
      <c r="G2631" s="4"/>
      <c r="H2631" s="72"/>
      <c r="I2631" s="72"/>
      <c r="J2631" s="72"/>
      <c r="K2631" s="72"/>
      <c r="L2631" s="72"/>
      <c r="M2631" s="72"/>
      <c r="N2631" s="72"/>
      <c r="O2631" s="72"/>
      <c r="P2631" s="72"/>
      <c r="Q2631" s="72"/>
      <c r="R2631" s="72"/>
      <c r="S2631" s="72"/>
      <c r="T2631" s="72"/>
      <c r="U2631" s="72"/>
      <c r="V2631" s="72"/>
      <c r="W2631" s="72"/>
      <c r="X2631" s="72"/>
      <c r="Y2631" s="72"/>
    </row>
    <row r="2632" spans="1:25" x14ac:dyDescent="0.3">
      <c r="A2632" s="4"/>
      <c r="B2632" s="4"/>
      <c r="C2632" s="4"/>
      <c r="D2632" s="4"/>
      <c r="E2632" s="4"/>
      <c r="F2632" s="4"/>
      <c r="G2632" s="4"/>
      <c r="H2632" s="72"/>
      <c r="I2632" s="72"/>
      <c r="J2632" s="72"/>
      <c r="K2632" s="72"/>
      <c r="L2632" s="72"/>
      <c r="M2632" s="72"/>
      <c r="N2632" s="72"/>
      <c r="O2632" s="72"/>
      <c r="P2632" s="72"/>
      <c r="Q2632" s="72"/>
      <c r="R2632" s="72"/>
      <c r="S2632" s="72"/>
      <c r="T2632" s="72"/>
      <c r="U2632" s="72"/>
      <c r="V2632" s="72"/>
      <c r="W2632" s="72"/>
      <c r="X2632" s="72"/>
      <c r="Y2632" s="72"/>
    </row>
    <row r="2633" spans="1:25" x14ac:dyDescent="0.3">
      <c r="A2633" s="4"/>
      <c r="B2633" s="4"/>
      <c r="C2633" s="4"/>
      <c r="D2633" s="4"/>
      <c r="E2633" s="4"/>
      <c r="F2633" s="4"/>
      <c r="G2633" s="4"/>
      <c r="H2633" s="72"/>
      <c r="I2633" s="72"/>
      <c r="J2633" s="72"/>
      <c r="K2633" s="72"/>
      <c r="L2633" s="72"/>
      <c r="M2633" s="72"/>
      <c r="N2633" s="72"/>
      <c r="O2633" s="72"/>
      <c r="P2633" s="72"/>
      <c r="Q2633" s="72"/>
      <c r="R2633" s="72"/>
      <c r="S2633" s="72"/>
      <c r="T2633" s="72"/>
      <c r="U2633" s="72"/>
      <c r="V2633" s="72"/>
      <c r="W2633" s="72"/>
      <c r="X2633" s="72"/>
      <c r="Y2633" s="72"/>
    </row>
    <row r="2634" spans="1:25" x14ac:dyDescent="0.3">
      <c r="A2634" s="4"/>
      <c r="B2634" s="4"/>
      <c r="C2634" s="4"/>
      <c r="D2634" s="4"/>
      <c r="E2634" s="4"/>
      <c r="F2634" s="4"/>
      <c r="G2634" s="4"/>
      <c r="H2634" s="72"/>
      <c r="I2634" s="72"/>
      <c r="J2634" s="72"/>
      <c r="K2634" s="72"/>
      <c r="L2634" s="72"/>
      <c r="M2634" s="72"/>
      <c r="N2634" s="72"/>
      <c r="O2634" s="72"/>
      <c r="P2634" s="72"/>
      <c r="Q2634" s="72"/>
      <c r="R2634" s="72"/>
      <c r="S2634" s="72"/>
      <c r="T2634" s="72"/>
      <c r="U2634" s="72"/>
      <c r="V2634" s="72"/>
      <c r="W2634" s="72"/>
      <c r="X2634" s="72"/>
      <c r="Y2634" s="72"/>
    </row>
    <row r="2635" spans="1:25" x14ac:dyDescent="0.3">
      <c r="A2635" s="4"/>
      <c r="B2635" s="4"/>
      <c r="C2635" s="4"/>
      <c r="D2635" s="4"/>
      <c r="E2635" s="4"/>
      <c r="F2635" s="4"/>
      <c r="G2635" s="4"/>
      <c r="H2635" s="72"/>
      <c r="I2635" s="72"/>
      <c r="J2635" s="72"/>
      <c r="K2635" s="72"/>
      <c r="L2635" s="72"/>
      <c r="M2635" s="72"/>
      <c r="N2635" s="72"/>
      <c r="O2635" s="72"/>
      <c r="P2635" s="72"/>
      <c r="Q2635" s="72"/>
      <c r="R2635" s="72"/>
      <c r="S2635" s="72"/>
      <c r="T2635" s="72"/>
      <c r="U2635" s="72"/>
      <c r="V2635" s="72"/>
      <c r="W2635" s="72"/>
      <c r="X2635" s="72"/>
      <c r="Y2635" s="72"/>
    </row>
    <row r="2636" spans="1:25" x14ac:dyDescent="0.3">
      <c r="A2636" s="4"/>
      <c r="B2636" s="4"/>
      <c r="C2636" s="4"/>
      <c r="D2636" s="4"/>
      <c r="E2636" s="4"/>
      <c r="F2636" s="4"/>
      <c r="G2636" s="4"/>
      <c r="H2636" s="72"/>
      <c r="I2636" s="72"/>
      <c r="J2636" s="72"/>
      <c r="K2636" s="72"/>
      <c r="L2636" s="72"/>
      <c r="M2636" s="72"/>
      <c r="N2636" s="72"/>
      <c r="O2636" s="72"/>
      <c r="P2636" s="72"/>
      <c r="Q2636" s="72"/>
      <c r="R2636" s="72"/>
      <c r="S2636" s="72"/>
      <c r="T2636" s="72"/>
      <c r="U2636" s="72"/>
      <c r="V2636" s="72"/>
      <c r="W2636" s="72"/>
      <c r="X2636" s="72"/>
      <c r="Y2636" s="72"/>
    </row>
    <row r="2637" spans="1:25" x14ac:dyDescent="0.3">
      <c r="A2637" s="4"/>
      <c r="B2637" s="4"/>
      <c r="C2637" s="4"/>
      <c r="D2637" s="4"/>
      <c r="E2637" s="4"/>
      <c r="F2637" s="4"/>
      <c r="G2637" s="4"/>
      <c r="H2637" s="72"/>
      <c r="I2637" s="72"/>
      <c r="J2637" s="72"/>
      <c r="K2637" s="72"/>
      <c r="L2637" s="72"/>
      <c r="M2637" s="72"/>
      <c r="N2637" s="72"/>
      <c r="O2637" s="72"/>
      <c r="P2637" s="72"/>
      <c r="Q2637" s="72"/>
      <c r="R2637" s="72"/>
      <c r="S2637" s="72"/>
      <c r="T2637" s="72"/>
      <c r="U2637" s="72"/>
      <c r="V2637" s="72"/>
      <c r="W2637" s="72"/>
      <c r="X2637" s="72"/>
      <c r="Y2637" s="72"/>
    </row>
    <row r="2638" spans="1:25" x14ac:dyDescent="0.3">
      <c r="A2638" s="4"/>
      <c r="B2638" s="4"/>
      <c r="C2638" s="4"/>
      <c r="D2638" s="4"/>
      <c r="E2638" s="4"/>
      <c r="F2638" s="4"/>
      <c r="G2638" s="4"/>
      <c r="H2638" s="72"/>
      <c r="I2638" s="72"/>
      <c r="J2638" s="72"/>
      <c r="K2638" s="72"/>
      <c r="L2638" s="72"/>
      <c r="M2638" s="72"/>
      <c r="N2638" s="72"/>
      <c r="O2638" s="72"/>
      <c r="P2638" s="72"/>
      <c r="Q2638" s="72"/>
      <c r="R2638" s="72"/>
      <c r="S2638" s="72"/>
      <c r="T2638" s="72"/>
      <c r="U2638" s="72"/>
      <c r="V2638" s="72"/>
      <c r="W2638" s="72"/>
      <c r="X2638" s="72"/>
      <c r="Y2638" s="72"/>
    </row>
    <row r="2639" spans="1:25" x14ac:dyDescent="0.3">
      <c r="A2639" s="4"/>
      <c r="B2639" s="4"/>
      <c r="C2639" s="4"/>
      <c r="D2639" s="4"/>
      <c r="E2639" s="4"/>
      <c r="F2639" s="4"/>
      <c r="G2639" s="4"/>
      <c r="H2639" s="72"/>
      <c r="I2639" s="72"/>
      <c r="J2639" s="72"/>
      <c r="K2639" s="72"/>
      <c r="L2639" s="72"/>
      <c r="M2639" s="72"/>
      <c r="N2639" s="72"/>
      <c r="O2639" s="72"/>
      <c r="P2639" s="72"/>
      <c r="Q2639" s="72"/>
      <c r="R2639" s="72"/>
      <c r="S2639" s="72"/>
      <c r="T2639" s="72"/>
      <c r="U2639" s="72"/>
      <c r="V2639" s="72"/>
      <c r="W2639" s="72"/>
      <c r="X2639" s="72"/>
      <c r="Y2639" s="72"/>
    </row>
    <row r="2640" spans="1:25" x14ac:dyDescent="0.3">
      <c r="A2640" s="4"/>
      <c r="B2640" s="4"/>
      <c r="C2640" s="4"/>
      <c r="D2640" s="4"/>
      <c r="E2640" s="4"/>
      <c r="F2640" s="4"/>
      <c r="G2640" s="4"/>
      <c r="H2640" s="72"/>
      <c r="I2640" s="72"/>
      <c r="J2640" s="72"/>
      <c r="K2640" s="72"/>
      <c r="L2640" s="72"/>
      <c r="M2640" s="72"/>
      <c r="N2640" s="72"/>
      <c r="O2640" s="72"/>
      <c r="P2640" s="72"/>
      <c r="Q2640" s="72"/>
      <c r="R2640" s="72"/>
      <c r="S2640" s="72"/>
      <c r="T2640" s="72"/>
      <c r="U2640" s="72"/>
      <c r="V2640" s="72"/>
      <c r="W2640" s="72"/>
      <c r="X2640" s="72"/>
      <c r="Y2640" s="72"/>
    </row>
    <row r="2641" spans="1:25" x14ac:dyDescent="0.3">
      <c r="A2641" s="4"/>
      <c r="B2641" s="4"/>
      <c r="C2641" s="4"/>
      <c r="D2641" s="4"/>
      <c r="E2641" s="4"/>
      <c r="F2641" s="4"/>
      <c r="G2641" s="4"/>
      <c r="H2641" s="72"/>
      <c r="I2641" s="72"/>
      <c r="J2641" s="72"/>
      <c r="K2641" s="72"/>
      <c r="L2641" s="72"/>
      <c r="M2641" s="72"/>
      <c r="N2641" s="72"/>
      <c r="O2641" s="72"/>
      <c r="P2641" s="72"/>
      <c r="Q2641" s="72"/>
      <c r="R2641" s="72"/>
      <c r="S2641" s="72"/>
      <c r="T2641" s="72"/>
      <c r="U2641" s="72"/>
      <c r="V2641" s="72"/>
      <c r="W2641" s="72"/>
      <c r="X2641" s="72"/>
      <c r="Y2641" s="72"/>
    </row>
    <row r="2642" spans="1:25" x14ac:dyDescent="0.3">
      <c r="A2642" s="4"/>
      <c r="B2642" s="4"/>
      <c r="C2642" s="4"/>
      <c r="D2642" s="4"/>
      <c r="E2642" s="4"/>
      <c r="F2642" s="4"/>
      <c r="G2642" s="4"/>
      <c r="H2642" s="72"/>
      <c r="I2642" s="72"/>
      <c r="J2642" s="72"/>
      <c r="K2642" s="72"/>
      <c r="L2642" s="72"/>
      <c r="M2642" s="72"/>
      <c r="N2642" s="72"/>
      <c r="O2642" s="72"/>
      <c r="P2642" s="72"/>
      <c r="Q2642" s="72"/>
      <c r="R2642" s="72"/>
      <c r="S2642" s="72"/>
      <c r="T2642" s="72"/>
      <c r="U2642" s="72"/>
      <c r="V2642" s="72"/>
      <c r="W2642" s="72"/>
      <c r="X2642" s="72"/>
      <c r="Y2642" s="72"/>
    </row>
    <row r="2643" spans="1:25" x14ac:dyDescent="0.3">
      <c r="A2643" s="4"/>
      <c r="B2643" s="4"/>
      <c r="C2643" s="4"/>
      <c r="D2643" s="4"/>
      <c r="E2643" s="4"/>
      <c r="F2643" s="4"/>
      <c r="G2643" s="4"/>
      <c r="H2643" s="72"/>
      <c r="I2643" s="72"/>
      <c r="J2643" s="72"/>
      <c r="K2643" s="72"/>
      <c r="L2643" s="72"/>
      <c r="M2643" s="72"/>
      <c r="N2643" s="72"/>
      <c r="O2643" s="72"/>
      <c r="P2643" s="72"/>
      <c r="Q2643" s="72"/>
      <c r="R2643" s="72"/>
      <c r="S2643" s="72"/>
      <c r="T2643" s="72"/>
      <c r="U2643" s="72"/>
      <c r="V2643" s="72"/>
      <c r="W2643" s="72"/>
      <c r="X2643" s="72"/>
      <c r="Y2643" s="72"/>
    </row>
    <row r="2644" spans="1:25" x14ac:dyDescent="0.3">
      <c r="A2644" s="4"/>
      <c r="B2644" s="4"/>
      <c r="C2644" s="4"/>
      <c r="D2644" s="4"/>
      <c r="E2644" s="4"/>
      <c r="F2644" s="4"/>
      <c r="G2644" s="4"/>
      <c r="H2644" s="72"/>
      <c r="I2644" s="72"/>
      <c r="J2644" s="72"/>
      <c r="K2644" s="72"/>
      <c r="L2644" s="72"/>
      <c r="M2644" s="72"/>
      <c r="N2644" s="72"/>
      <c r="O2644" s="72"/>
      <c r="P2644" s="72"/>
      <c r="Q2644" s="72"/>
      <c r="R2644" s="72"/>
      <c r="S2644" s="72"/>
      <c r="T2644" s="72"/>
      <c r="U2644" s="72"/>
      <c r="V2644" s="72"/>
      <c r="W2644" s="72"/>
      <c r="X2644" s="72"/>
      <c r="Y2644" s="72"/>
    </row>
    <row r="2645" spans="1:25" x14ac:dyDescent="0.3">
      <c r="A2645" s="4"/>
      <c r="B2645" s="4"/>
      <c r="C2645" s="4"/>
      <c r="D2645" s="4"/>
      <c r="E2645" s="4"/>
      <c r="F2645" s="4"/>
      <c r="G2645" s="4"/>
      <c r="H2645" s="72"/>
      <c r="I2645" s="72"/>
      <c r="J2645" s="72"/>
      <c r="K2645" s="72"/>
      <c r="L2645" s="72"/>
      <c r="M2645" s="72"/>
      <c r="N2645" s="72"/>
      <c r="O2645" s="72"/>
      <c r="P2645" s="72"/>
      <c r="Q2645" s="72"/>
      <c r="R2645" s="72"/>
      <c r="S2645" s="72"/>
      <c r="T2645" s="72"/>
      <c r="U2645" s="72"/>
      <c r="V2645" s="72"/>
      <c r="W2645" s="72"/>
      <c r="X2645" s="72"/>
      <c r="Y2645" s="72"/>
    </row>
    <row r="2646" spans="1:25" x14ac:dyDescent="0.3">
      <c r="A2646" s="4"/>
      <c r="B2646" s="4"/>
      <c r="C2646" s="4"/>
      <c r="D2646" s="4"/>
      <c r="E2646" s="4"/>
      <c r="F2646" s="4"/>
      <c r="G2646" s="4"/>
      <c r="H2646" s="72"/>
      <c r="I2646" s="72"/>
      <c r="J2646" s="72"/>
      <c r="K2646" s="72"/>
      <c r="L2646" s="72"/>
      <c r="M2646" s="72"/>
      <c r="N2646" s="72"/>
      <c r="O2646" s="72"/>
      <c r="P2646" s="72"/>
      <c r="Q2646" s="72"/>
      <c r="R2646" s="72"/>
      <c r="S2646" s="72"/>
      <c r="T2646" s="72"/>
      <c r="U2646" s="72"/>
      <c r="V2646" s="72"/>
      <c r="W2646" s="72"/>
      <c r="X2646" s="72"/>
      <c r="Y2646" s="72"/>
    </row>
    <row r="2647" spans="1:25" x14ac:dyDescent="0.3">
      <c r="A2647" s="4"/>
      <c r="B2647" s="4"/>
      <c r="C2647" s="4"/>
      <c r="D2647" s="4"/>
      <c r="E2647" s="4"/>
      <c r="F2647" s="4"/>
      <c r="G2647" s="4"/>
      <c r="H2647" s="72"/>
      <c r="I2647" s="72"/>
      <c r="J2647" s="72"/>
      <c r="K2647" s="72"/>
      <c r="L2647" s="72"/>
      <c r="M2647" s="72"/>
      <c r="N2647" s="72"/>
      <c r="O2647" s="72"/>
      <c r="P2647" s="72"/>
      <c r="Q2647" s="72"/>
      <c r="R2647" s="72"/>
      <c r="S2647" s="72"/>
      <c r="T2647" s="72"/>
      <c r="U2647" s="72"/>
      <c r="V2647" s="72"/>
      <c r="W2647" s="72"/>
      <c r="X2647" s="72"/>
      <c r="Y2647" s="72"/>
    </row>
    <row r="2648" spans="1:25" x14ac:dyDescent="0.3">
      <c r="A2648" s="4"/>
      <c r="B2648" s="4"/>
      <c r="C2648" s="4"/>
      <c r="D2648" s="4"/>
      <c r="E2648" s="4"/>
      <c r="F2648" s="4"/>
      <c r="G2648" s="4"/>
      <c r="H2648" s="72"/>
      <c r="I2648" s="72"/>
      <c r="J2648" s="72"/>
      <c r="K2648" s="72"/>
      <c r="L2648" s="72"/>
      <c r="M2648" s="72"/>
      <c r="N2648" s="72"/>
      <c r="O2648" s="72"/>
      <c r="P2648" s="72"/>
      <c r="Q2648" s="72"/>
      <c r="R2648" s="72"/>
      <c r="S2648" s="72"/>
      <c r="T2648" s="72"/>
      <c r="U2648" s="72"/>
      <c r="V2648" s="72"/>
      <c r="W2648" s="72"/>
      <c r="X2648" s="72"/>
      <c r="Y2648" s="72"/>
    </row>
    <row r="2649" spans="1:25" x14ac:dyDescent="0.3">
      <c r="A2649" s="4"/>
      <c r="B2649" s="4"/>
      <c r="C2649" s="4"/>
      <c r="D2649" s="4"/>
      <c r="E2649" s="4"/>
      <c r="F2649" s="4"/>
      <c r="G2649" s="4"/>
      <c r="H2649" s="72"/>
      <c r="I2649" s="72"/>
      <c r="J2649" s="72"/>
      <c r="K2649" s="72"/>
      <c r="L2649" s="72"/>
      <c r="M2649" s="72"/>
      <c r="N2649" s="72"/>
      <c r="O2649" s="72"/>
      <c r="P2649" s="72"/>
      <c r="Q2649" s="72"/>
      <c r="R2649" s="72"/>
      <c r="S2649" s="72"/>
      <c r="T2649" s="72"/>
      <c r="U2649" s="72"/>
      <c r="V2649" s="72"/>
      <c r="W2649" s="72"/>
      <c r="X2649" s="72"/>
      <c r="Y2649" s="72"/>
    </row>
    <row r="2650" spans="1:25" x14ac:dyDescent="0.3">
      <c r="A2650" s="4"/>
      <c r="B2650" s="4"/>
      <c r="C2650" s="4"/>
      <c r="D2650" s="4"/>
      <c r="E2650" s="4"/>
      <c r="F2650" s="4"/>
      <c r="G2650" s="4"/>
      <c r="H2650" s="72"/>
      <c r="I2650" s="72"/>
      <c r="J2650" s="72"/>
      <c r="K2650" s="72"/>
      <c r="L2650" s="72"/>
      <c r="M2650" s="72"/>
      <c r="N2650" s="72"/>
      <c r="O2650" s="72"/>
      <c r="P2650" s="72"/>
      <c r="Q2650" s="72"/>
      <c r="R2650" s="72"/>
      <c r="S2650" s="72"/>
      <c r="T2650" s="72"/>
      <c r="U2650" s="72"/>
      <c r="V2650" s="72"/>
      <c r="W2650" s="72"/>
      <c r="X2650" s="72"/>
      <c r="Y2650" s="72"/>
    </row>
    <row r="2651" spans="1:25" x14ac:dyDescent="0.3">
      <c r="A2651" s="4"/>
      <c r="B2651" s="4"/>
      <c r="C2651" s="4"/>
      <c r="D2651" s="4"/>
      <c r="E2651" s="4"/>
      <c r="F2651" s="4"/>
      <c r="G2651" s="4"/>
      <c r="H2651" s="72"/>
      <c r="I2651" s="72"/>
      <c r="J2651" s="72"/>
      <c r="K2651" s="72"/>
      <c r="L2651" s="72"/>
      <c r="M2651" s="72"/>
      <c r="N2651" s="72"/>
      <c r="O2651" s="72"/>
      <c r="P2651" s="72"/>
      <c r="Q2651" s="72"/>
      <c r="R2651" s="72"/>
      <c r="S2651" s="72"/>
      <c r="T2651" s="72"/>
      <c r="U2651" s="72"/>
      <c r="V2651" s="72"/>
      <c r="W2651" s="72"/>
      <c r="X2651" s="72"/>
      <c r="Y2651" s="72"/>
    </row>
    <row r="2652" spans="1:25" x14ac:dyDescent="0.3">
      <c r="A2652" s="4"/>
      <c r="B2652" s="4"/>
      <c r="C2652" s="4"/>
      <c r="D2652" s="4"/>
      <c r="E2652" s="4"/>
      <c r="F2652" s="4"/>
      <c r="G2652" s="4"/>
      <c r="H2652" s="72"/>
      <c r="I2652" s="72"/>
      <c r="J2652" s="72"/>
      <c r="K2652" s="72"/>
      <c r="L2652" s="72"/>
      <c r="M2652" s="72"/>
      <c r="N2652" s="72"/>
      <c r="O2652" s="72"/>
      <c r="P2652" s="72"/>
      <c r="Q2652" s="72"/>
      <c r="R2652" s="72"/>
      <c r="S2652" s="72"/>
      <c r="T2652" s="72"/>
      <c r="U2652" s="72"/>
      <c r="V2652" s="72"/>
      <c r="W2652" s="72"/>
      <c r="X2652" s="72"/>
      <c r="Y2652" s="72"/>
    </row>
    <row r="2653" spans="1:25" x14ac:dyDescent="0.3">
      <c r="A2653" s="4"/>
      <c r="B2653" s="4"/>
      <c r="C2653" s="4"/>
      <c r="D2653" s="4"/>
      <c r="E2653" s="4"/>
      <c r="F2653" s="4"/>
      <c r="G2653" s="4"/>
      <c r="H2653" s="72"/>
      <c r="I2653" s="72"/>
      <c r="J2653" s="72"/>
      <c r="K2653" s="72"/>
      <c r="L2653" s="72"/>
      <c r="M2653" s="72"/>
      <c r="N2653" s="72"/>
      <c r="O2653" s="72"/>
      <c r="P2653" s="72"/>
      <c r="Q2653" s="72"/>
      <c r="R2653" s="72"/>
      <c r="S2653" s="72"/>
      <c r="T2653" s="72"/>
      <c r="U2653" s="72"/>
      <c r="V2653" s="72"/>
      <c r="W2653" s="72"/>
      <c r="X2653" s="72"/>
      <c r="Y2653" s="72"/>
    </row>
    <row r="2654" spans="1:25" x14ac:dyDescent="0.3">
      <c r="A2654" s="4"/>
      <c r="B2654" s="4"/>
      <c r="C2654" s="4"/>
      <c r="D2654" s="4"/>
      <c r="E2654" s="4"/>
      <c r="F2654" s="4"/>
      <c r="G2654" s="4"/>
      <c r="H2654" s="72"/>
      <c r="I2654" s="72"/>
      <c r="J2654" s="72"/>
      <c r="K2654" s="72"/>
      <c r="L2654" s="72"/>
      <c r="M2654" s="72"/>
      <c r="N2654" s="72"/>
      <c r="O2654" s="72"/>
      <c r="P2654" s="72"/>
      <c r="Q2654" s="72"/>
      <c r="R2654" s="72"/>
      <c r="S2654" s="72"/>
      <c r="T2654" s="72"/>
      <c r="U2654" s="72"/>
      <c r="V2654" s="72"/>
      <c r="W2654" s="72"/>
      <c r="X2654" s="72"/>
      <c r="Y2654" s="72"/>
    </row>
    <row r="2655" spans="1:25" x14ac:dyDescent="0.3">
      <c r="A2655" s="4"/>
      <c r="B2655" s="4"/>
      <c r="C2655" s="4"/>
      <c r="D2655" s="4"/>
      <c r="E2655" s="4"/>
      <c r="F2655" s="4"/>
      <c r="G2655" s="4"/>
      <c r="H2655" s="72"/>
      <c r="I2655" s="72"/>
      <c r="J2655" s="72"/>
      <c r="K2655" s="72"/>
      <c r="L2655" s="72"/>
      <c r="M2655" s="72"/>
      <c r="N2655" s="72"/>
      <c r="O2655" s="72"/>
      <c r="P2655" s="72"/>
      <c r="Q2655" s="72"/>
      <c r="R2655" s="72"/>
      <c r="S2655" s="72"/>
      <c r="T2655" s="72"/>
      <c r="U2655" s="72"/>
      <c r="V2655" s="72"/>
      <c r="W2655" s="72"/>
      <c r="X2655" s="72"/>
      <c r="Y2655" s="72"/>
    </row>
    <row r="2656" spans="1:25" x14ac:dyDescent="0.3">
      <c r="A2656" s="4"/>
      <c r="B2656" s="4"/>
      <c r="C2656" s="4"/>
      <c r="D2656" s="4"/>
      <c r="E2656" s="4"/>
      <c r="F2656" s="4"/>
      <c r="G2656" s="4"/>
      <c r="H2656" s="72"/>
      <c r="I2656" s="72"/>
      <c r="J2656" s="72"/>
      <c r="K2656" s="72"/>
      <c r="L2656" s="72"/>
      <c r="M2656" s="72"/>
      <c r="N2656" s="72"/>
      <c r="O2656" s="72"/>
      <c r="P2656" s="72"/>
      <c r="Q2656" s="72"/>
      <c r="R2656" s="72"/>
      <c r="S2656" s="72"/>
      <c r="T2656" s="72"/>
      <c r="U2656" s="72"/>
      <c r="V2656" s="72"/>
      <c r="W2656" s="72"/>
      <c r="X2656" s="72"/>
      <c r="Y2656" s="72"/>
    </row>
    <row r="2657" spans="1:25" x14ac:dyDescent="0.3">
      <c r="A2657" s="4"/>
      <c r="B2657" s="4"/>
      <c r="C2657" s="4"/>
      <c r="D2657" s="4"/>
      <c r="E2657" s="4"/>
      <c r="F2657" s="4"/>
      <c r="G2657" s="4"/>
      <c r="H2657" s="72"/>
      <c r="I2657" s="72"/>
      <c r="J2657" s="72"/>
      <c r="K2657" s="72"/>
      <c r="L2657" s="72"/>
      <c r="M2657" s="72"/>
      <c r="N2657" s="72"/>
      <c r="O2657" s="72"/>
      <c r="P2657" s="72"/>
      <c r="Q2657" s="72"/>
      <c r="R2657" s="72"/>
      <c r="S2657" s="72"/>
      <c r="T2657" s="72"/>
      <c r="U2657" s="72"/>
      <c r="V2657" s="72"/>
      <c r="W2657" s="72"/>
      <c r="X2657" s="72"/>
      <c r="Y2657" s="72"/>
    </row>
    <row r="2658" spans="1:25" x14ac:dyDescent="0.3">
      <c r="A2658" s="4"/>
      <c r="B2658" s="4"/>
      <c r="C2658" s="4"/>
      <c r="D2658" s="4"/>
      <c r="E2658" s="4"/>
      <c r="F2658" s="4"/>
      <c r="G2658" s="4"/>
      <c r="H2658" s="72"/>
      <c r="I2658" s="72"/>
      <c r="J2658" s="72"/>
      <c r="K2658" s="72"/>
      <c r="L2658" s="72"/>
      <c r="M2658" s="72"/>
      <c r="N2658" s="72"/>
      <c r="O2658" s="72"/>
      <c r="P2658" s="72"/>
      <c r="Q2658" s="72"/>
      <c r="R2658" s="72"/>
      <c r="S2658" s="72"/>
      <c r="T2658" s="72"/>
      <c r="U2658" s="72"/>
      <c r="V2658" s="72"/>
      <c r="W2658" s="72"/>
      <c r="X2658" s="72"/>
      <c r="Y2658" s="72"/>
    </row>
    <row r="2659" spans="1:25" x14ac:dyDescent="0.3">
      <c r="A2659" s="4"/>
      <c r="B2659" s="4"/>
      <c r="C2659" s="4"/>
      <c r="D2659" s="4"/>
      <c r="E2659" s="4"/>
      <c r="F2659" s="4"/>
      <c r="G2659" s="4"/>
      <c r="H2659" s="72"/>
      <c r="I2659" s="72"/>
      <c r="J2659" s="72"/>
      <c r="K2659" s="72"/>
      <c r="L2659" s="72"/>
      <c r="M2659" s="72"/>
      <c r="N2659" s="72"/>
      <c r="O2659" s="72"/>
      <c r="P2659" s="72"/>
      <c r="Q2659" s="72"/>
      <c r="R2659" s="72"/>
      <c r="S2659" s="72"/>
      <c r="T2659" s="72"/>
      <c r="U2659" s="72"/>
      <c r="V2659" s="72"/>
      <c r="W2659" s="72"/>
      <c r="X2659" s="72"/>
      <c r="Y2659" s="72"/>
    </row>
    <row r="2660" spans="1:25" x14ac:dyDescent="0.3">
      <c r="A2660" s="4"/>
      <c r="B2660" s="4"/>
      <c r="C2660" s="4"/>
      <c r="D2660" s="4"/>
      <c r="E2660" s="4"/>
      <c r="F2660" s="4"/>
      <c r="G2660" s="4"/>
      <c r="H2660" s="72"/>
      <c r="I2660" s="72"/>
      <c r="J2660" s="72"/>
      <c r="K2660" s="72"/>
      <c r="L2660" s="72"/>
      <c r="M2660" s="72"/>
      <c r="N2660" s="72"/>
      <c r="O2660" s="72"/>
      <c r="P2660" s="72"/>
      <c r="Q2660" s="72"/>
      <c r="R2660" s="72"/>
      <c r="S2660" s="72"/>
      <c r="T2660" s="72"/>
      <c r="U2660" s="72"/>
      <c r="V2660" s="72"/>
      <c r="W2660" s="72"/>
      <c r="X2660" s="72"/>
      <c r="Y2660" s="72"/>
    </row>
    <row r="2661" spans="1:25" x14ac:dyDescent="0.3">
      <c r="A2661" s="4"/>
      <c r="B2661" s="4"/>
      <c r="C2661" s="4"/>
      <c r="D2661" s="4"/>
      <c r="E2661" s="4"/>
      <c r="F2661" s="4"/>
      <c r="G2661" s="4"/>
      <c r="H2661" s="72"/>
      <c r="I2661" s="72"/>
      <c r="J2661" s="72"/>
      <c r="K2661" s="72"/>
      <c r="L2661" s="72"/>
      <c r="M2661" s="72"/>
      <c r="N2661" s="72"/>
      <c r="O2661" s="72"/>
      <c r="P2661" s="72"/>
      <c r="Q2661" s="72"/>
      <c r="R2661" s="72"/>
      <c r="S2661" s="72"/>
      <c r="T2661" s="72"/>
      <c r="U2661" s="72"/>
      <c r="V2661" s="72"/>
      <c r="W2661" s="72"/>
      <c r="X2661" s="72"/>
      <c r="Y2661" s="72"/>
    </row>
    <row r="2662" spans="1:25" x14ac:dyDescent="0.3">
      <c r="H2662" s="23"/>
      <c r="I2662" s="23"/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/>
    </row>
    <row r="2663" spans="1:25" x14ac:dyDescent="0.3">
      <c r="H2663" s="23"/>
      <c r="I2663" s="23"/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/>
    </row>
    <row r="2664" spans="1:25" x14ac:dyDescent="0.3">
      <c r="H2664" s="23"/>
      <c r="I2664" s="23"/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/>
    </row>
    <row r="2665" spans="1:25" x14ac:dyDescent="0.3">
      <c r="H2665" s="23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</row>
    <row r="2666" spans="1:25" x14ac:dyDescent="0.3">
      <c r="H2666" s="23"/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/>
    </row>
    <row r="2667" spans="1:25" x14ac:dyDescent="0.3">
      <c r="H2667" s="23"/>
      <c r="I2667" s="23"/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/>
    </row>
    <row r="2668" spans="1:25" x14ac:dyDescent="0.3">
      <c r="H2668" s="23"/>
      <c r="I2668" s="23"/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/>
    </row>
    <row r="2669" spans="1:25" x14ac:dyDescent="0.3">
      <c r="H2669" s="23"/>
      <c r="I2669" s="23"/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/>
    </row>
    <row r="2670" spans="1:25" x14ac:dyDescent="0.3">
      <c r="H2670" s="23"/>
      <c r="I2670" s="23"/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/>
    </row>
    <row r="2671" spans="1:25" x14ac:dyDescent="0.3">
      <c r="H2671" s="23"/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/>
    </row>
    <row r="2672" spans="1:25" x14ac:dyDescent="0.3">
      <c r="H2672" s="23"/>
      <c r="I2672" s="23"/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</row>
    <row r="2673" spans="8:25" x14ac:dyDescent="0.3">
      <c r="H2673" s="23"/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/>
    </row>
    <row r="2674" spans="8:25" x14ac:dyDescent="0.3">
      <c r="H2674" s="23"/>
      <c r="I2674" s="23"/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/>
    </row>
    <row r="2675" spans="8:25" x14ac:dyDescent="0.3">
      <c r="H2675" s="23"/>
      <c r="I2675" s="23"/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/>
    </row>
    <row r="2676" spans="8:25" x14ac:dyDescent="0.3">
      <c r="H2676" s="23"/>
      <c r="I2676" s="23"/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/>
    </row>
    <row r="2677" spans="8:25" x14ac:dyDescent="0.3">
      <c r="H2677" s="23"/>
      <c r="I2677" s="23"/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/>
    </row>
    <row r="2678" spans="8:25" x14ac:dyDescent="0.3">
      <c r="H2678" s="23"/>
      <c r="I2678" s="23"/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/>
    </row>
    <row r="2679" spans="8:25" x14ac:dyDescent="0.3">
      <c r="H2679" s="23"/>
      <c r="I2679" s="23"/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/>
    </row>
    <row r="2680" spans="8:25" x14ac:dyDescent="0.3">
      <c r="H2680" s="23"/>
      <c r="I2680" s="23"/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</row>
    <row r="2681" spans="8:25" x14ac:dyDescent="0.3">
      <c r="H2681" s="23"/>
      <c r="I2681" s="23"/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/>
    </row>
    <row r="2682" spans="8:25" x14ac:dyDescent="0.3">
      <c r="H2682" s="23"/>
      <c r="I2682" s="23"/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/>
    </row>
    <row r="2683" spans="8:25" x14ac:dyDescent="0.3">
      <c r="H2683" s="23"/>
      <c r="I2683" s="23"/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/>
    </row>
    <row r="2684" spans="8:25" x14ac:dyDescent="0.3">
      <c r="H2684" s="23"/>
      <c r="I2684" s="23"/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</row>
    <row r="2685" spans="8:25" x14ac:dyDescent="0.3">
      <c r="H2685" s="23"/>
      <c r="I2685" s="23"/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</row>
    <row r="2686" spans="8:25" x14ac:dyDescent="0.3">
      <c r="H2686" s="23"/>
      <c r="I2686" s="23"/>
      <c r="J2686" s="23"/>
      <c r="K2686" s="23"/>
      <c r="L2686" s="23"/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/>
    </row>
    <row r="2687" spans="8:25" x14ac:dyDescent="0.3">
      <c r="H2687" s="23"/>
      <c r="I2687" s="23"/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/>
    </row>
    <row r="2688" spans="8:25" x14ac:dyDescent="0.3">
      <c r="H2688" s="23"/>
      <c r="I2688" s="23"/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/>
    </row>
    <row r="2689" spans="8:25" x14ac:dyDescent="0.3">
      <c r="H2689" s="23"/>
      <c r="I2689" s="23"/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/>
    </row>
    <row r="2690" spans="8:25" x14ac:dyDescent="0.3">
      <c r="H2690" s="23"/>
      <c r="I2690" s="23"/>
      <c r="J2690" s="23"/>
      <c r="K2690" s="23"/>
      <c r="L2690" s="23"/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/>
    </row>
    <row r="2691" spans="8:25" x14ac:dyDescent="0.3"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/>
    </row>
    <row r="2692" spans="8:25" x14ac:dyDescent="0.3">
      <c r="H2692" s="23"/>
      <c r="I2692" s="23"/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/>
    </row>
    <row r="2693" spans="8:25" x14ac:dyDescent="0.3">
      <c r="H2693" s="23"/>
      <c r="I2693" s="23"/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/>
    </row>
    <row r="2694" spans="8:25" x14ac:dyDescent="0.3"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</row>
    <row r="2695" spans="8:25" x14ac:dyDescent="0.3">
      <c r="H2695" s="23"/>
      <c r="I2695" s="23"/>
      <c r="J2695" s="23"/>
      <c r="K2695" s="23"/>
      <c r="L2695" s="23"/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/>
    </row>
    <row r="2696" spans="8:25" x14ac:dyDescent="0.3">
      <c r="H2696" s="23"/>
      <c r="I2696" s="23"/>
      <c r="J2696" s="23"/>
      <c r="K2696" s="23"/>
      <c r="L2696" s="23"/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/>
    </row>
    <row r="2697" spans="8:25" x14ac:dyDescent="0.3">
      <c r="H2697" s="23"/>
      <c r="I2697" s="23"/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/>
    </row>
    <row r="2698" spans="8:25" x14ac:dyDescent="0.3"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</row>
    <row r="2699" spans="8:25" x14ac:dyDescent="0.3">
      <c r="H2699" s="23"/>
      <c r="I2699" s="23"/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/>
    </row>
    <row r="2700" spans="8:25" x14ac:dyDescent="0.3">
      <c r="H2700" s="23"/>
      <c r="I2700" s="23"/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/>
    </row>
    <row r="2701" spans="8:25" x14ac:dyDescent="0.3">
      <c r="H2701" s="23"/>
      <c r="I2701" s="23"/>
      <c r="J2701" s="23"/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/>
    </row>
    <row r="2702" spans="8:25" x14ac:dyDescent="0.3"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</row>
    <row r="2703" spans="8:25" x14ac:dyDescent="0.3">
      <c r="H2703" s="23"/>
      <c r="I2703" s="23"/>
      <c r="J2703" s="23"/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/>
    </row>
    <row r="2704" spans="8:25" x14ac:dyDescent="0.3">
      <c r="H2704" s="23"/>
      <c r="I2704" s="23"/>
      <c r="J2704" s="23"/>
      <c r="K2704" s="23"/>
      <c r="L2704" s="23"/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/>
    </row>
    <row r="2705" spans="8:25" x14ac:dyDescent="0.3">
      <c r="H2705" s="23"/>
      <c r="I2705" s="23"/>
      <c r="J2705" s="23"/>
      <c r="K2705" s="23"/>
      <c r="L2705" s="23"/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/>
    </row>
    <row r="2706" spans="8:25" x14ac:dyDescent="0.3">
      <c r="H2706" s="23"/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</row>
    <row r="2707" spans="8:25" x14ac:dyDescent="0.3">
      <c r="H2707" s="23"/>
      <c r="I2707" s="23"/>
      <c r="J2707" s="23"/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/>
    </row>
    <row r="2708" spans="8:25" x14ac:dyDescent="0.3">
      <c r="H2708" s="23"/>
      <c r="I2708" s="23"/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/>
    </row>
    <row r="2709" spans="8:25" x14ac:dyDescent="0.3">
      <c r="H2709" s="23"/>
      <c r="I2709" s="23"/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/>
    </row>
    <row r="2710" spans="8:25" x14ac:dyDescent="0.3">
      <c r="H2710" s="23"/>
      <c r="I2710" s="23"/>
      <c r="J2710" s="23"/>
      <c r="K2710" s="23"/>
      <c r="L2710" s="23"/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/>
    </row>
    <row r="2711" spans="8:25" x14ac:dyDescent="0.3">
      <c r="H2711" s="23"/>
      <c r="I2711" s="23"/>
      <c r="J2711" s="23"/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/>
    </row>
    <row r="2712" spans="8:25" x14ac:dyDescent="0.3">
      <c r="H2712" s="23"/>
      <c r="I2712" s="23"/>
      <c r="J2712" s="23"/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/>
    </row>
    <row r="2713" spans="8:25" x14ac:dyDescent="0.3">
      <c r="H2713" s="23"/>
      <c r="I2713" s="23"/>
      <c r="J2713" s="23"/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/>
    </row>
    <row r="2714" spans="8:25" x14ac:dyDescent="0.3">
      <c r="H2714" s="23"/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</row>
    <row r="2715" spans="8:25" x14ac:dyDescent="0.3">
      <c r="H2715" s="23"/>
      <c r="I2715" s="23"/>
      <c r="J2715" s="2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/>
    </row>
    <row r="2716" spans="8:25" x14ac:dyDescent="0.3">
      <c r="H2716" s="23"/>
      <c r="I2716" s="23"/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</row>
    <row r="2717" spans="8:25" x14ac:dyDescent="0.3"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</row>
    <row r="2718" spans="8:25" x14ac:dyDescent="0.3">
      <c r="H2718" s="23"/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</row>
    <row r="2719" spans="8:25" x14ac:dyDescent="0.3">
      <c r="H2719" s="23"/>
      <c r="I2719" s="23"/>
      <c r="J2719" s="23"/>
      <c r="K2719" s="23"/>
      <c r="L2719" s="23"/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/>
    </row>
    <row r="2720" spans="8:25" x14ac:dyDescent="0.3">
      <c r="H2720" s="23"/>
      <c r="I2720" s="23"/>
      <c r="J2720" s="23"/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/>
    </row>
    <row r="2721" spans="8:25" x14ac:dyDescent="0.3"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/>
    </row>
    <row r="2722" spans="8:25" x14ac:dyDescent="0.3"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</row>
    <row r="2723" spans="8:25" x14ac:dyDescent="0.3">
      <c r="H2723" s="23"/>
      <c r="I2723" s="23"/>
      <c r="J2723" s="23"/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/>
    </row>
    <row r="2724" spans="8:25" x14ac:dyDescent="0.3"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</row>
    <row r="2725" spans="8:25" x14ac:dyDescent="0.3"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</row>
    <row r="2726" spans="8:25" x14ac:dyDescent="0.3">
      <c r="H2726" s="23"/>
      <c r="I2726" s="23"/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/>
    </row>
    <row r="2727" spans="8:25" x14ac:dyDescent="0.3">
      <c r="H2727" s="23"/>
      <c r="I2727" s="23"/>
      <c r="J2727" s="23"/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/>
    </row>
    <row r="2728" spans="8:25" x14ac:dyDescent="0.3"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</row>
    <row r="2729" spans="8:25" x14ac:dyDescent="0.3">
      <c r="H2729" s="23"/>
      <c r="I2729" s="23"/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/>
    </row>
    <row r="2730" spans="8:25" x14ac:dyDescent="0.3">
      <c r="H2730" s="23"/>
      <c r="I2730" s="23"/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/>
    </row>
    <row r="2731" spans="8:25" x14ac:dyDescent="0.3">
      <c r="H2731" s="23"/>
      <c r="I2731" s="23"/>
      <c r="J2731" s="23"/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/>
    </row>
    <row r="2732" spans="8:25" x14ac:dyDescent="0.3"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</row>
    <row r="2733" spans="8:25" x14ac:dyDescent="0.3"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</row>
    <row r="2734" spans="8:25" x14ac:dyDescent="0.3">
      <c r="H2734" s="23"/>
      <c r="I2734" s="23"/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/>
    </row>
    <row r="2735" spans="8:25" x14ac:dyDescent="0.3">
      <c r="H2735" s="23"/>
      <c r="I2735" s="23"/>
      <c r="J2735" s="23"/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/>
    </row>
    <row r="2736" spans="8:25" x14ac:dyDescent="0.3">
      <c r="H2736" s="23"/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</row>
    <row r="2737" spans="8:25" x14ac:dyDescent="0.3">
      <c r="H2737" s="23"/>
      <c r="I2737" s="23"/>
      <c r="J2737" s="23"/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/>
    </row>
    <row r="2738" spans="8:25" x14ac:dyDescent="0.3">
      <c r="H2738" s="23"/>
      <c r="I2738" s="23"/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/>
    </row>
    <row r="2739" spans="8:25" x14ac:dyDescent="0.3">
      <c r="H2739" s="23"/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</row>
    <row r="2740" spans="8:25" x14ac:dyDescent="0.3">
      <c r="H2740" s="23"/>
      <c r="I2740" s="23"/>
      <c r="J2740" s="23"/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/>
    </row>
    <row r="2741" spans="8:25" x14ac:dyDescent="0.3">
      <c r="H2741" s="23"/>
      <c r="I2741" s="23"/>
      <c r="J2741" s="23"/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/>
    </row>
    <row r="2742" spans="8:25" x14ac:dyDescent="0.3">
      <c r="H2742" s="23"/>
      <c r="I2742" s="23"/>
      <c r="J2742" s="23"/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/>
    </row>
    <row r="2743" spans="8:25" x14ac:dyDescent="0.3">
      <c r="H2743" s="23"/>
      <c r="I2743" s="23"/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/>
    </row>
    <row r="2744" spans="8:25" x14ac:dyDescent="0.3">
      <c r="H2744" s="23"/>
      <c r="I2744" s="23"/>
      <c r="J2744" s="23"/>
      <c r="K2744" s="23"/>
      <c r="L2744" s="23"/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/>
    </row>
    <row r="2745" spans="8:25" x14ac:dyDescent="0.3">
      <c r="H2745" s="23"/>
      <c r="I2745" s="23"/>
      <c r="J2745" s="23"/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/>
    </row>
    <row r="2746" spans="8:25" x14ac:dyDescent="0.3">
      <c r="H2746" s="23"/>
      <c r="I2746" s="23"/>
      <c r="J2746" s="23"/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</row>
    <row r="2747" spans="8:25" x14ac:dyDescent="0.3">
      <c r="H2747" s="23"/>
      <c r="I2747" s="23"/>
      <c r="J2747" s="23"/>
      <c r="K2747" s="23"/>
      <c r="L2747" s="23"/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/>
    </row>
    <row r="2748" spans="8:25" x14ac:dyDescent="0.3">
      <c r="H2748" s="23"/>
      <c r="I2748" s="23"/>
      <c r="J2748" s="23"/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/>
    </row>
    <row r="2749" spans="8:25" x14ac:dyDescent="0.3">
      <c r="H2749" s="23"/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</row>
    <row r="2750" spans="8:25" x14ac:dyDescent="0.3">
      <c r="H2750" s="23"/>
      <c r="I2750" s="23"/>
      <c r="J2750" s="23"/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/>
    </row>
    <row r="2751" spans="8:25" x14ac:dyDescent="0.3">
      <c r="H2751" s="23"/>
      <c r="I2751" s="23"/>
      <c r="J2751" s="23"/>
      <c r="K2751" s="23"/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/>
    </row>
    <row r="2752" spans="8:25" x14ac:dyDescent="0.3"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</row>
    <row r="2753" spans="8:25" x14ac:dyDescent="0.3">
      <c r="H2753" s="23"/>
      <c r="I2753" s="23"/>
      <c r="J2753" s="23"/>
      <c r="K2753" s="23"/>
      <c r="L2753" s="23"/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/>
    </row>
    <row r="2754" spans="8:25" x14ac:dyDescent="0.3">
      <c r="H2754" s="23"/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/>
    </row>
    <row r="2755" spans="8:25" x14ac:dyDescent="0.3">
      <c r="H2755" s="23"/>
      <c r="I2755" s="23"/>
      <c r="J2755" s="23"/>
      <c r="K2755" s="23"/>
      <c r="L2755" s="23"/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/>
    </row>
    <row r="2756" spans="8:25" x14ac:dyDescent="0.3">
      <c r="H2756" s="23"/>
      <c r="I2756" s="23"/>
      <c r="J2756" s="23"/>
      <c r="K2756" s="23"/>
      <c r="L2756" s="23"/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/>
    </row>
    <row r="2757" spans="8:25" x14ac:dyDescent="0.3">
      <c r="H2757" s="23"/>
      <c r="I2757" s="23"/>
      <c r="J2757" s="23"/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/>
    </row>
    <row r="2758" spans="8:25" x14ac:dyDescent="0.3">
      <c r="H2758" s="23"/>
      <c r="I2758" s="23"/>
      <c r="J2758" s="23"/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/>
    </row>
    <row r="2759" spans="8:25" x14ac:dyDescent="0.3">
      <c r="H2759" s="23"/>
      <c r="I2759" s="23"/>
      <c r="J2759" s="23"/>
      <c r="K2759" s="23"/>
      <c r="L2759" s="23"/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/>
    </row>
    <row r="2760" spans="8:25" x14ac:dyDescent="0.3">
      <c r="H2760" s="23"/>
      <c r="I2760" s="23"/>
      <c r="J2760" s="23"/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/>
    </row>
    <row r="2761" spans="8:25" x14ac:dyDescent="0.3">
      <c r="H2761" s="23"/>
      <c r="I2761" s="23"/>
      <c r="J2761" s="23"/>
      <c r="K2761" s="23"/>
      <c r="L2761" s="23"/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/>
    </row>
    <row r="2762" spans="8:25" x14ac:dyDescent="0.3">
      <c r="H2762" s="23"/>
      <c r="I2762" s="23"/>
      <c r="J2762" s="23"/>
      <c r="K2762" s="23"/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</row>
    <row r="2763" spans="8:25" x14ac:dyDescent="0.3">
      <c r="H2763" s="23"/>
      <c r="I2763" s="23"/>
      <c r="J2763" s="23"/>
      <c r="K2763" s="23"/>
      <c r="L2763" s="23"/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/>
    </row>
    <row r="2764" spans="8:25" x14ac:dyDescent="0.3">
      <c r="H2764" s="23"/>
      <c r="I2764" s="23"/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</row>
    <row r="2765" spans="8:25" x14ac:dyDescent="0.3">
      <c r="H2765" s="23"/>
      <c r="I2765" s="23"/>
      <c r="J2765" s="23"/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/>
    </row>
    <row r="2766" spans="8:25" x14ac:dyDescent="0.3">
      <c r="H2766" s="23"/>
      <c r="I2766" s="23"/>
      <c r="J2766" s="23"/>
      <c r="K2766" s="23"/>
      <c r="L2766" s="23"/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/>
    </row>
    <row r="2767" spans="8:25" x14ac:dyDescent="0.3">
      <c r="H2767" s="23"/>
      <c r="I2767" s="23"/>
      <c r="J2767" s="23"/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/>
    </row>
    <row r="2768" spans="8:25" x14ac:dyDescent="0.3"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</row>
    <row r="2769" spans="8:25" x14ac:dyDescent="0.3">
      <c r="H2769" s="23"/>
      <c r="I2769" s="23"/>
      <c r="J2769" s="23"/>
      <c r="K2769" s="23"/>
      <c r="L2769" s="23"/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/>
    </row>
    <row r="2770" spans="8:25" x14ac:dyDescent="0.3">
      <c r="H2770" s="23"/>
      <c r="I2770" s="23"/>
      <c r="J2770" s="23"/>
      <c r="K2770" s="23"/>
      <c r="L2770" s="23"/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/>
    </row>
    <row r="2771" spans="8:25" x14ac:dyDescent="0.3">
      <c r="H2771" s="23"/>
      <c r="I2771" s="23"/>
      <c r="J2771" s="23"/>
      <c r="K2771" s="23"/>
      <c r="L2771" s="23"/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/>
    </row>
    <row r="2772" spans="8:25" x14ac:dyDescent="0.3">
      <c r="H2772" s="23"/>
      <c r="I2772" s="23"/>
      <c r="J2772" s="23"/>
      <c r="K2772" s="23"/>
      <c r="L2772" s="23"/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/>
    </row>
    <row r="2773" spans="8:25" x14ac:dyDescent="0.3">
      <c r="H2773" s="23"/>
      <c r="I2773" s="23"/>
      <c r="J2773" s="23"/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/>
    </row>
    <row r="2774" spans="8:25" x14ac:dyDescent="0.3">
      <c r="H2774" s="23"/>
      <c r="I2774" s="23"/>
      <c r="J2774" s="23"/>
      <c r="K2774" s="23"/>
      <c r="L2774" s="23"/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/>
    </row>
    <row r="2775" spans="8:25" x14ac:dyDescent="0.3">
      <c r="H2775" s="23"/>
      <c r="I2775" s="23"/>
      <c r="J2775" s="23"/>
      <c r="K2775" s="23"/>
      <c r="L2775" s="23"/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/>
    </row>
    <row r="2776" spans="8:25" x14ac:dyDescent="0.3">
      <c r="H2776" s="23"/>
      <c r="I2776" s="23"/>
      <c r="J2776" s="23"/>
      <c r="K2776" s="23"/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/>
    </row>
    <row r="2777" spans="8:25" x14ac:dyDescent="0.3">
      <c r="H2777" s="23"/>
      <c r="I2777" s="23"/>
      <c r="J2777" s="23"/>
      <c r="K2777" s="23"/>
      <c r="L2777" s="23"/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/>
    </row>
    <row r="2778" spans="8:25" x14ac:dyDescent="0.3">
      <c r="H2778" s="23"/>
      <c r="I2778" s="23"/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/>
    </row>
    <row r="2779" spans="8:25" x14ac:dyDescent="0.3">
      <c r="H2779" s="23"/>
      <c r="I2779" s="23"/>
      <c r="J2779" s="23"/>
      <c r="K2779" s="23"/>
      <c r="L2779" s="23"/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/>
    </row>
    <row r="2780" spans="8:25" x14ac:dyDescent="0.3">
      <c r="H2780" s="23"/>
      <c r="I2780" s="23"/>
      <c r="J2780" s="23"/>
      <c r="K2780" s="23"/>
      <c r="L2780" s="23"/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/>
    </row>
    <row r="2781" spans="8:25" x14ac:dyDescent="0.3">
      <c r="H2781" s="23"/>
      <c r="I2781" s="23"/>
      <c r="J2781" s="23"/>
      <c r="K2781" s="23"/>
      <c r="L2781" s="23"/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/>
    </row>
    <row r="2782" spans="8:25" x14ac:dyDescent="0.3">
      <c r="H2782" s="23"/>
      <c r="I2782" s="23"/>
      <c r="J2782" s="23"/>
      <c r="K2782" s="23"/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/>
    </row>
    <row r="2783" spans="8:25" x14ac:dyDescent="0.3">
      <c r="H2783" s="23"/>
      <c r="I2783" s="23"/>
      <c r="J2783" s="23"/>
      <c r="K2783" s="23"/>
      <c r="L2783" s="23"/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/>
    </row>
    <row r="2784" spans="8:25" x14ac:dyDescent="0.3"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</row>
    <row r="2785" spans="8:25" x14ac:dyDescent="0.3">
      <c r="H2785" s="23"/>
      <c r="I2785" s="23"/>
      <c r="J2785" s="23"/>
      <c r="K2785" s="23"/>
      <c r="L2785" s="23"/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/>
    </row>
    <row r="2786" spans="8:25" x14ac:dyDescent="0.3">
      <c r="H2786" s="23"/>
      <c r="I2786" s="23"/>
      <c r="J2786" s="23"/>
      <c r="K2786" s="23"/>
      <c r="L2786" s="23"/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/>
    </row>
    <row r="2787" spans="8:25" x14ac:dyDescent="0.3">
      <c r="H2787" s="23"/>
      <c r="I2787" s="23"/>
      <c r="J2787" s="23"/>
      <c r="K2787" s="23"/>
      <c r="L2787" s="23"/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/>
    </row>
    <row r="2788" spans="8:25" x14ac:dyDescent="0.3">
      <c r="H2788" s="23"/>
      <c r="I2788" s="23"/>
      <c r="J2788" s="23"/>
      <c r="K2788" s="23"/>
      <c r="L2788" s="23"/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/>
    </row>
    <row r="2789" spans="8:25" x14ac:dyDescent="0.3">
      <c r="H2789" s="23"/>
      <c r="I2789" s="23"/>
      <c r="J2789" s="23"/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</row>
    <row r="2790" spans="8:25" x14ac:dyDescent="0.3">
      <c r="H2790" s="23"/>
      <c r="I2790" s="23"/>
      <c r="J2790" s="23"/>
      <c r="K2790" s="23"/>
      <c r="L2790" s="23"/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/>
    </row>
    <row r="2791" spans="8:25" x14ac:dyDescent="0.3">
      <c r="H2791" s="23"/>
      <c r="I2791" s="23"/>
      <c r="J2791" s="23"/>
      <c r="K2791" s="23"/>
      <c r="L2791" s="23"/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/>
    </row>
    <row r="2792" spans="8:25" x14ac:dyDescent="0.3">
      <c r="H2792" s="23"/>
      <c r="I2792" s="23"/>
      <c r="J2792" s="23"/>
      <c r="K2792" s="23"/>
      <c r="L2792" s="23"/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/>
    </row>
    <row r="2793" spans="8:25" x14ac:dyDescent="0.3">
      <c r="H2793" s="23"/>
      <c r="I2793" s="23"/>
      <c r="J2793" s="23"/>
      <c r="K2793" s="23"/>
      <c r="L2793" s="23"/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/>
    </row>
    <row r="2794" spans="8:25" x14ac:dyDescent="0.3">
      <c r="H2794" s="23"/>
      <c r="I2794" s="23"/>
      <c r="J2794" s="23"/>
      <c r="K2794" s="23"/>
      <c r="L2794" s="23"/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/>
    </row>
    <row r="2795" spans="8:25" x14ac:dyDescent="0.3">
      <c r="H2795" s="23"/>
      <c r="I2795" s="23"/>
      <c r="J2795" s="23"/>
      <c r="K2795" s="23"/>
      <c r="L2795" s="23"/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/>
    </row>
    <row r="2796" spans="8:25" x14ac:dyDescent="0.3">
      <c r="H2796" s="23"/>
      <c r="I2796" s="23"/>
      <c r="J2796" s="23"/>
      <c r="K2796" s="23"/>
      <c r="L2796" s="23"/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/>
    </row>
    <row r="2797" spans="8:25" x14ac:dyDescent="0.3">
      <c r="H2797" s="23"/>
      <c r="I2797" s="23"/>
      <c r="J2797" s="23"/>
      <c r="K2797" s="23"/>
      <c r="L2797" s="23"/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/>
    </row>
    <row r="2798" spans="8:25" x14ac:dyDescent="0.3">
      <c r="H2798" s="23"/>
      <c r="I2798" s="23"/>
      <c r="J2798" s="23"/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/>
    </row>
    <row r="2799" spans="8:25" x14ac:dyDescent="0.3">
      <c r="H2799" s="23"/>
      <c r="I2799" s="23"/>
      <c r="J2799" s="23"/>
      <c r="K2799" s="23"/>
      <c r="L2799" s="23"/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/>
    </row>
    <row r="2800" spans="8:25" x14ac:dyDescent="0.3">
      <c r="H2800" s="23"/>
      <c r="I2800" s="23"/>
      <c r="J2800" s="23"/>
      <c r="K2800" s="23"/>
      <c r="L2800" s="23"/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/>
    </row>
    <row r="2801" spans="8:25" x14ac:dyDescent="0.3">
      <c r="H2801" s="23"/>
      <c r="I2801" s="23"/>
      <c r="J2801" s="23"/>
      <c r="K2801" s="23"/>
      <c r="L2801" s="23"/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/>
    </row>
    <row r="2802" spans="8:25" x14ac:dyDescent="0.3">
      <c r="H2802" s="23"/>
      <c r="I2802" s="23"/>
      <c r="J2802" s="23"/>
      <c r="K2802" s="23"/>
      <c r="L2802" s="23"/>
      <c r="M2802" s="23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/>
    </row>
    <row r="2803" spans="8:25" x14ac:dyDescent="0.3">
      <c r="H2803" s="23"/>
      <c r="I2803" s="23"/>
      <c r="J2803" s="23"/>
      <c r="K2803" s="23"/>
      <c r="L2803" s="23"/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/>
    </row>
    <row r="2804" spans="8:25" x14ac:dyDescent="0.3"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</row>
    <row r="2805" spans="8:25" x14ac:dyDescent="0.3"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</row>
    <row r="2806" spans="8:25" x14ac:dyDescent="0.3">
      <c r="H2806" s="23"/>
      <c r="I2806" s="23"/>
      <c r="J2806" s="23"/>
      <c r="K2806" s="23"/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/>
    </row>
    <row r="2807" spans="8:25" x14ac:dyDescent="0.3">
      <c r="H2807" s="23"/>
      <c r="I2807" s="23"/>
      <c r="J2807" s="23"/>
      <c r="K2807" s="23"/>
      <c r="L2807" s="23"/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/>
    </row>
    <row r="2808" spans="8:25" x14ac:dyDescent="0.3">
      <c r="H2808" s="23"/>
      <c r="I2808" s="23"/>
      <c r="J2808" s="23"/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/>
    </row>
    <row r="2809" spans="8:25" x14ac:dyDescent="0.3">
      <c r="H2809" s="23"/>
      <c r="I2809" s="23"/>
      <c r="J2809" s="23"/>
      <c r="K2809" s="23"/>
      <c r="L2809" s="23"/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/>
    </row>
    <row r="2810" spans="8:25" x14ac:dyDescent="0.3">
      <c r="H2810" s="23"/>
      <c r="I2810" s="23"/>
      <c r="J2810" s="23"/>
      <c r="K2810" s="23"/>
      <c r="L2810" s="23"/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/>
    </row>
    <row r="2811" spans="8:25" x14ac:dyDescent="0.3">
      <c r="H2811" s="23"/>
      <c r="I2811" s="23"/>
      <c r="J2811" s="23"/>
      <c r="K2811" s="23"/>
      <c r="L2811" s="23"/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/>
    </row>
    <row r="2812" spans="8:25" x14ac:dyDescent="0.3">
      <c r="H2812" s="23"/>
      <c r="I2812" s="23"/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/>
    </row>
    <row r="2813" spans="8:25" x14ac:dyDescent="0.3">
      <c r="H2813" s="23"/>
      <c r="I2813" s="23"/>
      <c r="J2813" s="23"/>
      <c r="K2813" s="23"/>
      <c r="L2813" s="23"/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/>
    </row>
    <row r="2814" spans="8:25" x14ac:dyDescent="0.3">
      <c r="H2814" s="23"/>
      <c r="I2814" s="23"/>
      <c r="J2814" s="23"/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/>
    </row>
    <row r="2815" spans="8:25" x14ac:dyDescent="0.3">
      <c r="H2815" s="23"/>
      <c r="I2815" s="23"/>
      <c r="J2815" s="23"/>
      <c r="K2815" s="23"/>
      <c r="L2815" s="23"/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/>
    </row>
    <row r="2816" spans="8:25" x14ac:dyDescent="0.3">
      <c r="H2816" s="23"/>
      <c r="I2816" s="23"/>
      <c r="J2816" s="23"/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/>
    </row>
    <row r="2817" spans="8:25" x14ac:dyDescent="0.3">
      <c r="H2817" s="23"/>
      <c r="I2817" s="23"/>
      <c r="J2817" s="23"/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/>
    </row>
    <row r="2818" spans="8:25" x14ac:dyDescent="0.3"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/>
    </row>
    <row r="2819" spans="8:25" x14ac:dyDescent="0.3">
      <c r="H2819" s="23"/>
      <c r="I2819" s="23"/>
      <c r="J2819" s="23"/>
      <c r="K2819" s="23"/>
      <c r="L2819" s="23"/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/>
    </row>
    <row r="2820" spans="8:25" x14ac:dyDescent="0.3">
      <c r="H2820" s="23"/>
      <c r="I2820" s="23"/>
      <c r="J2820" s="23"/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/>
    </row>
    <row r="2821" spans="8:25" x14ac:dyDescent="0.3">
      <c r="H2821" s="23"/>
      <c r="I2821" s="23"/>
      <c r="J2821" s="23"/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/>
    </row>
    <row r="2822" spans="8:25" x14ac:dyDescent="0.3">
      <c r="H2822" s="23"/>
      <c r="I2822" s="23"/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/>
    </row>
    <row r="2823" spans="8:25" x14ac:dyDescent="0.3">
      <c r="H2823" s="23"/>
      <c r="I2823" s="23"/>
      <c r="J2823" s="23"/>
      <c r="K2823" s="23"/>
      <c r="L2823" s="23"/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/>
    </row>
    <row r="2824" spans="8:25" x14ac:dyDescent="0.3">
      <c r="H2824" s="23"/>
      <c r="I2824" s="23"/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/>
    </row>
    <row r="2825" spans="8:25" x14ac:dyDescent="0.3">
      <c r="H2825" s="23"/>
      <c r="I2825" s="23"/>
      <c r="J2825" s="23"/>
      <c r="K2825" s="23"/>
      <c r="L2825" s="23"/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/>
    </row>
    <row r="2826" spans="8:25" x14ac:dyDescent="0.3">
      <c r="H2826" s="23"/>
      <c r="I2826" s="23"/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/>
    </row>
    <row r="2827" spans="8:25" x14ac:dyDescent="0.3">
      <c r="H2827" s="23"/>
      <c r="I2827" s="23"/>
      <c r="J2827" s="23"/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/>
    </row>
    <row r="2828" spans="8:25" x14ac:dyDescent="0.3"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</row>
    <row r="2829" spans="8:25" x14ac:dyDescent="0.3">
      <c r="H2829" s="23"/>
      <c r="I2829" s="23"/>
      <c r="J2829" s="23"/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/>
    </row>
    <row r="2830" spans="8:25" x14ac:dyDescent="0.3"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</row>
    <row r="2831" spans="8:25" x14ac:dyDescent="0.3">
      <c r="H2831" s="23"/>
      <c r="I2831" s="23"/>
      <c r="J2831" s="23"/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/>
    </row>
    <row r="2832" spans="8:25" x14ac:dyDescent="0.3"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</row>
    <row r="2833" spans="8:25" x14ac:dyDescent="0.3">
      <c r="H2833" s="23"/>
      <c r="I2833" s="23"/>
      <c r="J2833" s="23"/>
      <c r="K2833" s="23"/>
      <c r="L2833" s="23"/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/>
    </row>
    <row r="2834" spans="8:25" x14ac:dyDescent="0.3"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</row>
    <row r="2835" spans="8:25" x14ac:dyDescent="0.3">
      <c r="H2835" s="23"/>
      <c r="I2835" s="23"/>
      <c r="J2835" s="23"/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/>
    </row>
    <row r="2836" spans="8:25" x14ac:dyDescent="0.3"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</row>
    <row r="2837" spans="8:25" x14ac:dyDescent="0.3">
      <c r="H2837" s="23"/>
      <c r="I2837" s="23"/>
      <c r="J2837" s="23"/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/>
    </row>
    <row r="2838" spans="8:25" x14ac:dyDescent="0.3">
      <c r="H2838" s="23"/>
      <c r="I2838" s="23"/>
      <c r="J2838" s="23"/>
      <c r="K2838" s="23"/>
      <c r="L2838" s="23"/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/>
    </row>
    <row r="2839" spans="8:25" x14ac:dyDescent="0.3">
      <c r="H2839" s="23"/>
      <c r="I2839" s="23"/>
      <c r="J2839" s="23"/>
      <c r="K2839" s="23"/>
      <c r="L2839" s="23"/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/>
    </row>
    <row r="2840" spans="8:25" x14ac:dyDescent="0.3">
      <c r="H2840" s="23"/>
      <c r="I2840" s="23"/>
      <c r="J2840" s="23"/>
      <c r="K2840" s="23"/>
      <c r="L2840" s="23"/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/>
    </row>
    <row r="2841" spans="8:25" x14ac:dyDescent="0.3">
      <c r="H2841" s="23"/>
      <c r="I2841" s="23"/>
      <c r="J2841" s="23"/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/>
    </row>
    <row r="2842" spans="8:25" x14ac:dyDescent="0.3">
      <c r="H2842" s="23"/>
      <c r="I2842" s="23"/>
      <c r="J2842" s="23"/>
      <c r="K2842" s="23"/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/>
    </row>
    <row r="2843" spans="8:25" x14ac:dyDescent="0.3">
      <c r="H2843" s="23"/>
      <c r="I2843" s="23"/>
      <c r="J2843" s="23"/>
      <c r="K2843" s="23"/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/>
    </row>
    <row r="2844" spans="8:25" x14ac:dyDescent="0.3">
      <c r="H2844" s="23"/>
      <c r="I2844" s="23"/>
      <c r="J2844" s="23"/>
      <c r="K2844" s="23"/>
      <c r="L2844" s="23"/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/>
    </row>
    <row r="2845" spans="8:25" x14ac:dyDescent="0.3">
      <c r="H2845" s="23"/>
      <c r="I2845" s="23"/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/>
    </row>
    <row r="2846" spans="8:25" x14ac:dyDescent="0.3">
      <c r="H2846" s="23"/>
      <c r="I2846" s="23"/>
      <c r="J2846" s="23"/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/>
    </row>
    <row r="2847" spans="8:25" x14ac:dyDescent="0.3">
      <c r="H2847" s="23"/>
      <c r="I2847" s="23"/>
      <c r="J2847" s="23"/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/>
    </row>
    <row r="2848" spans="8:25" x14ac:dyDescent="0.3">
      <c r="H2848" s="23"/>
      <c r="I2848" s="23"/>
      <c r="J2848" s="23"/>
      <c r="K2848" s="23"/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/>
    </row>
    <row r="2849" spans="8:25" x14ac:dyDescent="0.3">
      <c r="H2849" s="23"/>
      <c r="I2849" s="23"/>
      <c r="J2849" s="23"/>
      <c r="K2849" s="23"/>
      <c r="L2849" s="23"/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/>
    </row>
    <row r="2850" spans="8:25" x14ac:dyDescent="0.3">
      <c r="H2850" s="23"/>
      <c r="I2850" s="23"/>
      <c r="J2850" s="23"/>
      <c r="K2850" s="23"/>
      <c r="L2850" s="23"/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/>
    </row>
    <row r="2851" spans="8:25" x14ac:dyDescent="0.3">
      <c r="H2851" s="23"/>
      <c r="I2851" s="23"/>
      <c r="J2851" s="23"/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/>
    </row>
    <row r="2852" spans="8:25" x14ac:dyDescent="0.3"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</row>
    <row r="2853" spans="8:25" x14ac:dyDescent="0.3">
      <c r="H2853" s="23"/>
      <c r="I2853" s="23"/>
      <c r="J2853" s="23"/>
      <c r="K2853" s="23"/>
      <c r="L2853" s="23"/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/>
    </row>
    <row r="2854" spans="8:25" x14ac:dyDescent="0.3">
      <c r="H2854" s="23"/>
      <c r="I2854" s="23"/>
      <c r="J2854" s="23"/>
      <c r="K2854" s="23"/>
      <c r="L2854" s="23"/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/>
    </row>
    <row r="2855" spans="8:25" x14ac:dyDescent="0.3">
      <c r="H2855" s="23"/>
      <c r="I2855" s="23"/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/>
    </row>
    <row r="2856" spans="8:25" x14ac:dyDescent="0.3">
      <c r="H2856" s="23"/>
      <c r="I2856" s="23"/>
      <c r="J2856" s="23"/>
      <c r="K2856" s="23"/>
      <c r="L2856" s="23"/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/>
    </row>
    <row r="2857" spans="8:25" x14ac:dyDescent="0.3">
      <c r="H2857" s="23"/>
      <c r="I2857" s="23"/>
      <c r="J2857" s="23"/>
      <c r="K2857" s="23"/>
      <c r="L2857" s="23"/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/>
    </row>
    <row r="2858" spans="8:25" x14ac:dyDescent="0.3">
      <c r="H2858" s="23"/>
      <c r="I2858" s="23"/>
      <c r="J2858" s="23"/>
      <c r="K2858" s="23"/>
      <c r="L2858" s="23"/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/>
    </row>
    <row r="2859" spans="8:25" x14ac:dyDescent="0.3">
      <c r="H2859" s="23"/>
      <c r="I2859" s="23"/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/>
    </row>
    <row r="2860" spans="8:25" x14ac:dyDescent="0.3">
      <c r="H2860" s="23"/>
      <c r="I2860" s="23"/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/>
    </row>
    <row r="2861" spans="8:25" x14ac:dyDescent="0.3">
      <c r="H2861" s="23"/>
      <c r="I2861" s="23"/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/>
    </row>
    <row r="2862" spans="8:25" x14ac:dyDescent="0.3">
      <c r="H2862" s="23"/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/>
    </row>
    <row r="2863" spans="8:25" x14ac:dyDescent="0.3">
      <c r="H2863" s="23"/>
      <c r="I2863" s="23"/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/>
    </row>
    <row r="2864" spans="8:25" x14ac:dyDescent="0.3">
      <c r="H2864" s="23"/>
      <c r="I2864" s="23"/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/>
    </row>
    <row r="2865" spans="8:25" x14ac:dyDescent="0.3"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</row>
    <row r="2866" spans="8:25" x14ac:dyDescent="0.3">
      <c r="H2866" s="23"/>
      <c r="I2866" s="23"/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/>
    </row>
    <row r="2867" spans="8:25" x14ac:dyDescent="0.3">
      <c r="H2867" s="23"/>
      <c r="I2867" s="23"/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/>
    </row>
    <row r="2868" spans="8:25" x14ac:dyDescent="0.3"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</row>
    <row r="2869" spans="8:25" x14ac:dyDescent="0.3">
      <c r="H2869" s="23"/>
      <c r="I2869" s="23"/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/>
    </row>
    <row r="2870" spans="8:25" x14ac:dyDescent="0.3">
      <c r="H2870" s="23"/>
      <c r="I2870" s="23"/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/>
    </row>
    <row r="2871" spans="8:25" x14ac:dyDescent="0.3">
      <c r="H2871" s="23"/>
      <c r="I2871" s="23"/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/>
    </row>
    <row r="2872" spans="8:25" x14ac:dyDescent="0.3"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/>
    </row>
    <row r="2873" spans="8:25" x14ac:dyDescent="0.3">
      <c r="H2873" s="23"/>
      <c r="I2873" s="23"/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/>
    </row>
    <row r="2874" spans="8:25" x14ac:dyDescent="0.3">
      <c r="H2874" s="23"/>
      <c r="I2874" s="23"/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/>
    </row>
    <row r="2875" spans="8:25" x14ac:dyDescent="0.3">
      <c r="H2875" s="23"/>
      <c r="I2875" s="23"/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/>
    </row>
    <row r="2876" spans="8:25" x14ac:dyDescent="0.3">
      <c r="H2876" s="23"/>
      <c r="I2876" s="23"/>
      <c r="J2876" s="23"/>
      <c r="K2876" s="23"/>
      <c r="L2876" s="23"/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/>
    </row>
    <row r="2877" spans="8:25" x14ac:dyDescent="0.3">
      <c r="H2877" s="23"/>
      <c r="I2877" s="23"/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/>
    </row>
    <row r="2878" spans="8:25" x14ac:dyDescent="0.3">
      <c r="H2878" s="23"/>
      <c r="I2878" s="23"/>
      <c r="J2878" s="23"/>
      <c r="K2878" s="23"/>
      <c r="L2878" s="23"/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/>
    </row>
    <row r="2879" spans="8:25" x14ac:dyDescent="0.3"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</row>
    <row r="2880" spans="8:25" x14ac:dyDescent="0.3">
      <c r="H2880" s="23"/>
      <c r="I2880" s="23"/>
      <c r="J2880" s="23"/>
      <c r="K2880" s="23"/>
      <c r="L2880" s="23"/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/>
    </row>
    <row r="2881" spans="8:25" x14ac:dyDescent="0.3">
      <c r="H2881" s="23"/>
      <c r="I2881" s="23"/>
      <c r="J2881" s="23"/>
      <c r="K2881" s="23"/>
      <c r="L2881" s="23"/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/>
    </row>
    <row r="2882" spans="8:25" x14ac:dyDescent="0.3">
      <c r="H2882" s="23"/>
      <c r="I2882" s="23"/>
      <c r="J2882" s="23"/>
      <c r="K2882" s="23"/>
      <c r="L2882" s="23"/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/>
    </row>
    <row r="2883" spans="8:25" x14ac:dyDescent="0.3"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</row>
    <row r="2884" spans="8:25" x14ac:dyDescent="0.3">
      <c r="H2884" s="23"/>
      <c r="I2884" s="23"/>
      <c r="J2884" s="23"/>
      <c r="K2884" s="23"/>
      <c r="L2884" s="23"/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/>
    </row>
    <row r="2885" spans="8:25" x14ac:dyDescent="0.3">
      <c r="H2885" s="23"/>
      <c r="I2885" s="23"/>
      <c r="J2885" s="23"/>
      <c r="K2885" s="23"/>
      <c r="L2885" s="23"/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/>
    </row>
    <row r="2886" spans="8:25" x14ac:dyDescent="0.3">
      <c r="H2886" s="23"/>
      <c r="I2886" s="23"/>
      <c r="J2886" s="23"/>
      <c r="K2886" s="23"/>
      <c r="L2886" s="23"/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/>
    </row>
    <row r="2887" spans="8:25" x14ac:dyDescent="0.3">
      <c r="H2887" s="23"/>
      <c r="I2887" s="23"/>
      <c r="J2887" s="23"/>
      <c r="K2887" s="23"/>
      <c r="L2887" s="23"/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/>
    </row>
    <row r="2888" spans="8:25" x14ac:dyDescent="0.3">
      <c r="H2888" s="23"/>
      <c r="I2888" s="23"/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/>
    </row>
    <row r="2889" spans="8:25" x14ac:dyDescent="0.3">
      <c r="H2889" s="23"/>
      <c r="I2889" s="23"/>
      <c r="J2889" s="23"/>
      <c r="K2889" s="23"/>
      <c r="L2889" s="23"/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/>
    </row>
    <row r="2890" spans="8:25" x14ac:dyDescent="0.3">
      <c r="H2890" s="23"/>
      <c r="I2890" s="23"/>
      <c r="J2890" s="23"/>
      <c r="K2890" s="23"/>
      <c r="L2890" s="23"/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/>
    </row>
    <row r="2891" spans="8:25" x14ac:dyDescent="0.3">
      <c r="H2891" s="23"/>
      <c r="I2891" s="23"/>
      <c r="J2891" s="23"/>
      <c r="K2891" s="23"/>
      <c r="L2891" s="23"/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/>
    </row>
    <row r="2892" spans="8:25" x14ac:dyDescent="0.3">
      <c r="H2892" s="23"/>
      <c r="I2892" s="23"/>
      <c r="J2892" s="23"/>
      <c r="K2892" s="23"/>
      <c r="L2892" s="23"/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/>
    </row>
    <row r="2893" spans="8:25" x14ac:dyDescent="0.3">
      <c r="H2893" s="23"/>
      <c r="I2893" s="23"/>
      <c r="J2893" s="23"/>
      <c r="K2893" s="23"/>
      <c r="L2893" s="23"/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/>
    </row>
    <row r="2894" spans="8:25" x14ac:dyDescent="0.3">
      <c r="H2894" s="23"/>
      <c r="I2894" s="23"/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/>
    </row>
    <row r="2895" spans="8:25" x14ac:dyDescent="0.3">
      <c r="H2895" s="23"/>
      <c r="I2895" s="23"/>
      <c r="J2895" s="23"/>
      <c r="K2895" s="23"/>
      <c r="L2895" s="23"/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/>
    </row>
    <row r="2896" spans="8:25" x14ac:dyDescent="0.3">
      <c r="H2896" s="23"/>
      <c r="I2896" s="23"/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/>
    </row>
    <row r="2897" spans="8:25" x14ac:dyDescent="0.3">
      <c r="H2897" s="23"/>
      <c r="I2897" s="23"/>
      <c r="J2897" s="23"/>
      <c r="K2897" s="23"/>
      <c r="L2897" s="23"/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/>
    </row>
    <row r="2898" spans="8:25" x14ac:dyDescent="0.3">
      <c r="H2898" s="23"/>
      <c r="I2898" s="23"/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/>
    </row>
    <row r="2899" spans="8:25" x14ac:dyDescent="0.3">
      <c r="H2899" s="23"/>
      <c r="I2899" s="23"/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/>
    </row>
    <row r="2900" spans="8:25" x14ac:dyDescent="0.3">
      <c r="H2900" s="23"/>
      <c r="I2900" s="23"/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/>
    </row>
    <row r="2901" spans="8:25" x14ac:dyDescent="0.3">
      <c r="H2901" s="23"/>
      <c r="I2901" s="23"/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/>
    </row>
    <row r="2902" spans="8:25" x14ac:dyDescent="0.3">
      <c r="H2902" s="23"/>
      <c r="I2902" s="23"/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/>
    </row>
    <row r="2903" spans="8:25" x14ac:dyDescent="0.3">
      <c r="H2903" s="23"/>
      <c r="I2903" s="23"/>
      <c r="J2903" s="23"/>
      <c r="K2903" s="23"/>
      <c r="L2903" s="23"/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/>
    </row>
    <row r="2904" spans="8:25" x14ac:dyDescent="0.3"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</row>
    <row r="2905" spans="8:25" x14ac:dyDescent="0.3">
      <c r="H2905" s="23"/>
      <c r="I2905" s="23"/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/>
    </row>
    <row r="2906" spans="8:25" x14ac:dyDescent="0.3"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/>
    </row>
    <row r="2907" spans="8:25" x14ac:dyDescent="0.3">
      <c r="H2907" s="23"/>
      <c r="I2907" s="23"/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/>
    </row>
    <row r="2908" spans="8:25" x14ac:dyDescent="0.3">
      <c r="H2908" s="23"/>
      <c r="I2908" s="23"/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/>
    </row>
    <row r="2909" spans="8:25" x14ac:dyDescent="0.3">
      <c r="H2909" s="23"/>
      <c r="I2909" s="23"/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/>
    </row>
    <row r="2910" spans="8:25" x14ac:dyDescent="0.3">
      <c r="H2910" s="23"/>
      <c r="I2910" s="23"/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/>
    </row>
    <row r="2911" spans="8:25" x14ac:dyDescent="0.3">
      <c r="H2911" s="23"/>
      <c r="I2911" s="23"/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/>
    </row>
    <row r="2912" spans="8:25" x14ac:dyDescent="0.3">
      <c r="H2912" s="23"/>
      <c r="I2912" s="23"/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/>
    </row>
    <row r="2913" spans="8:25" x14ac:dyDescent="0.3"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</row>
    <row r="2914" spans="8:25" x14ac:dyDescent="0.3">
      <c r="H2914" s="23"/>
      <c r="I2914" s="23"/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/>
    </row>
    <row r="2915" spans="8:25" x14ac:dyDescent="0.3">
      <c r="H2915" s="23"/>
      <c r="I2915" s="23"/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/>
    </row>
    <row r="2916" spans="8:25" x14ac:dyDescent="0.3">
      <c r="H2916" s="23"/>
      <c r="I2916" s="23"/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/>
    </row>
    <row r="2917" spans="8:25" x14ac:dyDescent="0.3">
      <c r="H2917" s="23"/>
      <c r="I2917" s="23"/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/>
    </row>
    <row r="2918" spans="8:25" x14ac:dyDescent="0.3">
      <c r="H2918" s="23"/>
      <c r="I2918" s="23"/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/>
    </row>
    <row r="2919" spans="8:25" x14ac:dyDescent="0.3">
      <c r="H2919" s="23"/>
      <c r="I2919" s="23"/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/>
    </row>
    <row r="2920" spans="8:25" x14ac:dyDescent="0.3">
      <c r="H2920" s="23"/>
      <c r="I2920" s="23"/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/>
    </row>
    <row r="2921" spans="8:25" x14ac:dyDescent="0.3">
      <c r="H2921" s="23"/>
      <c r="I2921" s="23"/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/>
    </row>
    <row r="2922" spans="8:25" x14ac:dyDescent="0.3">
      <c r="H2922" s="23"/>
      <c r="I2922" s="23"/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/>
    </row>
    <row r="2923" spans="8:25" x14ac:dyDescent="0.3">
      <c r="H2923" s="23"/>
      <c r="I2923" s="23"/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/>
    </row>
    <row r="2924" spans="8:25" x14ac:dyDescent="0.3">
      <c r="H2924" s="23"/>
      <c r="I2924" s="23"/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/>
    </row>
    <row r="2925" spans="8:25" x14ac:dyDescent="0.3"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</row>
    <row r="2926" spans="8:25" x14ac:dyDescent="0.3">
      <c r="H2926" s="23"/>
      <c r="I2926" s="23"/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/>
    </row>
    <row r="2927" spans="8:25" x14ac:dyDescent="0.3">
      <c r="H2927" s="23"/>
      <c r="I2927" s="23"/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/>
    </row>
    <row r="2928" spans="8:25" x14ac:dyDescent="0.3">
      <c r="H2928" s="23"/>
      <c r="I2928" s="23"/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/>
    </row>
    <row r="2929" spans="8:25" x14ac:dyDescent="0.3">
      <c r="H2929" s="23"/>
      <c r="I2929" s="23"/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/>
    </row>
    <row r="2930" spans="8:25" x14ac:dyDescent="0.3">
      <c r="H2930" s="23"/>
      <c r="I2930" s="23"/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/>
    </row>
    <row r="2931" spans="8:25" x14ac:dyDescent="0.3">
      <c r="H2931" s="23"/>
      <c r="I2931" s="23"/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/>
    </row>
    <row r="2932" spans="8:25" x14ac:dyDescent="0.3"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</row>
    <row r="2933" spans="8:25" x14ac:dyDescent="0.3">
      <c r="H2933" s="23"/>
      <c r="I2933" s="23"/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/>
    </row>
    <row r="2934" spans="8:25" x14ac:dyDescent="0.3">
      <c r="H2934" s="23"/>
      <c r="I2934" s="23"/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</row>
    <row r="2935" spans="8:25" x14ac:dyDescent="0.3">
      <c r="H2935" s="23"/>
      <c r="I2935" s="23"/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/>
    </row>
    <row r="2936" spans="8:25" x14ac:dyDescent="0.3">
      <c r="H2936" s="23"/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</row>
    <row r="2937" spans="8:25" x14ac:dyDescent="0.3">
      <c r="H2937" s="23"/>
      <c r="I2937" s="23"/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/>
    </row>
    <row r="2938" spans="8:25" x14ac:dyDescent="0.3">
      <c r="H2938" s="23"/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/>
    </row>
    <row r="2939" spans="8:25" x14ac:dyDescent="0.3">
      <c r="H2939" s="23"/>
      <c r="I2939" s="23"/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/>
    </row>
    <row r="2940" spans="8:25" x14ac:dyDescent="0.3">
      <c r="H2940" s="23"/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</row>
    <row r="2941" spans="8:25" x14ac:dyDescent="0.3">
      <c r="H2941" s="23"/>
      <c r="I2941" s="23"/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/>
    </row>
    <row r="2942" spans="8:25" x14ac:dyDescent="0.3"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</row>
    <row r="2943" spans="8:25" x14ac:dyDescent="0.3"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</row>
    <row r="2944" spans="8:25" x14ac:dyDescent="0.3"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</row>
    <row r="2945" spans="8:25" x14ac:dyDescent="0.3"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</row>
    <row r="2946" spans="8:25" x14ac:dyDescent="0.3"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</row>
    <row r="2947" spans="8:25" x14ac:dyDescent="0.3"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</row>
    <row r="2948" spans="8:25" x14ac:dyDescent="0.3">
      <c r="H2948" s="23"/>
      <c r="I2948" s="23"/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/>
    </row>
    <row r="2949" spans="8:25" x14ac:dyDescent="0.3">
      <c r="H2949" s="23"/>
      <c r="I2949" s="23"/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/>
    </row>
    <row r="2950" spans="8:25" x14ac:dyDescent="0.3">
      <c r="H2950" s="23"/>
      <c r="I2950" s="23"/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/>
    </row>
    <row r="2951" spans="8:25" x14ac:dyDescent="0.3">
      <c r="H2951" s="23"/>
      <c r="I2951" s="23"/>
      <c r="J2951" s="23"/>
      <c r="K2951" s="23"/>
      <c r="L2951" s="23"/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/>
    </row>
    <row r="2952" spans="8:25" x14ac:dyDescent="0.3">
      <c r="H2952" s="23"/>
      <c r="I2952" s="23"/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/>
    </row>
    <row r="2953" spans="8:25" x14ac:dyDescent="0.3">
      <c r="H2953" s="23"/>
      <c r="I2953" s="23"/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/>
    </row>
    <row r="2954" spans="8:25" x14ac:dyDescent="0.3">
      <c r="H2954" s="23"/>
      <c r="I2954" s="23"/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/>
    </row>
    <row r="2955" spans="8:25" x14ac:dyDescent="0.3">
      <c r="H2955" s="23"/>
      <c r="I2955" s="23"/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/>
    </row>
    <row r="2956" spans="8:25" x14ac:dyDescent="0.3"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</row>
    <row r="2957" spans="8:25" x14ac:dyDescent="0.3"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</row>
    <row r="2958" spans="8:25" x14ac:dyDescent="0.3">
      <c r="H2958" s="23"/>
      <c r="I2958" s="23"/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/>
    </row>
    <row r="2959" spans="8:25" x14ac:dyDescent="0.3">
      <c r="H2959" s="23"/>
      <c r="I2959" s="23"/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/>
    </row>
    <row r="2960" spans="8:25" x14ac:dyDescent="0.3">
      <c r="H2960" s="23"/>
      <c r="I2960" s="23"/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/>
    </row>
    <row r="2961" spans="8:25" x14ac:dyDescent="0.3">
      <c r="H2961" s="23"/>
      <c r="I2961" s="23"/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/>
    </row>
    <row r="2962" spans="8:25" x14ac:dyDescent="0.3">
      <c r="H2962" s="23"/>
      <c r="I2962" s="23"/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/>
    </row>
    <row r="2963" spans="8:25" x14ac:dyDescent="0.3">
      <c r="H2963" s="23"/>
      <c r="I2963" s="23"/>
      <c r="J2963" s="23"/>
      <c r="K2963" s="23"/>
      <c r="L2963" s="23"/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/>
    </row>
    <row r="2964" spans="8:25" x14ac:dyDescent="0.3">
      <c r="H2964" s="23"/>
      <c r="I2964" s="23"/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/>
    </row>
    <row r="2965" spans="8:25" x14ac:dyDescent="0.3">
      <c r="H2965" s="23"/>
      <c r="I2965" s="23"/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/>
    </row>
    <row r="2966" spans="8:25" x14ac:dyDescent="0.3">
      <c r="H2966" s="23"/>
      <c r="I2966" s="23"/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/>
    </row>
    <row r="2967" spans="8:25" x14ac:dyDescent="0.3">
      <c r="H2967" s="23"/>
      <c r="I2967" s="23"/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/>
    </row>
    <row r="2968" spans="8:25" x14ac:dyDescent="0.3">
      <c r="H2968" s="23"/>
      <c r="I2968" s="23"/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/>
    </row>
    <row r="2969" spans="8:25" x14ac:dyDescent="0.3">
      <c r="H2969" s="23"/>
      <c r="I2969" s="23"/>
      <c r="J2969" s="23"/>
      <c r="K2969" s="23"/>
      <c r="L2969" s="23"/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/>
    </row>
    <row r="2970" spans="8:25" x14ac:dyDescent="0.3">
      <c r="H2970" s="23"/>
      <c r="I2970" s="23"/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/>
    </row>
    <row r="2971" spans="8:25" x14ac:dyDescent="0.3">
      <c r="H2971" s="23"/>
      <c r="I2971" s="23"/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/>
    </row>
    <row r="2972" spans="8:25" x14ac:dyDescent="0.3">
      <c r="H2972" s="23"/>
      <c r="I2972" s="23"/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/>
    </row>
    <row r="2973" spans="8:25" x14ac:dyDescent="0.3">
      <c r="H2973" s="23"/>
      <c r="I2973" s="23"/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/>
    </row>
    <row r="2974" spans="8:25" x14ac:dyDescent="0.3">
      <c r="H2974" s="23"/>
      <c r="I2974" s="23"/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/>
    </row>
    <row r="2975" spans="8:25" x14ac:dyDescent="0.3">
      <c r="H2975" s="23"/>
      <c r="I2975" s="23"/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/>
    </row>
    <row r="2976" spans="8:25" x14ac:dyDescent="0.3">
      <c r="H2976" s="23"/>
      <c r="I2976" s="23"/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/>
    </row>
    <row r="2977" spans="8:25" x14ac:dyDescent="0.3">
      <c r="H2977" s="23"/>
      <c r="I2977" s="23"/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/>
    </row>
    <row r="2978" spans="8:25" x14ac:dyDescent="0.3">
      <c r="H2978" s="23"/>
      <c r="I2978" s="23"/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/>
    </row>
    <row r="2979" spans="8:25" x14ac:dyDescent="0.3">
      <c r="H2979" s="23"/>
      <c r="I2979" s="23"/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/>
    </row>
    <row r="2980" spans="8:25" x14ac:dyDescent="0.3">
      <c r="H2980" s="23"/>
      <c r="I2980" s="23"/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/>
    </row>
    <row r="2981" spans="8:25" x14ac:dyDescent="0.3">
      <c r="H2981" s="23"/>
      <c r="I2981" s="23"/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/>
    </row>
    <row r="2982" spans="8:25" x14ac:dyDescent="0.3">
      <c r="H2982" s="23"/>
      <c r="I2982" s="23"/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/>
    </row>
    <row r="2983" spans="8:25" x14ac:dyDescent="0.3">
      <c r="H2983" s="23"/>
      <c r="I2983" s="23"/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/>
    </row>
    <row r="2984" spans="8:25" x14ac:dyDescent="0.3">
      <c r="H2984" s="23"/>
      <c r="I2984" s="23"/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/>
    </row>
    <row r="2985" spans="8:25" x14ac:dyDescent="0.3">
      <c r="H2985" s="23"/>
      <c r="I2985" s="23"/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/>
    </row>
    <row r="2986" spans="8:25" x14ac:dyDescent="0.3">
      <c r="H2986" s="23"/>
      <c r="I2986" s="23"/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/>
    </row>
    <row r="2987" spans="8:25" x14ac:dyDescent="0.3">
      <c r="H2987" s="23"/>
      <c r="I2987" s="23"/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/>
    </row>
    <row r="2988" spans="8:25" x14ac:dyDescent="0.3">
      <c r="H2988" s="23"/>
      <c r="I2988" s="23"/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/>
    </row>
    <row r="2989" spans="8:25" x14ac:dyDescent="0.3">
      <c r="H2989" s="23"/>
      <c r="I2989" s="23"/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/>
    </row>
    <row r="2990" spans="8:25" x14ac:dyDescent="0.3"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</row>
    <row r="2991" spans="8:25" x14ac:dyDescent="0.3">
      <c r="H2991" s="23"/>
      <c r="I2991" s="23"/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/>
    </row>
    <row r="2992" spans="8:25" x14ac:dyDescent="0.3">
      <c r="H2992" s="23"/>
      <c r="I2992" s="23"/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/>
    </row>
    <row r="2993" spans="8:25" x14ac:dyDescent="0.3">
      <c r="H2993" s="23"/>
      <c r="I2993" s="23"/>
      <c r="J2993" s="23"/>
      <c r="K2993" s="23"/>
      <c r="L2993" s="23"/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/>
    </row>
    <row r="2994" spans="8:25" x14ac:dyDescent="0.3">
      <c r="H2994" s="23"/>
      <c r="I2994" s="23"/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/>
    </row>
    <row r="2995" spans="8:25" x14ac:dyDescent="0.3">
      <c r="H2995" s="23"/>
      <c r="I2995" s="23"/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/>
    </row>
    <row r="2996" spans="8:25" x14ac:dyDescent="0.3">
      <c r="H2996" s="23"/>
      <c r="I2996" s="23"/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/>
    </row>
    <row r="2997" spans="8:25" x14ac:dyDescent="0.3">
      <c r="H2997" s="23"/>
      <c r="I2997" s="23"/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/>
    </row>
    <row r="2998" spans="8:25" x14ac:dyDescent="0.3">
      <c r="H2998" s="23"/>
      <c r="I2998" s="23"/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/>
    </row>
    <row r="2999" spans="8:25" x14ac:dyDescent="0.3">
      <c r="H2999" s="23"/>
      <c r="I2999" s="23"/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/>
    </row>
    <row r="3000" spans="8:25" x14ac:dyDescent="0.3">
      <c r="H3000" s="23"/>
      <c r="I3000" s="23"/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/>
    </row>
    <row r="3001" spans="8:25" x14ac:dyDescent="0.3">
      <c r="H3001" s="23"/>
      <c r="I3001" s="23"/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/>
    </row>
    <row r="3002" spans="8:25" x14ac:dyDescent="0.3">
      <c r="H3002" s="23"/>
      <c r="I3002" s="23"/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/>
    </row>
    <row r="3003" spans="8:25" x14ac:dyDescent="0.3">
      <c r="H3003" s="23"/>
      <c r="I3003" s="23"/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/>
    </row>
    <row r="3004" spans="8:25" x14ac:dyDescent="0.3">
      <c r="H3004" s="23"/>
      <c r="I3004" s="23"/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/>
    </row>
    <row r="3005" spans="8:25" x14ac:dyDescent="0.3">
      <c r="H3005" s="23"/>
      <c r="I3005" s="23"/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/>
    </row>
    <row r="3006" spans="8:25" x14ac:dyDescent="0.3">
      <c r="H3006" s="23"/>
      <c r="I3006" s="23"/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/>
    </row>
    <row r="3007" spans="8:25" x14ac:dyDescent="0.3">
      <c r="H3007" s="23"/>
      <c r="I3007" s="23"/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/>
    </row>
    <row r="3008" spans="8:25" x14ac:dyDescent="0.3">
      <c r="H3008" s="23"/>
      <c r="I3008" s="23"/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/>
    </row>
    <row r="3009" spans="8:25" x14ac:dyDescent="0.3">
      <c r="H3009" s="23"/>
      <c r="I3009" s="23"/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/>
    </row>
    <row r="3010" spans="8:25" x14ac:dyDescent="0.3">
      <c r="H3010" s="23"/>
      <c r="I3010" s="23"/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/>
    </row>
    <row r="3011" spans="8:25" x14ac:dyDescent="0.3">
      <c r="H3011" s="23"/>
      <c r="I3011" s="23"/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/>
    </row>
    <row r="3012" spans="8:25" x14ac:dyDescent="0.3">
      <c r="H3012" s="23"/>
      <c r="I3012" s="23"/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/>
      <c r="Y3012" s="23"/>
    </row>
    <row r="3013" spans="8:25" x14ac:dyDescent="0.3">
      <c r="H3013" s="23"/>
      <c r="I3013" s="23"/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/>
    </row>
    <row r="3014" spans="8:25" x14ac:dyDescent="0.3">
      <c r="H3014" s="23"/>
      <c r="I3014" s="23"/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/>
    </row>
    <row r="3015" spans="8:25" x14ac:dyDescent="0.3">
      <c r="H3015" s="23"/>
      <c r="I3015" s="23"/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/>
    </row>
    <row r="3016" spans="8:25" x14ac:dyDescent="0.3"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</row>
    <row r="3017" spans="8:25" x14ac:dyDescent="0.3">
      <c r="H3017" s="23"/>
      <c r="I3017" s="23"/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/>
    </row>
    <row r="3018" spans="8:25" x14ac:dyDescent="0.3">
      <c r="H3018" s="23"/>
      <c r="I3018" s="23"/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/>
    </row>
    <row r="3019" spans="8:25" x14ac:dyDescent="0.3">
      <c r="H3019" s="23"/>
      <c r="I3019" s="23"/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/>
    </row>
    <row r="3020" spans="8:25" x14ac:dyDescent="0.3">
      <c r="H3020" s="23"/>
      <c r="I3020" s="23"/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/>
    </row>
    <row r="3021" spans="8:25" x14ac:dyDescent="0.3">
      <c r="H3021" s="23"/>
      <c r="I3021" s="23"/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/>
    </row>
    <row r="3022" spans="8:25" x14ac:dyDescent="0.3">
      <c r="H3022" s="23"/>
      <c r="I3022" s="23"/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</row>
    <row r="3023" spans="8:25" x14ac:dyDescent="0.3">
      <c r="H3023" s="23"/>
      <c r="I3023" s="23"/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/>
    </row>
    <row r="3024" spans="8:25" x14ac:dyDescent="0.3">
      <c r="H3024" s="23"/>
      <c r="I3024" s="23"/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/>
    </row>
    <row r="3025" spans="8:25" x14ac:dyDescent="0.3">
      <c r="H3025" s="23"/>
      <c r="I3025" s="23"/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/>
    </row>
    <row r="3026" spans="8:25" x14ac:dyDescent="0.3">
      <c r="H3026" s="23"/>
      <c r="I3026" s="23"/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/>
    </row>
    <row r="3027" spans="8:25" x14ac:dyDescent="0.3">
      <c r="H3027" s="23"/>
      <c r="I3027" s="23"/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/>
    </row>
    <row r="3028" spans="8:25" x14ac:dyDescent="0.3">
      <c r="H3028" s="23"/>
      <c r="I3028" s="23"/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/>
    </row>
    <row r="3029" spans="8:25" x14ac:dyDescent="0.3">
      <c r="H3029" s="23"/>
      <c r="I3029" s="23"/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</row>
    <row r="3030" spans="8:25" x14ac:dyDescent="0.3">
      <c r="H3030" s="23"/>
      <c r="I3030" s="23"/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/>
    </row>
    <row r="3031" spans="8:25" x14ac:dyDescent="0.3">
      <c r="H3031" s="23"/>
      <c r="I3031" s="23"/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/>
    </row>
    <row r="3032" spans="8:25" x14ac:dyDescent="0.3">
      <c r="H3032" s="23"/>
      <c r="I3032" s="23"/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/>
    </row>
    <row r="3033" spans="8:25" x14ac:dyDescent="0.3">
      <c r="H3033" s="23"/>
      <c r="I3033" s="23"/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/>
    </row>
    <row r="3034" spans="8:25" x14ac:dyDescent="0.3">
      <c r="H3034" s="23"/>
      <c r="I3034" s="23"/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/>
    </row>
    <row r="3035" spans="8:25" x14ac:dyDescent="0.3">
      <c r="H3035" s="23"/>
      <c r="I3035" s="23"/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/>
    </row>
    <row r="3036" spans="8:25" x14ac:dyDescent="0.3">
      <c r="H3036" s="23"/>
      <c r="I3036" s="23"/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/>
    </row>
    <row r="3037" spans="8:25" x14ac:dyDescent="0.3">
      <c r="H3037" s="23"/>
      <c r="I3037" s="23"/>
      <c r="J3037" s="23"/>
      <c r="K3037" s="23"/>
      <c r="L3037" s="23"/>
      <c r="M3037" s="23"/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/>
    </row>
    <row r="3038" spans="8:25" x14ac:dyDescent="0.3"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</row>
    <row r="3039" spans="8:25" x14ac:dyDescent="0.3">
      <c r="H3039" s="23"/>
      <c r="I3039" s="23"/>
      <c r="J3039" s="23"/>
      <c r="K3039" s="23"/>
      <c r="L3039" s="23"/>
      <c r="M3039" s="23"/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/>
    </row>
    <row r="3040" spans="8:25" x14ac:dyDescent="0.3">
      <c r="H3040" s="23"/>
      <c r="I3040" s="23"/>
      <c r="J3040" s="23"/>
      <c r="K3040" s="23"/>
      <c r="L3040" s="23"/>
      <c r="M3040" s="23"/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/>
    </row>
    <row r="3041" spans="8:25" x14ac:dyDescent="0.3">
      <c r="H3041" s="23"/>
      <c r="I3041" s="23"/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/>
    </row>
    <row r="3042" spans="8:25" x14ac:dyDescent="0.3">
      <c r="H3042" s="23"/>
      <c r="I3042" s="23"/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/>
    </row>
    <row r="3043" spans="8:25" x14ac:dyDescent="0.3">
      <c r="H3043" s="23"/>
      <c r="I3043" s="23"/>
      <c r="J3043" s="23"/>
      <c r="K3043" s="23"/>
      <c r="L3043" s="23"/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/>
    </row>
    <row r="3044" spans="8:25" x14ac:dyDescent="0.3">
      <c r="H3044" s="23"/>
      <c r="I3044" s="23"/>
      <c r="J3044" s="23"/>
      <c r="K3044" s="23"/>
      <c r="L3044" s="23"/>
      <c r="M3044" s="23"/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/>
    </row>
    <row r="3045" spans="8:25" x14ac:dyDescent="0.3">
      <c r="H3045" s="23"/>
      <c r="I3045" s="23"/>
      <c r="J3045" s="23"/>
      <c r="K3045" s="23"/>
      <c r="L3045" s="23"/>
      <c r="M3045" s="23"/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/>
    </row>
    <row r="3046" spans="8:25" x14ac:dyDescent="0.3">
      <c r="H3046" s="23"/>
      <c r="I3046" s="23"/>
      <c r="J3046" s="23"/>
      <c r="K3046" s="23"/>
      <c r="L3046" s="23"/>
      <c r="M3046" s="23"/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/>
    </row>
    <row r="3047" spans="8:25" x14ac:dyDescent="0.3">
      <c r="H3047" s="23"/>
      <c r="I3047" s="23"/>
      <c r="J3047" s="23"/>
      <c r="K3047" s="23"/>
      <c r="L3047" s="23"/>
      <c r="M3047" s="23"/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/>
    </row>
    <row r="3048" spans="8:25" x14ac:dyDescent="0.3">
      <c r="H3048" s="23"/>
      <c r="I3048" s="23"/>
      <c r="J3048" s="23"/>
      <c r="K3048" s="23"/>
      <c r="L3048" s="23"/>
      <c r="M3048" s="23"/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/>
    </row>
    <row r="3049" spans="8:25" x14ac:dyDescent="0.3">
      <c r="H3049" s="23"/>
      <c r="I3049" s="23"/>
      <c r="J3049" s="23"/>
      <c r="K3049" s="23"/>
      <c r="L3049" s="23"/>
      <c r="M3049" s="23"/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/>
    </row>
    <row r="3050" spans="8:25" x14ac:dyDescent="0.3">
      <c r="H3050" s="23"/>
      <c r="I3050" s="23"/>
      <c r="J3050" s="23"/>
      <c r="K3050" s="23"/>
      <c r="L3050" s="23"/>
      <c r="M3050" s="23"/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/>
    </row>
    <row r="3051" spans="8:25" x14ac:dyDescent="0.3">
      <c r="H3051" s="23"/>
      <c r="I3051" s="23"/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  <c r="T3051" s="23"/>
      <c r="U3051" s="23"/>
      <c r="V3051" s="23"/>
      <c r="W3051" s="23"/>
      <c r="X3051" s="23"/>
      <c r="Y3051" s="23"/>
    </row>
    <row r="3052" spans="8:25" x14ac:dyDescent="0.3">
      <c r="H3052" s="23"/>
      <c r="I3052" s="23"/>
      <c r="J3052" s="23"/>
      <c r="K3052" s="23"/>
      <c r="L3052" s="23"/>
      <c r="M3052" s="23"/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23"/>
      <c r="Y3052" s="23"/>
    </row>
    <row r="3053" spans="8:25" x14ac:dyDescent="0.3"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</row>
    <row r="3054" spans="8:25" x14ac:dyDescent="0.3">
      <c r="H3054" s="23"/>
      <c r="I3054" s="23"/>
      <c r="J3054" s="23"/>
      <c r="K3054" s="23"/>
      <c r="L3054" s="23"/>
      <c r="M3054" s="23"/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/>
    </row>
    <row r="3055" spans="8:25" x14ac:dyDescent="0.3">
      <c r="H3055" s="23"/>
      <c r="I3055" s="23"/>
      <c r="J3055" s="2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</row>
    <row r="3056" spans="8:25" x14ac:dyDescent="0.3">
      <c r="H3056" s="23"/>
      <c r="I3056" s="23"/>
      <c r="J3056" s="23"/>
      <c r="K3056" s="23"/>
      <c r="L3056" s="23"/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/>
    </row>
    <row r="3057" spans="8:25" x14ac:dyDescent="0.3">
      <c r="H3057" s="23"/>
      <c r="I3057" s="23"/>
      <c r="J3057" s="23"/>
      <c r="K3057" s="23"/>
      <c r="L3057" s="23"/>
      <c r="M3057" s="23"/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/>
    </row>
    <row r="3058" spans="8:25" x14ac:dyDescent="0.3">
      <c r="H3058" s="23"/>
      <c r="I3058" s="23"/>
      <c r="J3058" s="23"/>
      <c r="K3058" s="23"/>
      <c r="L3058" s="23"/>
      <c r="M3058" s="23"/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/>
    </row>
    <row r="3059" spans="8:25" x14ac:dyDescent="0.3">
      <c r="H3059" s="23"/>
      <c r="I3059" s="23"/>
      <c r="J3059" s="23"/>
      <c r="K3059" s="23"/>
      <c r="L3059" s="23"/>
      <c r="M3059" s="23"/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/>
    </row>
    <row r="3060" spans="8:25" x14ac:dyDescent="0.3">
      <c r="H3060" s="23"/>
      <c r="I3060" s="23"/>
      <c r="J3060" s="23"/>
      <c r="K3060" s="23"/>
      <c r="L3060" s="23"/>
      <c r="M3060" s="23"/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/>
      <c r="Y3060" s="23"/>
    </row>
    <row r="3061" spans="8:25" x14ac:dyDescent="0.3">
      <c r="H3061" s="23"/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</row>
    <row r="3062" spans="8:25" x14ac:dyDescent="0.3">
      <c r="H3062" s="23"/>
      <c r="I3062" s="23"/>
      <c r="J3062" s="23"/>
      <c r="K3062" s="23"/>
      <c r="L3062" s="23"/>
      <c r="M3062" s="23"/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/>
    </row>
    <row r="3063" spans="8:25" x14ac:dyDescent="0.3">
      <c r="H3063" s="23"/>
      <c r="I3063" s="23"/>
      <c r="J3063" s="23"/>
      <c r="K3063" s="23"/>
      <c r="L3063" s="23"/>
      <c r="M3063" s="23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</row>
    <row r="3064" spans="8:25" x14ac:dyDescent="0.3">
      <c r="H3064" s="23"/>
      <c r="I3064" s="23"/>
      <c r="J3064" s="23"/>
      <c r="K3064" s="23"/>
      <c r="L3064" s="23"/>
      <c r="M3064" s="23"/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/>
    </row>
    <row r="3065" spans="8:25" x14ac:dyDescent="0.3">
      <c r="H3065" s="23"/>
      <c r="I3065" s="23"/>
      <c r="J3065" s="23"/>
      <c r="K3065" s="23"/>
      <c r="L3065" s="23"/>
      <c r="M3065" s="23"/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/>
    </row>
    <row r="3066" spans="8:25" x14ac:dyDescent="0.3">
      <c r="H3066" s="23"/>
      <c r="I3066" s="23"/>
      <c r="J3066" s="23"/>
      <c r="K3066" s="23"/>
      <c r="L3066" s="23"/>
      <c r="M3066" s="23"/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/>
    </row>
    <row r="3067" spans="8:25" x14ac:dyDescent="0.3">
      <c r="H3067" s="23"/>
      <c r="I3067" s="23"/>
      <c r="J3067" s="23"/>
      <c r="K3067" s="23"/>
      <c r="L3067" s="23"/>
      <c r="M3067" s="23"/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/>
      <c r="Y3067" s="23"/>
    </row>
    <row r="3068" spans="8:25" x14ac:dyDescent="0.3">
      <c r="H3068" s="23"/>
      <c r="I3068" s="23"/>
      <c r="J3068" s="23"/>
      <c r="K3068" s="23"/>
      <c r="L3068" s="23"/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/>
    </row>
    <row r="3069" spans="8:25" x14ac:dyDescent="0.3">
      <c r="H3069" s="23"/>
      <c r="I3069" s="23"/>
      <c r="J3069" s="23"/>
      <c r="K3069" s="23"/>
      <c r="L3069" s="23"/>
      <c r="M3069" s="23"/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/>
    </row>
    <row r="3070" spans="8:25" x14ac:dyDescent="0.3">
      <c r="H3070" s="23"/>
      <c r="I3070" s="23"/>
      <c r="J3070" s="23"/>
      <c r="K3070" s="23"/>
      <c r="L3070" s="23"/>
      <c r="M3070" s="23"/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/>
    </row>
    <row r="3071" spans="8:25" x14ac:dyDescent="0.3">
      <c r="H3071" s="23"/>
      <c r="I3071" s="23"/>
      <c r="J3071" s="23"/>
      <c r="K3071" s="23"/>
      <c r="L3071" s="23"/>
      <c r="M3071" s="23"/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23"/>
      <c r="Y3071" s="23"/>
    </row>
    <row r="3072" spans="8:25" x14ac:dyDescent="0.3">
      <c r="H3072" s="23"/>
      <c r="I3072" s="23"/>
      <c r="J3072" s="23"/>
      <c r="K3072" s="23"/>
      <c r="L3072" s="23"/>
      <c r="M3072" s="23"/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/>
    </row>
    <row r="3073" spans="8:25" x14ac:dyDescent="0.3">
      <c r="H3073" s="23"/>
      <c r="I3073" s="23"/>
      <c r="J3073" s="23"/>
      <c r="K3073" s="23"/>
      <c r="L3073" s="23"/>
      <c r="M3073" s="23"/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/>
    </row>
    <row r="3074" spans="8:25" x14ac:dyDescent="0.3">
      <c r="H3074" s="23"/>
      <c r="I3074" s="23"/>
      <c r="J3074" s="23"/>
      <c r="K3074" s="23"/>
      <c r="L3074" s="23"/>
      <c r="M3074" s="23"/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/>
    </row>
    <row r="3075" spans="8:25" x14ac:dyDescent="0.3">
      <c r="H3075" s="23"/>
      <c r="I3075" s="23"/>
      <c r="J3075" s="23"/>
      <c r="K3075" s="23"/>
      <c r="L3075" s="23"/>
      <c r="M3075" s="23"/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/>
    </row>
    <row r="3076" spans="8:25" x14ac:dyDescent="0.3">
      <c r="H3076" s="23"/>
      <c r="I3076" s="23"/>
      <c r="J3076" s="23"/>
      <c r="K3076" s="23"/>
      <c r="L3076" s="23"/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/>
    </row>
    <row r="3077" spans="8:25" x14ac:dyDescent="0.3">
      <c r="H3077" s="23"/>
      <c r="I3077" s="23"/>
      <c r="J3077" s="23"/>
      <c r="K3077" s="23"/>
      <c r="L3077" s="23"/>
      <c r="M3077" s="23"/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/>
    </row>
    <row r="3078" spans="8:25" x14ac:dyDescent="0.3">
      <c r="H3078" s="23"/>
      <c r="I3078" s="23"/>
      <c r="J3078" s="23"/>
      <c r="K3078" s="23"/>
      <c r="L3078" s="23"/>
      <c r="M3078" s="23"/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/>
    </row>
    <row r="3079" spans="8:25" x14ac:dyDescent="0.3">
      <c r="H3079" s="23"/>
      <c r="I3079" s="23"/>
      <c r="J3079" s="23"/>
      <c r="K3079" s="23"/>
      <c r="L3079" s="23"/>
      <c r="M3079" s="23"/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/>
    </row>
    <row r="3080" spans="8:25" x14ac:dyDescent="0.3">
      <c r="H3080" s="23"/>
      <c r="I3080" s="23"/>
      <c r="J3080" s="23"/>
      <c r="K3080" s="23"/>
      <c r="L3080" s="23"/>
      <c r="M3080" s="23"/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/>
    </row>
    <row r="3081" spans="8:25" x14ac:dyDescent="0.3">
      <c r="H3081" s="23"/>
      <c r="I3081" s="23"/>
      <c r="J3081" s="23"/>
      <c r="K3081" s="23"/>
      <c r="L3081" s="23"/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</row>
    <row r="3082" spans="8:25" x14ac:dyDescent="0.3">
      <c r="H3082" s="23"/>
      <c r="I3082" s="23"/>
      <c r="J3082" s="23"/>
      <c r="K3082" s="23"/>
      <c r="L3082" s="23"/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</row>
    <row r="3083" spans="8:25" x14ac:dyDescent="0.3">
      <c r="H3083" s="23"/>
      <c r="I3083" s="23"/>
      <c r="J3083" s="23"/>
      <c r="K3083" s="23"/>
      <c r="L3083" s="23"/>
      <c r="M3083" s="23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/>
    </row>
    <row r="3084" spans="8:25" x14ac:dyDescent="0.3">
      <c r="H3084" s="23"/>
      <c r="I3084" s="23"/>
      <c r="J3084" s="23"/>
      <c r="K3084" s="23"/>
      <c r="L3084" s="23"/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/>
    </row>
    <row r="3085" spans="8:25" x14ac:dyDescent="0.3">
      <c r="H3085" s="23"/>
      <c r="I3085" s="23"/>
      <c r="J3085" s="23"/>
      <c r="K3085" s="23"/>
      <c r="L3085" s="23"/>
      <c r="M3085" s="23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/>
    </row>
    <row r="3086" spans="8:25" x14ac:dyDescent="0.3">
      <c r="H3086" s="23"/>
      <c r="I3086" s="23"/>
      <c r="J3086" s="23"/>
      <c r="K3086" s="23"/>
      <c r="L3086" s="23"/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/>
    </row>
    <row r="3087" spans="8:25" x14ac:dyDescent="0.3">
      <c r="H3087" s="23"/>
      <c r="I3087" s="23"/>
      <c r="J3087" s="23"/>
      <c r="K3087" s="23"/>
      <c r="L3087" s="23"/>
      <c r="M3087" s="23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</row>
    <row r="3088" spans="8:25" x14ac:dyDescent="0.3">
      <c r="H3088" s="23"/>
      <c r="I3088" s="23"/>
      <c r="J3088" s="23"/>
      <c r="K3088" s="23"/>
      <c r="L3088" s="23"/>
      <c r="M3088" s="23"/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</row>
    <row r="3089" spans="8:25" x14ac:dyDescent="0.3">
      <c r="H3089" s="23"/>
      <c r="I3089" s="23"/>
      <c r="J3089" s="23"/>
      <c r="K3089" s="23"/>
      <c r="L3089" s="23"/>
      <c r="M3089" s="23"/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</row>
    <row r="3090" spans="8:25" x14ac:dyDescent="0.3">
      <c r="H3090" s="23"/>
      <c r="I3090" s="23"/>
      <c r="J3090" s="23"/>
      <c r="K3090" s="23"/>
      <c r="L3090" s="23"/>
      <c r="M3090" s="23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/>
    </row>
    <row r="3091" spans="8:25" x14ac:dyDescent="0.3">
      <c r="H3091" s="23"/>
      <c r="I3091" s="23"/>
      <c r="J3091" s="23"/>
      <c r="K3091" s="23"/>
      <c r="L3091" s="23"/>
      <c r="M3091" s="23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/>
    </row>
    <row r="3092" spans="8:25" x14ac:dyDescent="0.3">
      <c r="H3092" s="23"/>
      <c r="I3092" s="23"/>
      <c r="J3092" s="23"/>
      <c r="K3092" s="23"/>
      <c r="L3092" s="23"/>
      <c r="M3092" s="23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/>
    </row>
    <row r="3093" spans="8:25" x14ac:dyDescent="0.3">
      <c r="H3093" s="23"/>
      <c r="I3093" s="23"/>
      <c r="J3093" s="23"/>
      <c r="K3093" s="23"/>
      <c r="L3093" s="23"/>
      <c r="M3093" s="23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</row>
    <row r="3094" spans="8:25" x14ac:dyDescent="0.3">
      <c r="H3094" s="23"/>
      <c r="I3094" s="23"/>
      <c r="J3094" s="23"/>
      <c r="K3094" s="23"/>
      <c r="L3094" s="23"/>
      <c r="M3094" s="23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</row>
    <row r="3095" spans="8:25" x14ac:dyDescent="0.3">
      <c r="H3095" s="23"/>
      <c r="I3095" s="23"/>
      <c r="J3095" s="23"/>
      <c r="K3095" s="23"/>
      <c r="L3095" s="23"/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/>
    </row>
    <row r="3096" spans="8:25" x14ac:dyDescent="0.3">
      <c r="H3096" s="23"/>
      <c r="I3096" s="23"/>
      <c r="J3096" s="23"/>
      <c r="K3096" s="23"/>
      <c r="L3096" s="23"/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</row>
    <row r="3097" spans="8:25" x14ac:dyDescent="0.3">
      <c r="H3097" s="23"/>
      <c r="I3097" s="23"/>
      <c r="J3097" s="23"/>
      <c r="K3097" s="23"/>
      <c r="L3097" s="23"/>
      <c r="M3097" s="23"/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23"/>
      <c r="Y3097" s="23"/>
    </row>
    <row r="3098" spans="8:25" x14ac:dyDescent="0.3"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</row>
    <row r="3099" spans="8:25" x14ac:dyDescent="0.3">
      <c r="H3099" s="23"/>
      <c r="I3099" s="23"/>
      <c r="J3099" s="23"/>
      <c r="K3099" s="23"/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/>
    </row>
    <row r="3100" spans="8:25" x14ac:dyDescent="0.3">
      <c r="H3100" s="23"/>
      <c r="I3100" s="23"/>
      <c r="J3100" s="23"/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</row>
    <row r="3101" spans="8:25" x14ac:dyDescent="0.3">
      <c r="H3101" s="23"/>
      <c r="I3101" s="23"/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/>
    </row>
    <row r="3102" spans="8:25" x14ac:dyDescent="0.3">
      <c r="H3102" s="23"/>
      <c r="I3102" s="23"/>
      <c r="J3102" s="23"/>
      <c r="K3102" s="23"/>
      <c r="L3102" s="23"/>
      <c r="M3102" s="23"/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/>
    </row>
    <row r="3103" spans="8:25" x14ac:dyDescent="0.3">
      <c r="H3103" s="23"/>
      <c r="I3103" s="23"/>
      <c r="J3103" s="23"/>
      <c r="K3103" s="23"/>
      <c r="L3103" s="23"/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</row>
    <row r="3104" spans="8:25" x14ac:dyDescent="0.3"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</row>
    <row r="3105" spans="8:25" x14ac:dyDescent="0.3">
      <c r="H3105" s="23"/>
      <c r="I3105" s="23"/>
      <c r="J3105" s="23"/>
      <c r="K3105" s="23"/>
      <c r="L3105" s="23"/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/>
    </row>
    <row r="3106" spans="8:25" x14ac:dyDescent="0.3">
      <c r="H3106" s="23"/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</row>
    <row r="3107" spans="8:25" x14ac:dyDescent="0.3">
      <c r="H3107" s="23"/>
      <c r="I3107" s="23"/>
      <c r="J3107" s="23"/>
      <c r="K3107" s="23"/>
      <c r="L3107" s="23"/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</row>
    <row r="3108" spans="8:25" x14ac:dyDescent="0.3"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</row>
    <row r="3109" spans="8:25" x14ac:dyDescent="0.3"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</row>
    <row r="3110" spans="8:25" x14ac:dyDescent="0.3">
      <c r="H3110" s="23"/>
      <c r="I3110" s="23"/>
      <c r="J3110" s="23"/>
      <c r="K3110" s="23"/>
      <c r="L3110" s="23"/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/>
    </row>
    <row r="3111" spans="8:25" x14ac:dyDescent="0.3"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</row>
    <row r="3112" spans="8:25" x14ac:dyDescent="0.3">
      <c r="H3112" s="23"/>
      <c r="I3112" s="23"/>
      <c r="J3112" s="23"/>
      <c r="K3112" s="23"/>
      <c r="L3112" s="23"/>
      <c r="M3112" s="23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/>
    </row>
    <row r="3113" spans="8:25" x14ac:dyDescent="0.3"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</row>
    <row r="3114" spans="8:25" x14ac:dyDescent="0.3">
      <c r="H3114" s="23"/>
      <c r="I3114" s="23"/>
      <c r="J3114" s="23"/>
      <c r="K3114" s="23"/>
      <c r="L3114" s="23"/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/>
    </row>
    <row r="3115" spans="8:25" x14ac:dyDescent="0.3"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</row>
    <row r="3116" spans="8:25" x14ac:dyDescent="0.3">
      <c r="H3116" s="23"/>
      <c r="I3116" s="23"/>
      <c r="J3116" s="23"/>
      <c r="K3116" s="23"/>
      <c r="L3116" s="23"/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</row>
    <row r="3117" spans="8:25" x14ac:dyDescent="0.3"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</row>
    <row r="3118" spans="8:25" x14ac:dyDescent="0.3">
      <c r="H3118" s="23"/>
      <c r="I3118" s="23"/>
      <c r="J3118" s="23"/>
      <c r="K3118" s="23"/>
      <c r="L3118" s="23"/>
      <c r="M3118" s="23"/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/>
    </row>
    <row r="3119" spans="8:25" x14ac:dyDescent="0.3">
      <c r="H3119" s="23"/>
      <c r="I3119" s="23"/>
      <c r="J3119" s="23"/>
      <c r="K3119" s="23"/>
      <c r="L3119" s="23"/>
      <c r="M3119" s="23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/>
    </row>
    <row r="3120" spans="8:25" x14ac:dyDescent="0.3">
      <c r="H3120" s="23"/>
      <c r="I3120" s="23"/>
      <c r="J3120" s="23"/>
      <c r="K3120" s="23"/>
      <c r="L3120" s="23"/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</row>
    <row r="3121" spans="8:25" x14ac:dyDescent="0.3"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</row>
    <row r="3122" spans="8:25" x14ac:dyDescent="0.3">
      <c r="H3122" s="23"/>
      <c r="I3122" s="23"/>
      <c r="J3122" s="23"/>
      <c r="K3122" s="23"/>
      <c r="L3122" s="23"/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</row>
    <row r="3123" spans="8:25" x14ac:dyDescent="0.3"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</row>
    <row r="3124" spans="8:25" x14ac:dyDescent="0.3"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</row>
    <row r="3125" spans="8:25" x14ac:dyDescent="0.3"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</row>
    <row r="3126" spans="8:25" x14ac:dyDescent="0.3">
      <c r="H3126" s="23"/>
      <c r="I3126" s="23"/>
      <c r="J3126" s="23"/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</row>
    <row r="3127" spans="8:25" x14ac:dyDescent="0.3">
      <c r="H3127" s="23"/>
      <c r="I3127" s="23"/>
      <c r="J3127" s="23"/>
      <c r="K3127" s="23"/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</row>
    <row r="3128" spans="8:25" x14ac:dyDescent="0.3"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</row>
    <row r="3129" spans="8:25" x14ac:dyDescent="0.3"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</row>
    <row r="3130" spans="8:25" x14ac:dyDescent="0.3"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</row>
    <row r="3131" spans="8:25" x14ac:dyDescent="0.3"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</row>
    <row r="3132" spans="8:25" x14ac:dyDescent="0.3">
      <c r="H3132" s="23"/>
      <c r="I3132" s="23"/>
      <c r="J3132" s="23"/>
      <c r="K3132" s="23"/>
      <c r="L3132" s="23"/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</row>
    <row r="3133" spans="8:25" x14ac:dyDescent="0.3"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</row>
    <row r="3134" spans="8:25" x14ac:dyDescent="0.3"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</row>
    <row r="3135" spans="8:25" x14ac:dyDescent="0.3"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</row>
    <row r="3136" spans="8:25" x14ac:dyDescent="0.3">
      <c r="H3136" s="23"/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</row>
    <row r="3137" spans="8:25" x14ac:dyDescent="0.3"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</row>
    <row r="3138" spans="8:25" x14ac:dyDescent="0.3">
      <c r="H3138" s="23"/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</row>
    <row r="3139" spans="8:25" x14ac:dyDescent="0.3"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</row>
    <row r="3140" spans="8:25" x14ac:dyDescent="0.3"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</row>
    <row r="3141" spans="8:25" x14ac:dyDescent="0.3">
      <c r="H3141" s="23"/>
      <c r="I3141" s="23"/>
      <c r="J3141" s="23"/>
      <c r="K3141" s="23"/>
      <c r="L3141" s="23"/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</row>
    <row r="3142" spans="8:25" x14ac:dyDescent="0.3">
      <c r="H3142" s="23"/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</row>
    <row r="3143" spans="8:25" x14ac:dyDescent="0.3">
      <c r="H3143" s="23"/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</row>
    <row r="3144" spans="8:25" x14ac:dyDescent="0.3">
      <c r="H3144" s="23"/>
      <c r="I3144" s="23"/>
      <c r="J3144" s="23"/>
      <c r="K3144" s="23"/>
      <c r="L3144" s="23"/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</row>
    <row r="3145" spans="8:25" x14ac:dyDescent="0.3">
      <c r="H3145" s="23"/>
      <c r="I3145" s="23"/>
      <c r="J3145" s="23"/>
      <c r="K3145" s="23"/>
      <c r="L3145" s="23"/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</row>
    <row r="3146" spans="8:25" x14ac:dyDescent="0.3">
      <c r="H3146" s="23"/>
      <c r="I3146" s="23"/>
      <c r="J3146" s="23"/>
      <c r="K3146" s="23"/>
      <c r="L3146" s="23"/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</row>
    <row r="3147" spans="8:25" x14ac:dyDescent="0.3">
      <c r="H3147" s="23"/>
      <c r="I3147" s="23"/>
      <c r="J3147" s="23"/>
      <c r="K3147" s="23"/>
      <c r="L3147" s="23"/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</row>
    <row r="3148" spans="8:25" x14ac:dyDescent="0.3">
      <c r="H3148" s="23"/>
      <c r="I3148" s="23"/>
      <c r="J3148" s="23"/>
      <c r="K3148" s="23"/>
      <c r="L3148" s="23"/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</row>
    <row r="3149" spans="8:25" x14ac:dyDescent="0.3">
      <c r="H3149" s="23"/>
      <c r="I3149" s="23"/>
      <c r="J3149" s="23"/>
      <c r="K3149" s="23"/>
      <c r="L3149" s="23"/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</row>
    <row r="3150" spans="8:25" x14ac:dyDescent="0.3">
      <c r="H3150" s="23"/>
      <c r="I3150" s="23"/>
      <c r="J3150" s="23"/>
      <c r="K3150" s="23"/>
      <c r="L3150" s="23"/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</row>
    <row r="3151" spans="8:25" x14ac:dyDescent="0.3">
      <c r="H3151" s="23"/>
      <c r="I3151" s="23"/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</row>
    <row r="3152" spans="8:25" x14ac:dyDescent="0.3">
      <c r="H3152" s="23"/>
      <c r="I3152" s="23"/>
      <c r="J3152" s="23"/>
      <c r="K3152" s="23"/>
      <c r="L3152" s="23"/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</row>
    <row r="3153" spans="8:25" x14ac:dyDescent="0.3">
      <c r="H3153" s="23"/>
      <c r="I3153" s="23"/>
      <c r="J3153" s="23"/>
      <c r="K3153" s="23"/>
      <c r="L3153" s="23"/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</row>
    <row r="3154" spans="8:25" x14ac:dyDescent="0.3">
      <c r="H3154" s="23"/>
      <c r="I3154" s="23"/>
      <c r="J3154" s="23"/>
      <c r="K3154" s="23"/>
      <c r="L3154" s="23"/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</row>
    <row r="3155" spans="8:25" x14ac:dyDescent="0.3">
      <c r="H3155" s="23"/>
      <c r="I3155" s="23"/>
      <c r="J3155" s="23"/>
      <c r="K3155" s="23"/>
      <c r="L3155" s="23"/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</row>
    <row r="3156" spans="8:25" x14ac:dyDescent="0.3">
      <c r="H3156" s="23"/>
      <c r="I3156" s="23"/>
      <c r="J3156" s="23"/>
      <c r="K3156" s="23"/>
      <c r="L3156" s="23"/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</row>
    <row r="3157" spans="8:25" x14ac:dyDescent="0.3">
      <c r="H3157" s="23"/>
      <c r="I3157" s="23"/>
      <c r="J3157" s="23"/>
      <c r="K3157" s="23"/>
      <c r="L3157" s="23"/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</row>
    <row r="3158" spans="8:25" x14ac:dyDescent="0.3">
      <c r="H3158" s="23"/>
      <c r="I3158" s="23"/>
      <c r="J3158" s="23"/>
      <c r="K3158" s="23"/>
      <c r="L3158" s="23"/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</row>
    <row r="3159" spans="8:25" x14ac:dyDescent="0.3"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</row>
    <row r="3160" spans="8:25" x14ac:dyDescent="0.3">
      <c r="H3160" s="23"/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</row>
    <row r="3161" spans="8:25" x14ac:dyDescent="0.3"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</row>
    <row r="3162" spans="8:25" x14ac:dyDescent="0.3">
      <c r="H3162" s="23"/>
      <c r="I3162" s="23"/>
      <c r="J3162" s="23"/>
      <c r="K3162" s="23"/>
      <c r="L3162" s="23"/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</row>
    <row r="3163" spans="8:25" x14ac:dyDescent="0.3">
      <c r="H3163" s="23"/>
      <c r="I3163" s="23"/>
      <c r="J3163" s="23"/>
      <c r="K3163" s="23"/>
      <c r="L3163" s="23"/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</row>
    <row r="3164" spans="8:25" x14ac:dyDescent="0.3">
      <c r="H3164" s="23"/>
      <c r="I3164" s="23"/>
      <c r="J3164" s="23"/>
      <c r="K3164" s="23"/>
      <c r="L3164" s="23"/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</row>
    <row r="3165" spans="8:25" x14ac:dyDescent="0.3">
      <c r="H3165" s="23"/>
      <c r="I3165" s="23"/>
      <c r="J3165" s="23"/>
      <c r="K3165" s="23"/>
      <c r="L3165" s="23"/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</row>
    <row r="3166" spans="8:25" x14ac:dyDescent="0.3">
      <c r="H3166" s="23"/>
      <c r="I3166" s="23"/>
      <c r="J3166" s="23"/>
      <c r="K3166" s="23"/>
      <c r="L3166" s="23"/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</row>
    <row r="3167" spans="8:25" x14ac:dyDescent="0.3"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</row>
    <row r="3168" spans="8:25" x14ac:dyDescent="0.3">
      <c r="H3168" s="23"/>
      <c r="I3168" s="23"/>
      <c r="J3168" s="23"/>
      <c r="K3168" s="23"/>
      <c r="L3168" s="23"/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</row>
    <row r="3169" spans="8:25" x14ac:dyDescent="0.3">
      <c r="H3169" s="23"/>
      <c r="I3169" s="23"/>
      <c r="J3169" s="23"/>
      <c r="K3169" s="23"/>
      <c r="L3169" s="23"/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</row>
    <row r="3170" spans="8:25" x14ac:dyDescent="0.3">
      <c r="H3170" s="23"/>
      <c r="I3170" s="23"/>
      <c r="J3170" s="23"/>
      <c r="K3170" s="23"/>
      <c r="L3170" s="23"/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</row>
    <row r="3171" spans="8:25" x14ac:dyDescent="0.3"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</row>
    <row r="3172" spans="8:25" x14ac:dyDescent="0.3"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</row>
    <row r="3173" spans="8:25" x14ac:dyDescent="0.3">
      <c r="H3173" s="23"/>
      <c r="I3173" s="23"/>
      <c r="J3173" s="23"/>
      <c r="K3173" s="23"/>
      <c r="L3173" s="23"/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</row>
    <row r="3174" spans="8:25" x14ac:dyDescent="0.3">
      <c r="H3174" s="23"/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</row>
    <row r="3175" spans="8:25" x14ac:dyDescent="0.3">
      <c r="H3175" s="23"/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</row>
    <row r="3176" spans="8:25" x14ac:dyDescent="0.3"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</row>
    <row r="3177" spans="8:25" x14ac:dyDescent="0.3">
      <c r="H3177" s="23"/>
      <c r="I3177" s="23"/>
      <c r="J3177" s="23"/>
      <c r="K3177" s="23"/>
      <c r="L3177" s="23"/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</row>
    <row r="3178" spans="8:25" x14ac:dyDescent="0.3">
      <c r="H3178" s="23"/>
      <c r="I3178" s="23"/>
      <c r="J3178" s="23"/>
      <c r="K3178" s="23"/>
      <c r="L3178" s="23"/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</row>
    <row r="3179" spans="8:25" x14ac:dyDescent="0.3"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</row>
    <row r="3180" spans="8:25" x14ac:dyDescent="0.3">
      <c r="H3180" s="23"/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</row>
    <row r="3181" spans="8:25" x14ac:dyDescent="0.3">
      <c r="H3181" s="23"/>
      <c r="I3181" s="23"/>
      <c r="J3181" s="23"/>
      <c r="K3181" s="23"/>
      <c r="L3181" s="23"/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</row>
    <row r="3182" spans="8:25" x14ac:dyDescent="0.3">
      <c r="H3182" s="23"/>
      <c r="I3182" s="23"/>
      <c r="J3182" s="23"/>
      <c r="K3182" s="23"/>
      <c r="L3182" s="23"/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</row>
    <row r="3183" spans="8:25" x14ac:dyDescent="0.3">
      <c r="H3183" s="23"/>
      <c r="I3183" s="23"/>
      <c r="J3183" s="23"/>
      <c r="K3183" s="23"/>
      <c r="L3183" s="23"/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</row>
    <row r="3184" spans="8:25" x14ac:dyDescent="0.3">
      <c r="H3184" s="23"/>
      <c r="I3184" s="23"/>
      <c r="J3184" s="23"/>
      <c r="K3184" s="23"/>
      <c r="L3184" s="23"/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</row>
    <row r="3185" spans="8:25" x14ac:dyDescent="0.3">
      <c r="H3185" s="23"/>
      <c r="I3185" s="23"/>
      <c r="J3185" s="23"/>
      <c r="K3185" s="23"/>
      <c r="L3185" s="23"/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</row>
    <row r="3186" spans="8:25" x14ac:dyDescent="0.3">
      <c r="H3186" s="23"/>
      <c r="I3186" s="23"/>
      <c r="J3186" s="23"/>
      <c r="K3186" s="23"/>
      <c r="L3186" s="23"/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</row>
    <row r="3187" spans="8:25" x14ac:dyDescent="0.3">
      <c r="H3187" s="23"/>
      <c r="I3187" s="23"/>
      <c r="J3187" s="23"/>
      <c r="K3187" s="23"/>
      <c r="L3187" s="23"/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</row>
    <row r="3188" spans="8:25" x14ac:dyDescent="0.3">
      <c r="H3188" s="23"/>
      <c r="I3188" s="23"/>
      <c r="J3188" s="23"/>
      <c r="K3188" s="23"/>
      <c r="L3188" s="23"/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</row>
    <row r="3189" spans="8:25" x14ac:dyDescent="0.3">
      <c r="H3189" s="23"/>
      <c r="I3189" s="23"/>
      <c r="J3189" s="23"/>
      <c r="K3189" s="23"/>
      <c r="L3189" s="23"/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</row>
    <row r="3190" spans="8:25" x14ac:dyDescent="0.3">
      <c r="H3190" s="23"/>
      <c r="I3190" s="23"/>
      <c r="J3190" s="23"/>
      <c r="K3190" s="23"/>
      <c r="L3190" s="23"/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</row>
    <row r="3191" spans="8:25" x14ac:dyDescent="0.3">
      <c r="H3191" s="23"/>
      <c r="I3191" s="23"/>
      <c r="J3191" s="23"/>
      <c r="K3191" s="23"/>
      <c r="L3191" s="23"/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</row>
    <row r="3192" spans="8:25" x14ac:dyDescent="0.3">
      <c r="H3192" s="23"/>
      <c r="I3192" s="23"/>
      <c r="J3192" s="23"/>
      <c r="K3192" s="23"/>
      <c r="L3192" s="23"/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</row>
    <row r="3193" spans="8:25" x14ac:dyDescent="0.3">
      <c r="H3193" s="23"/>
      <c r="I3193" s="23"/>
      <c r="J3193" s="23"/>
      <c r="K3193" s="23"/>
      <c r="L3193" s="23"/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</row>
    <row r="3194" spans="8:25" x14ac:dyDescent="0.3">
      <c r="H3194" s="23"/>
      <c r="I3194" s="23"/>
      <c r="J3194" s="23"/>
      <c r="K3194" s="23"/>
      <c r="L3194" s="23"/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</row>
    <row r="3195" spans="8:25" x14ac:dyDescent="0.3">
      <c r="H3195" s="23"/>
      <c r="I3195" s="23"/>
      <c r="J3195" s="23"/>
      <c r="K3195" s="23"/>
      <c r="L3195" s="23"/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</row>
    <row r="3196" spans="8:25" x14ac:dyDescent="0.3">
      <c r="H3196" s="23"/>
      <c r="I3196" s="23"/>
      <c r="J3196" s="23"/>
      <c r="K3196" s="23"/>
      <c r="L3196" s="23"/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</row>
    <row r="3197" spans="8:25" x14ac:dyDescent="0.3">
      <c r="H3197" s="23"/>
      <c r="I3197" s="23"/>
      <c r="J3197" s="23"/>
      <c r="K3197" s="23"/>
      <c r="L3197" s="23"/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</row>
    <row r="3198" spans="8:25" x14ac:dyDescent="0.3"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</row>
    <row r="3199" spans="8:25" x14ac:dyDescent="0.3">
      <c r="H3199" s="23"/>
      <c r="I3199" s="23"/>
      <c r="J3199" s="23"/>
      <c r="K3199" s="23"/>
      <c r="L3199" s="23"/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</row>
    <row r="3200" spans="8:25" x14ac:dyDescent="0.3"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</row>
    <row r="3201" spans="8:25" x14ac:dyDescent="0.3">
      <c r="H3201" s="23"/>
      <c r="I3201" s="23"/>
      <c r="J3201" s="23"/>
      <c r="K3201" s="23"/>
      <c r="L3201" s="23"/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</row>
    <row r="3202" spans="8:25" x14ac:dyDescent="0.3">
      <c r="H3202" s="23"/>
      <c r="I3202" s="23"/>
      <c r="J3202" s="23"/>
      <c r="K3202" s="23"/>
      <c r="L3202" s="23"/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</row>
    <row r="3203" spans="8:25" x14ac:dyDescent="0.3">
      <c r="H3203" s="23"/>
      <c r="I3203" s="23"/>
      <c r="J3203" s="23"/>
      <c r="K3203" s="23"/>
      <c r="L3203" s="23"/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</row>
    <row r="3204" spans="8:25" x14ac:dyDescent="0.3"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</row>
    <row r="3205" spans="8:25" x14ac:dyDescent="0.3">
      <c r="H3205" s="23"/>
      <c r="I3205" s="23"/>
      <c r="J3205" s="23"/>
      <c r="K3205" s="23"/>
      <c r="L3205" s="23"/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</row>
    <row r="3206" spans="8:25" x14ac:dyDescent="0.3">
      <c r="H3206" s="23"/>
      <c r="I3206" s="23"/>
      <c r="J3206" s="23"/>
      <c r="K3206" s="23"/>
      <c r="L3206" s="23"/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</row>
    <row r="3207" spans="8:25" x14ac:dyDescent="0.3">
      <c r="H3207" s="23"/>
      <c r="I3207" s="23"/>
      <c r="J3207" s="23"/>
      <c r="K3207" s="23"/>
      <c r="L3207" s="23"/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</row>
    <row r="3208" spans="8:25" x14ac:dyDescent="0.3">
      <c r="H3208" s="23"/>
      <c r="I3208" s="23"/>
      <c r="J3208" s="23"/>
      <c r="K3208" s="23"/>
      <c r="L3208" s="23"/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</row>
    <row r="3209" spans="8:25" x14ac:dyDescent="0.3">
      <c r="H3209" s="23"/>
      <c r="I3209" s="23"/>
      <c r="J3209" s="23"/>
      <c r="K3209" s="23"/>
      <c r="L3209" s="23"/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</row>
    <row r="3210" spans="8:25" x14ac:dyDescent="0.3">
      <c r="H3210" s="23"/>
      <c r="I3210" s="23"/>
      <c r="J3210" s="23"/>
      <c r="K3210" s="23"/>
      <c r="L3210" s="23"/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</row>
    <row r="3211" spans="8:25" x14ac:dyDescent="0.3">
      <c r="H3211" s="23"/>
      <c r="I3211" s="23"/>
      <c r="J3211" s="23"/>
      <c r="K3211" s="23"/>
      <c r="L3211" s="23"/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</row>
    <row r="3212" spans="8:25" x14ac:dyDescent="0.3">
      <c r="H3212" s="23"/>
      <c r="I3212" s="23"/>
      <c r="J3212" s="23"/>
      <c r="K3212" s="23"/>
      <c r="L3212" s="23"/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</row>
    <row r="3213" spans="8:25" x14ac:dyDescent="0.3">
      <c r="H3213" s="23"/>
      <c r="I3213" s="23"/>
      <c r="J3213" s="23"/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</row>
    <row r="3214" spans="8:25" x14ac:dyDescent="0.3">
      <c r="H3214" s="23"/>
      <c r="I3214" s="23"/>
      <c r="J3214" s="23"/>
      <c r="K3214" s="23"/>
      <c r="L3214" s="23"/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</row>
    <row r="3215" spans="8:25" x14ac:dyDescent="0.3">
      <c r="H3215" s="23"/>
      <c r="I3215" s="23"/>
      <c r="J3215" s="23"/>
      <c r="K3215" s="23"/>
      <c r="L3215" s="23"/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</row>
    <row r="3216" spans="8:25" x14ac:dyDescent="0.3">
      <c r="H3216" s="23"/>
      <c r="I3216" s="23"/>
      <c r="J3216" s="23"/>
      <c r="K3216" s="23"/>
      <c r="L3216" s="23"/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</row>
    <row r="3217" spans="8:25" x14ac:dyDescent="0.3">
      <c r="H3217" s="23"/>
      <c r="I3217" s="23"/>
      <c r="J3217" s="23"/>
      <c r="K3217" s="23"/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</row>
    <row r="3218" spans="8:25" x14ac:dyDescent="0.3">
      <c r="H3218" s="23"/>
      <c r="I3218" s="23"/>
      <c r="J3218" s="23"/>
      <c r="K3218" s="23"/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</row>
    <row r="3219" spans="8:25" x14ac:dyDescent="0.3">
      <c r="H3219" s="23"/>
      <c r="I3219" s="23"/>
      <c r="J3219" s="23"/>
      <c r="K3219" s="23"/>
      <c r="L3219" s="23"/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</row>
    <row r="3220" spans="8:25" x14ac:dyDescent="0.3">
      <c r="H3220" s="23"/>
      <c r="I3220" s="23"/>
      <c r="J3220" s="23"/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</row>
    <row r="3221" spans="8:25" x14ac:dyDescent="0.3">
      <c r="H3221" s="23"/>
      <c r="I3221" s="23"/>
      <c r="J3221" s="23"/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</row>
    <row r="3222" spans="8:25" x14ac:dyDescent="0.3">
      <c r="H3222" s="23"/>
      <c r="I3222" s="23"/>
      <c r="J3222" s="23"/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</row>
    <row r="3223" spans="8:25" x14ac:dyDescent="0.3">
      <c r="H3223" s="23"/>
      <c r="I3223" s="23"/>
      <c r="J3223" s="23"/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</row>
    <row r="3224" spans="8:25" x14ac:dyDescent="0.3">
      <c r="H3224" s="23"/>
      <c r="I3224" s="23"/>
      <c r="J3224" s="23"/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</row>
    <row r="3225" spans="8:25" x14ac:dyDescent="0.3">
      <c r="H3225" s="23"/>
      <c r="I3225" s="23"/>
      <c r="J3225" s="23"/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</row>
    <row r="3226" spans="8:25" x14ac:dyDescent="0.3">
      <c r="H3226" s="23"/>
      <c r="I3226" s="23"/>
      <c r="J3226" s="23"/>
      <c r="K3226" s="23"/>
      <c r="L3226" s="23"/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</row>
    <row r="3227" spans="8:25" x14ac:dyDescent="0.3">
      <c r="H3227" s="23"/>
      <c r="I3227" s="23"/>
      <c r="J3227" s="23"/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</row>
    <row r="3228" spans="8:25" x14ac:dyDescent="0.3">
      <c r="H3228" s="23"/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</row>
    <row r="3229" spans="8:25" x14ac:dyDescent="0.3">
      <c r="H3229" s="23"/>
      <c r="I3229" s="23"/>
      <c r="J3229" s="23"/>
      <c r="K3229" s="23"/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</row>
    <row r="3230" spans="8:25" x14ac:dyDescent="0.3">
      <c r="H3230" s="23"/>
      <c r="I3230" s="23"/>
      <c r="J3230" s="23"/>
      <c r="K3230" s="23"/>
      <c r="L3230" s="23"/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</row>
    <row r="3231" spans="8:25" x14ac:dyDescent="0.3">
      <c r="H3231" s="23"/>
      <c r="I3231" s="23"/>
      <c r="J3231" s="23"/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</row>
    <row r="3232" spans="8:25" x14ac:dyDescent="0.3">
      <c r="H3232" s="23"/>
      <c r="I3232" s="23"/>
      <c r="J3232" s="23"/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</row>
    <row r="3233" spans="8:25" x14ac:dyDescent="0.3">
      <c r="H3233" s="23"/>
      <c r="I3233" s="23"/>
      <c r="J3233" s="23"/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</row>
    <row r="3234" spans="8:25" x14ac:dyDescent="0.3">
      <c r="H3234" s="23"/>
      <c r="I3234" s="23"/>
      <c r="J3234" s="23"/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</row>
    <row r="3235" spans="8:25" x14ac:dyDescent="0.3">
      <c r="H3235" s="23"/>
      <c r="I3235" s="23"/>
      <c r="J3235" s="23"/>
      <c r="K3235" s="23"/>
      <c r="L3235" s="23"/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</row>
    <row r="3236" spans="8:25" x14ac:dyDescent="0.3">
      <c r="H3236" s="23"/>
      <c r="I3236" s="23"/>
      <c r="J3236" s="23"/>
      <c r="K3236" s="23"/>
      <c r="L3236" s="23"/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</row>
    <row r="3237" spans="8:25" x14ac:dyDescent="0.3"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</row>
    <row r="3238" spans="8:25" x14ac:dyDescent="0.3">
      <c r="H3238" s="23"/>
      <c r="I3238" s="23"/>
      <c r="J3238" s="23"/>
      <c r="K3238" s="23"/>
      <c r="L3238" s="23"/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</row>
    <row r="3239" spans="8:25" x14ac:dyDescent="0.3">
      <c r="H3239" s="23"/>
      <c r="I3239" s="23"/>
      <c r="J3239" s="23"/>
      <c r="K3239" s="23"/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</row>
    <row r="3240" spans="8:25" x14ac:dyDescent="0.3">
      <c r="H3240" s="23"/>
      <c r="I3240" s="23"/>
      <c r="J3240" s="23"/>
      <c r="K3240" s="23"/>
      <c r="L3240" s="23"/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</row>
    <row r="3241" spans="8:25" x14ac:dyDescent="0.3">
      <c r="H3241" s="23"/>
      <c r="I3241" s="23"/>
      <c r="J3241" s="23"/>
      <c r="K3241" s="23"/>
      <c r="L3241" s="23"/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</row>
    <row r="3242" spans="8:25" x14ac:dyDescent="0.3"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</row>
    <row r="3243" spans="8:25" x14ac:dyDescent="0.3"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</row>
    <row r="3244" spans="8:25" x14ac:dyDescent="0.3"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</row>
    <row r="3245" spans="8:25" x14ac:dyDescent="0.3"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</row>
    <row r="3246" spans="8:25" x14ac:dyDescent="0.3">
      <c r="H3246" s="23"/>
      <c r="I3246" s="23"/>
      <c r="J3246" s="23"/>
      <c r="K3246" s="23"/>
      <c r="L3246" s="23"/>
      <c r="M3246" s="23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/>
    </row>
    <row r="3247" spans="8:25" x14ac:dyDescent="0.3">
      <c r="H3247" s="23"/>
      <c r="I3247" s="23"/>
      <c r="J3247" s="23"/>
      <c r="K3247" s="23"/>
      <c r="L3247" s="23"/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/>
    </row>
    <row r="3248" spans="8:25" x14ac:dyDescent="0.3">
      <c r="H3248" s="23"/>
      <c r="I3248" s="23"/>
      <c r="J3248" s="23"/>
      <c r="K3248" s="23"/>
      <c r="L3248" s="23"/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</row>
    <row r="3249" spans="8:25" x14ac:dyDescent="0.3">
      <c r="H3249" s="23"/>
      <c r="I3249" s="23"/>
      <c r="J3249" s="23"/>
      <c r="K3249" s="23"/>
      <c r="L3249" s="23"/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</row>
    <row r="3250" spans="8:25" x14ac:dyDescent="0.3">
      <c r="H3250" s="23"/>
      <c r="I3250" s="23"/>
      <c r="J3250" s="23"/>
      <c r="K3250" s="23"/>
      <c r="L3250" s="23"/>
      <c r="M3250" s="23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</row>
    <row r="3251" spans="8:25" x14ac:dyDescent="0.3">
      <c r="H3251" s="23"/>
      <c r="I3251" s="23"/>
      <c r="J3251" s="23"/>
      <c r="K3251" s="23"/>
      <c r="L3251" s="23"/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</row>
    <row r="3252" spans="8:25" x14ac:dyDescent="0.3">
      <c r="H3252" s="23"/>
      <c r="I3252" s="23"/>
      <c r="J3252" s="23"/>
      <c r="K3252" s="23"/>
      <c r="L3252" s="23"/>
      <c r="M3252" s="23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</row>
    <row r="3253" spans="8:25" x14ac:dyDescent="0.3"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</row>
    <row r="3254" spans="8:25" x14ac:dyDescent="0.3">
      <c r="H3254" s="23"/>
      <c r="I3254" s="23"/>
      <c r="J3254" s="23"/>
      <c r="K3254" s="23"/>
      <c r="L3254" s="23"/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</row>
    <row r="3255" spans="8:25" x14ac:dyDescent="0.3">
      <c r="H3255" s="23"/>
      <c r="I3255" s="23"/>
      <c r="J3255" s="23"/>
      <c r="K3255" s="23"/>
      <c r="L3255" s="23"/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</row>
    <row r="3256" spans="8:25" x14ac:dyDescent="0.3">
      <c r="H3256" s="23"/>
      <c r="I3256" s="23"/>
      <c r="J3256" s="23"/>
      <c r="K3256" s="23"/>
      <c r="L3256" s="23"/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</row>
    <row r="3257" spans="8:25" x14ac:dyDescent="0.3">
      <c r="H3257" s="23"/>
      <c r="I3257" s="23"/>
      <c r="J3257" s="23"/>
      <c r="K3257" s="23"/>
      <c r="L3257" s="23"/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</row>
    <row r="3258" spans="8:25" x14ac:dyDescent="0.3">
      <c r="H3258" s="23"/>
      <c r="I3258" s="23"/>
      <c r="J3258" s="23"/>
      <c r="K3258" s="23"/>
      <c r="L3258" s="23"/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</row>
    <row r="3259" spans="8:25" x14ac:dyDescent="0.3">
      <c r="H3259" s="23"/>
      <c r="I3259" s="23"/>
      <c r="J3259" s="23"/>
      <c r="K3259" s="23"/>
      <c r="L3259" s="23"/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</row>
    <row r="3260" spans="8:25" x14ac:dyDescent="0.3">
      <c r="H3260" s="23"/>
      <c r="I3260" s="23"/>
      <c r="J3260" s="23"/>
      <c r="K3260" s="23"/>
      <c r="L3260" s="23"/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</row>
    <row r="3261" spans="8:25" x14ac:dyDescent="0.3">
      <c r="H3261" s="23"/>
      <c r="I3261" s="23"/>
      <c r="J3261" s="23"/>
      <c r="K3261" s="23"/>
      <c r="L3261" s="23"/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</row>
    <row r="3262" spans="8:25" x14ac:dyDescent="0.3">
      <c r="H3262" s="23"/>
      <c r="I3262" s="23"/>
      <c r="J3262" s="23"/>
      <c r="K3262" s="23"/>
      <c r="L3262" s="23"/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/>
    </row>
    <row r="3263" spans="8:25" x14ac:dyDescent="0.3">
      <c r="H3263" s="23"/>
      <c r="I3263" s="23"/>
      <c r="J3263" s="23"/>
      <c r="K3263" s="23"/>
      <c r="L3263" s="23"/>
      <c r="M3263" s="23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</row>
    <row r="3264" spans="8:25" x14ac:dyDescent="0.3"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</row>
    <row r="3265" spans="8:25" x14ac:dyDescent="0.3"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</row>
    <row r="3266" spans="8:25" x14ac:dyDescent="0.3">
      <c r="H3266" s="23"/>
      <c r="I3266" s="23"/>
      <c r="J3266" s="23"/>
      <c r="K3266" s="23"/>
      <c r="L3266" s="23"/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23"/>
      <c r="Y3266" s="23"/>
    </row>
    <row r="3267" spans="8:25" x14ac:dyDescent="0.3">
      <c r="H3267" s="23"/>
      <c r="I3267" s="23"/>
      <c r="J3267" s="23"/>
      <c r="K3267" s="23"/>
      <c r="L3267" s="23"/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</row>
    <row r="3268" spans="8:25" x14ac:dyDescent="0.3">
      <c r="H3268" s="23"/>
      <c r="I3268" s="23"/>
      <c r="J3268" s="23"/>
      <c r="K3268" s="23"/>
      <c r="L3268" s="23"/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</row>
    <row r="3269" spans="8:25" x14ac:dyDescent="0.3">
      <c r="H3269" s="23"/>
      <c r="I3269" s="23"/>
      <c r="J3269" s="23"/>
      <c r="K3269" s="23"/>
      <c r="L3269" s="23"/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/>
    </row>
    <row r="3270" spans="8:25" x14ac:dyDescent="0.3">
      <c r="H3270" s="23"/>
      <c r="I3270" s="23"/>
      <c r="J3270" s="23"/>
      <c r="K3270" s="23"/>
      <c r="L3270" s="23"/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</row>
    <row r="3271" spans="8:25" x14ac:dyDescent="0.3">
      <c r="H3271" s="23"/>
      <c r="I3271" s="23"/>
      <c r="J3271" s="23"/>
      <c r="K3271" s="23"/>
      <c r="L3271" s="23"/>
      <c r="M3271" s="23"/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</row>
    <row r="3272" spans="8:25" x14ac:dyDescent="0.3">
      <c r="H3272" s="23"/>
      <c r="I3272" s="23"/>
      <c r="J3272" s="23"/>
      <c r="K3272" s="23"/>
      <c r="L3272" s="23"/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23"/>
      <c r="Y3272" s="23"/>
    </row>
    <row r="3273" spans="8:25" x14ac:dyDescent="0.3">
      <c r="H3273" s="23"/>
      <c r="I3273" s="23"/>
      <c r="J3273" s="23"/>
      <c r="K3273" s="23"/>
      <c r="L3273" s="23"/>
      <c r="M3273" s="23"/>
      <c r="N3273" s="23"/>
      <c r="O3273" s="23"/>
      <c r="P3273" s="23"/>
      <c r="Q3273" s="23"/>
      <c r="R3273" s="23"/>
      <c r="S3273" s="23"/>
      <c r="T3273" s="23"/>
      <c r="U3273" s="23"/>
      <c r="V3273" s="23"/>
      <c r="W3273" s="23"/>
      <c r="X3273" s="23"/>
      <c r="Y3273" s="23"/>
    </row>
    <row r="3274" spans="8:25" x14ac:dyDescent="0.3">
      <c r="H3274" s="23"/>
      <c r="I3274" s="23"/>
      <c r="J3274" s="23"/>
      <c r="K3274" s="23"/>
      <c r="L3274" s="23"/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23"/>
      <c r="Y3274" s="23"/>
    </row>
    <row r="3275" spans="8:25" x14ac:dyDescent="0.3">
      <c r="H3275" s="23"/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23"/>
      <c r="Y3275" s="23"/>
    </row>
    <row r="3276" spans="8:25" x14ac:dyDescent="0.3">
      <c r="H3276" s="23"/>
      <c r="I3276" s="23"/>
      <c r="J3276" s="23"/>
      <c r="K3276" s="23"/>
      <c r="L3276" s="23"/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</row>
    <row r="3277" spans="8:25" x14ac:dyDescent="0.3">
      <c r="H3277" s="23"/>
      <c r="I3277" s="23"/>
      <c r="J3277" s="23"/>
      <c r="K3277" s="23"/>
      <c r="L3277" s="23"/>
      <c r="M3277" s="23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</row>
    <row r="3278" spans="8:25" x14ac:dyDescent="0.3">
      <c r="H3278" s="23"/>
      <c r="I3278" s="23"/>
      <c r="J3278" s="23"/>
      <c r="K3278" s="23"/>
      <c r="L3278" s="23"/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</row>
    <row r="3279" spans="8:25" x14ac:dyDescent="0.3">
      <c r="H3279" s="23"/>
      <c r="I3279" s="23"/>
      <c r="J3279" s="23"/>
      <c r="K3279" s="23"/>
      <c r="L3279" s="23"/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</row>
    <row r="3280" spans="8:25" x14ac:dyDescent="0.3">
      <c r="H3280" s="23"/>
      <c r="I3280" s="23"/>
      <c r="J3280" s="23"/>
      <c r="K3280" s="23"/>
      <c r="L3280" s="23"/>
      <c r="M3280" s="23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23"/>
      <c r="Y3280" s="23"/>
    </row>
    <row r="3281" spans="8:25" x14ac:dyDescent="0.3">
      <c r="H3281" s="23"/>
      <c r="I3281" s="23"/>
      <c r="J3281" s="23"/>
      <c r="K3281" s="23"/>
      <c r="L3281" s="23"/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</row>
    <row r="3282" spans="8:25" x14ac:dyDescent="0.3">
      <c r="H3282" s="23"/>
      <c r="I3282" s="23"/>
      <c r="J3282" s="23"/>
      <c r="K3282" s="23"/>
      <c r="L3282" s="23"/>
      <c r="M3282" s="23"/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</row>
    <row r="3283" spans="8:25" x14ac:dyDescent="0.3">
      <c r="H3283" s="23"/>
      <c r="I3283" s="23"/>
      <c r="J3283" s="23"/>
      <c r="K3283" s="23"/>
      <c r="L3283" s="23"/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</row>
    <row r="3284" spans="8:25" x14ac:dyDescent="0.3">
      <c r="H3284" s="23"/>
      <c r="I3284" s="23"/>
      <c r="J3284" s="23"/>
      <c r="K3284" s="23"/>
      <c r="L3284" s="23"/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</row>
    <row r="3285" spans="8:25" x14ac:dyDescent="0.3">
      <c r="H3285" s="23"/>
      <c r="I3285" s="23"/>
      <c r="J3285" s="23"/>
      <c r="K3285" s="23"/>
      <c r="L3285" s="23"/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</row>
    <row r="3286" spans="8:25" x14ac:dyDescent="0.3">
      <c r="H3286" s="23"/>
      <c r="I3286" s="23"/>
      <c r="J3286" s="23"/>
      <c r="K3286" s="23"/>
      <c r="L3286" s="23"/>
      <c r="M3286" s="23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</row>
    <row r="3287" spans="8:25" x14ac:dyDescent="0.3">
      <c r="H3287" s="23"/>
      <c r="I3287" s="23"/>
      <c r="J3287" s="23"/>
      <c r="K3287" s="23"/>
      <c r="L3287" s="23"/>
      <c r="M3287" s="23"/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23"/>
      <c r="Y3287" s="23"/>
    </row>
    <row r="3288" spans="8:25" x14ac:dyDescent="0.3">
      <c r="H3288" s="23"/>
      <c r="I3288" s="23"/>
      <c r="J3288" s="23"/>
      <c r="K3288" s="23"/>
      <c r="L3288" s="23"/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</row>
    <row r="3289" spans="8:25" x14ac:dyDescent="0.3">
      <c r="H3289" s="23"/>
      <c r="I3289" s="23"/>
      <c r="J3289" s="23"/>
      <c r="K3289" s="23"/>
      <c r="L3289" s="23"/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</row>
    <row r="3290" spans="8:25" x14ac:dyDescent="0.3">
      <c r="H3290" s="23"/>
      <c r="I3290" s="23"/>
      <c r="J3290" s="23"/>
      <c r="K3290" s="23"/>
      <c r="L3290" s="23"/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</row>
    <row r="3291" spans="8:25" x14ac:dyDescent="0.3">
      <c r="H3291" s="23"/>
      <c r="I3291" s="23"/>
      <c r="J3291" s="23"/>
      <c r="K3291" s="23"/>
      <c r="L3291" s="23"/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</row>
    <row r="3292" spans="8:25" x14ac:dyDescent="0.3">
      <c r="H3292" s="23"/>
      <c r="I3292" s="23"/>
      <c r="J3292" s="23"/>
      <c r="K3292" s="23"/>
      <c r="L3292" s="23"/>
      <c r="M3292" s="23"/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</row>
    <row r="3293" spans="8:25" x14ac:dyDescent="0.3">
      <c r="H3293" s="23"/>
      <c r="I3293" s="23"/>
      <c r="J3293" s="23"/>
      <c r="K3293" s="23"/>
      <c r="L3293" s="23"/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</row>
    <row r="3294" spans="8:25" x14ac:dyDescent="0.3">
      <c r="H3294" s="23"/>
      <c r="I3294" s="23"/>
      <c r="J3294" s="23"/>
      <c r="K3294" s="23"/>
      <c r="L3294" s="23"/>
      <c r="M3294" s="23"/>
      <c r="N3294" s="23"/>
      <c r="O3294" s="23"/>
      <c r="P3294" s="23"/>
      <c r="Q3294" s="23"/>
      <c r="R3294" s="23"/>
      <c r="S3294" s="23"/>
      <c r="T3294" s="23"/>
      <c r="U3294" s="23"/>
      <c r="V3294" s="23"/>
      <c r="W3294" s="23"/>
      <c r="X3294" s="23"/>
      <c r="Y3294" s="23"/>
    </row>
    <row r="3295" spans="8:25" x14ac:dyDescent="0.3">
      <c r="H3295" s="23"/>
      <c r="I3295" s="23"/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  <c r="T3295" s="23"/>
      <c r="U3295" s="23"/>
      <c r="V3295" s="23"/>
      <c r="W3295" s="23"/>
      <c r="X3295" s="23"/>
      <c r="Y3295" s="23"/>
    </row>
    <row r="3296" spans="8:25" x14ac:dyDescent="0.3">
      <c r="H3296" s="23"/>
      <c r="I3296" s="23"/>
      <c r="J3296" s="23"/>
      <c r="K3296" s="23"/>
      <c r="L3296" s="23"/>
      <c r="M3296" s="23"/>
      <c r="N3296" s="23"/>
      <c r="O3296" s="23"/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</row>
    <row r="3297" spans="8:25" x14ac:dyDescent="0.3">
      <c r="H3297" s="23"/>
      <c r="I3297" s="23"/>
      <c r="J3297" s="23"/>
      <c r="K3297" s="23"/>
      <c r="L3297" s="23"/>
      <c r="M3297" s="23"/>
      <c r="N3297" s="23"/>
      <c r="O3297" s="23"/>
      <c r="P3297" s="23"/>
      <c r="Q3297" s="23"/>
      <c r="R3297" s="23"/>
      <c r="S3297" s="23"/>
      <c r="T3297" s="23"/>
      <c r="U3297" s="23"/>
      <c r="V3297" s="23"/>
      <c r="W3297" s="23"/>
      <c r="X3297" s="23"/>
      <c r="Y3297" s="23"/>
    </row>
    <row r="3298" spans="8:25" x14ac:dyDescent="0.3">
      <c r="H3298" s="23"/>
      <c r="I3298" s="23"/>
      <c r="J3298" s="23"/>
      <c r="K3298" s="23"/>
      <c r="L3298" s="23"/>
      <c r="M3298" s="23"/>
      <c r="N3298" s="23"/>
      <c r="O3298" s="23"/>
      <c r="P3298" s="23"/>
      <c r="Q3298" s="23"/>
      <c r="R3298" s="23"/>
      <c r="S3298" s="23"/>
      <c r="T3298" s="23"/>
      <c r="U3298" s="23"/>
      <c r="V3298" s="23"/>
      <c r="W3298" s="23"/>
      <c r="X3298" s="23"/>
      <c r="Y3298" s="23"/>
    </row>
    <row r="3299" spans="8:25" x14ac:dyDescent="0.3">
      <c r="H3299" s="23"/>
      <c r="I3299" s="23"/>
      <c r="J3299" s="23"/>
      <c r="K3299" s="23"/>
      <c r="L3299" s="23"/>
      <c r="M3299" s="23"/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</row>
    <row r="3300" spans="8:25" x14ac:dyDescent="0.3">
      <c r="H3300" s="23"/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</row>
    <row r="3301" spans="8:25" x14ac:dyDescent="0.3"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23"/>
      <c r="X3301" s="23"/>
      <c r="Y3301" s="23"/>
    </row>
    <row r="3302" spans="8:25" x14ac:dyDescent="0.3">
      <c r="H3302" s="23"/>
      <c r="I3302" s="23"/>
      <c r="J3302" s="23"/>
      <c r="K3302" s="23"/>
      <c r="L3302" s="23"/>
      <c r="M3302" s="23"/>
      <c r="N3302" s="23"/>
      <c r="O3302" s="23"/>
      <c r="P3302" s="23"/>
      <c r="Q3302" s="23"/>
      <c r="R3302" s="23"/>
      <c r="S3302" s="23"/>
      <c r="T3302" s="23"/>
      <c r="U3302" s="23"/>
      <c r="V3302" s="23"/>
      <c r="W3302" s="23"/>
      <c r="X3302" s="23"/>
      <c r="Y3302" s="23"/>
    </row>
    <row r="3303" spans="8:25" x14ac:dyDescent="0.3"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</row>
    <row r="3304" spans="8:25" x14ac:dyDescent="0.3">
      <c r="H3304" s="23"/>
      <c r="I3304" s="23"/>
      <c r="J3304" s="23"/>
      <c r="K3304" s="23"/>
      <c r="L3304" s="23"/>
      <c r="M3304" s="23"/>
      <c r="N3304" s="23"/>
      <c r="O3304" s="23"/>
      <c r="P3304" s="23"/>
      <c r="Q3304" s="23"/>
      <c r="R3304" s="23"/>
      <c r="S3304" s="23"/>
      <c r="T3304" s="23"/>
      <c r="U3304" s="23"/>
      <c r="V3304" s="23"/>
      <c r="W3304" s="23"/>
      <c r="X3304" s="23"/>
      <c r="Y3304" s="23"/>
    </row>
    <row r="3305" spans="8:25" x14ac:dyDescent="0.3">
      <c r="H3305" s="23"/>
      <c r="I3305" s="23"/>
      <c r="J3305" s="23"/>
      <c r="K3305" s="23"/>
      <c r="L3305" s="23"/>
      <c r="M3305" s="23"/>
      <c r="N3305" s="23"/>
      <c r="O3305" s="23"/>
      <c r="P3305" s="23"/>
      <c r="Q3305" s="23"/>
      <c r="R3305" s="23"/>
      <c r="S3305" s="23"/>
      <c r="T3305" s="23"/>
      <c r="U3305" s="23"/>
      <c r="V3305" s="23"/>
      <c r="W3305" s="23"/>
      <c r="X3305" s="23"/>
      <c r="Y3305" s="23"/>
    </row>
    <row r="3306" spans="8:25" x14ac:dyDescent="0.3">
      <c r="H3306" s="23"/>
      <c r="I3306" s="23"/>
      <c r="J3306" s="23"/>
      <c r="K3306" s="23"/>
      <c r="L3306" s="23"/>
      <c r="M3306" s="23"/>
      <c r="N3306" s="23"/>
      <c r="O3306" s="23"/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</row>
    <row r="3307" spans="8:25" x14ac:dyDescent="0.3">
      <c r="H3307" s="23"/>
      <c r="I3307" s="23"/>
      <c r="J3307" s="23"/>
      <c r="K3307" s="23"/>
      <c r="L3307" s="23"/>
      <c r="M3307" s="23"/>
      <c r="N3307" s="23"/>
      <c r="O3307" s="23"/>
      <c r="P3307" s="23"/>
      <c r="Q3307" s="23"/>
      <c r="R3307" s="23"/>
      <c r="S3307" s="23"/>
      <c r="T3307" s="23"/>
      <c r="U3307" s="23"/>
      <c r="V3307" s="23"/>
      <c r="W3307" s="23"/>
      <c r="X3307" s="23"/>
      <c r="Y3307" s="23"/>
    </row>
    <row r="3308" spans="8:25" x14ac:dyDescent="0.3">
      <c r="H3308" s="23"/>
      <c r="I3308" s="23"/>
      <c r="J3308" s="23"/>
      <c r="K3308" s="23"/>
      <c r="L3308" s="23"/>
      <c r="M3308" s="23"/>
      <c r="N3308" s="23"/>
      <c r="O3308" s="23"/>
      <c r="P3308" s="23"/>
      <c r="Q3308" s="23"/>
      <c r="R3308" s="23"/>
      <c r="S3308" s="23"/>
      <c r="T3308" s="23"/>
      <c r="U3308" s="23"/>
      <c r="V3308" s="23"/>
      <c r="W3308" s="23"/>
      <c r="X3308" s="23"/>
      <c r="Y3308" s="23"/>
    </row>
    <row r="3309" spans="8:25" x14ac:dyDescent="0.3">
      <c r="H3309" s="23"/>
      <c r="I3309" s="23"/>
      <c r="J3309" s="23"/>
      <c r="K3309" s="23"/>
      <c r="L3309" s="23"/>
      <c r="M3309" s="23"/>
      <c r="N3309" s="23"/>
      <c r="O3309" s="23"/>
      <c r="P3309" s="23"/>
      <c r="Q3309" s="23"/>
      <c r="R3309" s="23"/>
      <c r="S3309" s="23"/>
      <c r="T3309" s="23"/>
      <c r="U3309" s="23"/>
      <c r="V3309" s="23"/>
      <c r="W3309" s="23"/>
      <c r="X3309" s="23"/>
      <c r="Y3309" s="23"/>
    </row>
    <row r="3310" spans="8:25" x14ac:dyDescent="0.3">
      <c r="H3310" s="23"/>
      <c r="I3310" s="23"/>
      <c r="J3310" s="23"/>
      <c r="K3310" s="23"/>
      <c r="L3310" s="23"/>
      <c r="M3310" s="23"/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</row>
    <row r="3311" spans="8:25" x14ac:dyDescent="0.3">
      <c r="H3311" s="23"/>
      <c r="I3311" s="23"/>
      <c r="J3311" s="23"/>
      <c r="K3311" s="23"/>
      <c r="L3311" s="23"/>
      <c r="M3311" s="23"/>
      <c r="N3311" s="23"/>
      <c r="O3311" s="23"/>
      <c r="P3311" s="23"/>
      <c r="Q3311" s="23"/>
      <c r="R3311" s="23"/>
      <c r="S3311" s="23"/>
      <c r="T3311" s="23"/>
      <c r="U3311" s="23"/>
      <c r="V3311" s="23"/>
      <c r="W3311" s="23"/>
      <c r="X3311" s="23"/>
      <c r="Y3311" s="23"/>
    </row>
    <row r="3312" spans="8:25" x14ac:dyDescent="0.3">
      <c r="H3312" s="23"/>
      <c r="I3312" s="23"/>
      <c r="J3312" s="23"/>
      <c r="K3312" s="23"/>
      <c r="L3312" s="23"/>
      <c r="M3312" s="23"/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/>
      <c r="Y3312" s="23"/>
    </row>
    <row r="3313" spans="8:25" x14ac:dyDescent="0.3">
      <c r="H3313" s="23"/>
      <c r="I3313" s="23"/>
      <c r="J3313" s="23"/>
      <c r="K3313" s="23"/>
      <c r="L3313" s="23"/>
      <c r="M3313" s="23"/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/>
      <c r="Y3313" s="23"/>
    </row>
    <row r="3314" spans="8:25" x14ac:dyDescent="0.3">
      <c r="H3314" s="23"/>
      <c r="I3314" s="23"/>
      <c r="J3314" s="23"/>
      <c r="K3314" s="23"/>
      <c r="L3314" s="23"/>
      <c r="M3314" s="23"/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/>
      <c r="Y3314" s="23"/>
    </row>
    <row r="3315" spans="8:25" x14ac:dyDescent="0.3">
      <c r="H3315" s="23"/>
      <c r="I3315" s="23"/>
      <c r="J3315" s="23"/>
      <c r="K3315" s="23"/>
      <c r="L3315" s="23"/>
      <c r="M3315" s="23"/>
      <c r="N3315" s="23"/>
      <c r="O3315" s="23"/>
      <c r="P3315" s="23"/>
      <c r="Q3315" s="23"/>
      <c r="R3315" s="23"/>
      <c r="S3315" s="23"/>
      <c r="T3315" s="23"/>
      <c r="U3315" s="23"/>
      <c r="V3315" s="23"/>
      <c r="W3315" s="23"/>
      <c r="X3315" s="23"/>
      <c r="Y3315" s="23"/>
    </row>
    <row r="3316" spans="8:25" x14ac:dyDescent="0.3">
      <c r="H3316" s="23"/>
      <c r="I3316" s="23"/>
      <c r="J3316" s="23"/>
      <c r="K3316" s="23"/>
      <c r="L3316" s="23"/>
      <c r="M3316" s="23"/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</row>
    <row r="3317" spans="8:25" x14ac:dyDescent="0.3">
      <c r="H3317" s="23"/>
      <c r="I3317" s="23"/>
      <c r="J3317" s="23"/>
      <c r="K3317" s="23"/>
      <c r="L3317" s="23"/>
      <c r="M3317" s="23"/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</row>
    <row r="3318" spans="8:25" x14ac:dyDescent="0.3">
      <c r="H3318" s="23"/>
      <c r="I3318" s="23"/>
      <c r="J3318" s="23"/>
      <c r="K3318" s="23"/>
      <c r="L3318" s="23"/>
      <c r="M3318" s="23"/>
      <c r="N3318" s="23"/>
      <c r="O3318" s="23"/>
      <c r="P3318" s="23"/>
      <c r="Q3318" s="23"/>
      <c r="R3318" s="23"/>
      <c r="S3318" s="23"/>
      <c r="T3318" s="23"/>
      <c r="U3318" s="23"/>
      <c r="V3318" s="23"/>
      <c r="W3318" s="23"/>
      <c r="X3318" s="23"/>
      <c r="Y3318" s="23"/>
    </row>
    <row r="3319" spans="8:25" x14ac:dyDescent="0.3">
      <c r="H3319" s="23"/>
      <c r="I3319" s="23"/>
      <c r="J3319" s="23"/>
      <c r="K3319" s="23"/>
      <c r="L3319" s="23"/>
      <c r="M3319" s="23"/>
      <c r="N3319" s="23"/>
      <c r="O3319" s="23"/>
      <c r="P3319" s="23"/>
      <c r="Q3319" s="23"/>
      <c r="R3319" s="23"/>
      <c r="S3319" s="23"/>
      <c r="T3319" s="23"/>
      <c r="U3319" s="23"/>
      <c r="V3319" s="23"/>
      <c r="W3319" s="23"/>
      <c r="X3319" s="23"/>
      <c r="Y3319" s="23"/>
    </row>
    <row r="3320" spans="8:25" x14ac:dyDescent="0.3">
      <c r="H3320" s="23"/>
      <c r="I3320" s="23"/>
      <c r="J3320" s="23"/>
      <c r="K3320" s="23"/>
      <c r="L3320" s="23"/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</row>
    <row r="3321" spans="8:25" x14ac:dyDescent="0.3">
      <c r="H3321" s="23"/>
      <c r="I3321" s="23"/>
      <c r="J3321" s="23"/>
      <c r="K3321" s="23"/>
      <c r="L3321" s="23"/>
      <c r="M3321" s="23"/>
      <c r="N3321" s="23"/>
      <c r="O3321" s="23"/>
      <c r="P3321" s="23"/>
      <c r="Q3321" s="23"/>
      <c r="R3321" s="23"/>
      <c r="S3321" s="23"/>
      <c r="T3321" s="23"/>
      <c r="U3321" s="23"/>
      <c r="V3321" s="23"/>
      <c r="W3321" s="23"/>
      <c r="X3321" s="23"/>
      <c r="Y3321" s="23"/>
    </row>
    <row r="3322" spans="8:25" x14ac:dyDescent="0.3">
      <c r="H3322" s="23"/>
      <c r="I3322" s="23"/>
      <c r="J3322" s="23"/>
      <c r="K3322" s="23"/>
      <c r="L3322" s="23"/>
      <c r="M3322" s="23"/>
      <c r="N3322" s="23"/>
      <c r="O3322" s="23"/>
      <c r="P3322" s="23"/>
      <c r="Q3322" s="23"/>
      <c r="R3322" s="23"/>
      <c r="S3322" s="23"/>
      <c r="T3322" s="23"/>
      <c r="U3322" s="23"/>
      <c r="V3322" s="23"/>
      <c r="W3322" s="23"/>
      <c r="X3322" s="23"/>
      <c r="Y3322" s="23"/>
    </row>
    <row r="3323" spans="8:25" x14ac:dyDescent="0.3">
      <c r="H3323" s="23"/>
      <c r="I3323" s="23"/>
      <c r="J3323" s="23"/>
      <c r="K3323" s="23"/>
      <c r="L3323" s="23"/>
      <c r="M3323" s="23"/>
      <c r="N3323" s="23"/>
      <c r="O3323" s="23"/>
      <c r="P3323" s="23"/>
      <c r="Q3323" s="23"/>
      <c r="R3323" s="23"/>
      <c r="S3323" s="23"/>
      <c r="T3323" s="23"/>
      <c r="U3323" s="23"/>
      <c r="V3323" s="23"/>
      <c r="W3323" s="23"/>
      <c r="X3323" s="23"/>
      <c r="Y3323" s="23"/>
    </row>
    <row r="3324" spans="8:25" x14ac:dyDescent="0.3">
      <c r="H3324" s="23"/>
      <c r="I3324" s="23"/>
      <c r="J3324" s="23"/>
      <c r="K3324" s="23"/>
      <c r="L3324" s="23"/>
      <c r="M3324" s="23"/>
      <c r="N3324" s="23"/>
      <c r="O3324" s="23"/>
      <c r="P3324" s="23"/>
      <c r="Q3324" s="23"/>
      <c r="R3324" s="23"/>
      <c r="S3324" s="23"/>
      <c r="T3324" s="23"/>
      <c r="U3324" s="23"/>
      <c r="V3324" s="23"/>
      <c r="W3324" s="23"/>
      <c r="X3324" s="23"/>
      <c r="Y3324" s="23"/>
    </row>
    <row r="3325" spans="8:25" x14ac:dyDescent="0.3">
      <c r="H3325" s="23"/>
      <c r="I3325" s="23"/>
      <c r="J3325" s="23"/>
      <c r="K3325" s="23"/>
      <c r="L3325" s="23"/>
      <c r="M3325" s="23"/>
      <c r="N3325" s="23"/>
      <c r="O3325" s="23"/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</row>
    <row r="3326" spans="8:25" x14ac:dyDescent="0.3">
      <c r="H3326" s="23"/>
      <c r="I3326" s="23"/>
      <c r="J3326" s="23"/>
      <c r="K3326" s="23"/>
      <c r="L3326" s="23"/>
      <c r="M3326" s="23"/>
      <c r="N3326" s="23"/>
      <c r="O3326" s="23"/>
      <c r="P3326" s="23"/>
      <c r="Q3326" s="23"/>
      <c r="R3326" s="23"/>
      <c r="S3326" s="23"/>
      <c r="T3326" s="23"/>
      <c r="U3326" s="23"/>
      <c r="V3326" s="23"/>
      <c r="W3326" s="23"/>
      <c r="X3326" s="23"/>
      <c r="Y3326" s="23"/>
    </row>
    <row r="3327" spans="8:25" x14ac:dyDescent="0.3">
      <c r="H3327" s="23"/>
      <c r="I3327" s="23"/>
      <c r="J3327" s="23"/>
      <c r="K3327" s="23"/>
      <c r="L3327" s="23"/>
      <c r="M3327" s="23"/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/>
    </row>
    <row r="3328" spans="8:25" x14ac:dyDescent="0.3">
      <c r="H3328" s="23"/>
      <c r="I3328" s="23"/>
      <c r="J3328" s="23"/>
      <c r="K3328" s="23"/>
      <c r="L3328" s="23"/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/>
    </row>
    <row r="3329" spans="2:25" x14ac:dyDescent="0.3">
      <c r="H3329" s="23"/>
      <c r="I3329" s="23"/>
      <c r="J3329" s="23"/>
      <c r="K3329" s="23"/>
      <c r="L3329" s="23"/>
      <c r="M3329" s="23"/>
      <c r="N3329" s="23"/>
      <c r="O3329" s="23"/>
      <c r="P3329" s="23"/>
      <c r="Q3329" s="23"/>
      <c r="R3329" s="23"/>
      <c r="S3329" s="23"/>
      <c r="T3329" s="23"/>
      <c r="U3329" s="23"/>
      <c r="V3329" s="23"/>
      <c r="W3329" s="23"/>
      <c r="X3329" s="23"/>
      <c r="Y3329" s="23"/>
    </row>
    <row r="3330" spans="2:25" x14ac:dyDescent="0.3">
      <c r="H3330" s="23"/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</row>
    <row r="3331" spans="2:25" x14ac:dyDescent="0.3">
      <c r="B3331" s="1" t="s">
        <v>37</v>
      </c>
      <c r="C3331" s="1" t="s">
        <v>42</v>
      </c>
      <c r="H3331" s="23"/>
      <c r="I3331" s="23"/>
      <c r="J3331" s="23"/>
      <c r="K3331" s="23"/>
      <c r="L3331" s="23"/>
      <c r="M3331" s="23"/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/>
    </row>
  </sheetData>
  <sheetProtection algorithmName="SHA-512" hashValue="wgeuOVz5/TT48tkpj/eIkKiw880YjnX7rFTZoeJO+7wp/eCHXUOCOoNNdeT2qh/P2MomuBBV3fjTZVw1CrEIFQ==" saltValue="ygm4Zc+neFROzscK9XZnVA==" spinCount="100000" sheet="1" objects="1" scenarios="1"/>
  <dataValidations count="4">
    <dataValidation type="decimal" allowBlank="1" showInputMessage="1" showErrorMessage="1" sqref="B48 B24" xr:uid="{160369C7-B8B4-4248-9F6D-3ED50757CA77}">
      <formula1>(B22)</formula1>
      <formula2>(D22)</formula2>
    </dataValidation>
    <dataValidation type="decimal" allowBlank="1" showInputMessage="1" showErrorMessage="1" sqref="B25 B49" xr:uid="{2FA40FCD-78E2-46D7-97D0-B856041EF140}">
      <formula1>1</formula1>
      <formula2>99</formula2>
    </dataValidation>
    <dataValidation type="decimal" allowBlank="1" showInputMessage="1" showErrorMessage="1" sqref="D76" xr:uid="{00000000-0002-0000-0300-000000000000}">
      <formula1>IF(F56=0,10^15,IF(F58=0,MIN(B6:B45),10^-9))</formula1>
      <formula2>IF(F56=0,10^15,IF(F58=0,MAX(B6:B45),D64-1))</formula2>
    </dataValidation>
    <dataValidation type="decimal" allowBlank="1" showInputMessage="1" showErrorMessage="1" sqref="D73" xr:uid="{00000000-0002-0000-0300-000001000000}">
      <formula1>IF(F56=0,10^15,IF(F58=0,MIN(A6:A45),-10^9))</formula1>
      <formula2>IF(F56=0,10^15,IF(F58=0,MAX(A6:A45),10^9))</formula2>
    </dataValidation>
  </dataValidations>
  <pageMargins left="0.7" right="0.7" top="0.78740157499999996" bottom="0.78740157499999996" header="0.3" footer="0.3"/>
  <pageSetup paperSize="9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T3594"/>
  <sheetViews>
    <sheetView zoomScale="98" workbookViewId="0">
      <selection activeCell="B27" sqref="B27"/>
    </sheetView>
  </sheetViews>
  <sheetFormatPr baseColWidth="10" defaultRowHeight="14.4" x14ac:dyDescent="0.3"/>
  <cols>
    <col min="1" max="1" width="27.33203125" style="142" customWidth="1"/>
    <col min="2" max="2" width="20.6640625" style="142" customWidth="1"/>
    <col min="3" max="3" width="15.6640625" style="142" customWidth="1"/>
    <col min="4" max="4" width="13.88671875" style="142" customWidth="1"/>
    <col min="5" max="5" width="27.21875" style="142" customWidth="1"/>
    <col min="6" max="6" width="37.5546875" style="142" customWidth="1"/>
    <col min="7" max="7" width="34.44140625" style="142" customWidth="1"/>
    <col min="8" max="8" width="28.88671875" style="142" customWidth="1"/>
    <col min="9" max="9" width="19.109375" style="142" customWidth="1"/>
    <col min="10" max="10" width="15.77734375" style="142" customWidth="1"/>
    <col min="11" max="11" width="33.109375" style="142" customWidth="1"/>
    <col min="12" max="12" width="17" style="142" customWidth="1"/>
    <col min="13" max="13" width="25" style="142" customWidth="1"/>
    <col min="14" max="16" width="11.5546875" style="142"/>
    <col min="17" max="17" width="15.5546875" style="142" customWidth="1"/>
    <col min="18" max="18" width="18.5546875" style="142" customWidth="1"/>
    <col min="19" max="19" width="18.88671875" style="142" customWidth="1"/>
    <col min="20" max="20" width="19" style="142" customWidth="1"/>
    <col min="21" max="21" width="20" style="142" customWidth="1"/>
    <col min="22" max="22" width="11.5546875" style="142"/>
    <col min="23" max="23" width="14.21875" style="142" customWidth="1"/>
    <col min="24" max="16384" width="11.5546875" style="142"/>
  </cols>
  <sheetData>
    <row r="1" spans="1:34" x14ac:dyDescent="0.3">
      <c r="A1" s="156"/>
      <c r="B1" s="156"/>
      <c r="C1" s="156"/>
      <c r="D1" s="156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16"/>
    </row>
    <row r="2" spans="1:34" x14ac:dyDescent="0.3">
      <c r="A2" s="156"/>
      <c r="B2" s="156"/>
      <c r="C2" s="156"/>
      <c r="D2" s="156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16"/>
    </row>
    <row r="3" spans="1:34" x14ac:dyDescent="0.3">
      <c r="A3" s="155"/>
      <c r="B3" s="156"/>
      <c r="C3" s="156"/>
      <c r="D3" s="156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16"/>
    </row>
    <row r="4" spans="1:34" x14ac:dyDescent="0.3">
      <c r="A4" s="156"/>
      <c r="B4" s="156"/>
      <c r="C4" s="156"/>
      <c r="D4" s="156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16"/>
    </row>
    <row r="5" spans="1:34" x14ac:dyDescent="0.3">
      <c r="A5" s="155"/>
      <c r="B5" s="155"/>
      <c r="C5" s="155"/>
      <c r="D5" s="210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16"/>
    </row>
    <row r="6" spans="1:34" x14ac:dyDescent="0.3">
      <c r="A6" s="155"/>
      <c r="B6" s="155"/>
      <c r="C6" s="155"/>
      <c r="D6" s="155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16"/>
    </row>
    <row r="7" spans="1:34" x14ac:dyDescent="0.3">
      <c r="A7" s="155"/>
      <c r="B7" s="155"/>
      <c r="C7" s="155"/>
      <c r="D7" s="155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16"/>
    </row>
    <row r="8" spans="1:34" x14ac:dyDescent="0.3">
      <c r="A8" s="155"/>
      <c r="B8" s="155"/>
      <c r="C8" s="155"/>
      <c r="D8" s="155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16"/>
    </row>
    <row r="9" spans="1:34" x14ac:dyDescent="0.3">
      <c r="A9" s="155"/>
      <c r="B9" s="155"/>
      <c r="C9" s="155"/>
      <c r="D9" s="155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16"/>
    </row>
    <row r="10" spans="1:34" x14ac:dyDescent="0.3">
      <c r="A10" s="155"/>
      <c r="B10" s="155"/>
      <c r="C10" s="155"/>
      <c r="D10" s="155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16"/>
    </row>
    <row r="11" spans="1:34" x14ac:dyDescent="0.3">
      <c r="A11" s="155"/>
      <c r="B11" s="155"/>
      <c r="C11" s="155"/>
      <c r="D11" s="155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16"/>
    </row>
    <row r="12" spans="1:34" x14ac:dyDescent="0.3">
      <c r="A12" s="155"/>
      <c r="B12" s="155"/>
      <c r="C12" s="155"/>
      <c r="D12" s="155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16"/>
    </row>
    <row r="13" spans="1:34" x14ac:dyDescent="0.3">
      <c r="A13" s="155"/>
      <c r="B13" s="155"/>
      <c r="C13" s="155"/>
      <c r="D13" s="155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16"/>
    </row>
    <row r="14" spans="1:34" x14ac:dyDescent="0.3">
      <c r="A14" s="155"/>
      <c r="B14" s="155"/>
      <c r="C14" s="155"/>
      <c r="D14" s="155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16"/>
    </row>
    <row r="15" spans="1:34" x14ac:dyDescent="0.3">
      <c r="A15" s="155"/>
      <c r="B15" s="155"/>
      <c r="C15" s="155"/>
      <c r="D15" s="155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16"/>
    </row>
    <row r="16" spans="1:34" x14ac:dyDescent="0.3">
      <c r="A16" s="155"/>
      <c r="B16" s="155"/>
      <c r="C16" s="155"/>
      <c r="D16" s="155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16"/>
    </row>
    <row r="17" spans="1:34" x14ac:dyDescent="0.3">
      <c r="A17" s="155"/>
      <c r="B17" s="155"/>
      <c r="C17" s="155"/>
      <c r="D17" s="155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16"/>
    </row>
    <row r="18" spans="1:34" x14ac:dyDescent="0.3">
      <c r="A18" s="155"/>
      <c r="B18" s="155"/>
      <c r="C18" s="155"/>
      <c r="D18" s="155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16"/>
    </row>
    <row r="19" spans="1:34" x14ac:dyDescent="0.3">
      <c r="A19" s="155"/>
      <c r="B19" s="155"/>
      <c r="C19" s="155"/>
      <c r="D19" s="155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16"/>
    </row>
    <row r="20" spans="1:34" x14ac:dyDescent="0.3">
      <c r="A20" s="155"/>
      <c r="B20" s="155"/>
      <c r="C20" s="155"/>
      <c r="D20" s="155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16"/>
    </row>
    <row r="21" spans="1:34" ht="15" thickBot="1" x14ac:dyDescent="0.35">
      <c r="A21" s="155"/>
      <c r="B21" s="155"/>
      <c r="C21" s="155"/>
      <c r="D21" s="155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16"/>
    </row>
    <row r="22" spans="1:34" ht="15" thickBot="1" x14ac:dyDescent="0.35">
      <c r="A22" s="211" t="s">
        <v>106</v>
      </c>
      <c r="B22" s="212">
        <f>EINGABEN!$J$18</f>
        <v>9</v>
      </c>
      <c r="C22" s="212">
        <f>EINGABEN!$J$17</f>
        <v>10</v>
      </c>
      <c r="D22" s="212">
        <f>EINGABEN!$J$19</f>
        <v>11</v>
      </c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16"/>
    </row>
    <row r="23" spans="1:34" ht="15" thickBot="1" x14ac:dyDescent="0.35">
      <c r="A23" s="107" t="s">
        <v>107</v>
      </c>
      <c r="B23" s="106">
        <f>IF(D81&lt;1,0,(ROUND($D$81,2)))</f>
        <v>6.92</v>
      </c>
      <c r="C23" s="106">
        <f>IF(D81&lt;1,0,ROUND(($B$101),2))</f>
        <v>10</v>
      </c>
      <c r="D23" s="106">
        <f>IF(D81&lt;1,0,(ROUND($D$101,2)))</f>
        <v>14.44</v>
      </c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16"/>
    </row>
    <row r="24" spans="1:34" ht="15" thickBot="1" x14ac:dyDescent="0.35">
      <c r="A24" s="213" t="s">
        <v>102</v>
      </c>
      <c r="B24" s="195"/>
      <c r="C24" s="195"/>
      <c r="D24" s="195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16"/>
    </row>
    <row r="25" spans="1:34" ht="15" thickBot="1" x14ac:dyDescent="0.35">
      <c r="A25" s="211" t="s">
        <v>125</v>
      </c>
      <c r="B25" s="217">
        <v>6.92</v>
      </c>
      <c r="C25" s="211" t="s">
        <v>104</v>
      </c>
      <c r="D25" s="106">
        <f>IF(D81&lt;1,0,ROUND((EXP(B86+B87*LN(B25)))/((EXP(B86+B87*LN(B25)))+1)*100,2))</f>
        <v>0.99</v>
      </c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16"/>
    </row>
    <row r="26" spans="1:34" ht="15" thickBot="1" x14ac:dyDescent="0.35">
      <c r="A26" s="211" t="s">
        <v>121</v>
      </c>
      <c r="B26" s="217">
        <v>1</v>
      </c>
      <c r="C26" s="211" t="s">
        <v>103</v>
      </c>
      <c r="D26" s="106">
        <f>IF(D81&lt;1,0,ROUND((EXP(((LN(((B26/(100-B26)))))-B86)/B87)),2))</f>
        <v>6.92</v>
      </c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16"/>
    </row>
    <row r="27" spans="1:34" x14ac:dyDescent="0.3">
      <c r="A27" s="155"/>
      <c r="B27" s="155"/>
      <c r="C27" s="155"/>
      <c r="D27" s="155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16"/>
    </row>
    <row r="28" spans="1:34" x14ac:dyDescent="0.3">
      <c r="A28" s="155"/>
      <c r="B28" s="155"/>
      <c r="C28" s="155"/>
      <c r="D28" s="155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16"/>
    </row>
    <row r="29" spans="1:34" x14ac:dyDescent="0.3">
      <c r="A29" s="155"/>
      <c r="B29" s="155"/>
      <c r="C29" s="155"/>
      <c r="D29" s="155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16"/>
    </row>
    <row r="30" spans="1:34" x14ac:dyDescent="0.3">
      <c r="A30" s="155"/>
      <c r="B30" s="155"/>
      <c r="C30" s="155"/>
      <c r="D30" s="155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16"/>
    </row>
    <row r="31" spans="1:34" x14ac:dyDescent="0.3">
      <c r="A31" s="155"/>
      <c r="B31" s="155"/>
      <c r="C31" s="155"/>
      <c r="D31" s="155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16"/>
    </row>
    <row r="32" spans="1:34" x14ac:dyDescent="0.3">
      <c r="A32" s="155"/>
      <c r="B32" s="155"/>
      <c r="C32" s="155"/>
      <c r="D32" s="155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16"/>
    </row>
    <row r="33" spans="1:46" x14ac:dyDescent="0.3">
      <c r="A33" s="155"/>
      <c r="B33" s="155"/>
      <c r="C33" s="155"/>
      <c r="D33" s="155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16"/>
    </row>
    <row r="34" spans="1:46" x14ac:dyDescent="0.3">
      <c r="A34" s="155"/>
      <c r="B34" s="155"/>
      <c r="C34" s="155"/>
      <c r="D34" s="155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16"/>
    </row>
    <row r="35" spans="1:46" x14ac:dyDescent="0.3">
      <c r="A35" s="155"/>
      <c r="B35" s="155"/>
      <c r="C35" s="155"/>
      <c r="D35" s="155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16"/>
    </row>
    <row r="36" spans="1:46" x14ac:dyDescent="0.3">
      <c r="A36" s="155"/>
      <c r="B36" s="155"/>
      <c r="C36" s="155"/>
      <c r="D36" s="155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16"/>
    </row>
    <row r="37" spans="1:46" x14ac:dyDescent="0.3">
      <c r="A37" s="155"/>
      <c r="B37" s="155"/>
      <c r="C37" s="155"/>
      <c r="D37" s="155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16"/>
    </row>
    <row r="38" spans="1:46" x14ac:dyDescent="0.3">
      <c r="A38" s="155"/>
      <c r="B38" s="155"/>
      <c r="C38" s="155"/>
      <c r="D38" s="155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16"/>
    </row>
    <row r="39" spans="1:46" x14ac:dyDescent="0.3">
      <c r="A39" s="155"/>
      <c r="B39" s="155"/>
      <c r="C39" s="155"/>
      <c r="D39" s="155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16"/>
      <c r="AR39" s="214"/>
      <c r="AS39" s="214"/>
      <c r="AT39" s="214"/>
    </row>
    <row r="40" spans="1:46" x14ac:dyDescent="0.3">
      <c r="A40" s="155"/>
      <c r="B40" s="155"/>
      <c r="C40" s="155"/>
      <c r="D40" s="155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16"/>
    </row>
    <row r="41" spans="1:46" x14ac:dyDescent="0.3">
      <c r="A41" s="155"/>
      <c r="B41" s="155"/>
      <c r="C41" s="155"/>
      <c r="D41" s="155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16"/>
    </row>
    <row r="42" spans="1:46" x14ac:dyDescent="0.3">
      <c r="A42" s="155"/>
      <c r="B42" s="155"/>
      <c r="C42" s="155"/>
      <c r="D42" s="155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16"/>
    </row>
    <row r="43" spans="1:46" x14ac:dyDescent="0.3">
      <c r="A43" s="155"/>
      <c r="B43" s="155"/>
      <c r="C43" s="155"/>
      <c r="D43" s="155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16"/>
    </row>
    <row r="44" spans="1:46" ht="15" thickBot="1" x14ac:dyDescent="0.35">
      <c r="A44" s="155"/>
      <c r="B44" s="155"/>
      <c r="C44" s="155"/>
      <c r="D44" s="155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16"/>
    </row>
    <row r="45" spans="1:46" ht="15" thickBot="1" x14ac:dyDescent="0.35">
      <c r="A45" s="211" t="s">
        <v>106</v>
      </c>
      <c r="B45" s="212">
        <f>EINGABEN!$J$18</f>
        <v>9</v>
      </c>
      <c r="C45" s="212">
        <f>EINGABEN!$J$17</f>
        <v>10</v>
      </c>
      <c r="D45" s="212">
        <f>EINGABEN!$J$19</f>
        <v>11</v>
      </c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16"/>
    </row>
    <row r="46" spans="1:46" ht="15" thickBot="1" x14ac:dyDescent="0.35">
      <c r="A46" s="107" t="s">
        <v>113</v>
      </c>
      <c r="B46" s="106">
        <f>IF(D109&lt;1,0,ROUND($D$109,2))</f>
        <v>6.92</v>
      </c>
      <c r="C46" s="106">
        <f>IF(D109&lt;1,0,$B$129)</f>
        <v>10.000000000000002</v>
      </c>
      <c r="D46" s="106">
        <f>IF(D109&lt;1,0,ROUND($D$129,2))</f>
        <v>14.44</v>
      </c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16"/>
    </row>
    <row r="47" spans="1:46" ht="15" thickBot="1" x14ac:dyDescent="0.35">
      <c r="A47" s="211" t="s">
        <v>102</v>
      </c>
      <c r="B47" s="195"/>
      <c r="C47" s="195"/>
      <c r="D47" s="195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16"/>
    </row>
    <row r="48" spans="1:46" ht="15" thickBot="1" x14ac:dyDescent="0.35">
      <c r="A48" s="211" t="s">
        <v>122</v>
      </c>
      <c r="B48" s="217">
        <v>6.92</v>
      </c>
      <c r="C48" s="211" t="s">
        <v>104</v>
      </c>
      <c r="D48" s="106">
        <f>IF(D109&lt;1,0,(100-ROUND((EXP(B86+B87*LN(B48)))/((EXP(B86+B87*LN(B48)))+1)*100,2)))</f>
        <v>99.01</v>
      </c>
      <c r="E48" s="112"/>
      <c r="F48" s="112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16"/>
    </row>
    <row r="49" spans="1:34" ht="15" thickBot="1" x14ac:dyDescent="0.35">
      <c r="A49" s="211" t="s">
        <v>121</v>
      </c>
      <c r="B49" s="217">
        <v>1</v>
      </c>
      <c r="C49" s="211" t="s">
        <v>103</v>
      </c>
      <c r="D49" s="106">
        <f>IF(D109&lt;1,0,(ROUND((EXP(((LN(((100-B49)/B49)))-B114)/B115)),2)))</f>
        <v>14.44</v>
      </c>
      <c r="E49" s="112"/>
      <c r="F49" s="112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16"/>
    </row>
    <row r="50" spans="1:34" x14ac:dyDescent="0.3">
      <c r="A50" s="127"/>
      <c r="B50" s="127"/>
      <c r="C50" s="128"/>
      <c r="D50" s="128"/>
      <c r="E50" s="128"/>
      <c r="F50" s="128"/>
      <c r="G50" s="103"/>
      <c r="H50" s="103"/>
      <c r="I50" s="103"/>
      <c r="J50" s="103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16"/>
    </row>
    <row r="51" spans="1:34" x14ac:dyDescent="0.3">
      <c r="A51" s="127"/>
      <c r="B51" s="127"/>
      <c r="C51" s="128"/>
      <c r="D51" s="128"/>
      <c r="E51" s="128"/>
      <c r="F51" s="128"/>
      <c r="G51" s="103"/>
      <c r="H51" s="103"/>
      <c r="I51" s="103"/>
      <c r="J51" s="103"/>
      <c r="K51" s="103"/>
      <c r="L51" s="103"/>
      <c r="M51" s="103"/>
      <c r="N51" s="104"/>
      <c r="O51" s="104"/>
      <c r="P51" s="104"/>
      <c r="Q51" s="104"/>
      <c r="R51" s="104"/>
      <c r="S51" s="104"/>
      <c r="T51" s="104"/>
      <c r="U51" s="104"/>
      <c r="V51" s="104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16"/>
    </row>
    <row r="52" spans="1:34" x14ac:dyDescent="0.3">
      <c r="A52" s="127"/>
      <c r="B52" s="127"/>
      <c r="C52" s="128"/>
      <c r="D52" s="128"/>
      <c r="E52" s="128"/>
      <c r="F52" s="128"/>
      <c r="G52" s="103"/>
      <c r="H52" s="103"/>
      <c r="I52" s="103"/>
      <c r="J52" s="103"/>
      <c r="K52" s="103"/>
      <c r="L52" s="103"/>
      <c r="M52" s="103"/>
      <c r="N52" s="104"/>
      <c r="O52" s="104"/>
      <c r="P52" s="104"/>
      <c r="Q52" s="104"/>
      <c r="R52" s="104"/>
      <c r="S52" s="104"/>
      <c r="T52" s="104"/>
      <c r="U52" s="104"/>
      <c r="V52" s="104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16"/>
    </row>
    <row r="53" spans="1:34" x14ac:dyDescent="0.3">
      <c r="A53" s="127"/>
      <c r="B53" s="127"/>
      <c r="C53" s="112"/>
      <c r="D53" s="112"/>
      <c r="E53" s="112"/>
      <c r="F53" s="112"/>
      <c r="G53" s="103"/>
      <c r="H53" s="103"/>
      <c r="I53" s="103"/>
      <c r="J53" s="103"/>
      <c r="K53" s="103"/>
      <c r="L53" s="103"/>
      <c r="M53" s="103"/>
      <c r="N53" s="104"/>
      <c r="O53" s="104"/>
      <c r="P53" s="104"/>
      <c r="Q53" s="104"/>
      <c r="R53" s="104"/>
      <c r="S53" s="104"/>
      <c r="T53" s="104"/>
      <c r="U53" s="104"/>
      <c r="V53" s="104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16"/>
    </row>
    <row r="54" spans="1:34" x14ac:dyDescent="0.3">
      <c r="A54" s="127"/>
      <c r="B54" s="127"/>
      <c r="C54" s="104"/>
      <c r="D54" s="104"/>
      <c r="E54" s="104"/>
      <c r="F54" s="104"/>
      <c r="G54" s="103"/>
      <c r="H54" s="103"/>
      <c r="I54" s="103"/>
      <c r="J54" s="103"/>
      <c r="K54" s="103"/>
      <c r="L54" s="103"/>
      <c r="M54" s="103"/>
      <c r="N54" s="103"/>
      <c r="O54" s="104"/>
      <c r="P54" s="104"/>
      <c r="Q54" s="104"/>
      <c r="R54" s="104"/>
      <c r="S54" s="104"/>
      <c r="T54" s="104"/>
      <c r="U54" s="104"/>
      <c r="V54" s="104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16"/>
    </row>
    <row r="55" spans="1:34" x14ac:dyDescent="0.3">
      <c r="A55" s="127"/>
      <c r="B55" s="127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3"/>
      <c r="O55" s="104"/>
      <c r="P55" s="104"/>
      <c r="Q55" s="104"/>
      <c r="R55" s="104"/>
      <c r="S55" s="104"/>
      <c r="T55" s="104"/>
      <c r="U55" s="104"/>
      <c r="V55" s="104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16"/>
    </row>
    <row r="56" spans="1:34" x14ac:dyDescent="0.3">
      <c r="A56" s="129"/>
      <c r="B56" s="127"/>
      <c r="C56" s="130"/>
      <c r="D56" s="130"/>
      <c r="E56" s="128"/>
      <c r="F56" s="112"/>
      <c r="G56" s="104"/>
      <c r="H56" s="104"/>
      <c r="I56" s="104"/>
      <c r="J56" s="104"/>
      <c r="K56" s="104"/>
      <c r="L56" s="104"/>
      <c r="M56" s="104"/>
      <c r="N56" s="103"/>
      <c r="O56" s="104"/>
      <c r="P56" s="104"/>
      <c r="Q56" s="104"/>
      <c r="R56" s="104"/>
      <c r="S56" s="104"/>
      <c r="T56" s="104"/>
      <c r="U56" s="104"/>
      <c r="V56" s="104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16"/>
    </row>
    <row r="57" spans="1:34" x14ac:dyDescent="0.3">
      <c r="A57" s="103"/>
      <c r="B57" s="103"/>
      <c r="C57" s="104"/>
      <c r="D57" s="104"/>
      <c r="E57" s="103"/>
      <c r="F57" s="104"/>
      <c r="G57" s="104"/>
      <c r="H57" s="104"/>
      <c r="I57" s="104"/>
      <c r="J57" s="104"/>
      <c r="K57" s="104"/>
      <c r="L57" s="104"/>
      <c r="M57" s="112"/>
      <c r="N57" s="103"/>
      <c r="O57" s="104"/>
      <c r="P57" s="104"/>
      <c r="Q57" s="104"/>
      <c r="R57" s="104"/>
      <c r="S57" s="104"/>
      <c r="T57" s="104"/>
      <c r="U57" s="104"/>
      <c r="V57" s="104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16"/>
    </row>
    <row r="58" spans="1:34" x14ac:dyDescent="0.3">
      <c r="A58" s="103"/>
      <c r="B58" s="103"/>
      <c r="C58" s="128"/>
      <c r="D58" s="128"/>
      <c r="E58" s="112"/>
      <c r="F58" s="112"/>
      <c r="G58" s="104"/>
      <c r="H58" s="104"/>
      <c r="I58" s="104"/>
      <c r="J58" s="104"/>
      <c r="K58" s="104"/>
      <c r="L58" s="104"/>
      <c r="M58" s="104"/>
      <c r="N58" s="103"/>
      <c r="O58" s="104"/>
      <c r="P58" s="104"/>
      <c r="Q58" s="104"/>
      <c r="R58" s="104"/>
      <c r="S58" s="104"/>
      <c r="T58" s="104"/>
      <c r="U58" s="104"/>
      <c r="V58" s="104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16"/>
    </row>
    <row r="59" spans="1:34" x14ac:dyDescent="0.3">
      <c r="A59" s="103"/>
      <c r="B59" s="103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3"/>
      <c r="O59" s="104"/>
      <c r="P59" s="104"/>
      <c r="Q59" s="104"/>
      <c r="R59" s="104"/>
      <c r="S59" s="104"/>
      <c r="T59" s="104"/>
      <c r="U59" s="104"/>
      <c r="V59" s="104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16"/>
    </row>
    <row r="60" spans="1:34" x14ac:dyDescent="0.3">
      <c r="A60" s="103"/>
      <c r="B60" s="103"/>
      <c r="C60" s="113"/>
      <c r="D60" s="112"/>
      <c r="E60" s="112"/>
      <c r="F60" s="112"/>
      <c r="G60" s="104"/>
      <c r="H60" s="104"/>
      <c r="I60" s="104"/>
      <c r="J60" s="104"/>
      <c r="K60" s="104"/>
      <c r="L60" s="104"/>
      <c r="M60" s="104"/>
      <c r="N60" s="103"/>
      <c r="O60" s="104"/>
      <c r="P60" s="104"/>
      <c r="Q60" s="104"/>
      <c r="R60" s="104"/>
      <c r="S60" s="104"/>
      <c r="T60" s="104"/>
      <c r="U60" s="104"/>
      <c r="V60" s="104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16"/>
    </row>
    <row r="61" spans="1:34" x14ac:dyDescent="0.3">
      <c r="A61" s="103"/>
      <c r="B61" s="103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3"/>
      <c r="O61" s="104"/>
      <c r="P61" s="104"/>
      <c r="Q61" s="104"/>
      <c r="R61" s="104"/>
      <c r="S61" s="104"/>
      <c r="T61" s="104"/>
      <c r="U61" s="104"/>
      <c r="V61" s="104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16"/>
    </row>
    <row r="62" spans="1:34" x14ac:dyDescent="0.3">
      <c r="A62" s="103"/>
      <c r="B62" s="103"/>
      <c r="C62" s="113"/>
      <c r="D62" s="112"/>
      <c r="E62" s="112"/>
      <c r="F62" s="112"/>
      <c r="G62" s="104"/>
      <c r="H62" s="104"/>
      <c r="I62" s="104"/>
      <c r="J62" s="104"/>
      <c r="K62" s="104"/>
      <c r="L62" s="104"/>
      <c r="M62" s="104"/>
      <c r="N62" s="103"/>
      <c r="O62" s="104"/>
      <c r="P62" s="104"/>
      <c r="Q62" s="104"/>
      <c r="R62" s="104"/>
      <c r="S62" s="104"/>
      <c r="T62" s="104"/>
      <c r="U62" s="104"/>
      <c r="V62" s="104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16"/>
    </row>
    <row r="63" spans="1:34" x14ac:dyDescent="0.3">
      <c r="A63" s="103"/>
      <c r="B63" s="103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3"/>
      <c r="O63" s="104"/>
      <c r="P63" s="104"/>
      <c r="Q63" s="104"/>
      <c r="R63" s="104"/>
      <c r="S63" s="104"/>
      <c r="T63" s="104"/>
      <c r="U63" s="104"/>
      <c r="V63" s="104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16"/>
    </row>
    <row r="64" spans="1:34" x14ac:dyDescent="0.3">
      <c r="A64" s="103"/>
      <c r="B64" s="103"/>
      <c r="C64" s="113"/>
      <c r="D64" s="112"/>
      <c r="E64" s="131"/>
      <c r="F64" s="127"/>
      <c r="G64" s="104"/>
      <c r="H64" s="104"/>
      <c r="I64" s="104"/>
      <c r="J64" s="104"/>
      <c r="K64" s="104"/>
      <c r="L64" s="104"/>
      <c r="M64" s="104"/>
      <c r="N64" s="103"/>
      <c r="O64" s="104"/>
      <c r="P64" s="104"/>
      <c r="Q64" s="104"/>
      <c r="R64" s="104"/>
      <c r="S64" s="104"/>
      <c r="T64" s="104"/>
      <c r="U64" s="104"/>
      <c r="V64" s="104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16"/>
    </row>
    <row r="65" spans="1:34" x14ac:dyDescent="0.3">
      <c r="A65" s="103"/>
      <c r="B65" s="103"/>
      <c r="C65" s="104"/>
      <c r="D65" s="104"/>
      <c r="E65" s="127"/>
      <c r="F65" s="127"/>
      <c r="G65" s="104"/>
      <c r="H65" s="104"/>
      <c r="I65" s="104"/>
      <c r="J65" s="104"/>
      <c r="K65" s="104"/>
      <c r="L65" s="104"/>
      <c r="M65" s="104"/>
      <c r="N65" s="103"/>
      <c r="O65" s="104"/>
      <c r="P65" s="104"/>
      <c r="Q65" s="104"/>
      <c r="R65" s="104"/>
      <c r="S65" s="104"/>
      <c r="T65" s="104"/>
      <c r="U65" s="104"/>
      <c r="V65" s="104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16"/>
    </row>
    <row r="66" spans="1:34" x14ac:dyDescent="0.3">
      <c r="A66" s="103"/>
      <c r="B66" s="103"/>
      <c r="C66" s="129"/>
      <c r="D66" s="127"/>
      <c r="E66" s="129"/>
      <c r="F66" s="127"/>
      <c r="G66" s="104"/>
      <c r="H66" s="104"/>
      <c r="I66" s="104"/>
      <c r="J66" s="104"/>
      <c r="K66" s="104"/>
      <c r="L66" s="104"/>
      <c r="M66" s="104"/>
      <c r="N66" s="103"/>
      <c r="O66" s="104"/>
      <c r="P66" s="104"/>
      <c r="Q66" s="104"/>
      <c r="R66" s="104"/>
      <c r="S66" s="104"/>
      <c r="T66" s="104"/>
      <c r="U66" s="104"/>
      <c r="V66" s="104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16"/>
    </row>
    <row r="67" spans="1:34" x14ac:dyDescent="0.3">
      <c r="A67" s="103"/>
      <c r="B67" s="103"/>
      <c r="C67" s="127"/>
      <c r="D67" s="127"/>
      <c r="E67" s="127"/>
      <c r="F67" s="127"/>
      <c r="G67" s="104"/>
      <c r="H67" s="104"/>
      <c r="I67" s="104"/>
      <c r="J67" s="104"/>
      <c r="K67" s="104"/>
      <c r="L67" s="104"/>
      <c r="M67" s="104"/>
      <c r="N67" s="103"/>
      <c r="O67" s="104"/>
      <c r="P67" s="104"/>
      <c r="Q67" s="104"/>
      <c r="R67" s="104"/>
      <c r="S67" s="104"/>
      <c r="T67" s="104"/>
      <c r="U67" s="104"/>
      <c r="V67" s="104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16"/>
    </row>
    <row r="68" spans="1:34" x14ac:dyDescent="0.3">
      <c r="A68" s="103"/>
      <c r="B68" s="103"/>
      <c r="C68" s="129"/>
      <c r="D68" s="132"/>
      <c r="E68" s="127"/>
      <c r="F68" s="127"/>
      <c r="G68" s="104"/>
      <c r="H68" s="104"/>
      <c r="I68" s="104"/>
      <c r="J68" s="104"/>
      <c r="K68" s="104"/>
      <c r="L68" s="104"/>
      <c r="M68" s="104"/>
      <c r="N68" s="103"/>
      <c r="O68" s="104"/>
      <c r="P68" s="104"/>
      <c r="Q68" s="104"/>
      <c r="R68" s="104"/>
      <c r="S68" s="104"/>
      <c r="T68" s="104"/>
      <c r="U68" s="104"/>
      <c r="V68" s="104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16"/>
    </row>
    <row r="69" spans="1:34" x14ac:dyDescent="0.3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3"/>
      <c r="O69" s="104"/>
      <c r="P69" s="104"/>
      <c r="Q69" s="104"/>
      <c r="R69" s="104"/>
      <c r="S69" s="104"/>
      <c r="T69" s="104"/>
      <c r="U69" s="104"/>
      <c r="V69" s="104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16"/>
    </row>
    <row r="70" spans="1:34" x14ac:dyDescent="0.3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3"/>
      <c r="O70" s="104"/>
      <c r="P70" s="104"/>
      <c r="Q70" s="104"/>
      <c r="R70" s="104"/>
      <c r="S70" s="104"/>
      <c r="T70" s="104"/>
      <c r="U70" s="104"/>
      <c r="V70" s="104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16"/>
    </row>
    <row r="71" spans="1:34" x14ac:dyDescent="0.3">
      <c r="A71" s="104"/>
      <c r="B71" s="104"/>
      <c r="C71" s="113"/>
      <c r="D71" s="112"/>
      <c r="E71" s="112"/>
      <c r="F71" s="112"/>
      <c r="G71" s="104"/>
      <c r="H71" s="104"/>
      <c r="I71" s="104"/>
      <c r="J71" s="104"/>
      <c r="K71" s="104"/>
      <c r="L71" s="104"/>
      <c r="M71" s="104"/>
      <c r="N71" s="103"/>
      <c r="O71" s="104"/>
      <c r="P71" s="104"/>
      <c r="Q71" s="104"/>
      <c r="R71" s="104"/>
      <c r="S71" s="104"/>
      <c r="T71" s="104"/>
      <c r="U71" s="104"/>
      <c r="V71" s="104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16"/>
    </row>
    <row r="72" spans="1:34" x14ac:dyDescent="0.3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3"/>
      <c r="O72" s="104"/>
      <c r="P72" s="104"/>
      <c r="Q72" s="104"/>
      <c r="R72" s="104"/>
      <c r="S72" s="104"/>
      <c r="T72" s="104"/>
      <c r="U72" s="104"/>
      <c r="V72" s="104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16"/>
    </row>
    <row r="73" spans="1:34" x14ac:dyDescent="0.3">
      <c r="A73" s="104"/>
      <c r="B73" s="104"/>
      <c r="C73" s="113"/>
      <c r="D73" s="112"/>
      <c r="E73" s="113"/>
      <c r="F73" s="112"/>
      <c r="G73" s="104"/>
      <c r="H73" s="104"/>
      <c r="I73" s="104"/>
      <c r="J73" s="104"/>
      <c r="K73" s="104"/>
      <c r="L73" s="104"/>
      <c r="M73" s="104"/>
      <c r="N73" s="103"/>
      <c r="O73" s="104"/>
      <c r="P73" s="104"/>
      <c r="Q73" s="104"/>
      <c r="R73" s="104"/>
      <c r="S73" s="104"/>
      <c r="T73" s="104"/>
      <c r="U73" s="104"/>
      <c r="V73" s="104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16"/>
    </row>
    <row r="74" spans="1:34" x14ac:dyDescent="0.3">
      <c r="A74" s="104"/>
      <c r="B74" s="104"/>
      <c r="C74" s="111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3"/>
      <c r="O74" s="104"/>
      <c r="P74" s="104"/>
      <c r="Q74" s="104"/>
      <c r="R74" s="104"/>
      <c r="S74" s="104"/>
      <c r="T74" s="104"/>
      <c r="U74" s="104"/>
      <c r="V74" s="104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16"/>
    </row>
    <row r="75" spans="1:34" x14ac:dyDescent="0.3">
      <c r="A75" s="104"/>
      <c r="B75" s="104"/>
      <c r="C75" s="111"/>
      <c r="D75" s="103"/>
      <c r="E75" s="103"/>
      <c r="F75" s="103"/>
      <c r="G75" s="104"/>
      <c r="H75" s="104"/>
      <c r="I75" s="104"/>
      <c r="J75" s="104"/>
      <c r="K75" s="104"/>
      <c r="L75" s="104"/>
      <c r="M75" s="104"/>
      <c r="N75" s="103"/>
      <c r="O75" s="104"/>
      <c r="P75" s="104"/>
      <c r="Q75" s="104"/>
      <c r="R75" s="104"/>
      <c r="S75" s="104"/>
      <c r="T75" s="104"/>
      <c r="U75" s="104"/>
      <c r="V75" s="104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16"/>
    </row>
    <row r="76" spans="1:34" x14ac:dyDescent="0.3">
      <c r="A76" s="104"/>
      <c r="B76" s="104"/>
      <c r="C76" s="113"/>
      <c r="D76" s="112"/>
      <c r="E76" s="113"/>
      <c r="F76" s="112"/>
      <c r="G76" s="104"/>
      <c r="H76" s="104"/>
      <c r="I76" s="104"/>
      <c r="J76" s="104"/>
      <c r="K76" s="104"/>
      <c r="L76" s="104"/>
      <c r="M76" s="104"/>
      <c r="N76" s="103"/>
      <c r="O76" s="104"/>
      <c r="P76" s="104"/>
      <c r="Q76" s="104"/>
      <c r="R76" s="104"/>
      <c r="S76" s="104"/>
      <c r="T76" s="104"/>
      <c r="U76" s="104"/>
      <c r="V76" s="104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16"/>
    </row>
    <row r="77" spans="1:34" x14ac:dyDescent="0.3">
      <c r="A77" s="103"/>
      <c r="B77" s="103"/>
      <c r="C77" s="111"/>
      <c r="D77" s="104"/>
      <c r="E77" s="103"/>
      <c r="F77" s="103"/>
      <c r="G77" s="104"/>
      <c r="H77" s="104"/>
      <c r="I77" s="104"/>
      <c r="J77" s="104"/>
      <c r="K77" s="104"/>
      <c r="L77" s="104"/>
      <c r="M77" s="104"/>
      <c r="N77" s="103"/>
      <c r="O77" s="104"/>
      <c r="P77" s="104"/>
      <c r="Q77" s="104"/>
      <c r="R77" s="104"/>
      <c r="S77" s="104"/>
      <c r="T77" s="104"/>
      <c r="U77" s="104"/>
      <c r="V77" s="104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16"/>
    </row>
    <row r="78" spans="1:34" x14ac:dyDescent="0.3">
      <c r="A78" s="104"/>
      <c r="B78" s="104"/>
      <c r="C78" s="111"/>
      <c r="D78" s="104"/>
      <c r="E78" s="104"/>
      <c r="F78" s="103"/>
      <c r="G78" s="104"/>
      <c r="H78" s="104"/>
      <c r="I78" s="104"/>
      <c r="J78" s="104"/>
      <c r="K78" s="104"/>
      <c r="L78" s="104"/>
      <c r="M78" s="104"/>
      <c r="N78" s="103"/>
      <c r="O78" s="104"/>
      <c r="P78" s="104"/>
      <c r="Q78" s="104"/>
      <c r="R78" s="104"/>
      <c r="S78" s="104"/>
      <c r="T78" s="104"/>
      <c r="U78" s="104"/>
      <c r="V78" s="104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16"/>
    </row>
    <row r="79" spans="1:34" x14ac:dyDescent="0.3">
      <c r="A79" s="104"/>
      <c r="B79" s="104">
        <f>EINGABEN!$J$17</f>
        <v>10</v>
      </c>
      <c r="C79" s="114">
        <f>(ABS(B79-D101))</f>
        <v>4.4432098144508938</v>
      </c>
      <c r="D79" s="114">
        <f>(ABS(D81-B79))</f>
        <v>3.0763312806030969</v>
      </c>
      <c r="E79" s="114"/>
      <c r="F79" s="114"/>
      <c r="G79" s="114"/>
      <c r="H79" s="114"/>
      <c r="I79" s="114"/>
      <c r="J79" s="114"/>
      <c r="K79" s="114"/>
      <c r="L79" s="114"/>
      <c r="M79" s="114"/>
      <c r="N79" s="117"/>
      <c r="O79" s="117"/>
      <c r="P79" s="117"/>
      <c r="Q79" s="117"/>
      <c r="R79" s="117"/>
      <c r="S79" s="117"/>
      <c r="T79" s="117"/>
      <c r="U79" s="117"/>
      <c r="V79" s="117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</row>
    <row r="80" spans="1:34" x14ac:dyDescent="0.3">
      <c r="A80" s="114"/>
      <c r="B80" s="114"/>
      <c r="C80" s="114" t="s">
        <v>65</v>
      </c>
      <c r="D80" s="114" t="s">
        <v>61</v>
      </c>
      <c r="E80" s="114" t="s">
        <v>62</v>
      </c>
      <c r="F80" s="114" t="s">
        <v>63</v>
      </c>
      <c r="G80" s="114" t="s">
        <v>74</v>
      </c>
      <c r="H80" s="114"/>
      <c r="I80" s="114"/>
      <c r="J80" s="114"/>
      <c r="K80" s="114"/>
      <c r="L80" s="114"/>
      <c r="M80" s="114"/>
      <c r="N80" s="117"/>
      <c r="O80" s="117"/>
      <c r="P80" s="117"/>
      <c r="Q80" s="117"/>
      <c r="R80" s="117"/>
      <c r="S80" s="117"/>
      <c r="T80" s="117"/>
      <c r="U80" s="117"/>
      <c r="V80" s="117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</row>
    <row r="81" spans="1:34" x14ac:dyDescent="0.3">
      <c r="A81" s="117" t="s">
        <v>51</v>
      </c>
      <c r="B81" s="117"/>
      <c r="C81" s="114">
        <f>(B90)</f>
        <v>1.9349457909060406</v>
      </c>
      <c r="D81" s="114">
        <f>(EXP(B90))</f>
        <v>6.9236687193969031</v>
      </c>
      <c r="E81" s="117">
        <f>IF(D81&lt;1,0,(EXP(B86+B87*C81))/((EXP(B86+B87*C81))+1)*100)</f>
        <v>0.99999999999999911</v>
      </c>
      <c r="F81" s="114">
        <f>(B87*(EXP(B86+B87*C81)))/(((EXP(B86+B87*C81))+1)^2)</f>
        <v>0.12373999803057679</v>
      </c>
      <c r="G81" s="114">
        <f>IF(D81&lt;1,0,(F81/B93))</f>
        <v>3.9599999999999962E-2</v>
      </c>
      <c r="H81" s="114"/>
      <c r="I81" s="114"/>
      <c r="J81" s="114"/>
      <c r="K81" s="114"/>
      <c r="L81" s="114"/>
      <c r="M81" s="114"/>
      <c r="N81" s="117"/>
      <c r="O81" s="117"/>
      <c r="P81" s="117"/>
      <c r="Q81" s="117"/>
      <c r="R81" s="117"/>
      <c r="S81" s="117"/>
      <c r="T81" s="117"/>
      <c r="U81" s="117"/>
      <c r="V81" s="117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</row>
    <row r="82" spans="1:34" x14ac:dyDescent="0.3">
      <c r="A82" s="117" t="s">
        <v>52</v>
      </c>
      <c r="B82" s="114">
        <f>(LN(EINGABEN!$J$17))</f>
        <v>2.3025850929940459</v>
      </c>
      <c r="C82" s="114">
        <f>(LN(D82))</f>
        <v>1.9878258228879182</v>
      </c>
      <c r="D82" s="114">
        <f>(D81+D102)</f>
        <v>7.299645774149603</v>
      </c>
      <c r="E82" s="117">
        <f>IF(D81&lt;1,0,(EXP(B86+B87*C82))/((EXP(B86+B87*C82))+1)*100)</f>
        <v>1.9186547941411201</v>
      </c>
      <c r="F82" s="114">
        <f>(B87*(EXP(B86+B87*C82)))/(((EXP(B86+B87*C82))+1)^2)</f>
        <v>0.23521129174079577</v>
      </c>
      <c r="G82" s="114">
        <f>IF(D81&lt;1,0,(F82/B93))</f>
        <v>7.527369727801253E-2</v>
      </c>
      <c r="H82" s="114"/>
      <c r="I82" s="114"/>
      <c r="J82" s="114"/>
      <c r="K82" s="114"/>
      <c r="L82" s="114"/>
      <c r="M82" s="114"/>
      <c r="N82" s="117"/>
      <c r="O82" s="117"/>
      <c r="P82" s="117"/>
      <c r="Q82" s="117"/>
      <c r="R82" s="117"/>
      <c r="S82" s="117"/>
      <c r="T82" s="117"/>
      <c r="U82" s="117"/>
      <c r="V82" s="117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</row>
    <row r="83" spans="1:34" x14ac:dyDescent="0.3">
      <c r="A83" s="117" t="s">
        <v>53</v>
      </c>
      <c r="B83" s="114">
        <f>(LN(EINGABEN!$J$18))</f>
        <v>2.1972245773362196</v>
      </c>
      <c r="C83" s="114">
        <f t="shared" ref="C83:C100" si="0">(LN(D83))</f>
        <v>2.0380494405263265</v>
      </c>
      <c r="D83" s="114">
        <f>(D82+D102)</f>
        <v>7.675622828902303</v>
      </c>
      <c r="E83" s="117">
        <f>IF(D81&lt;1,0,(EXP(B86+B87*C83))/((EXP(B86+B87*C83))+1)*100)</f>
        <v>3.5351314709528827</v>
      </c>
      <c r="F83" s="114">
        <f>(B87*(EXP(B86+B87*C83)))/(((EXP(B86+B87*C83))+1)^2)</f>
        <v>0.42623553787921559</v>
      </c>
      <c r="G83" s="114">
        <f>IF(D81&lt;1,0,(F83/B93))</f>
        <v>0.13640639703134674</v>
      </c>
      <c r="H83" s="114"/>
      <c r="I83" s="114"/>
      <c r="J83" s="114"/>
      <c r="K83" s="114"/>
      <c r="L83" s="114"/>
      <c r="M83" s="114"/>
      <c r="N83" s="117"/>
      <c r="O83" s="117"/>
      <c r="P83" s="117"/>
      <c r="Q83" s="117"/>
      <c r="R83" s="117"/>
      <c r="S83" s="117"/>
      <c r="T83" s="117"/>
      <c r="U83" s="117"/>
      <c r="V83" s="117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</row>
    <row r="84" spans="1:34" x14ac:dyDescent="0.3">
      <c r="A84" s="117" t="s">
        <v>54</v>
      </c>
      <c r="B84" s="114">
        <f>(LN(EINGABEN!$J$19))</f>
        <v>2.3978952727983707</v>
      </c>
      <c r="C84" s="114">
        <f t="shared" si="0"/>
        <v>2.0858708149948169</v>
      </c>
      <c r="D84" s="114">
        <f>(D83+D102)</f>
        <v>8.0515998836550029</v>
      </c>
      <c r="E84" s="117">
        <f>IF(D81&lt;1,0,(EXP(B86+B87*C84))/((EXP(B86+B87*C84))+1)*100)</f>
        <v>6.2461378673249186</v>
      </c>
      <c r="F84" s="114">
        <f>(B87*(EXP(B86+B87*C84)))/(((EXP(B86+B87*C84))+1)^2)</f>
        <v>0.73194027247460702</v>
      </c>
      <c r="G84" s="114">
        <f>IF(D81&lt;1,0,(F84/B93))</f>
        <v>0.23423981938994459</v>
      </c>
      <c r="H84" s="114"/>
      <c r="I84" s="114"/>
      <c r="J84" s="114"/>
      <c r="K84" s="114"/>
      <c r="L84" s="114"/>
      <c r="M84" s="114"/>
      <c r="N84" s="117"/>
      <c r="O84" s="117"/>
      <c r="P84" s="117"/>
      <c r="Q84" s="117"/>
      <c r="R84" s="117"/>
      <c r="S84" s="117"/>
      <c r="T84" s="117"/>
      <c r="U84" s="117"/>
      <c r="V84" s="117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</row>
    <row r="85" spans="1:34" x14ac:dyDescent="0.3">
      <c r="A85" s="117"/>
      <c r="B85" s="117"/>
      <c r="C85" s="114">
        <f t="shared" si="0"/>
        <v>2.131509297530588</v>
      </c>
      <c r="D85" s="114">
        <f>(D84+D102)</f>
        <v>8.4275769384077019</v>
      </c>
      <c r="E85" s="117">
        <f>IF(D81&lt;1,0,(EXP(B86+B87*C85))/((EXP(B86+B87*C85))+1)*100)</f>
        <v>10.543201126263806</v>
      </c>
      <c r="F85" s="114">
        <f>(B87*(EXP(B86+B87*C85)))/(((EXP(B86+B87*C85))+1)^2)</f>
        <v>1.1788559907442919</v>
      </c>
      <c r="G85" s="114">
        <f>IF(D81&lt;1,0,(F85/B93))</f>
        <v>0.37726440905501207</v>
      </c>
      <c r="H85" s="114"/>
      <c r="I85" s="114"/>
      <c r="J85" s="114"/>
      <c r="K85" s="114"/>
      <c r="L85" s="114"/>
      <c r="M85" s="114"/>
      <c r="N85" s="117"/>
      <c r="O85" s="117"/>
      <c r="P85" s="117"/>
      <c r="Q85" s="117"/>
      <c r="R85" s="117"/>
      <c r="S85" s="117"/>
      <c r="T85" s="117"/>
      <c r="U85" s="117"/>
      <c r="V85" s="117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</row>
    <row r="86" spans="1:34" x14ac:dyDescent="0.3">
      <c r="A86" s="117" t="s">
        <v>55</v>
      </c>
      <c r="B86" s="114">
        <f>(B82*B87)*-1</f>
        <v>-28.779987360840302</v>
      </c>
      <c r="C86" s="114">
        <f t="shared" si="0"/>
        <v>2.1751555028126437</v>
      </c>
      <c r="D86" s="114">
        <f>(D85+D102)</f>
        <v>8.803553993160401</v>
      </c>
      <c r="E86" s="117">
        <f>IF(D81&lt;1,0,(EXP(B86+B87*C86))/((EXP(B86+B87*C86))+1)*100)</f>
        <v>16.899858785858896</v>
      </c>
      <c r="F86" s="114">
        <f>(B87*(EXP(B86+B87*C86)))/(((EXP(B86+B87*C86))+1)^2)</f>
        <v>1.7553339299358495</v>
      </c>
      <c r="G86" s="114">
        <f>IF(D81&lt;1,0,(F86/B93))</f>
        <v>0.56175226064156702</v>
      </c>
      <c r="H86" s="114"/>
      <c r="I86" s="114"/>
      <c r="J86" s="114"/>
      <c r="K86" s="114"/>
      <c r="L86" s="114"/>
      <c r="M86" s="114"/>
      <c r="N86" s="117"/>
      <c r="O86" s="117"/>
      <c r="P86" s="117"/>
      <c r="Q86" s="117"/>
      <c r="R86" s="117"/>
      <c r="S86" s="117"/>
      <c r="T86" s="117"/>
      <c r="U86" s="117"/>
      <c r="V86" s="117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</row>
    <row r="87" spans="1:34" x14ac:dyDescent="0.3">
      <c r="A87" s="117" t="s">
        <v>56</v>
      </c>
      <c r="B87" s="114">
        <f>(1.3169/B88)</f>
        <v>12.498989700058274</v>
      </c>
      <c r="C87" s="114">
        <f t="shared" si="0"/>
        <v>2.216976119222235</v>
      </c>
      <c r="D87" s="114">
        <f>(D86+D102)</f>
        <v>9.1795310479131</v>
      </c>
      <c r="E87" s="117">
        <f>IF(D81&lt;1,0,(EXP(B86+B87*C87))/((EXP(B86+B87*C87))+1)*100)</f>
        <v>25.539820030982412</v>
      </c>
      <c r="F87" s="114">
        <f>(B87*(EXP(B86+B87*C87)))/(((EXP(B86+B87*C87))+1)^2)</f>
        <v>2.3769323661549988</v>
      </c>
      <c r="G87" s="114">
        <f>IF(D81&lt;1,0,(F87/B93))</f>
        <v>0.76067983835330844</v>
      </c>
      <c r="H87" s="114"/>
      <c r="I87" s="114"/>
      <c r="J87" s="114"/>
      <c r="K87" s="114"/>
      <c r="L87" s="114"/>
      <c r="M87" s="114"/>
      <c r="N87" s="117"/>
      <c r="O87" s="117"/>
      <c r="P87" s="117"/>
      <c r="Q87" s="117"/>
      <c r="R87" s="117"/>
      <c r="S87" s="117"/>
      <c r="T87" s="117"/>
      <c r="U87" s="117"/>
      <c r="V87" s="117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</row>
    <row r="88" spans="1:34" x14ac:dyDescent="0.3">
      <c r="A88" s="117" t="s">
        <v>57</v>
      </c>
      <c r="B88" s="114">
        <f>(ABS(B82-B83))</f>
        <v>0.10536051565782634</v>
      </c>
      <c r="C88" s="114">
        <f t="shared" si="0"/>
        <v>2.2571177529048669</v>
      </c>
      <c r="D88" s="114">
        <f>(D87+D102)</f>
        <v>9.5555081026657991</v>
      </c>
      <c r="E88" s="117">
        <f>IF(D81&lt;1,0,(EXP(B86+B87*C88))/((EXP(B86+B87*C88))+1)*100)</f>
        <v>36.163014945659747</v>
      </c>
      <c r="F88" s="114">
        <f>(B87*(EXP(B86+B87*C88)))/(((EXP(B86+B87*C88))+1)^2)</f>
        <v>2.885439074192468</v>
      </c>
      <c r="G88" s="114">
        <f>IF(D81&lt;1,0,(F88/B93))</f>
        <v>0.92341513784238582</v>
      </c>
      <c r="H88" s="114"/>
      <c r="I88" s="114"/>
      <c r="J88" s="114"/>
      <c r="K88" s="114"/>
      <c r="L88" s="114"/>
      <c r="M88" s="114"/>
      <c r="N88" s="117"/>
      <c r="O88" s="117"/>
      <c r="P88" s="117"/>
      <c r="Q88" s="117"/>
      <c r="R88" s="117"/>
      <c r="S88" s="117"/>
      <c r="T88" s="117"/>
      <c r="U88" s="117"/>
      <c r="V88" s="117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</row>
    <row r="89" spans="1:34" x14ac:dyDescent="0.3">
      <c r="A89" s="117"/>
      <c r="B89" s="118"/>
      <c r="C89" s="114">
        <f t="shared" si="0"/>
        <v>2.2957100295543125</v>
      </c>
      <c r="D89" s="114">
        <f>(D88+D102)</f>
        <v>9.9314851574184981</v>
      </c>
      <c r="E89" s="117">
        <f>IF(D81&lt;1,0,(EXP(B86+B87*C89))/((EXP(B86+B87*C89))+1)*100)</f>
        <v>47.853037292286274</v>
      </c>
      <c r="F89" s="114">
        <f>(B87*(EXP(B86+B87*C89)))/(((EXP(B86+B87*C89))+1)^2)</f>
        <v>3.1189860796217688</v>
      </c>
      <c r="G89" s="114">
        <f>IF(D81&lt;1,0,(F89/B93))</f>
        <v>0.99815622045267449</v>
      </c>
      <c r="H89" s="114"/>
      <c r="I89" s="114"/>
      <c r="J89" s="114"/>
      <c r="K89" s="114"/>
      <c r="L89" s="114"/>
      <c r="M89" s="114"/>
      <c r="N89" s="117"/>
      <c r="O89" s="117"/>
      <c r="P89" s="117"/>
      <c r="Q89" s="117"/>
      <c r="R89" s="117"/>
      <c r="S89" s="117"/>
      <c r="T89" s="117"/>
      <c r="U89" s="117"/>
      <c r="V89" s="117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</row>
    <row r="90" spans="1:34" x14ac:dyDescent="0.3">
      <c r="A90" s="117" t="s">
        <v>58</v>
      </c>
      <c r="B90" s="114">
        <f>((LN((0.01/(1-0.01))))-B86)/B87</f>
        <v>1.9349457909060406</v>
      </c>
      <c r="C90" s="114">
        <f t="shared" si="0"/>
        <v>2.3328681195404104</v>
      </c>
      <c r="D90" s="114">
        <f>(D89+D102)</f>
        <v>10.307462212171197</v>
      </c>
      <c r="E90" s="117">
        <f>IF(D81&lt;1,0,(EXP(B86+B87*C90))/((EXP(B86+B87*C90))+1)*100)</f>
        <v>59.351301623090706</v>
      </c>
      <c r="F90" s="114">
        <f>(B87*(EXP(B86+B87*C90)))/(((EXP(B86+B87*C90))+1)^2)</f>
        <v>3.0154477072109866</v>
      </c>
      <c r="G90" s="114">
        <f>IF(D81&lt;1,0,(F90/B93))</f>
        <v>0.9650212631815922</v>
      </c>
      <c r="H90" s="114"/>
      <c r="I90" s="114"/>
      <c r="J90" s="114"/>
      <c r="K90" s="114"/>
      <c r="L90" s="114"/>
      <c r="M90" s="114"/>
      <c r="N90" s="117"/>
      <c r="O90" s="117"/>
      <c r="P90" s="117"/>
      <c r="Q90" s="117"/>
      <c r="R90" s="117"/>
      <c r="S90" s="117"/>
      <c r="T90" s="117"/>
      <c r="U90" s="117"/>
      <c r="V90" s="117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</row>
    <row r="91" spans="1:34" x14ac:dyDescent="0.3">
      <c r="A91" s="117" t="s">
        <v>59</v>
      </c>
      <c r="B91" s="114">
        <f>((LN((0.99/(1-0.99))))-B86)/B87</f>
        <v>2.6702243950820508</v>
      </c>
      <c r="C91" s="114">
        <f t="shared" si="0"/>
        <v>2.3686948104301164</v>
      </c>
      <c r="D91" s="114">
        <f>(D90+D102)</f>
        <v>10.683439266923896</v>
      </c>
      <c r="E91" s="117">
        <f>IF(D81&lt;1,0,(EXP(B86+B87*C91))/((EXP(B86+B87*C91))+1)*100)</f>
        <v>69.557300680266252</v>
      </c>
      <c r="F91" s="114">
        <f>(B87*(EXP(B86+B87*C91)))/(((EXP(B86+B87*C91))+1)^2)</f>
        <v>2.6466760554030513</v>
      </c>
      <c r="G91" s="114">
        <f>IF(D81&lt;1,0,(F91/B93))</f>
        <v>0.84700479604066292</v>
      </c>
      <c r="H91" s="114"/>
      <c r="I91" s="114"/>
      <c r="J91" s="114"/>
      <c r="K91" s="114"/>
      <c r="L91" s="114"/>
      <c r="M91" s="114"/>
      <c r="N91" s="117"/>
      <c r="O91" s="117"/>
      <c r="P91" s="117"/>
      <c r="Q91" s="117"/>
      <c r="R91" s="117"/>
      <c r="S91" s="117"/>
      <c r="T91" s="117"/>
      <c r="U91" s="117"/>
      <c r="V91" s="117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</row>
    <row r="92" spans="1:34" x14ac:dyDescent="0.3">
      <c r="A92" s="117" t="s">
        <v>60</v>
      </c>
      <c r="B92" s="114">
        <f>((LN((0.5/(1-0.5))))-B86)/B87</f>
        <v>2.3025850929940459</v>
      </c>
      <c r="C92" s="114">
        <f t="shared" si="0"/>
        <v>2.4032822208929763</v>
      </c>
      <c r="D92" s="114">
        <f>(D91+D102)</f>
        <v>11.059416321676595</v>
      </c>
      <c r="E92" s="117">
        <f>IF(D81&lt;1,0,(EXP(B86+B87*C92))/((EXP(B86+B87*C92))+1)*100)</f>
        <v>77.878714155849096</v>
      </c>
      <c r="F92" s="114">
        <f>(B87*(EXP(B86+B87*C92)))/(((EXP(B86+B87*C92))+1)^2)</f>
        <v>2.1532975690902973</v>
      </c>
      <c r="G92" s="114">
        <f>IF(D81&lt;1,0,(F92/B93))</f>
        <v>0.68911091880658415</v>
      </c>
      <c r="H92" s="114"/>
      <c r="I92" s="114"/>
      <c r="J92" s="114"/>
      <c r="K92" s="114"/>
      <c r="L92" s="114"/>
      <c r="M92" s="114"/>
      <c r="N92" s="117"/>
      <c r="O92" s="117"/>
      <c r="P92" s="117"/>
      <c r="Q92" s="117"/>
      <c r="R92" s="117"/>
      <c r="S92" s="117"/>
      <c r="T92" s="117"/>
      <c r="U92" s="117"/>
      <c r="V92" s="117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</row>
    <row r="93" spans="1:34" x14ac:dyDescent="0.3">
      <c r="A93" s="117" t="s">
        <v>64</v>
      </c>
      <c r="B93" s="114">
        <f>(B87*(EXP(B86+B87*B82)))/(((EXP(B86+B87*B82))+1)^2)</f>
        <v>3.1247474250145686</v>
      </c>
      <c r="C93" s="114">
        <f t="shared" si="0"/>
        <v>2.4367132279699923</v>
      </c>
      <c r="D93" s="114">
        <f>(D92+D102)</f>
        <v>11.435393376429294</v>
      </c>
      <c r="E93" s="117">
        <f>IF(D81&lt;1,0,(EXP(B86+B87*C93))/((EXP(B86+B87*C93))+1)*100)</f>
        <v>84.243602754803177</v>
      </c>
      <c r="F93" s="114">
        <f>(B87*(EXP(B86+B87*C93)))/(((EXP(B86+B87*C93))+1)^2)</f>
        <v>1.6590854832078024</v>
      </c>
      <c r="G93" s="114">
        <f>IF(D81&lt;1,0,(F93/B93))</f>
        <v>0.53095026814849433</v>
      </c>
      <c r="H93" s="114"/>
      <c r="I93" s="114"/>
      <c r="J93" s="114"/>
      <c r="K93" s="114"/>
      <c r="L93" s="114"/>
      <c r="M93" s="114"/>
      <c r="N93" s="117"/>
      <c r="O93" s="117"/>
      <c r="P93" s="117"/>
      <c r="Q93" s="117"/>
      <c r="R93" s="117"/>
      <c r="S93" s="117"/>
      <c r="T93" s="117"/>
      <c r="U93" s="117"/>
      <c r="V93" s="117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</row>
    <row r="94" spans="1:34" x14ac:dyDescent="0.3">
      <c r="A94" s="117"/>
      <c r="B94" s="117"/>
      <c r="C94" s="114">
        <f t="shared" si="0"/>
        <v>2.4690626633740296</v>
      </c>
      <c r="D94" s="114">
        <f>(D93+D102)</f>
        <v>11.811370431181993</v>
      </c>
      <c r="E94" s="117">
        <f>IF(D81&lt;1,0,(EXP(B86+B87*C94))/((EXP(B86+B87*C94))+1)*100)</f>
        <v>88.902312857110402</v>
      </c>
      <c r="F94" s="114">
        <f>(B87*(EXP(B86+B87*C94)))/(((EXP(B86+B87*C94))+1)^2)</f>
        <v>1.2331628907513348</v>
      </c>
      <c r="G94" s="114">
        <f>IF(D81&lt;1,0,(F94/B93))</f>
        <v>0.39464402174700097</v>
      </c>
      <c r="H94" s="114"/>
      <c r="I94" s="114"/>
      <c r="J94" s="114"/>
      <c r="K94" s="114"/>
      <c r="L94" s="114"/>
      <c r="M94" s="114"/>
      <c r="N94" s="117"/>
      <c r="O94" s="117"/>
      <c r="P94" s="117"/>
      <c r="Q94" s="117"/>
      <c r="R94" s="117"/>
      <c r="S94" s="117"/>
      <c r="T94" s="117"/>
      <c r="U94" s="117"/>
      <c r="V94" s="117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</row>
    <row r="95" spans="1:34" x14ac:dyDescent="0.3">
      <c r="A95" s="117" t="s">
        <v>69</v>
      </c>
      <c r="B95" s="117"/>
      <c r="C95" s="114">
        <f t="shared" si="0"/>
        <v>2.5003983222710757</v>
      </c>
      <c r="D95" s="114">
        <f>(D94+D102)</f>
        <v>12.187347485934692</v>
      </c>
      <c r="E95" s="117">
        <f>IF(D81&lt;1,0,(EXP(B86+B87*C95))/((EXP(B86+B87*C95))+1)*100)</f>
        <v>92.218886602561469</v>
      </c>
      <c r="F95" s="114">
        <f>(B87*(EXP(B86+B87*C95)))/(((EXP(B86+B87*C95))+1)^2)</f>
        <v>0.89688452190026513</v>
      </c>
      <c r="G95" s="114">
        <f>IF(D81&lt;1,0,(F95/B93))</f>
        <v>0.28702624561602241</v>
      </c>
      <c r="H95" s="114"/>
      <c r="I95" s="114"/>
      <c r="J95" s="114"/>
      <c r="K95" s="114"/>
      <c r="L95" s="114"/>
      <c r="M95" s="114"/>
      <c r="N95" s="117"/>
      <c r="O95" s="117"/>
      <c r="P95" s="117"/>
      <c r="Q95" s="117"/>
      <c r="R95" s="117"/>
      <c r="S95" s="117"/>
      <c r="T95" s="117"/>
      <c r="U95" s="117"/>
      <c r="V95" s="117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</row>
    <row r="96" spans="1:34" x14ac:dyDescent="0.3">
      <c r="A96" s="117" t="s">
        <v>52</v>
      </c>
      <c r="B96" s="114">
        <f>(EXP(B82))</f>
        <v>10.000000000000002</v>
      </c>
      <c r="C96" s="114">
        <f t="shared" si="0"/>
        <v>2.5307818187450004</v>
      </c>
      <c r="D96" s="114">
        <f>(D95+D102)</f>
        <v>12.563324540687391</v>
      </c>
      <c r="E96" s="117">
        <f>IF(D81&lt;1,0,(EXP(B86+B87*C96))/((EXP(B86+B87*C96))+1)*100)</f>
        <v>94.543376380576206</v>
      </c>
      <c r="F96" s="114">
        <f>(B87*(EXP(B86+B87*C96)))/(((EXP(B86+B87*C96))+1)^2)</f>
        <v>0.64480740564960271</v>
      </c>
      <c r="G96" s="114">
        <f>IF(D81&lt;1,0,(F96/B93))</f>
        <v>0.20635504824733039</v>
      </c>
      <c r="H96" s="114"/>
      <c r="I96" s="114"/>
      <c r="J96" s="114"/>
      <c r="K96" s="114"/>
      <c r="L96" s="114"/>
      <c r="M96" s="114"/>
      <c r="N96" s="117"/>
      <c r="O96" s="117"/>
      <c r="P96" s="117"/>
      <c r="Q96" s="117"/>
      <c r="R96" s="117"/>
      <c r="S96" s="117"/>
      <c r="T96" s="117"/>
      <c r="U96" s="117"/>
      <c r="V96" s="117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</row>
    <row r="97" spans="1:34" x14ac:dyDescent="0.3">
      <c r="A97" s="117" t="s">
        <v>53</v>
      </c>
      <c r="B97" s="114">
        <f t="shared" ref="B97:B98" si="1">(EXP(B83))</f>
        <v>9.0000000000000018</v>
      </c>
      <c r="C97" s="114">
        <f t="shared" si="0"/>
        <v>2.5602693150845073</v>
      </c>
      <c r="D97" s="114">
        <f>(D96+D102)</f>
        <v>12.939301595440091</v>
      </c>
      <c r="E97" s="117">
        <f>IF(D81&lt;1,0,(EXP(B86+B87*C97))/((EXP(B86+B87*C97))+1)*100)</f>
        <v>96.160927952673987</v>
      </c>
      <c r="F97" s="114">
        <f>(B87*(EXP(B86+B87*C97)))/(((EXP(B86+B87*C97))+1)^2)</f>
        <v>0.46142361607035537</v>
      </c>
      <c r="G97" s="114">
        <f>IF(D81&lt;1,0,(F97/B93))</f>
        <v>0.14766749221921643</v>
      </c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</row>
    <row r="98" spans="1:34" x14ac:dyDescent="0.3">
      <c r="A98" s="117" t="s">
        <v>54</v>
      </c>
      <c r="B98" s="114">
        <f t="shared" si="1"/>
        <v>11.000000000000002</v>
      </c>
      <c r="C98" s="114">
        <f t="shared" si="0"/>
        <v>2.5889121465867442</v>
      </c>
      <c r="D98" s="114">
        <f>(D97+D102)</f>
        <v>13.31527865019279</v>
      </c>
      <c r="E98" s="117">
        <f>IF(D81&lt;1,0,(EXP(B86+B87*C98))/((EXP(B86+B87*C98))+1)*100)</f>
        <v>97.284857451782841</v>
      </c>
      <c r="F98" s="114">
        <f>(B87*(EXP(B86+B87*C98)))/(((EXP(B86+B87*C98))+1)^2)</f>
        <v>0.33015113341515978</v>
      </c>
      <c r="G98" s="114">
        <f>IF(D81&lt;1,0,(F98/B93))</f>
        <v>0.10565690230583052</v>
      </c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</row>
    <row r="99" spans="1:34" x14ac:dyDescent="0.3">
      <c r="A99" s="117" t="s">
        <v>70</v>
      </c>
      <c r="B99" s="114">
        <f>(EXP(B90))</f>
        <v>6.9236687193969031</v>
      </c>
      <c r="C99" s="114">
        <f t="shared" si="0"/>
        <v>2.6167573593412423</v>
      </c>
      <c r="D99" s="114">
        <f>(D98+D102)</f>
        <v>13.691255704945489</v>
      </c>
      <c r="E99" s="117">
        <f>IF(D81&lt;1,0,(EXP(B86+B87*C99))/((EXP(B86+B87*C99))+1)*100)</f>
        <v>98.06748939755505</v>
      </c>
      <c r="F99" s="114">
        <f>(B87*(EXP(B86+B87*C99)))/(((EXP(B86+B87*C99))+1)^2)</f>
        <v>0.23687643192276223</v>
      </c>
      <c r="G99" s="114">
        <f>IF(D81&lt;1,0,(F99/B93))</f>
        <v>7.580658520637322E-2</v>
      </c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</row>
    <row r="100" spans="1:34" x14ac:dyDescent="0.3">
      <c r="A100" s="117" t="s">
        <v>71</v>
      </c>
      <c r="B100" s="114">
        <f>(EXP(B91))</f>
        <v>14.443209814450894</v>
      </c>
      <c r="C100" s="114">
        <f t="shared" si="0"/>
        <v>2.6438481751445453</v>
      </c>
      <c r="D100" s="114">
        <f>(D99+D102)</f>
        <v>14.067232759698188</v>
      </c>
      <c r="E100" s="117">
        <f>IF(D81&lt;1,0,(EXP(B86+B87*C100))/((EXP(B86+B87*C100))+1)*100)</f>
        <v>98.614891425029654</v>
      </c>
      <c r="F100" s="114">
        <f>(B87*(EXP(B86+B87*C100)))/(((EXP(B86+B87*C100))+1)^2)</f>
        <v>0.17072661474324496</v>
      </c>
      <c r="G100" s="114">
        <f>IF(D81&lt;1,0,(F100/B93))</f>
        <v>5.4636932693031659E-2</v>
      </c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</row>
    <row r="101" spans="1:34" x14ac:dyDescent="0.3">
      <c r="A101" s="117" t="s">
        <v>72</v>
      </c>
      <c r="B101" s="114">
        <f>(EXP(B92))</f>
        <v>10.000000000000002</v>
      </c>
      <c r="C101" s="114">
        <f>(B91)</f>
        <v>2.6702243950820508</v>
      </c>
      <c r="D101" s="114">
        <f>(EXP(B91))</f>
        <v>14.443209814450894</v>
      </c>
      <c r="E101" s="117">
        <f>IF(D81&lt;1,0,(EXP(B86+B87*C101))/((EXP(B86+B87*C101))+1)*100)</f>
        <v>99</v>
      </c>
      <c r="F101" s="114">
        <f>(B87*(EXP(B86+B87*C101)))/(((EXP(B86+B87*C101))+1)^2)</f>
        <v>0.12373999803057727</v>
      </c>
      <c r="G101" s="114">
        <f>IF(D81&lt;1,0,(F101/B93))</f>
        <v>3.9600000000000114E-2</v>
      </c>
      <c r="H101" s="117"/>
      <c r="I101" s="117"/>
      <c r="J101" s="117"/>
      <c r="K101" s="117"/>
      <c r="L101" s="117"/>
      <c r="M101" s="117"/>
      <c r="N101" s="114"/>
      <c r="O101" s="117"/>
      <c r="P101" s="117"/>
      <c r="Q101" s="117"/>
      <c r="R101" s="117"/>
      <c r="S101" s="117"/>
      <c r="T101" s="117"/>
      <c r="U101" s="117"/>
      <c r="V101" s="117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</row>
    <row r="102" spans="1:34" ht="21" x14ac:dyDescent="0.4">
      <c r="A102" s="119"/>
      <c r="B102" s="117"/>
      <c r="C102" s="114"/>
      <c r="D102" s="114">
        <f>(D101-D81)/20</f>
        <v>0.37597705475269955</v>
      </c>
      <c r="E102" s="117"/>
      <c r="F102" s="114"/>
      <c r="G102" s="117"/>
      <c r="H102" s="117"/>
      <c r="I102" s="117"/>
      <c r="J102" s="117"/>
      <c r="K102" s="117"/>
      <c r="L102" s="117"/>
      <c r="M102" s="117"/>
      <c r="N102" s="114"/>
      <c r="O102" s="117"/>
      <c r="P102" s="117"/>
      <c r="Q102" s="117"/>
      <c r="R102" s="117"/>
      <c r="S102" s="117"/>
      <c r="T102" s="117"/>
      <c r="U102" s="117"/>
      <c r="V102" s="117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</row>
    <row r="103" spans="1:34" x14ac:dyDescent="0.3">
      <c r="A103" s="114"/>
      <c r="B103" s="114"/>
      <c r="C103" s="114"/>
      <c r="D103" s="114"/>
      <c r="E103" s="114"/>
      <c r="F103" s="114"/>
      <c r="G103" s="117"/>
      <c r="H103" s="117"/>
      <c r="I103" s="117"/>
      <c r="J103" s="117"/>
      <c r="K103" s="117"/>
      <c r="L103" s="117"/>
      <c r="M103" s="117"/>
      <c r="N103" s="114"/>
      <c r="O103" s="117"/>
      <c r="P103" s="117"/>
      <c r="Q103" s="117"/>
      <c r="R103" s="117"/>
      <c r="S103" s="117"/>
      <c r="T103" s="117"/>
      <c r="U103" s="117"/>
      <c r="V103" s="117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</row>
    <row r="104" spans="1:34" x14ac:dyDescent="0.3">
      <c r="A104" s="114"/>
      <c r="B104" s="114"/>
      <c r="C104" s="114"/>
      <c r="D104" s="114"/>
      <c r="E104" s="114"/>
      <c r="F104" s="114"/>
      <c r="G104" s="117"/>
      <c r="H104" s="117"/>
      <c r="I104" s="117"/>
      <c r="J104" s="117"/>
      <c r="K104" s="117"/>
      <c r="L104" s="117"/>
      <c r="M104" s="117"/>
      <c r="N104" s="114"/>
      <c r="O104" s="117"/>
      <c r="P104" s="117"/>
      <c r="Q104" s="117"/>
      <c r="R104" s="117"/>
      <c r="S104" s="117"/>
      <c r="T104" s="117"/>
      <c r="U104" s="117"/>
      <c r="V104" s="117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</row>
    <row r="105" spans="1:34" x14ac:dyDescent="0.3">
      <c r="A105" s="104"/>
      <c r="B105" s="104"/>
      <c r="C105" s="114"/>
      <c r="D105" s="114"/>
      <c r="E105" s="114"/>
      <c r="F105" s="114"/>
      <c r="G105" s="117"/>
      <c r="H105" s="117"/>
      <c r="I105" s="117"/>
      <c r="J105" s="117"/>
      <c r="K105" s="117"/>
      <c r="L105" s="117"/>
      <c r="M105" s="117"/>
      <c r="N105" s="114"/>
      <c r="O105" s="117"/>
      <c r="P105" s="117"/>
      <c r="Q105" s="117"/>
      <c r="R105" s="117"/>
      <c r="S105" s="117"/>
      <c r="T105" s="117"/>
      <c r="U105" s="117"/>
      <c r="V105" s="117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</row>
    <row r="106" spans="1:34" x14ac:dyDescent="0.3">
      <c r="A106" s="103"/>
      <c r="B106" s="103"/>
      <c r="C106" s="114"/>
      <c r="D106" s="114"/>
      <c r="E106" s="117"/>
      <c r="F106" s="114"/>
      <c r="G106" s="117"/>
      <c r="H106" s="117"/>
      <c r="I106" s="117"/>
      <c r="J106" s="117"/>
      <c r="K106" s="117"/>
      <c r="L106" s="117"/>
      <c r="M106" s="117"/>
      <c r="N106" s="114"/>
      <c r="O106" s="117"/>
      <c r="P106" s="117"/>
      <c r="Q106" s="117"/>
      <c r="R106" s="117"/>
      <c r="S106" s="117"/>
      <c r="T106" s="117"/>
      <c r="U106" s="117"/>
      <c r="V106" s="117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</row>
    <row r="107" spans="1:34" x14ac:dyDescent="0.3">
      <c r="A107" s="104"/>
      <c r="B107" s="104">
        <f>EINGABEN!$J$17</f>
        <v>10</v>
      </c>
      <c r="C107" s="114">
        <f>(ABS(B107-D129))</f>
        <v>4.4432098144508938</v>
      </c>
      <c r="D107" s="114">
        <f>(ABS(D109-B107))</f>
        <v>3.0763312806030969</v>
      </c>
      <c r="E107" s="114"/>
      <c r="F107" s="114"/>
      <c r="G107" s="114"/>
      <c r="H107" s="114"/>
      <c r="I107" s="117"/>
      <c r="J107" s="117"/>
      <c r="K107" s="117"/>
      <c r="L107" s="117"/>
      <c r="M107" s="117"/>
      <c r="N107" s="114"/>
      <c r="O107" s="117"/>
      <c r="P107" s="117"/>
      <c r="Q107" s="117"/>
      <c r="R107" s="117"/>
      <c r="S107" s="117"/>
      <c r="T107" s="117"/>
      <c r="U107" s="117"/>
      <c r="V107" s="117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</row>
    <row r="108" spans="1:34" x14ac:dyDescent="0.3">
      <c r="A108" s="114"/>
      <c r="B108" s="114"/>
      <c r="C108" s="114" t="s">
        <v>65</v>
      </c>
      <c r="D108" s="114" t="s">
        <v>61</v>
      </c>
      <c r="E108" s="114" t="s">
        <v>62</v>
      </c>
      <c r="F108" s="114" t="s">
        <v>63</v>
      </c>
      <c r="G108" s="114" t="s">
        <v>74</v>
      </c>
      <c r="H108" s="114"/>
      <c r="I108" s="114"/>
      <c r="J108" s="117"/>
      <c r="K108" s="117"/>
      <c r="L108" s="117"/>
      <c r="M108" s="117"/>
      <c r="N108" s="114"/>
      <c r="O108" s="117"/>
      <c r="P108" s="117"/>
      <c r="Q108" s="117"/>
      <c r="R108" s="117"/>
      <c r="S108" s="117"/>
      <c r="T108" s="117"/>
      <c r="U108" s="117"/>
      <c r="V108" s="117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</row>
    <row r="109" spans="1:34" x14ac:dyDescent="0.3">
      <c r="A109" s="117" t="s">
        <v>51</v>
      </c>
      <c r="B109" s="117"/>
      <c r="C109" s="114">
        <f>(B118)</f>
        <v>1.9349457909060406</v>
      </c>
      <c r="D109" s="114">
        <f>(EXP(B118))</f>
        <v>6.9236687193969031</v>
      </c>
      <c r="E109" s="117">
        <f>IF(D109&lt;1,0,(100-(EXP(B114+B115*C109))/((EXP(B114+B115*C109))+1)*100))</f>
        <v>99</v>
      </c>
      <c r="F109" s="114">
        <f>(B115*(EXP(B114+B115*C109)))/(((EXP(B114+B115*C109))+1)^2)</f>
        <v>0.12373999803057679</v>
      </c>
      <c r="G109" s="114">
        <f t="shared" ref="G109:G129" si="2">G81</f>
        <v>3.9599999999999962E-2</v>
      </c>
      <c r="H109" s="114"/>
      <c r="I109" s="114"/>
      <c r="J109" s="117"/>
      <c r="K109" s="117"/>
      <c r="L109" s="117"/>
      <c r="M109" s="117"/>
      <c r="N109" s="114"/>
      <c r="O109" s="117"/>
      <c r="P109" s="117"/>
      <c r="Q109" s="117"/>
      <c r="R109" s="117"/>
      <c r="S109" s="117"/>
      <c r="T109" s="117"/>
      <c r="U109" s="117"/>
      <c r="V109" s="117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</row>
    <row r="110" spans="1:34" x14ac:dyDescent="0.3">
      <c r="A110" s="117" t="s">
        <v>52</v>
      </c>
      <c r="B110" s="114">
        <f>(LN(EINGABEN!$J$17))</f>
        <v>2.3025850929940459</v>
      </c>
      <c r="C110" s="114">
        <f>(LN(D110))</f>
        <v>1.9878258228879182</v>
      </c>
      <c r="D110" s="114">
        <f>(D109+D130)</f>
        <v>7.299645774149603</v>
      </c>
      <c r="E110" s="117">
        <f>IF(D109&lt;1,0,(100-(EXP(B114+B115*C110))/((EXP(B114+B115*C110))+1)*100))</f>
        <v>98.081345205858881</v>
      </c>
      <c r="F110" s="114">
        <f>(B115*(EXP(B114+B115*C110)))/(((EXP(B114+B115*C110))+1)^2)</f>
        <v>0.23521129174079577</v>
      </c>
      <c r="G110" s="114">
        <f t="shared" si="2"/>
        <v>7.527369727801253E-2</v>
      </c>
      <c r="H110" s="114"/>
      <c r="I110" s="114"/>
      <c r="J110" s="117"/>
      <c r="K110" s="117"/>
      <c r="L110" s="117"/>
      <c r="M110" s="117"/>
      <c r="N110" s="114"/>
      <c r="O110" s="117"/>
      <c r="P110" s="117"/>
      <c r="Q110" s="117"/>
      <c r="R110" s="117"/>
      <c r="S110" s="117"/>
      <c r="T110" s="117"/>
      <c r="U110" s="117"/>
      <c r="V110" s="117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</row>
    <row r="111" spans="1:34" x14ac:dyDescent="0.3">
      <c r="A111" s="117" t="s">
        <v>53</v>
      </c>
      <c r="B111" s="114">
        <f>(LN(EINGABEN!$J$18))</f>
        <v>2.1972245773362196</v>
      </c>
      <c r="C111" s="114">
        <f t="shared" ref="C111:C128" si="3">(LN(D111))</f>
        <v>2.0380494405263265</v>
      </c>
      <c r="D111" s="114">
        <f>(D110+D130)</f>
        <v>7.675622828902303</v>
      </c>
      <c r="E111" s="117">
        <f>IF(D109&lt;1,0,(100-(EXP(B114+B115*C111))/((EXP(B114+B115*C111))+1)*100))</f>
        <v>96.464868529047124</v>
      </c>
      <c r="F111" s="114">
        <f>(B115*(EXP(B114+B115*C111)))/(((EXP(B114+B115*C111))+1)^2)</f>
        <v>0.42623553787921559</v>
      </c>
      <c r="G111" s="114">
        <f t="shared" si="2"/>
        <v>0.13640639703134674</v>
      </c>
      <c r="H111" s="114"/>
      <c r="I111" s="114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</row>
    <row r="112" spans="1:34" x14ac:dyDescent="0.3">
      <c r="A112" s="117" t="s">
        <v>54</v>
      </c>
      <c r="B112" s="114">
        <f>(LN(EINGABEN!$J$19))</f>
        <v>2.3978952727983707</v>
      </c>
      <c r="C112" s="114">
        <f t="shared" si="3"/>
        <v>2.0858708149948169</v>
      </c>
      <c r="D112" s="114">
        <f>(D111+D130)</f>
        <v>8.0515998836550029</v>
      </c>
      <c r="E112" s="117">
        <f>IF(D109&lt;1,0,(100-(EXP(B114+B115*C112))/((EXP(B114+B115*C112))+1)*100))</f>
        <v>93.753862132675081</v>
      </c>
      <c r="F112" s="114">
        <f>(B115*(EXP(B114+B115*C112)))/(((EXP(B114+B115*C112))+1)^2)</f>
        <v>0.73194027247460702</v>
      </c>
      <c r="G112" s="114">
        <f t="shared" si="2"/>
        <v>0.23423981938994459</v>
      </c>
      <c r="H112" s="114"/>
      <c r="I112" s="114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</row>
    <row r="113" spans="1:34" x14ac:dyDescent="0.3">
      <c r="A113" s="117"/>
      <c r="B113" s="117"/>
      <c r="C113" s="114">
        <f t="shared" si="3"/>
        <v>2.131509297530588</v>
      </c>
      <c r="D113" s="114">
        <f>(D112+D130)</f>
        <v>8.4275769384077019</v>
      </c>
      <c r="E113" s="117">
        <f>IF(D109&lt;1,0,(100-(EXP(B114+B115*C113))/((EXP(B114+B115*C113))+1)*100))</f>
        <v>89.45679887373619</v>
      </c>
      <c r="F113" s="114">
        <f>(B115*(EXP(B114+B115*C113)))/(((EXP(B114+B115*C113))+1)^2)</f>
        <v>1.1788559907442919</v>
      </c>
      <c r="G113" s="114">
        <f t="shared" si="2"/>
        <v>0.37726440905501207</v>
      </c>
      <c r="H113" s="114"/>
      <c r="I113" s="114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</row>
    <row r="114" spans="1:34" x14ac:dyDescent="0.3">
      <c r="A114" s="117" t="s">
        <v>55</v>
      </c>
      <c r="B114" s="114">
        <f>(B110*B115)*-1</f>
        <v>-28.779987360840302</v>
      </c>
      <c r="C114" s="114">
        <f t="shared" si="3"/>
        <v>2.1751555028126437</v>
      </c>
      <c r="D114" s="114">
        <f>(D113+D130)</f>
        <v>8.803553993160401</v>
      </c>
      <c r="E114" s="117">
        <f>IF(D109&lt;1,0,(100-(EXP(B114+B115*C114))/((EXP(B114+B115*C114))+1)*100))</f>
        <v>83.100141214141104</v>
      </c>
      <c r="F114" s="114">
        <f>(B115*(EXP(B114+B115*C114)))/(((EXP(B114+B115*C114))+1)^2)</f>
        <v>1.7553339299358495</v>
      </c>
      <c r="G114" s="114">
        <f t="shared" si="2"/>
        <v>0.56175226064156702</v>
      </c>
      <c r="H114" s="114"/>
      <c r="I114" s="114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</row>
    <row r="115" spans="1:34" x14ac:dyDescent="0.3">
      <c r="A115" s="117" t="s">
        <v>56</v>
      </c>
      <c r="B115" s="114">
        <f>(1.3169/B116)</f>
        <v>12.498989700058274</v>
      </c>
      <c r="C115" s="114">
        <f t="shared" si="3"/>
        <v>2.216976119222235</v>
      </c>
      <c r="D115" s="114">
        <f>(D114+D130)</f>
        <v>9.1795310479131</v>
      </c>
      <c r="E115" s="117">
        <f>IF(D109&lt;1,0,(100-(EXP(B114+B115*C115))/((EXP(B114+B115*C115))+1)*100))</f>
        <v>74.460179969017588</v>
      </c>
      <c r="F115" s="114">
        <f>(B115*(EXP(B114+B115*C115)))/(((EXP(B114+B115*C115))+1)^2)</f>
        <v>2.3769323661549988</v>
      </c>
      <c r="G115" s="114">
        <f t="shared" si="2"/>
        <v>0.76067983835330844</v>
      </c>
      <c r="H115" s="114"/>
      <c r="I115" s="114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</row>
    <row r="116" spans="1:34" x14ac:dyDescent="0.3">
      <c r="A116" s="117" t="s">
        <v>57</v>
      </c>
      <c r="B116" s="114">
        <f>(ABS(B110-B111))</f>
        <v>0.10536051565782634</v>
      </c>
      <c r="C116" s="114">
        <f t="shared" si="3"/>
        <v>2.2571177529048669</v>
      </c>
      <c r="D116" s="114">
        <f>(D115+D130)</f>
        <v>9.5555081026657991</v>
      </c>
      <c r="E116" s="117">
        <f>IF(D109&lt;1,0,(100-(EXP(B114+B115*C116))/((EXP(B114+B115*C116))+1)*100))</f>
        <v>63.836985054340253</v>
      </c>
      <c r="F116" s="114">
        <f>(B115*(EXP(B114+B115*C116)))/(((EXP(B114+B115*C116))+1)^2)</f>
        <v>2.885439074192468</v>
      </c>
      <c r="G116" s="114">
        <f t="shared" si="2"/>
        <v>0.92341513784238582</v>
      </c>
      <c r="H116" s="114"/>
      <c r="I116" s="114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</row>
    <row r="117" spans="1:34" x14ac:dyDescent="0.3">
      <c r="A117" s="117"/>
      <c r="B117" s="118"/>
      <c r="C117" s="114">
        <f t="shared" si="3"/>
        <v>2.2957100295543125</v>
      </c>
      <c r="D117" s="114">
        <f>(D116+D130)</f>
        <v>9.9314851574184981</v>
      </c>
      <c r="E117" s="117">
        <f>IF(D109&lt;1,0,(100-(EXP(B114+B115*C117))/((EXP(B114+B115*C117))+1)*100))</f>
        <v>52.146962707713726</v>
      </c>
      <c r="F117" s="114">
        <f>(B115*(EXP(B114+B115*C117)))/(((EXP(B114+B115*C117))+1)^2)</f>
        <v>3.1189860796217688</v>
      </c>
      <c r="G117" s="114">
        <f t="shared" si="2"/>
        <v>0.99815622045267449</v>
      </c>
      <c r="H117" s="114"/>
      <c r="I117" s="114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</row>
    <row r="118" spans="1:34" x14ac:dyDescent="0.3">
      <c r="A118" s="117" t="s">
        <v>58</v>
      </c>
      <c r="B118" s="114">
        <f>((LN((0.01/(1-0.01))))-B114)/B115</f>
        <v>1.9349457909060406</v>
      </c>
      <c r="C118" s="114">
        <f t="shared" si="3"/>
        <v>2.3328681195404104</v>
      </c>
      <c r="D118" s="114">
        <f>(D117+D130)</f>
        <v>10.307462212171197</v>
      </c>
      <c r="E118" s="117">
        <f>IF(D109&lt;1,0,(100-(EXP(B114+B115*C118))/((EXP(B114+B115*C118))+1)*100))</f>
        <v>40.648698376909294</v>
      </c>
      <c r="F118" s="114">
        <f>(B115*(EXP(B114+B115*C118)))/(((EXP(B114+B115*C118))+1)^2)</f>
        <v>3.0154477072109866</v>
      </c>
      <c r="G118" s="114">
        <f t="shared" si="2"/>
        <v>0.9650212631815922</v>
      </c>
      <c r="H118" s="114"/>
      <c r="I118" s="114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</row>
    <row r="119" spans="1:34" x14ac:dyDescent="0.3">
      <c r="A119" s="117" t="s">
        <v>59</v>
      </c>
      <c r="B119" s="114">
        <f>((LN((0.99/(1-0.99))))-B114)/B115</f>
        <v>2.6702243950820508</v>
      </c>
      <c r="C119" s="114">
        <f t="shared" si="3"/>
        <v>2.3686948104301164</v>
      </c>
      <c r="D119" s="114">
        <f>(D118+D130)</f>
        <v>10.683439266923896</v>
      </c>
      <c r="E119" s="117">
        <f>IF(D109&lt;1,0,(100-(EXP(B114+B115*C119))/((EXP(B114+B115*C119))+1)*100))</f>
        <v>30.442699319733748</v>
      </c>
      <c r="F119" s="114">
        <f>(B115*(EXP(B114+B115*C119)))/(((EXP(B114+B115*C119))+1)^2)</f>
        <v>2.6466760554030513</v>
      </c>
      <c r="G119" s="114">
        <f t="shared" si="2"/>
        <v>0.84700479604066292</v>
      </c>
      <c r="H119" s="114"/>
      <c r="I119" s="114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</row>
    <row r="120" spans="1:34" x14ac:dyDescent="0.3">
      <c r="A120" s="117" t="s">
        <v>60</v>
      </c>
      <c r="B120" s="114">
        <f>((LN((0.5/(1-0.5))))-B114)/B115</f>
        <v>2.3025850929940459</v>
      </c>
      <c r="C120" s="114">
        <f t="shared" si="3"/>
        <v>2.4032822208929763</v>
      </c>
      <c r="D120" s="114">
        <f>(D119+D130)</f>
        <v>11.059416321676595</v>
      </c>
      <c r="E120" s="117">
        <f>IF(D109&lt;1,0,(100-(EXP(B114+B115*C120))/((EXP(B114+B115*C120))+1)*100))</f>
        <v>22.121285844150904</v>
      </c>
      <c r="F120" s="114">
        <f>(B115*(EXP(B114+B115*C120)))/(((EXP(B114+B115*C120))+1)^2)</f>
        <v>2.1532975690902973</v>
      </c>
      <c r="G120" s="114">
        <f t="shared" si="2"/>
        <v>0.68911091880658415</v>
      </c>
      <c r="H120" s="114"/>
      <c r="I120" s="114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</row>
    <row r="121" spans="1:34" x14ac:dyDescent="0.3">
      <c r="A121" s="117" t="s">
        <v>64</v>
      </c>
      <c r="B121" s="114">
        <f>(B115*(EXP(B114+B115*B110)))/(((EXP(B114+B115*B110))+1)^2)</f>
        <v>3.1247474250145686</v>
      </c>
      <c r="C121" s="114">
        <f t="shared" si="3"/>
        <v>2.4367132279699923</v>
      </c>
      <c r="D121" s="114">
        <f>(D120+D130)</f>
        <v>11.435393376429294</v>
      </c>
      <c r="E121" s="117">
        <f>IF(D109&lt;1,0,(100-(EXP(B114+B115*C121))/((EXP(B114+B115*C121))+1)*100))</f>
        <v>15.756397245196823</v>
      </c>
      <c r="F121" s="114">
        <f>(B115*(EXP(B114+B115*C121)))/(((EXP(B114+B115*C121))+1)^2)</f>
        <v>1.6590854832078024</v>
      </c>
      <c r="G121" s="114">
        <f t="shared" si="2"/>
        <v>0.53095026814849433</v>
      </c>
      <c r="H121" s="114"/>
      <c r="I121" s="114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</row>
    <row r="122" spans="1:34" x14ac:dyDescent="0.3">
      <c r="A122" s="117"/>
      <c r="B122" s="117"/>
      <c r="C122" s="114">
        <f t="shared" si="3"/>
        <v>2.4690626633740296</v>
      </c>
      <c r="D122" s="114">
        <f>(D121+D130)</f>
        <v>11.811370431181993</v>
      </c>
      <c r="E122" s="117">
        <f>IF(D109&lt;1,0,(100-(EXP(B114+B115*C122))/((EXP(B114+B115*C122))+1)*100))</f>
        <v>11.097687142889598</v>
      </c>
      <c r="F122" s="114">
        <f>(B115*(EXP(B114+B115*C122)))/(((EXP(B114+B115*C122))+1)^2)</f>
        <v>1.2331628907513348</v>
      </c>
      <c r="G122" s="114">
        <f t="shared" si="2"/>
        <v>0.39464402174700097</v>
      </c>
      <c r="H122" s="114"/>
      <c r="I122" s="114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</row>
    <row r="123" spans="1:34" x14ac:dyDescent="0.3">
      <c r="A123" s="117" t="s">
        <v>69</v>
      </c>
      <c r="B123" s="117"/>
      <c r="C123" s="114">
        <f t="shared" si="3"/>
        <v>2.5003983222710757</v>
      </c>
      <c r="D123" s="114">
        <f>(D122+D130)</f>
        <v>12.187347485934692</v>
      </c>
      <c r="E123" s="117">
        <f>IF(D109&lt;1,0,(100-(EXP(B114+B115*C123))/((EXP(B114+B115*C123))+1)*100))</f>
        <v>7.7811133974385314</v>
      </c>
      <c r="F123" s="114">
        <f>(B115*(EXP(B114+B115*C123)))/(((EXP(B114+B115*C123))+1)^2)</f>
        <v>0.89688452190026513</v>
      </c>
      <c r="G123" s="114">
        <f t="shared" si="2"/>
        <v>0.28702624561602241</v>
      </c>
      <c r="H123" s="114"/>
      <c r="I123" s="114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</row>
    <row r="124" spans="1:34" x14ac:dyDescent="0.3">
      <c r="A124" s="117" t="s">
        <v>52</v>
      </c>
      <c r="B124" s="114">
        <f>(EXP(B110))</f>
        <v>10.000000000000002</v>
      </c>
      <c r="C124" s="114">
        <f t="shared" si="3"/>
        <v>2.5307818187450004</v>
      </c>
      <c r="D124" s="114">
        <f>(D123+D130)</f>
        <v>12.563324540687391</v>
      </c>
      <c r="E124" s="117">
        <f>IF(D109&lt;1,0,(100-(EXP(B114+B115*C124))/((EXP(B114+B115*C124))+1)*100))</f>
        <v>5.4566236194237945</v>
      </c>
      <c r="F124" s="114">
        <f>(B115*(EXP(B114+B115*C124)))/(((EXP(B114+B115*C124))+1)^2)</f>
        <v>0.64480740564960271</v>
      </c>
      <c r="G124" s="114">
        <f t="shared" si="2"/>
        <v>0.20635504824733039</v>
      </c>
      <c r="H124" s="114"/>
      <c r="I124" s="114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</row>
    <row r="125" spans="1:34" x14ac:dyDescent="0.3">
      <c r="A125" s="117" t="s">
        <v>53</v>
      </c>
      <c r="B125" s="114">
        <f t="shared" ref="B125:B126" si="4">(EXP(B111))</f>
        <v>9.0000000000000018</v>
      </c>
      <c r="C125" s="114">
        <f t="shared" si="3"/>
        <v>2.5602693150845073</v>
      </c>
      <c r="D125" s="114">
        <f>(D124+D130)</f>
        <v>12.939301595440091</v>
      </c>
      <c r="E125" s="117">
        <f>IF(D109&lt;1,0,(100-(EXP(B114+B115*C125))/((EXP(B114+B115*C125))+1)*100))</f>
        <v>3.8390720473260131</v>
      </c>
      <c r="F125" s="114">
        <f>(B115*(EXP(B114+B115*C125)))/(((EXP(B114+B115*C125))+1)^2)</f>
        <v>0.46142361607035537</v>
      </c>
      <c r="G125" s="114">
        <f t="shared" si="2"/>
        <v>0.14766749221921643</v>
      </c>
      <c r="H125" s="114"/>
      <c r="I125" s="114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</row>
    <row r="126" spans="1:34" x14ac:dyDescent="0.3">
      <c r="A126" s="117" t="s">
        <v>54</v>
      </c>
      <c r="B126" s="114">
        <f t="shared" si="4"/>
        <v>11.000000000000002</v>
      </c>
      <c r="C126" s="114">
        <f t="shared" si="3"/>
        <v>2.5889121465867442</v>
      </c>
      <c r="D126" s="114">
        <f>(D125+D130)</f>
        <v>13.31527865019279</v>
      </c>
      <c r="E126" s="117">
        <f>IF(D109&lt;1,0,(100-(EXP(B114+B115*C126))/((EXP(B114+B115*C126))+1)*100))</f>
        <v>2.7151425482171589</v>
      </c>
      <c r="F126" s="114">
        <f>(B115*(EXP(B114+B115*C126)))/(((EXP(B114+B115*C126))+1)^2)</f>
        <v>0.33015113341515978</v>
      </c>
      <c r="G126" s="114">
        <f t="shared" si="2"/>
        <v>0.10565690230583052</v>
      </c>
      <c r="H126" s="114"/>
      <c r="I126" s="114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</row>
    <row r="127" spans="1:34" x14ac:dyDescent="0.3">
      <c r="A127" s="117" t="s">
        <v>70</v>
      </c>
      <c r="B127" s="114">
        <f>(EXP(B118))</f>
        <v>6.9236687193969031</v>
      </c>
      <c r="C127" s="114">
        <f t="shared" si="3"/>
        <v>2.6167573593412423</v>
      </c>
      <c r="D127" s="114">
        <f>(D126+D130)</f>
        <v>13.691255704945489</v>
      </c>
      <c r="E127" s="117">
        <f>IF(D109&lt;1,0,(100-(EXP(B114+B115*C127))/((EXP(B114+B115*C127))+1)*100))</f>
        <v>1.9325106024449497</v>
      </c>
      <c r="F127" s="114">
        <f>(B115*(EXP(B114+B115*C127)))/(((EXP(B114+B115*C127))+1)^2)</f>
        <v>0.23687643192276223</v>
      </c>
      <c r="G127" s="114">
        <f t="shared" si="2"/>
        <v>7.580658520637322E-2</v>
      </c>
      <c r="H127" s="114"/>
      <c r="I127" s="114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</row>
    <row r="128" spans="1:34" x14ac:dyDescent="0.3">
      <c r="A128" s="117" t="s">
        <v>71</v>
      </c>
      <c r="B128" s="114">
        <f>(EXP(B119))</f>
        <v>14.443209814450894</v>
      </c>
      <c r="C128" s="114">
        <f t="shared" si="3"/>
        <v>2.6438481751445453</v>
      </c>
      <c r="D128" s="114">
        <f>(D127+D130)</f>
        <v>14.067232759698188</v>
      </c>
      <c r="E128" s="117">
        <f>IF(D109&lt;1,0,(100-(EXP(B114+B115*C128))/((EXP(B114+B115*C128))+1)*100))</f>
        <v>1.3851085749703458</v>
      </c>
      <c r="F128" s="114">
        <f>(B115*(EXP(B114+B115*C128)))/(((EXP(B114+B115*C128))+1)^2)</f>
        <v>0.17072661474324496</v>
      </c>
      <c r="G128" s="114">
        <f t="shared" si="2"/>
        <v>5.4636932693031659E-2</v>
      </c>
      <c r="H128" s="114"/>
      <c r="I128" s="114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</row>
    <row r="129" spans="1:34" x14ac:dyDescent="0.3">
      <c r="A129" s="117" t="s">
        <v>72</v>
      </c>
      <c r="B129" s="114">
        <f>(EXP(B120))</f>
        <v>10.000000000000002</v>
      </c>
      <c r="C129" s="114">
        <f>(B119)</f>
        <v>2.6702243950820508</v>
      </c>
      <c r="D129" s="114">
        <f>(EXP(B119))</f>
        <v>14.443209814450894</v>
      </c>
      <c r="E129" s="117">
        <f>IF(D109&lt;1,0,(100-(EXP(B114+B115*C129))/((EXP(B114+B115*C129))+1)*100))</f>
        <v>1</v>
      </c>
      <c r="F129" s="114">
        <f>(B115*(EXP(B114+B115*C129)))/(((EXP(B114+B115*C129))+1)^2)</f>
        <v>0.12373999803057727</v>
      </c>
      <c r="G129" s="114">
        <f t="shared" si="2"/>
        <v>3.9600000000000114E-2</v>
      </c>
      <c r="H129" s="114"/>
      <c r="I129" s="114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</row>
    <row r="130" spans="1:34" ht="21" x14ac:dyDescent="0.4">
      <c r="A130" s="119"/>
      <c r="B130" s="117"/>
      <c r="C130" s="114"/>
      <c r="D130" s="117">
        <f>(D129-D109)/20</f>
        <v>0.37597705475269955</v>
      </c>
      <c r="E130" s="117"/>
      <c r="F130" s="114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</row>
    <row r="131" spans="1:34" x14ac:dyDescent="0.3">
      <c r="A131" s="114"/>
      <c r="B131" s="114"/>
      <c r="C131" s="114"/>
      <c r="D131" s="114"/>
      <c r="E131" s="114"/>
      <c r="F131" s="114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</row>
    <row r="132" spans="1:34" x14ac:dyDescent="0.3">
      <c r="A132" s="117"/>
      <c r="B132" s="117"/>
      <c r="C132" s="114"/>
      <c r="D132" s="114"/>
      <c r="E132" s="117"/>
      <c r="F132" s="114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</row>
    <row r="133" spans="1:34" ht="31.2" x14ac:dyDescent="0.6">
      <c r="A133" s="117"/>
      <c r="B133" s="114"/>
      <c r="C133" s="114"/>
      <c r="D133" s="114"/>
      <c r="E133" s="117"/>
      <c r="F133" s="215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</row>
    <row r="134" spans="1:34" x14ac:dyDescent="0.3">
      <c r="A134" s="117"/>
      <c r="B134" s="114"/>
      <c r="C134" s="114"/>
      <c r="D134" s="114"/>
      <c r="E134" s="117"/>
      <c r="F134" s="114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</row>
    <row r="135" spans="1:34" x14ac:dyDescent="0.3">
      <c r="A135" s="117"/>
      <c r="B135" s="114"/>
      <c r="C135" s="114"/>
      <c r="D135" s="114"/>
      <c r="E135" s="117"/>
      <c r="F135" s="114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</row>
    <row r="136" spans="1:34" x14ac:dyDescent="0.3">
      <c r="A136" s="117"/>
      <c r="B136" s="117"/>
      <c r="C136" s="114"/>
      <c r="D136" s="114"/>
      <c r="E136" s="117"/>
      <c r="F136" s="114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</row>
    <row r="137" spans="1:34" x14ac:dyDescent="0.3">
      <c r="A137" s="117"/>
      <c r="B137" s="114"/>
      <c r="C137" s="114"/>
      <c r="D137" s="114"/>
      <c r="E137" s="117"/>
      <c r="F137" s="114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</row>
    <row r="138" spans="1:34" x14ac:dyDescent="0.3">
      <c r="A138" s="117"/>
      <c r="B138" s="114"/>
      <c r="C138" s="114"/>
      <c r="D138" s="114"/>
      <c r="E138" s="117"/>
      <c r="F138" s="114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</row>
    <row r="139" spans="1:34" x14ac:dyDescent="0.3">
      <c r="A139" s="117"/>
      <c r="B139" s="114"/>
      <c r="C139" s="114"/>
      <c r="D139" s="114"/>
      <c r="E139" s="117"/>
      <c r="F139" s="114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</row>
    <row r="140" spans="1:34" x14ac:dyDescent="0.3">
      <c r="A140" s="117"/>
      <c r="B140" s="118"/>
      <c r="C140" s="114"/>
      <c r="D140" s="114"/>
      <c r="E140" s="117"/>
      <c r="F140" s="114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</row>
    <row r="141" spans="1:34" x14ac:dyDescent="0.3">
      <c r="A141" s="117"/>
      <c r="B141" s="114"/>
      <c r="C141" s="114"/>
      <c r="D141" s="114"/>
      <c r="E141" s="117"/>
      <c r="F141" s="114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</row>
    <row r="142" spans="1:34" x14ac:dyDescent="0.3">
      <c r="A142" s="117"/>
      <c r="B142" s="114"/>
      <c r="C142" s="114"/>
      <c r="D142" s="114"/>
      <c r="E142" s="117"/>
      <c r="F142" s="114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</row>
    <row r="143" spans="1:34" x14ac:dyDescent="0.3">
      <c r="A143" s="117"/>
      <c r="B143" s="114"/>
      <c r="C143" s="114"/>
      <c r="D143" s="114"/>
      <c r="E143" s="117"/>
      <c r="F143" s="114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</row>
    <row r="144" spans="1:34" x14ac:dyDescent="0.3">
      <c r="A144" s="117"/>
      <c r="B144" s="114"/>
      <c r="C144" s="114"/>
      <c r="D144" s="114"/>
      <c r="E144" s="117"/>
      <c r="F144" s="114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</row>
    <row r="145" spans="1:34" x14ac:dyDescent="0.3">
      <c r="A145" s="117"/>
      <c r="B145" s="117"/>
      <c r="C145" s="114"/>
      <c r="D145" s="114"/>
      <c r="E145" s="117"/>
      <c r="F145" s="114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</row>
    <row r="146" spans="1:34" x14ac:dyDescent="0.3">
      <c r="A146" s="117"/>
      <c r="B146" s="117"/>
      <c r="C146" s="114"/>
      <c r="D146" s="114"/>
      <c r="E146" s="117"/>
      <c r="F146" s="114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</row>
    <row r="147" spans="1:34" x14ac:dyDescent="0.3">
      <c r="A147" s="117"/>
      <c r="B147" s="117"/>
      <c r="C147" s="114"/>
      <c r="D147" s="114"/>
      <c r="E147" s="117"/>
      <c r="F147" s="114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</row>
    <row r="148" spans="1:34" x14ac:dyDescent="0.3">
      <c r="A148" s="117"/>
      <c r="B148" s="117"/>
      <c r="C148" s="114"/>
      <c r="D148" s="114"/>
      <c r="E148" s="117"/>
      <c r="F148" s="114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</row>
    <row r="149" spans="1:34" x14ac:dyDescent="0.3">
      <c r="A149" s="117"/>
      <c r="B149" s="117"/>
      <c r="C149" s="114"/>
      <c r="D149" s="114"/>
      <c r="E149" s="117"/>
      <c r="F149" s="114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</row>
    <row r="150" spans="1:34" x14ac:dyDescent="0.3">
      <c r="A150" s="117"/>
      <c r="B150" s="117"/>
      <c r="C150" s="114"/>
      <c r="D150" s="114"/>
      <c r="E150" s="117"/>
      <c r="F150" s="114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</row>
    <row r="151" spans="1:34" x14ac:dyDescent="0.3">
      <c r="A151" s="117"/>
      <c r="B151" s="117"/>
      <c r="C151" s="114"/>
      <c r="D151" s="114"/>
      <c r="E151" s="117"/>
      <c r="F151" s="114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</row>
    <row r="152" spans="1:34" x14ac:dyDescent="0.3">
      <c r="A152" s="117"/>
      <c r="B152" s="117"/>
      <c r="C152" s="114"/>
      <c r="D152" s="114"/>
      <c r="E152" s="117"/>
      <c r="F152" s="114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</row>
    <row r="153" spans="1:34" ht="21" x14ac:dyDescent="0.4">
      <c r="A153" s="119"/>
      <c r="B153" s="117"/>
      <c r="C153" s="114"/>
      <c r="D153" s="117"/>
      <c r="E153" s="117"/>
      <c r="F153" s="114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</row>
    <row r="154" spans="1:34" x14ac:dyDescent="0.3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</row>
    <row r="155" spans="1:34" x14ac:dyDescent="0.3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</row>
    <row r="156" spans="1:34" x14ac:dyDescent="0.3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</row>
    <row r="157" spans="1:34" x14ac:dyDescent="0.3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</row>
    <row r="158" spans="1:34" x14ac:dyDescent="0.3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</row>
    <row r="159" spans="1:34" x14ac:dyDescent="0.3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</row>
    <row r="160" spans="1:34" x14ac:dyDescent="0.3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</row>
    <row r="161" spans="1:34" x14ac:dyDescent="0.3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</row>
    <row r="162" spans="1:34" x14ac:dyDescent="0.3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</row>
    <row r="163" spans="1:34" x14ac:dyDescent="0.3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</row>
    <row r="164" spans="1:34" x14ac:dyDescent="0.3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</row>
    <row r="165" spans="1:34" x14ac:dyDescent="0.3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</row>
    <row r="166" spans="1:34" x14ac:dyDescent="0.3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</row>
    <row r="167" spans="1:34" x14ac:dyDescent="0.3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</row>
    <row r="168" spans="1:34" x14ac:dyDescent="0.3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</row>
    <row r="169" spans="1:34" x14ac:dyDescent="0.3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</row>
    <row r="170" spans="1:34" x14ac:dyDescent="0.3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</row>
    <row r="171" spans="1:34" x14ac:dyDescent="0.3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</row>
    <row r="172" spans="1:34" x14ac:dyDescent="0.3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</row>
    <row r="173" spans="1:34" x14ac:dyDescent="0.3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</row>
    <row r="174" spans="1:34" x14ac:dyDescent="0.3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</row>
    <row r="175" spans="1:34" x14ac:dyDescent="0.3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</row>
    <row r="176" spans="1:34" x14ac:dyDescent="0.3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</row>
    <row r="177" spans="1:34" x14ac:dyDescent="0.3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</row>
    <row r="178" spans="1:34" x14ac:dyDescent="0.3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</row>
    <row r="179" spans="1:34" x14ac:dyDescent="0.3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</row>
    <row r="180" spans="1:34" x14ac:dyDescent="0.3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</row>
    <row r="181" spans="1:34" x14ac:dyDescent="0.3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</row>
    <row r="182" spans="1:34" x14ac:dyDescent="0.3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</row>
    <row r="183" spans="1:34" x14ac:dyDescent="0.3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</row>
    <row r="184" spans="1:34" x14ac:dyDescent="0.3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</row>
    <row r="185" spans="1:34" x14ac:dyDescent="0.3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</row>
    <row r="186" spans="1:34" x14ac:dyDescent="0.3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</row>
    <row r="187" spans="1:34" x14ac:dyDescent="0.3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</row>
    <row r="188" spans="1:34" x14ac:dyDescent="0.3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</row>
    <row r="189" spans="1:34" x14ac:dyDescent="0.3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</row>
    <row r="190" spans="1:34" x14ac:dyDescent="0.3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</row>
    <row r="191" spans="1:34" x14ac:dyDescent="0.3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</row>
    <row r="192" spans="1:34" x14ac:dyDescent="0.3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</row>
    <row r="193" spans="1:34" x14ac:dyDescent="0.3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</row>
    <row r="194" spans="1:34" x14ac:dyDescent="0.3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</row>
    <row r="195" spans="1:34" x14ac:dyDescent="0.3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</row>
    <row r="196" spans="1:34" x14ac:dyDescent="0.3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</row>
    <row r="197" spans="1:34" x14ac:dyDescent="0.3">
      <c r="A197" s="126"/>
      <c r="B197" s="126"/>
      <c r="C197" s="126"/>
      <c r="D197" s="126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</row>
    <row r="198" spans="1:34" x14ac:dyDescent="0.3">
      <c r="A198" s="126"/>
      <c r="B198" s="126"/>
      <c r="C198" s="126"/>
      <c r="D198" s="126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</row>
    <row r="199" spans="1:34" x14ac:dyDescent="0.3">
      <c r="A199" s="126"/>
      <c r="B199" s="126"/>
      <c r="C199" s="126"/>
      <c r="D199" s="126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</row>
    <row r="200" spans="1:34" x14ac:dyDescent="0.3">
      <c r="A200" s="126"/>
      <c r="B200" s="126"/>
      <c r="C200" s="126"/>
      <c r="D200" s="126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</row>
    <row r="201" spans="1:34" x14ac:dyDescent="0.3">
      <c r="A201" s="126"/>
      <c r="B201" s="126"/>
      <c r="C201" s="126"/>
      <c r="D201" s="126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</row>
    <row r="202" spans="1:34" x14ac:dyDescent="0.3">
      <c r="A202" s="126"/>
      <c r="B202" s="126"/>
      <c r="C202" s="126"/>
      <c r="D202" s="126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</row>
    <row r="203" spans="1:34" x14ac:dyDescent="0.3">
      <c r="A203" s="126"/>
      <c r="B203" s="126"/>
      <c r="C203" s="126"/>
      <c r="D203" s="126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</row>
    <row r="204" spans="1:34" x14ac:dyDescent="0.3">
      <c r="A204" s="126"/>
      <c r="B204" s="126"/>
      <c r="C204" s="126"/>
      <c r="D204" s="126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</row>
    <row r="205" spans="1:34" x14ac:dyDescent="0.3">
      <c r="A205" s="126"/>
      <c r="B205" s="126"/>
      <c r="C205" s="126"/>
      <c r="D205" s="126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</row>
    <row r="206" spans="1:34" x14ac:dyDescent="0.3">
      <c r="A206" s="126"/>
      <c r="B206" s="126"/>
      <c r="C206" s="126"/>
      <c r="D206" s="126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</row>
    <row r="207" spans="1:34" x14ac:dyDescent="0.3">
      <c r="A207" s="126"/>
      <c r="B207" s="126"/>
      <c r="C207" s="126"/>
      <c r="D207" s="126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</row>
    <row r="208" spans="1:34" x14ac:dyDescent="0.3">
      <c r="A208" s="126"/>
      <c r="B208" s="126"/>
      <c r="C208" s="126"/>
      <c r="D208" s="126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</row>
    <row r="209" spans="1:34" x14ac:dyDescent="0.3">
      <c r="A209" s="126"/>
      <c r="B209" s="126"/>
      <c r="C209" s="126"/>
      <c r="D209" s="126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</row>
    <row r="210" spans="1:34" x14ac:dyDescent="0.3">
      <c r="A210" s="126"/>
      <c r="B210" s="126"/>
      <c r="C210" s="126"/>
      <c r="D210" s="126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</row>
    <row r="211" spans="1:34" x14ac:dyDescent="0.3">
      <c r="A211" s="126"/>
      <c r="B211" s="126"/>
      <c r="C211" s="126"/>
      <c r="D211" s="126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</row>
    <row r="212" spans="1:34" x14ac:dyDescent="0.3">
      <c r="A212" s="126"/>
      <c r="B212" s="126"/>
      <c r="C212" s="126"/>
      <c r="D212" s="126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</row>
    <row r="213" spans="1:34" x14ac:dyDescent="0.3">
      <c r="A213" s="126"/>
      <c r="B213" s="126"/>
      <c r="C213" s="126"/>
      <c r="D213" s="126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</row>
    <row r="214" spans="1:34" x14ac:dyDescent="0.3">
      <c r="A214" s="126"/>
      <c r="B214" s="126"/>
      <c r="C214" s="126"/>
      <c r="D214" s="126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</row>
    <row r="215" spans="1:34" x14ac:dyDescent="0.3">
      <c r="A215" s="126"/>
      <c r="B215" s="126"/>
      <c r="C215" s="126"/>
      <c r="D215" s="126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</row>
    <row r="216" spans="1:34" x14ac:dyDescent="0.3">
      <c r="A216" s="126"/>
      <c r="B216" s="126"/>
      <c r="C216" s="126"/>
      <c r="D216" s="126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</row>
    <row r="217" spans="1:34" x14ac:dyDescent="0.3">
      <c r="A217" s="126"/>
      <c r="B217" s="126"/>
      <c r="C217" s="126"/>
      <c r="D217" s="126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</row>
    <row r="218" spans="1:34" x14ac:dyDescent="0.3">
      <c r="A218" s="126"/>
      <c r="B218" s="126"/>
      <c r="C218" s="126"/>
      <c r="D218" s="126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</row>
    <row r="219" spans="1:34" x14ac:dyDescent="0.3">
      <c r="A219" s="126"/>
      <c r="B219" s="126"/>
      <c r="C219" s="126"/>
      <c r="D219" s="126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</row>
    <row r="220" spans="1:34" x14ac:dyDescent="0.3">
      <c r="A220" s="126"/>
      <c r="B220" s="126"/>
      <c r="C220" s="126"/>
      <c r="D220" s="126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</row>
    <row r="221" spans="1:34" x14ac:dyDescent="0.3">
      <c r="A221" s="126"/>
      <c r="B221" s="126"/>
      <c r="C221" s="126"/>
      <c r="D221" s="126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</row>
    <row r="222" spans="1:34" x14ac:dyDescent="0.3">
      <c r="A222" s="126"/>
      <c r="B222" s="126"/>
      <c r="C222" s="126"/>
      <c r="D222" s="126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</row>
    <row r="223" spans="1:34" x14ac:dyDescent="0.3">
      <c r="A223" s="126"/>
      <c r="B223" s="126"/>
      <c r="C223" s="126"/>
      <c r="D223" s="126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</row>
    <row r="224" spans="1:34" x14ac:dyDescent="0.3">
      <c r="A224" s="126"/>
      <c r="B224" s="126"/>
      <c r="C224" s="126"/>
      <c r="D224" s="126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</row>
    <row r="225" spans="1:34" x14ac:dyDescent="0.3">
      <c r="A225" s="126"/>
      <c r="B225" s="126"/>
      <c r="C225" s="126"/>
      <c r="D225" s="126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</row>
    <row r="226" spans="1:34" x14ac:dyDescent="0.3">
      <c r="A226" s="126"/>
      <c r="B226" s="126"/>
      <c r="C226" s="126"/>
      <c r="D226" s="126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</row>
    <row r="227" spans="1:34" x14ac:dyDescent="0.3">
      <c r="A227" s="126"/>
      <c r="B227" s="126"/>
      <c r="C227" s="126"/>
      <c r="D227" s="126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</row>
    <row r="228" spans="1:34" x14ac:dyDescent="0.3">
      <c r="A228" s="126"/>
      <c r="B228" s="126"/>
      <c r="C228" s="126"/>
      <c r="D228" s="126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</row>
    <row r="229" spans="1:34" x14ac:dyDescent="0.3">
      <c r="A229" s="126"/>
      <c r="B229" s="126"/>
      <c r="C229" s="126"/>
      <c r="D229" s="126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</row>
    <row r="230" spans="1:34" x14ac:dyDescent="0.3">
      <c r="A230" s="126"/>
      <c r="B230" s="126"/>
      <c r="C230" s="126"/>
      <c r="D230" s="126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</row>
    <row r="231" spans="1:34" x14ac:dyDescent="0.3">
      <c r="A231" s="126"/>
      <c r="B231" s="126"/>
      <c r="C231" s="126"/>
      <c r="D231" s="126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</row>
    <row r="232" spans="1:34" x14ac:dyDescent="0.3">
      <c r="A232" s="126"/>
      <c r="B232" s="126"/>
      <c r="C232" s="126"/>
      <c r="D232" s="126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</row>
    <row r="233" spans="1:34" x14ac:dyDescent="0.3">
      <c r="A233" s="126"/>
      <c r="B233" s="126"/>
      <c r="C233" s="126"/>
      <c r="D233" s="126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</row>
    <row r="234" spans="1:34" x14ac:dyDescent="0.3">
      <c r="A234" s="126"/>
      <c r="B234" s="126"/>
      <c r="C234" s="126"/>
      <c r="D234" s="126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</row>
    <row r="235" spans="1:34" x14ac:dyDescent="0.3">
      <c r="A235" s="126"/>
      <c r="B235" s="126"/>
      <c r="C235" s="126"/>
      <c r="D235" s="126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</row>
    <row r="236" spans="1:34" x14ac:dyDescent="0.3">
      <c r="A236" s="126"/>
      <c r="B236" s="126"/>
      <c r="C236" s="126"/>
      <c r="D236" s="126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</row>
    <row r="237" spans="1:34" x14ac:dyDescent="0.3">
      <c r="A237" s="126"/>
      <c r="B237" s="126"/>
      <c r="C237" s="126"/>
      <c r="D237" s="126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</row>
    <row r="238" spans="1:34" x14ac:dyDescent="0.3">
      <c r="A238" s="126"/>
      <c r="B238" s="126"/>
      <c r="C238" s="126"/>
      <c r="D238" s="126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</row>
    <row r="239" spans="1:34" x14ac:dyDescent="0.3">
      <c r="A239" s="126"/>
      <c r="B239" s="126"/>
      <c r="C239" s="126"/>
      <c r="D239" s="126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</row>
    <row r="240" spans="1:34" x14ac:dyDescent="0.3">
      <c r="A240" s="126"/>
      <c r="B240" s="126"/>
      <c r="C240" s="126"/>
      <c r="D240" s="126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</row>
    <row r="241" spans="1:34" x14ac:dyDescent="0.3">
      <c r="A241" s="126"/>
      <c r="B241" s="126"/>
      <c r="C241" s="126"/>
      <c r="D241" s="126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</row>
    <row r="242" spans="1:34" x14ac:dyDescent="0.3">
      <c r="A242" s="126"/>
      <c r="B242" s="126"/>
      <c r="C242" s="126"/>
      <c r="D242" s="126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</row>
    <row r="243" spans="1:34" x14ac:dyDescent="0.3">
      <c r="A243" s="126"/>
      <c r="B243" s="126"/>
      <c r="C243" s="126"/>
      <c r="D243" s="126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</row>
    <row r="244" spans="1:34" x14ac:dyDescent="0.3">
      <c r="A244" s="126"/>
      <c r="B244" s="126"/>
      <c r="C244" s="126"/>
      <c r="D244" s="126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</row>
    <row r="245" spans="1:34" x14ac:dyDescent="0.3">
      <c r="A245" s="126"/>
      <c r="B245" s="126"/>
      <c r="C245" s="126"/>
      <c r="D245" s="126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</row>
    <row r="246" spans="1:34" x14ac:dyDescent="0.3">
      <c r="A246" s="126"/>
      <c r="B246" s="126"/>
      <c r="C246" s="126"/>
      <c r="D246" s="126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</row>
    <row r="247" spans="1:34" x14ac:dyDescent="0.3">
      <c r="A247" s="126"/>
      <c r="B247" s="126"/>
      <c r="C247" s="126"/>
      <c r="D247" s="126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</row>
    <row r="248" spans="1:34" x14ac:dyDescent="0.3">
      <c r="A248" s="126"/>
      <c r="B248" s="126"/>
      <c r="C248" s="126"/>
      <c r="D248" s="126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</row>
    <row r="249" spans="1:34" x14ac:dyDescent="0.3">
      <c r="A249" s="126"/>
      <c r="B249" s="126"/>
      <c r="C249" s="126"/>
      <c r="D249" s="126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</row>
    <row r="250" spans="1:34" x14ac:dyDescent="0.3">
      <c r="A250" s="126"/>
      <c r="B250" s="126"/>
      <c r="C250" s="126"/>
      <c r="D250" s="126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</row>
    <row r="251" spans="1:34" x14ac:dyDescent="0.3">
      <c r="A251" s="126"/>
      <c r="B251" s="126"/>
      <c r="C251" s="126"/>
      <c r="D251" s="126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</row>
    <row r="252" spans="1:34" x14ac:dyDescent="0.3">
      <c r="A252" s="126"/>
      <c r="B252" s="126"/>
      <c r="C252" s="126"/>
      <c r="D252" s="126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</row>
    <row r="253" spans="1:34" x14ac:dyDescent="0.3">
      <c r="A253" s="126"/>
      <c r="B253" s="126"/>
      <c r="C253" s="126"/>
      <c r="D253" s="126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</row>
    <row r="254" spans="1:34" x14ac:dyDescent="0.3">
      <c r="A254" s="126"/>
      <c r="B254" s="126"/>
      <c r="C254" s="126"/>
      <c r="D254" s="126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</row>
    <row r="255" spans="1:34" x14ac:dyDescent="0.3">
      <c r="A255" s="126"/>
      <c r="B255" s="126"/>
      <c r="C255" s="126"/>
      <c r="D255" s="126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</row>
    <row r="256" spans="1:34" x14ac:dyDescent="0.3">
      <c r="A256" s="126"/>
      <c r="B256" s="126"/>
      <c r="C256" s="126"/>
      <c r="D256" s="126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</row>
    <row r="257" spans="1:34" x14ac:dyDescent="0.3">
      <c r="A257" s="126"/>
      <c r="B257" s="126"/>
      <c r="C257" s="126"/>
      <c r="D257" s="126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</row>
    <row r="258" spans="1:34" x14ac:dyDescent="0.3">
      <c r="A258" s="126"/>
      <c r="B258" s="126"/>
      <c r="C258" s="126"/>
      <c r="D258" s="126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</row>
    <row r="259" spans="1:34" x14ac:dyDescent="0.3">
      <c r="A259" s="126"/>
      <c r="B259" s="126"/>
      <c r="C259" s="126"/>
      <c r="D259" s="126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</row>
    <row r="260" spans="1:34" x14ac:dyDescent="0.3">
      <c r="A260" s="126"/>
      <c r="B260" s="126"/>
      <c r="C260" s="126"/>
      <c r="D260" s="126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</row>
    <row r="261" spans="1:34" x14ac:dyDescent="0.3">
      <c r="A261" s="126"/>
      <c r="B261" s="126"/>
      <c r="C261" s="126"/>
      <c r="D261" s="126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</row>
    <row r="262" spans="1:34" x14ac:dyDescent="0.3">
      <c r="A262" s="126"/>
      <c r="B262" s="126"/>
      <c r="C262" s="126"/>
      <c r="D262" s="126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</row>
    <row r="263" spans="1:34" x14ac:dyDescent="0.3">
      <c r="A263" s="126"/>
      <c r="B263" s="126"/>
      <c r="C263" s="126"/>
      <c r="D263" s="126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</row>
    <row r="264" spans="1:34" x14ac:dyDescent="0.3">
      <c r="A264" s="126"/>
      <c r="B264" s="126"/>
      <c r="C264" s="126"/>
      <c r="D264" s="126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</row>
    <row r="265" spans="1:34" x14ac:dyDescent="0.3">
      <c r="A265" s="126"/>
      <c r="B265" s="126"/>
      <c r="C265" s="126"/>
      <c r="D265" s="126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</row>
    <row r="266" spans="1:34" x14ac:dyDescent="0.3">
      <c r="A266" s="126"/>
      <c r="B266" s="126"/>
      <c r="C266" s="126"/>
      <c r="D266" s="126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</row>
    <row r="267" spans="1:34" x14ac:dyDescent="0.3">
      <c r="A267" s="126"/>
      <c r="B267" s="126"/>
      <c r="C267" s="126"/>
      <c r="D267" s="126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</row>
    <row r="268" spans="1:34" x14ac:dyDescent="0.3">
      <c r="A268" s="126">
        <f t="shared" ref="A268:B285" si="5">A8</f>
        <v>0</v>
      </c>
      <c r="B268" s="126">
        <f t="shared" si="5"/>
        <v>0</v>
      </c>
      <c r="C268" s="126">
        <f t="shared" ref="C268:C305" si="6">(A268^2)</f>
        <v>0</v>
      </c>
      <c r="D268" s="126">
        <f t="shared" ref="D268:D305" si="7">IF(B268=0,E268,B268)</f>
        <v>0</v>
      </c>
      <c r="E268" s="117">
        <f t="shared" ref="E268:E305" si="8">(E267)</f>
        <v>0</v>
      </c>
      <c r="F268" s="117" t="e">
        <f>IF(B268="","",(((E268+F324)/(D268))-10^-0.0000001)^-1)</f>
        <v>#DIV/0!</v>
      </c>
      <c r="G268" s="117" t="e">
        <f t="shared" ref="G268:G305" si="9">IF(B268="",1,F268)</f>
        <v>#DIV/0!</v>
      </c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</row>
    <row r="269" spans="1:34" x14ac:dyDescent="0.3">
      <c r="A269" s="126">
        <f t="shared" si="5"/>
        <v>0</v>
      </c>
      <c r="B269" s="126">
        <f t="shared" si="5"/>
        <v>0</v>
      </c>
      <c r="C269" s="126">
        <f t="shared" si="6"/>
        <v>0</v>
      </c>
      <c r="D269" s="126">
        <f t="shared" si="7"/>
        <v>0</v>
      </c>
      <c r="E269" s="117">
        <f t="shared" si="8"/>
        <v>0</v>
      </c>
      <c r="F269" s="117" t="e">
        <f>IF(B269="","",(((E269+F324)/(D269))-10^-0.0000001)^-1)</f>
        <v>#DIV/0!</v>
      </c>
      <c r="G269" s="117" t="e">
        <f t="shared" si="9"/>
        <v>#DIV/0!</v>
      </c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</row>
    <row r="270" spans="1:34" x14ac:dyDescent="0.3">
      <c r="A270" s="126">
        <f t="shared" si="5"/>
        <v>0</v>
      </c>
      <c r="B270" s="126">
        <f t="shared" si="5"/>
        <v>0</v>
      </c>
      <c r="C270" s="126">
        <f t="shared" si="6"/>
        <v>0</v>
      </c>
      <c r="D270" s="126">
        <f t="shared" si="7"/>
        <v>0</v>
      </c>
      <c r="E270" s="117">
        <f t="shared" si="8"/>
        <v>0</v>
      </c>
      <c r="F270" s="117" t="e">
        <f>IF(B270="","",(((E270+F324)/(D270))-10^-0.0000001)^-1)</f>
        <v>#DIV/0!</v>
      </c>
      <c r="G270" s="117" t="e">
        <f t="shared" si="9"/>
        <v>#DIV/0!</v>
      </c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</row>
    <row r="271" spans="1:34" x14ac:dyDescent="0.3">
      <c r="A271" s="126">
        <f t="shared" si="5"/>
        <v>0</v>
      </c>
      <c r="B271" s="126">
        <f t="shared" si="5"/>
        <v>0</v>
      </c>
      <c r="C271" s="126">
        <f t="shared" si="6"/>
        <v>0</v>
      </c>
      <c r="D271" s="126">
        <f t="shared" si="7"/>
        <v>0</v>
      </c>
      <c r="E271" s="117">
        <f t="shared" si="8"/>
        <v>0</v>
      </c>
      <c r="F271" s="117" t="e">
        <f>IF(B271="","",(((E271+F324)/(D271))-10^-0.0000001)^-1)</f>
        <v>#DIV/0!</v>
      </c>
      <c r="G271" s="117" t="e">
        <f t="shared" si="9"/>
        <v>#DIV/0!</v>
      </c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</row>
    <row r="272" spans="1:34" x14ac:dyDescent="0.3">
      <c r="A272" s="126">
        <f t="shared" si="5"/>
        <v>0</v>
      </c>
      <c r="B272" s="126">
        <f t="shared" si="5"/>
        <v>0</v>
      </c>
      <c r="C272" s="126">
        <f t="shared" si="6"/>
        <v>0</v>
      </c>
      <c r="D272" s="126">
        <f t="shared" si="7"/>
        <v>0</v>
      </c>
      <c r="E272" s="117">
        <f t="shared" si="8"/>
        <v>0</v>
      </c>
      <c r="F272" s="117" t="e">
        <f>IF(B272="","",(((E272+F324)/(D272))-10^-0.0000001)^-1)</f>
        <v>#DIV/0!</v>
      </c>
      <c r="G272" s="117" t="e">
        <f t="shared" si="9"/>
        <v>#DIV/0!</v>
      </c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</row>
    <row r="273" spans="1:34" x14ac:dyDescent="0.3">
      <c r="A273" s="126">
        <f t="shared" si="5"/>
        <v>0</v>
      </c>
      <c r="B273" s="126">
        <f t="shared" si="5"/>
        <v>0</v>
      </c>
      <c r="C273" s="126">
        <f t="shared" si="6"/>
        <v>0</v>
      </c>
      <c r="D273" s="126">
        <f t="shared" si="7"/>
        <v>0</v>
      </c>
      <c r="E273" s="117">
        <f t="shared" si="8"/>
        <v>0</v>
      </c>
      <c r="F273" s="117" t="e">
        <f>IF(B273="","",(((E273+F324)/(D273))-10^-0.0000001)^-1)</f>
        <v>#DIV/0!</v>
      </c>
      <c r="G273" s="117" t="e">
        <f t="shared" si="9"/>
        <v>#DIV/0!</v>
      </c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</row>
    <row r="274" spans="1:34" x14ac:dyDescent="0.3">
      <c r="A274" s="126">
        <f t="shared" si="5"/>
        <v>0</v>
      </c>
      <c r="B274" s="126">
        <f t="shared" si="5"/>
        <v>0</v>
      </c>
      <c r="C274" s="126">
        <f t="shared" si="6"/>
        <v>0</v>
      </c>
      <c r="D274" s="126">
        <f t="shared" si="7"/>
        <v>0</v>
      </c>
      <c r="E274" s="117">
        <f t="shared" si="8"/>
        <v>0</v>
      </c>
      <c r="F274" s="117" t="e">
        <f>IF(B274="","",(((E274+F324)/(D274))-10^-0.0000001)^-1)</f>
        <v>#DIV/0!</v>
      </c>
      <c r="G274" s="117" t="e">
        <f t="shared" si="9"/>
        <v>#DIV/0!</v>
      </c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</row>
    <row r="275" spans="1:34" x14ac:dyDescent="0.3">
      <c r="A275" s="126">
        <f t="shared" si="5"/>
        <v>0</v>
      </c>
      <c r="B275" s="126">
        <f t="shared" si="5"/>
        <v>0</v>
      </c>
      <c r="C275" s="126">
        <f t="shared" si="6"/>
        <v>0</v>
      </c>
      <c r="D275" s="126">
        <f t="shared" si="7"/>
        <v>0</v>
      </c>
      <c r="E275" s="117">
        <f t="shared" si="8"/>
        <v>0</v>
      </c>
      <c r="F275" s="117" t="e">
        <f>IF(B275="","",(((E275+F324)/(D275))-10^-0.0000001)^-1)</f>
        <v>#DIV/0!</v>
      </c>
      <c r="G275" s="117" t="e">
        <f t="shared" si="9"/>
        <v>#DIV/0!</v>
      </c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</row>
    <row r="276" spans="1:34" x14ac:dyDescent="0.3">
      <c r="A276" s="126">
        <f t="shared" si="5"/>
        <v>0</v>
      </c>
      <c r="B276" s="126">
        <f t="shared" si="5"/>
        <v>0</v>
      </c>
      <c r="C276" s="126">
        <f t="shared" si="6"/>
        <v>0</v>
      </c>
      <c r="D276" s="126">
        <f t="shared" si="7"/>
        <v>0</v>
      </c>
      <c r="E276" s="117">
        <f t="shared" si="8"/>
        <v>0</v>
      </c>
      <c r="F276" s="117" t="e">
        <f>IF(B276="","",(((E276+F324)/(D276))-10^-0.0000001)^-1)</f>
        <v>#DIV/0!</v>
      </c>
      <c r="G276" s="117" t="e">
        <f t="shared" si="9"/>
        <v>#DIV/0!</v>
      </c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</row>
    <row r="277" spans="1:34" x14ac:dyDescent="0.3">
      <c r="A277" s="126">
        <f t="shared" si="5"/>
        <v>0</v>
      </c>
      <c r="B277" s="126">
        <f t="shared" si="5"/>
        <v>0</v>
      </c>
      <c r="C277" s="126">
        <f t="shared" si="6"/>
        <v>0</v>
      </c>
      <c r="D277" s="126">
        <f t="shared" si="7"/>
        <v>0</v>
      </c>
      <c r="E277" s="117">
        <f t="shared" si="8"/>
        <v>0</v>
      </c>
      <c r="F277" s="117" t="e">
        <f>IF(B277="","",(((E277+F324)/(D277))-10^-0.0000001)^-1)</f>
        <v>#DIV/0!</v>
      </c>
      <c r="G277" s="117" t="e">
        <f t="shared" si="9"/>
        <v>#DIV/0!</v>
      </c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</row>
    <row r="278" spans="1:34" x14ac:dyDescent="0.3">
      <c r="A278" s="126">
        <f t="shared" si="5"/>
        <v>0</v>
      </c>
      <c r="B278" s="126">
        <f t="shared" si="5"/>
        <v>0</v>
      </c>
      <c r="C278" s="126">
        <f t="shared" si="6"/>
        <v>0</v>
      </c>
      <c r="D278" s="126">
        <f t="shared" si="7"/>
        <v>0</v>
      </c>
      <c r="E278" s="117">
        <f t="shared" si="8"/>
        <v>0</v>
      </c>
      <c r="F278" s="117" t="e">
        <f>IF(B278="","",(((E278+F324)/(D278))-10^-0.0000001)^-1)</f>
        <v>#DIV/0!</v>
      </c>
      <c r="G278" s="117" t="e">
        <f t="shared" si="9"/>
        <v>#DIV/0!</v>
      </c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</row>
    <row r="279" spans="1:34" x14ac:dyDescent="0.3">
      <c r="A279" s="126">
        <f t="shared" si="5"/>
        <v>0</v>
      </c>
      <c r="B279" s="126">
        <f t="shared" si="5"/>
        <v>0</v>
      </c>
      <c r="C279" s="126">
        <f t="shared" si="6"/>
        <v>0</v>
      </c>
      <c r="D279" s="126">
        <f t="shared" si="7"/>
        <v>0</v>
      </c>
      <c r="E279" s="117">
        <f t="shared" si="8"/>
        <v>0</v>
      </c>
      <c r="F279" s="117" t="e">
        <f>IF(B279="","",(((E279+F324)/(D279))-10^-0.0000001)^-1)</f>
        <v>#DIV/0!</v>
      </c>
      <c r="G279" s="117" t="e">
        <f t="shared" si="9"/>
        <v>#DIV/0!</v>
      </c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</row>
    <row r="280" spans="1:34" x14ac:dyDescent="0.3">
      <c r="A280" s="126">
        <f t="shared" si="5"/>
        <v>0</v>
      </c>
      <c r="B280" s="126">
        <f t="shared" si="5"/>
        <v>0</v>
      </c>
      <c r="C280" s="126">
        <f t="shared" si="6"/>
        <v>0</v>
      </c>
      <c r="D280" s="126">
        <f t="shared" si="7"/>
        <v>0</v>
      </c>
      <c r="E280" s="117">
        <f t="shared" si="8"/>
        <v>0</v>
      </c>
      <c r="F280" s="117" t="e">
        <f>IF(B280="","",(((E280+F324)/(D280))-10^-0.0000001)^-1)</f>
        <v>#DIV/0!</v>
      </c>
      <c r="G280" s="117" t="e">
        <f t="shared" si="9"/>
        <v>#DIV/0!</v>
      </c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</row>
    <row r="281" spans="1:34" x14ac:dyDescent="0.3">
      <c r="A281" s="126">
        <f t="shared" si="5"/>
        <v>0</v>
      </c>
      <c r="B281" s="126">
        <f t="shared" si="5"/>
        <v>0</v>
      </c>
      <c r="C281" s="126">
        <f t="shared" si="6"/>
        <v>0</v>
      </c>
      <c r="D281" s="126">
        <f t="shared" si="7"/>
        <v>0</v>
      </c>
      <c r="E281" s="117">
        <f t="shared" si="8"/>
        <v>0</v>
      </c>
      <c r="F281" s="117" t="e">
        <f>IF(B281="","",(((E281+F324)/(D281))-10^-0.0000001)^-1)</f>
        <v>#DIV/0!</v>
      </c>
      <c r="G281" s="117" t="e">
        <f t="shared" si="9"/>
        <v>#DIV/0!</v>
      </c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</row>
    <row r="282" spans="1:34" x14ac:dyDescent="0.3">
      <c r="A282" s="126" t="str">
        <f t="shared" si="5"/>
        <v>Vorgaben (xWP1 - xs - xWP2)</v>
      </c>
      <c r="B282" s="126">
        <f t="shared" si="5"/>
        <v>9</v>
      </c>
      <c r="C282" s="126" t="e">
        <f t="shared" si="6"/>
        <v>#VALUE!</v>
      </c>
      <c r="D282" s="126">
        <f t="shared" si="7"/>
        <v>9</v>
      </c>
      <c r="E282" s="117">
        <f t="shared" si="8"/>
        <v>0</v>
      </c>
      <c r="F282" s="117">
        <f>IF(B282="","",(((E282+F324)/(D282))-10^-0.0000001)^-1)</f>
        <v>-1.0000002302585358</v>
      </c>
      <c r="G282" s="117">
        <f t="shared" si="9"/>
        <v>-1.0000002302585358</v>
      </c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</row>
    <row r="283" spans="1:34" x14ac:dyDescent="0.3">
      <c r="A283" s="126" t="str">
        <f t="shared" si="5"/>
        <v>Berechnet (x1% - X50% - x99%)</v>
      </c>
      <c r="B283" s="126">
        <f t="shared" si="5"/>
        <v>6.92</v>
      </c>
      <c r="C283" s="126" t="e">
        <f t="shared" si="6"/>
        <v>#VALUE!</v>
      </c>
      <c r="D283" s="126">
        <f t="shared" si="7"/>
        <v>6.92</v>
      </c>
      <c r="E283" s="117">
        <f t="shared" si="8"/>
        <v>0</v>
      </c>
      <c r="F283" s="117">
        <f>IF(B283="","",(((E283+F324)/(D283))-10^-0.0000001)^-1)</f>
        <v>-1.0000002302585358</v>
      </c>
      <c r="G283" s="117">
        <f t="shared" si="9"/>
        <v>-1.0000002302585358</v>
      </c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</row>
    <row r="284" spans="1:34" x14ac:dyDescent="0.3">
      <c r="A284" s="126" t="str">
        <f t="shared" si="5"/>
        <v>Abfrage:</v>
      </c>
      <c r="B284" s="126">
        <f t="shared" si="5"/>
        <v>0</v>
      </c>
      <c r="C284" s="126" t="e">
        <f t="shared" si="6"/>
        <v>#VALUE!</v>
      </c>
      <c r="D284" s="126">
        <f t="shared" si="7"/>
        <v>0</v>
      </c>
      <c r="E284" s="117">
        <f t="shared" si="8"/>
        <v>0</v>
      </c>
      <c r="F284" s="117" t="e">
        <f>IF(B284="","",(((E284+F324)/(D284))-10^-0.0000001)^-1)</f>
        <v>#DIV/0!</v>
      </c>
      <c r="G284" s="117" t="e">
        <f t="shared" si="9"/>
        <v>#DIV/0!</v>
      </c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</row>
    <row r="285" spans="1:34" x14ac:dyDescent="0.3">
      <c r="A285" s="126" t="str">
        <f t="shared" si="5"/>
        <v>Wenn x = (B23 ≤Abfrage≤ D23)</v>
      </c>
      <c r="B285" s="126">
        <f t="shared" si="5"/>
        <v>6.92</v>
      </c>
      <c r="C285" s="126" t="e">
        <f t="shared" si="6"/>
        <v>#VALUE!</v>
      </c>
      <c r="D285" s="126">
        <f t="shared" si="7"/>
        <v>6.92</v>
      </c>
      <c r="E285" s="117">
        <f t="shared" si="8"/>
        <v>0</v>
      </c>
      <c r="F285" s="117">
        <f>IF(B285="","",(((E285+F324)/(D285))-10^-0.0000001)^-1)</f>
        <v>-1.0000002302585358</v>
      </c>
      <c r="G285" s="117">
        <f t="shared" si="9"/>
        <v>-1.0000002302585358</v>
      </c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</row>
    <row r="286" spans="1:34" x14ac:dyDescent="0.3">
      <c r="A286" s="126" t="str">
        <f t="shared" ref="A286:B305" si="10">A26</f>
        <v>Wenn y [%] = (1≤ Abfrage ≤99)</v>
      </c>
      <c r="B286" s="126">
        <f t="shared" si="10"/>
        <v>1</v>
      </c>
      <c r="C286" s="126" t="e">
        <f t="shared" si="6"/>
        <v>#VALUE!</v>
      </c>
      <c r="D286" s="126">
        <f t="shared" si="7"/>
        <v>1</v>
      </c>
      <c r="E286" s="117">
        <f t="shared" si="8"/>
        <v>0</v>
      </c>
      <c r="F286" s="117">
        <f>IF(B286="","",(((E286+F324)/(D286))-10^-0.0000001)^-1)</f>
        <v>-1.0000002302585358</v>
      </c>
      <c r="G286" s="117">
        <f t="shared" si="9"/>
        <v>-1.0000002302585358</v>
      </c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</row>
    <row r="287" spans="1:34" x14ac:dyDescent="0.3">
      <c r="A287" s="126">
        <f t="shared" si="10"/>
        <v>0</v>
      </c>
      <c r="B287" s="126">
        <f t="shared" si="10"/>
        <v>0</v>
      </c>
      <c r="C287" s="126">
        <f t="shared" si="6"/>
        <v>0</v>
      </c>
      <c r="D287" s="126">
        <f t="shared" si="7"/>
        <v>0</v>
      </c>
      <c r="E287" s="117">
        <f t="shared" si="8"/>
        <v>0</v>
      </c>
      <c r="F287" s="117" t="e">
        <f>IF(B287="","",(((E287+F324)/(D287))-10^-0.0000001)^-1)</f>
        <v>#DIV/0!</v>
      </c>
      <c r="G287" s="117" t="e">
        <f t="shared" si="9"/>
        <v>#DIV/0!</v>
      </c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</row>
    <row r="288" spans="1:34" x14ac:dyDescent="0.3">
      <c r="A288" s="126">
        <f t="shared" si="10"/>
        <v>0</v>
      </c>
      <c r="B288" s="126">
        <f t="shared" si="10"/>
        <v>0</v>
      </c>
      <c r="C288" s="126">
        <f t="shared" si="6"/>
        <v>0</v>
      </c>
      <c r="D288" s="126">
        <f t="shared" si="7"/>
        <v>0</v>
      </c>
      <c r="E288" s="117">
        <f t="shared" si="8"/>
        <v>0</v>
      </c>
      <c r="F288" s="117" t="e">
        <f>IF(B288="","",(((E288+F324)/(D288))-10^-0.0000001)^-1)</f>
        <v>#DIV/0!</v>
      </c>
      <c r="G288" s="117" t="e">
        <f t="shared" si="9"/>
        <v>#DIV/0!</v>
      </c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</row>
    <row r="289" spans="1:34" x14ac:dyDescent="0.3">
      <c r="A289" s="126">
        <f t="shared" si="10"/>
        <v>0</v>
      </c>
      <c r="B289" s="126">
        <f t="shared" si="10"/>
        <v>0</v>
      </c>
      <c r="C289" s="126">
        <f t="shared" si="6"/>
        <v>0</v>
      </c>
      <c r="D289" s="126">
        <f t="shared" si="7"/>
        <v>0</v>
      </c>
      <c r="E289" s="117">
        <f t="shared" si="8"/>
        <v>0</v>
      </c>
      <c r="F289" s="117" t="e">
        <f>IF(B289="","",(((E289+F324)/(D289))-10^-0.0000001)^-1)</f>
        <v>#DIV/0!</v>
      </c>
      <c r="G289" s="117" t="e">
        <f t="shared" si="9"/>
        <v>#DIV/0!</v>
      </c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</row>
    <row r="290" spans="1:34" x14ac:dyDescent="0.3">
      <c r="A290" s="126">
        <f t="shared" si="10"/>
        <v>0</v>
      </c>
      <c r="B290" s="126">
        <f t="shared" si="10"/>
        <v>0</v>
      </c>
      <c r="C290" s="126">
        <f t="shared" si="6"/>
        <v>0</v>
      </c>
      <c r="D290" s="126">
        <f t="shared" si="7"/>
        <v>0</v>
      </c>
      <c r="E290" s="117">
        <f t="shared" si="8"/>
        <v>0</v>
      </c>
      <c r="F290" s="117" t="e">
        <f>IF(B290="","",(((E290+F324)/(D290))-10^-0.0000001)^-1)</f>
        <v>#DIV/0!</v>
      </c>
      <c r="G290" s="117" t="e">
        <f t="shared" si="9"/>
        <v>#DIV/0!</v>
      </c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</row>
    <row r="291" spans="1:34" x14ac:dyDescent="0.3">
      <c r="A291" s="126">
        <f t="shared" si="10"/>
        <v>0</v>
      </c>
      <c r="B291" s="126">
        <f t="shared" si="10"/>
        <v>0</v>
      </c>
      <c r="C291" s="126">
        <f t="shared" si="6"/>
        <v>0</v>
      </c>
      <c r="D291" s="126">
        <f t="shared" si="7"/>
        <v>0</v>
      </c>
      <c r="E291" s="117">
        <f t="shared" si="8"/>
        <v>0</v>
      </c>
      <c r="F291" s="117" t="e">
        <f>IF(B291="","",(((E291+F324)/(D291))-10^-0.0000001)^-1)</f>
        <v>#DIV/0!</v>
      </c>
      <c r="G291" s="117" t="e">
        <f t="shared" si="9"/>
        <v>#DIV/0!</v>
      </c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</row>
    <row r="292" spans="1:34" x14ac:dyDescent="0.3">
      <c r="A292" s="126">
        <f t="shared" si="10"/>
        <v>0</v>
      </c>
      <c r="B292" s="126">
        <f t="shared" si="10"/>
        <v>0</v>
      </c>
      <c r="C292" s="126">
        <f t="shared" si="6"/>
        <v>0</v>
      </c>
      <c r="D292" s="126">
        <f t="shared" si="7"/>
        <v>0</v>
      </c>
      <c r="E292" s="117">
        <f t="shared" si="8"/>
        <v>0</v>
      </c>
      <c r="F292" s="117" t="e">
        <f>IF(B292="","",(((E292+F324)/(D292))-10^-0.0000001)^-1)</f>
        <v>#DIV/0!</v>
      </c>
      <c r="G292" s="117" t="e">
        <f t="shared" si="9"/>
        <v>#DIV/0!</v>
      </c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</row>
    <row r="293" spans="1:34" x14ac:dyDescent="0.3">
      <c r="A293" s="126">
        <f t="shared" si="10"/>
        <v>0</v>
      </c>
      <c r="B293" s="126">
        <f t="shared" si="10"/>
        <v>0</v>
      </c>
      <c r="C293" s="126">
        <f t="shared" si="6"/>
        <v>0</v>
      </c>
      <c r="D293" s="126">
        <f t="shared" si="7"/>
        <v>0</v>
      </c>
      <c r="E293" s="117">
        <f t="shared" si="8"/>
        <v>0</v>
      </c>
      <c r="F293" s="117" t="e">
        <f>IF(B293="","",(((E293+F324)/(D293))-10^-0.0000001)^-1)</f>
        <v>#DIV/0!</v>
      </c>
      <c r="G293" s="117" t="e">
        <f t="shared" si="9"/>
        <v>#DIV/0!</v>
      </c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</row>
    <row r="294" spans="1:34" x14ac:dyDescent="0.3">
      <c r="A294" s="126">
        <f t="shared" si="10"/>
        <v>0</v>
      </c>
      <c r="B294" s="126">
        <f t="shared" si="10"/>
        <v>0</v>
      </c>
      <c r="C294" s="126">
        <f t="shared" si="6"/>
        <v>0</v>
      </c>
      <c r="D294" s="126">
        <f t="shared" si="7"/>
        <v>0</v>
      </c>
      <c r="E294" s="117">
        <f t="shared" si="8"/>
        <v>0</v>
      </c>
      <c r="F294" s="117" t="e">
        <f>IF(B294="","",(((E294+F324)/(D294))-10^-0.0000001)^-1)</f>
        <v>#DIV/0!</v>
      </c>
      <c r="G294" s="117" t="e">
        <f t="shared" si="9"/>
        <v>#DIV/0!</v>
      </c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</row>
    <row r="295" spans="1:34" x14ac:dyDescent="0.3">
      <c r="A295" s="126">
        <f t="shared" si="10"/>
        <v>0</v>
      </c>
      <c r="B295" s="126">
        <f t="shared" si="10"/>
        <v>0</v>
      </c>
      <c r="C295" s="126">
        <f t="shared" si="6"/>
        <v>0</v>
      </c>
      <c r="D295" s="126">
        <f t="shared" si="7"/>
        <v>0</v>
      </c>
      <c r="E295" s="117">
        <f t="shared" si="8"/>
        <v>0</v>
      </c>
      <c r="F295" s="117" t="e">
        <f>IF(B295="","",(((E295+F324)/(D295))-10^-0.0000001)^-1)</f>
        <v>#DIV/0!</v>
      </c>
      <c r="G295" s="117" t="e">
        <f t="shared" si="9"/>
        <v>#DIV/0!</v>
      </c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</row>
    <row r="296" spans="1:34" x14ac:dyDescent="0.3">
      <c r="A296" s="126">
        <f t="shared" si="10"/>
        <v>0</v>
      </c>
      <c r="B296" s="126">
        <f t="shared" si="10"/>
        <v>0</v>
      </c>
      <c r="C296" s="126">
        <f t="shared" si="6"/>
        <v>0</v>
      </c>
      <c r="D296" s="126">
        <f t="shared" si="7"/>
        <v>0</v>
      </c>
      <c r="E296" s="117">
        <f t="shared" si="8"/>
        <v>0</v>
      </c>
      <c r="F296" s="117" t="e">
        <f>IF(B296="","",(((E296+F324)/(D296))-10^-0.0000001)^-1)</f>
        <v>#DIV/0!</v>
      </c>
      <c r="G296" s="117" t="e">
        <f t="shared" si="9"/>
        <v>#DIV/0!</v>
      </c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</row>
    <row r="297" spans="1:34" x14ac:dyDescent="0.3">
      <c r="A297" s="126">
        <f t="shared" si="10"/>
        <v>0</v>
      </c>
      <c r="B297" s="126">
        <f t="shared" si="10"/>
        <v>0</v>
      </c>
      <c r="C297" s="126">
        <f t="shared" si="6"/>
        <v>0</v>
      </c>
      <c r="D297" s="126">
        <f t="shared" si="7"/>
        <v>0</v>
      </c>
      <c r="E297" s="117">
        <f t="shared" si="8"/>
        <v>0</v>
      </c>
      <c r="F297" s="117" t="e">
        <f>IF(B297="","",(((E297+F324)/(D297))-10^-0.0000001)^-1)</f>
        <v>#DIV/0!</v>
      </c>
      <c r="G297" s="117" t="e">
        <f t="shared" si="9"/>
        <v>#DIV/0!</v>
      </c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</row>
    <row r="298" spans="1:34" x14ac:dyDescent="0.3">
      <c r="A298" s="126">
        <f t="shared" si="10"/>
        <v>0</v>
      </c>
      <c r="B298" s="126">
        <f t="shared" si="10"/>
        <v>0</v>
      </c>
      <c r="C298" s="126">
        <f t="shared" si="6"/>
        <v>0</v>
      </c>
      <c r="D298" s="126">
        <f t="shared" si="7"/>
        <v>0</v>
      </c>
      <c r="E298" s="117">
        <f t="shared" si="8"/>
        <v>0</v>
      </c>
      <c r="F298" s="117" t="e">
        <f>IF(B298="","",(((E298+F324)/(D298))-10^-0.0000001)^-1)</f>
        <v>#DIV/0!</v>
      </c>
      <c r="G298" s="117" t="e">
        <f t="shared" si="9"/>
        <v>#DIV/0!</v>
      </c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</row>
    <row r="299" spans="1:34" x14ac:dyDescent="0.3">
      <c r="A299" s="126">
        <f t="shared" si="10"/>
        <v>0</v>
      </c>
      <c r="B299" s="126">
        <f t="shared" si="10"/>
        <v>0</v>
      </c>
      <c r="C299" s="126">
        <f t="shared" si="6"/>
        <v>0</v>
      </c>
      <c r="D299" s="126">
        <f t="shared" si="7"/>
        <v>0</v>
      </c>
      <c r="E299" s="117">
        <f t="shared" si="8"/>
        <v>0</v>
      </c>
      <c r="F299" s="117" t="e">
        <f>IF(B299="","",(((E299+F324)/(D299))-10^-0.0000001)^-1)</f>
        <v>#DIV/0!</v>
      </c>
      <c r="G299" s="117" t="e">
        <f t="shared" si="9"/>
        <v>#DIV/0!</v>
      </c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</row>
    <row r="300" spans="1:34" x14ac:dyDescent="0.3">
      <c r="A300" s="126">
        <f t="shared" si="10"/>
        <v>0</v>
      </c>
      <c r="B300" s="126">
        <f t="shared" si="10"/>
        <v>0</v>
      </c>
      <c r="C300" s="126">
        <f t="shared" si="6"/>
        <v>0</v>
      </c>
      <c r="D300" s="126">
        <f t="shared" si="7"/>
        <v>0</v>
      </c>
      <c r="E300" s="117">
        <f t="shared" si="8"/>
        <v>0</v>
      </c>
      <c r="F300" s="117" t="e">
        <f>IF(B300="","",(((E300+F324)/(D300))-10^-0.0000001)^-1)</f>
        <v>#DIV/0!</v>
      </c>
      <c r="G300" s="117" t="e">
        <f t="shared" si="9"/>
        <v>#DIV/0!</v>
      </c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</row>
    <row r="301" spans="1:34" x14ac:dyDescent="0.3">
      <c r="A301" s="126">
        <f t="shared" si="10"/>
        <v>0</v>
      </c>
      <c r="B301" s="126">
        <f t="shared" si="10"/>
        <v>0</v>
      </c>
      <c r="C301" s="126">
        <f t="shared" si="6"/>
        <v>0</v>
      </c>
      <c r="D301" s="126">
        <f t="shared" si="7"/>
        <v>0</v>
      </c>
      <c r="E301" s="117">
        <f t="shared" si="8"/>
        <v>0</v>
      </c>
      <c r="F301" s="117" t="e">
        <f>IF(B301="","",(((E301+F324)/(D301))-10^-0.0000001)^-1)</f>
        <v>#DIV/0!</v>
      </c>
      <c r="G301" s="117" t="e">
        <f t="shared" si="9"/>
        <v>#DIV/0!</v>
      </c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</row>
    <row r="302" spans="1:34" x14ac:dyDescent="0.3">
      <c r="A302" s="126">
        <f t="shared" si="10"/>
        <v>0</v>
      </c>
      <c r="B302" s="126">
        <f t="shared" si="10"/>
        <v>0</v>
      </c>
      <c r="C302" s="126">
        <f t="shared" si="6"/>
        <v>0</v>
      </c>
      <c r="D302" s="126">
        <f t="shared" si="7"/>
        <v>0</v>
      </c>
      <c r="E302" s="117">
        <f t="shared" si="8"/>
        <v>0</v>
      </c>
      <c r="F302" s="117" t="e">
        <f>IF(B302="","",(((E302+F324)/(D302))-10^-0.0000001)^-1)</f>
        <v>#DIV/0!</v>
      </c>
      <c r="G302" s="117" t="e">
        <f t="shared" si="9"/>
        <v>#DIV/0!</v>
      </c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</row>
    <row r="303" spans="1:34" x14ac:dyDescent="0.3">
      <c r="A303" s="126">
        <f t="shared" si="10"/>
        <v>0</v>
      </c>
      <c r="B303" s="126">
        <f t="shared" si="10"/>
        <v>0</v>
      </c>
      <c r="C303" s="126">
        <f t="shared" si="6"/>
        <v>0</v>
      </c>
      <c r="D303" s="126">
        <f t="shared" si="7"/>
        <v>0</v>
      </c>
      <c r="E303" s="117">
        <f t="shared" si="8"/>
        <v>0</v>
      </c>
      <c r="F303" s="117" t="e">
        <f>IF(B303="","",(((E303+F324)/(D303))-10^-0.0000001)^-1)</f>
        <v>#DIV/0!</v>
      </c>
      <c r="G303" s="117" t="e">
        <f t="shared" si="9"/>
        <v>#DIV/0!</v>
      </c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</row>
    <row r="304" spans="1:34" x14ac:dyDescent="0.3">
      <c r="A304" s="126">
        <f t="shared" si="10"/>
        <v>0</v>
      </c>
      <c r="B304" s="126">
        <f t="shared" si="10"/>
        <v>0</v>
      </c>
      <c r="C304" s="126">
        <f t="shared" si="6"/>
        <v>0</v>
      </c>
      <c r="D304" s="126">
        <f t="shared" si="7"/>
        <v>0</v>
      </c>
      <c r="E304" s="117">
        <f t="shared" si="8"/>
        <v>0</v>
      </c>
      <c r="F304" s="117" t="e">
        <f>IF(B304="","",(((E304+F324)/(D304))-10^-0.0000001)^-1)</f>
        <v>#DIV/0!</v>
      </c>
      <c r="G304" s="117" t="e">
        <f t="shared" si="9"/>
        <v>#DIV/0!</v>
      </c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</row>
    <row r="305" spans="1:34" x14ac:dyDescent="0.3">
      <c r="A305" s="126" t="str">
        <f t="shared" si="10"/>
        <v>Vorgaben (xWP1 - xs - xWP2)</v>
      </c>
      <c r="B305" s="126">
        <f t="shared" si="10"/>
        <v>9</v>
      </c>
      <c r="C305" s="126" t="e">
        <f t="shared" si="6"/>
        <v>#VALUE!</v>
      </c>
      <c r="D305" s="126">
        <f t="shared" si="7"/>
        <v>9</v>
      </c>
      <c r="E305" s="117">
        <f t="shared" si="8"/>
        <v>0</v>
      </c>
      <c r="F305" s="117">
        <f>IF(B305="","",(((E305+F324)/(D305))-10^-0.0000001)^-1)</f>
        <v>-1.0000002302585358</v>
      </c>
      <c r="G305" s="117">
        <f t="shared" si="9"/>
        <v>-1.0000002302585358</v>
      </c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</row>
    <row r="306" spans="1:34" x14ac:dyDescent="0.3">
      <c r="A306" s="126">
        <f>(E305)</f>
        <v>0</v>
      </c>
      <c r="B306" s="126"/>
      <c r="C306" s="126"/>
      <c r="D306" s="126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</row>
    <row r="307" spans="1:34" x14ac:dyDescent="0.3">
      <c r="A307" s="126" t="e">
        <f>SUM(A266:A305)-(40-B308)*A305</f>
        <v>#VALUE!</v>
      </c>
      <c r="B307" s="126" t="e">
        <f>SUM(C266:C305)-(40-(B308))*C305</f>
        <v>#VALUE!</v>
      </c>
      <c r="C307" s="126"/>
      <c r="D307" s="126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</row>
    <row r="308" spans="1:34" x14ac:dyDescent="0.3">
      <c r="A308" s="126" t="s">
        <v>13</v>
      </c>
      <c r="B308" s="126">
        <f>EINGABEN!$A$46</f>
        <v>0</v>
      </c>
      <c r="C308" s="126" t="s">
        <v>18</v>
      </c>
      <c r="D308" s="126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</row>
    <row r="309" spans="1:34" x14ac:dyDescent="0.3">
      <c r="A309" s="126"/>
      <c r="B309" s="126"/>
      <c r="C309" s="126"/>
      <c r="D309" s="126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</row>
    <row r="310" spans="1:34" x14ac:dyDescent="0.3">
      <c r="A310" s="126" t="s">
        <v>11</v>
      </c>
      <c r="B310" s="126" t="e">
        <f>(B308*M307-A307*I307)</f>
        <v>#VALUE!</v>
      </c>
      <c r="C310" s="126" t="s">
        <v>19</v>
      </c>
      <c r="D310" s="126"/>
      <c r="E310" s="117" t="s">
        <v>40</v>
      </c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</row>
    <row r="311" spans="1:34" x14ac:dyDescent="0.3">
      <c r="A311" s="126"/>
      <c r="B311" s="126"/>
      <c r="C311" s="126"/>
      <c r="D311" s="126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</row>
    <row r="312" spans="1:34" x14ac:dyDescent="0.3">
      <c r="A312" s="126" t="s">
        <v>16</v>
      </c>
      <c r="B312" s="126" t="e">
        <f>(B308*B307-A307^2)</f>
        <v>#VALUE!</v>
      </c>
      <c r="C312" s="126" t="s">
        <v>0</v>
      </c>
      <c r="D312" s="126"/>
      <c r="E312" s="117" t="s">
        <v>41</v>
      </c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</row>
    <row r="313" spans="1:34" x14ac:dyDescent="0.3">
      <c r="A313" s="126"/>
      <c r="B313" s="126"/>
      <c r="C313" s="126"/>
      <c r="D313" s="126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</row>
    <row r="314" spans="1:34" x14ac:dyDescent="0.3">
      <c r="A314" s="126" t="s">
        <v>15</v>
      </c>
      <c r="B314" s="126">
        <f>(B308*K307-(I307^2))</f>
        <v>0</v>
      </c>
      <c r="C314" s="126"/>
      <c r="D314" s="126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</row>
    <row r="315" spans="1:34" x14ac:dyDescent="0.3">
      <c r="A315" s="126"/>
      <c r="B315" s="126"/>
      <c r="C315" s="126"/>
      <c r="D315" s="126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</row>
    <row r="316" spans="1:34" x14ac:dyDescent="0.3">
      <c r="A316" s="126"/>
      <c r="B316" s="126"/>
      <c r="C316" s="126" t="s">
        <v>35</v>
      </c>
      <c r="D316" s="126"/>
      <c r="E316" s="117"/>
      <c r="F316" s="117" t="e">
        <f>ABS(B310)/((B312*B314)^0.5)</f>
        <v>#VALUE!</v>
      </c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</row>
    <row r="317" spans="1:34" x14ac:dyDescent="0.3">
      <c r="A317" s="126"/>
      <c r="B317" s="126"/>
      <c r="C317" s="126"/>
      <c r="D317" s="126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</row>
    <row r="318" spans="1:34" x14ac:dyDescent="0.3">
      <c r="A318" s="126"/>
      <c r="B318" s="126"/>
      <c r="C318" s="126" t="s">
        <v>36</v>
      </c>
      <c r="D318" s="126"/>
      <c r="E318" s="117"/>
      <c r="F318" s="117" t="e">
        <f>IF(D326*F326=0,0,F316)</f>
        <v>#VALUE!</v>
      </c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</row>
    <row r="319" spans="1:34" x14ac:dyDescent="0.3">
      <c r="A319" s="126"/>
      <c r="B319" s="126"/>
      <c r="C319" s="126"/>
      <c r="D319" s="126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</row>
    <row r="320" spans="1:34" x14ac:dyDescent="0.3">
      <c r="A320" s="126"/>
      <c r="B320" s="126"/>
      <c r="C320" s="126" t="s">
        <v>28</v>
      </c>
      <c r="D320" s="126" t="e">
        <f>(I307-F320*A307)/B308</f>
        <v>#VALUE!</v>
      </c>
      <c r="E320" s="117" t="s">
        <v>31</v>
      </c>
      <c r="F320" s="117" t="e">
        <f>(B310/B312)</f>
        <v>#VALUE!</v>
      </c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</row>
    <row r="321" spans="1:34" x14ac:dyDescent="0.3">
      <c r="A321" s="126"/>
      <c r="B321" s="126"/>
      <c r="C321" s="126"/>
      <c r="D321" s="126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</row>
    <row r="322" spans="1:34" x14ac:dyDescent="0.3">
      <c r="A322" s="126"/>
      <c r="B322" s="126"/>
      <c r="C322" s="126" t="s">
        <v>29</v>
      </c>
      <c r="D322" s="126" t="e">
        <f>((2.71828184^(-D320/F320)))-ABS(V266-W266)</f>
        <v>#VALUE!</v>
      </c>
      <c r="E322" s="117" t="s">
        <v>32</v>
      </c>
      <c r="F322" s="117">
        <f>'FALL A+F'!$F$159</f>
        <v>0</v>
      </c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</row>
    <row r="323" spans="1:34" x14ac:dyDescent="0.3">
      <c r="A323" s="126"/>
      <c r="B323" s="126"/>
      <c r="C323" s="126"/>
      <c r="D323" s="126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</row>
    <row r="324" spans="1:34" x14ac:dyDescent="0.3">
      <c r="A324" s="126"/>
      <c r="B324" s="126"/>
      <c r="C324" s="126" t="s">
        <v>30</v>
      </c>
      <c r="D324" s="126">
        <f>(E305+F324)</f>
        <v>0</v>
      </c>
      <c r="E324" s="117" t="s">
        <v>20</v>
      </c>
      <c r="F324" s="117">
        <f>(MAX(B185:B224)-MIN(B185:B224))*0.4</f>
        <v>0</v>
      </c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</row>
    <row r="325" spans="1:34" x14ac:dyDescent="0.3">
      <c r="A325" s="126"/>
      <c r="B325" s="126"/>
      <c r="C325" s="126"/>
      <c r="D325" s="126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</row>
    <row r="326" spans="1:34" x14ac:dyDescent="0.3">
      <c r="A326" s="126"/>
      <c r="B326" s="126"/>
      <c r="C326" s="126" t="s">
        <v>22</v>
      </c>
      <c r="D326" s="126" t="e">
        <f>IF(A305&lt;D322,0,F316)</f>
        <v>#VALUE!</v>
      </c>
      <c r="E326" s="117" t="s">
        <v>24</v>
      </c>
      <c r="F326" s="117" t="e">
        <f>IF(A266&gt;D322,0,D322)</f>
        <v>#VALUE!</v>
      </c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</row>
    <row r="327" spans="1:34" x14ac:dyDescent="0.3">
      <c r="A327" s="126"/>
      <c r="B327" s="126"/>
      <c r="C327" s="126"/>
      <c r="D327" s="126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</row>
    <row r="328" spans="1:34" x14ac:dyDescent="0.3">
      <c r="A328" s="126"/>
      <c r="B328" s="126"/>
      <c r="C328" s="126" t="s">
        <v>23</v>
      </c>
      <c r="D328" s="126" t="s">
        <v>21</v>
      </c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</row>
    <row r="329" spans="1:34" x14ac:dyDescent="0.3">
      <c r="A329" s="126"/>
      <c r="B329" s="126"/>
      <c r="C329" s="126"/>
      <c r="D329" s="126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</row>
    <row r="330" spans="1:34" x14ac:dyDescent="0.3">
      <c r="A330" s="126"/>
      <c r="B330" s="126"/>
      <c r="C330" s="126"/>
      <c r="D330" s="126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</row>
    <row r="331" spans="1:34" x14ac:dyDescent="0.3">
      <c r="A331" s="126"/>
      <c r="B331" s="126"/>
      <c r="C331" s="126" t="s">
        <v>25</v>
      </c>
      <c r="D331" s="126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</row>
    <row r="332" spans="1:34" x14ac:dyDescent="0.3">
      <c r="A332" s="126"/>
      <c r="B332" s="126"/>
      <c r="C332" s="126"/>
      <c r="D332" s="126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</row>
    <row r="333" spans="1:34" x14ac:dyDescent="0.3">
      <c r="A333" s="126"/>
      <c r="B333" s="126"/>
      <c r="C333" s="126" t="s">
        <v>26</v>
      </c>
      <c r="D333" s="126">
        <v>700</v>
      </c>
      <c r="E333" s="117" t="s">
        <v>33</v>
      </c>
      <c r="F333" s="117" t="e">
        <f>((2.71828184^(F320*LN((D333)+ABS(V266-W266)))+D320)/((2.71828184^(F320*LN((D333)+ABS(V266-W266)))+D320)+1))*1</f>
        <v>#VALUE!</v>
      </c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</row>
    <row r="334" spans="1:34" x14ac:dyDescent="0.3">
      <c r="A334" s="126"/>
      <c r="B334" s="126"/>
      <c r="C334" s="126" t="s">
        <v>49</v>
      </c>
      <c r="D334" s="126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</row>
    <row r="335" spans="1:34" x14ac:dyDescent="0.3">
      <c r="A335" s="126"/>
      <c r="B335" s="126"/>
      <c r="C335" s="126"/>
      <c r="D335" s="126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</row>
    <row r="336" spans="1:34" x14ac:dyDescent="0.3">
      <c r="A336" s="126"/>
      <c r="B336" s="126"/>
      <c r="C336" s="126" t="s">
        <v>27</v>
      </c>
      <c r="D336" s="126">
        <v>302.83999999999997</v>
      </c>
      <c r="E336" s="117" t="s">
        <v>34</v>
      </c>
      <c r="F336" s="117" t="e">
        <f>(2.71828184^((LN((D336/D324)/(1-(D336/D324)))-D320)/F320))</f>
        <v>#DIV/0!</v>
      </c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</row>
    <row r="337" spans="1:34" x14ac:dyDescent="0.3">
      <c r="A337" s="126"/>
      <c r="B337" s="126"/>
      <c r="C337" s="126" t="s">
        <v>38</v>
      </c>
      <c r="D337" s="126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</row>
    <row r="338" spans="1:34" x14ac:dyDescent="0.3">
      <c r="A338" s="126"/>
      <c r="B338" s="126"/>
      <c r="C338" s="126" t="s">
        <v>39</v>
      </c>
      <c r="D338" s="126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</row>
    <row r="339" spans="1:34" x14ac:dyDescent="0.3">
      <c r="A339" s="126"/>
      <c r="B339" s="126"/>
      <c r="C339" s="126"/>
      <c r="D339" s="126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</row>
    <row r="340" spans="1:34" x14ac:dyDescent="0.3">
      <c r="A340" s="126"/>
      <c r="B340" s="126"/>
      <c r="C340" s="126"/>
      <c r="D340" s="126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</row>
    <row r="341" spans="1:34" x14ac:dyDescent="0.3">
      <c r="A341" s="126"/>
      <c r="B341" s="126"/>
      <c r="C341" s="126"/>
      <c r="D341" s="126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</row>
    <row r="342" spans="1:34" x14ac:dyDescent="0.3">
      <c r="A342" s="126"/>
      <c r="B342" s="126"/>
      <c r="C342" s="126"/>
      <c r="D342" s="126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</row>
    <row r="343" spans="1:34" x14ac:dyDescent="0.3">
      <c r="A343" s="126"/>
      <c r="B343" s="126"/>
      <c r="C343" s="126"/>
      <c r="D343" s="126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</row>
    <row r="344" spans="1:34" x14ac:dyDescent="0.3">
      <c r="A344" s="126"/>
      <c r="B344" s="126"/>
      <c r="C344" s="126"/>
      <c r="D344" s="126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</row>
    <row r="345" spans="1:34" x14ac:dyDescent="0.3">
      <c r="A345" s="126"/>
      <c r="B345" s="126"/>
      <c r="C345" s="126"/>
      <c r="D345" s="126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</row>
    <row r="346" spans="1:34" x14ac:dyDescent="0.3">
      <c r="A346" s="126" t="s">
        <v>7</v>
      </c>
      <c r="B346" s="126" t="s">
        <v>8</v>
      </c>
      <c r="C346" s="126" t="s">
        <v>12</v>
      </c>
      <c r="D346" s="126" t="s">
        <v>9</v>
      </c>
      <c r="E346" s="117" t="s">
        <v>10</v>
      </c>
      <c r="F346" s="117" t="s">
        <v>17</v>
      </c>
      <c r="G346" s="117" t="s">
        <v>14</v>
      </c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</row>
    <row r="347" spans="1:34" x14ac:dyDescent="0.3">
      <c r="A347" s="126">
        <f t="shared" ref="A347:B366" si="11">A6</f>
        <v>0</v>
      </c>
      <c r="B347" s="126">
        <f t="shared" si="11"/>
        <v>0</v>
      </c>
      <c r="C347" s="126">
        <f t="shared" ref="C347:C386" si="12">(A347^2)</f>
        <v>0</v>
      </c>
      <c r="D347" s="126">
        <f>IF(B347=0,E347,B347)</f>
        <v>9</v>
      </c>
      <c r="E347" s="117">
        <f>MAX(B347:B386)</f>
        <v>9</v>
      </c>
      <c r="F347" s="117">
        <f>IF(B347="","",(((E347+F405)/(D347))-10^-0.0000001)^-1)</f>
        <v>1.666666027060016</v>
      </c>
      <c r="G347" s="117">
        <f>IF(B347="",1,F347)</f>
        <v>1.666666027060016</v>
      </c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</row>
    <row r="348" spans="1:34" x14ac:dyDescent="0.3">
      <c r="A348" s="126">
        <f t="shared" si="11"/>
        <v>0</v>
      </c>
      <c r="B348" s="126">
        <f t="shared" si="11"/>
        <v>0</v>
      </c>
      <c r="C348" s="126">
        <f t="shared" si="12"/>
        <v>0</v>
      </c>
      <c r="D348" s="126">
        <f t="shared" ref="D348:D386" si="13">IF(B348=0,E348,B348)</f>
        <v>9</v>
      </c>
      <c r="E348" s="117">
        <f>(E347)</f>
        <v>9</v>
      </c>
      <c r="F348" s="117">
        <f>IF(B348="","",(((E348+F405)/(D348))-10^-0.0000001)^-1)</f>
        <v>1.666666027060016</v>
      </c>
      <c r="G348" s="117">
        <f t="shared" ref="G348:G386" si="14">IF(B348="",1,F348)</f>
        <v>1.666666027060016</v>
      </c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</row>
    <row r="349" spans="1:34" x14ac:dyDescent="0.3">
      <c r="A349" s="126">
        <f t="shared" si="11"/>
        <v>0</v>
      </c>
      <c r="B349" s="126">
        <f t="shared" si="11"/>
        <v>0</v>
      </c>
      <c r="C349" s="126">
        <f t="shared" si="12"/>
        <v>0</v>
      </c>
      <c r="D349" s="126">
        <f t="shared" si="13"/>
        <v>9</v>
      </c>
      <c r="E349" s="117">
        <f t="shared" ref="E349:E386" si="15">(E348)</f>
        <v>9</v>
      </c>
      <c r="F349" s="117">
        <f>IF(B349="","",(((E349+F405)/(D349))-10^-0.0000001)^-1)</f>
        <v>1.666666027060016</v>
      </c>
      <c r="G349" s="117">
        <f t="shared" si="14"/>
        <v>1.666666027060016</v>
      </c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</row>
    <row r="350" spans="1:34" x14ac:dyDescent="0.3">
      <c r="A350" s="126">
        <f t="shared" si="11"/>
        <v>0</v>
      </c>
      <c r="B350" s="126">
        <f t="shared" si="11"/>
        <v>0</v>
      </c>
      <c r="C350" s="126">
        <f t="shared" si="12"/>
        <v>0</v>
      </c>
      <c r="D350" s="126">
        <f t="shared" si="13"/>
        <v>9</v>
      </c>
      <c r="E350" s="117">
        <f t="shared" si="15"/>
        <v>9</v>
      </c>
      <c r="F350" s="117">
        <f>IF(B350="","",(((E350+F405)/(D350))-10^-0.0000001)^-1)</f>
        <v>1.666666027060016</v>
      </c>
      <c r="G350" s="117">
        <f t="shared" si="14"/>
        <v>1.666666027060016</v>
      </c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</row>
    <row r="351" spans="1:34" x14ac:dyDescent="0.3">
      <c r="A351" s="126">
        <f t="shared" si="11"/>
        <v>0</v>
      </c>
      <c r="B351" s="126">
        <f t="shared" si="11"/>
        <v>0</v>
      </c>
      <c r="C351" s="126">
        <f t="shared" si="12"/>
        <v>0</v>
      </c>
      <c r="D351" s="126">
        <f t="shared" si="13"/>
        <v>9</v>
      </c>
      <c r="E351" s="117">
        <f t="shared" si="15"/>
        <v>9</v>
      </c>
      <c r="F351" s="117">
        <f>IF(B351="","",(((E351+F405)/(D351))-10^-0.0000001)^-1)</f>
        <v>1.666666027060016</v>
      </c>
      <c r="G351" s="117">
        <f t="shared" si="14"/>
        <v>1.666666027060016</v>
      </c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</row>
    <row r="352" spans="1:34" x14ac:dyDescent="0.3">
      <c r="A352" s="126">
        <f t="shared" si="11"/>
        <v>0</v>
      </c>
      <c r="B352" s="126">
        <f t="shared" si="11"/>
        <v>0</v>
      </c>
      <c r="C352" s="126">
        <f t="shared" si="12"/>
        <v>0</v>
      </c>
      <c r="D352" s="126">
        <f t="shared" si="13"/>
        <v>9</v>
      </c>
      <c r="E352" s="117">
        <f t="shared" si="15"/>
        <v>9</v>
      </c>
      <c r="F352" s="117">
        <f>IF(B352="","",(((E352+F405)/(D352))-10^-0.0000001)^-1)</f>
        <v>1.666666027060016</v>
      </c>
      <c r="G352" s="117">
        <f t="shared" si="14"/>
        <v>1.666666027060016</v>
      </c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</row>
    <row r="353" spans="1:34" x14ac:dyDescent="0.3">
      <c r="A353" s="126">
        <f t="shared" si="11"/>
        <v>0</v>
      </c>
      <c r="B353" s="126">
        <f t="shared" si="11"/>
        <v>0</v>
      </c>
      <c r="C353" s="126">
        <f t="shared" si="12"/>
        <v>0</v>
      </c>
      <c r="D353" s="126">
        <f t="shared" si="13"/>
        <v>9</v>
      </c>
      <c r="E353" s="117">
        <f t="shared" si="15"/>
        <v>9</v>
      </c>
      <c r="F353" s="117">
        <f>IF(B353="","",(((E353+F405)/(D353))-10^-0.0000001)^-1)</f>
        <v>1.666666027060016</v>
      </c>
      <c r="G353" s="117">
        <f t="shared" si="14"/>
        <v>1.666666027060016</v>
      </c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</row>
    <row r="354" spans="1:34" x14ac:dyDescent="0.3">
      <c r="A354" s="126">
        <f t="shared" si="11"/>
        <v>0</v>
      </c>
      <c r="B354" s="126">
        <f t="shared" si="11"/>
        <v>0</v>
      </c>
      <c r="C354" s="126">
        <f t="shared" si="12"/>
        <v>0</v>
      </c>
      <c r="D354" s="126">
        <f t="shared" si="13"/>
        <v>9</v>
      </c>
      <c r="E354" s="117">
        <f t="shared" si="15"/>
        <v>9</v>
      </c>
      <c r="F354" s="117">
        <f>IF(B354="","",(((E354+F405)/(D354))-10^-0.0000001)^-1)</f>
        <v>1.666666027060016</v>
      </c>
      <c r="G354" s="117">
        <f t="shared" si="14"/>
        <v>1.666666027060016</v>
      </c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</row>
    <row r="355" spans="1:34" x14ac:dyDescent="0.3">
      <c r="A355" s="126">
        <f t="shared" si="11"/>
        <v>0</v>
      </c>
      <c r="B355" s="126">
        <f t="shared" si="11"/>
        <v>0</v>
      </c>
      <c r="C355" s="126">
        <f t="shared" si="12"/>
        <v>0</v>
      </c>
      <c r="D355" s="126">
        <f t="shared" si="13"/>
        <v>9</v>
      </c>
      <c r="E355" s="117">
        <f t="shared" si="15"/>
        <v>9</v>
      </c>
      <c r="F355" s="117">
        <f>IF(B355="","",(((E355+F405)/(D355))-10^-0.0000001)^-1)</f>
        <v>1.666666027060016</v>
      </c>
      <c r="G355" s="117">
        <f t="shared" si="14"/>
        <v>1.666666027060016</v>
      </c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</row>
    <row r="356" spans="1:34" x14ac:dyDescent="0.3">
      <c r="A356" s="126">
        <f t="shared" si="11"/>
        <v>0</v>
      </c>
      <c r="B356" s="126">
        <f t="shared" si="11"/>
        <v>0</v>
      </c>
      <c r="C356" s="126">
        <f t="shared" si="12"/>
        <v>0</v>
      </c>
      <c r="D356" s="126">
        <f t="shared" si="13"/>
        <v>9</v>
      </c>
      <c r="E356" s="117">
        <f t="shared" si="15"/>
        <v>9</v>
      </c>
      <c r="F356" s="117">
        <f>IF(B356="","",(((E356+F405)/(D356))-10^-0.0000001)^-1)</f>
        <v>1.666666027060016</v>
      </c>
      <c r="G356" s="117">
        <f t="shared" si="14"/>
        <v>1.666666027060016</v>
      </c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</row>
    <row r="357" spans="1:34" x14ac:dyDescent="0.3">
      <c r="A357" s="126">
        <f t="shared" si="11"/>
        <v>0</v>
      </c>
      <c r="B357" s="126">
        <f t="shared" si="11"/>
        <v>0</v>
      </c>
      <c r="C357" s="126">
        <f t="shared" si="12"/>
        <v>0</v>
      </c>
      <c r="D357" s="126">
        <f t="shared" si="13"/>
        <v>9</v>
      </c>
      <c r="E357" s="117">
        <f t="shared" si="15"/>
        <v>9</v>
      </c>
      <c r="F357" s="117">
        <f>IF(B357="","",(((E357+F405)/(D357))-10^-0.0000001)^-1)</f>
        <v>1.666666027060016</v>
      </c>
      <c r="G357" s="117">
        <f t="shared" si="14"/>
        <v>1.666666027060016</v>
      </c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</row>
    <row r="358" spans="1:34" x14ac:dyDescent="0.3">
      <c r="A358" s="126">
        <f t="shared" si="11"/>
        <v>0</v>
      </c>
      <c r="B358" s="126">
        <f t="shared" si="11"/>
        <v>0</v>
      </c>
      <c r="C358" s="126">
        <f t="shared" si="12"/>
        <v>0</v>
      </c>
      <c r="D358" s="126">
        <f t="shared" si="13"/>
        <v>9</v>
      </c>
      <c r="E358" s="117">
        <f t="shared" si="15"/>
        <v>9</v>
      </c>
      <c r="F358" s="117">
        <f>IF(B358="","",(((E358+F405)/(D358))-10^-0.0000001)^-1)</f>
        <v>1.666666027060016</v>
      </c>
      <c r="G358" s="117">
        <f t="shared" si="14"/>
        <v>1.666666027060016</v>
      </c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</row>
    <row r="359" spans="1:34" x14ac:dyDescent="0.3">
      <c r="A359" s="126">
        <f t="shared" si="11"/>
        <v>0</v>
      </c>
      <c r="B359" s="126">
        <f t="shared" si="11"/>
        <v>0</v>
      </c>
      <c r="C359" s="126">
        <f t="shared" si="12"/>
        <v>0</v>
      </c>
      <c r="D359" s="126">
        <f t="shared" si="13"/>
        <v>9</v>
      </c>
      <c r="E359" s="117">
        <f t="shared" si="15"/>
        <v>9</v>
      </c>
      <c r="F359" s="117">
        <f>IF(B359="","",(((E359+F405)/(D359))-10^-0.0000001)^-1)</f>
        <v>1.666666027060016</v>
      </c>
      <c r="G359" s="117">
        <f t="shared" si="14"/>
        <v>1.666666027060016</v>
      </c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</row>
    <row r="360" spans="1:34" x14ac:dyDescent="0.3">
      <c r="A360" s="126">
        <f t="shared" si="11"/>
        <v>0</v>
      </c>
      <c r="B360" s="126">
        <f t="shared" si="11"/>
        <v>0</v>
      </c>
      <c r="C360" s="126">
        <f t="shared" si="12"/>
        <v>0</v>
      </c>
      <c r="D360" s="126">
        <f t="shared" si="13"/>
        <v>9</v>
      </c>
      <c r="E360" s="117">
        <f t="shared" si="15"/>
        <v>9</v>
      </c>
      <c r="F360" s="117">
        <f>IF(B360="","",(((E360+F405)/(D360))-10^-0.0000001)^-1)</f>
        <v>1.666666027060016</v>
      </c>
      <c r="G360" s="117">
        <f t="shared" si="14"/>
        <v>1.666666027060016</v>
      </c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</row>
    <row r="361" spans="1:34" x14ac:dyDescent="0.3">
      <c r="A361" s="126">
        <f t="shared" si="11"/>
        <v>0</v>
      </c>
      <c r="B361" s="126">
        <f t="shared" si="11"/>
        <v>0</v>
      </c>
      <c r="C361" s="126">
        <f t="shared" si="12"/>
        <v>0</v>
      </c>
      <c r="D361" s="126">
        <f t="shared" si="13"/>
        <v>9</v>
      </c>
      <c r="E361" s="117">
        <f t="shared" si="15"/>
        <v>9</v>
      </c>
      <c r="F361" s="117">
        <f>IF(B361="","",(((E361+F405)/(D361))-10^-0.0000001)^-1)</f>
        <v>1.666666027060016</v>
      </c>
      <c r="G361" s="117">
        <f t="shared" si="14"/>
        <v>1.666666027060016</v>
      </c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</row>
    <row r="362" spans="1:34" x14ac:dyDescent="0.3">
      <c r="A362" s="126">
        <f t="shared" si="11"/>
        <v>0</v>
      </c>
      <c r="B362" s="126">
        <f t="shared" si="11"/>
        <v>0</v>
      </c>
      <c r="C362" s="126">
        <f t="shared" si="12"/>
        <v>0</v>
      </c>
      <c r="D362" s="126">
        <f t="shared" si="13"/>
        <v>9</v>
      </c>
      <c r="E362" s="117">
        <f t="shared" si="15"/>
        <v>9</v>
      </c>
      <c r="F362" s="117">
        <f>IF(B362="","",(((E362+F405)/(D362))-10^-0.0000001)^-1)</f>
        <v>1.666666027060016</v>
      </c>
      <c r="G362" s="117">
        <f t="shared" si="14"/>
        <v>1.666666027060016</v>
      </c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</row>
    <row r="363" spans="1:34" x14ac:dyDescent="0.3">
      <c r="A363" s="126" t="str">
        <f t="shared" si="11"/>
        <v>Vorgaben (xWP1 - xs - xWP2)</v>
      </c>
      <c r="B363" s="126">
        <f t="shared" si="11"/>
        <v>9</v>
      </c>
      <c r="C363" s="126" t="e">
        <f t="shared" si="12"/>
        <v>#VALUE!</v>
      </c>
      <c r="D363" s="126">
        <f t="shared" si="13"/>
        <v>9</v>
      </c>
      <c r="E363" s="117">
        <f t="shared" si="15"/>
        <v>9</v>
      </c>
      <c r="F363" s="117">
        <f>IF(B363="","",(((E363+F405)/(D363))-10^-0.0000001)^-1)</f>
        <v>1.666666027060016</v>
      </c>
      <c r="G363" s="117">
        <f t="shared" si="14"/>
        <v>1.666666027060016</v>
      </c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</row>
    <row r="364" spans="1:34" x14ac:dyDescent="0.3">
      <c r="A364" s="126" t="str">
        <f t="shared" si="11"/>
        <v>Berechnet (x1% - X50% - x99%)</v>
      </c>
      <c r="B364" s="126">
        <f t="shared" si="11"/>
        <v>6.92</v>
      </c>
      <c r="C364" s="126" t="e">
        <f t="shared" si="12"/>
        <v>#VALUE!</v>
      </c>
      <c r="D364" s="126">
        <f t="shared" si="13"/>
        <v>6.92</v>
      </c>
      <c r="E364" s="117">
        <f t="shared" si="15"/>
        <v>9</v>
      </c>
      <c r="F364" s="117">
        <f>IF(B364="","",(((E364+F405)/(D364))-10^-0.0000001)^-1)</f>
        <v>0.92513349276774692</v>
      </c>
      <c r="G364" s="117">
        <f t="shared" si="14"/>
        <v>0.92513349276774692</v>
      </c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</row>
    <row r="365" spans="1:34" x14ac:dyDescent="0.3">
      <c r="A365" s="126" t="str">
        <f t="shared" si="11"/>
        <v>Abfrage:</v>
      </c>
      <c r="B365" s="126">
        <f t="shared" si="11"/>
        <v>0</v>
      </c>
      <c r="C365" s="126" t="e">
        <f t="shared" si="12"/>
        <v>#VALUE!</v>
      </c>
      <c r="D365" s="126">
        <f t="shared" si="13"/>
        <v>9</v>
      </c>
      <c r="E365" s="117">
        <f t="shared" si="15"/>
        <v>9</v>
      </c>
      <c r="F365" s="117">
        <f>IF(B365="","",(((E365+F405)/(D365))-10^-0.0000001)^-1)</f>
        <v>1.666666027060016</v>
      </c>
      <c r="G365" s="117">
        <f t="shared" si="14"/>
        <v>1.666666027060016</v>
      </c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</row>
    <row r="366" spans="1:34" x14ac:dyDescent="0.3">
      <c r="A366" s="126" t="str">
        <f t="shared" si="11"/>
        <v>Wenn x = (B23 ≤Abfrage≤ D23)</v>
      </c>
      <c r="B366" s="126">
        <f t="shared" si="11"/>
        <v>6.92</v>
      </c>
      <c r="C366" s="126" t="e">
        <f t="shared" si="12"/>
        <v>#VALUE!</v>
      </c>
      <c r="D366" s="126">
        <f t="shared" si="13"/>
        <v>6.92</v>
      </c>
      <c r="E366" s="117">
        <f t="shared" si="15"/>
        <v>9</v>
      </c>
      <c r="F366" s="117">
        <f>IF(B366="","",(((E366+F405)/(D366))-10^-0.0000001)^-1)</f>
        <v>0.92513349276774692</v>
      </c>
      <c r="G366" s="117">
        <f t="shared" si="14"/>
        <v>0.92513349276774692</v>
      </c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</row>
    <row r="367" spans="1:34" x14ac:dyDescent="0.3">
      <c r="A367" s="126" t="str">
        <f t="shared" ref="A367:B386" si="16">A26</f>
        <v>Wenn y [%] = (1≤ Abfrage ≤99)</v>
      </c>
      <c r="B367" s="126">
        <f t="shared" si="16"/>
        <v>1</v>
      </c>
      <c r="C367" s="126" t="e">
        <f t="shared" si="12"/>
        <v>#VALUE!</v>
      </c>
      <c r="D367" s="126">
        <f t="shared" si="13"/>
        <v>1</v>
      </c>
      <c r="E367" s="117">
        <f t="shared" si="15"/>
        <v>9</v>
      </c>
      <c r="F367" s="117">
        <f>IF(B367="","",(((E367+F405)/(D367))-10^-0.0000001)^-1)</f>
        <v>7.4626864389293404E-2</v>
      </c>
      <c r="G367" s="117">
        <f t="shared" si="14"/>
        <v>7.4626864389293404E-2</v>
      </c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</row>
    <row r="368" spans="1:34" x14ac:dyDescent="0.3">
      <c r="A368" s="126">
        <f t="shared" si="16"/>
        <v>0</v>
      </c>
      <c r="B368" s="126">
        <f t="shared" si="16"/>
        <v>0</v>
      </c>
      <c r="C368" s="126">
        <f t="shared" si="12"/>
        <v>0</v>
      </c>
      <c r="D368" s="126">
        <f t="shared" si="13"/>
        <v>9</v>
      </c>
      <c r="E368" s="117">
        <f t="shared" si="15"/>
        <v>9</v>
      </c>
      <c r="F368" s="117">
        <f>IF(B368="","",(((E368+F405)/(D368))-10^-0.0000001)^-1)</f>
        <v>1.666666027060016</v>
      </c>
      <c r="G368" s="117">
        <f t="shared" si="14"/>
        <v>1.666666027060016</v>
      </c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6"/>
      <c r="X368" s="116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</row>
    <row r="369" spans="1:34" x14ac:dyDescent="0.3">
      <c r="A369" s="126">
        <f t="shared" si="16"/>
        <v>0</v>
      </c>
      <c r="B369" s="126">
        <f t="shared" si="16"/>
        <v>0</v>
      </c>
      <c r="C369" s="126">
        <f t="shared" si="12"/>
        <v>0</v>
      </c>
      <c r="D369" s="126">
        <f t="shared" si="13"/>
        <v>9</v>
      </c>
      <c r="E369" s="117">
        <f t="shared" si="15"/>
        <v>9</v>
      </c>
      <c r="F369" s="117">
        <f>IF(B369="","",(((E369+F405)/(D369))-10^-0.0000001)^-1)</f>
        <v>1.666666027060016</v>
      </c>
      <c r="G369" s="117">
        <f t="shared" si="14"/>
        <v>1.666666027060016</v>
      </c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</row>
    <row r="370" spans="1:34" x14ac:dyDescent="0.3">
      <c r="A370" s="126">
        <f t="shared" si="16"/>
        <v>0</v>
      </c>
      <c r="B370" s="126">
        <f t="shared" si="16"/>
        <v>0</v>
      </c>
      <c r="C370" s="126">
        <f t="shared" si="12"/>
        <v>0</v>
      </c>
      <c r="D370" s="126">
        <f t="shared" si="13"/>
        <v>9</v>
      </c>
      <c r="E370" s="117">
        <f t="shared" si="15"/>
        <v>9</v>
      </c>
      <c r="F370" s="117">
        <f>IF(B370="","",(((E370+F405)/(D370))-10^-0.0000001)^-1)</f>
        <v>1.666666027060016</v>
      </c>
      <c r="G370" s="117">
        <f t="shared" si="14"/>
        <v>1.666666027060016</v>
      </c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</row>
    <row r="371" spans="1:34" x14ac:dyDescent="0.3">
      <c r="A371" s="126">
        <f t="shared" si="16"/>
        <v>0</v>
      </c>
      <c r="B371" s="126">
        <f t="shared" si="16"/>
        <v>0</v>
      </c>
      <c r="C371" s="126">
        <f t="shared" si="12"/>
        <v>0</v>
      </c>
      <c r="D371" s="126">
        <f t="shared" si="13"/>
        <v>9</v>
      </c>
      <c r="E371" s="117">
        <f t="shared" si="15"/>
        <v>9</v>
      </c>
      <c r="F371" s="117">
        <f>IF(B371="","",(((E371+F405)/(D371))-10^-0.0000001)^-1)</f>
        <v>1.666666027060016</v>
      </c>
      <c r="G371" s="117">
        <f t="shared" si="14"/>
        <v>1.666666027060016</v>
      </c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</row>
    <row r="372" spans="1:34" x14ac:dyDescent="0.3">
      <c r="A372" s="126">
        <f t="shared" si="16"/>
        <v>0</v>
      </c>
      <c r="B372" s="126">
        <f t="shared" si="16"/>
        <v>0</v>
      </c>
      <c r="C372" s="126">
        <f t="shared" si="12"/>
        <v>0</v>
      </c>
      <c r="D372" s="126">
        <f t="shared" si="13"/>
        <v>9</v>
      </c>
      <c r="E372" s="117">
        <f t="shared" si="15"/>
        <v>9</v>
      </c>
      <c r="F372" s="117">
        <f>IF(B372="","",(((E372+F405)/(D372))-10^-0.0000001)^-1)</f>
        <v>1.666666027060016</v>
      </c>
      <c r="G372" s="117">
        <f t="shared" si="14"/>
        <v>1.666666027060016</v>
      </c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</row>
    <row r="373" spans="1:34" x14ac:dyDescent="0.3">
      <c r="A373" s="126">
        <f t="shared" si="16"/>
        <v>0</v>
      </c>
      <c r="B373" s="126">
        <f t="shared" si="16"/>
        <v>0</v>
      </c>
      <c r="C373" s="126">
        <f t="shared" si="12"/>
        <v>0</v>
      </c>
      <c r="D373" s="126">
        <f t="shared" si="13"/>
        <v>9</v>
      </c>
      <c r="E373" s="117">
        <f t="shared" si="15"/>
        <v>9</v>
      </c>
      <c r="F373" s="117">
        <f>IF(B373="","",(((E373+F405)/(D373))-10^-0.0000001)^-1)</f>
        <v>1.666666027060016</v>
      </c>
      <c r="G373" s="117">
        <f t="shared" si="14"/>
        <v>1.666666027060016</v>
      </c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</row>
    <row r="374" spans="1:34" x14ac:dyDescent="0.3">
      <c r="A374" s="126">
        <f t="shared" si="16"/>
        <v>0</v>
      </c>
      <c r="B374" s="126">
        <f t="shared" si="16"/>
        <v>0</v>
      </c>
      <c r="C374" s="126">
        <f t="shared" si="12"/>
        <v>0</v>
      </c>
      <c r="D374" s="126">
        <f t="shared" si="13"/>
        <v>9</v>
      </c>
      <c r="E374" s="117">
        <f t="shared" si="15"/>
        <v>9</v>
      </c>
      <c r="F374" s="117">
        <f>IF(B374="","",(((E374+F405)/(D374))-10^-0.0000001)^-1)</f>
        <v>1.666666027060016</v>
      </c>
      <c r="G374" s="117">
        <f t="shared" si="14"/>
        <v>1.666666027060016</v>
      </c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</row>
    <row r="375" spans="1:34" x14ac:dyDescent="0.3">
      <c r="A375" s="126">
        <f t="shared" si="16"/>
        <v>0</v>
      </c>
      <c r="B375" s="126">
        <f t="shared" si="16"/>
        <v>0</v>
      </c>
      <c r="C375" s="126">
        <f t="shared" si="12"/>
        <v>0</v>
      </c>
      <c r="D375" s="126">
        <f t="shared" si="13"/>
        <v>9</v>
      </c>
      <c r="E375" s="117">
        <f t="shared" si="15"/>
        <v>9</v>
      </c>
      <c r="F375" s="117">
        <f>IF(B375="","",(((E375+F405)/(D375))-10^-0.0000001)^-1)</f>
        <v>1.666666027060016</v>
      </c>
      <c r="G375" s="117">
        <f t="shared" si="14"/>
        <v>1.666666027060016</v>
      </c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</row>
    <row r="376" spans="1:34" x14ac:dyDescent="0.3">
      <c r="A376" s="126">
        <f t="shared" si="16"/>
        <v>0</v>
      </c>
      <c r="B376" s="126">
        <f t="shared" si="16"/>
        <v>0</v>
      </c>
      <c r="C376" s="126">
        <f t="shared" si="12"/>
        <v>0</v>
      </c>
      <c r="D376" s="126">
        <f t="shared" si="13"/>
        <v>9</v>
      </c>
      <c r="E376" s="117">
        <f t="shared" si="15"/>
        <v>9</v>
      </c>
      <c r="F376" s="117">
        <f>IF(B376="","",(((E376+F405)/(D376))-10^-0.0000001)^-1)</f>
        <v>1.666666027060016</v>
      </c>
      <c r="G376" s="117">
        <f t="shared" si="14"/>
        <v>1.666666027060016</v>
      </c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</row>
    <row r="377" spans="1:34" x14ac:dyDescent="0.3">
      <c r="A377" s="126">
        <f t="shared" si="16"/>
        <v>0</v>
      </c>
      <c r="B377" s="126">
        <f t="shared" si="16"/>
        <v>0</v>
      </c>
      <c r="C377" s="126">
        <f t="shared" si="12"/>
        <v>0</v>
      </c>
      <c r="D377" s="126">
        <f t="shared" si="13"/>
        <v>9</v>
      </c>
      <c r="E377" s="117">
        <f t="shared" si="15"/>
        <v>9</v>
      </c>
      <c r="F377" s="117">
        <f>IF(B377="","",(((E377+F405)/(D377))-10^-0.0000001)^-1)</f>
        <v>1.666666027060016</v>
      </c>
      <c r="G377" s="117">
        <f t="shared" si="14"/>
        <v>1.666666027060016</v>
      </c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</row>
    <row r="378" spans="1:34" x14ac:dyDescent="0.3">
      <c r="A378" s="126">
        <f t="shared" si="16"/>
        <v>0</v>
      </c>
      <c r="B378" s="126">
        <f t="shared" si="16"/>
        <v>0</v>
      </c>
      <c r="C378" s="126">
        <f t="shared" si="12"/>
        <v>0</v>
      </c>
      <c r="D378" s="126">
        <f t="shared" si="13"/>
        <v>9</v>
      </c>
      <c r="E378" s="117">
        <f t="shared" si="15"/>
        <v>9</v>
      </c>
      <c r="F378" s="117">
        <f>IF(B378="","",(((E378+F405)/(D378))-10^-0.0000001)^-1)</f>
        <v>1.666666027060016</v>
      </c>
      <c r="G378" s="117">
        <f t="shared" si="14"/>
        <v>1.666666027060016</v>
      </c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</row>
    <row r="379" spans="1:34" x14ac:dyDescent="0.3">
      <c r="A379" s="126">
        <f t="shared" si="16"/>
        <v>0</v>
      </c>
      <c r="B379" s="126">
        <f t="shared" si="16"/>
        <v>0</v>
      </c>
      <c r="C379" s="126">
        <f t="shared" si="12"/>
        <v>0</v>
      </c>
      <c r="D379" s="126">
        <f t="shared" si="13"/>
        <v>9</v>
      </c>
      <c r="E379" s="117">
        <f t="shared" si="15"/>
        <v>9</v>
      </c>
      <c r="F379" s="117">
        <f>IF(B379="","",(((E379+F405)/(D379))-10^-0.0000001)^-1)</f>
        <v>1.666666027060016</v>
      </c>
      <c r="G379" s="117">
        <f t="shared" si="14"/>
        <v>1.666666027060016</v>
      </c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</row>
    <row r="380" spans="1:34" x14ac:dyDescent="0.3">
      <c r="A380" s="126">
        <f t="shared" si="16"/>
        <v>0</v>
      </c>
      <c r="B380" s="126">
        <f t="shared" si="16"/>
        <v>0</v>
      </c>
      <c r="C380" s="126">
        <f t="shared" si="12"/>
        <v>0</v>
      </c>
      <c r="D380" s="126">
        <f t="shared" si="13"/>
        <v>9</v>
      </c>
      <c r="E380" s="117">
        <f t="shared" si="15"/>
        <v>9</v>
      </c>
      <c r="F380" s="117">
        <f>IF(B380="","",(((E380+F405)/(D380))-10^-0.0000001)^-1)</f>
        <v>1.666666027060016</v>
      </c>
      <c r="G380" s="117">
        <f t="shared" si="14"/>
        <v>1.666666027060016</v>
      </c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</row>
    <row r="381" spans="1:34" x14ac:dyDescent="0.3">
      <c r="A381" s="126">
        <f t="shared" si="16"/>
        <v>0</v>
      </c>
      <c r="B381" s="126">
        <f t="shared" si="16"/>
        <v>0</v>
      </c>
      <c r="C381" s="126">
        <f t="shared" si="12"/>
        <v>0</v>
      </c>
      <c r="D381" s="126">
        <f t="shared" si="13"/>
        <v>9</v>
      </c>
      <c r="E381" s="117">
        <f t="shared" si="15"/>
        <v>9</v>
      </c>
      <c r="F381" s="117">
        <f>IF(B381="","",(((E381+F405)/(D381))-10^-0.0000001)^-1)</f>
        <v>1.666666027060016</v>
      </c>
      <c r="G381" s="117">
        <f t="shared" si="14"/>
        <v>1.666666027060016</v>
      </c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</row>
    <row r="382" spans="1:34" x14ac:dyDescent="0.3">
      <c r="A382" s="126">
        <f t="shared" si="16"/>
        <v>0</v>
      </c>
      <c r="B382" s="126">
        <f t="shared" si="16"/>
        <v>0</v>
      </c>
      <c r="C382" s="126">
        <f t="shared" si="12"/>
        <v>0</v>
      </c>
      <c r="D382" s="126">
        <f t="shared" si="13"/>
        <v>9</v>
      </c>
      <c r="E382" s="117">
        <f t="shared" si="15"/>
        <v>9</v>
      </c>
      <c r="F382" s="117">
        <f>IF(B382="","",(((E382+F405)/(D382))-10^-0.0000001)^-1)</f>
        <v>1.666666027060016</v>
      </c>
      <c r="G382" s="117">
        <f t="shared" si="14"/>
        <v>1.666666027060016</v>
      </c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</row>
    <row r="383" spans="1:34" x14ac:dyDescent="0.3">
      <c r="A383" s="126">
        <f t="shared" si="16"/>
        <v>0</v>
      </c>
      <c r="B383" s="126">
        <f t="shared" si="16"/>
        <v>0</v>
      </c>
      <c r="C383" s="126">
        <f t="shared" si="12"/>
        <v>0</v>
      </c>
      <c r="D383" s="126">
        <f t="shared" si="13"/>
        <v>9</v>
      </c>
      <c r="E383" s="117">
        <f t="shared" si="15"/>
        <v>9</v>
      </c>
      <c r="F383" s="117">
        <f>IF(B383="","",(((E383+F405)/(D383))-10^-0.0000001)^-1)</f>
        <v>1.666666027060016</v>
      </c>
      <c r="G383" s="117">
        <f t="shared" si="14"/>
        <v>1.666666027060016</v>
      </c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</row>
    <row r="384" spans="1:34" x14ac:dyDescent="0.3">
      <c r="A384" s="126">
        <f t="shared" si="16"/>
        <v>0</v>
      </c>
      <c r="B384" s="126">
        <f t="shared" si="16"/>
        <v>0</v>
      </c>
      <c r="C384" s="126">
        <f t="shared" si="12"/>
        <v>0</v>
      </c>
      <c r="D384" s="126">
        <f t="shared" si="13"/>
        <v>9</v>
      </c>
      <c r="E384" s="117">
        <f t="shared" si="15"/>
        <v>9</v>
      </c>
      <c r="F384" s="117">
        <f>IF(B384="","",(((E384+F405)/(D384))-10^-0.0000001)^-1)</f>
        <v>1.666666027060016</v>
      </c>
      <c r="G384" s="117">
        <f t="shared" si="14"/>
        <v>1.666666027060016</v>
      </c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</row>
    <row r="385" spans="1:34" x14ac:dyDescent="0.3">
      <c r="A385" s="126">
        <f t="shared" si="16"/>
        <v>0</v>
      </c>
      <c r="B385" s="126">
        <f t="shared" si="16"/>
        <v>0</v>
      </c>
      <c r="C385" s="126">
        <f t="shared" si="12"/>
        <v>0</v>
      </c>
      <c r="D385" s="126">
        <f t="shared" si="13"/>
        <v>9</v>
      </c>
      <c r="E385" s="117">
        <f t="shared" si="15"/>
        <v>9</v>
      </c>
      <c r="F385" s="117">
        <f>IF(B385="","",(((E385+F405)/(D385))-10^-0.0000001)^-1)</f>
        <v>1.666666027060016</v>
      </c>
      <c r="G385" s="117">
        <f t="shared" si="14"/>
        <v>1.666666027060016</v>
      </c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</row>
    <row r="386" spans="1:34" x14ac:dyDescent="0.3">
      <c r="A386" s="126" t="str">
        <f t="shared" si="16"/>
        <v>Vorgaben (xWP1 - xs - xWP2)</v>
      </c>
      <c r="B386" s="126">
        <f t="shared" si="16"/>
        <v>9</v>
      </c>
      <c r="C386" s="126" t="e">
        <f t="shared" si="12"/>
        <v>#VALUE!</v>
      </c>
      <c r="D386" s="126">
        <f t="shared" si="13"/>
        <v>9</v>
      </c>
      <c r="E386" s="117">
        <f t="shared" si="15"/>
        <v>9</v>
      </c>
      <c r="F386" s="117">
        <f>IF(B386="","",(((E386+F405)/(D386))-10^-0.0000001)^-1)</f>
        <v>1.666666027060016</v>
      </c>
      <c r="G386" s="117">
        <f t="shared" si="14"/>
        <v>1.666666027060016</v>
      </c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6"/>
      <c r="X386" s="116"/>
      <c r="Y386" s="116"/>
      <c r="Z386" s="116"/>
      <c r="AA386" s="116"/>
      <c r="AB386" s="116"/>
      <c r="AC386" s="116"/>
      <c r="AD386" s="116"/>
      <c r="AE386" s="116"/>
      <c r="AF386" s="116"/>
      <c r="AG386" s="116"/>
      <c r="AH386" s="116"/>
    </row>
    <row r="387" spans="1:34" x14ac:dyDescent="0.3">
      <c r="A387" s="126">
        <f>(E386)</f>
        <v>9</v>
      </c>
      <c r="B387" s="126"/>
      <c r="C387" s="126"/>
      <c r="D387" s="126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</row>
    <row r="388" spans="1:34" x14ac:dyDescent="0.3">
      <c r="A388" s="126" t="e">
        <f>SUM(A347:A386)-(40-B389)*A386</f>
        <v>#VALUE!</v>
      </c>
      <c r="B388" s="126" t="e">
        <f>SUM(C347:C386)-(40-(B389))*C386</f>
        <v>#VALUE!</v>
      </c>
      <c r="C388" s="126"/>
      <c r="D388" s="126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</row>
    <row r="389" spans="1:34" x14ac:dyDescent="0.3">
      <c r="A389" s="126" t="s">
        <v>13</v>
      </c>
      <c r="B389" s="126">
        <f>EINGABEN!$A$46</f>
        <v>0</v>
      </c>
      <c r="C389" s="126" t="s">
        <v>18</v>
      </c>
      <c r="D389" s="126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</row>
    <row r="390" spans="1:34" x14ac:dyDescent="0.3">
      <c r="A390" s="126"/>
      <c r="B390" s="126"/>
      <c r="C390" s="126"/>
      <c r="D390" s="126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</row>
    <row r="391" spans="1:34" x14ac:dyDescent="0.3">
      <c r="A391" s="126" t="s">
        <v>11</v>
      </c>
      <c r="B391" s="126" t="e">
        <f>(B389*M388-A388*I388)</f>
        <v>#VALUE!</v>
      </c>
      <c r="C391" s="126" t="s">
        <v>19</v>
      </c>
      <c r="D391" s="126"/>
      <c r="E391" s="117" t="s">
        <v>40</v>
      </c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</row>
    <row r="392" spans="1:34" x14ac:dyDescent="0.3">
      <c r="A392" s="126"/>
      <c r="B392" s="126"/>
      <c r="C392" s="126"/>
      <c r="D392" s="126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</row>
    <row r="393" spans="1:34" x14ac:dyDescent="0.3">
      <c r="A393" s="126" t="s">
        <v>16</v>
      </c>
      <c r="B393" s="126" t="e">
        <f>(B389*B388-A388^2)</f>
        <v>#VALUE!</v>
      </c>
      <c r="C393" s="126" t="s">
        <v>0</v>
      </c>
      <c r="D393" s="126"/>
      <c r="E393" s="117" t="s">
        <v>41</v>
      </c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</row>
    <row r="394" spans="1:34" x14ac:dyDescent="0.3">
      <c r="A394" s="126"/>
      <c r="B394" s="126"/>
      <c r="C394" s="126"/>
      <c r="D394" s="126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6"/>
      <c r="X394" s="116"/>
      <c r="Y394" s="116"/>
      <c r="Z394" s="116"/>
      <c r="AA394" s="116"/>
      <c r="AB394" s="116"/>
      <c r="AC394" s="116"/>
      <c r="AD394" s="116"/>
      <c r="AE394" s="116"/>
      <c r="AF394" s="116"/>
      <c r="AG394" s="116"/>
      <c r="AH394" s="116"/>
    </row>
    <row r="395" spans="1:34" x14ac:dyDescent="0.3">
      <c r="A395" s="126" t="s">
        <v>15</v>
      </c>
      <c r="B395" s="126">
        <f>(B389*K388-(I388^2))</f>
        <v>0</v>
      </c>
      <c r="C395" s="126"/>
      <c r="D395" s="126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</row>
    <row r="396" spans="1:34" x14ac:dyDescent="0.3">
      <c r="A396" s="126"/>
      <c r="B396" s="126"/>
      <c r="C396" s="126"/>
      <c r="D396" s="126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6"/>
      <c r="X396" s="116"/>
      <c r="Y396" s="116"/>
      <c r="Z396" s="116"/>
      <c r="AA396" s="116"/>
      <c r="AB396" s="116"/>
      <c r="AC396" s="116"/>
      <c r="AD396" s="116"/>
      <c r="AE396" s="116"/>
      <c r="AF396" s="116"/>
      <c r="AG396" s="116"/>
      <c r="AH396" s="116"/>
    </row>
    <row r="397" spans="1:34" x14ac:dyDescent="0.3">
      <c r="A397" s="126"/>
      <c r="B397" s="126"/>
      <c r="C397" s="126" t="s">
        <v>35</v>
      </c>
      <c r="D397" s="126"/>
      <c r="E397" s="117"/>
      <c r="F397" s="117" t="e">
        <f>ABS(B391)/((B393*B395)^0.5)</f>
        <v>#VALUE!</v>
      </c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</row>
    <row r="398" spans="1:34" x14ac:dyDescent="0.3">
      <c r="A398" s="126"/>
      <c r="B398" s="126"/>
      <c r="C398" s="126"/>
      <c r="D398" s="126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</row>
    <row r="399" spans="1:34" x14ac:dyDescent="0.3">
      <c r="A399" s="126"/>
      <c r="B399" s="126"/>
      <c r="C399" s="126" t="s">
        <v>36</v>
      </c>
      <c r="D399" s="126"/>
      <c r="E399" s="117"/>
      <c r="F399" s="117" t="e">
        <f>IF(D407*F407=0,0,F397)</f>
        <v>#VALUE!</v>
      </c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6"/>
      <c r="X399" s="116"/>
      <c r="Y399" s="116"/>
      <c r="Z399" s="116"/>
      <c r="AA399" s="116"/>
      <c r="AB399" s="116"/>
      <c r="AC399" s="116"/>
      <c r="AD399" s="116"/>
      <c r="AE399" s="116"/>
      <c r="AF399" s="116"/>
      <c r="AG399" s="116"/>
      <c r="AH399" s="116"/>
    </row>
    <row r="400" spans="1:34" x14ac:dyDescent="0.3">
      <c r="A400" s="126"/>
      <c r="B400" s="126"/>
      <c r="C400" s="126"/>
      <c r="D400" s="126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</row>
    <row r="401" spans="1:34" x14ac:dyDescent="0.3">
      <c r="A401" s="126"/>
      <c r="B401" s="126"/>
      <c r="C401" s="126" t="s">
        <v>28</v>
      </c>
      <c r="D401" s="126" t="e">
        <f>(I388-F401*A388)/B389</f>
        <v>#VALUE!</v>
      </c>
      <c r="E401" s="117" t="s">
        <v>31</v>
      </c>
      <c r="F401" s="117" t="e">
        <f>(B391/B393)</f>
        <v>#VALUE!</v>
      </c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</row>
    <row r="402" spans="1:34" x14ac:dyDescent="0.3">
      <c r="A402" s="126"/>
      <c r="B402" s="126"/>
      <c r="C402" s="126"/>
      <c r="D402" s="126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</row>
    <row r="403" spans="1:34" x14ac:dyDescent="0.3">
      <c r="A403" s="126"/>
      <c r="B403" s="126"/>
      <c r="C403" s="126" t="s">
        <v>29</v>
      </c>
      <c r="D403" s="126" t="e">
        <f>((2.71828184^(-D401/F401)))-ABS(V347-W347)</f>
        <v>#VALUE!</v>
      </c>
      <c r="E403" s="117" t="s">
        <v>32</v>
      </c>
      <c r="F403" s="117">
        <f>'FALL A+F'!$F$159</f>
        <v>0</v>
      </c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</row>
    <row r="404" spans="1:34" x14ac:dyDescent="0.3">
      <c r="A404" s="126"/>
      <c r="B404" s="126"/>
      <c r="C404" s="126"/>
      <c r="D404" s="126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</row>
    <row r="405" spans="1:34" x14ac:dyDescent="0.3">
      <c r="A405" s="126"/>
      <c r="B405" s="126"/>
      <c r="C405" s="126" t="s">
        <v>30</v>
      </c>
      <c r="D405" s="126">
        <f>(E386+F405)</f>
        <v>14.399999999999999</v>
      </c>
      <c r="E405" s="117" t="s">
        <v>20</v>
      </c>
      <c r="F405" s="117">
        <f>(MAX(B266:B305)-MIN(B266:B305))*0.6</f>
        <v>5.3999999999999995</v>
      </c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6"/>
      <c r="X405" s="116"/>
      <c r="Y405" s="116"/>
      <c r="Z405" s="116"/>
      <c r="AA405" s="116"/>
      <c r="AB405" s="116"/>
      <c r="AC405" s="116"/>
      <c r="AD405" s="116"/>
      <c r="AE405" s="116"/>
      <c r="AF405" s="116"/>
      <c r="AG405" s="116"/>
      <c r="AH405" s="116"/>
    </row>
    <row r="406" spans="1:34" x14ac:dyDescent="0.3">
      <c r="A406" s="126"/>
      <c r="B406" s="126"/>
      <c r="C406" s="126"/>
      <c r="D406" s="126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</row>
    <row r="407" spans="1:34" x14ac:dyDescent="0.3">
      <c r="A407" s="126"/>
      <c r="B407" s="126"/>
      <c r="C407" s="126" t="s">
        <v>22</v>
      </c>
      <c r="D407" s="126" t="e">
        <f>IF(A386&lt;D403,0,F397)</f>
        <v>#VALUE!</v>
      </c>
      <c r="E407" s="117" t="s">
        <v>24</v>
      </c>
      <c r="F407" s="117" t="e">
        <f>IF(A347&gt;D403,0,D403)</f>
        <v>#VALUE!</v>
      </c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</row>
    <row r="408" spans="1:34" x14ac:dyDescent="0.3">
      <c r="A408" s="126"/>
      <c r="B408" s="126"/>
      <c r="C408" s="126"/>
      <c r="D408" s="126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</row>
    <row r="409" spans="1:34" x14ac:dyDescent="0.3">
      <c r="A409" s="126"/>
      <c r="B409" s="126"/>
      <c r="C409" s="126" t="s">
        <v>23</v>
      </c>
      <c r="D409" s="126" t="s">
        <v>21</v>
      </c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</row>
    <row r="410" spans="1:34" x14ac:dyDescent="0.3">
      <c r="A410" s="126"/>
      <c r="B410" s="126"/>
      <c r="C410" s="126"/>
      <c r="D410" s="126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</row>
    <row r="411" spans="1:34" x14ac:dyDescent="0.3">
      <c r="A411" s="126"/>
      <c r="B411" s="126"/>
      <c r="C411" s="126"/>
      <c r="D411" s="126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6"/>
      <c r="X411" s="116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</row>
    <row r="412" spans="1:34" x14ac:dyDescent="0.3">
      <c r="A412" s="126"/>
      <c r="B412" s="126"/>
      <c r="C412" s="126" t="s">
        <v>25</v>
      </c>
      <c r="D412" s="126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</row>
    <row r="413" spans="1:34" x14ac:dyDescent="0.3">
      <c r="A413" s="126"/>
      <c r="B413" s="126"/>
      <c r="C413" s="126"/>
      <c r="D413" s="126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</row>
    <row r="414" spans="1:34" x14ac:dyDescent="0.3">
      <c r="A414" s="126"/>
      <c r="B414" s="126"/>
      <c r="C414" s="126" t="s">
        <v>26</v>
      </c>
      <c r="D414" s="126">
        <v>700</v>
      </c>
      <c r="E414" s="117" t="s">
        <v>33</v>
      </c>
      <c r="F414" s="117" t="e">
        <f>((2.71828184^(F401*LN((D414)+ABS(V347-W347)))+D401)/((2.71828184^(F401*LN((D414)+ABS(V347-W347)))+D401)+1))*1</f>
        <v>#VALUE!</v>
      </c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6"/>
      <c r="X414" s="116"/>
      <c r="Y414" s="116"/>
      <c r="Z414" s="116"/>
      <c r="AA414" s="116"/>
      <c r="AB414" s="116"/>
      <c r="AC414" s="116"/>
      <c r="AD414" s="116"/>
      <c r="AE414" s="116"/>
      <c r="AF414" s="116"/>
      <c r="AG414" s="116"/>
      <c r="AH414" s="116"/>
    </row>
    <row r="415" spans="1:34" x14ac:dyDescent="0.3">
      <c r="A415" s="126"/>
      <c r="B415" s="126"/>
      <c r="C415" s="126" t="s">
        <v>49</v>
      </c>
      <c r="D415" s="126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6"/>
      <c r="X415" s="116"/>
      <c r="Y415" s="116"/>
      <c r="Z415" s="116"/>
      <c r="AA415" s="116"/>
      <c r="AB415" s="116"/>
      <c r="AC415" s="116"/>
      <c r="AD415" s="116"/>
      <c r="AE415" s="116"/>
      <c r="AF415" s="116"/>
      <c r="AG415" s="116"/>
      <c r="AH415" s="116"/>
    </row>
    <row r="416" spans="1:34" x14ac:dyDescent="0.3">
      <c r="A416" s="126"/>
      <c r="B416" s="126"/>
      <c r="C416" s="126"/>
      <c r="D416" s="126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6"/>
      <c r="X416" s="116"/>
      <c r="Y416" s="116"/>
      <c r="Z416" s="116"/>
      <c r="AA416" s="116"/>
      <c r="AB416" s="116"/>
      <c r="AC416" s="116"/>
      <c r="AD416" s="116"/>
      <c r="AE416" s="116"/>
      <c r="AF416" s="116"/>
      <c r="AG416" s="116"/>
      <c r="AH416" s="116"/>
    </row>
    <row r="417" spans="1:34" x14ac:dyDescent="0.3">
      <c r="A417" s="126"/>
      <c r="B417" s="126"/>
      <c r="C417" s="126" t="s">
        <v>27</v>
      </c>
      <c r="D417" s="126">
        <v>302.83999999999997</v>
      </c>
      <c r="E417" s="117" t="s">
        <v>34</v>
      </c>
      <c r="F417" s="117" t="e">
        <f>(2.71828184^((LN((D417/D405)/(1-(D417/D405)))-D401)/F401))</f>
        <v>#NUM!</v>
      </c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</row>
    <row r="418" spans="1:34" x14ac:dyDescent="0.3">
      <c r="A418" s="126"/>
      <c r="B418" s="126"/>
      <c r="C418" s="126" t="s">
        <v>38</v>
      </c>
      <c r="D418" s="126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6"/>
      <c r="X418" s="116"/>
      <c r="Y418" s="116"/>
      <c r="Z418" s="116"/>
      <c r="AA418" s="116"/>
      <c r="AB418" s="116"/>
      <c r="AC418" s="116"/>
      <c r="AD418" s="116"/>
      <c r="AE418" s="116"/>
      <c r="AF418" s="116"/>
      <c r="AG418" s="116"/>
      <c r="AH418" s="116"/>
    </row>
    <row r="419" spans="1:34" x14ac:dyDescent="0.3">
      <c r="A419" s="126"/>
      <c r="B419" s="126"/>
      <c r="C419" s="126" t="s">
        <v>39</v>
      </c>
      <c r="D419" s="126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6"/>
      <c r="X419" s="116"/>
      <c r="Y419" s="116"/>
      <c r="Z419" s="116"/>
      <c r="AA419" s="116"/>
      <c r="AB419" s="116"/>
      <c r="AC419" s="116"/>
      <c r="AD419" s="116"/>
      <c r="AE419" s="116"/>
      <c r="AF419" s="116"/>
      <c r="AG419" s="116"/>
      <c r="AH419" s="116"/>
    </row>
    <row r="420" spans="1:34" x14ac:dyDescent="0.3">
      <c r="A420" s="126"/>
      <c r="B420" s="126"/>
      <c r="C420" s="126"/>
      <c r="D420" s="126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6"/>
      <c r="X420" s="116"/>
      <c r="Y420" s="116"/>
      <c r="Z420" s="116"/>
      <c r="AA420" s="116"/>
      <c r="AB420" s="116"/>
      <c r="AC420" s="116"/>
      <c r="AD420" s="116"/>
      <c r="AE420" s="116"/>
      <c r="AF420" s="116"/>
      <c r="AG420" s="116"/>
      <c r="AH420" s="116"/>
    </row>
    <row r="421" spans="1:34" x14ac:dyDescent="0.3">
      <c r="A421" s="126"/>
      <c r="B421" s="126"/>
      <c r="C421" s="126"/>
      <c r="D421" s="126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6"/>
      <c r="X421" s="116"/>
      <c r="Y421" s="116"/>
      <c r="Z421" s="116"/>
      <c r="AA421" s="116"/>
      <c r="AB421" s="116"/>
      <c r="AC421" s="116"/>
      <c r="AD421" s="116"/>
      <c r="AE421" s="116"/>
      <c r="AF421" s="116"/>
      <c r="AG421" s="116"/>
      <c r="AH421" s="116"/>
    </row>
    <row r="422" spans="1:34" x14ac:dyDescent="0.3">
      <c r="A422" s="126"/>
      <c r="B422" s="126"/>
      <c r="C422" s="126"/>
      <c r="D422" s="126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6"/>
      <c r="X422" s="116"/>
      <c r="Y422" s="116"/>
      <c r="Z422" s="116"/>
      <c r="AA422" s="116"/>
      <c r="AB422" s="116"/>
      <c r="AC422" s="116"/>
      <c r="AD422" s="116"/>
      <c r="AE422" s="116"/>
      <c r="AF422" s="116"/>
      <c r="AG422" s="116"/>
      <c r="AH422" s="116"/>
    </row>
    <row r="423" spans="1:34" x14ac:dyDescent="0.3">
      <c r="A423" s="126"/>
      <c r="B423" s="126"/>
      <c r="C423" s="126"/>
      <c r="D423" s="126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6"/>
      <c r="X423" s="116"/>
      <c r="Y423" s="116"/>
      <c r="Z423" s="116"/>
      <c r="AA423" s="116"/>
      <c r="AB423" s="116"/>
      <c r="AC423" s="116"/>
      <c r="AD423" s="116"/>
      <c r="AE423" s="116"/>
      <c r="AF423" s="116"/>
      <c r="AG423" s="116"/>
      <c r="AH423" s="116"/>
    </row>
    <row r="424" spans="1:34" x14ac:dyDescent="0.3">
      <c r="A424" s="126"/>
      <c r="B424" s="126"/>
      <c r="C424" s="126"/>
      <c r="D424" s="126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6"/>
      <c r="X424" s="116"/>
      <c r="Y424" s="116"/>
      <c r="Z424" s="116"/>
      <c r="AA424" s="116"/>
      <c r="AB424" s="116"/>
      <c r="AC424" s="116"/>
      <c r="AD424" s="116"/>
      <c r="AE424" s="116"/>
      <c r="AF424" s="116"/>
      <c r="AG424" s="116"/>
      <c r="AH424" s="116"/>
    </row>
    <row r="425" spans="1:34" x14ac:dyDescent="0.3">
      <c r="A425" s="126"/>
      <c r="B425" s="126"/>
      <c r="C425" s="126"/>
      <c r="D425" s="126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6"/>
      <c r="X425" s="116"/>
      <c r="Y425" s="116"/>
      <c r="Z425" s="116"/>
      <c r="AA425" s="116"/>
      <c r="AB425" s="116"/>
      <c r="AC425" s="116"/>
      <c r="AD425" s="116"/>
      <c r="AE425" s="116"/>
      <c r="AF425" s="116"/>
      <c r="AG425" s="116"/>
      <c r="AH425" s="116"/>
    </row>
    <row r="426" spans="1:34" x14ac:dyDescent="0.3">
      <c r="A426" s="126"/>
      <c r="B426" s="126"/>
      <c r="C426" s="126"/>
      <c r="D426" s="126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6"/>
      <c r="X426" s="116"/>
      <c r="Y426" s="116"/>
      <c r="Z426" s="116"/>
      <c r="AA426" s="116"/>
      <c r="AB426" s="116"/>
      <c r="AC426" s="116"/>
      <c r="AD426" s="116"/>
      <c r="AE426" s="116"/>
      <c r="AF426" s="116"/>
      <c r="AG426" s="116"/>
      <c r="AH426" s="116"/>
    </row>
    <row r="427" spans="1:34" x14ac:dyDescent="0.3">
      <c r="A427" s="126" t="s">
        <v>7</v>
      </c>
      <c r="B427" s="126" t="s">
        <v>8</v>
      </c>
      <c r="C427" s="126" t="s">
        <v>12</v>
      </c>
      <c r="D427" s="126" t="s">
        <v>9</v>
      </c>
      <c r="E427" s="117" t="s">
        <v>10</v>
      </c>
      <c r="F427" s="117" t="s">
        <v>17</v>
      </c>
      <c r="G427" s="117" t="s">
        <v>14</v>
      </c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</row>
    <row r="428" spans="1:34" x14ac:dyDescent="0.3">
      <c r="A428" s="126">
        <f t="shared" ref="A428:B447" si="17">A6</f>
        <v>0</v>
      </c>
      <c r="B428" s="126">
        <f t="shared" si="17"/>
        <v>0</v>
      </c>
      <c r="C428" s="126">
        <f t="shared" ref="C428:C467" si="18">(A428^2)</f>
        <v>0</v>
      </c>
      <c r="D428" s="126">
        <f>IF(B428=0,E428,B428)</f>
        <v>9</v>
      </c>
      <c r="E428" s="117">
        <f>MAX(B428:B467)</f>
        <v>9</v>
      </c>
      <c r="F428" s="117">
        <f>IF(B428="","",(((E428+F486)/(D428))-10^-0.0000001)^-1)</f>
        <v>1.2499996402212246</v>
      </c>
      <c r="G428" s="117">
        <f>IF(B428="",1,F428)</f>
        <v>1.2499996402212246</v>
      </c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6"/>
      <c r="X428" s="116"/>
      <c r="Y428" s="116"/>
      <c r="Z428" s="116"/>
      <c r="AA428" s="116"/>
      <c r="AB428" s="116"/>
      <c r="AC428" s="116"/>
      <c r="AD428" s="116"/>
      <c r="AE428" s="116"/>
      <c r="AF428" s="116"/>
      <c r="AG428" s="116"/>
      <c r="AH428" s="116"/>
    </row>
    <row r="429" spans="1:34" x14ac:dyDescent="0.3">
      <c r="A429" s="126">
        <f t="shared" si="17"/>
        <v>0</v>
      </c>
      <c r="B429" s="126">
        <f t="shared" si="17"/>
        <v>0</v>
      </c>
      <c r="C429" s="126">
        <f t="shared" si="18"/>
        <v>0</v>
      </c>
      <c r="D429" s="126">
        <f t="shared" ref="D429:D467" si="19">IF(B429=0,E429,B429)</f>
        <v>9</v>
      </c>
      <c r="E429" s="117">
        <f>(E428)</f>
        <v>9</v>
      </c>
      <c r="F429" s="117">
        <f>IF(B429="","",(((E429+F486)/(D429))-10^-0.0000001)^-1)</f>
        <v>1.2499996402212246</v>
      </c>
      <c r="G429" s="117">
        <f t="shared" ref="G429:G467" si="20">IF(B429="",1,F429)</f>
        <v>1.2499996402212246</v>
      </c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6"/>
      <c r="X429" s="116"/>
      <c r="Y429" s="116"/>
      <c r="Z429" s="116"/>
      <c r="AA429" s="116"/>
      <c r="AB429" s="116"/>
      <c r="AC429" s="116"/>
      <c r="AD429" s="116"/>
      <c r="AE429" s="116"/>
      <c r="AF429" s="116"/>
      <c r="AG429" s="116"/>
      <c r="AH429" s="116"/>
    </row>
    <row r="430" spans="1:34" x14ac:dyDescent="0.3">
      <c r="A430" s="126">
        <f t="shared" si="17"/>
        <v>0</v>
      </c>
      <c r="B430" s="126">
        <f t="shared" si="17"/>
        <v>0</v>
      </c>
      <c r="C430" s="126">
        <f t="shared" si="18"/>
        <v>0</v>
      </c>
      <c r="D430" s="126">
        <f t="shared" si="19"/>
        <v>9</v>
      </c>
      <c r="E430" s="117">
        <f t="shared" ref="E430:E467" si="21">(E429)</f>
        <v>9</v>
      </c>
      <c r="F430" s="117">
        <f>IF(B430="","",(((E430+F486)/(D430))-10^-0.0000001)^-1)</f>
        <v>1.2499996402212246</v>
      </c>
      <c r="G430" s="117">
        <f t="shared" si="20"/>
        <v>1.2499996402212246</v>
      </c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6"/>
      <c r="X430" s="116"/>
      <c r="Y430" s="116"/>
      <c r="Z430" s="116"/>
      <c r="AA430" s="116"/>
      <c r="AB430" s="116"/>
      <c r="AC430" s="116"/>
      <c r="AD430" s="116"/>
      <c r="AE430" s="116"/>
      <c r="AF430" s="116"/>
      <c r="AG430" s="116"/>
      <c r="AH430" s="116"/>
    </row>
    <row r="431" spans="1:34" x14ac:dyDescent="0.3">
      <c r="A431" s="126">
        <f t="shared" si="17"/>
        <v>0</v>
      </c>
      <c r="B431" s="126">
        <f t="shared" si="17"/>
        <v>0</v>
      </c>
      <c r="C431" s="126">
        <f t="shared" si="18"/>
        <v>0</v>
      </c>
      <c r="D431" s="126">
        <f t="shared" si="19"/>
        <v>9</v>
      </c>
      <c r="E431" s="117">
        <f t="shared" si="21"/>
        <v>9</v>
      </c>
      <c r="F431" s="117">
        <f>IF(B431="","",(((E431+F486)/(D431))-10^-0.0000001)^-1)</f>
        <v>1.2499996402212246</v>
      </c>
      <c r="G431" s="117">
        <f t="shared" si="20"/>
        <v>1.2499996402212246</v>
      </c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6"/>
      <c r="X431" s="116"/>
      <c r="Y431" s="116"/>
      <c r="Z431" s="116"/>
      <c r="AA431" s="116"/>
      <c r="AB431" s="116"/>
      <c r="AC431" s="116"/>
      <c r="AD431" s="116"/>
      <c r="AE431" s="116"/>
      <c r="AF431" s="116"/>
      <c r="AG431" s="116"/>
      <c r="AH431" s="116"/>
    </row>
    <row r="432" spans="1:34" x14ac:dyDescent="0.3">
      <c r="A432" s="126">
        <f t="shared" si="17"/>
        <v>0</v>
      </c>
      <c r="B432" s="126">
        <f t="shared" si="17"/>
        <v>0</v>
      </c>
      <c r="C432" s="126">
        <f t="shared" si="18"/>
        <v>0</v>
      </c>
      <c r="D432" s="126">
        <f t="shared" si="19"/>
        <v>9</v>
      </c>
      <c r="E432" s="117">
        <f t="shared" si="21"/>
        <v>9</v>
      </c>
      <c r="F432" s="117">
        <f>IF(B432="","",(((E432+F486)/(D432))-10^-0.0000001)^-1)</f>
        <v>1.2499996402212246</v>
      </c>
      <c r="G432" s="117">
        <f t="shared" si="20"/>
        <v>1.2499996402212246</v>
      </c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6"/>
      <c r="X432" s="116"/>
      <c r="Y432" s="116"/>
      <c r="Z432" s="116"/>
      <c r="AA432" s="116"/>
      <c r="AB432" s="116"/>
      <c r="AC432" s="116"/>
      <c r="AD432" s="116"/>
      <c r="AE432" s="116"/>
      <c r="AF432" s="116"/>
      <c r="AG432" s="116"/>
      <c r="AH432" s="116"/>
    </row>
    <row r="433" spans="1:34" x14ac:dyDescent="0.3">
      <c r="A433" s="126">
        <f t="shared" si="17"/>
        <v>0</v>
      </c>
      <c r="B433" s="126">
        <f t="shared" si="17"/>
        <v>0</v>
      </c>
      <c r="C433" s="126">
        <f t="shared" si="18"/>
        <v>0</v>
      </c>
      <c r="D433" s="126">
        <f t="shared" si="19"/>
        <v>9</v>
      </c>
      <c r="E433" s="117">
        <f t="shared" si="21"/>
        <v>9</v>
      </c>
      <c r="F433" s="117">
        <f>IF(B433="","",(((E433+F486)/(D433))-10^-0.0000001)^-1)</f>
        <v>1.2499996402212246</v>
      </c>
      <c r="G433" s="117">
        <f t="shared" si="20"/>
        <v>1.2499996402212246</v>
      </c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6"/>
      <c r="X433" s="116"/>
      <c r="Y433" s="116"/>
      <c r="Z433" s="116"/>
      <c r="AA433" s="116"/>
      <c r="AB433" s="116"/>
      <c r="AC433" s="116"/>
      <c r="AD433" s="116"/>
      <c r="AE433" s="116"/>
      <c r="AF433" s="116"/>
      <c r="AG433" s="116"/>
      <c r="AH433" s="116"/>
    </row>
    <row r="434" spans="1:34" x14ac:dyDescent="0.3">
      <c r="A434" s="126">
        <f t="shared" si="17"/>
        <v>0</v>
      </c>
      <c r="B434" s="126">
        <f t="shared" si="17"/>
        <v>0</v>
      </c>
      <c r="C434" s="126">
        <f t="shared" si="18"/>
        <v>0</v>
      </c>
      <c r="D434" s="126">
        <f t="shared" si="19"/>
        <v>9</v>
      </c>
      <c r="E434" s="117">
        <f t="shared" si="21"/>
        <v>9</v>
      </c>
      <c r="F434" s="117">
        <f>IF(B434="","",(((E434+F486)/(D434))-10^-0.0000001)^-1)</f>
        <v>1.2499996402212246</v>
      </c>
      <c r="G434" s="117">
        <f t="shared" si="20"/>
        <v>1.2499996402212246</v>
      </c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6"/>
      <c r="X434" s="116"/>
      <c r="Y434" s="116"/>
      <c r="Z434" s="116"/>
      <c r="AA434" s="116"/>
      <c r="AB434" s="116"/>
      <c r="AC434" s="116"/>
      <c r="AD434" s="116"/>
      <c r="AE434" s="116"/>
      <c r="AF434" s="116"/>
      <c r="AG434" s="116"/>
      <c r="AH434" s="116"/>
    </row>
    <row r="435" spans="1:34" x14ac:dyDescent="0.3">
      <c r="A435" s="126">
        <f t="shared" si="17"/>
        <v>0</v>
      </c>
      <c r="B435" s="126">
        <f t="shared" si="17"/>
        <v>0</v>
      </c>
      <c r="C435" s="126">
        <f t="shared" si="18"/>
        <v>0</v>
      </c>
      <c r="D435" s="126">
        <f t="shared" si="19"/>
        <v>9</v>
      </c>
      <c r="E435" s="117">
        <f t="shared" si="21"/>
        <v>9</v>
      </c>
      <c r="F435" s="117">
        <f>IF(B435="","",(((E435+F486)/(D435))-10^-0.0000001)^-1)</f>
        <v>1.2499996402212246</v>
      </c>
      <c r="G435" s="117">
        <f t="shared" si="20"/>
        <v>1.2499996402212246</v>
      </c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6"/>
      <c r="X435" s="116"/>
      <c r="Y435" s="116"/>
      <c r="Z435" s="116"/>
      <c r="AA435" s="116"/>
      <c r="AB435" s="116"/>
      <c r="AC435" s="116"/>
      <c r="AD435" s="116"/>
      <c r="AE435" s="116"/>
      <c r="AF435" s="116"/>
      <c r="AG435" s="116"/>
      <c r="AH435" s="116"/>
    </row>
    <row r="436" spans="1:34" x14ac:dyDescent="0.3">
      <c r="A436" s="126">
        <f t="shared" si="17"/>
        <v>0</v>
      </c>
      <c r="B436" s="126">
        <f t="shared" si="17"/>
        <v>0</v>
      </c>
      <c r="C436" s="126">
        <f t="shared" si="18"/>
        <v>0</v>
      </c>
      <c r="D436" s="126">
        <f t="shared" si="19"/>
        <v>9</v>
      </c>
      <c r="E436" s="117">
        <f t="shared" si="21"/>
        <v>9</v>
      </c>
      <c r="F436" s="117">
        <f>IF(B436="","",(((E436+F486)/(D436))-10^-0.0000001)^-1)</f>
        <v>1.2499996402212246</v>
      </c>
      <c r="G436" s="117">
        <f t="shared" si="20"/>
        <v>1.2499996402212246</v>
      </c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6"/>
      <c r="X436" s="116"/>
      <c r="Y436" s="116"/>
      <c r="Z436" s="116"/>
      <c r="AA436" s="116"/>
      <c r="AB436" s="116"/>
      <c r="AC436" s="116"/>
      <c r="AD436" s="116"/>
      <c r="AE436" s="116"/>
      <c r="AF436" s="116"/>
      <c r="AG436" s="116"/>
      <c r="AH436" s="116"/>
    </row>
    <row r="437" spans="1:34" x14ac:dyDescent="0.3">
      <c r="A437" s="126">
        <f t="shared" si="17"/>
        <v>0</v>
      </c>
      <c r="B437" s="126">
        <f t="shared" si="17"/>
        <v>0</v>
      </c>
      <c r="C437" s="126">
        <f t="shared" si="18"/>
        <v>0</v>
      </c>
      <c r="D437" s="126">
        <f t="shared" si="19"/>
        <v>9</v>
      </c>
      <c r="E437" s="117">
        <f t="shared" si="21"/>
        <v>9</v>
      </c>
      <c r="F437" s="117">
        <f>IF(B437="","",(((E437+F486)/(D437))-10^-0.0000001)^-1)</f>
        <v>1.2499996402212246</v>
      </c>
      <c r="G437" s="117">
        <f t="shared" si="20"/>
        <v>1.2499996402212246</v>
      </c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6"/>
      <c r="X437" s="116"/>
      <c r="Y437" s="116"/>
      <c r="Z437" s="116"/>
      <c r="AA437" s="116"/>
      <c r="AB437" s="116"/>
      <c r="AC437" s="116"/>
      <c r="AD437" s="116"/>
      <c r="AE437" s="116"/>
      <c r="AF437" s="116"/>
      <c r="AG437" s="116"/>
      <c r="AH437" s="116"/>
    </row>
    <row r="438" spans="1:34" x14ac:dyDescent="0.3">
      <c r="A438" s="126">
        <f t="shared" si="17"/>
        <v>0</v>
      </c>
      <c r="B438" s="126">
        <f t="shared" si="17"/>
        <v>0</v>
      </c>
      <c r="C438" s="126">
        <f t="shared" si="18"/>
        <v>0</v>
      </c>
      <c r="D438" s="126">
        <f t="shared" si="19"/>
        <v>9</v>
      </c>
      <c r="E438" s="117">
        <f t="shared" si="21"/>
        <v>9</v>
      </c>
      <c r="F438" s="117">
        <f>IF(B438="","",(((E438+F486)/(D438))-10^-0.0000001)^-1)</f>
        <v>1.2499996402212246</v>
      </c>
      <c r="G438" s="117">
        <f t="shared" si="20"/>
        <v>1.2499996402212246</v>
      </c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6"/>
      <c r="X438" s="116"/>
      <c r="Y438" s="116"/>
      <c r="Z438" s="116"/>
      <c r="AA438" s="116"/>
      <c r="AB438" s="116"/>
      <c r="AC438" s="116"/>
      <c r="AD438" s="116"/>
      <c r="AE438" s="116"/>
      <c r="AF438" s="116"/>
      <c r="AG438" s="116"/>
      <c r="AH438" s="116"/>
    </row>
    <row r="439" spans="1:34" x14ac:dyDescent="0.3">
      <c r="A439" s="126">
        <f t="shared" si="17"/>
        <v>0</v>
      </c>
      <c r="B439" s="126">
        <f t="shared" si="17"/>
        <v>0</v>
      </c>
      <c r="C439" s="126">
        <f t="shared" si="18"/>
        <v>0</v>
      </c>
      <c r="D439" s="126">
        <f t="shared" si="19"/>
        <v>9</v>
      </c>
      <c r="E439" s="117">
        <f t="shared" si="21"/>
        <v>9</v>
      </c>
      <c r="F439" s="117">
        <f>IF(B439="","",(((E439+F486)/(D439))-10^-0.0000001)^-1)</f>
        <v>1.2499996402212246</v>
      </c>
      <c r="G439" s="117">
        <f t="shared" si="20"/>
        <v>1.2499996402212246</v>
      </c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6"/>
      <c r="AG439" s="116"/>
      <c r="AH439" s="116"/>
    </row>
    <row r="440" spans="1:34" x14ac:dyDescent="0.3">
      <c r="A440" s="126">
        <f t="shared" si="17"/>
        <v>0</v>
      </c>
      <c r="B440" s="126">
        <f t="shared" si="17"/>
        <v>0</v>
      </c>
      <c r="C440" s="126">
        <f t="shared" si="18"/>
        <v>0</v>
      </c>
      <c r="D440" s="126">
        <f t="shared" si="19"/>
        <v>9</v>
      </c>
      <c r="E440" s="117">
        <f t="shared" si="21"/>
        <v>9</v>
      </c>
      <c r="F440" s="117">
        <f>IF(B440="","",(((E440+F486)/(D440))-10^-0.0000001)^-1)</f>
        <v>1.2499996402212246</v>
      </c>
      <c r="G440" s="117">
        <f t="shared" si="20"/>
        <v>1.2499996402212246</v>
      </c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6"/>
      <c r="X440" s="116"/>
      <c r="Y440" s="116"/>
      <c r="Z440" s="116"/>
      <c r="AA440" s="116"/>
      <c r="AB440" s="116"/>
      <c r="AC440" s="116"/>
      <c r="AD440" s="116"/>
      <c r="AE440" s="116"/>
      <c r="AF440" s="116"/>
      <c r="AG440" s="116"/>
      <c r="AH440" s="116"/>
    </row>
    <row r="441" spans="1:34" x14ac:dyDescent="0.3">
      <c r="A441" s="126">
        <f t="shared" si="17"/>
        <v>0</v>
      </c>
      <c r="B441" s="126">
        <f t="shared" si="17"/>
        <v>0</v>
      </c>
      <c r="C441" s="126">
        <f t="shared" si="18"/>
        <v>0</v>
      </c>
      <c r="D441" s="126">
        <f t="shared" si="19"/>
        <v>9</v>
      </c>
      <c r="E441" s="117">
        <f t="shared" si="21"/>
        <v>9</v>
      </c>
      <c r="F441" s="117">
        <f>IF(B441="","",(((E441+F486)/(D441))-10^-0.0000001)^-1)</f>
        <v>1.2499996402212246</v>
      </c>
      <c r="G441" s="117">
        <f t="shared" si="20"/>
        <v>1.2499996402212246</v>
      </c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6"/>
      <c r="X441" s="116"/>
      <c r="Y441" s="116"/>
      <c r="Z441" s="116"/>
      <c r="AA441" s="116"/>
      <c r="AB441" s="116"/>
      <c r="AC441" s="116"/>
      <c r="AD441" s="116"/>
      <c r="AE441" s="116"/>
      <c r="AF441" s="116"/>
      <c r="AG441" s="116"/>
      <c r="AH441" s="116"/>
    </row>
    <row r="442" spans="1:34" x14ac:dyDescent="0.3">
      <c r="A442" s="126">
        <f t="shared" si="17"/>
        <v>0</v>
      </c>
      <c r="B442" s="126">
        <f t="shared" si="17"/>
        <v>0</v>
      </c>
      <c r="C442" s="126">
        <f t="shared" si="18"/>
        <v>0</v>
      </c>
      <c r="D442" s="126">
        <f t="shared" si="19"/>
        <v>9</v>
      </c>
      <c r="E442" s="117">
        <f t="shared" si="21"/>
        <v>9</v>
      </c>
      <c r="F442" s="117">
        <f>IF(B442="","",(((E442+F486)/(D442))-10^-0.0000001)^-1)</f>
        <v>1.2499996402212246</v>
      </c>
      <c r="G442" s="117">
        <f t="shared" si="20"/>
        <v>1.2499996402212246</v>
      </c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6"/>
      <c r="X442" s="116"/>
      <c r="Y442" s="116"/>
      <c r="Z442" s="116"/>
      <c r="AA442" s="116"/>
      <c r="AB442" s="116"/>
      <c r="AC442" s="116"/>
      <c r="AD442" s="116"/>
      <c r="AE442" s="116"/>
      <c r="AF442" s="116"/>
      <c r="AG442" s="116"/>
      <c r="AH442" s="116"/>
    </row>
    <row r="443" spans="1:34" x14ac:dyDescent="0.3">
      <c r="A443" s="126">
        <f t="shared" si="17"/>
        <v>0</v>
      </c>
      <c r="B443" s="126">
        <f t="shared" si="17"/>
        <v>0</v>
      </c>
      <c r="C443" s="126">
        <f t="shared" si="18"/>
        <v>0</v>
      </c>
      <c r="D443" s="126">
        <f t="shared" si="19"/>
        <v>9</v>
      </c>
      <c r="E443" s="117">
        <f t="shared" si="21"/>
        <v>9</v>
      </c>
      <c r="F443" s="117">
        <f>IF(B443="","",(((E443+F486)/(D443))-10^-0.0000001)^-1)</f>
        <v>1.2499996402212246</v>
      </c>
      <c r="G443" s="117">
        <f t="shared" si="20"/>
        <v>1.2499996402212246</v>
      </c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6"/>
      <c r="X443" s="116"/>
      <c r="Y443" s="116"/>
      <c r="Z443" s="116"/>
      <c r="AA443" s="116"/>
      <c r="AB443" s="116"/>
      <c r="AC443" s="116"/>
      <c r="AD443" s="116"/>
      <c r="AE443" s="116"/>
      <c r="AF443" s="116"/>
      <c r="AG443" s="116"/>
      <c r="AH443" s="116"/>
    </row>
    <row r="444" spans="1:34" x14ac:dyDescent="0.3">
      <c r="A444" s="126" t="str">
        <f t="shared" si="17"/>
        <v>Vorgaben (xWP1 - xs - xWP2)</v>
      </c>
      <c r="B444" s="126">
        <f t="shared" si="17"/>
        <v>9</v>
      </c>
      <c r="C444" s="126" t="e">
        <f t="shared" si="18"/>
        <v>#VALUE!</v>
      </c>
      <c r="D444" s="126">
        <f t="shared" si="19"/>
        <v>9</v>
      </c>
      <c r="E444" s="117">
        <f t="shared" si="21"/>
        <v>9</v>
      </c>
      <c r="F444" s="117">
        <f>IF(B444="","",(((E444+F486)/(D444))-10^-0.0000001)^-1)</f>
        <v>1.2499996402212246</v>
      </c>
      <c r="G444" s="117">
        <f t="shared" si="20"/>
        <v>1.2499996402212246</v>
      </c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6"/>
      <c r="X444" s="116"/>
      <c r="Y444" s="116"/>
      <c r="Z444" s="116"/>
      <c r="AA444" s="116"/>
      <c r="AB444" s="116"/>
      <c r="AC444" s="116"/>
      <c r="AD444" s="116"/>
      <c r="AE444" s="116"/>
      <c r="AF444" s="116"/>
      <c r="AG444" s="116"/>
      <c r="AH444" s="116"/>
    </row>
    <row r="445" spans="1:34" x14ac:dyDescent="0.3">
      <c r="A445" s="126" t="str">
        <f t="shared" si="17"/>
        <v>Berechnet (x1% - X50% - x99%)</v>
      </c>
      <c r="B445" s="126">
        <f t="shared" si="17"/>
        <v>6.92</v>
      </c>
      <c r="C445" s="126" t="e">
        <f t="shared" si="18"/>
        <v>#VALUE!</v>
      </c>
      <c r="D445" s="126">
        <f t="shared" si="19"/>
        <v>6.92</v>
      </c>
      <c r="E445" s="117">
        <f t="shared" si="21"/>
        <v>9</v>
      </c>
      <c r="F445" s="117">
        <f>IF(B445="","",(((E445+F486)/(D445))-10^-0.0000001)^-1)</f>
        <v>0.74568952713650161</v>
      </c>
      <c r="G445" s="117">
        <f t="shared" si="20"/>
        <v>0.74568952713650161</v>
      </c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6"/>
      <c r="X445" s="116"/>
      <c r="Y445" s="116"/>
      <c r="Z445" s="116"/>
      <c r="AA445" s="116"/>
      <c r="AB445" s="116"/>
      <c r="AC445" s="116"/>
      <c r="AD445" s="116"/>
      <c r="AE445" s="116"/>
      <c r="AF445" s="116"/>
      <c r="AG445" s="116"/>
      <c r="AH445" s="116"/>
    </row>
    <row r="446" spans="1:34" x14ac:dyDescent="0.3">
      <c r="A446" s="126" t="str">
        <f t="shared" si="17"/>
        <v>Abfrage:</v>
      </c>
      <c r="B446" s="126">
        <f t="shared" si="17"/>
        <v>0</v>
      </c>
      <c r="C446" s="126" t="e">
        <f t="shared" si="18"/>
        <v>#VALUE!</v>
      </c>
      <c r="D446" s="126">
        <f t="shared" si="19"/>
        <v>9</v>
      </c>
      <c r="E446" s="117">
        <f t="shared" si="21"/>
        <v>9</v>
      </c>
      <c r="F446" s="117">
        <f>IF(B446="","",(((E446+F486)/(D446))-10^-0.0000001)^-1)</f>
        <v>1.2499996402212246</v>
      </c>
      <c r="G446" s="117">
        <f t="shared" si="20"/>
        <v>1.2499996402212246</v>
      </c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6"/>
      <c r="X446" s="116"/>
      <c r="Y446" s="116"/>
      <c r="Z446" s="116"/>
      <c r="AA446" s="116"/>
      <c r="AB446" s="116"/>
      <c r="AC446" s="116"/>
      <c r="AD446" s="116"/>
      <c r="AE446" s="116"/>
      <c r="AF446" s="116"/>
      <c r="AG446" s="116"/>
      <c r="AH446" s="116"/>
    </row>
    <row r="447" spans="1:34" x14ac:dyDescent="0.3">
      <c r="A447" s="126" t="str">
        <f t="shared" si="17"/>
        <v>Wenn x = (B23 ≤Abfrage≤ D23)</v>
      </c>
      <c r="B447" s="126">
        <f t="shared" si="17"/>
        <v>6.92</v>
      </c>
      <c r="C447" s="126" t="e">
        <f t="shared" si="18"/>
        <v>#VALUE!</v>
      </c>
      <c r="D447" s="126">
        <f t="shared" si="19"/>
        <v>6.92</v>
      </c>
      <c r="E447" s="117">
        <f t="shared" si="21"/>
        <v>9</v>
      </c>
      <c r="F447" s="117">
        <f>IF(B447="","",(((E447+F486)/(D447))-10^-0.0000001)^-1)</f>
        <v>0.74568952713650161</v>
      </c>
      <c r="G447" s="117">
        <f t="shared" si="20"/>
        <v>0.74568952713650161</v>
      </c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6"/>
      <c r="X447" s="116"/>
      <c r="Y447" s="116"/>
      <c r="Z447" s="116"/>
      <c r="AA447" s="116"/>
      <c r="AB447" s="116"/>
      <c r="AC447" s="116"/>
      <c r="AD447" s="116"/>
      <c r="AE447" s="116"/>
      <c r="AF447" s="116"/>
      <c r="AG447" s="116"/>
      <c r="AH447" s="116"/>
    </row>
    <row r="448" spans="1:34" x14ac:dyDescent="0.3">
      <c r="A448" s="126" t="str">
        <f t="shared" ref="A448:B467" si="22">A26</f>
        <v>Wenn y [%] = (1≤ Abfrage ≤99)</v>
      </c>
      <c r="B448" s="126">
        <f t="shared" si="22"/>
        <v>1</v>
      </c>
      <c r="C448" s="126" t="e">
        <f t="shared" si="18"/>
        <v>#VALUE!</v>
      </c>
      <c r="D448" s="126">
        <f t="shared" si="19"/>
        <v>1</v>
      </c>
      <c r="E448" s="117">
        <f t="shared" si="21"/>
        <v>9</v>
      </c>
      <c r="F448" s="117">
        <f>IF(B448="","",(((E448+F486)/(D448))-10^-0.0000001)^-1)</f>
        <v>6.5789472687593151E-2</v>
      </c>
      <c r="G448" s="117">
        <f t="shared" si="20"/>
        <v>6.5789472687593151E-2</v>
      </c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6"/>
      <c r="X448" s="116"/>
      <c r="Y448" s="116"/>
      <c r="Z448" s="116"/>
      <c r="AA448" s="116"/>
      <c r="AB448" s="116"/>
      <c r="AC448" s="116"/>
      <c r="AD448" s="116"/>
      <c r="AE448" s="116"/>
      <c r="AF448" s="116"/>
      <c r="AG448" s="116"/>
      <c r="AH448" s="116"/>
    </row>
    <row r="449" spans="1:34" x14ac:dyDescent="0.3">
      <c r="A449" s="126">
        <f t="shared" si="22"/>
        <v>0</v>
      </c>
      <c r="B449" s="126">
        <f t="shared" si="22"/>
        <v>0</v>
      </c>
      <c r="C449" s="126">
        <f t="shared" si="18"/>
        <v>0</v>
      </c>
      <c r="D449" s="126">
        <f t="shared" si="19"/>
        <v>9</v>
      </c>
      <c r="E449" s="117">
        <f t="shared" si="21"/>
        <v>9</v>
      </c>
      <c r="F449" s="117">
        <f>IF(B449="","",(((E449+F486)/(D449))-10^-0.0000001)^-1)</f>
        <v>1.2499996402212246</v>
      </c>
      <c r="G449" s="117">
        <f t="shared" si="20"/>
        <v>1.2499996402212246</v>
      </c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6"/>
      <c r="X449" s="116"/>
      <c r="Y449" s="116"/>
      <c r="Z449" s="116"/>
      <c r="AA449" s="116"/>
      <c r="AB449" s="116"/>
      <c r="AC449" s="116"/>
      <c r="AD449" s="116"/>
      <c r="AE449" s="116"/>
      <c r="AF449" s="116"/>
      <c r="AG449" s="116"/>
      <c r="AH449" s="116"/>
    </row>
    <row r="450" spans="1:34" x14ac:dyDescent="0.3">
      <c r="A450" s="126">
        <f t="shared" si="22"/>
        <v>0</v>
      </c>
      <c r="B450" s="126">
        <f t="shared" si="22"/>
        <v>0</v>
      </c>
      <c r="C450" s="126">
        <f t="shared" si="18"/>
        <v>0</v>
      </c>
      <c r="D450" s="126">
        <f t="shared" si="19"/>
        <v>9</v>
      </c>
      <c r="E450" s="117">
        <f t="shared" si="21"/>
        <v>9</v>
      </c>
      <c r="F450" s="117">
        <f>IF(B450="","",(((E450+F486)/(D450))-10^-0.0000001)^-1)</f>
        <v>1.2499996402212246</v>
      </c>
      <c r="G450" s="117">
        <f t="shared" si="20"/>
        <v>1.2499996402212246</v>
      </c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6"/>
      <c r="X450" s="116"/>
      <c r="Y450" s="116"/>
      <c r="Z450" s="116"/>
      <c r="AA450" s="116"/>
      <c r="AB450" s="116"/>
      <c r="AC450" s="116"/>
      <c r="AD450" s="116"/>
      <c r="AE450" s="116"/>
      <c r="AF450" s="116"/>
      <c r="AG450" s="116"/>
      <c r="AH450" s="116"/>
    </row>
    <row r="451" spans="1:34" x14ac:dyDescent="0.3">
      <c r="A451" s="126">
        <f t="shared" si="22"/>
        <v>0</v>
      </c>
      <c r="B451" s="126">
        <f t="shared" si="22"/>
        <v>0</v>
      </c>
      <c r="C451" s="126">
        <f t="shared" si="18"/>
        <v>0</v>
      </c>
      <c r="D451" s="126">
        <f t="shared" si="19"/>
        <v>9</v>
      </c>
      <c r="E451" s="117">
        <f t="shared" si="21"/>
        <v>9</v>
      </c>
      <c r="F451" s="117">
        <f>IF(B451="","",(((E451+F486)/(D451))-10^-0.0000001)^-1)</f>
        <v>1.2499996402212246</v>
      </c>
      <c r="G451" s="117">
        <f t="shared" si="20"/>
        <v>1.2499996402212246</v>
      </c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16"/>
      <c r="AG451" s="116"/>
      <c r="AH451" s="116"/>
    </row>
    <row r="452" spans="1:34" x14ac:dyDescent="0.3">
      <c r="A452" s="126">
        <f t="shared" si="22"/>
        <v>0</v>
      </c>
      <c r="B452" s="126">
        <f t="shared" si="22"/>
        <v>0</v>
      </c>
      <c r="C452" s="126">
        <f t="shared" si="18"/>
        <v>0</v>
      </c>
      <c r="D452" s="126">
        <f t="shared" si="19"/>
        <v>9</v>
      </c>
      <c r="E452" s="117">
        <f t="shared" si="21"/>
        <v>9</v>
      </c>
      <c r="F452" s="117">
        <f>IF(B452="","",(((E452+F486)/(D452))-10^-0.0000001)^-1)</f>
        <v>1.2499996402212246</v>
      </c>
      <c r="G452" s="117">
        <f t="shared" si="20"/>
        <v>1.2499996402212246</v>
      </c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6"/>
      <c r="X452" s="116"/>
      <c r="Y452" s="116"/>
      <c r="Z452" s="116"/>
      <c r="AA452" s="116"/>
      <c r="AB452" s="116"/>
      <c r="AC452" s="116"/>
      <c r="AD452" s="116"/>
      <c r="AE452" s="116"/>
      <c r="AF452" s="116"/>
      <c r="AG452" s="116"/>
      <c r="AH452" s="116"/>
    </row>
    <row r="453" spans="1:34" x14ac:dyDescent="0.3">
      <c r="A453" s="126">
        <f t="shared" si="22"/>
        <v>0</v>
      </c>
      <c r="B453" s="126">
        <f t="shared" si="22"/>
        <v>0</v>
      </c>
      <c r="C453" s="126">
        <f t="shared" si="18"/>
        <v>0</v>
      </c>
      <c r="D453" s="126">
        <f t="shared" si="19"/>
        <v>9</v>
      </c>
      <c r="E453" s="117">
        <f t="shared" si="21"/>
        <v>9</v>
      </c>
      <c r="F453" s="117">
        <f>IF(B453="","",(((E453+F486)/(D453))-10^-0.0000001)^-1)</f>
        <v>1.2499996402212246</v>
      </c>
      <c r="G453" s="117">
        <f t="shared" si="20"/>
        <v>1.2499996402212246</v>
      </c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6"/>
      <c r="X453" s="116"/>
      <c r="Y453" s="116"/>
      <c r="Z453" s="116"/>
      <c r="AA453" s="116"/>
      <c r="AB453" s="116"/>
      <c r="AC453" s="116"/>
      <c r="AD453" s="116"/>
      <c r="AE453" s="116"/>
      <c r="AF453" s="116"/>
      <c r="AG453" s="116"/>
      <c r="AH453" s="116"/>
    </row>
    <row r="454" spans="1:34" x14ac:dyDescent="0.3">
      <c r="A454" s="126">
        <f t="shared" si="22"/>
        <v>0</v>
      </c>
      <c r="B454" s="126">
        <f t="shared" si="22"/>
        <v>0</v>
      </c>
      <c r="C454" s="126">
        <f t="shared" si="18"/>
        <v>0</v>
      </c>
      <c r="D454" s="126">
        <f t="shared" si="19"/>
        <v>9</v>
      </c>
      <c r="E454" s="117">
        <f t="shared" si="21"/>
        <v>9</v>
      </c>
      <c r="F454" s="117">
        <f>IF(B454="","",(((E454+F486)/(D454))-10^-0.0000001)^-1)</f>
        <v>1.2499996402212246</v>
      </c>
      <c r="G454" s="117">
        <f t="shared" si="20"/>
        <v>1.2499996402212246</v>
      </c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6"/>
      <c r="X454" s="116"/>
      <c r="Y454" s="116"/>
      <c r="Z454" s="116"/>
      <c r="AA454" s="116"/>
      <c r="AB454" s="116"/>
      <c r="AC454" s="116"/>
      <c r="AD454" s="116"/>
      <c r="AE454" s="116"/>
      <c r="AF454" s="116"/>
      <c r="AG454" s="116"/>
      <c r="AH454" s="116"/>
    </row>
    <row r="455" spans="1:34" x14ac:dyDescent="0.3">
      <c r="A455" s="126">
        <f t="shared" si="22"/>
        <v>0</v>
      </c>
      <c r="B455" s="126">
        <f t="shared" si="22"/>
        <v>0</v>
      </c>
      <c r="C455" s="126">
        <f t="shared" si="18"/>
        <v>0</v>
      </c>
      <c r="D455" s="126">
        <f t="shared" si="19"/>
        <v>9</v>
      </c>
      <c r="E455" s="117">
        <f t="shared" si="21"/>
        <v>9</v>
      </c>
      <c r="F455" s="117">
        <f>IF(B455="","",(((E455+F486)/(D455))-10^-0.0000001)^-1)</f>
        <v>1.2499996402212246</v>
      </c>
      <c r="G455" s="117">
        <f t="shared" si="20"/>
        <v>1.2499996402212246</v>
      </c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6"/>
      <c r="X455" s="116"/>
      <c r="Y455" s="116"/>
      <c r="Z455" s="116"/>
      <c r="AA455" s="116"/>
      <c r="AB455" s="116"/>
      <c r="AC455" s="116"/>
      <c r="AD455" s="116"/>
      <c r="AE455" s="116"/>
      <c r="AF455" s="116"/>
      <c r="AG455" s="116"/>
      <c r="AH455" s="116"/>
    </row>
    <row r="456" spans="1:34" x14ac:dyDescent="0.3">
      <c r="A456" s="126">
        <f t="shared" si="22"/>
        <v>0</v>
      </c>
      <c r="B456" s="126">
        <f t="shared" si="22"/>
        <v>0</v>
      </c>
      <c r="C456" s="126">
        <f t="shared" si="18"/>
        <v>0</v>
      </c>
      <c r="D456" s="126">
        <f t="shared" si="19"/>
        <v>9</v>
      </c>
      <c r="E456" s="117">
        <f t="shared" si="21"/>
        <v>9</v>
      </c>
      <c r="F456" s="117">
        <f>IF(B456="","",(((E456+F486)/(D456))-10^-0.0000001)^-1)</f>
        <v>1.2499996402212246</v>
      </c>
      <c r="G456" s="117">
        <f t="shared" si="20"/>
        <v>1.2499996402212246</v>
      </c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6"/>
      <c r="X456" s="116"/>
      <c r="Y456" s="116"/>
      <c r="Z456" s="116"/>
      <c r="AA456" s="116"/>
      <c r="AB456" s="116"/>
      <c r="AC456" s="116"/>
      <c r="AD456" s="116"/>
      <c r="AE456" s="116"/>
      <c r="AF456" s="116"/>
      <c r="AG456" s="116"/>
      <c r="AH456" s="116"/>
    </row>
    <row r="457" spans="1:34" x14ac:dyDescent="0.3">
      <c r="A457" s="126">
        <f t="shared" si="22"/>
        <v>0</v>
      </c>
      <c r="B457" s="126">
        <f t="shared" si="22"/>
        <v>0</v>
      </c>
      <c r="C457" s="126">
        <f t="shared" si="18"/>
        <v>0</v>
      </c>
      <c r="D457" s="126">
        <f t="shared" si="19"/>
        <v>9</v>
      </c>
      <c r="E457" s="117">
        <f t="shared" si="21"/>
        <v>9</v>
      </c>
      <c r="F457" s="117">
        <f>IF(B457="","",(((E457+F486)/(D457))-10^-0.0000001)^-1)</f>
        <v>1.2499996402212246</v>
      </c>
      <c r="G457" s="117">
        <f t="shared" si="20"/>
        <v>1.2499996402212246</v>
      </c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6"/>
      <c r="X457" s="116"/>
      <c r="Y457" s="116"/>
      <c r="Z457" s="116"/>
      <c r="AA457" s="116"/>
      <c r="AB457" s="116"/>
      <c r="AC457" s="116"/>
      <c r="AD457" s="116"/>
      <c r="AE457" s="116"/>
      <c r="AF457" s="116"/>
      <c r="AG457" s="116"/>
      <c r="AH457" s="116"/>
    </row>
    <row r="458" spans="1:34" x14ac:dyDescent="0.3">
      <c r="A458" s="126">
        <f t="shared" si="22"/>
        <v>0</v>
      </c>
      <c r="B458" s="126">
        <f t="shared" si="22"/>
        <v>0</v>
      </c>
      <c r="C458" s="126">
        <f t="shared" si="18"/>
        <v>0</v>
      </c>
      <c r="D458" s="126">
        <f t="shared" si="19"/>
        <v>9</v>
      </c>
      <c r="E458" s="117">
        <f t="shared" si="21"/>
        <v>9</v>
      </c>
      <c r="F458" s="117">
        <f>IF(B458="","",(((E458+F486)/(D458))-10^-0.0000001)^-1)</f>
        <v>1.2499996402212246</v>
      </c>
      <c r="G458" s="117">
        <f t="shared" si="20"/>
        <v>1.2499996402212246</v>
      </c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6"/>
      <c r="X458" s="116"/>
      <c r="Y458" s="116"/>
      <c r="Z458" s="116"/>
      <c r="AA458" s="116"/>
      <c r="AB458" s="116"/>
      <c r="AC458" s="116"/>
      <c r="AD458" s="116"/>
      <c r="AE458" s="116"/>
      <c r="AF458" s="116"/>
      <c r="AG458" s="116"/>
      <c r="AH458" s="116"/>
    </row>
    <row r="459" spans="1:34" x14ac:dyDescent="0.3">
      <c r="A459" s="126">
        <f t="shared" si="22"/>
        <v>0</v>
      </c>
      <c r="B459" s="126">
        <f t="shared" si="22"/>
        <v>0</v>
      </c>
      <c r="C459" s="126">
        <f t="shared" si="18"/>
        <v>0</v>
      </c>
      <c r="D459" s="126">
        <f t="shared" si="19"/>
        <v>9</v>
      </c>
      <c r="E459" s="117">
        <f t="shared" si="21"/>
        <v>9</v>
      </c>
      <c r="F459" s="117">
        <f>IF(B459="","",(((E459+F486)/(D459))-10^-0.0000001)^-1)</f>
        <v>1.2499996402212246</v>
      </c>
      <c r="G459" s="117">
        <f t="shared" si="20"/>
        <v>1.2499996402212246</v>
      </c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6"/>
      <c r="X459" s="116"/>
      <c r="Y459" s="116"/>
      <c r="Z459" s="116"/>
      <c r="AA459" s="116"/>
      <c r="AB459" s="116"/>
      <c r="AC459" s="116"/>
      <c r="AD459" s="116"/>
      <c r="AE459" s="116"/>
      <c r="AF459" s="116"/>
      <c r="AG459" s="116"/>
      <c r="AH459" s="116"/>
    </row>
    <row r="460" spans="1:34" x14ac:dyDescent="0.3">
      <c r="A460" s="126">
        <f t="shared" si="22"/>
        <v>0</v>
      </c>
      <c r="B460" s="126">
        <f t="shared" si="22"/>
        <v>0</v>
      </c>
      <c r="C460" s="126">
        <f t="shared" si="18"/>
        <v>0</v>
      </c>
      <c r="D460" s="126">
        <f t="shared" si="19"/>
        <v>9</v>
      </c>
      <c r="E460" s="117">
        <f t="shared" si="21"/>
        <v>9</v>
      </c>
      <c r="F460" s="117">
        <f>IF(B460="","",(((E460+F486)/(D460))-10^-0.0000001)^-1)</f>
        <v>1.2499996402212246</v>
      </c>
      <c r="G460" s="117">
        <f t="shared" si="20"/>
        <v>1.2499996402212246</v>
      </c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6"/>
      <c r="X460" s="116"/>
      <c r="Y460" s="116"/>
      <c r="Z460" s="116"/>
      <c r="AA460" s="116"/>
      <c r="AB460" s="116"/>
      <c r="AC460" s="116"/>
      <c r="AD460" s="116"/>
      <c r="AE460" s="116"/>
      <c r="AF460" s="116"/>
      <c r="AG460" s="116"/>
      <c r="AH460" s="116"/>
    </row>
    <row r="461" spans="1:34" x14ac:dyDescent="0.3">
      <c r="A461" s="126">
        <f t="shared" si="22"/>
        <v>0</v>
      </c>
      <c r="B461" s="126">
        <f t="shared" si="22"/>
        <v>0</v>
      </c>
      <c r="C461" s="126">
        <f t="shared" si="18"/>
        <v>0</v>
      </c>
      <c r="D461" s="126">
        <f t="shared" si="19"/>
        <v>9</v>
      </c>
      <c r="E461" s="117">
        <f t="shared" si="21"/>
        <v>9</v>
      </c>
      <c r="F461" s="117">
        <f>IF(B461="","",(((E461+F486)/(D461))-10^-0.0000001)^-1)</f>
        <v>1.2499996402212246</v>
      </c>
      <c r="G461" s="117">
        <f t="shared" si="20"/>
        <v>1.2499996402212246</v>
      </c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6"/>
      <c r="X461" s="116"/>
      <c r="Y461" s="116"/>
      <c r="Z461" s="116"/>
      <c r="AA461" s="116"/>
      <c r="AB461" s="116"/>
      <c r="AC461" s="116"/>
      <c r="AD461" s="116"/>
      <c r="AE461" s="116"/>
      <c r="AF461" s="116"/>
      <c r="AG461" s="116"/>
      <c r="AH461" s="116"/>
    </row>
    <row r="462" spans="1:34" x14ac:dyDescent="0.3">
      <c r="A462" s="126">
        <f t="shared" si="22"/>
        <v>0</v>
      </c>
      <c r="B462" s="126">
        <f t="shared" si="22"/>
        <v>0</v>
      </c>
      <c r="C462" s="126">
        <f t="shared" si="18"/>
        <v>0</v>
      </c>
      <c r="D462" s="126">
        <f t="shared" si="19"/>
        <v>9</v>
      </c>
      <c r="E462" s="117">
        <f t="shared" si="21"/>
        <v>9</v>
      </c>
      <c r="F462" s="117">
        <f>IF(B462="","",(((E462+F486)/(D462))-10^-0.0000001)^-1)</f>
        <v>1.2499996402212246</v>
      </c>
      <c r="G462" s="117">
        <f t="shared" si="20"/>
        <v>1.2499996402212246</v>
      </c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6"/>
      <c r="X462" s="116"/>
      <c r="Y462" s="116"/>
      <c r="Z462" s="116"/>
      <c r="AA462" s="116"/>
      <c r="AB462" s="116"/>
      <c r="AC462" s="116"/>
      <c r="AD462" s="116"/>
      <c r="AE462" s="116"/>
      <c r="AF462" s="116"/>
      <c r="AG462" s="116"/>
      <c r="AH462" s="116"/>
    </row>
    <row r="463" spans="1:34" x14ac:dyDescent="0.3">
      <c r="A463" s="126">
        <f t="shared" si="22"/>
        <v>0</v>
      </c>
      <c r="B463" s="126">
        <f t="shared" si="22"/>
        <v>0</v>
      </c>
      <c r="C463" s="126">
        <f t="shared" si="18"/>
        <v>0</v>
      </c>
      <c r="D463" s="126">
        <f t="shared" si="19"/>
        <v>9</v>
      </c>
      <c r="E463" s="117">
        <f t="shared" si="21"/>
        <v>9</v>
      </c>
      <c r="F463" s="117">
        <f>IF(B463="","",(((E463+F486)/(D463))-10^-0.0000001)^-1)</f>
        <v>1.2499996402212246</v>
      </c>
      <c r="G463" s="117">
        <f t="shared" si="20"/>
        <v>1.2499996402212246</v>
      </c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6"/>
      <c r="X463" s="116"/>
      <c r="Y463" s="116"/>
      <c r="Z463" s="116"/>
      <c r="AA463" s="116"/>
      <c r="AB463" s="116"/>
      <c r="AC463" s="116"/>
      <c r="AD463" s="116"/>
      <c r="AE463" s="116"/>
      <c r="AF463" s="116"/>
      <c r="AG463" s="116"/>
      <c r="AH463" s="116"/>
    </row>
    <row r="464" spans="1:34" x14ac:dyDescent="0.3">
      <c r="A464" s="126">
        <f t="shared" si="22"/>
        <v>0</v>
      </c>
      <c r="B464" s="126">
        <f t="shared" si="22"/>
        <v>0</v>
      </c>
      <c r="C464" s="126">
        <f t="shared" si="18"/>
        <v>0</v>
      </c>
      <c r="D464" s="126">
        <f t="shared" si="19"/>
        <v>9</v>
      </c>
      <c r="E464" s="117">
        <f t="shared" si="21"/>
        <v>9</v>
      </c>
      <c r="F464" s="117">
        <f>IF(B464="","",(((E464+F486)/(D464))-10^-0.0000001)^-1)</f>
        <v>1.2499996402212246</v>
      </c>
      <c r="G464" s="117">
        <f t="shared" si="20"/>
        <v>1.2499996402212246</v>
      </c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6"/>
      <c r="X464" s="116"/>
      <c r="Y464" s="116"/>
      <c r="Z464" s="116"/>
      <c r="AA464" s="116"/>
      <c r="AB464" s="116"/>
      <c r="AC464" s="116"/>
      <c r="AD464" s="116"/>
      <c r="AE464" s="116"/>
      <c r="AF464" s="116"/>
      <c r="AG464" s="116"/>
      <c r="AH464" s="116"/>
    </row>
    <row r="465" spans="1:34" x14ac:dyDescent="0.3">
      <c r="A465" s="126">
        <f t="shared" si="22"/>
        <v>0</v>
      </c>
      <c r="B465" s="126">
        <f t="shared" si="22"/>
        <v>0</v>
      </c>
      <c r="C465" s="126">
        <f t="shared" si="18"/>
        <v>0</v>
      </c>
      <c r="D465" s="126">
        <f t="shared" si="19"/>
        <v>9</v>
      </c>
      <c r="E465" s="117">
        <f t="shared" si="21"/>
        <v>9</v>
      </c>
      <c r="F465" s="117">
        <f>IF(B465="","",(((E465+F486)/(D465))-10^-0.0000001)^-1)</f>
        <v>1.2499996402212246</v>
      </c>
      <c r="G465" s="117">
        <f t="shared" si="20"/>
        <v>1.2499996402212246</v>
      </c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6"/>
      <c r="X465" s="116"/>
      <c r="Y465" s="116"/>
      <c r="Z465" s="116"/>
      <c r="AA465" s="116"/>
      <c r="AB465" s="116"/>
      <c r="AC465" s="116"/>
      <c r="AD465" s="116"/>
      <c r="AE465" s="116"/>
      <c r="AF465" s="116"/>
      <c r="AG465" s="116"/>
      <c r="AH465" s="116"/>
    </row>
    <row r="466" spans="1:34" x14ac:dyDescent="0.3">
      <c r="A466" s="126">
        <f t="shared" si="22"/>
        <v>0</v>
      </c>
      <c r="B466" s="126">
        <f t="shared" si="22"/>
        <v>0</v>
      </c>
      <c r="C466" s="126">
        <f t="shared" si="18"/>
        <v>0</v>
      </c>
      <c r="D466" s="126">
        <f t="shared" si="19"/>
        <v>9</v>
      </c>
      <c r="E466" s="117">
        <f t="shared" si="21"/>
        <v>9</v>
      </c>
      <c r="F466" s="117">
        <f>IF(B466="","",(((E466+F486)/(D466))-10^-0.0000001)^-1)</f>
        <v>1.2499996402212246</v>
      </c>
      <c r="G466" s="117">
        <f t="shared" si="20"/>
        <v>1.2499996402212246</v>
      </c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6"/>
      <c r="X466" s="116"/>
      <c r="Y466" s="116"/>
      <c r="Z466" s="116"/>
      <c r="AA466" s="116"/>
      <c r="AB466" s="116"/>
      <c r="AC466" s="116"/>
      <c r="AD466" s="116"/>
      <c r="AE466" s="116"/>
      <c r="AF466" s="116"/>
      <c r="AG466" s="116"/>
      <c r="AH466" s="116"/>
    </row>
    <row r="467" spans="1:34" x14ac:dyDescent="0.3">
      <c r="A467" s="126" t="str">
        <f t="shared" si="22"/>
        <v>Vorgaben (xWP1 - xs - xWP2)</v>
      </c>
      <c r="B467" s="126">
        <f t="shared" si="22"/>
        <v>9</v>
      </c>
      <c r="C467" s="126" t="e">
        <f t="shared" si="18"/>
        <v>#VALUE!</v>
      </c>
      <c r="D467" s="126">
        <f t="shared" si="19"/>
        <v>9</v>
      </c>
      <c r="E467" s="117">
        <f t="shared" si="21"/>
        <v>9</v>
      </c>
      <c r="F467" s="117">
        <f>IF(B467="","",(((E467+F486)/(D467))-10^-0.0000001)^-1)</f>
        <v>1.2499996402212246</v>
      </c>
      <c r="G467" s="117">
        <f t="shared" si="20"/>
        <v>1.2499996402212246</v>
      </c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6"/>
      <c r="X467" s="116"/>
      <c r="Y467" s="116"/>
      <c r="Z467" s="116"/>
      <c r="AA467" s="116"/>
      <c r="AB467" s="116"/>
      <c r="AC467" s="116"/>
      <c r="AD467" s="116"/>
      <c r="AE467" s="116"/>
      <c r="AF467" s="116"/>
      <c r="AG467" s="116"/>
      <c r="AH467" s="116"/>
    </row>
    <row r="468" spans="1:34" x14ac:dyDescent="0.3">
      <c r="A468" s="126">
        <f>(E467)</f>
        <v>9</v>
      </c>
      <c r="B468" s="126"/>
      <c r="C468" s="126"/>
      <c r="D468" s="126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6"/>
      <c r="X468" s="116"/>
      <c r="Y468" s="116"/>
      <c r="Z468" s="116"/>
      <c r="AA468" s="116"/>
      <c r="AB468" s="116"/>
      <c r="AC468" s="116"/>
      <c r="AD468" s="116"/>
      <c r="AE468" s="116"/>
      <c r="AF468" s="116"/>
      <c r="AG468" s="116"/>
      <c r="AH468" s="116"/>
    </row>
    <row r="469" spans="1:34" x14ac:dyDescent="0.3">
      <c r="A469" s="126" t="e">
        <f>SUM(A428:A467)-(40-B470)*A467</f>
        <v>#VALUE!</v>
      </c>
      <c r="B469" s="126" t="e">
        <f>SUM(C428:C467)-(40-(B470))*C467</f>
        <v>#VALUE!</v>
      </c>
      <c r="C469" s="126"/>
      <c r="D469" s="126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6"/>
      <c r="X469" s="116"/>
      <c r="Y469" s="116"/>
      <c r="Z469" s="116"/>
      <c r="AA469" s="116"/>
      <c r="AB469" s="116"/>
      <c r="AC469" s="116"/>
      <c r="AD469" s="116"/>
      <c r="AE469" s="116"/>
      <c r="AF469" s="116"/>
      <c r="AG469" s="116"/>
      <c r="AH469" s="116"/>
    </row>
    <row r="470" spans="1:34" x14ac:dyDescent="0.3">
      <c r="A470" s="126" t="s">
        <v>13</v>
      </c>
      <c r="B470" s="126">
        <f>EINGABEN!$A$46</f>
        <v>0</v>
      </c>
      <c r="C470" s="126" t="s">
        <v>18</v>
      </c>
      <c r="D470" s="126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6"/>
      <c r="X470" s="116"/>
      <c r="Y470" s="116"/>
      <c r="Z470" s="116"/>
      <c r="AA470" s="116"/>
      <c r="AB470" s="116"/>
      <c r="AC470" s="116"/>
      <c r="AD470" s="116"/>
      <c r="AE470" s="116"/>
      <c r="AF470" s="116"/>
      <c r="AG470" s="116"/>
      <c r="AH470" s="116"/>
    </row>
    <row r="471" spans="1:34" x14ac:dyDescent="0.3">
      <c r="A471" s="126"/>
      <c r="B471" s="126"/>
      <c r="C471" s="126"/>
      <c r="D471" s="126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6"/>
      <c r="X471" s="116"/>
      <c r="Y471" s="116"/>
      <c r="Z471" s="116"/>
      <c r="AA471" s="116"/>
      <c r="AB471" s="116"/>
      <c r="AC471" s="116"/>
      <c r="AD471" s="116"/>
      <c r="AE471" s="116"/>
      <c r="AF471" s="116"/>
      <c r="AG471" s="116"/>
      <c r="AH471" s="116"/>
    </row>
    <row r="472" spans="1:34" x14ac:dyDescent="0.3">
      <c r="A472" s="126" t="s">
        <v>11</v>
      </c>
      <c r="B472" s="126" t="e">
        <f>(B470*M469-A469*I469)</f>
        <v>#VALUE!</v>
      </c>
      <c r="C472" s="126" t="s">
        <v>19</v>
      </c>
      <c r="D472" s="126"/>
      <c r="E472" s="117" t="s">
        <v>40</v>
      </c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6"/>
      <c r="X472" s="116"/>
      <c r="Y472" s="116"/>
      <c r="Z472" s="116"/>
      <c r="AA472" s="116"/>
      <c r="AB472" s="116"/>
      <c r="AC472" s="116"/>
      <c r="AD472" s="116"/>
      <c r="AE472" s="116"/>
      <c r="AF472" s="116"/>
      <c r="AG472" s="116"/>
      <c r="AH472" s="116"/>
    </row>
    <row r="473" spans="1:34" x14ac:dyDescent="0.3">
      <c r="A473" s="126"/>
      <c r="B473" s="126"/>
      <c r="C473" s="126"/>
      <c r="D473" s="126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6"/>
      <c r="X473" s="116"/>
      <c r="Y473" s="116"/>
      <c r="Z473" s="116"/>
      <c r="AA473" s="116"/>
      <c r="AB473" s="116"/>
      <c r="AC473" s="116"/>
      <c r="AD473" s="116"/>
      <c r="AE473" s="116"/>
      <c r="AF473" s="116"/>
      <c r="AG473" s="116"/>
      <c r="AH473" s="116"/>
    </row>
    <row r="474" spans="1:34" x14ac:dyDescent="0.3">
      <c r="A474" s="126" t="s">
        <v>16</v>
      </c>
      <c r="B474" s="126" t="e">
        <f>(B470*B469-A469^2)</f>
        <v>#VALUE!</v>
      </c>
      <c r="C474" s="126" t="s">
        <v>0</v>
      </c>
      <c r="D474" s="126"/>
      <c r="E474" s="117" t="s">
        <v>41</v>
      </c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6"/>
      <c r="X474" s="116"/>
      <c r="Y474" s="116"/>
      <c r="Z474" s="116"/>
      <c r="AA474" s="116"/>
      <c r="AB474" s="116"/>
      <c r="AC474" s="116"/>
      <c r="AD474" s="116"/>
      <c r="AE474" s="116"/>
      <c r="AF474" s="116"/>
      <c r="AG474" s="116"/>
      <c r="AH474" s="116"/>
    </row>
    <row r="475" spans="1:34" x14ac:dyDescent="0.3">
      <c r="A475" s="126"/>
      <c r="B475" s="126"/>
      <c r="C475" s="126"/>
      <c r="D475" s="126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6"/>
      <c r="X475" s="116"/>
      <c r="Y475" s="116"/>
      <c r="Z475" s="116"/>
      <c r="AA475" s="116"/>
      <c r="AB475" s="116"/>
      <c r="AC475" s="116"/>
      <c r="AD475" s="116"/>
      <c r="AE475" s="116"/>
      <c r="AF475" s="116"/>
      <c r="AG475" s="116"/>
      <c r="AH475" s="116"/>
    </row>
    <row r="476" spans="1:34" x14ac:dyDescent="0.3">
      <c r="A476" s="126" t="s">
        <v>15</v>
      </c>
      <c r="B476" s="126">
        <f>(B470*K469-(I469^2))</f>
        <v>0</v>
      </c>
      <c r="C476" s="126"/>
      <c r="D476" s="126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6"/>
      <c r="X476" s="116"/>
      <c r="Y476" s="116"/>
      <c r="Z476" s="116"/>
      <c r="AA476" s="116"/>
      <c r="AB476" s="116"/>
      <c r="AC476" s="116"/>
      <c r="AD476" s="116"/>
      <c r="AE476" s="116"/>
      <c r="AF476" s="116"/>
      <c r="AG476" s="116"/>
      <c r="AH476" s="116"/>
    </row>
    <row r="477" spans="1:34" x14ac:dyDescent="0.3">
      <c r="A477" s="126"/>
      <c r="B477" s="126"/>
      <c r="C477" s="126"/>
      <c r="D477" s="126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6"/>
      <c r="X477" s="116"/>
      <c r="Y477" s="116"/>
      <c r="Z477" s="116"/>
      <c r="AA477" s="116"/>
      <c r="AB477" s="116"/>
      <c r="AC477" s="116"/>
      <c r="AD477" s="116"/>
      <c r="AE477" s="116"/>
      <c r="AF477" s="116"/>
      <c r="AG477" s="116"/>
      <c r="AH477" s="116"/>
    </row>
    <row r="478" spans="1:34" x14ac:dyDescent="0.3">
      <c r="A478" s="126"/>
      <c r="B478" s="126"/>
      <c r="C478" s="126" t="s">
        <v>35</v>
      </c>
      <c r="D478" s="126"/>
      <c r="E478" s="117"/>
      <c r="F478" s="117" t="e">
        <f>ABS(B472)/((B474*B476)^0.5)</f>
        <v>#VALUE!</v>
      </c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6"/>
      <c r="X478" s="116"/>
      <c r="Y478" s="116"/>
      <c r="Z478" s="116"/>
      <c r="AA478" s="116"/>
      <c r="AB478" s="116"/>
      <c r="AC478" s="116"/>
      <c r="AD478" s="116"/>
      <c r="AE478" s="116"/>
      <c r="AF478" s="116"/>
      <c r="AG478" s="116"/>
      <c r="AH478" s="116"/>
    </row>
    <row r="479" spans="1:34" x14ac:dyDescent="0.3">
      <c r="A479" s="126"/>
      <c r="B479" s="126"/>
      <c r="C479" s="126"/>
      <c r="D479" s="126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6"/>
      <c r="X479" s="116"/>
      <c r="Y479" s="116"/>
      <c r="Z479" s="116"/>
      <c r="AA479" s="116"/>
      <c r="AB479" s="116"/>
      <c r="AC479" s="116"/>
      <c r="AD479" s="116"/>
      <c r="AE479" s="116"/>
      <c r="AF479" s="116"/>
      <c r="AG479" s="116"/>
      <c r="AH479" s="116"/>
    </row>
    <row r="480" spans="1:34" x14ac:dyDescent="0.3">
      <c r="A480" s="126"/>
      <c r="B480" s="126"/>
      <c r="C480" s="126" t="s">
        <v>36</v>
      </c>
      <c r="D480" s="126"/>
      <c r="E480" s="117"/>
      <c r="F480" s="117" t="e">
        <f>IF(D488*F488=0,0,F478)</f>
        <v>#VALUE!</v>
      </c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6"/>
      <c r="X480" s="116"/>
      <c r="Y480" s="116"/>
      <c r="Z480" s="116"/>
      <c r="AA480" s="116"/>
      <c r="AB480" s="116"/>
      <c r="AC480" s="116"/>
      <c r="AD480" s="116"/>
      <c r="AE480" s="116"/>
      <c r="AF480" s="116"/>
      <c r="AG480" s="116"/>
      <c r="AH480" s="116"/>
    </row>
    <row r="481" spans="1:34" x14ac:dyDescent="0.3">
      <c r="A481" s="126"/>
      <c r="B481" s="126"/>
      <c r="C481" s="126"/>
      <c r="D481" s="126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6"/>
      <c r="X481" s="116"/>
      <c r="Y481" s="116"/>
      <c r="Z481" s="116"/>
      <c r="AA481" s="116"/>
      <c r="AB481" s="116"/>
      <c r="AC481" s="116"/>
      <c r="AD481" s="116"/>
      <c r="AE481" s="116"/>
      <c r="AF481" s="116"/>
      <c r="AG481" s="116"/>
      <c r="AH481" s="116"/>
    </row>
    <row r="482" spans="1:34" x14ac:dyDescent="0.3">
      <c r="A482" s="126"/>
      <c r="B482" s="126"/>
      <c r="C482" s="126" t="s">
        <v>28</v>
      </c>
      <c r="D482" s="126" t="e">
        <f>(I469-F482*A469)/B470</f>
        <v>#VALUE!</v>
      </c>
      <c r="E482" s="117" t="s">
        <v>31</v>
      </c>
      <c r="F482" s="117" t="e">
        <f>(B472/B474)</f>
        <v>#VALUE!</v>
      </c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6"/>
      <c r="X482" s="116"/>
      <c r="Y482" s="116"/>
      <c r="Z482" s="116"/>
      <c r="AA482" s="116"/>
      <c r="AB482" s="116"/>
      <c r="AC482" s="116"/>
      <c r="AD482" s="116"/>
      <c r="AE482" s="116"/>
      <c r="AF482" s="116"/>
      <c r="AG482" s="116"/>
      <c r="AH482" s="116"/>
    </row>
    <row r="483" spans="1:34" x14ac:dyDescent="0.3">
      <c r="A483" s="126"/>
      <c r="B483" s="126"/>
      <c r="C483" s="126"/>
      <c r="D483" s="126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6"/>
      <c r="X483" s="116"/>
      <c r="Y483" s="116"/>
      <c r="Z483" s="116"/>
      <c r="AA483" s="116"/>
      <c r="AB483" s="116"/>
      <c r="AC483" s="116"/>
      <c r="AD483" s="116"/>
      <c r="AE483" s="116"/>
      <c r="AF483" s="116"/>
      <c r="AG483" s="116"/>
      <c r="AH483" s="116"/>
    </row>
    <row r="484" spans="1:34" x14ac:dyDescent="0.3">
      <c r="A484" s="126"/>
      <c r="B484" s="126"/>
      <c r="C484" s="126" t="s">
        <v>29</v>
      </c>
      <c r="D484" s="126" t="e">
        <f>((2.71828184^(-D482/F482)))-ABS(V428-W428)</f>
        <v>#VALUE!</v>
      </c>
      <c r="E484" s="117" t="s">
        <v>32</v>
      </c>
      <c r="F484" s="117">
        <f>'FALL A+F'!$F$159</f>
        <v>0</v>
      </c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6"/>
      <c r="X484" s="116"/>
      <c r="Y484" s="116"/>
      <c r="Z484" s="116"/>
      <c r="AA484" s="116"/>
      <c r="AB484" s="116"/>
      <c r="AC484" s="116"/>
      <c r="AD484" s="116"/>
      <c r="AE484" s="116"/>
      <c r="AF484" s="116"/>
      <c r="AG484" s="116"/>
      <c r="AH484" s="116"/>
    </row>
    <row r="485" spans="1:34" x14ac:dyDescent="0.3">
      <c r="A485" s="126"/>
      <c r="B485" s="126"/>
      <c r="C485" s="126"/>
      <c r="D485" s="126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6"/>
      <c r="X485" s="116"/>
      <c r="Y485" s="116"/>
      <c r="Z485" s="116"/>
      <c r="AA485" s="116"/>
      <c r="AB485" s="116"/>
      <c r="AC485" s="116"/>
      <c r="AD485" s="116"/>
      <c r="AE485" s="116"/>
      <c r="AF485" s="116"/>
      <c r="AG485" s="116"/>
      <c r="AH485" s="116"/>
    </row>
    <row r="486" spans="1:34" x14ac:dyDescent="0.3">
      <c r="A486" s="126"/>
      <c r="B486" s="126"/>
      <c r="C486" s="126" t="s">
        <v>30</v>
      </c>
      <c r="D486" s="126">
        <f>(E467+F486)</f>
        <v>16.2</v>
      </c>
      <c r="E486" s="117" t="s">
        <v>20</v>
      </c>
      <c r="F486" s="117">
        <f>(MAX(B347:B386)-MIN(B347:B386))*0.8</f>
        <v>7.2</v>
      </c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6"/>
      <c r="X486" s="116"/>
      <c r="Y486" s="116"/>
      <c r="Z486" s="116"/>
      <c r="AA486" s="116"/>
      <c r="AB486" s="116"/>
      <c r="AC486" s="116"/>
      <c r="AD486" s="116"/>
      <c r="AE486" s="116"/>
      <c r="AF486" s="116"/>
      <c r="AG486" s="116"/>
      <c r="AH486" s="116"/>
    </row>
    <row r="487" spans="1:34" x14ac:dyDescent="0.3">
      <c r="A487" s="126"/>
      <c r="B487" s="126"/>
      <c r="C487" s="126"/>
      <c r="D487" s="126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6"/>
      <c r="X487" s="116"/>
      <c r="Y487" s="116"/>
      <c r="Z487" s="116"/>
      <c r="AA487" s="116"/>
      <c r="AB487" s="116"/>
      <c r="AC487" s="116"/>
      <c r="AD487" s="116"/>
      <c r="AE487" s="116"/>
      <c r="AF487" s="116"/>
      <c r="AG487" s="116"/>
      <c r="AH487" s="116"/>
    </row>
    <row r="488" spans="1:34" x14ac:dyDescent="0.3">
      <c r="A488" s="126"/>
      <c r="B488" s="126"/>
      <c r="C488" s="126" t="s">
        <v>22</v>
      </c>
      <c r="D488" s="126" t="e">
        <f>IF(A467&lt;D484,0,F478)</f>
        <v>#VALUE!</v>
      </c>
      <c r="E488" s="117" t="s">
        <v>24</v>
      </c>
      <c r="F488" s="117" t="e">
        <f>IF(A428&gt;D484,0,D484)</f>
        <v>#VALUE!</v>
      </c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6"/>
      <c r="X488" s="116"/>
      <c r="Y488" s="116"/>
      <c r="Z488" s="116"/>
      <c r="AA488" s="116"/>
      <c r="AB488" s="116"/>
      <c r="AC488" s="116"/>
      <c r="AD488" s="116"/>
      <c r="AE488" s="116"/>
      <c r="AF488" s="116"/>
      <c r="AG488" s="116"/>
      <c r="AH488" s="116"/>
    </row>
    <row r="489" spans="1:34" x14ac:dyDescent="0.3">
      <c r="A489" s="126"/>
      <c r="B489" s="126"/>
      <c r="C489" s="126"/>
      <c r="D489" s="126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6"/>
      <c r="X489" s="116"/>
      <c r="Y489" s="116"/>
      <c r="Z489" s="116"/>
      <c r="AA489" s="116"/>
      <c r="AB489" s="116"/>
      <c r="AC489" s="116"/>
      <c r="AD489" s="116"/>
      <c r="AE489" s="116"/>
      <c r="AF489" s="116"/>
      <c r="AG489" s="116"/>
      <c r="AH489" s="116"/>
    </row>
    <row r="490" spans="1:34" x14ac:dyDescent="0.3">
      <c r="A490" s="126"/>
      <c r="B490" s="126"/>
      <c r="C490" s="126" t="s">
        <v>23</v>
      </c>
      <c r="D490" s="126" t="s">
        <v>21</v>
      </c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6"/>
      <c r="X490" s="116"/>
      <c r="Y490" s="116"/>
      <c r="Z490" s="116"/>
      <c r="AA490" s="116"/>
      <c r="AB490" s="116"/>
      <c r="AC490" s="116"/>
      <c r="AD490" s="116"/>
      <c r="AE490" s="116"/>
      <c r="AF490" s="116"/>
      <c r="AG490" s="116"/>
      <c r="AH490" s="116"/>
    </row>
    <row r="491" spans="1:34" x14ac:dyDescent="0.3">
      <c r="A491" s="126"/>
      <c r="B491" s="126"/>
      <c r="C491" s="126"/>
      <c r="D491" s="126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6"/>
      <c r="AG491" s="116"/>
      <c r="AH491" s="116"/>
    </row>
    <row r="492" spans="1:34" x14ac:dyDescent="0.3">
      <c r="A492" s="126"/>
      <c r="B492" s="126"/>
      <c r="C492" s="126"/>
      <c r="D492" s="126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6"/>
      <c r="X492" s="116"/>
      <c r="Y492" s="116"/>
      <c r="Z492" s="116"/>
      <c r="AA492" s="116"/>
      <c r="AB492" s="116"/>
      <c r="AC492" s="116"/>
      <c r="AD492" s="116"/>
      <c r="AE492" s="116"/>
      <c r="AF492" s="116"/>
      <c r="AG492" s="116"/>
      <c r="AH492" s="116"/>
    </row>
    <row r="493" spans="1:34" x14ac:dyDescent="0.3">
      <c r="A493" s="126"/>
      <c r="B493" s="126"/>
      <c r="C493" s="126" t="s">
        <v>25</v>
      </c>
      <c r="D493" s="126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6"/>
      <c r="X493" s="116"/>
      <c r="Y493" s="116"/>
      <c r="Z493" s="116"/>
      <c r="AA493" s="116"/>
      <c r="AB493" s="116"/>
      <c r="AC493" s="116"/>
      <c r="AD493" s="116"/>
      <c r="AE493" s="116"/>
      <c r="AF493" s="116"/>
      <c r="AG493" s="116"/>
      <c r="AH493" s="116"/>
    </row>
    <row r="494" spans="1:34" x14ac:dyDescent="0.3">
      <c r="A494" s="126"/>
      <c r="B494" s="126"/>
      <c r="C494" s="126"/>
      <c r="D494" s="126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6"/>
      <c r="X494" s="116"/>
      <c r="Y494" s="116"/>
      <c r="Z494" s="116"/>
      <c r="AA494" s="116"/>
      <c r="AB494" s="116"/>
      <c r="AC494" s="116"/>
      <c r="AD494" s="116"/>
      <c r="AE494" s="116"/>
      <c r="AF494" s="116"/>
      <c r="AG494" s="116"/>
      <c r="AH494" s="116"/>
    </row>
    <row r="495" spans="1:34" x14ac:dyDescent="0.3">
      <c r="A495" s="126"/>
      <c r="B495" s="126"/>
      <c r="C495" s="126" t="s">
        <v>26</v>
      </c>
      <c r="D495" s="126">
        <v>700</v>
      </c>
      <c r="E495" s="117" t="s">
        <v>33</v>
      </c>
      <c r="F495" s="117" t="e">
        <f>((2.71828184^(F482*LN((D495)+ABS(V428-W428)))+D482)/((2.71828184^(F482*LN((D495)+ABS(V428-W428)))+D482)+1))*1</f>
        <v>#VALUE!</v>
      </c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6"/>
      <c r="X495" s="116"/>
      <c r="Y495" s="116"/>
      <c r="Z495" s="116"/>
      <c r="AA495" s="116"/>
      <c r="AB495" s="116"/>
      <c r="AC495" s="116"/>
      <c r="AD495" s="116"/>
      <c r="AE495" s="116"/>
      <c r="AF495" s="116"/>
      <c r="AG495" s="116"/>
      <c r="AH495" s="116"/>
    </row>
    <row r="496" spans="1:34" x14ac:dyDescent="0.3">
      <c r="A496" s="126"/>
      <c r="B496" s="126"/>
      <c r="C496" s="126" t="s">
        <v>49</v>
      </c>
      <c r="D496" s="126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6"/>
      <c r="X496" s="116"/>
      <c r="Y496" s="116"/>
      <c r="Z496" s="116"/>
      <c r="AA496" s="116"/>
      <c r="AB496" s="116"/>
      <c r="AC496" s="116"/>
      <c r="AD496" s="116"/>
      <c r="AE496" s="116"/>
      <c r="AF496" s="116"/>
      <c r="AG496" s="116"/>
      <c r="AH496" s="116"/>
    </row>
    <row r="497" spans="1:34" x14ac:dyDescent="0.3">
      <c r="A497" s="126"/>
      <c r="B497" s="126"/>
      <c r="C497" s="126"/>
      <c r="D497" s="126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6"/>
      <c r="X497" s="116"/>
      <c r="Y497" s="116"/>
      <c r="Z497" s="116"/>
      <c r="AA497" s="116"/>
      <c r="AB497" s="116"/>
      <c r="AC497" s="116"/>
      <c r="AD497" s="116"/>
      <c r="AE497" s="116"/>
      <c r="AF497" s="116"/>
      <c r="AG497" s="116"/>
      <c r="AH497" s="116"/>
    </row>
    <row r="498" spans="1:34" x14ac:dyDescent="0.3">
      <c r="A498" s="126"/>
      <c r="B498" s="126"/>
      <c r="C498" s="126" t="s">
        <v>27</v>
      </c>
      <c r="D498" s="126">
        <v>302.83999999999997</v>
      </c>
      <c r="E498" s="117" t="s">
        <v>34</v>
      </c>
      <c r="F498" s="117" t="e">
        <f>(2.71828184^((LN((D498/D486)/(1-(D498/D486)))-D482)/F482))</f>
        <v>#NUM!</v>
      </c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6"/>
      <c r="X498" s="116"/>
      <c r="Y498" s="116"/>
      <c r="Z498" s="116"/>
      <c r="AA498" s="116"/>
      <c r="AB498" s="116"/>
      <c r="AC498" s="116"/>
      <c r="AD498" s="116"/>
      <c r="AE498" s="116"/>
      <c r="AF498" s="116"/>
      <c r="AG498" s="116"/>
      <c r="AH498" s="116"/>
    </row>
    <row r="499" spans="1:34" x14ac:dyDescent="0.3">
      <c r="A499" s="126"/>
      <c r="B499" s="126"/>
      <c r="C499" s="126" t="s">
        <v>38</v>
      </c>
      <c r="D499" s="126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6"/>
      <c r="X499" s="116"/>
      <c r="Y499" s="116"/>
      <c r="Z499" s="116"/>
      <c r="AA499" s="116"/>
      <c r="AB499" s="116"/>
      <c r="AC499" s="116"/>
      <c r="AD499" s="116"/>
      <c r="AE499" s="116"/>
      <c r="AF499" s="116"/>
      <c r="AG499" s="116"/>
      <c r="AH499" s="116"/>
    </row>
    <row r="500" spans="1:34" x14ac:dyDescent="0.3">
      <c r="A500" s="126"/>
      <c r="B500" s="126"/>
      <c r="C500" s="126" t="s">
        <v>39</v>
      </c>
      <c r="D500" s="126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6"/>
      <c r="X500" s="116"/>
      <c r="Y500" s="116"/>
      <c r="Z500" s="116"/>
      <c r="AA500" s="116"/>
      <c r="AB500" s="116"/>
      <c r="AC500" s="116"/>
      <c r="AD500" s="116"/>
      <c r="AE500" s="116"/>
      <c r="AF500" s="116"/>
      <c r="AG500" s="116"/>
      <c r="AH500" s="116"/>
    </row>
    <row r="501" spans="1:34" x14ac:dyDescent="0.3">
      <c r="A501" s="126"/>
      <c r="B501" s="126"/>
      <c r="C501" s="126"/>
      <c r="D501" s="126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6"/>
      <c r="X501" s="116"/>
      <c r="Y501" s="116"/>
      <c r="Z501" s="116"/>
      <c r="AA501" s="116"/>
      <c r="AB501" s="116"/>
      <c r="AC501" s="116"/>
      <c r="AD501" s="116"/>
      <c r="AE501" s="116"/>
      <c r="AF501" s="116"/>
      <c r="AG501" s="116"/>
      <c r="AH501" s="116"/>
    </row>
    <row r="502" spans="1:34" x14ac:dyDescent="0.3">
      <c r="A502" s="126"/>
      <c r="B502" s="126"/>
      <c r="C502" s="126"/>
      <c r="D502" s="126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6"/>
      <c r="X502" s="116"/>
      <c r="Y502" s="116"/>
      <c r="Z502" s="116"/>
      <c r="AA502" s="116"/>
      <c r="AB502" s="116"/>
      <c r="AC502" s="116"/>
      <c r="AD502" s="116"/>
      <c r="AE502" s="116"/>
      <c r="AF502" s="116"/>
      <c r="AG502" s="116"/>
      <c r="AH502" s="116"/>
    </row>
    <row r="503" spans="1:34" x14ac:dyDescent="0.3">
      <c r="A503" s="126"/>
      <c r="B503" s="126"/>
      <c r="C503" s="126"/>
      <c r="D503" s="126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6"/>
      <c r="X503" s="116"/>
      <c r="Y503" s="116"/>
      <c r="Z503" s="116"/>
      <c r="AA503" s="116"/>
      <c r="AB503" s="116"/>
      <c r="AC503" s="116"/>
      <c r="AD503" s="116"/>
      <c r="AE503" s="116"/>
      <c r="AF503" s="116"/>
      <c r="AG503" s="116"/>
      <c r="AH503" s="116"/>
    </row>
    <row r="504" spans="1:34" x14ac:dyDescent="0.3">
      <c r="A504" s="126"/>
      <c r="B504" s="126"/>
      <c r="C504" s="126"/>
      <c r="D504" s="126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6"/>
      <c r="X504" s="116"/>
      <c r="Y504" s="116"/>
      <c r="Z504" s="116"/>
      <c r="AA504" s="116"/>
      <c r="AB504" s="116"/>
      <c r="AC504" s="116"/>
      <c r="AD504" s="116"/>
      <c r="AE504" s="116"/>
      <c r="AF504" s="116"/>
      <c r="AG504" s="116"/>
      <c r="AH504" s="116"/>
    </row>
    <row r="505" spans="1:34" x14ac:dyDescent="0.3">
      <c r="A505" s="126"/>
      <c r="B505" s="126"/>
      <c r="C505" s="126"/>
      <c r="D505" s="126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6"/>
      <c r="X505" s="116"/>
      <c r="Y505" s="116"/>
      <c r="Z505" s="116"/>
      <c r="AA505" s="116"/>
      <c r="AB505" s="116"/>
      <c r="AC505" s="116"/>
      <c r="AD505" s="116"/>
      <c r="AE505" s="116"/>
      <c r="AF505" s="116"/>
      <c r="AG505" s="116"/>
      <c r="AH505" s="116"/>
    </row>
    <row r="506" spans="1:34" x14ac:dyDescent="0.3">
      <c r="A506" s="126"/>
      <c r="B506" s="126"/>
      <c r="C506" s="126"/>
      <c r="D506" s="126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  <c r="W506" s="116"/>
      <c r="X506" s="116"/>
      <c r="Y506" s="116"/>
      <c r="Z506" s="116"/>
      <c r="AA506" s="116"/>
      <c r="AB506" s="116"/>
      <c r="AC506" s="116"/>
      <c r="AD506" s="116"/>
      <c r="AE506" s="116"/>
      <c r="AF506" s="116"/>
      <c r="AG506" s="116"/>
      <c r="AH506" s="116"/>
    </row>
    <row r="507" spans="1:34" x14ac:dyDescent="0.3">
      <c r="A507" s="126"/>
      <c r="B507" s="126"/>
      <c r="C507" s="126"/>
      <c r="D507" s="126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  <c r="W507" s="116"/>
      <c r="X507" s="116"/>
      <c r="Y507" s="116"/>
      <c r="Z507" s="116"/>
      <c r="AA507" s="116"/>
      <c r="AB507" s="116"/>
      <c r="AC507" s="116"/>
      <c r="AD507" s="116"/>
      <c r="AE507" s="116"/>
      <c r="AF507" s="116"/>
      <c r="AG507" s="116"/>
      <c r="AH507" s="116"/>
    </row>
    <row r="508" spans="1:34" x14ac:dyDescent="0.3">
      <c r="A508" s="126" t="s">
        <v>7</v>
      </c>
      <c r="B508" s="126" t="s">
        <v>8</v>
      </c>
      <c r="C508" s="126" t="s">
        <v>12</v>
      </c>
      <c r="D508" s="126" t="s">
        <v>9</v>
      </c>
      <c r="E508" s="117" t="s">
        <v>10</v>
      </c>
      <c r="F508" s="117" t="s">
        <v>17</v>
      </c>
      <c r="G508" s="117" t="s">
        <v>14</v>
      </c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  <c r="W508" s="116"/>
      <c r="X508" s="116"/>
      <c r="Y508" s="116"/>
      <c r="Z508" s="116"/>
      <c r="AA508" s="116"/>
      <c r="AB508" s="116"/>
      <c r="AC508" s="116"/>
      <c r="AD508" s="116"/>
      <c r="AE508" s="116"/>
      <c r="AF508" s="116"/>
      <c r="AG508" s="116"/>
      <c r="AH508" s="116"/>
    </row>
    <row r="509" spans="1:34" x14ac:dyDescent="0.3">
      <c r="A509" s="126">
        <f t="shared" ref="A509:B528" si="23">A6</f>
        <v>0</v>
      </c>
      <c r="B509" s="126">
        <f t="shared" si="23"/>
        <v>0</v>
      </c>
      <c r="C509" s="126">
        <f t="shared" ref="C509:C548" si="24">(A509^2)</f>
        <v>0</v>
      </c>
      <c r="D509" s="126">
        <f>IF(B509=0,E509,B509)</f>
        <v>9</v>
      </c>
      <c r="E509" s="117">
        <f>MAX(B509:B548)</f>
        <v>9</v>
      </c>
      <c r="F509" s="117">
        <f>IF(B509="","",(((E509+F567)/(D509))-10^-0.0000001)^-1)</f>
        <v>0.99999976974157034</v>
      </c>
      <c r="G509" s="117">
        <f>IF(B509="",1,F509)</f>
        <v>0.99999976974157034</v>
      </c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  <c r="W509" s="116"/>
      <c r="X509" s="116"/>
      <c r="Y509" s="116"/>
      <c r="Z509" s="116"/>
      <c r="AA509" s="116"/>
      <c r="AB509" s="116"/>
      <c r="AC509" s="116"/>
      <c r="AD509" s="116"/>
      <c r="AE509" s="116"/>
      <c r="AF509" s="116"/>
      <c r="AG509" s="116"/>
      <c r="AH509" s="116"/>
    </row>
    <row r="510" spans="1:34" x14ac:dyDescent="0.3">
      <c r="A510" s="126">
        <f t="shared" si="23"/>
        <v>0</v>
      </c>
      <c r="B510" s="126">
        <f t="shared" si="23"/>
        <v>0</v>
      </c>
      <c r="C510" s="126">
        <f t="shared" si="24"/>
        <v>0</v>
      </c>
      <c r="D510" s="126">
        <f t="shared" ref="D510:D548" si="25">IF(B510=0,E510,B510)</f>
        <v>9</v>
      </c>
      <c r="E510" s="117">
        <f>(E509)</f>
        <v>9</v>
      </c>
      <c r="F510" s="117">
        <f>IF(B510="","",(((E510+F567)/(D510))-10^-0.0000001)^-1)</f>
        <v>0.99999976974157034</v>
      </c>
      <c r="G510" s="117">
        <f t="shared" ref="G510:G548" si="26">IF(B510="",1,F510)</f>
        <v>0.99999976974157034</v>
      </c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6"/>
      <c r="X510" s="116"/>
      <c r="Y510" s="116"/>
      <c r="Z510" s="116"/>
      <c r="AA510" s="116"/>
      <c r="AB510" s="116"/>
      <c r="AC510" s="116"/>
      <c r="AD510" s="116"/>
      <c r="AE510" s="116"/>
      <c r="AF510" s="116"/>
      <c r="AG510" s="116"/>
      <c r="AH510" s="116"/>
    </row>
    <row r="511" spans="1:34" x14ac:dyDescent="0.3">
      <c r="A511" s="126">
        <f t="shared" si="23"/>
        <v>0</v>
      </c>
      <c r="B511" s="126">
        <f t="shared" si="23"/>
        <v>0</v>
      </c>
      <c r="C511" s="126">
        <f t="shared" si="24"/>
        <v>0</v>
      </c>
      <c r="D511" s="126">
        <f t="shared" si="25"/>
        <v>9</v>
      </c>
      <c r="E511" s="117">
        <f t="shared" ref="E511:E548" si="27">(E510)</f>
        <v>9</v>
      </c>
      <c r="F511" s="117">
        <f>IF(B511="","",(((E511+F567)/(D511))-10^-0.0000001)^-1)</f>
        <v>0.99999976974157034</v>
      </c>
      <c r="G511" s="117">
        <f t="shared" si="26"/>
        <v>0.99999976974157034</v>
      </c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6"/>
      <c r="X511" s="116"/>
      <c r="Y511" s="116"/>
      <c r="Z511" s="116"/>
      <c r="AA511" s="116"/>
      <c r="AB511" s="116"/>
      <c r="AC511" s="116"/>
      <c r="AD511" s="116"/>
      <c r="AE511" s="116"/>
      <c r="AF511" s="116"/>
      <c r="AG511" s="116"/>
      <c r="AH511" s="116"/>
    </row>
    <row r="512" spans="1:34" x14ac:dyDescent="0.3">
      <c r="A512" s="126">
        <f t="shared" si="23"/>
        <v>0</v>
      </c>
      <c r="B512" s="126">
        <f t="shared" si="23"/>
        <v>0</v>
      </c>
      <c r="C512" s="126">
        <f t="shared" si="24"/>
        <v>0</v>
      </c>
      <c r="D512" s="126">
        <f t="shared" si="25"/>
        <v>9</v>
      </c>
      <c r="E512" s="117">
        <f t="shared" si="27"/>
        <v>9</v>
      </c>
      <c r="F512" s="117">
        <f>IF(B512="","",(((E512+F567)/(D512))-10^-0.0000001)^-1)</f>
        <v>0.99999976974157034</v>
      </c>
      <c r="G512" s="117">
        <f t="shared" si="26"/>
        <v>0.99999976974157034</v>
      </c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6"/>
      <c r="X512" s="116"/>
      <c r="Y512" s="116"/>
      <c r="Z512" s="116"/>
      <c r="AA512" s="116"/>
      <c r="AB512" s="116"/>
      <c r="AC512" s="116"/>
      <c r="AD512" s="116"/>
      <c r="AE512" s="116"/>
      <c r="AF512" s="116"/>
      <c r="AG512" s="116"/>
      <c r="AH512" s="116"/>
    </row>
    <row r="513" spans="1:34" x14ac:dyDescent="0.3">
      <c r="A513" s="126">
        <f t="shared" si="23"/>
        <v>0</v>
      </c>
      <c r="B513" s="126">
        <f t="shared" si="23"/>
        <v>0</v>
      </c>
      <c r="C513" s="126">
        <f t="shared" si="24"/>
        <v>0</v>
      </c>
      <c r="D513" s="126">
        <f t="shared" si="25"/>
        <v>9</v>
      </c>
      <c r="E513" s="117">
        <f t="shared" si="27"/>
        <v>9</v>
      </c>
      <c r="F513" s="117">
        <f>IF(B513="","",(((E513+F567)/(D513))-10^-0.0000001)^-1)</f>
        <v>0.99999976974157034</v>
      </c>
      <c r="G513" s="117">
        <f t="shared" si="26"/>
        <v>0.99999976974157034</v>
      </c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6"/>
      <c r="X513" s="116"/>
      <c r="Y513" s="116"/>
      <c r="Z513" s="116"/>
      <c r="AA513" s="116"/>
      <c r="AB513" s="116"/>
      <c r="AC513" s="116"/>
      <c r="AD513" s="116"/>
      <c r="AE513" s="116"/>
      <c r="AF513" s="116"/>
      <c r="AG513" s="116"/>
      <c r="AH513" s="116"/>
    </row>
    <row r="514" spans="1:34" x14ac:dyDescent="0.3">
      <c r="A514" s="126">
        <f t="shared" si="23"/>
        <v>0</v>
      </c>
      <c r="B514" s="126">
        <f t="shared" si="23"/>
        <v>0</v>
      </c>
      <c r="C514" s="126">
        <f t="shared" si="24"/>
        <v>0</v>
      </c>
      <c r="D514" s="126">
        <f t="shared" si="25"/>
        <v>9</v>
      </c>
      <c r="E514" s="117">
        <f t="shared" si="27"/>
        <v>9</v>
      </c>
      <c r="F514" s="117">
        <f>IF(B514="","",(((E514+F567)/(D514))-10^-0.0000001)^-1)</f>
        <v>0.99999976974157034</v>
      </c>
      <c r="G514" s="117">
        <f t="shared" si="26"/>
        <v>0.99999976974157034</v>
      </c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6"/>
      <c r="X514" s="116"/>
      <c r="Y514" s="116"/>
      <c r="Z514" s="116"/>
      <c r="AA514" s="116"/>
      <c r="AB514" s="116"/>
      <c r="AC514" s="116"/>
      <c r="AD514" s="116"/>
      <c r="AE514" s="116"/>
      <c r="AF514" s="116"/>
      <c r="AG514" s="116"/>
      <c r="AH514" s="116"/>
    </row>
    <row r="515" spans="1:34" x14ac:dyDescent="0.3">
      <c r="A515" s="126">
        <f t="shared" si="23"/>
        <v>0</v>
      </c>
      <c r="B515" s="126">
        <f t="shared" si="23"/>
        <v>0</v>
      </c>
      <c r="C515" s="126">
        <f t="shared" si="24"/>
        <v>0</v>
      </c>
      <c r="D515" s="126">
        <f t="shared" si="25"/>
        <v>9</v>
      </c>
      <c r="E515" s="117">
        <f t="shared" si="27"/>
        <v>9</v>
      </c>
      <c r="F515" s="117">
        <f>IF(B515="","",(((E515+F567)/(D515))-10^-0.0000001)^-1)</f>
        <v>0.99999976974157034</v>
      </c>
      <c r="G515" s="117">
        <f t="shared" si="26"/>
        <v>0.99999976974157034</v>
      </c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6"/>
      <c r="X515" s="116"/>
      <c r="Y515" s="116"/>
      <c r="Z515" s="116"/>
      <c r="AA515" s="116"/>
      <c r="AB515" s="116"/>
      <c r="AC515" s="116"/>
      <c r="AD515" s="116"/>
      <c r="AE515" s="116"/>
      <c r="AF515" s="116"/>
      <c r="AG515" s="116"/>
      <c r="AH515" s="116"/>
    </row>
    <row r="516" spans="1:34" x14ac:dyDescent="0.3">
      <c r="A516" s="126">
        <f t="shared" si="23"/>
        <v>0</v>
      </c>
      <c r="B516" s="126">
        <f t="shared" si="23"/>
        <v>0</v>
      </c>
      <c r="C516" s="126">
        <f t="shared" si="24"/>
        <v>0</v>
      </c>
      <c r="D516" s="126">
        <f t="shared" si="25"/>
        <v>9</v>
      </c>
      <c r="E516" s="117">
        <f t="shared" si="27"/>
        <v>9</v>
      </c>
      <c r="F516" s="117">
        <f>IF(B516="","",(((E516+F567)/(D516))-10^-0.0000001)^-1)</f>
        <v>0.99999976974157034</v>
      </c>
      <c r="G516" s="117">
        <f t="shared" si="26"/>
        <v>0.99999976974157034</v>
      </c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6"/>
      <c r="X516" s="116"/>
      <c r="Y516" s="116"/>
      <c r="Z516" s="116"/>
      <c r="AA516" s="116"/>
      <c r="AB516" s="116"/>
      <c r="AC516" s="116"/>
      <c r="AD516" s="116"/>
      <c r="AE516" s="116"/>
      <c r="AF516" s="116"/>
      <c r="AG516" s="116"/>
      <c r="AH516" s="116"/>
    </row>
    <row r="517" spans="1:34" x14ac:dyDescent="0.3">
      <c r="A517" s="126">
        <f t="shared" si="23"/>
        <v>0</v>
      </c>
      <c r="B517" s="126">
        <f t="shared" si="23"/>
        <v>0</v>
      </c>
      <c r="C517" s="126">
        <f t="shared" si="24"/>
        <v>0</v>
      </c>
      <c r="D517" s="126">
        <f t="shared" si="25"/>
        <v>9</v>
      </c>
      <c r="E517" s="117">
        <f t="shared" si="27"/>
        <v>9</v>
      </c>
      <c r="F517" s="117">
        <f>IF(B517="","",(((E517+F567)/(D517))-10^-0.0000001)^-1)</f>
        <v>0.99999976974157034</v>
      </c>
      <c r="G517" s="117">
        <f t="shared" si="26"/>
        <v>0.99999976974157034</v>
      </c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6"/>
      <c r="X517" s="116"/>
      <c r="Y517" s="116"/>
      <c r="Z517" s="116"/>
      <c r="AA517" s="116"/>
      <c r="AB517" s="116"/>
      <c r="AC517" s="116"/>
      <c r="AD517" s="116"/>
      <c r="AE517" s="116"/>
      <c r="AF517" s="116"/>
      <c r="AG517" s="116"/>
      <c r="AH517" s="116"/>
    </row>
    <row r="518" spans="1:34" x14ac:dyDescent="0.3">
      <c r="A518" s="126">
        <f t="shared" si="23"/>
        <v>0</v>
      </c>
      <c r="B518" s="126">
        <f t="shared" si="23"/>
        <v>0</v>
      </c>
      <c r="C518" s="126">
        <f t="shared" si="24"/>
        <v>0</v>
      </c>
      <c r="D518" s="126">
        <f t="shared" si="25"/>
        <v>9</v>
      </c>
      <c r="E518" s="117">
        <f t="shared" si="27"/>
        <v>9</v>
      </c>
      <c r="F518" s="117">
        <f>IF(B518="","",(((E518+F567)/(D518))-10^-0.0000001)^-1)</f>
        <v>0.99999976974157034</v>
      </c>
      <c r="G518" s="117">
        <f t="shared" si="26"/>
        <v>0.99999976974157034</v>
      </c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6"/>
      <c r="X518" s="116"/>
      <c r="Y518" s="116"/>
      <c r="Z518" s="116"/>
      <c r="AA518" s="116"/>
      <c r="AB518" s="116"/>
      <c r="AC518" s="116"/>
      <c r="AD518" s="116"/>
      <c r="AE518" s="116"/>
      <c r="AF518" s="116"/>
      <c r="AG518" s="116"/>
      <c r="AH518" s="116"/>
    </row>
    <row r="519" spans="1:34" x14ac:dyDescent="0.3">
      <c r="A519" s="126">
        <f t="shared" si="23"/>
        <v>0</v>
      </c>
      <c r="B519" s="126">
        <f t="shared" si="23"/>
        <v>0</v>
      </c>
      <c r="C519" s="126">
        <f t="shared" si="24"/>
        <v>0</v>
      </c>
      <c r="D519" s="126">
        <f t="shared" si="25"/>
        <v>9</v>
      </c>
      <c r="E519" s="117">
        <f t="shared" si="27"/>
        <v>9</v>
      </c>
      <c r="F519" s="117">
        <f>IF(B519="","",(((E519+F567)/(D519))-10^-0.0000001)^-1)</f>
        <v>0.99999976974157034</v>
      </c>
      <c r="G519" s="117">
        <f t="shared" si="26"/>
        <v>0.99999976974157034</v>
      </c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6"/>
      <c r="X519" s="116"/>
      <c r="Y519" s="116"/>
      <c r="Z519" s="116"/>
      <c r="AA519" s="116"/>
      <c r="AB519" s="116"/>
      <c r="AC519" s="116"/>
      <c r="AD519" s="116"/>
      <c r="AE519" s="116"/>
      <c r="AF519" s="116"/>
      <c r="AG519" s="116"/>
      <c r="AH519" s="116"/>
    </row>
    <row r="520" spans="1:34" x14ac:dyDescent="0.3">
      <c r="A520" s="126">
        <f t="shared" si="23"/>
        <v>0</v>
      </c>
      <c r="B520" s="126">
        <f t="shared" si="23"/>
        <v>0</v>
      </c>
      <c r="C520" s="126">
        <f t="shared" si="24"/>
        <v>0</v>
      </c>
      <c r="D520" s="126">
        <f t="shared" si="25"/>
        <v>9</v>
      </c>
      <c r="E520" s="117">
        <f t="shared" si="27"/>
        <v>9</v>
      </c>
      <c r="F520" s="117">
        <f>IF(B520="","",(((E520+F567)/(D520))-10^-0.0000001)^-1)</f>
        <v>0.99999976974157034</v>
      </c>
      <c r="G520" s="117">
        <f t="shared" si="26"/>
        <v>0.99999976974157034</v>
      </c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6"/>
      <c r="X520" s="116"/>
      <c r="Y520" s="116"/>
      <c r="Z520" s="116"/>
      <c r="AA520" s="116"/>
      <c r="AB520" s="116"/>
      <c r="AC520" s="116"/>
      <c r="AD520" s="116"/>
      <c r="AE520" s="116"/>
      <c r="AF520" s="116"/>
      <c r="AG520" s="116"/>
      <c r="AH520" s="116"/>
    </row>
    <row r="521" spans="1:34" x14ac:dyDescent="0.3">
      <c r="A521" s="126">
        <f t="shared" si="23"/>
        <v>0</v>
      </c>
      <c r="B521" s="126">
        <f t="shared" si="23"/>
        <v>0</v>
      </c>
      <c r="C521" s="126">
        <f t="shared" si="24"/>
        <v>0</v>
      </c>
      <c r="D521" s="126">
        <f t="shared" si="25"/>
        <v>9</v>
      </c>
      <c r="E521" s="117">
        <f t="shared" si="27"/>
        <v>9</v>
      </c>
      <c r="F521" s="117">
        <f>IF(B521="","",(((E521+F567)/(D521))-10^-0.0000001)^-1)</f>
        <v>0.99999976974157034</v>
      </c>
      <c r="G521" s="117">
        <f t="shared" si="26"/>
        <v>0.99999976974157034</v>
      </c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  <c r="W521" s="116"/>
      <c r="X521" s="116"/>
      <c r="Y521" s="116"/>
      <c r="Z521" s="116"/>
      <c r="AA521" s="116"/>
      <c r="AB521" s="116"/>
      <c r="AC521" s="116"/>
      <c r="AD521" s="116"/>
      <c r="AE521" s="116"/>
      <c r="AF521" s="116"/>
      <c r="AG521" s="116"/>
      <c r="AH521" s="116"/>
    </row>
    <row r="522" spans="1:34" x14ac:dyDescent="0.3">
      <c r="A522" s="126">
        <f t="shared" si="23"/>
        <v>0</v>
      </c>
      <c r="B522" s="126">
        <f t="shared" si="23"/>
        <v>0</v>
      </c>
      <c r="C522" s="126">
        <f t="shared" si="24"/>
        <v>0</v>
      </c>
      <c r="D522" s="126">
        <f t="shared" si="25"/>
        <v>9</v>
      </c>
      <c r="E522" s="117">
        <f t="shared" si="27"/>
        <v>9</v>
      </c>
      <c r="F522" s="117">
        <f>IF(B522="","",(((E522+F567)/(D522))-10^-0.0000001)^-1)</f>
        <v>0.99999976974157034</v>
      </c>
      <c r="G522" s="117">
        <f t="shared" si="26"/>
        <v>0.99999976974157034</v>
      </c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6"/>
      <c r="X522" s="116"/>
      <c r="Y522" s="116"/>
      <c r="Z522" s="116"/>
      <c r="AA522" s="116"/>
      <c r="AB522" s="116"/>
      <c r="AC522" s="116"/>
      <c r="AD522" s="116"/>
      <c r="AE522" s="116"/>
      <c r="AF522" s="116"/>
      <c r="AG522" s="116"/>
      <c r="AH522" s="116"/>
    </row>
    <row r="523" spans="1:34" x14ac:dyDescent="0.3">
      <c r="A523" s="126">
        <f t="shared" si="23"/>
        <v>0</v>
      </c>
      <c r="B523" s="126">
        <f t="shared" si="23"/>
        <v>0</v>
      </c>
      <c r="C523" s="126">
        <f t="shared" si="24"/>
        <v>0</v>
      </c>
      <c r="D523" s="126">
        <f t="shared" si="25"/>
        <v>9</v>
      </c>
      <c r="E523" s="117">
        <f t="shared" si="27"/>
        <v>9</v>
      </c>
      <c r="F523" s="117">
        <f>IF(B523="","",(((E523+F567)/(D523))-10^-0.0000001)^-1)</f>
        <v>0.99999976974157034</v>
      </c>
      <c r="G523" s="117">
        <f t="shared" si="26"/>
        <v>0.99999976974157034</v>
      </c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6"/>
      <c r="X523" s="116"/>
      <c r="Y523" s="116"/>
      <c r="Z523" s="116"/>
      <c r="AA523" s="116"/>
      <c r="AB523" s="116"/>
      <c r="AC523" s="116"/>
      <c r="AD523" s="116"/>
      <c r="AE523" s="116"/>
      <c r="AF523" s="116"/>
      <c r="AG523" s="116"/>
      <c r="AH523" s="116"/>
    </row>
    <row r="524" spans="1:34" x14ac:dyDescent="0.3">
      <c r="A524" s="126">
        <f t="shared" si="23"/>
        <v>0</v>
      </c>
      <c r="B524" s="126">
        <f t="shared" si="23"/>
        <v>0</v>
      </c>
      <c r="C524" s="126">
        <f t="shared" si="24"/>
        <v>0</v>
      </c>
      <c r="D524" s="126">
        <f t="shared" si="25"/>
        <v>9</v>
      </c>
      <c r="E524" s="117">
        <f t="shared" si="27"/>
        <v>9</v>
      </c>
      <c r="F524" s="117">
        <f>IF(B524="","",(((E524+F567)/(D524))-10^-0.0000001)^-1)</f>
        <v>0.99999976974157034</v>
      </c>
      <c r="G524" s="117">
        <f t="shared" si="26"/>
        <v>0.99999976974157034</v>
      </c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  <c r="W524" s="116"/>
      <c r="X524" s="116"/>
      <c r="Y524" s="116"/>
      <c r="Z524" s="116"/>
      <c r="AA524" s="116"/>
      <c r="AB524" s="116"/>
      <c r="AC524" s="116"/>
      <c r="AD524" s="116"/>
      <c r="AE524" s="116"/>
      <c r="AF524" s="116"/>
      <c r="AG524" s="116"/>
      <c r="AH524" s="116"/>
    </row>
    <row r="525" spans="1:34" x14ac:dyDescent="0.3">
      <c r="A525" s="126" t="str">
        <f t="shared" si="23"/>
        <v>Vorgaben (xWP1 - xs - xWP2)</v>
      </c>
      <c r="B525" s="126">
        <f t="shared" si="23"/>
        <v>9</v>
      </c>
      <c r="C525" s="126" t="e">
        <f t="shared" si="24"/>
        <v>#VALUE!</v>
      </c>
      <c r="D525" s="126">
        <f t="shared" si="25"/>
        <v>9</v>
      </c>
      <c r="E525" s="117">
        <f t="shared" si="27"/>
        <v>9</v>
      </c>
      <c r="F525" s="117">
        <f>IF(B525="","",(((E525+F567)/(D525))-10^-0.0000001)^-1)</f>
        <v>0.99999976974157034</v>
      </c>
      <c r="G525" s="117">
        <f t="shared" si="26"/>
        <v>0.99999976974157034</v>
      </c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6"/>
      <c r="X525" s="116"/>
      <c r="Y525" s="116"/>
      <c r="Z525" s="116"/>
      <c r="AA525" s="116"/>
      <c r="AB525" s="116"/>
      <c r="AC525" s="116"/>
      <c r="AD525" s="116"/>
      <c r="AE525" s="116"/>
      <c r="AF525" s="116"/>
      <c r="AG525" s="116"/>
      <c r="AH525" s="116"/>
    </row>
    <row r="526" spans="1:34" x14ac:dyDescent="0.3">
      <c r="A526" s="126" t="str">
        <f t="shared" si="23"/>
        <v>Berechnet (x1% - X50% - x99%)</v>
      </c>
      <c r="B526" s="126">
        <f t="shared" si="23"/>
        <v>6.92</v>
      </c>
      <c r="C526" s="126" t="e">
        <f t="shared" si="24"/>
        <v>#VALUE!</v>
      </c>
      <c r="D526" s="126">
        <f t="shared" si="25"/>
        <v>6.92</v>
      </c>
      <c r="E526" s="117">
        <f t="shared" si="27"/>
        <v>9</v>
      </c>
      <c r="F526" s="117">
        <f>IF(B526="","",(((E526+F567)/(D526))-10^-0.0000001)^-1)</f>
        <v>0.62454864664722409</v>
      </c>
      <c r="G526" s="117">
        <f t="shared" si="26"/>
        <v>0.62454864664722409</v>
      </c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  <c r="W526" s="116"/>
      <c r="X526" s="116"/>
      <c r="Y526" s="116"/>
      <c r="Z526" s="116"/>
      <c r="AA526" s="116"/>
      <c r="AB526" s="116"/>
      <c r="AC526" s="116"/>
      <c r="AD526" s="116"/>
      <c r="AE526" s="116"/>
      <c r="AF526" s="116"/>
      <c r="AG526" s="116"/>
      <c r="AH526" s="116"/>
    </row>
    <row r="527" spans="1:34" x14ac:dyDescent="0.3">
      <c r="A527" s="126" t="str">
        <f t="shared" si="23"/>
        <v>Abfrage:</v>
      </c>
      <c r="B527" s="126">
        <f t="shared" si="23"/>
        <v>0</v>
      </c>
      <c r="C527" s="126" t="e">
        <f t="shared" si="24"/>
        <v>#VALUE!</v>
      </c>
      <c r="D527" s="126">
        <f t="shared" si="25"/>
        <v>9</v>
      </c>
      <c r="E527" s="117">
        <f t="shared" si="27"/>
        <v>9</v>
      </c>
      <c r="F527" s="117">
        <f>IF(B527="","",(((E527+F567)/(D527))-10^-0.0000001)^-1)</f>
        <v>0.99999976974157034</v>
      </c>
      <c r="G527" s="117">
        <f t="shared" si="26"/>
        <v>0.99999976974157034</v>
      </c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6"/>
      <c r="X527" s="116"/>
      <c r="Y527" s="116"/>
      <c r="Z527" s="116"/>
      <c r="AA527" s="116"/>
      <c r="AB527" s="116"/>
      <c r="AC527" s="116"/>
      <c r="AD527" s="116"/>
      <c r="AE527" s="116"/>
      <c r="AF527" s="116"/>
      <c r="AG527" s="116"/>
      <c r="AH527" s="116"/>
    </row>
    <row r="528" spans="1:34" x14ac:dyDescent="0.3">
      <c r="A528" s="126" t="str">
        <f t="shared" si="23"/>
        <v>Wenn x = (B23 ≤Abfrage≤ D23)</v>
      </c>
      <c r="B528" s="126">
        <f t="shared" si="23"/>
        <v>6.92</v>
      </c>
      <c r="C528" s="126" t="e">
        <f t="shared" si="24"/>
        <v>#VALUE!</v>
      </c>
      <c r="D528" s="126">
        <f t="shared" si="25"/>
        <v>6.92</v>
      </c>
      <c r="E528" s="117">
        <f t="shared" si="27"/>
        <v>9</v>
      </c>
      <c r="F528" s="117">
        <f>IF(B528="","",(((E528+F567)/(D528))-10^-0.0000001)^-1)</f>
        <v>0.62454864664722409</v>
      </c>
      <c r="G528" s="117">
        <f t="shared" si="26"/>
        <v>0.62454864664722409</v>
      </c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6"/>
      <c r="X528" s="116"/>
      <c r="Y528" s="116"/>
      <c r="Z528" s="116"/>
      <c r="AA528" s="116"/>
      <c r="AB528" s="116"/>
      <c r="AC528" s="116"/>
      <c r="AD528" s="116"/>
      <c r="AE528" s="116"/>
      <c r="AF528" s="116"/>
      <c r="AG528" s="116"/>
      <c r="AH528" s="116"/>
    </row>
    <row r="529" spans="1:34" x14ac:dyDescent="0.3">
      <c r="A529" s="126" t="str">
        <f t="shared" ref="A529:B548" si="28">A26</f>
        <v>Wenn y [%] = (1≤ Abfrage ≤99)</v>
      </c>
      <c r="B529" s="126">
        <f t="shared" si="28"/>
        <v>1</v>
      </c>
      <c r="C529" s="126" t="e">
        <f t="shared" si="24"/>
        <v>#VALUE!</v>
      </c>
      <c r="D529" s="126">
        <f t="shared" si="25"/>
        <v>1</v>
      </c>
      <c r="E529" s="117">
        <f t="shared" si="27"/>
        <v>9</v>
      </c>
      <c r="F529" s="117">
        <f>IF(B529="","",(((E529+F567)/(D529))-10^-0.0000001)^-1)</f>
        <v>5.8823528615022561E-2</v>
      </c>
      <c r="G529" s="117">
        <f t="shared" si="26"/>
        <v>5.8823528615022561E-2</v>
      </c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6"/>
      <c r="X529" s="116"/>
      <c r="Y529" s="116"/>
      <c r="Z529" s="116"/>
      <c r="AA529" s="116"/>
      <c r="AB529" s="116"/>
      <c r="AC529" s="116"/>
      <c r="AD529" s="116"/>
      <c r="AE529" s="116"/>
      <c r="AF529" s="116"/>
      <c r="AG529" s="116"/>
      <c r="AH529" s="116"/>
    </row>
    <row r="530" spans="1:34" x14ac:dyDescent="0.3">
      <c r="A530" s="126">
        <f t="shared" si="28"/>
        <v>0</v>
      </c>
      <c r="B530" s="126">
        <f t="shared" si="28"/>
        <v>0</v>
      </c>
      <c r="C530" s="126">
        <f t="shared" si="24"/>
        <v>0</v>
      </c>
      <c r="D530" s="126">
        <f t="shared" si="25"/>
        <v>9</v>
      </c>
      <c r="E530" s="117">
        <f t="shared" si="27"/>
        <v>9</v>
      </c>
      <c r="F530" s="117">
        <f>IF(B530="","",(((E530+F567)/(D530))-10^-0.0000001)^-1)</f>
        <v>0.99999976974157034</v>
      </c>
      <c r="G530" s="117">
        <f t="shared" si="26"/>
        <v>0.99999976974157034</v>
      </c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6"/>
      <c r="X530" s="116"/>
      <c r="Y530" s="116"/>
      <c r="Z530" s="116"/>
      <c r="AA530" s="116"/>
      <c r="AB530" s="116"/>
      <c r="AC530" s="116"/>
      <c r="AD530" s="116"/>
      <c r="AE530" s="116"/>
      <c r="AF530" s="116"/>
      <c r="AG530" s="116"/>
      <c r="AH530" s="116"/>
    </row>
    <row r="531" spans="1:34" x14ac:dyDescent="0.3">
      <c r="A531" s="126">
        <f t="shared" si="28"/>
        <v>0</v>
      </c>
      <c r="B531" s="126">
        <f t="shared" si="28"/>
        <v>0</v>
      </c>
      <c r="C531" s="126">
        <f t="shared" si="24"/>
        <v>0</v>
      </c>
      <c r="D531" s="126">
        <f t="shared" si="25"/>
        <v>9</v>
      </c>
      <c r="E531" s="117">
        <f t="shared" si="27"/>
        <v>9</v>
      </c>
      <c r="F531" s="117">
        <f>IF(B531="","",(((E531+F567)/(D531))-10^-0.0000001)^-1)</f>
        <v>0.99999976974157034</v>
      </c>
      <c r="G531" s="117">
        <f t="shared" si="26"/>
        <v>0.99999976974157034</v>
      </c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6"/>
      <c r="X531" s="116"/>
      <c r="Y531" s="116"/>
      <c r="Z531" s="116"/>
      <c r="AA531" s="116"/>
      <c r="AB531" s="116"/>
      <c r="AC531" s="116"/>
      <c r="AD531" s="116"/>
      <c r="AE531" s="116"/>
      <c r="AF531" s="116"/>
      <c r="AG531" s="116"/>
      <c r="AH531" s="116"/>
    </row>
    <row r="532" spans="1:34" x14ac:dyDescent="0.3">
      <c r="A532" s="126">
        <f t="shared" si="28"/>
        <v>0</v>
      </c>
      <c r="B532" s="126">
        <f t="shared" si="28"/>
        <v>0</v>
      </c>
      <c r="C532" s="126">
        <f t="shared" si="24"/>
        <v>0</v>
      </c>
      <c r="D532" s="126">
        <f t="shared" si="25"/>
        <v>9</v>
      </c>
      <c r="E532" s="117">
        <f t="shared" si="27"/>
        <v>9</v>
      </c>
      <c r="F532" s="117">
        <f>IF(B532="","",(((E532+F567)/(D532))-10^-0.0000001)^-1)</f>
        <v>0.99999976974157034</v>
      </c>
      <c r="G532" s="117">
        <f t="shared" si="26"/>
        <v>0.99999976974157034</v>
      </c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6"/>
      <c r="X532" s="116"/>
      <c r="Y532" s="116"/>
      <c r="Z532" s="116"/>
      <c r="AA532" s="116"/>
      <c r="AB532" s="116"/>
      <c r="AC532" s="116"/>
      <c r="AD532" s="116"/>
      <c r="AE532" s="116"/>
      <c r="AF532" s="116"/>
      <c r="AG532" s="116"/>
      <c r="AH532" s="116"/>
    </row>
    <row r="533" spans="1:34" x14ac:dyDescent="0.3">
      <c r="A533" s="126">
        <f t="shared" si="28"/>
        <v>0</v>
      </c>
      <c r="B533" s="126">
        <f t="shared" si="28"/>
        <v>0</v>
      </c>
      <c r="C533" s="126">
        <f t="shared" si="24"/>
        <v>0</v>
      </c>
      <c r="D533" s="126">
        <f t="shared" si="25"/>
        <v>9</v>
      </c>
      <c r="E533" s="117">
        <f t="shared" si="27"/>
        <v>9</v>
      </c>
      <c r="F533" s="117">
        <f>IF(B533="","",(((E533+F567)/(D533))-10^-0.0000001)^-1)</f>
        <v>0.99999976974157034</v>
      </c>
      <c r="G533" s="117">
        <f t="shared" si="26"/>
        <v>0.99999976974157034</v>
      </c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6"/>
      <c r="X533" s="116"/>
      <c r="Y533" s="116"/>
      <c r="Z533" s="116"/>
      <c r="AA533" s="116"/>
      <c r="AB533" s="116"/>
      <c r="AC533" s="116"/>
      <c r="AD533" s="116"/>
      <c r="AE533" s="116"/>
      <c r="AF533" s="116"/>
      <c r="AG533" s="116"/>
      <c r="AH533" s="116"/>
    </row>
    <row r="534" spans="1:34" x14ac:dyDescent="0.3">
      <c r="A534" s="126">
        <f t="shared" si="28"/>
        <v>0</v>
      </c>
      <c r="B534" s="126">
        <f t="shared" si="28"/>
        <v>0</v>
      </c>
      <c r="C534" s="126">
        <f t="shared" si="24"/>
        <v>0</v>
      </c>
      <c r="D534" s="126">
        <f t="shared" si="25"/>
        <v>9</v>
      </c>
      <c r="E534" s="117">
        <f t="shared" si="27"/>
        <v>9</v>
      </c>
      <c r="F534" s="117">
        <f>IF(B534="","",(((E534+F567)/(D534))-10^-0.0000001)^-1)</f>
        <v>0.99999976974157034</v>
      </c>
      <c r="G534" s="117">
        <f t="shared" si="26"/>
        <v>0.99999976974157034</v>
      </c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6"/>
      <c r="X534" s="116"/>
      <c r="Y534" s="116"/>
      <c r="Z534" s="116"/>
      <c r="AA534" s="116"/>
      <c r="AB534" s="116"/>
      <c r="AC534" s="116"/>
      <c r="AD534" s="116"/>
      <c r="AE534" s="116"/>
      <c r="AF534" s="116"/>
      <c r="AG534" s="116"/>
      <c r="AH534" s="116"/>
    </row>
    <row r="535" spans="1:34" x14ac:dyDescent="0.3">
      <c r="A535" s="126">
        <f t="shared" si="28"/>
        <v>0</v>
      </c>
      <c r="B535" s="126">
        <f t="shared" si="28"/>
        <v>0</v>
      </c>
      <c r="C535" s="126">
        <f t="shared" si="24"/>
        <v>0</v>
      </c>
      <c r="D535" s="126">
        <f t="shared" si="25"/>
        <v>9</v>
      </c>
      <c r="E535" s="117">
        <f t="shared" si="27"/>
        <v>9</v>
      </c>
      <c r="F535" s="117">
        <f>IF(B535="","",(((E535+F567)/(D535))-10^-0.0000001)^-1)</f>
        <v>0.99999976974157034</v>
      </c>
      <c r="G535" s="117">
        <f t="shared" si="26"/>
        <v>0.99999976974157034</v>
      </c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6"/>
      <c r="X535" s="116"/>
      <c r="Y535" s="116"/>
      <c r="Z535" s="116"/>
      <c r="AA535" s="116"/>
      <c r="AB535" s="116"/>
      <c r="AC535" s="116"/>
      <c r="AD535" s="116"/>
      <c r="AE535" s="116"/>
      <c r="AF535" s="116"/>
      <c r="AG535" s="116"/>
      <c r="AH535" s="116"/>
    </row>
    <row r="536" spans="1:34" x14ac:dyDescent="0.3">
      <c r="A536" s="126">
        <f t="shared" si="28"/>
        <v>0</v>
      </c>
      <c r="B536" s="126">
        <f t="shared" si="28"/>
        <v>0</v>
      </c>
      <c r="C536" s="126">
        <f t="shared" si="24"/>
        <v>0</v>
      </c>
      <c r="D536" s="126">
        <f t="shared" si="25"/>
        <v>9</v>
      </c>
      <c r="E536" s="117">
        <f t="shared" si="27"/>
        <v>9</v>
      </c>
      <c r="F536" s="117">
        <f>IF(B536="","",(((E536+F567)/(D536))-10^-0.0000001)^-1)</f>
        <v>0.99999976974157034</v>
      </c>
      <c r="G536" s="117">
        <f t="shared" si="26"/>
        <v>0.99999976974157034</v>
      </c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6"/>
      <c r="X536" s="116"/>
      <c r="Y536" s="116"/>
      <c r="Z536" s="116"/>
      <c r="AA536" s="116"/>
      <c r="AB536" s="116"/>
      <c r="AC536" s="116"/>
      <c r="AD536" s="116"/>
      <c r="AE536" s="116"/>
      <c r="AF536" s="116"/>
      <c r="AG536" s="116"/>
      <c r="AH536" s="116"/>
    </row>
    <row r="537" spans="1:34" x14ac:dyDescent="0.3">
      <c r="A537" s="126">
        <f t="shared" si="28"/>
        <v>0</v>
      </c>
      <c r="B537" s="126">
        <f t="shared" si="28"/>
        <v>0</v>
      </c>
      <c r="C537" s="126">
        <f t="shared" si="24"/>
        <v>0</v>
      </c>
      <c r="D537" s="126">
        <f t="shared" si="25"/>
        <v>9</v>
      </c>
      <c r="E537" s="117">
        <f t="shared" si="27"/>
        <v>9</v>
      </c>
      <c r="F537" s="117">
        <f>IF(B537="","",(((E537+F567)/(D537))-10^-0.0000001)^-1)</f>
        <v>0.99999976974157034</v>
      </c>
      <c r="G537" s="117">
        <f t="shared" si="26"/>
        <v>0.99999976974157034</v>
      </c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6"/>
      <c r="X537" s="116"/>
      <c r="Y537" s="116"/>
      <c r="Z537" s="116"/>
      <c r="AA537" s="116"/>
      <c r="AB537" s="116"/>
      <c r="AC537" s="116"/>
      <c r="AD537" s="116"/>
      <c r="AE537" s="116"/>
      <c r="AF537" s="116"/>
      <c r="AG537" s="116"/>
      <c r="AH537" s="116"/>
    </row>
    <row r="538" spans="1:34" x14ac:dyDescent="0.3">
      <c r="A538" s="126">
        <f t="shared" si="28"/>
        <v>0</v>
      </c>
      <c r="B538" s="126">
        <f t="shared" si="28"/>
        <v>0</v>
      </c>
      <c r="C538" s="126">
        <f t="shared" si="24"/>
        <v>0</v>
      </c>
      <c r="D538" s="126">
        <f t="shared" si="25"/>
        <v>9</v>
      </c>
      <c r="E538" s="117">
        <f t="shared" si="27"/>
        <v>9</v>
      </c>
      <c r="F538" s="117">
        <f>IF(B538="","",(((E538+F567)/(D538))-10^-0.0000001)^-1)</f>
        <v>0.99999976974157034</v>
      </c>
      <c r="G538" s="117">
        <f t="shared" si="26"/>
        <v>0.99999976974157034</v>
      </c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6"/>
      <c r="X538" s="116"/>
      <c r="Y538" s="116"/>
      <c r="Z538" s="116"/>
      <c r="AA538" s="116"/>
      <c r="AB538" s="116"/>
      <c r="AC538" s="116"/>
      <c r="AD538" s="116"/>
      <c r="AE538" s="116"/>
      <c r="AF538" s="116"/>
      <c r="AG538" s="116"/>
      <c r="AH538" s="116"/>
    </row>
    <row r="539" spans="1:34" x14ac:dyDescent="0.3">
      <c r="A539" s="126">
        <f t="shared" si="28"/>
        <v>0</v>
      </c>
      <c r="B539" s="126">
        <f t="shared" si="28"/>
        <v>0</v>
      </c>
      <c r="C539" s="126">
        <f t="shared" si="24"/>
        <v>0</v>
      </c>
      <c r="D539" s="126">
        <f t="shared" si="25"/>
        <v>9</v>
      </c>
      <c r="E539" s="117">
        <f t="shared" si="27"/>
        <v>9</v>
      </c>
      <c r="F539" s="117">
        <f>IF(B539="","",(((E539+F567)/(D539))-10^-0.0000001)^-1)</f>
        <v>0.99999976974157034</v>
      </c>
      <c r="G539" s="117">
        <f t="shared" si="26"/>
        <v>0.99999976974157034</v>
      </c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6"/>
      <c r="X539" s="116"/>
      <c r="Y539" s="116"/>
      <c r="Z539" s="116"/>
      <c r="AA539" s="116"/>
      <c r="AB539" s="116"/>
      <c r="AC539" s="116"/>
      <c r="AD539" s="116"/>
      <c r="AE539" s="116"/>
      <c r="AF539" s="116"/>
      <c r="AG539" s="116"/>
      <c r="AH539" s="116"/>
    </row>
    <row r="540" spans="1:34" x14ac:dyDescent="0.3">
      <c r="A540" s="126">
        <f t="shared" si="28"/>
        <v>0</v>
      </c>
      <c r="B540" s="126">
        <f t="shared" si="28"/>
        <v>0</v>
      </c>
      <c r="C540" s="126">
        <f t="shared" si="24"/>
        <v>0</v>
      </c>
      <c r="D540" s="126">
        <f t="shared" si="25"/>
        <v>9</v>
      </c>
      <c r="E540" s="117">
        <f t="shared" si="27"/>
        <v>9</v>
      </c>
      <c r="F540" s="117">
        <f>IF(B540="","",(((E540+F567)/(D540))-10^-0.0000001)^-1)</f>
        <v>0.99999976974157034</v>
      </c>
      <c r="G540" s="117">
        <f t="shared" si="26"/>
        <v>0.99999976974157034</v>
      </c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6"/>
      <c r="X540" s="116"/>
      <c r="Y540" s="116"/>
      <c r="Z540" s="116"/>
      <c r="AA540" s="116"/>
      <c r="AB540" s="116"/>
      <c r="AC540" s="116"/>
      <c r="AD540" s="116"/>
      <c r="AE540" s="116"/>
      <c r="AF540" s="116"/>
      <c r="AG540" s="116"/>
      <c r="AH540" s="116"/>
    </row>
    <row r="541" spans="1:34" x14ac:dyDescent="0.3">
      <c r="A541" s="126">
        <f t="shared" si="28"/>
        <v>0</v>
      </c>
      <c r="B541" s="126">
        <f t="shared" si="28"/>
        <v>0</v>
      </c>
      <c r="C541" s="126">
        <f t="shared" si="24"/>
        <v>0</v>
      </c>
      <c r="D541" s="126">
        <f t="shared" si="25"/>
        <v>9</v>
      </c>
      <c r="E541" s="117">
        <f t="shared" si="27"/>
        <v>9</v>
      </c>
      <c r="F541" s="117">
        <f>IF(B541="","",(((E541+F567)/(D541))-10^-0.0000001)^-1)</f>
        <v>0.99999976974157034</v>
      </c>
      <c r="G541" s="117">
        <f t="shared" si="26"/>
        <v>0.99999976974157034</v>
      </c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6"/>
      <c r="X541" s="116"/>
      <c r="Y541" s="116"/>
      <c r="Z541" s="116"/>
      <c r="AA541" s="116"/>
      <c r="AB541" s="116"/>
      <c r="AC541" s="116"/>
      <c r="AD541" s="116"/>
      <c r="AE541" s="116"/>
      <c r="AF541" s="116"/>
      <c r="AG541" s="116"/>
      <c r="AH541" s="116"/>
    </row>
    <row r="542" spans="1:34" x14ac:dyDescent="0.3">
      <c r="A542" s="126">
        <f t="shared" si="28"/>
        <v>0</v>
      </c>
      <c r="B542" s="126">
        <f t="shared" si="28"/>
        <v>0</v>
      </c>
      <c r="C542" s="126">
        <f t="shared" si="24"/>
        <v>0</v>
      </c>
      <c r="D542" s="126">
        <f t="shared" si="25"/>
        <v>9</v>
      </c>
      <c r="E542" s="117">
        <f t="shared" si="27"/>
        <v>9</v>
      </c>
      <c r="F542" s="117">
        <f>IF(B542="","",(((E542+F567)/(D542))-10^-0.0000001)^-1)</f>
        <v>0.99999976974157034</v>
      </c>
      <c r="G542" s="117">
        <f t="shared" si="26"/>
        <v>0.99999976974157034</v>
      </c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6"/>
      <c r="X542" s="116"/>
      <c r="Y542" s="116"/>
      <c r="Z542" s="116"/>
      <c r="AA542" s="116"/>
      <c r="AB542" s="116"/>
      <c r="AC542" s="116"/>
      <c r="AD542" s="116"/>
      <c r="AE542" s="116"/>
      <c r="AF542" s="116"/>
      <c r="AG542" s="116"/>
      <c r="AH542" s="116"/>
    </row>
    <row r="543" spans="1:34" x14ac:dyDescent="0.3">
      <c r="A543" s="126">
        <f t="shared" si="28"/>
        <v>0</v>
      </c>
      <c r="B543" s="126">
        <f t="shared" si="28"/>
        <v>0</v>
      </c>
      <c r="C543" s="126">
        <f t="shared" si="24"/>
        <v>0</v>
      </c>
      <c r="D543" s="126">
        <f t="shared" si="25"/>
        <v>9</v>
      </c>
      <c r="E543" s="117">
        <f t="shared" si="27"/>
        <v>9</v>
      </c>
      <c r="F543" s="117">
        <f>IF(B543="","",(((E543+F567)/(D543))-10^-0.0000001)^-1)</f>
        <v>0.99999976974157034</v>
      </c>
      <c r="G543" s="117">
        <f t="shared" si="26"/>
        <v>0.99999976974157034</v>
      </c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6"/>
      <c r="X543" s="116"/>
      <c r="Y543" s="116"/>
      <c r="Z543" s="116"/>
      <c r="AA543" s="116"/>
      <c r="AB543" s="116"/>
      <c r="AC543" s="116"/>
      <c r="AD543" s="116"/>
      <c r="AE543" s="116"/>
      <c r="AF543" s="116"/>
      <c r="AG543" s="116"/>
      <c r="AH543" s="116"/>
    </row>
    <row r="544" spans="1:34" x14ac:dyDescent="0.3">
      <c r="A544" s="126">
        <f t="shared" si="28"/>
        <v>0</v>
      </c>
      <c r="B544" s="126">
        <f t="shared" si="28"/>
        <v>0</v>
      </c>
      <c r="C544" s="126">
        <f t="shared" si="24"/>
        <v>0</v>
      </c>
      <c r="D544" s="126">
        <f t="shared" si="25"/>
        <v>9</v>
      </c>
      <c r="E544" s="117">
        <f t="shared" si="27"/>
        <v>9</v>
      </c>
      <c r="F544" s="117">
        <f>IF(B544="","",(((E544+F567)/(D544))-10^-0.0000001)^-1)</f>
        <v>0.99999976974157034</v>
      </c>
      <c r="G544" s="117">
        <f t="shared" si="26"/>
        <v>0.99999976974157034</v>
      </c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6"/>
      <c r="X544" s="116"/>
      <c r="Y544" s="116"/>
      <c r="Z544" s="116"/>
      <c r="AA544" s="116"/>
      <c r="AB544" s="116"/>
      <c r="AC544" s="116"/>
      <c r="AD544" s="116"/>
      <c r="AE544" s="116"/>
      <c r="AF544" s="116"/>
      <c r="AG544" s="116"/>
      <c r="AH544" s="116"/>
    </row>
    <row r="545" spans="1:34" x14ac:dyDescent="0.3">
      <c r="A545" s="126">
        <f t="shared" si="28"/>
        <v>0</v>
      </c>
      <c r="B545" s="126">
        <f t="shared" si="28"/>
        <v>0</v>
      </c>
      <c r="C545" s="126">
        <f t="shared" si="24"/>
        <v>0</v>
      </c>
      <c r="D545" s="126">
        <f t="shared" si="25"/>
        <v>9</v>
      </c>
      <c r="E545" s="117">
        <f t="shared" si="27"/>
        <v>9</v>
      </c>
      <c r="F545" s="117">
        <f>IF(B545="","",(((E545+F567)/(D545))-10^-0.0000001)^-1)</f>
        <v>0.99999976974157034</v>
      </c>
      <c r="G545" s="117">
        <f t="shared" si="26"/>
        <v>0.99999976974157034</v>
      </c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6"/>
      <c r="X545" s="116"/>
      <c r="Y545" s="116"/>
      <c r="Z545" s="116"/>
      <c r="AA545" s="116"/>
      <c r="AB545" s="116"/>
      <c r="AC545" s="116"/>
      <c r="AD545" s="116"/>
      <c r="AE545" s="116"/>
      <c r="AF545" s="116"/>
      <c r="AG545" s="116"/>
      <c r="AH545" s="116"/>
    </row>
    <row r="546" spans="1:34" x14ac:dyDescent="0.3">
      <c r="A546" s="126">
        <f t="shared" si="28"/>
        <v>0</v>
      </c>
      <c r="B546" s="126">
        <f t="shared" si="28"/>
        <v>0</v>
      </c>
      <c r="C546" s="126">
        <f t="shared" si="24"/>
        <v>0</v>
      </c>
      <c r="D546" s="126">
        <f t="shared" si="25"/>
        <v>9</v>
      </c>
      <c r="E546" s="117">
        <f t="shared" si="27"/>
        <v>9</v>
      </c>
      <c r="F546" s="117">
        <f>IF(B546="","",(((E546+F567)/(D546))-10^-0.0000001)^-1)</f>
        <v>0.99999976974157034</v>
      </c>
      <c r="G546" s="117">
        <f t="shared" si="26"/>
        <v>0.99999976974157034</v>
      </c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6"/>
      <c r="X546" s="116"/>
      <c r="Y546" s="116"/>
      <c r="Z546" s="116"/>
      <c r="AA546" s="116"/>
      <c r="AB546" s="116"/>
      <c r="AC546" s="116"/>
      <c r="AD546" s="116"/>
      <c r="AE546" s="116"/>
      <c r="AF546" s="116"/>
      <c r="AG546" s="116"/>
      <c r="AH546" s="116"/>
    </row>
    <row r="547" spans="1:34" x14ac:dyDescent="0.3">
      <c r="A547" s="126">
        <f t="shared" si="28"/>
        <v>0</v>
      </c>
      <c r="B547" s="126">
        <f t="shared" si="28"/>
        <v>0</v>
      </c>
      <c r="C547" s="126">
        <f t="shared" si="24"/>
        <v>0</v>
      </c>
      <c r="D547" s="126">
        <f t="shared" si="25"/>
        <v>9</v>
      </c>
      <c r="E547" s="117">
        <f t="shared" si="27"/>
        <v>9</v>
      </c>
      <c r="F547" s="117">
        <f>IF(B547="","",(((E547+F567)/(D547))-10^-0.0000001)^-1)</f>
        <v>0.99999976974157034</v>
      </c>
      <c r="G547" s="117">
        <f t="shared" si="26"/>
        <v>0.99999976974157034</v>
      </c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6"/>
      <c r="X547" s="116"/>
      <c r="Y547" s="116"/>
      <c r="Z547" s="116"/>
      <c r="AA547" s="116"/>
      <c r="AB547" s="116"/>
      <c r="AC547" s="116"/>
      <c r="AD547" s="116"/>
      <c r="AE547" s="116"/>
      <c r="AF547" s="116"/>
      <c r="AG547" s="116"/>
      <c r="AH547" s="116"/>
    </row>
    <row r="548" spans="1:34" x14ac:dyDescent="0.3">
      <c r="A548" s="126" t="str">
        <f t="shared" si="28"/>
        <v>Vorgaben (xWP1 - xs - xWP2)</v>
      </c>
      <c r="B548" s="126">
        <f t="shared" si="28"/>
        <v>9</v>
      </c>
      <c r="C548" s="126" t="e">
        <f t="shared" si="24"/>
        <v>#VALUE!</v>
      </c>
      <c r="D548" s="126">
        <f t="shared" si="25"/>
        <v>9</v>
      </c>
      <c r="E548" s="117">
        <f t="shared" si="27"/>
        <v>9</v>
      </c>
      <c r="F548" s="117">
        <f>IF(B548="","",(((E548+F567)/(D548))-10^-0.0000001)^-1)</f>
        <v>0.99999976974157034</v>
      </c>
      <c r="G548" s="117">
        <f t="shared" si="26"/>
        <v>0.99999976974157034</v>
      </c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6"/>
      <c r="X548" s="116"/>
      <c r="Y548" s="116"/>
      <c r="Z548" s="116"/>
      <c r="AA548" s="116"/>
      <c r="AB548" s="116"/>
      <c r="AC548" s="116"/>
      <c r="AD548" s="116"/>
      <c r="AE548" s="116"/>
      <c r="AF548" s="116"/>
      <c r="AG548" s="116"/>
      <c r="AH548" s="116"/>
    </row>
    <row r="549" spans="1:34" x14ac:dyDescent="0.3">
      <c r="A549" s="126">
        <f>(E548)</f>
        <v>9</v>
      </c>
      <c r="B549" s="126"/>
      <c r="C549" s="126"/>
      <c r="D549" s="126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6"/>
      <c r="X549" s="116"/>
      <c r="Y549" s="116"/>
      <c r="Z549" s="116"/>
      <c r="AA549" s="116"/>
      <c r="AB549" s="116"/>
      <c r="AC549" s="116"/>
      <c r="AD549" s="116"/>
      <c r="AE549" s="116"/>
      <c r="AF549" s="116"/>
      <c r="AG549" s="116"/>
      <c r="AH549" s="116"/>
    </row>
    <row r="550" spans="1:34" x14ac:dyDescent="0.3">
      <c r="A550" s="126" t="e">
        <f>SUM(A509:A548)-(40-B551)*A548</f>
        <v>#VALUE!</v>
      </c>
      <c r="B550" s="126" t="e">
        <f>SUM(C509:C548)-(40-(B551))*C548</f>
        <v>#VALUE!</v>
      </c>
      <c r="C550" s="126"/>
      <c r="D550" s="126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6"/>
      <c r="X550" s="116"/>
      <c r="Y550" s="116"/>
      <c r="Z550" s="116"/>
      <c r="AA550" s="116"/>
      <c r="AB550" s="116"/>
      <c r="AC550" s="116"/>
      <c r="AD550" s="116"/>
      <c r="AE550" s="116"/>
      <c r="AF550" s="116"/>
      <c r="AG550" s="116"/>
      <c r="AH550" s="116"/>
    </row>
    <row r="551" spans="1:34" x14ac:dyDescent="0.3">
      <c r="A551" s="126" t="s">
        <v>13</v>
      </c>
      <c r="B551" s="126">
        <f>EINGABEN!$A$46</f>
        <v>0</v>
      </c>
      <c r="C551" s="126" t="s">
        <v>18</v>
      </c>
      <c r="D551" s="126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6"/>
      <c r="X551" s="116"/>
      <c r="Y551" s="116"/>
      <c r="Z551" s="116"/>
      <c r="AA551" s="116"/>
      <c r="AB551" s="116"/>
      <c r="AC551" s="116"/>
      <c r="AD551" s="116"/>
      <c r="AE551" s="116"/>
      <c r="AF551" s="116"/>
      <c r="AG551" s="116"/>
      <c r="AH551" s="116"/>
    </row>
    <row r="552" spans="1:34" x14ac:dyDescent="0.3">
      <c r="A552" s="126"/>
      <c r="B552" s="126"/>
      <c r="C552" s="126"/>
      <c r="D552" s="126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6"/>
      <c r="X552" s="116"/>
      <c r="Y552" s="116"/>
      <c r="Z552" s="116"/>
      <c r="AA552" s="116"/>
      <c r="AB552" s="116"/>
      <c r="AC552" s="116"/>
      <c r="AD552" s="116"/>
      <c r="AE552" s="116"/>
      <c r="AF552" s="116"/>
      <c r="AG552" s="116"/>
      <c r="AH552" s="116"/>
    </row>
    <row r="553" spans="1:34" x14ac:dyDescent="0.3">
      <c r="A553" s="126" t="s">
        <v>11</v>
      </c>
      <c r="B553" s="126" t="e">
        <f>(B551*M550-A550*I550)</f>
        <v>#VALUE!</v>
      </c>
      <c r="C553" s="126" t="s">
        <v>19</v>
      </c>
      <c r="D553" s="126"/>
      <c r="E553" s="117" t="s">
        <v>40</v>
      </c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6"/>
      <c r="X553" s="116"/>
      <c r="Y553" s="116"/>
      <c r="Z553" s="116"/>
      <c r="AA553" s="116"/>
      <c r="AB553" s="116"/>
      <c r="AC553" s="116"/>
      <c r="AD553" s="116"/>
      <c r="AE553" s="116"/>
      <c r="AF553" s="116"/>
      <c r="AG553" s="116"/>
      <c r="AH553" s="116"/>
    </row>
    <row r="554" spans="1:34" x14ac:dyDescent="0.3">
      <c r="A554" s="126"/>
      <c r="B554" s="126"/>
      <c r="C554" s="126"/>
      <c r="D554" s="126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6"/>
      <c r="X554" s="116"/>
      <c r="Y554" s="116"/>
      <c r="Z554" s="116"/>
      <c r="AA554" s="116"/>
      <c r="AB554" s="116"/>
      <c r="AC554" s="116"/>
      <c r="AD554" s="116"/>
      <c r="AE554" s="116"/>
      <c r="AF554" s="116"/>
      <c r="AG554" s="116"/>
      <c r="AH554" s="116"/>
    </row>
    <row r="555" spans="1:34" x14ac:dyDescent="0.3">
      <c r="A555" s="126" t="s">
        <v>16</v>
      </c>
      <c r="B555" s="126" t="e">
        <f>(B551*B550-A550^2)</f>
        <v>#VALUE!</v>
      </c>
      <c r="C555" s="126" t="s">
        <v>0</v>
      </c>
      <c r="D555" s="126"/>
      <c r="E555" s="117" t="s">
        <v>41</v>
      </c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6"/>
      <c r="X555" s="116"/>
      <c r="Y555" s="116"/>
      <c r="Z555" s="116"/>
      <c r="AA555" s="116"/>
      <c r="AB555" s="116"/>
      <c r="AC555" s="116"/>
      <c r="AD555" s="116"/>
      <c r="AE555" s="116"/>
      <c r="AF555" s="116"/>
      <c r="AG555" s="116"/>
      <c r="AH555" s="116"/>
    </row>
    <row r="556" spans="1:34" x14ac:dyDescent="0.3">
      <c r="A556" s="126"/>
      <c r="B556" s="126"/>
      <c r="C556" s="126"/>
      <c r="D556" s="126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6"/>
      <c r="X556" s="116"/>
      <c r="Y556" s="116"/>
      <c r="Z556" s="116"/>
      <c r="AA556" s="116"/>
      <c r="AB556" s="116"/>
      <c r="AC556" s="116"/>
      <c r="AD556" s="116"/>
      <c r="AE556" s="116"/>
      <c r="AF556" s="116"/>
      <c r="AG556" s="116"/>
      <c r="AH556" s="116"/>
    </row>
    <row r="557" spans="1:34" x14ac:dyDescent="0.3">
      <c r="A557" s="126" t="s">
        <v>15</v>
      </c>
      <c r="B557" s="126">
        <f>(B551*K550-(I550^2))</f>
        <v>0</v>
      </c>
      <c r="C557" s="126"/>
      <c r="D557" s="126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6"/>
      <c r="X557" s="116"/>
      <c r="Y557" s="116"/>
      <c r="Z557" s="116"/>
      <c r="AA557" s="116"/>
      <c r="AB557" s="116"/>
      <c r="AC557" s="116"/>
      <c r="AD557" s="116"/>
      <c r="AE557" s="116"/>
      <c r="AF557" s="116"/>
      <c r="AG557" s="116"/>
      <c r="AH557" s="116"/>
    </row>
    <row r="558" spans="1:34" x14ac:dyDescent="0.3">
      <c r="A558" s="126"/>
      <c r="B558" s="126"/>
      <c r="C558" s="126"/>
      <c r="D558" s="126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6"/>
      <c r="X558" s="116"/>
      <c r="Y558" s="116"/>
      <c r="Z558" s="116"/>
      <c r="AA558" s="116"/>
      <c r="AB558" s="116"/>
      <c r="AC558" s="116"/>
      <c r="AD558" s="116"/>
      <c r="AE558" s="116"/>
      <c r="AF558" s="116"/>
      <c r="AG558" s="116"/>
      <c r="AH558" s="116"/>
    </row>
    <row r="559" spans="1:34" x14ac:dyDescent="0.3">
      <c r="A559" s="126"/>
      <c r="B559" s="126"/>
      <c r="C559" s="126" t="s">
        <v>35</v>
      </c>
      <c r="D559" s="126"/>
      <c r="E559" s="117"/>
      <c r="F559" s="117" t="e">
        <f>ABS(B553)/((B555*B557)^0.5)</f>
        <v>#VALUE!</v>
      </c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6"/>
      <c r="X559" s="116"/>
      <c r="Y559" s="116"/>
      <c r="Z559" s="116"/>
      <c r="AA559" s="116"/>
      <c r="AB559" s="116"/>
      <c r="AC559" s="116"/>
      <c r="AD559" s="116"/>
      <c r="AE559" s="116"/>
      <c r="AF559" s="116"/>
      <c r="AG559" s="116"/>
      <c r="AH559" s="116"/>
    </row>
    <row r="560" spans="1:34" x14ac:dyDescent="0.3">
      <c r="A560" s="126"/>
      <c r="B560" s="126"/>
      <c r="C560" s="126"/>
      <c r="D560" s="126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6"/>
      <c r="X560" s="116"/>
      <c r="Y560" s="116"/>
      <c r="Z560" s="116"/>
      <c r="AA560" s="116"/>
      <c r="AB560" s="116"/>
      <c r="AC560" s="116"/>
      <c r="AD560" s="116"/>
      <c r="AE560" s="116"/>
      <c r="AF560" s="116"/>
      <c r="AG560" s="116"/>
      <c r="AH560" s="116"/>
    </row>
    <row r="561" spans="1:34" x14ac:dyDescent="0.3">
      <c r="A561" s="126"/>
      <c r="B561" s="126"/>
      <c r="C561" s="126" t="s">
        <v>36</v>
      </c>
      <c r="D561" s="126"/>
      <c r="E561" s="117"/>
      <c r="F561" s="117" t="e">
        <f>IF(D569*F569=0,0,F559)</f>
        <v>#VALUE!</v>
      </c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6"/>
      <c r="X561" s="116"/>
      <c r="Y561" s="116"/>
      <c r="Z561" s="116"/>
      <c r="AA561" s="116"/>
      <c r="AB561" s="116"/>
      <c r="AC561" s="116"/>
      <c r="AD561" s="116"/>
      <c r="AE561" s="116"/>
      <c r="AF561" s="116"/>
      <c r="AG561" s="116"/>
      <c r="AH561" s="116"/>
    </row>
    <row r="562" spans="1:34" x14ac:dyDescent="0.3">
      <c r="A562" s="126"/>
      <c r="B562" s="126"/>
      <c r="C562" s="126"/>
      <c r="D562" s="126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6"/>
      <c r="X562" s="116"/>
      <c r="Y562" s="116"/>
      <c r="Z562" s="116"/>
      <c r="AA562" s="116"/>
      <c r="AB562" s="116"/>
      <c r="AC562" s="116"/>
      <c r="AD562" s="116"/>
      <c r="AE562" s="116"/>
      <c r="AF562" s="116"/>
      <c r="AG562" s="116"/>
      <c r="AH562" s="116"/>
    </row>
    <row r="563" spans="1:34" x14ac:dyDescent="0.3">
      <c r="A563" s="126"/>
      <c r="B563" s="126"/>
      <c r="C563" s="126" t="s">
        <v>28</v>
      </c>
      <c r="D563" s="126" t="e">
        <f>(I550-F563*A550)/B551</f>
        <v>#VALUE!</v>
      </c>
      <c r="E563" s="117" t="s">
        <v>31</v>
      </c>
      <c r="F563" s="117" t="e">
        <f>(B553/B555)</f>
        <v>#VALUE!</v>
      </c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6"/>
      <c r="X563" s="116"/>
      <c r="Y563" s="116"/>
      <c r="Z563" s="116"/>
      <c r="AA563" s="116"/>
      <c r="AB563" s="116"/>
      <c r="AC563" s="116"/>
      <c r="AD563" s="116"/>
      <c r="AE563" s="116"/>
      <c r="AF563" s="116"/>
      <c r="AG563" s="116"/>
      <c r="AH563" s="116"/>
    </row>
    <row r="564" spans="1:34" x14ac:dyDescent="0.3">
      <c r="A564" s="126"/>
      <c r="B564" s="126"/>
      <c r="C564" s="126"/>
      <c r="D564" s="126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  <c r="W564" s="116"/>
      <c r="X564" s="116"/>
      <c r="Y564" s="116"/>
      <c r="Z564" s="116"/>
      <c r="AA564" s="116"/>
      <c r="AB564" s="116"/>
      <c r="AC564" s="116"/>
      <c r="AD564" s="116"/>
      <c r="AE564" s="116"/>
      <c r="AF564" s="116"/>
      <c r="AG564" s="116"/>
      <c r="AH564" s="116"/>
    </row>
    <row r="565" spans="1:34" x14ac:dyDescent="0.3">
      <c r="A565" s="126"/>
      <c r="B565" s="126"/>
      <c r="C565" s="126" t="s">
        <v>29</v>
      </c>
      <c r="D565" s="126" t="e">
        <f>((2.71828184^(-D563/F563)))-ABS(V509-W509)</f>
        <v>#VALUE!</v>
      </c>
      <c r="E565" s="117" t="s">
        <v>32</v>
      </c>
      <c r="F565" s="117">
        <f>'FALL A+F'!$F$159</f>
        <v>0</v>
      </c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6"/>
      <c r="X565" s="116"/>
      <c r="Y565" s="116"/>
      <c r="Z565" s="116"/>
      <c r="AA565" s="116"/>
      <c r="AB565" s="116"/>
      <c r="AC565" s="116"/>
      <c r="AD565" s="116"/>
      <c r="AE565" s="116"/>
      <c r="AF565" s="116"/>
      <c r="AG565" s="116"/>
      <c r="AH565" s="116"/>
    </row>
    <row r="566" spans="1:34" x14ac:dyDescent="0.3">
      <c r="A566" s="126"/>
      <c r="B566" s="126"/>
      <c r="C566" s="126"/>
      <c r="D566" s="126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6"/>
      <c r="X566" s="116"/>
      <c r="Y566" s="116"/>
      <c r="Z566" s="116"/>
      <c r="AA566" s="116"/>
      <c r="AB566" s="116"/>
      <c r="AC566" s="116"/>
      <c r="AD566" s="116"/>
      <c r="AE566" s="116"/>
      <c r="AF566" s="116"/>
      <c r="AG566" s="116"/>
      <c r="AH566" s="116"/>
    </row>
    <row r="567" spans="1:34" x14ac:dyDescent="0.3">
      <c r="A567" s="126"/>
      <c r="B567" s="126"/>
      <c r="C567" s="126" t="s">
        <v>30</v>
      </c>
      <c r="D567" s="126">
        <f>(E548+F567)</f>
        <v>18</v>
      </c>
      <c r="E567" s="117" t="s">
        <v>20</v>
      </c>
      <c r="F567" s="117">
        <f>(MAX(B428:B467)-MIN(B428:B467))*1</f>
        <v>9</v>
      </c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6"/>
      <c r="X567" s="116"/>
      <c r="Y567" s="116"/>
      <c r="Z567" s="116"/>
      <c r="AA567" s="116"/>
      <c r="AB567" s="116"/>
      <c r="AC567" s="116"/>
      <c r="AD567" s="116"/>
      <c r="AE567" s="116"/>
      <c r="AF567" s="116"/>
      <c r="AG567" s="116"/>
      <c r="AH567" s="116"/>
    </row>
    <row r="568" spans="1:34" x14ac:dyDescent="0.3">
      <c r="A568" s="126"/>
      <c r="B568" s="126"/>
      <c r="C568" s="126"/>
      <c r="D568" s="126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6"/>
      <c r="X568" s="116"/>
      <c r="Y568" s="116"/>
      <c r="Z568" s="116"/>
      <c r="AA568" s="116"/>
      <c r="AB568" s="116"/>
      <c r="AC568" s="116"/>
      <c r="AD568" s="116"/>
      <c r="AE568" s="116"/>
      <c r="AF568" s="116"/>
      <c r="AG568" s="116"/>
      <c r="AH568" s="116"/>
    </row>
    <row r="569" spans="1:34" x14ac:dyDescent="0.3">
      <c r="A569" s="126"/>
      <c r="B569" s="126"/>
      <c r="C569" s="126" t="s">
        <v>22</v>
      </c>
      <c r="D569" s="126" t="e">
        <f>IF(A548&lt;D565,0,F559)</f>
        <v>#VALUE!</v>
      </c>
      <c r="E569" s="117" t="s">
        <v>24</v>
      </c>
      <c r="F569" s="117" t="e">
        <f>IF(A509&gt;D565,0,D565)</f>
        <v>#VALUE!</v>
      </c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6"/>
      <c r="X569" s="116"/>
      <c r="Y569" s="116"/>
      <c r="Z569" s="116"/>
      <c r="AA569" s="116"/>
      <c r="AB569" s="116"/>
      <c r="AC569" s="116"/>
      <c r="AD569" s="116"/>
      <c r="AE569" s="116"/>
      <c r="AF569" s="116"/>
      <c r="AG569" s="116"/>
      <c r="AH569" s="116"/>
    </row>
    <row r="570" spans="1:34" x14ac:dyDescent="0.3">
      <c r="A570" s="126"/>
      <c r="B570" s="126"/>
      <c r="C570" s="126"/>
      <c r="D570" s="126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6"/>
      <c r="X570" s="116"/>
      <c r="Y570" s="116"/>
      <c r="Z570" s="116"/>
      <c r="AA570" s="116"/>
      <c r="AB570" s="116"/>
      <c r="AC570" s="116"/>
      <c r="AD570" s="116"/>
      <c r="AE570" s="116"/>
      <c r="AF570" s="116"/>
      <c r="AG570" s="116"/>
      <c r="AH570" s="116"/>
    </row>
    <row r="571" spans="1:34" x14ac:dyDescent="0.3">
      <c r="A571" s="126"/>
      <c r="B571" s="126"/>
      <c r="C571" s="126" t="s">
        <v>23</v>
      </c>
      <c r="D571" s="126" t="s">
        <v>21</v>
      </c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6"/>
      <c r="X571" s="116"/>
      <c r="Y571" s="116"/>
      <c r="Z571" s="116"/>
      <c r="AA571" s="116"/>
      <c r="AB571" s="116"/>
      <c r="AC571" s="116"/>
      <c r="AD571" s="116"/>
      <c r="AE571" s="116"/>
      <c r="AF571" s="116"/>
      <c r="AG571" s="116"/>
      <c r="AH571" s="116"/>
    </row>
    <row r="572" spans="1:34" x14ac:dyDescent="0.3">
      <c r="A572" s="126"/>
      <c r="B572" s="126"/>
      <c r="C572" s="126"/>
      <c r="D572" s="126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6"/>
      <c r="X572" s="116"/>
      <c r="Y572" s="116"/>
      <c r="Z572" s="116"/>
      <c r="AA572" s="116"/>
      <c r="AB572" s="116"/>
      <c r="AC572" s="116"/>
      <c r="AD572" s="116"/>
      <c r="AE572" s="116"/>
      <c r="AF572" s="116"/>
      <c r="AG572" s="116"/>
      <c r="AH572" s="116"/>
    </row>
    <row r="573" spans="1:34" x14ac:dyDescent="0.3">
      <c r="A573" s="126"/>
      <c r="B573" s="126"/>
      <c r="C573" s="126"/>
      <c r="D573" s="126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  <c r="W573" s="116"/>
      <c r="X573" s="116"/>
      <c r="Y573" s="116"/>
      <c r="Z573" s="116"/>
      <c r="AA573" s="116"/>
      <c r="AB573" s="116"/>
      <c r="AC573" s="116"/>
      <c r="AD573" s="116"/>
      <c r="AE573" s="116"/>
      <c r="AF573" s="116"/>
      <c r="AG573" s="116"/>
      <c r="AH573" s="116"/>
    </row>
    <row r="574" spans="1:34" x14ac:dyDescent="0.3">
      <c r="A574" s="126"/>
      <c r="B574" s="126"/>
      <c r="C574" s="126" t="s">
        <v>25</v>
      </c>
      <c r="D574" s="126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6"/>
      <c r="X574" s="116"/>
      <c r="Y574" s="116"/>
      <c r="Z574" s="116"/>
      <c r="AA574" s="116"/>
      <c r="AB574" s="116"/>
      <c r="AC574" s="116"/>
      <c r="AD574" s="116"/>
      <c r="AE574" s="116"/>
      <c r="AF574" s="116"/>
      <c r="AG574" s="116"/>
      <c r="AH574" s="116"/>
    </row>
    <row r="575" spans="1:34" x14ac:dyDescent="0.3">
      <c r="A575" s="126"/>
      <c r="B575" s="126"/>
      <c r="C575" s="126"/>
      <c r="D575" s="126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  <c r="W575" s="116"/>
      <c r="X575" s="116"/>
      <c r="Y575" s="116"/>
      <c r="Z575" s="116"/>
      <c r="AA575" s="116"/>
      <c r="AB575" s="116"/>
      <c r="AC575" s="116"/>
      <c r="AD575" s="116"/>
      <c r="AE575" s="116"/>
      <c r="AF575" s="116"/>
      <c r="AG575" s="116"/>
      <c r="AH575" s="116"/>
    </row>
    <row r="576" spans="1:34" x14ac:dyDescent="0.3">
      <c r="A576" s="126"/>
      <c r="B576" s="126"/>
      <c r="C576" s="126" t="s">
        <v>26</v>
      </c>
      <c r="D576" s="126">
        <v>700</v>
      </c>
      <c r="E576" s="117" t="s">
        <v>33</v>
      </c>
      <c r="F576" s="117" t="e">
        <f>((2.71828184^(F563*LN((D576)+ABS(V509-W509)))+D563)/((2.71828184^(F563*LN((D576)+ABS(V509-W509)))+D563)+1))*1</f>
        <v>#VALUE!</v>
      </c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6"/>
      <c r="X576" s="116"/>
      <c r="Y576" s="116"/>
      <c r="Z576" s="116"/>
      <c r="AA576" s="116"/>
      <c r="AB576" s="116"/>
      <c r="AC576" s="116"/>
      <c r="AD576" s="116"/>
      <c r="AE576" s="116"/>
      <c r="AF576" s="116"/>
      <c r="AG576" s="116"/>
      <c r="AH576" s="116"/>
    </row>
    <row r="577" spans="1:34" x14ac:dyDescent="0.3">
      <c r="A577" s="126"/>
      <c r="B577" s="126"/>
      <c r="C577" s="126" t="s">
        <v>49</v>
      </c>
      <c r="D577" s="126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6"/>
      <c r="X577" s="116"/>
      <c r="Y577" s="116"/>
      <c r="Z577" s="116"/>
      <c r="AA577" s="116"/>
      <c r="AB577" s="116"/>
      <c r="AC577" s="116"/>
      <c r="AD577" s="116"/>
      <c r="AE577" s="116"/>
      <c r="AF577" s="116"/>
      <c r="AG577" s="116"/>
      <c r="AH577" s="116"/>
    </row>
    <row r="578" spans="1:34" x14ac:dyDescent="0.3">
      <c r="A578" s="126"/>
      <c r="B578" s="126"/>
      <c r="C578" s="126"/>
      <c r="D578" s="126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6"/>
      <c r="X578" s="116"/>
      <c r="Y578" s="116"/>
      <c r="Z578" s="116"/>
      <c r="AA578" s="116"/>
      <c r="AB578" s="116"/>
      <c r="AC578" s="116"/>
      <c r="AD578" s="116"/>
      <c r="AE578" s="116"/>
      <c r="AF578" s="116"/>
      <c r="AG578" s="116"/>
      <c r="AH578" s="116"/>
    </row>
    <row r="579" spans="1:34" x14ac:dyDescent="0.3">
      <c r="A579" s="126"/>
      <c r="B579" s="126"/>
      <c r="C579" s="126" t="s">
        <v>27</v>
      </c>
      <c r="D579" s="126">
        <v>302.83999999999997</v>
      </c>
      <c r="E579" s="117" t="s">
        <v>34</v>
      </c>
      <c r="F579" s="117" t="e">
        <f>(2.71828184^((LN((D579/D567)/(1-(D579/D567)))-D563)/F563))</f>
        <v>#NUM!</v>
      </c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  <c r="W579" s="116"/>
      <c r="X579" s="116"/>
      <c r="Y579" s="116"/>
      <c r="Z579" s="116"/>
      <c r="AA579" s="116"/>
      <c r="AB579" s="116"/>
      <c r="AC579" s="116"/>
      <c r="AD579" s="116"/>
      <c r="AE579" s="116"/>
      <c r="AF579" s="116"/>
      <c r="AG579" s="116"/>
      <c r="AH579" s="116"/>
    </row>
    <row r="580" spans="1:34" x14ac:dyDescent="0.3">
      <c r="A580" s="126"/>
      <c r="B580" s="126"/>
      <c r="C580" s="126" t="s">
        <v>38</v>
      </c>
      <c r="D580" s="126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6"/>
      <c r="X580" s="116"/>
      <c r="Y580" s="116"/>
      <c r="Z580" s="116"/>
      <c r="AA580" s="116"/>
      <c r="AB580" s="116"/>
      <c r="AC580" s="116"/>
      <c r="AD580" s="116"/>
      <c r="AE580" s="116"/>
      <c r="AF580" s="116"/>
      <c r="AG580" s="116"/>
      <c r="AH580" s="116"/>
    </row>
    <row r="581" spans="1:34" x14ac:dyDescent="0.3">
      <c r="A581" s="126"/>
      <c r="B581" s="126"/>
      <c r="C581" s="126" t="s">
        <v>39</v>
      </c>
      <c r="D581" s="126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6"/>
      <c r="X581" s="116"/>
      <c r="Y581" s="116"/>
      <c r="Z581" s="116"/>
      <c r="AA581" s="116"/>
      <c r="AB581" s="116"/>
      <c r="AC581" s="116"/>
      <c r="AD581" s="116"/>
      <c r="AE581" s="116"/>
      <c r="AF581" s="116"/>
      <c r="AG581" s="116"/>
      <c r="AH581" s="116"/>
    </row>
    <row r="582" spans="1:34" x14ac:dyDescent="0.3">
      <c r="A582" s="126"/>
      <c r="B582" s="126"/>
      <c r="C582" s="126"/>
      <c r="D582" s="126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6"/>
      <c r="X582" s="116"/>
      <c r="Y582" s="116"/>
      <c r="Z582" s="116"/>
      <c r="AA582" s="116"/>
      <c r="AB582" s="116"/>
      <c r="AC582" s="116"/>
      <c r="AD582" s="116"/>
      <c r="AE582" s="116"/>
      <c r="AF582" s="116"/>
      <c r="AG582" s="116"/>
      <c r="AH582" s="116"/>
    </row>
    <row r="583" spans="1:34" x14ac:dyDescent="0.3">
      <c r="A583" s="126"/>
      <c r="B583" s="126"/>
      <c r="C583" s="126"/>
      <c r="D583" s="126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6"/>
      <c r="X583" s="116"/>
      <c r="Y583" s="116"/>
      <c r="Z583" s="116"/>
      <c r="AA583" s="116"/>
      <c r="AB583" s="116"/>
      <c r="AC583" s="116"/>
      <c r="AD583" s="116"/>
      <c r="AE583" s="116"/>
      <c r="AF583" s="116"/>
      <c r="AG583" s="116"/>
      <c r="AH583" s="116"/>
    </row>
    <row r="584" spans="1:34" x14ac:dyDescent="0.3">
      <c r="A584" s="126"/>
      <c r="B584" s="126"/>
      <c r="C584" s="126"/>
      <c r="D584" s="126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  <c r="W584" s="116"/>
      <c r="X584" s="116"/>
      <c r="Y584" s="116"/>
      <c r="Z584" s="116"/>
      <c r="AA584" s="116"/>
      <c r="AB584" s="116"/>
      <c r="AC584" s="116"/>
      <c r="AD584" s="116"/>
      <c r="AE584" s="116"/>
      <c r="AF584" s="116"/>
      <c r="AG584" s="116"/>
      <c r="AH584" s="116"/>
    </row>
    <row r="585" spans="1:34" x14ac:dyDescent="0.3">
      <c r="A585" s="126"/>
      <c r="B585" s="126"/>
      <c r="C585" s="126"/>
      <c r="D585" s="126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6"/>
      <c r="X585" s="116"/>
      <c r="Y585" s="116"/>
      <c r="Z585" s="116"/>
      <c r="AA585" s="116"/>
      <c r="AB585" s="116"/>
      <c r="AC585" s="116"/>
      <c r="AD585" s="116"/>
      <c r="AE585" s="116"/>
      <c r="AF585" s="116"/>
      <c r="AG585" s="116"/>
      <c r="AH585" s="116"/>
    </row>
    <row r="586" spans="1:34" x14ac:dyDescent="0.3">
      <c r="A586" s="126"/>
      <c r="B586" s="126"/>
      <c r="C586" s="126"/>
      <c r="D586" s="126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6"/>
      <c r="X586" s="116"/>
      <c r="Y586" s="116"/>
      <c r="Z586" s="116"/>
      <c r="AA586" s="116"/>
      <c r="AB586" s="116"/>
      <c r="AC586" s="116"/>
      <c r="AD586" s="116"/>
      <c r="AE586" s="116"/>
      <c r="AF586" s="116"/>
      <c r="AG586" s="116"/>
      <c r="AH586" s="116"/>
    </row>
    <row r="587" spans="1:34" x14ac:dyDescent="0.3">
      <c r="A587" s="126"/>
      <c r="B587" s="126"/>
      <c r="C587" s="126"/>
      <c r="D587" s="126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6"/>
      <c r="X587" s="116"/>
      <c r="Y587" s="116"/>
      <c r="Z587" s="116"/>
      <c r="AA587" s="116"/>
      <c r="AB587" s="116"/>
      <c r="AC587" s="116"/>
      <c r="AD587" s="116"/>
      <c r="AE587" s="116"/>
      <c r="AF587" s="116"/>
      <c r="AG587" s="116"/>
      <c r="AH587" s="116"/>
    </row>
    <row r="588" spans="1:34" x14ac:dyDescent="0.3">
      <c r="A588" s="126"/>
      <c r="B588" s="126"/>
      <c r="C588" s="126"/>
      <c r="D588" s="126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6"/>
      <c r="X588" s="116"/>
      <c r="Y588" s="116"/>
      <c r="Z588" s="116"/>
      <c r="AA588" s="116"/>
      <c r="AB588" s="116"/>
      <c r="AC588" s="116"/>
      <c r="AD588" s="116"/>
      <c r="AE588" s="116"/>
      <c r="AF588" s="116"/>
      <c r="AG588" s="116"/>
      <c r="AH588" s="116"/>
    </row>
    <row r="589" spans="1:34" x14ac:dyDescent="0.3">
      <c r="A589" s="126" t="s">
        <v>7</v>
      </c>
      <c r="B589" s="126" t="s">
        <v>8</v>
      </c>
      <c r="C589" s="126" t="s">
        <v>12</v>
      </c>
      <c r="D589" s="126" t="s">
        <v>9</v>
      </c>
      <c r="E589" s="117" t="s">
        <v>10</v>
      </c>
      <c r="F589" s="117" t="s">
        <v>17</v>
      </c>
      <c r="G589" s="117" t="s">
        <v>14</v>
      </c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6"/>
      <c r="X589" s="116"/>
      <c r="Y589" s="116"/>
      <c r="Z589" s="116"/>
      <c r="AA589" s="116"/>
      <c r="AB589" s="116"/>
      <c r="AC589" s="116"/>
      <c r="AD589" s="116"/>
      <c r="AE589" s="116"/>
      <c r="AF589" s="116"/>
      <c r="AG589" s="116"/>
      <c r="AH589" s="116"/>
    </row>
    <row r="590" spans="1:34" x14ac:dyDescent="0.3">
      <c r="A590" s="126">
        <f t="shared" ref="A590:B609" si="29">A6</f>
        <v>0</v>
      </c>
      <c r="B590" s="126">
        <f t="shared" si="29"/>
        <v>0</v>
      </c>
      <c r="C590" s="126">
        <f t="shared" ref="C590:C629" si="30">(A590^2)</f>
        <v>0</v>
      </c>
      <c r="D590" s="126">
        <f>IF(B590=0,E590,B590)</f>
        <v>9</v>
      </c>
      <c r="E590" s="117">
        <f>MAX(B590:B629)</f>
        <v>9</v>
      </c>
      <c r="F590" s="117">
        <f>IF(B590="","",(((E590+F648)/(D590))-10^-0.0000001)^-1)</f>
        <v>0.83333317343164004</v>
      </c>
      <c r="G590" s="117">
        <f>IF(B590="",1,F590)</f>
        <v>0.83333317343164004</v>
      </c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  <c r="W590" s="116"/>
      <c r="X590" s="116"/>
      <c r="Y590" s="116"/>
      <c r="Z590" s="116"/>
      <c r="AA590" s="116"/>
      <c r="AB590" s="116"/>
      <c r="AC590" s="116"/>
      <c r="AD590" s="116"/>
      <c r="AE590" s="116"/>
      <c r="AF590" s="116"/>
      <c r="AG590" s="116"/>
      <c r="AH590" s="116"/>
    </row>
    <row r="591" spans="1:34" x14ac:dyDescent="0.3">
      <c r="A591" s="126">
        <f t="shared" si="29"/>
        <v>0</v>
      </c>
      <c r="B591" s="126">
        <f t="shared" si="29"/>
        <v>0</v>
      </c>
      <c r="C591" s="126">
        <f t="shared" si="30"/>
        <v>0</v>
      </c>
      <c r="D591" s="126">
        <f t="shared" ref="D591:D629" si="31">IF(B591=0,E591,B591)</f>
        <v>9</v>
      </c>
      <c r="E591" s="117">
        <f>(E590)</f>
        <v>9</v>
      </c>
      <c r="F591" s="117">
        <f>IF(B591="","",(((E591+F648)/(D591))-10^-0.0000001)^-1)</f>
        <v>0.83333317343164004</v>
      </c>
      <c r="G591" s="117">
        <f t="shared" ref="G591:G629" si="32">IF(B591="",1,F591)</f>
        <v>0.83333317343164004</v>
      </c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  <c r="W591" s="116"/>
      <c r="X591" s="116"/>
      <c r="Y591" s="116"/>
      <c r="Z591" s="116"/>
      <c r="AA591" s="116"/>
      <c r="AB591" s="116"/>
      <c r="AC591" s="116"/>
      <c r="AD591" s="116"/>
      <c r="AE591" s="116"/>
      <c r="AF591" s="116"/>
      <c r="AG591" s="116"/>
      <c r="AH591" s="116"/>
    </row>
    <row r="592" spans="1:34" x14ac:dyDescent="0.3">
      <c r="A592" s="126">
        <f t="shared" si="29"/>
        <v>0</v>
      </c>
      <c r="B592" s="126">
        <f t="shared" si="29"/>
        <v>0</v>
      </c>
      <c r="C592" s="126">
        <f t="shared" si="30"/>
        <v>0</v>
      </c>
      <c r="D592" s="126">
        <f t="shared" si="31"/>
        <v>9</v>
      </c>
      <c r="E592" s="117">
        <f t="shared" ref="E592:E629" si="33">(E591)</f>
        <v>9</v>
      </c>
      <c r="F592" s="117">
        <f>IF(B592="","",(((E592+F648)/(D592))-10^-0.0000001)^-1)</f>
        <v>0.83333317343164004</v>
      </c>
      <c r="G592" s="117">
        <f t="shared" si="32"/>
        <v>0.83333317343164004</v>
      </c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6"/>
      <c r="X592" s="116"/>
      <c r="Y592" s="116"/>
      <c r="Z592" s="116"/>
      <c r="AA592" s="116"/>
      <c r="AB592" s="116"/>
      <c r="AC592" s="116"/>
      <c r="AD592" s="116"/>
      <c r="AE592" s="116"/>
      <c r="AF592" s="116"/>
      <c r="AG592" s="116"/>
      <c r="AH592" s="116"/>
    </row>
    <row r="593" spans="1:34" x14ac:dyDescent="0.3">
      <c r="A593" s="126">
        <f t="shared" si="29"/>
        <v>0</v>
      </c>
      <c r="B593" s="126">
        <f t="shared" si="29"/>
        <v>0</v>
      </c>
      <c r="C593" s="126">
        <f t="shared" si="30"/>
        <v>0</v>
      </c>
      <c r="D593" s="126">
        <f t="shared" si="31"/>
        <v>9</v>
      </c>
      <c r="E593" s="117">
        <f t="shared" si="33"/>
        <v>9</v>
      </c>
      <c r="F593" s="117">
        <f>IF(B593="","",(((E593+F648)/(D593))-10^-0.0000001)^-1)</f>
        <v>0.83333317343164004</v>
      </c>
      <c r="G593" s="117">
        <f t="shared" si="32"/>
        <v>0.83333317343164004</v>
      </c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6"/>
      <c r="X593" s="116"/>
      <c r="Y593" s="116"/>
      <c r="Z593" s="116"/>
      <c r="AA593" s="116"/>
      <c r="AB593" s="116"/>
      <c r="AC593" s="116"/>
      <c r="AD593" s="116"/>
      <c r="AE593" s="116"/>
      <c r="AF593" s="116"/>
      <c r="AG593" s="116"/>
      <c r="AH593" s="116"/>
    </row>
    <row r="594" spans="1:34" x14ac:dyDescent="0.3">
      <c r="A594" s="126">
        <f t="shared" si="29"/>
        <v>0</v>
      </c>
      <c r="B594" s="126">
        <f t="shared" si="29"/>
        <v>0</v>
      </c>
      <c r="C594" s="126">
        <f t="shared" si="30"/>
        <v>0</v>
      </c>
      <c r="D594" s="126">
        <f t="shared" si="31"/>
        <v>9</v>
      </c>
      <c r="E594" s="117">
        <f t="shared" si="33"/>
        <v>9</v>
      </c>
      <c r="F594" s="117">
        <f>IF(B594="","",(((E594+F648)/(D594))-10^-0.0000001)^-1)</f>
        <v>0.83333317343164004</v>
      </c>
      <c r="G594" s="117">
        <f t="shared" si="32"/>
        <v>0.83333317343164004</v>
      </c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  <c r="W594" s="116"/>
      <c r="X594" s="116"/>
      <c r="Y594" s="116"/>
      <c r="Z594" s="116"/>
      <c r="AA594" s="116"/>
      <c r="AB594" s="116"/>
      <c r="AC594" s="116"/>
      <c r="AD594" s="116"/>
      <c r="AE594" s="116"/>
      <c r="AF594" s="116"/>
      <c r="AG594" s="116"/>
      <c r="AH594" s="116"/>
    </row>
    <row r="595" spans="1:34" x14ac:dyDescent="0.3">
      <c r="A595" s="126">
        <f t="shared" si="29"/>
        <v>0</v>
      </c>
      <c r="B595" s="126">
        <f t="shared" si="29"/>
        <v>0</v>
      </c>
      <c r="C595" s="126">
        <f t="shared" si="30"/>
        <v>0</v>
      </c>
      <c r="D595" s="126">
        <f t="shared" si="31"/>
        <v>9</v>
      </c>
      <c r="E595" s="117">
        <f t="shared" si="33"/>
        <v>9</v>
      </c>
      <c r="F595" s="117">
        <f>IF(B595="","",(((E595+F648)/(D595))-10^-0.0000001)^-1)</f>
        <v>0.83333317343164004</v>
      </c>
      <c r="G595" s="117">
        <f t="shared" si="32"/>
        <v>0.83333317343164004</v>
      </c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6"/>
      <c r="X595" s="116"/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</row>
    <row r="596" spans="1:34" x14ac:dyDescent="0.3">
      <c r="A596" s="126">
        <f t="shared" si="29"/>
        <v>0</v>
      </c>
      <c r="B596" s="126">
        <f t="shared" si="29"/>
        <v>0</v>
      </c>
      <c r="C596" s="126">
        <f t="shared" si="30"/>
        <v>0</v>
      </c>
      <c r="D596" s="126">
        <f t="shared" si="31"/>
        <v>9</v>
      </c>
      <c r="E596" s="117">
        <f t="shared" si="33"/>
        <v>9</v>
      </c>
      <c r="F596" s="117">
        <f>IF(B596="","",(((E596+F648)/(D596))-10^-0.0000001)^-1)</f>
        <v>0.83333317343164004</v>
      </c>
      <c r="G596" s="117">
        <f t="shared" si="32"/>
        <v>0.83333317343164004</v>
      </c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6"/>
      <c r="X596" s="116"/>
      <c r="Y596" s="116"/>
      <c r="Z596" s="116"/>
      <c r="AA596" s="116"/>
      <c r="AB596" s="116"/>
      <c r="AC596" s="116"/>
      <c r="AD596" s="116"/>
      <c r="AE596" s="116"/>
      <c r="AF596" s="116"/>
      <c r="AG596" s="116"/>
      <c r="AH596" s="116"/>
    </row>
    <row r="597" spans="1:34" x14ac:dyDescent="0.3">
      <c r="A597" s="126">
        <f t="shared" si="29"/>
        <v>0</v>
      </c>
      <c r="B597" s="126">
        <f t="shared" si="29"/>
        <v>0</v>
      </c>
      <c r="C597" s="126">
        <f t="shared" si="30"/>
        <v>0</v>
      </c>
      <c r="D597" s="126">
        <f t="shared" si="31"/>
        <v>9</v>
      </c>
      <c r="E597" s="117">
        <f t="shared" si="33"/>
        <v>9</v>
      </c>
      <c r="F597" s="117">
        <f>IF(B597="","",(((E597+F648)/(D597))-10^-0.0000001)^-1)</f>
        <v>0.83333317343164004</v>
      </c>
      <c r="G597" s="117">
        <f t="shared" si="32"/>
        <v>0.83333317343164004</v>
      </c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6"/>
      <c r="X597" s="116"/>
      <c r="Y597" s="116"/>
      <c r="Z597" s="116"/>
      <c r="AA597" s="116"/>
      <c r="AB597" s="116"/>
      <c r="AC597" s="116"/>
      <c r="AD597" s="116"/>
      <c r="AE597" s="116"/>
      <c r="AF597" s="116"/>
      <c r="AG597" s="116"/>
      <c r="AH597" s="116"/>
    </row>
    <row r="598" spans="1:34" x14ac:dyDescent="0.3">
      <c r="A598" s="126">
        <f t="shared" si="29"/>
        <v>0</v>
      </c>
      <c r="B598" s="126">
        <f t="shared" si="29"/>
        <v>0</v>
      </c>
      <c r="C598" s="126">
        <f t="shared" si="30"/>
        <v>0</v>
      </c>
      <c r="D598" s="126">
        <f t="shared" si="31"/>
        <v>9</v>
      </c>
      <c r="E598" s="117">
        <f t="shared" si="33"/>
        <v>9</v>
      </c>
      <c r="F598" s="117">
        <f>IF(B598="","",(((E598+F648)/(D598))-10^-0.0000001)^-1)</f>
        <v>0.83333317343164004</v>
      </c>
      <c r="G598" s="117">
        <f t="shared" si="32"/>
        <v>0.83333317343164004</v>
      </c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7"/>
      <c r="W598" s="116"/>
      <c r="X598" s="116"/>
      <c r="Y598" s="116"/>
      <c r="Z598" s="116"/>
      <c r="AA598" s="116"/>
      <c r="AB598" s="116"/>
      <c r="AC598" s="116"/>
      <c r="AD598" s="116"/>
      <c r="AE598" s="116"/>
      <c r="AF598" s="116"/>
      <c r="AG598" s="116"/>
      <c r="AH598" s="116"/>
    </row>
    <row r="599" spans="1:34" x14ac:dyDescent="0.3">
      <c r="A599" s="126">
        <f t="shared" si="29"/>
        <v>0</v>
      </c>
      <c r="B599" s="126">
        <f t="shared" si="29"/>
        <v>0</v>
      </c>
      <c r="C599" s="126">
        <f t="shared" si="30"/>
        <v>0</v>
      </c>
      <c r="D599" s="126">
        <f t="shared" si="31"/>
        <v>9</v>
      </c>
      <c r="E599" s="117">
        <f t="shared" si="33"/>
        <v>9</v>
      </c>
      <c r="F599" s="117">
        <f>IF(B599="","",(((E599+F648)/(D599))-10^-0.0000001)^-1)</f>
        <v>0.83333317343164004</v>
      </c>
      <c r="G599" s="117">
        <f t="shared" si="32"/>
        <v>0.83333317343164004</v>
      </c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7"/>
      <c r="W599" s="116"/>
      <c r="X599" s="116"/>
      <c r="Y599" s="116"/>
      <c r="Z599" s="116"/>
      <c r="AA599" s="116"/>
      <c r="AB599" s="116"/>
      <c r="AC599" s="116"/>
      <c r="AD599" s="116"/>
      <c r="AE599" s="116"/>
      <c r="AF599" s="116"/>
      <c r="AG599" s="116"/>
      <c r="AH599" s="116"/>
    </row>
    <row r="600" spans="1:34" x14ac:dyDescent="0.3">
      <c r="A600" s="126">
        <f t="shared" si="29"/>
        <v>0</v>
      </c>
      <c r="B600" s="126">
        <f t="shared" si="29"/>
        <v>0</v>
      </c>
      <c r="C600" s="126">
        <f t="shared" si="30"/>
        <v>0</v>
      </c>
      <c r="D600" s="126">
        <f t="shared" si="31"/>
        <v>9</v>
      </c>
      <c r="E600" s="117">
        <f t="shared" si="33"/>
        <v>9</v>
      </c>
      <c r="F600" s="117">
        <f>IF(B600="","",(((E600+F648)/(D600))-10^-0.0000001)^-1)</f>
        <v>0.83333317343164004</v>
      </c>
      <c r="G600" s="117">
        <f t="shared" si="32"/>
        <v>0.83333317343164004</v>
      </c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  <c r="W600" s="116"/>
      <c r="X600" s="116"/>
      <c r="Y600" s="116"/>
      <c r="Z600" s="116"/>
      <c r="AA600" s="116"/>
      <c r="AB600" s="116"/>
      <c r="AC600" s="116"/>
      <c r="AD600" s="116"/>
      <c r="AE600" s="116"/>
      <c r="AF600" s="116"/>
      <c r="AG600" s="116"/>
      <c r="AH600" s="116"/>
    </row>
    <row r="601" spans="1:34" x14ac:dyDescent="0.3">
      <c r="A601" s="126">
        <f t="shared" si="29"/>
        <v>0</v>
      </c>
      <c r="B601" s="126">
        <f t="shared" si="29"/>
        <v>0</v>
      </c>
      <c r="C601" s="126">
        <f t="shared" si="30"/>
        <v>0</v>
      </c>
      <c r="D601" s="126">
        <f t="shared" si="31"/>
        <v>9</v>
      </c>
      <c r="E601" s="117">
        <f t="shared" si="33"/>
        <v>9</v>
      </c>
      <c r="F601" s="117">
        <f>IF(B601="","",(((E601+F648)/(D601))-10^-0.0000001)^-1)</f>
        <v>0.83333317343164004</v>
      </c>
      <c r="G601" s="117">
        <f t="shared" si="32"/>
        <v>0.83333317343164004</v>
      </c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7"/>
      <c r="W601" s="116"/>
      <c r="X601" s="116"/>
      <c r="Y601" s="116"/>
      <c r="Z601" s="116"/>
      <c r="AA601" s="116"/>
      <c r="AB601" s="116"/>
      <c r="AC601" s="116"/>
      <c r="AD601" s="116"/>
      <c r="AE601" s="116"/>
      <c r="AF601" s="116"/>
      <c r="AG601" s="116"/>
      <c r="AH601" s="116"/>
    </row>
    <row r="602" spans="1:34" x14ac:dyDescent="0.3">
      <c r="A602" s="126">
        <f t="shared" si="29"/>
        <v>0</v>
      </c>
      <c r="B602" s="126">
        <f t="shared" si="29"/>
        <v>0</v>
      </c>
      <c r="C602" s="126">
        <f t="shared" si="30"/>
        <v>0</v>
      </c>
      <c r="D602" s="126">
        <f t="shared" si="31"/>
        <v>9</v>
      </c>
      <c r="E602" s="117">
        <f t="shared" si="33"/>
        <v>9</v>
      </c>
      <c r="F602" s="117">
        <f>IF(B602="","",(((E602+F648)/(D602))-10^-0.0000001)^-1)</f>
        <v>0.83333317343164004</v>
      </c>
      <c r="G602" s="117">
        <f t="shared" si="32"/>
        <v>0.83333317343164004</v>
      </c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7"/>
      <c r="W602" s="116"/>
      <c r="X602" s="116"/>
      <c r="Y602" s="116"/>
      <c r="Z602" s="116"/>
      <c r="AA602" s="116"/>
      <c r="AB602" s="116"/>
      <c r="AC602" s="116"/>
      <c r="AD602" s="116"/>
      <c r="AE602" s="116"/>
      <c r="AF602" s="116"/>
      <c r="AG602" s="116"/>
      <c r="AH602" s="116"/>
    </row>
    <row r="603" spans="1:34" x14ac:dyDescent="0.3">
      <c r="A603" s="126">
        <f t="shared" si="29"/>
        <v>0</v>
      </c>
      <c r="B603" s="126">
        <f t="shared" si="29"/>
        <v>0</v>
      </c>
      <c r="C603" s="126">
        <f t="shared" si="30"/>
        <v>0</v>
      </c>
      <c r="D603" s="126">
        <f t="shared" si="31"/>
        <v>9</v>
      </c>
      <c r="E603" s="117">
        <f t="shared" si="33"/>
        <v>9</v>
      </c>
      <c r="F603" s="117">
        <f>IF(B603="","",(((E603+F648)/(D603))-10^-0.0000001)^-1)</f>
        <v>0.83333317343164004</v>
      </c>
      <c r="G603" s="117">
        <f t="shared" si="32"/>
        <v>0.83333317343164004</v>
      </c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  <c r="W603" s="116"/>
      <c r="X603" s="116"/>
      <c r="Y603" s="116"/>
      <c r="Z603" s="116"/>
      <c r="AA603" s="116"/>
      <c r="AB603" s="116"/>
      <c r="AC603" s="116"/>
      <c r="AD603" s="116"/>
      <c r="AE603" s="116"/>
      <c r="AF603" s="116"/>
      <c r="AG603" s="116"/>
      <c r="AH603" s="116"/>
    </row>
    <row r="604" spans="1:34" x14ac:dyDescent="0.3">
      <c r="A604" s="126">
        <f t="shared" si="29"/>
        <v>0</v>
      </c>
      <c r="B604" s="126">
        <f t="shared" si="29"/>
        <v>0</v>
      </c>
      <c r="C604" s="126">
        <f t="shared" si="30"/>
        <v>0</v>
      </c>
      <c r="D604" s="126">
        <f t="shared" si="31"/>
        <v>9</v>
      </c>
      <c r="E604" s="117">
        <f t="shared" si="33"/>
        <v>9</v>
      </c>
      <c r="F604" s="117">
        <f>IF(B604="","",(((E604+F648)/(D604))-10^-0.0000001)^-1)</f>
        <v>0.83333317343164004</v>
      </c>
      <c r="G604" s="117">
        <f t="shared" si="32"/>
        <v>0.83333317343164004</v>
      </c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  <c r="W604" s="116"/>
      <c r="X604" s="116"/>
      <c r="Y604" s="116"/>
      <c r="Z604" s="116"/>
      <c r="AA604" s="116"/>
      <c r="AB604" s="116"/>
      <c r="AC604" s="116"/>
      <c r="AD604" s="116"/>
      <c r="AE604" s="116"/>
      <c r="AF604" s="116"/>
      <c r="AG604" s="116"/>
      <c r="AH604" s="116"/>
    </row>
    <row r="605" spans="1:34" x14ac:dyDescent="0.3">
      <c r="A605" s="126">
        <f t="shared" si="29"/>
        <v>0</v>
      </c>
      <c r="B605" s="126">
        <f t="shared" si="29"/>
        <v>0</v>
      </c>
      <c r="C605" s="126">
        <f t="shared" si="30"/>
        <v>0</v>
      </c>
      <c r="D605" s="126">
        <f t="shared" si="31"/>
        <v>9</v>
      </c>
      <c r="E605" s="117">
        <f t="shared" si="33"/>
        <v>9</v>
      </c>
      <c r="F605" s="117">
        <f>IF(B605="","",(((E605+F648)/(D605))-10^-0.0000001)^-1)</f>
        <v>0.83333317343164004</v>
      </c>
      <c r="G605" s="117">
        <f t="shared" si="32"/>
        <v>0.83333317343164004</v>
      </c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  <c r="W605" s="116"/>
      <c r="X605" s="116"/>
      <c r="Y605" s="116"/>
      <c r="Z605" s="116"/>
      <c r="AA605" s="116"/>
      <c r="AB605" s="116"/>
      <c r="AC605" s="116"/>
      <c r="AD605" s="116"/>
      <c r="AE605" s="116"/>
      <c r="AF605" s="116"/>
      <c r="AG605" s="116"/>
      <c r="AH605" s="116"/>
    </row>
    <row r="606" spans="1:34" x14ac:dyDescent="0.3">
      <c r="A606" s="126" t="str">
        <f t="shared" si="29"/>
        <v>Vorgaben (xWP1 - xs - xWP2)</v>
      </c>
      <c r="B606" s="126">
        <f t="shared" si="29"/>
        <v>9</v>
      </c>
      <c r="C606" s="126" t="e">
        <f t="shared" si="30"/>
        <v>#VALUE!</v>
      </c>
      <c r="D606" s="126">
        <f t="shared" si="31"/>
        <v>9</v>
      </c>
      <c r="E606" s="117">
        <f t="shared" si="33"/>
        <v>9</v>
      </c>
      <c r="F606" s="117">
        <f>IF(B606="","",(((E606+F648)/(D606))-10^-0.0000001)^-1)</f>
        <v>0.83333317343164004</v>
      </c>
      <c r="G606" s="117">
        <f t="shared" si="32"/>
        <v>0.83333317343164004</v>
      </c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7"/>
      <c r="W606" s="116"/>
      <c r="X606" s="116"/>
      <c r="Y606" s="116"/>
      <c r="Z606" s="116"/>
      <c r="AA606" s="116"/>
      <c r="AB606" s="116"/>
      <c r="AC606" s="116"/>
      <c r="AD606" s="116"/>
      <c r="AE606" s="116"/>
      <c r="AF606" s="116"/>
      <c r="AG606" s="116"/>
      <c r="AH606" s="116"/>
    </row>
    <row r="607" spans="1:34" x14ac:dyDescent="0.3">
      <c r="A607" s="126" t="str">
        <f t="shared" si="29"/>
        <v>Berechnet (x1% - X50% - x99%)</v>
      </c>
      <c r="B607" s="126">
        <f t="shared" si="29"/>
        <v>6.92</v>
      </c>
      <c r="C607" s="126" t="e">
        <f t="shared" si="30"/>
        <v>#VALUE!</v>
      </c>
      <c r="D607" s="126">
        <f t="shared" si="31"/>
        <v>6.92</v>
      </c>
      <c r="E607" s="117">
        <f t="shared" si="33"/>
        <v>9</v>
      </c>
      <c r="F607" s="117">
        <f>IF(B607="","",(((E607+F648)/(D607))-10^-0.0000001)^-1)</f>
        <v>0.53726701427987666</v>
      </c>
      <c r="G607" s="117">
        <f t="shared" si="32"/>
        <v>0.53726701427987666</v>
      </c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  <c r="W607" s="116"/>
      <c r="X607" s="116"/>
      <c r="Y607" s="116"/>
      <c r="Z607" s="116"/>
      <c r="AA607" s="116"/>
      <c r="AB607" s="116"/>
      <c r="AC607" s="116"/>
      <c r="AD607" s="116"/>
      <c r="AE607" s="116"/>
      <c r="AF607" s="116"/>
      <c r="AG607" s="116"/>
      <c r="AH607" s="116"/>
    </row>
    <row r="608" spans="1:34" x14ac:dyDescent="0.3">
      <c r="A608" s="126" t="str">
        <f t="shared" si="29"/>
        <v>Abfrage:</v>
      </c>
      <c r="B608" s="126">
        <f t="shared" si="29"/>
        <v>0</v>
      </c>
      <c r="C608" s="126" t="e">
        <f t="shared" si="30"/>
        <v>#VALUE!</v>
      </c>
      <c r="D608" s="126">
        <f t="shared" si="31"/>
        <v>9</v>
      </c>
      <c r="E608" s="117">
        <f t="shared" si="33"/>
        <v>9</v>
      </c>
      <c r="F608" s="117">
        <f>IF(B608="","",(((E608+F648)/(D608))-10^-0.0000001)^-1)</f>
        <v>0.83333317343164004</v>
      </c>
      <c r="G608" s="117">
        <f t="shared" si="32"/>
        <v>0.83333317343164004</v>
      </c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  <c r="W608" s="116"/>
      <c r="X608" s="116"/>
      <c r="Y608" s="116"/>
      <c r="Z608" s="116"/>
      <c r="AA608" s="116"/>
      <c r="AB608" s="116"/>
      <c r="AC608" s="116"/>
      <c r="AD608" s="116"/>
      <c r="AE608" s="116"/>
      <c r="AF608" s="116"/>
      <c r="AG608" s="116"/>
      <c r="AH608" s="116"/>
    </row>
    <row r="609" spans="1:34" x14ac:dyDescent="0.3">
      <c r="A609" s="126" t="str">
        <f t="shared" si="29"/>
        <v>Wenn x = (B23 ≤Abfrage≤ D23)</v>
      </c>
      <c r="B609" s="126">
        <f t="shared" si="29"/>
        <v>6.92</v>
      </c>
      <c r="C609" s="126" t="e">
        <f t="shared" si="30"/>
        <v>#VALUE!</v>
      </c>
      <c r="D609" s="126">
        <f t="shared" si="31"/>
        <v>6.92</v>
      </c>
      <c r="E609" s="117">
        <f t="shared" si="33"/>
        <v>9</v>
      </c>
      <c r="F609" s="117">
        <f>IF(B609="","",(((E609+F648)/(D609))-10^-0.0000001)^-1)</f>
        <v>0.53726701427987666</v>
      </c>
      <c r="G609" s="117">
        <f t="shared" si="32"/>
        <v>0.53726701427987666</v>
      </c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6"/>
      <c r="X609" s="116"/>
      <c r="Y609" s="116"/>
      <c r="Z609" s="116"/>
      <c r="AA609" s="116"/>
      <c r="AB609" s="116"/>
      <c r="AC609" s="116"/>
      <c r="AD609" s="116"/>
      <c r="AE609" s="116"/>
      <c r="AF609" s="116"/>
      <c r="AG609" s="116"/>
      <c r="AH609" s="116"/>
    </row>
    <row r="610" spans="1:34" x14ac:dyDescent="0.3">
      <c r="A610" s="126" t="str">
        <f t="shared" ref="A610:B629" si="34">A26</f>
        <v>Wenn y [%] = (1≤ Abfrage ≤99)</v>
      </c>
      <c r="B610" s="126">
        <f t="shared" si="34"/>
        <v>1</v>
      </c>
      <c r="C610" s="126" t="e">
        <f t="shared" si="30"/>
        <v>#VALUE!</v>
      </c>
      <c r="D610" s="126">
        <f t="shared" si="31"/>
        <v>1</v>
      </c>
      <c r="E610" s="117">
        <f t="shared" si="33"/>
        <v>9</v>
      </c>
      <c r="F610" s="117">
        <f>IF(B610="","",(((E610+F648)/(D610))-10^-0.0000001)^-1)</f>
        <v>5.3191488710223868E-2</v>
      </c>
      <c r="G610" s="117">
        <f t="shared" si="32"/>
        <v>5.3191488710223868E-2</v>
      </c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7"/>
      <c r="W610" s="116"/>
      <c r="X610" s="116"/>
      <c r="Y610" s="116"/>
      <c r="Z610" s="116"/>
      <c r="AA610" s="116"/>
      <c r="AB610" s="116"/>
      <c r="AC610" s="116"/>
      <c r="AD610" s="116"/>
      <c r="AE610" s="116"/>
      <c r="AF610" s="116"/>
      <c r="AG610" s="116"/>
      <c r="AH610" s="116"/>
    </row>
    <row r="611" spans="1:34" x14ac:dyDescent="0.3">
      <c r="A611" s="126">
        <f t="shared" si="34"/>
        <v>0</v>
      </c>
      <c r="B611" s="126">
        <f t="shared" si="34"/>
        <v>0</v>
      </c>
      <c r="C611" s="126">
        <f t="shared" si="30"/>
        <v>0</v>
      </c>
      <c r="D611" s="126">
        <f t="shared" si="31"/>
        <v>9</v>
      </c>
      <c r="E611" s="117">
        <f t="shared" si="33"/>
        <v>9</v>
      </c>
      <c r="F611" s="117">
        <f>IF(B611="","",(((E611+F648)/(D611))-10^-0.0000001)^-1)</f>
        <v>0.83333317343164004</v>
      </c>
      <c r="G611" s="117">
        <f t="shared" si="32"/>
        <v>0.83333317343164004</v>
      </c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  <c r="W611" s="116"/>
      <c r="X611" s="116"/>
      <c r="Y611" s="116"/>
      <c r="Z611" s="116"/>
      <c r="AA611" s="116"/>
      <c r="AB611" s="116"/>
      <c r="AC611" s="116"/>
      <c r="AD611" s="116"/>
      <c r="AE611" s="116"/>
      <c r="AF611" s="116"/>
      <c r="AG611" s="116"/>
      <c r="AH611" s="116"/>
    </row>
    <row r="612" spans="1:34" x14ac:dyDescent="0.3">
      <c r="A612" s="126">
        <f t="shared" si="34"/>
        <v>0</v>
      </c>
      <c r="B612" s="126">
        <f t="shared" si="34"/>
        <v>0</v>
      </c>
      <c r="C612" s="126">
        <f t="shared" si="30"/>
        <v>0</v>
      </c>
      <c r="D612" s="126">
        <f t="shared" si="31"/>
        <v>9</v>
      </c>
      <c r="E612" s="117">
        <f t="shared" si="33"/>
        <v>9</v>
      </c>
      <c r="F612" s="117">
        <f>IF(B612="","",(((E612+F648)/(D612))-10^-0.0000001)^-1)</f>
        <v>0.83333317343164004</v>
      </c>
      <c r="G612" s="117">
        <f t="shared" si="32"/>
        <v>0.83333317343164004</v>
      </c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7"/>
      <c r="W612" s="116"/>
      <c r="X612" s="116"/>
      <c r="Y612" s="116"/>
      <c r="Z612" s="116"/>
      <c r="AA612" s="116"/>
      <c r="AB612" s="116"/>
      <c r="AC612" s="116"/>
      <c r="AD612" s="116"/>
      <c r="AE612" s="116"/>
      <c r="AF612" s="116"/>
      <c r="AG612" s="116"/>
      <c r="AH612" s="116"/>
    </row>
    <row r="613" spans="1:34" x14ac:dyDescent="0.3">
      <c r="A613" s="126">
        <f t="shared" si="34"/>
        <v>0</v>
      </c>
      <c r="B613" s="126">
        <f t="shared" si="34"/>
        <v>0</v>
      </c>
      <c r="C613" s="126">
        <f t="shared" si="30"/>
        <v>0</v>
      </c>
      <c r="D613" s="126">
        <f t="shared" si="31"/>
        <v>9</v>
      </c>
      <c r="E613" s="117">
        <f t="shared" si="33"/>
        <v>9</v>
      </c>
      <c r="F613" s="117">
        <f>IF(B613="","",(((E613+F648)/(D613))-10^-0.0000001)^-1)</f>
        <v>0.83333317343164004</v>
      </c>
      <c r="G613" s="117">
        <f t="shared" si="32"/>
        <v>0.83333317343164004</v>
      </c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  <c r="W613" s="116"/>
      <c r="X613" s="116"/>
      <c r="Y613" s="116"/>
      <c r="Z613" s="116"/>
      <c r="AA613" s="116"/>
      <c r="AB613" s="116"/>
      <c r="AC613" s="116"/>
      <c r="AD613" s="116"/>
      <c r="AE613" s="116"/>
      <c r="AF613" s="116"/>
      <c r="AG613" s="116"/>
      <c r="AH613" s="116"/>
    </row>
    <row r="614" spans="1:34" x14ac:dyDescent="0.3">
      <c r="A614" s="126">
        <f t="shared" si="34"/>
        <v>0</v>
      </c>
      <c r="B614" s="126">
        <f t="shared" si="34"/>
        <v>0</v>
      </c>
      <c r="C614" s="126">
        <f t="shared" si="30"/>
        <v>0</v>
      </c>
      <c r="D614" s="126">
        <f t="shared" si="31"/>
        <v>9</v>
      </c>
      <c r="E614" s="117">
        <f t="shared" si="33"/>
        <v>9</v>
      </c>
      <c r="F614" s="117">
        <f>IF(B614="","",(((E614+F648)/(D614))-10^-0.0000001)^-1)</f>
        <v>0.83333317343164004</v>
      </c>
      <c r="G614" s="117">
        <f t="shared" si="32"/>
        <v>0.83333317343164004</v>
      </c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  <c r="W614" s="116"/>
      <c r="X614" s="116"/>
      <c r="Y614" s="116"/>
      <c r="Z614" s="116"/>
      <c r="AA614" s="116"/>
      <c r="AB614" s="116"/>
      <c r="AC614" s="116"/>
      <c r="AD614" s="116"/>
      <c r="AE614" s="116"/>
      <c r="AF614" s="116"/>
      <c r="AG614" s="116"/>
      <c r="AH614" s="116"/>
    </row>
    <row r="615" spans="1:34" x14ac:dyDescent="0.3">
      <c r="A615" s="126">
        <f t="shared" si="34"/>
        <v>0</v>
      </c>
      <c r="B615" s="126">
        <f t="shared" si="34"/>
        <v>0</v>
      </c>
      <c r="C615" s="126">
        <f t="shared" si="30"/>
        <v>0</v>
      </c>
      <c r="D615" s="126">
        <f t="shared" si="31"/>
        <v>9</v>
      </c>
      <c r="E615" s="117">
        <f t="shared" si="33"/>
        <v>9</v>
      </c>
      <c r="F615" s="117">
        <f>IF(B615="","",(((E615+F648)/(D615))-10^-0.0000001)^-1)</f>
        <v>0.83333317343164004</v>
      </c>
      <c r="G615" s="117">
        <f t="shared" si="32"/>
        <v>0.83333317343164004</v>
      </c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  <c r="W615" s="116"/>
      <c r="X615" s="116"/>
      <c r="Y615" s="116"/>
      <c r="Z615" s="116"/>
      <c r="AA615" s="116"/>
      <c r="AB615" s="116"/>
      <c r="AC615" s="116"/>
      <c r="AD615" s="116"/>
      <c r="AE615" s="116"/>
      <c r="AF615" s="116"/>
      <c r="AG615" s="116"/>
      <c r="AH615" s="116"/>
    </row>
    <row r="616" spans="1:34" x14ac:dyDescent="0.3">
      <c r="A616" s="126">
        <f t="shared" si="34"/>
        <v>0</v>
      </c>
      <c r="B616" s="126">
        <f t="shared" si="34"/>
        <v>0</v>
      </c>
      <c r="C616" s="126">
        <f t="shared" si="30"/>
        <v>0</v>
      </c>
      <c r="D616" s="126">
        <f t="shared" si="31"/>
        <v>9</v>
      </c>
      <c r="E616" s="117">
        <f t="shared" si="33"/>
        <v>9</v>
      </c>
      <c r="F616" s="117">
        <f>IF(B616="","",(((E616+F648)/(D616))-10^-0.0000001)^-1)</f>
        <v>0.83333317343164004</v>
      </c>
      <c r="G616" s="117">
        <f t="shared" si="32"/>
        <v>0.83333317343164004</v>
      </c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  <c r="W616" s="116"/>
      <c r="X616" s="116"/>
      <c r="Y616" s="116"/>
      <c r="Z616" s="116"/>
      <c r="AA616" s="116"/>
      <c r="AB616" s="116"/>
      <c r="AC616" s="116"/>
      <c r="AD616" s="116"/>
      <c r="AE616" s="116"/>
      <c r="AF616" s="116"/>
      <c r="AG616" s="116"/>
      <c r="AH616" s="116"/>
    </row>
    <row r="617" spans="1:34" x14ac:dyDescent="0.3">
      <c r="A617" s="126">
        <f t="shared" si="34"/>
        <v>0</v>
      </c>
      <c r="B617" s="126">
        <f t="shared" si="34"/>
        <v>0</v>
      </c>
      <c r="C617" s="126">
        <f t="shared" si="30"/>
        <v>0</v>
      </c>
      <c r="D617" s="126">
        <f t="shared" si="31"/>
        <v>9</v>
      </c>
      <c r="E617" s="117">
        <f t="shared" si="33"/>
        <v>9</v>
      </c>
      <c r="F617" s="117">
        <f>IF(B617="","",(((E617+F648)/(D617))-10^-0.0000001)^-1)</f>
        <v>0.83333317343164004</v>
      </c>
      <c r="G617" s="117">
        <f t="shared" si="32"/>
        <v>0.83333317343164004</v>
      </c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7"/>
      <c r="W617" s="116"/>
      <c r="X617" s="116"/>
      <c r="Y617" s="116"/>
      <c r="Z617" s="116"/>
      <c r="AA617" s="116"/>
      <c r="AB617" s="116"/>
      <c r="AC617" s="116"/>
      <c r="AD617" s="116"/>
      <c r="AE617" s="116"/>
      <c r="AF617" s="116"/>
      <c r="AG617" s="116"/>
      <c r="AH617" s="116"/>
    </row>
    <row r="618" spans="1:34" x14ac:dyDescent="0.3">
      <c r="A618" s="126">
        <f t="shared" si="34"/>
        <v>0</v>
      </c>
      <c r="B618" s="126">
        <f t="shared" si="34"/>
        <v>0</v>
      </c>
      <c r="C618" s="126">
        <f t="shared" si="30"/>
        <v>0</v>
      </c>
      <c r="D618" s="126">
        <f t="shared" si="31"/>
        <v>9</v>
      </c>
      <c r="E618" s="117">
        <f t="shared" si="33"/>
        <v>9</v>
      </c>
      <c r="F618" s="117">
        <f>IF(B618="","",(((E618+F648)/(D618))-10^-0.0000001)^-1)</f>
        <v>0.83333317343164004</v>
      </c>
      <c r="G618" s="117">
        <f t="shared" si="32"/>
        <v>0.83333317343164004</v>
      </c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  <c r="W618" s="116"/>
      <c r="X618" s="116"/>
      <c r="Y618" s="116"/>
      <c r="Z618" s="116"/>
      <c r="AA618" s="116"/>
      <c r="AB618" s="116"/>
      <c r="AC618" s="116"/>
      <c r="AD618" s="116"/>
      <c r="AE618" s="116"/>
      <c r="AF618" s="116"/>
      <c r="AG618" s="116"/>
      <c r="AH618" s="116"/>
    </row>
    <row r="619" spans="1:34" x14ac:dyDescent="0.3">
      <c r="A619" s="126">
        <f t="shared" si="34"/>
        <v>0</v>
      </c>
      <c r="B619" s="126">
        <f t="shared" si="34"/>
        <v>0</v>
      </c>
      <c r="C619" s="126">
        <f t="shared" si="30"/>
        <v>0</v>
      </c>
      <c r="D619" s="126">
        <f t="shared" si="31"/>
        <v>9</v>
      </c>
      <c r="E619" s="117">
        <f t="shared" si="33"/>
        <v>9</v>
      </c>
      <c r="F619" s="117">
        <f>IF(B619="","",(((E619+F648)/(D619))-10^-0.0000001)^-1)</f>
        <v>0.83333317343164004</v>
      </c>
      <c r="G619" s="117">
        <f t="shared" si="32"/>
        <v>0.83333317343164004</v>
      </c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  <c r="W619" s="116"/>
      <c r="X619" s="116"/>
      <c r="Y619" s="116"/>
      <c r="Z619" s="116"/>
      <c r="AA619" s="116"/>
      <c r="AB619" s="116"/>
      <c r="AC619" s="116"/>
      <c r="AD619" s="116"/>
      <c r="AE619" s="116"/>
      <c r="AF619" s="116"/>
      <c r="AG619" s="116"/>
      <c r="AH619" s="116"/>
    </row>
    <row r="620" spans="1:34" x14ac:dyDescent="0.3">
      <c r="A620" s="126">
        <f t="shared" si="34"/>
        <v>0</v>
      </c>
      <c r="B620" s="126">
        <f t="shared" si="34"/>
        <v>0</v>
      </c>
      <c r="C620" s="126">
        <f t="shared" si="30"/>
        <v>0</v>
      </c>
      <c r="D620" s="126">
        <f t="shared" si="31"/>
        <v>9</v>
      </c>
      <c r="E620" s="117">
        <f t="shared" si="33"/>
        <v>9</v>
      </c>
      <c r="F620" s="117">
        <f>IF(B620="","",(((E620+F648)/(D620))-10^-0.0000001)^-1)</f>
        <v>0.83333317343164004</v>
      </c>
      <c r="G620" s="117">
        <f t="shared" si="32"/>
        <v>0.83333317343164004</v>
      </c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  <c r="W620" s="116"/>
      <c r="X620" s="116"/>
      <c r="Y620" s="116"/>
      <c r="Z620" s="116"/>
      <c r="AA620" s="116"/>
      <c r="AB620" s="116"/>
      <c r="AC620" s="116"/>
      <c r="AD620" s="116"/>
      <c r="AE620" s="116"/>
      <c r="AF620" s="116"/>
      <c r="AG620" s="116"/>
      <c r="AH620" s="116"/>
    </row>
    <row r="621" spans="1:34" x14ac:dyDescent="0.3">
      <c r="A621" s="126">
        <f t="shared" si="34"/>
        <v>0</v>
      </c>
      <c r="B621" s="126">
        <f t="shared" si="34"/>
        <v>0</v>
      </c>
      <c r="C621" s="126">
        <f t="shared" si="30"/>
        <v>0</v>
      </c>
      <c r="D621" s="126">
        <f t="shared" si="31"/>
        <v>9</v>
      </c>
      <c r="E621" s="117">
        <f t="shared" si="33"/>
        <v>9</v>
      </c>
      <c r="F621" s="117">
        <f>IF(B621="","",(((E621+F648)/(D621))-10^-0.0000001)^-1)</f>
        <v>0.83333317343164004</v>
      </c>
      <c r="G621" s="117">
        <f t="shared" si="32"/>
        <v>0.83333317343164004</v>
      </c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6"/>
      <c r="X621" s="116"/>
      <c r="Y621" s="116"/>
      <c r="Z621" s="116"/>
      <c r="AA621" s="116"/>
      <c r="AB621" s="116"/>
      <c r="AC621" s="116"/>
      <c r="AD621" s="116"/>
      <c r="AE621" s="116"/>
      <c r="AF621" s="116"/>
      <c r="AG621" s="116"/>
      <c r="AH621" s="116"/>
    </row>
    <row r="622" spans="1:34" x14ac:dyDescent="0.3">
      <c r="A622" s="126">
        <f t="shared" si="34"/>
        <v>0</v>
      </c>
      <c r="B622" s="126">
        <f t="shared" si="34"/>
        <v>0</v>
      </c>
      <c r="C622" s="126">
        <f t="shared" si="30"/>
        <v>0</v>
      </c>
      <c r="D622" s="126">
        <f t="shared" si="31"/>
        <v>9</v>
      </c>
      <c r="E622" s="117">
        <f t="shared" si="33"/>
        <v>9</v>
      </c>
      <c r="F622" s="117">
        <f>IF(B622="","",(((E622+F648)/(D622))-10^-0.0000001)^-1)</f>
        <v>0.83333317343164004</v>
      </c>
      <c r="G622" s="117">
        <f t="shared" si="32"/>
        <v>0.83333317343164004</v>
      </c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6"/>
      <c r="X622" s="116"/>
      <c r="Y622" s="116"/>
      <c r="Z622" s="116"/>
      <c r="AA622" s="116"/>
      <c r="AB622" s="116"/>
      <c r="AC622" s="116"/>
      <c r="AD622" s="116"/>
      <c r="AE622" s="116"/>
      <c r="AF622" s="116"/>
      <c r="AG622" s="116"/>
      <c r="AH622" s="116"/>
    </row>
    <row r="623" spans="1:34" x14ac:dyDescent="0.3">
      <c r="A623" s="126">
        <f t="shared" si="34"/>
        <v>0</v>
      </c>
      <c r="B623" s="126">
        <f t="shared" si="34"/>
        <v>0</v>
      </c>
      <c r="C623" s="126">
        <f t="shared" si="30"/>
        <v>0</v>
      </c>
      <c r="D623" s="126">
        <f t="shared" si="31"/>
        <v>9</v>
      </c>
      <c r="E623" s="117">
        <f t="shared" si="33"/>
        <v>9</v>
      </c>
      <c r="F623" s="117">
        <f>IF(B623="","",(((E623+F648)/(D623))-10^-0.0000001)^-1)</f>
        <v>0.83333317343164004</v>
      </c>
      <c r="G623" s="117">
        <f t="shared" si="32"/>
        <v>0.83333317343164004</v>
      </c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6"/>
      <c r="X623" s="116"/>
      <c r="Y623" s="116"/>
      <c r="Z623" s="116"/>
      <c r="AA623" s="116"/>
      <c r="AB623" s="116"/>
      <c r="AC623" s="116"/>
      <c r="AD623" s="116"/>
      <c r="AE623" s="116"/>
      <c r="AF623" s="116"/>
      <c r="AG623" s="116"/>
      <c r="AH623" s="116"/>
    </row>
    <row r="624" spans="1:34" x14ac:dyDescent="0.3">
      <c r="A624" s="126">
        <f t="shared" si="34"/>
        <v>0</v>
      </c>
      <c r="B624" s="126">
        <f t="shared" si="34"/>
        <v>0</v>
      </c>
      <c r="C624" s="126">
        <f t="shared" si="30"/>
        <v>0</v>
      </c>
      <c r="D624" s="126">
        <f t="shared" si="31"/>
        <v>9</v>
      </c>
      <c r="E624" s="117">
        <f t="shared" si="33"/>
        <v>9</v>
      </c>
      <c r="F624" s="117">
        <f>IF(B624="","",(((E624+F648)/(D624))-10^-0.0000001)^-1)</f>
        <v>0.83333317343164004</v>
      </c>
      <c r="G624" s="117">
        <f t="shared" si="32"/>
        <v>0.83333317343164004</v>
      </c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7"/>
      <c r="W624" s="116"/>
      <c r="X624" s="116"/>
      <c r="Y624" s="116"/>
      <c r="Z624" s="116"/>
      <c r="AA624" s="116"/>
      <c r="AB624" s="116"/>
      <c r="AC624" s="116"/>
      <c r="AD624" s="116"/>
      <c r="AE624" s="116"/>
      <c r="AF624" s="116"/>
      <c r="AG624" s="116"/>
      <c r="AH624" s="116"/>
    </row>
    <row r="625" spans="1:34" x14ac:dyDescent="0.3">
      <c r="A625" s="126">
        <f t="shared" si="34"/>
        <v>0</v>
      </c>
      <c r="B625" s="126">
        <f t="shared" si="34"/>
        <v>0</v>
      </c>
      <c r="C625" s="126">
        <f t="shared" si="30"/>
        <v>0</v>
      </c>
      <c r="D625" s="126">
        <f t="shared" si="31"/>
        <v>9</v>
      </c>
      <c r="E625" s="117">
        <f t="shared" si="33"/>
        <v>9</v>
      </c>
      <c r="F625" s="117">
        <f>IF(B625="","",(((E625+F648)/(D625))-10^-0.0000001)^-1)</f>
        <v>0.83333317343164004</v>
      </c>
      <c r="G625" s="117">
        <f t="shared" si="32"/>
        <v>0.83333317343164004</v>
      </c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7"/>
      <c r="W625" s="116"/>
      <c r="X625" s="116"/>
      <c r="Y625" s="116"/>
      <c r="Z625" s="116"/>
      <c r="AA625" s="116"/>
      <c r="AB625" s="116"/>
      <c r="AC625" s="116"/>
      <c r="AD625" s="116"/>
      <c r="AE625" s="116"/>
      <c r="AF625" s="116"/>
      <c r="AG625" s="116"/>
      <c r="AH625" s="116"/>
    </row>
    <row r="626" spans="1:34" x14ac:dyDescent="0.3">
      <c r="A626" s="126">
        <f t="shared" si="34"/>
        <v>0</v>
      </c>
      <c r="B626" s="126">
        <f t="shared" si="34"/>
        <v>0</v>
      </c>
      <c r="C626" s="126">
        <f t="shared" si="30"/>
        <v>0</v>
      </c>
      <c r="D626" s="126">
        <f t="shared" si="31"/>
        <v>9</v>
      </c>
      <c r="E626" s="117">
        <f t="shared" si="33"/>
        <v>9</v>
      </c>
      <c r="F626" s="117">
        <f>IF(B626="","",(((E626+F648)/(D626))-10^-0.0000001)^-1)</f>
        <v>0.83333317343164004</v>
      </c>
      <c r="G626" s="117">
        <f t="shared" si="32"/>
        <v>0.83333317343164004</v>
      </c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6"/>
      <c r="X626" s="116"/>
      <c r="Y626" s="116"/>
      <c r="Z626" s="116"/>
      <c r="AA626" s="116"/>
      <c r="AB626" s="116"/>
      <c r="AC626" s="116"/>
      <c r="AD626" s="116"/>
      <c r="AE626" s="116"/>
      <c r="AF626" s="116"/>
      <c r="AG626" s="116"/>
      <c r="AH626" s="116"/>
    </row>
    <row r="627" spans="1:34" x14ac:dyDescent="0.3">
      <c r="A627" s="126">
        <f t="shared" si="34"/>
        <v>0</v>
      </c>
      <c r="B627" s="126">
        <f t="shared" si="34"/>
        <v>0</v>
      </c>
      <c r="C627" s="126">
        <f t="shared" si="30"/>
        <v>0</v>
      </c>
      <c r="D627" s="126">
        <f t="shared" si="31"/>
        <v>9</v>
      </c>
      <c r="E627" s="117">
        <f t="shared" si="33"/>
        <v>9</v>
      </c>
      <c r="F627" s="117">
        <f>IF(B627="","",(((E627+F648)/(D627))-10^-0.0000001)^-1)</f>
        <v>0.83333317343164004</v>
      </c>
      <c r="G627" s="117">
        <f t="shared" si="32"/>
        <v>0.83333317343164004</v>
      </c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7"/>
      <c r="W627" s="116"/>
      <c r="X627" s="116"/>
      <c r="Y627" s="116"/>
      <c r="Z627" s="116"/>
      <c r="AA627" s="116"/>
      <c r="AB627" s="116"/>
      <c r="AC627" s="116"/>
      <c r="AD627" s="116"/>
      <c r="AE627" s="116"/>
      <c r="AF627" s="116"/>
      <c r="AG627" s="116"/>
      <c r="AH627" s="116"/>
    </row>
    <row r="628" spans="1:34" x14ac:dyDescent="0.3">
      <c r="A628" s="126">
        <f t="shared" si="34"/>
        <v>0</v>
      </c>
      <c r="B628" s="126">
        <f t="shared" si="34"/>
        <v>0</v>
      </c>
      <c r="C628" s="126">
        <f t="shared" si="30"/>
        <v>0</v>
      </c>
      <c r="D628" s="126">
        <f t="shared" si="31"/>
        <v>9</v>
      </c>
      <c r="E628" s="117">
        <f t="shared" si="33"/>
        <v>9</v>
      </c>
      <c r="F628" s="117">
        <f>IF(B628="","",(((E628+F648)/(D628))-10^-0.0000001)^-1)</f>
        <v>0.83333317343164004</v>
      </c>
      <c r="G628" s="117">
        <f t="shared" si="32"/>
        <v>0.83333317343164004</v>
      </c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6"/>
      <c r="X628" s="116"/>
      <c r="Y628" s="116"/>
      <c r="Z628" s="116"/>
      <c r="AA628" s="116"/>
      <c r="AB628" s="116"/>
      <c r="AC628" s="116"/>
      <c r="AD628" s="116"/>
      <c r="AE628" s="116"/>
      <c r="AF628" s="116"/>
      <c r="AG628" s="116"/>
      <c r="AH628" s="116"/>
    </row>
    <row r="629" spans="1:34" x14ac:dyDescent="0.3">
      <c r="A629" s="126" t="str">
        <f t="shared" si="34"/>
        <v>Vorgaben (xWP1 - xs - xWP2)</v>
      </c>
      <c r="B629" s="126">
        <f t="shared" si="34"/>
        <v>9</v>
      </c>
      <c r="C629" s="126" t="e">
        <f t="shared" si="30"/>
        <v>#VALUE!</v>
      </c>
      <c r="D629" s="126">
        <f t="shared" si="31"/>
        <v>9</v>
      </c>
      <c r="E629" s="117">
        <f t="shared" si="33"/>
        <v>9</v>
      </c>
      <c r="F629" s="117">
        <f>IF(B629="","",(((E629+F648)/(D629))-10^-0.0000001)^-1)</f>
        <v>0.83333317343164004</v>
      </c>
      <c r="G629" s="117">
        <f t="shared" si="32"/>
        <v>0.83333317343164004</v>
      </c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6"/>
      <c r="X629" s="116"/>
      <c r="Y629" s="116"/>
      <c r="Z629" s="116"/>
      <c r="AA629" s="116"/>
      <c r="AB629" s="116"/>
      <c r="AC629" s="116"/>
      <c r="AD629" s="116"/>
      <c r="AE629" s="116"/>
      <c r="AF629" s="116"/>
      <c r="AG629" s="116"/>
      <c r="AH629" s="116"/>
    </row>
    <row r="630" spans="1:34" x14ac:dyDescent="0.3">
      <c r="A630" s="126">
        <f>(E629)</f>
        <v>9</v>
      </c>
      <c r="B630" s="126"/>
      <c r="C630" s="126"/>
      <c r="D630" s="126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6"/>
      <c r="X630" s="116"/>
      <c r="Y630" s="116"/>
      <c r="Z630" s="116"/>
      <c r="AA630" s="116"/>
      <c r="AB630" s="116"/>
      <c r="AC630" s="116"/>
      <c r="AD630" s="116"/>
      <c r="AE630" s="116"/>
      <c r="AF630" s="116"/>
      <c r="AG630" s="116"/>
      <c r="AH630" s="116"/>
    </row>
    <row r="631" spans="1:34" x14ac:dyDescent="0.3">
      <c r="A631" s="126" t="e">
        <f>SUM(A590:A629)-(40-B632)*A629</f>
        <v>#VALUE!</v>
      </c>
      <c r="B631" s="126" t="e">
        <f>SUM(C590:C629)-(40-(B632))*C629</f>
        <v>#VALUE!</v>
      </c>
      <c r="C631" s="126"/>
      <c r="D631" s="126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  <c r="W631" s="116"/>
      <c r="X631" s="116"/>
      <c r="Y631" s="116"/>
      <c r="Z631" s="116"/>
      <c r="AA631" s="116"/>
      <c r="AB631" s="116"/>
      <c r="AC631" s="116"/>
      <c r="AD631" s="116"/>
      <c r="AE631" s="116"/>
      <c r="AF631" s="116"/>
      <c r="AG631" s="116"/>
      <c r="AH631" s="116"/>
    </row>
    <row r="632" spans="1:34" x14ac:dyDescent="0.3">
      <c r="A632" s="126" t="s">
        <v>13</v>
      </c>
      <c r="B632" s="126">
        <f>EINGABEN!$A$46</f>
        <v>0</v>
      </c>
      <c r="C632" s="126" t="s">
        <v>18</v>
      </c>
      <c r="D632" s="126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6"/>
      <c r="X632" s="116"/>
      <c r="Y632" s="116"/>
      <c r="Z632" s="116"/>
      <c r="AA632" s="116"/>
      <c r="AB632" s="116"/>
      <c r="AC632" s="116"/>
      <c r="AD632" s="116"/>
      <c r="AE632" s="116"/>
      <c r="AF632" s="116"/>
      <c r="AG632" s="116"/>
      <c r="AH632" s="116"/>
    </row>
    <row r="633" spans="1:34" x14ac:dyDescent="0.3">
      <c r="A633" s="126"/>
      <c r="B633" s="126"/>
      <c r="C633" s="126"/>
      <c r="D633" s="126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  <c r="W633" s="116"/>
      <c r="X633" s="116"/>
      <c r="Y633" s="116"/>
      <c r="Z633" s="116"/>
      <c r="AA633" s="116"/>
      <c r="AB633" s="116"/>
      <c r="AC633" s="116"/>
      <c r="AD633" s="116"/>
      <c r="AE633" s="116"/>
      <c r="AF633" s="116"/>
      <c r="AG633" s="116"/>
      <c r="AH633" s="116"/>
    </row>
    <row r="634" spans="1:34" x14ac:dyDescent="0.3">
      <c r="A634" s="126" t="s">
        <v>11</v>
      </c>
      <c r="B634" s="126" t="e">
        <f>(B632*M631-A631*I631)</f>
        <v>#VALUE!</v>
      </c>
      <c r="C634" s="126" t="s">
        <v>19</v>
      </c>
      <c r="D634" s="126"/>
      <c r="E634" s="117" t="s">
        <v>40</v>
      </c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6"/>
      <c r="X634" s="116"/>
      <c r="Y634" s="116"/>
      <c r="Z634" s="116"/>
      <c r="AA634" s="116"/>
      <c r="AB634" s="116"/>
      <c r="AC634" s="116"/>
      <c r="AD634" s="116"/>
      <c r="AE634" s="116"/>
      <c r="AF634" s="116"/>
      <c r="AG634" s="116"/>
      <c r="AH634" s="116"/>
    </row>
    <row r="635" spans="1:34" x14ac:dyDescent="0.3">
      <c r="A635" s="126"/>
      <c r="B635" s="126"/>
      <c r="C635" s="126"/>
      <c r="D635" s="126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  <c r="W635" s="116"/>
      <c r="X635" s="116"/>
      <c r="Y635" s="116"/>
      <c r="Z635" s="116"/>
      <c r="AA635" s="116"/>
      <c r="AB635" s="116"/>
      <c r="AC635" s="116"/>
      <c r="AD635" s="116"/>
      <c r="AE635" s="116"/>
      <c r="AF635" s="116"/>
      <c r="AG635" s="116"/>
      <c r="AH635" s="116"/>
    </row>
    <row r="636" spans="1:34" x14ac:dyDescent="0.3">
      <c r="A636" s="126" t="s">
        <v>16</v>
      </c>
      <c r="B636" s="126" t="e">
        <f>(B632*B631-A631^2)</f>
        <v>#VALUE!</v>
      </c>
      <c r="C636" s="126" t="s">
        <v>0</v>
      </c>
      <c r="D636" s="126"/>
      <c r="E636" s="117" t="s">
        <v>41</v>
      </c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  <c r="W636" s="116"/>
      <c r="X636" s="116"/>
      <c r="Y636" s="116"/>
      <c r="Z636" s="116"/>
      <c r="AA636" s="116"/>
      <c r="AB636" s="116"/>
      <c r="AC636" s="116"/>
      <c r="AD636" s="116"/>
      <c r="AE636" s="116"/>
      <c r="AF636" s="116"/>
      <c r="AG636" s="116"/>
      <c r="AH636" s="116"/>
    </row>
    <row r="637" spans="1:34" x14ac:dyDescent="0.3">
      <c r="A637" s="126"/>
      <c r="B637" s="126"/>
      <c r="C637" s="126"/>
      <c r="D637" s="126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7"/>
      <c r="W637" s="116"/>
      <c r="X637" s="116"/>
      <c r="Y637" s="116"/>
      <c r="Z637" s="116"/>
      <c r="AA637" s="116"/>
      <c r="AB637" s="116"/>
      <c r="AC637" s="116"/>
      <c r="AD637" s="116"/>
      <c r="AE637" s="116"/>
      <c r="AF637" s="116"/>
      <c r="AG637" s="116"/>
      <c r="AH637" s="116"/>
    </row>
    <row r="638" spans="1:34" x14ac:dyDescent="0.3">
      <c r="A638" s="126" t="s">
        <v>15</v>
      </c>
      <c r="B638" s="126">
        <f>(B632*K631-(I631^2))</f>
        <v>0</v>
      </c>
      <c r="C638" s="126"/>
      <c r="D638" s="126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  <c r="W638" s="116"/>
      <c r="X638" s="116"/>
      <c r="Y638" s="116"/>
      <c r="Z638" s="116"/>
      <c r="AA638" s="116"/>
      <c r="AB638" s="116"/>
      <c r="AC638" s="116"/>
      <c r="AD638" s="116"/>
      <c r="AE638" s="116"/>
      <c r="AF638" s="116"/>
      <c r="AG638" s="116"/>
      <c r="AH638" s="116"/>
    </row>
    <row r="639" spans="1:34" x14ac:dyDescent="0.3">
      <c r="A639" s="126"/>
      <c r="B639" s="126"/>
      <c r="C639" s="126"/>
      <c r="D639" s="126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  <c r="W639" s="116"/>
      <c r="X639" s="116"/>
      <c r="Y639" s="116"/>
      <c r="Z639" s="116"/>
      <c r="AA639" s="116"/>
      <c r="AB639" s="116"/>
      <c r="AC639" s="116"/>
      <c r="AD639" s="116"/>
      <c r="AE639" s="116"/>
      <c r="AF639" s="116"/>
      <c r="AG639" s="116"/>
      <c r="AH639" s="116"/>
    </row>
    <row r="640" spans="1:34" x14ac:dyDescent="0.3">
      <c r="A640" s="126"/>
      <c r="B640" s="126"/>
      <c r="C640" s="126" t="s">
        <v>35</v>
      </c>
      <c r="D640" s="126"/>
      <c r="E640" s="117"/>
      <c r="F640" s="117" t="e">
        <f>ABS(B634)/((B636*B638)^0.5)</f>
        <v>#VALUE!</v>
      </c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7"/>
      <c r="W640" s="116"/>
      <c r="X640" s="116"/>
      <c r="Y640" s="116"/>
      <c r="Z640" s="116"/>
      <c r="AA640" s="116"/>
      <c r="AB640" s="116"/>
      <c r="AC640" s="116"/>
      <c r="AD640" s="116"/>
      <c r="AE640" s="116"/>
      <c r="AF640" s="116"/>
      <c r="AG640" s="116"/>
      <c r="AH640" s="116"/>
    </row>
    <row r="641" spans="1:34" x14ac:dyDescent="0.3">
      <c r="A641" s="126"/>
      <c r="B641" s="126"/>
      <c r="C641" s="126"/>
      <c r="D641" s="126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  <c r="W641" s="116"/>
      <c r="X641" s="116"/>
      <c r="Y641" s="116"/>
      <c r="Z641" s="116"/>
      <c r="AA641" s="116"/>
      <c r="AB641" s="116"/>
      <c r="AC641" s="116"/>
      <c r="AD641" s="116"/>
      <c r="AE641" s="116"/>
      <c r="AF641" s="116"/>
      <c r="AG641" s="116"/>
      <c r="AH641" s="116"/>
    </row>
    <row r="642" spans="1:34" x14ac:dyDescent="0.3">
      <c r="A642" s="126"/>
      <c r="B642" s="126"/>
      <c r="C642" s="126" t="s">
        <v>36</v>
      </c>
      <c r="D642" s="126"/>
      <c r="E642" s="117"/>
      <c r="F642" s="117" t="e">
        <f>IF(D650*F650=0,0,F640)</f>
        <v>#VALUE!</v>
      </c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7"/>
      <c r="W642" s="116"/>
      <c r="X642" s="116"/>
      <c r="Y642" s="116"/>
      <c r="Z642" s="116"/>
      <c r="AA642" s="116"/>
      <c r="AB642" s="116"/>
      <c r="AC642" s="116"/>
      <c r="AD642" s="116"/>
      <c r="AE642" s="116"/>
      <c r="AF642" s="116"/>
      <c r="AG642" s="116"/>
      <c r="AH642" s="116"/>
    </row>
    <row r="643" spans="1:34" x14ac:dyDescent="0.3">
      <c r="A643" s="126"/>
      <c r="B643" s="126"/>
      <c r="C643" s="126"/>
      <c r="D643" s="126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6"/>
      <c r="X643" s="116"/>
      <c r="Y643" s="116"/>
      <c r="Z643" s="116"/>
      <c r="AA643" s="116"/>
      <c r="AB643" s="116"/>
      <c r="AC643" s="116"/>
      <c r="AD643" s="116"/>
      <c r="AE643" s="116"/>
      <c r="AF643" s="116"/>
      <c r="AG643" s="116"/>
      <c r="AH643" s="116"/>
    </row>
    <row r="644" spans="1:34" x14ac:dyDescent="0.3">
      <c r="A644" s="126"/>
      <c r="B644" s="126"/>
      <c r="C644" s="126" t="s">
        <v>28</v>
      </c>
      <c r="D644" s="126" t="e">
        <f>(I631-F644*A631)/B632</f>
        <v>#VALUE!</v>
      </c>
      <c r="E644" s="117" t="s">
        <v>31</v>
      </c>
      <c r="F644" s="117" t="e">
        <f>(B634/B636)</f>
        <v>#VALUE!</v>
      </c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6"/>
      <c r="X644" s="116"/>
      <c r="Y644" s="116"/>
      <c r="Z644" s="116"/>
      <c r="AA644" s="116"/>
      <c r="AB644" s="116"/>
      <c r="AC644" s="116"/>
      <c r="AD644" s="116"/>
      <c r="AE644" s="116"/>
      <c r="AF644" s="116"/>
      <c r="AG644" s="116"/>
      <c r="AH644" s="116"/>
    </row>
    <row r="645" spans="1:34" x14ac:dyDescent="0.3">
      <c r="A645" s="126"/>
      <c r="B645" s="126"/>
      <c r="C645" s="126"/>
      <c r="D645" s="126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7"/>
      <c r="W645" s="116"/>
      <c r="X645" s="116"/>
      <c r="Y645" s="116"/>
      <c r="Z645" s="116"/>
      <c r="AA645" s="116"/>
      <c r="AB645" s="116"/>
      <c r="AC645" s="116"/>
      <c r="AD645" s="116"/>
      <c r="AE645" s="116"/>
      <c r="AF645" s="116"/>
      <c r="AG645" s="116"/>
      <c r="AH645" s="116"/>
    </row>
    <row r="646" spans="1:34" x14ac:dyDescent="0.3">
      <c r="A646" s="126"/>
      <c r="B646" s="126"/>
      <c r="C646" s="126" t="s">
        <v>29</v>
      </c>
      <c r="D646" s="126" t="e">
        <f>((2.71828184^(-D644/F644)))-ABS(V590-W590)</f>
        <v>#VALUE!</v>
      </c>
      <c r="E646" s="117" t="s">
        <v>32</v>
      </c>
      <c r="F646" s="117">
        <f>'FALL A+F'!$F$159</f>
        <v>0</v>
      </c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  <c r="W646" s="116"/>
      <c r="X646" s="116"/>
      <c r="Y646" s="116"/>
      <c r="Z646" s="116"/>
      <c r="AA646" s="116"/>
      <c r="AB646" s="116"/>
      <c r="AC646" s="116"/>
      <c r="AD646" s="116"/>
      <c r="AE646" s="116"/>
      <c r="AF646" s="116"/>
      <c r="AG646" s="116"/>
      <c r="AH646" s="116"/>
    </row>
    <row r="647" spans="1:34" x14ac:dyDescent="0.3">
      <c r="A647" s="126"/>
      <c r="B647" s="126"/>
      <c r="C647" s="126"/>
      <c r="D647" s="126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6"/>
      <c r="X647" s="116"/>
      <c r="Y647" s="116"/>
      <c r="Z647" s="116"/>
      <c r="AA647" s="116"/>
      <c r="AB647" s="116"/>
      <c r="AC647" s="116"/>
      <c r="AD647" s="116"/>
      <c r="AE647" s="116"/>
      <c r="AF647" s="116"/>
      <c r="AG647" s="116"/>
      <c r="AH647" s="116"/>
    </row>
    <row r="648" spans="1:34" x14ac:dyDescent="0.3">
      <c r="A648" s="126"/>
      <c r="B648" s="126"/>
      <c r="C648" s="126" t="s">
        <v>30</v>
      </c>
      <c r="D648" s="126">
        <f>(E629+F648)</f>
        <v>19.799999999999997</v>
      </c>
      <c r="E648" s="117" t="s">
        <v>20</v>
      </c>
      <c r="F648" s="117">
        <f>(MAX(B509:B548)-MIN(B509:B548))*1.2</f>
        <v>10.799999999999999</v>
      </c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  <c r="W648" s="116"/>
      <c r="X648" s="116"/>
      <c r="Y648" s="116"/>
      <c r="Z648" s="116"/>
      <c r="AA648" s="116"/>
      <c r="AB648" s="116"/>
      <c r="AC648" s="116"/>
      <c r="AD648" s="116"/>
      <c r="AE648" s="116"/>
      <c r="AF648" s="116"/>
      <c r="AG648" s="116"/>
      <c r="AH648" s="116"/>
    </row>
    <row r="649" spans="1:34" x14ac:dyDescent="0.3">
      <c r="A649" s="126"/>
      <c r="B649" s="126"/>
      <c r="C649" s="126"/>
      <c r="D649" s="126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  <c r="W649" s="116"/>
      <c r="X649" s="116"/>
      <c r="Y649" s="116"/>
      <c r="Z649" s="116"/>
      <c r="AA649" s="116"/>
      <c r="AB649" s="116"/>
      <c r="AC649" s="116"/>
      <c r="AD649" s="116"/>
      <c r="AE649" s="116"/>
      <c r="AF649" s="116"/>
      <c r="AG649" s="116"/>
      <c r="AH649" s="116"/>
    </row>
    <row r="650" spans="1:34" x14ac:dyDescent="0.3">
      <c r="A650" s="126"/>
      <c r="B650" s="126"/>
      <c r="C650" s="126" t="s">
        <v>22</v>
      </c>
      <c r="D650" s="126" t="e">
        <f>IF(A629&lt;D646,0,F640)</f>
        <v>#VALUE!</v>
      </c>
      <c r="E650" s="117" t="s">
        <v>24</v>
      </c>
      <c r="F650" s="117" t="e">
        <f>IF(A590&gt;D646,0,D646)</f>
        <v>#VALUE!</v>
      </c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7"/>
      <c r="W650" s="116"/>
      <c r="X650" s="116"/>
      <c r="Y650" s="116"/>
      <c r="Z650" s="116"/>
      <c r="AA650" s="116"/>
      <c r="AB650" s="116"/>
      <c r="AC650" s="116"/>
      <c r="AD650" s="116"/>
      <c r="AE650" s="116"/>
      <c r="AF650" s="116"/>
      <c r="AG650" s="116"/>
      <c r="AH650" s="116"/>
    </row>
    <row r="651" spans="1:34" x14ac:dyDescent="0.3">
      <c r="A651" s="126"/>
      <c r="B651" s="126"/>
      <c r="C651" s="126"/>
      <c r="D651" s="126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7"/>
      <c r="W651" s="116"/>
      <c r="X651" s="116"/>
      <c r="Y651" s="116"/>
      <c r="Z651" s="116"/>
      <c r="AA651" s="116"/>
      <c r="AB651" s="116"/>
      <c r="AC651" s="116"/>
      <c r="AD651" s="116"/>
      <c r="AE651" s="116"/>
      <c r="AF651" s="116"/>
      <c r="AG651" s="116"/>
      <c r="AH651" s="116"/>
    </row>
    <row r="652" spans="1:34" x14ac:dyDescent="0.3">
      <c r="A652" s="126"/>
      <c r="B652" s="126"/>
      <c r="C652" s="126" t="s">
        <v>23</v>
      </c>
      <c r="D652" s="126" t="s">
        <v>21</v>
      </c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6"/>
      <c r="X652" s="116"/>
      <c r="Y652" s="116"/>
      <c r="Z652" s="116"/>
      <c r="AA652" s="116"/>
      <c r="AB652" s="116"/>
      <c r="AC652" s="116"/>
      <c r="AD652" s="116"/>
      <c r="AE652" s="116"/>
      <c r="AF652" s="116"/>
      <c r="AG652" s="116"/>
      <c r="AH652" s="116"/>
    </row>
    <row r="653" spans="1:34" x14ac:dyDescent="0.3">
      <c r="A653" s="126"/>
      <c r="B653" s="126"/>
      <c r="C653" s="126"/>
      <c r="D653" s="126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6"/>
      <c r="X653" s="116"/>
      <c r="Y653" s="116"/>
      <c r="Z653" s="116"/>
      <c r="AA653" s="116"/>
      <c r="AB653" s="116"/>
      <c r="AC653" s="116"/>
      <c r="AD653" s="116"/>
      <c r="AE653" s="116"/>
      <c r="AF653" s="116"/>
      <c r="AG653" s="116"/>
      <c r="AH653" s="116"/>
    </row>
    <row r="654" spans="1:34" x14ac:dyDescent="0.3">
      <c r="A654" s="126"/>
      <c r="B654" s="126"/>
      <c r="C654" s="126"/>
      <c r="D654" s="126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6"/>
      <c r="X654" s="116"/>
      <c r="Y654" s="116"/>
      <c r="Z654" s="116"/>
      <c r="AA654" s="116"/>
      <c r="AB654" s="116"/>
      <c r="AC654" s="116"/>
      <c r="AD654" s="116"/>
      <c r="AE654" s="116"/>
      <c r="AF654" s="116"/>
      <c r="AG654" s="116"/>
      <c r="AH654" s="116"/>
    </row>
    <row r="655" spans="1:34" x14ac:dyDescent="0.3">
      <c r="A655" s="126"/>
      <c r="B655" s="126"/>
      <c r="C655" s="126" t="s">
        <v>25</v>
      </c>
      <c r="D655" s="126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7"/>
      <c r="W655" s="116"/>
      <c r="X655" s="116"/>
      <c r="Y655" s="116"/>
      <c r="Z655" s="116"/>
      <c r="AA655" s="116"/>
      <c r="AB655" s="116"/>
      <c r="AC655" s="116"/>
      <c r="AD655" s="116"/>
      <c r="AE655" s="116"/>
      <c r="AF655" s="116"/>
      <c r="AG655" s="116"/>
      <c r="AH655" s="116"/>
    </row>
    <row r="656" spans="1:34" x14ac:dyDescent="0.3">
      <c r="A656" s="126"/>
      <c r="B656" s="126"/>
      <c r="C656" s="126"/>
      <c r="D656" s="126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6"/>
      <c r="X656" s="116"/>
      <c r="Y656" s="116"/>
      <c r="Z656" s="116"/>
      <c r="AA656" s="116"/>
      <c r="AB656" s="116"/>
      <c r="AC656" s="116"/>
      <c r="AD656" s="116"/>
      <c r="AE656" s="116"/>
      <c r="AF656" s="116"/>
      <c r="AG656" s="116"/>
      <c r="AH656" s="116"/>
    </row>
    <row r="657" spans="1:34" x14ac:dyDescent="0.3">
      <c r="A657" s="126"/>
      <c r="B657" s="126"/>
      <c r="C657" s="126" t="s">
        <v>26</v>
      </c>
      <c r="D657" s="126">
        <v>700</v>
      </c>
      <c r="E657" s="117" t="s">
        <v>33</v>
      </c>
      <c r="F657" s="117" t="e">
        <f>((2.71828184^(F644*LN((D657)+ABS(V590-W590)))+D644)/((2.71828184^(F644*LN((D657)+ABS(V590-W590)))+D644)+1))*1</f>
        <v>#VALUE!</v>
      </c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  <c r="W657" s="116"/>
      <c r="X657" s="116"/>
      <c r="Y657" s="116"/>
      <c r="Z657" s="116"/>
      <c r="AA657" s="116"/>
      <c r="AB657" s="116"/>
      <c r="AC657" s="116"/>
      <c r="AD657" s="116"/>
      <c r="AE657" s="116"/>
      <c r="AF657" s="116"/>
      <c r="AG657" s="116"/>
      <c r="AH657" s="116"/>
    </row>
    <row r="658" spans="1:34" x14ac:dyDescent="0.3">
      <c r="A658" s="126"/>
      <c r="B658" s="126"/>
      <c r="C658" s="126" t="s">
        <v>49</v>
      </c>
      <c r="D658" s="126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6"/>
      <c r="X658" s="116"/>
      <c r="Y658" s="116"/>
      <c r="Z658" s="116"/>
      <c r="AA658" s="116"/>
      <c r="AB658" s="116"/>
      <c r="AC658" s="116"/>
      <c r="AD658" s="116"/>
      <c r="AE658" s="116"/>
      <c r="AF658" s="116"/>
      <c r="AG658" s="116"/>
      <c r="AH658" s="116"/>
    </row>
    <row r="659" spans="1:34" x14ac:dyDescent="0.3">
      <c r="A659" s="126"/>
      <c r="B659" s="126"/>
      <c r="C659" s="126"/>
      <c r="D659" s="126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  <c r="W659" s="116"/>
      <c r="X659" s="116"/>
      <c r="Y659" s="116"/>
      <c r="Z659" s="116"/>
      <c r="AA659" s="116"/>
      <c r="AB659" s="116"/>
      <c r="AC659" s="116"/>
      <c r="AD659" s="116"/>
      <c r="AE659" s="116"/>
      <c r="AF659" s="116"/>
      <c r="AG659" s="116"/>
      <c r="AH659" s="116"/>
    </row>
    <row r="660" spans="1:34" x14ac:dyDescent="0.3">
      <c r="A660" s="126"/>
      <c r="B660" s="126"/>
      <c r="C660" s="126" t="s">
        <v>27</v>
      </c>
      <c r="D660" s="126">
        <v>302.83999999999997</v>
      </c>
      <c r="E660" s="117" t="s">
        <v>34</v>
      </c>
      <c r="F660" s="117" t="e">
        <f>(2.71828184^((LN((D660/D648)/(1-(D660/D648)))-D644)/F644))</f>
        <v>#NUM!</v>
      </c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7"/>
      <c r="W660" s="116"/>
      <c r="X660" s="116"/>
      <c r="Y660" s="116"/>
      <c r="Z660" s="116"/>
      <c r="AA660" s="116"/>
      <c r="AB660" s="116"/>
      <c r="AC660" s="116"/>
      <c r="AD660" s="116"/>
      <c r="AE660" s="116"/>
      <c r="AF660" s="116"/>
      <c r="AG660" s="116"/>
      <c r="AH660" s="116"/>
    </row>
    <row r="661" spans="1:34" x14ac:dyDescent="0.3">
      <c r="A661" s="126"/>
      <c r="B661" s="126"/>
      <c r="C661" s="126" t="s">
        <v>38</v>
      </c>
      <c r="D661" s="126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  <c r="W661" s="116"/>
      <c r="X661" s="116"/>
      <c r="Y661" s="116"/>
      <c r="Z661" s="116"/>
      <c r="AA661" s="116"/>
      <c r="AB661" s="116"/>
      <c r="AC661" s="116"/>
      <c r="AD661" s="116"/>
      <c r="AE661" s="116"/>
      <c r="AF661" s="116"/>
      <c r="AG661" s="116"/>
      <c r="AH661" s="116"/>
    </row>
    <row r="662" spans="1:34" x14ac:dyDescent="0.3">
      <c r="A662" s="126"/>
      <c r="B662" s="126"/>
      <c r="C662" s="126" t="s">
        <v>39</v>
      </c>
      <c r="D662" s="126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  <c r="W662" s="116"/>
      <c r="X662" s="116"/>
      <c r="Y662" s="116"/>
      <c r="Z662" s="116"/>
      <c r="AA662" s="116"/>
      <c r="AB662" s="116"/>
      <c r="AC662" s="116"/>
      <c r="AD662" s="116"/>
      <c r="AE662" s="116"/>
      <c r="AF662" s="116"/>
      <c r="AG662" s="116"/>
      <c r="AH662" s="116"/>
    </row>
    <row r="663" spans="1:34" x14ac:dyDescent="0.3">
      <c r="A663" s="126"/>
      <c r="B663" s="126"/>
      <c r="C663" s="126"/>
      <c r="D663" s="126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  <c r="W663" s="116"/>
      <c r="X663" s="116"/>
      <c r="Y663" s="116"/>
      <c r="Z663" s="116"/>
      <c r="AA663" s="116"/>
      <c r="AB663" s="116"/>
      <c r="AC663" s="116"/>
      <c r="AD663" s="116"/>
      <c r="AE663" s="116"/>
      <c r="AF663" s="116"/>
      <c r="AG663" s="116"/>
      <c r="AH663" s="116"/>
    </row>
    <row r="664" spans="1:34" x14ac:dyDescent="0.3">
      <c r="A664" s="126"/>
      <c r="B664" s="126"/>
      <c r="C664" s="126"/>
      <c r="D664" s="126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6"/>
      <c r="X664" s="116"/>
      <c r="Y664" s="116"/>
      <c r="Z664" s="116"/>
      <c r="AA664" s="116"/>
      <c r="AB664" s="116"/>
      <c r="AC664" s="116"/>
      <c r="AD664" s="116"/>
      <c r="AE664" s="116"/>
      <c r="AF664" s="116"/>
      <c r="AG664" s="116"/>
      <c r="AH664" s="116"/>
    </row>
    <row r="665" spans="1:34" x14ac:dyDescent="0.3">
      <c r="A665" s="126"/>
      <c r="B665" s="126"/>
      <c r="C665" s="126"/>
      <c r="D665" s="126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  <c r="W665" s="116"/>
      <c r="X665" s="116"/>
      <c r="Y665" s="116"/>
      <c r="Z665" s="116"/>
      <c r="AA665" s="116"/>
      <c r="AB665" s="116"/>
      <c r="AC665" s="116"/>
      <c r="AD665" s="116"/>
      <c r="AE665" s="116"/>
      <c r="AF665" s="116"/>
      <c r="AG665" s="116"/>
      <c r="AH665" s="116"/>
    </row>
    <row r="666" spans="1:34" x14ac:dyDescent="0.3">
      <c r="A666" s="126"/>
      <c r="B666" s="126"/>
      <c r="C666" s="126"/>
      <c r="D666" s="126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  <c r="W666" s="116"/>
      <c r="X666" s="116"/>
      <c r="Y666" s="116"/>
      <c r="Z666" s="116"/>
      <c r="AA666" s="116"/>
      <c r="AB666" s="116"/>
      <c r="AC666" s="116"/>
      <c r="AD666" s="116"/>
      <c r="AE666" s="116"/>
      <c r="AF666" s="116"/>
      <c r="AG666" s="116"/>
      <c r="AH666" s="116"/>
    </row>
    <row r="667" spans="1:34" x14ac:dyDescent="0.3">
      <c r="A667" s="126"/>
      <c r="B667" s="126"/>
      <c r="C667" s="126"/>
      <c r="D667" s="126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6"/>
      <c r="X667" s="116"/>
      <c r="Y667" s="116"/>
      <c r="Z667" s="116"/>
      <c r="AA667" s="116"/>
      <c r="AB667" s="116"/>
      <c r="AC667" s="116"/>
      <c r="AD667" s="116"/>
      <c r="AE667" s="116"/>
      <c r="AF667" s="116"/>
      <c r="AG667" s="116"/>
      <c r="AH667" s="116"/>
    </row>
    <row r="668" spans="1:34" x14ac:dyDescent="0.3">
      <c r="A668" s="126"/>
      <c r="B668" s="126"/>
      <c r="C668" s="126"/>
      <c r="D668" s="126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6"/>
      <c r="X668" s="116"/>
      <c r="Y668" s="116"/>
      <c r="Z668" s="116"/>
      <c r="AA668" s="116"/>
      <c r="AB668" s="116"/>
      <c r="AC668" s="116"/>
      <c r="AD668" s="116"/>
      <c r="AE668" s="116"/>
      <c r="AF668" s="116"/>
      <c r="AG668" s="116"/>
      <c r="AH668" s="116"/>
    </row>
    <row r="669" spans="1:34" x14ac:dyDescent="0.3">
      <c r="A669" s="126"/>
      <c r="B669" s="126"/>
      <c r="C669" s="126"/>
      <c r="D669" s="126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7"/>
      <c r="W669" s="116"/>
      <c r="X669" s="116"/>
      <c r="Y669" s="116"/>
      <c r="Z669" s="116"/>
      <c r="AA669" s="116"/>
      <c r="AB669" s="116"/>
      <c r="AC669" s="116"/>
      <c r="AD669" s="116"/>
      <c r="AE669" s="116"/>
      <c r="AF669" s="116"/>
      <c r="AG669" s="116"/>
      <c r="AH669" s="116"/>
    </row>
    <row r="670" spans="1:34" x14ac:dyDescent="0.3">
      <c r="A670" s="126" t="s">
        <v>7</v>
      </c>
      <c r="B670" s="126" t="s">
        <v>8</v>
      </c>
      <c r="C670" s="126" t="s">
        <v>12</v>
      </c>
      <c r="D670" s="126" t="s">
        <v>9</v>
      </c>
      <c r="E670" s="117" t="s">
        <v>10</v>
      </c>
      <c r="F670" s="117" t="s">
        <v>17</v>
      </c>
      <c r="G670" s="117" t="s">
        <v>14</v>
      </c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7"/>
      <c r="W670" s="116"/>
      <c r="X670" s="116"/>
      <c r="Y670" s="116"/>
      <c r="Z670" s="116"/>
      <c r="AA670" s="116"/>
      <c r="AB670" s="116"/>
      <c r="AC670" s="116"/>
      <c r="AD670" s="116"/>
      <c r="AE670" s="116"/>
      <c r="AF670" s="116"/>
      <c r="AG670" s="116"/>
      <c r="AH670" s="116"/>
    </row>
    <row r="671" spans="1:34" x14ac:dyDescent="0.3">
      <c r="A671" s="126">
        <f t="shared" ref="A671:B690" si="35">A6</f>
        <v>0</v>
      </c>
      <c r="B671" s="126">
        <f t="shared" si="35"/>
        <v>0</v>
      </c>
      <c r="C671" s="126">
        <f t="shared" ref="C671:C710" si="36">(A671^2)</f>
        <v>0</v>
      </c>
      <c r="D671" s="126">
        <f>IF(B671=0,E671,B671)</f>
        <v>9</v>
      </c>
      <c r="E671" s="117">
        <f>MAX(B671:B710)</f>
        <v>9</v>
      </c>
      <c r="F671" s="117">
        <f>IF(B671="","",(((E671+F729)/(D671))-10^-0.0000001)^-1)</f>
        <v>0.71428559680691572</v>
      </c>
      <c r="G671" s="117">
        <f>IF(B671="",1,F671)</f>
        <v>0.71428559680691572</v>
      </c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6"/>
      <c r="X671" s="116"/>
      <c r="Y671" s="116"/>
      <c r="Z671" s="116"/>
      <c r="AA671" s="116"/>
      <c r="AB671" s="116"/>
      <c r="AC671" s="116"/>
      <c r="AD671" s="116"/>
      <c r="AE671" s="116"/>
      <c r="AF671" s="116"/>
      <c r="AG671" s="116"/>
      <c r="AH671" s="116"/>
    </row>
    <row r="672" spans="1:34" x14ac:dyDescent="0.3">
      <c r="A672" s="126">
        <f t="shared" si="35"/>
        <v>0</v>
      </c>
      <c r="B672" s="126">
        <f t="shared" si="35"/>
        <v>0</v>
      </c>
      <c r="C672" s="126">
        <f t="shared" si="36"/>
        <v>0</v>
      </c>
      <c r="D672" s="126">
        <f t="shared" ref="D672:D710" si="37">IF(B672=0,E672,B672)</f>
        <v>9</v>
      </c>
      <c r="E672" s="117">
        <f>(E671)</f>
        <v>9</v>
      </c>
      <c r="F672" s="117">
        <f>IF(B672="","",(((E672+F729)/(D672))-10^-0.0000001)^-1)</f>
        <v>0.71428559680691572</v>
      </c>
      <c r="G672" s="117">
        <f t="shared" ref="G672:G710" si="38">IF(B672="",1,F672)</f>
        <v>0.71428559680691572</v>
      </c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6"/>
      <c r="X672" s="116"/>
      <c r="Y672" s="116"/>
      <c r="Z672" s="116"/>
      <c r="AA672" s="116"/>
      <c r="AB672" s="116"/>
      <c r="AC672" s="116"/>
      <c r="AD672" s="116"/>
      <c r="AE672" s="116"/>
      <c r="AF672" s="116"/>
      <c r="AG672" s="116"/>
      <c r="AH672" s="116"/>
    </row>
    <row r="673" spans="1:34" x14ac:dyDescent="0.3">
      <c r="A673" s="126">
        <f t="shared" si="35"/>
        <v>0</v>
      </c>
      <c r="B673" s="126">
        <f t="shared" si="35"/>
        <v>0</v>
      </c>
      <c r="C673" s="126">
        <f t="shared" si="36"/>
        <v>0</v>
      </c>
      <c r="D673" s="126">
        <f t="shared" si="37"/>
        <v>9</v>
      </c>
      <c r="E673" s="117">
        <f t="shared" ref="E673:E710" si="39">(E672)</f>
        <v>9</v>
      </c>
      <c r="F673" s="117">
        <f>IF(B673="","",(((E673+F729)/(D673))-10^-0.0000001)^-1)</f>
        <v>0.71428559680691572</v>
      </c>
      <c r="G673" s="117">
        <f t="shared" si="38"/>
        <v>0.71428559680691572</v>
      </c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  <c r="W673" s="116"/>
      <c r="X673" s="116"/>
      <c r="Y673" s="116"/>
      <c r="Z673" s="116"/>
      <c r="AA673" s="116"/>
      <c r="AB673" s="116"/>
      <c r="AC673" s="116"/>
      <c r="AD673" s="116"/>
      <c r="AE673" s="116"/>
      <c r="AF673" s="116"/>
      <c r="AG673" s="116"/>
      <c r="AH673" s="116"/>
    </row>
    <row r="674" spans="1:34" x14ac:dyDescent="0.3">
      <c r="A674" s="126">
        <f t="shared" si="35"/>
        <v>0</v>
      </c>
      <c r="B674" s="126">
        <f t="shared" si="35"/>
        <v>0</v>
      </c>
      <c r="C674" s="126">
        <f t="shared" si="36"/>
        <v>0</v>
      </c>
      <c r="D674" s="126">
        <f t="shared" si="37"/>
        <v>9</v>
      </c>
      <c r="E674" s="117">
        <f t="shared" si="39"/>
        <v>9</v>
      </c>
      <c r="F674" s="117">
        <f>IF(B674="","",(((E674+F729)/(D674))-10^-0.0000001)^-1)</f>
        <v>0.71428559680691572</v>
      </c>
      <c r="G674" s="117">
        <f t="shared" si="38"/>
        <v>0.71428559680691572</v>
      </c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  <c r="W674" s="116"/>
      <c r="X674" s="116"/>
      <c r="Y674" s="116"/>
      <c r="Z674" s="116"/>
      <c r="AA674" s="116"/>
      <c r="AB674" s="116"/>
      <c r="AC674" s="116"/>
      <c r="AD674" s="116"/>
      <c r="AE674" s="116"/>
      <c r="AF674" s="116"/>
      <c r="AG674" s="116"/>
      <c r="AH674" s="116"/>
    </row>
    <row r="675" spans="1:34" x14ac:dyDescent="0.3">
      <c r="A675" s="126">
        <f t="shared" si="35"/>
        <v>0</v>
      </c>
      <c r="B675" s="126">
        <f t="shared" si="35"/>
        <v>0</v>
      </c>
      <c r="C675" s="126">
        <f t="shared" si="36"/>
        <v>0</v>
      </c>
      <c r="D675" s="126">
        <f t="shared" si="37"/>
        <v>9</v>
      </c>
      <c r="E675" s="117">
        <f t="shared" si="39"/>
        <v>9</v>
      </c>
      <c r="F675" s="117">
        <f>IF(B675="","",(((E675+F729)/(D675))-10^-0.0000001)^-1)</f>
        <v>0.71428559680691572</v>
      </c>
      <c r="G675" s="117">
        <f t="shared" si="38"/>
        <v>0.71428559680691572</v>
      </c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  <c r="W675" s="116"/>
      <c r="X675" s="116"/>
      <c r="Y675" s="116"/>
      <c r="Z675" s="116"/>
      <c r="AA675" s="116"/>
      <c r="AB675" s="116"/>
      <c r="AC675" s="116"/>
      <c r="AD675" s="116"/>
      <c r="AE675" s="116"/>
      <c r="AF675" s="116"/>
      <c r="AG675" s="116"/>
      <c r="AH675" s="116"/>
    </row>
    <row r="676" spans="1:34" x14ac:dyDescent="0.3">
      <c r="A676" s="126">
        <f t="shared" si="35"/>
        <v>0</v>
      </c>
      <c r="B676" s="126">
        <f t="shared" si="35"/>
        <v>0</v>
      </c>
      <c r="C676" s="126">
        <f t="shared" si="36"/>
        <v>0</v>
      </c>
      <c r="D676" s="126">
        <f t="shared" si="37"/>
        <v>9</v>
      </c>
      <c r="E676" s="117">
        <f t="shared" si="39"/>
        <v>9</v>
      </c>
      <c r="F676" s="117">
        <f>IF(B676="","",(((E676+F729)/(D676))-10^-0.0000001)^-1)</f>
        <v>0.71428559680691572</v>
      </c>
      <c r="G676" s="117">
        <f t="shared" si="38"/>
        <v>0.71428559680691572</v>
      </c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7"/>
      <c r="W676" s="116"/>
      <c r="X676" s="116"/>
      <c r="Y676" s="116"/>
      <c r="Z676" s="116"/>
      <c r="AA676" s="116"/>
      <c r="AB676" s="116"/>
      <c r="AC676" s="116"/>
      <c r="AD676" s="116"/>
      <c r="AE676" s="116"/>
      <c r="AF676" s="116"/>
      <c r="AG676" s="116"/>
      <c r="AH676" s="116"/>
    </row>
    <row r="677" spans="1:34" x14ac:dyDescent="0.3">
      <c r="A677" s="126">
        <f t="shared" si="35"/>
        <v>0</v>
      </c>
      <c r="B677" s="126">
        <f t="shared" si="35"/>
        <v>0</v>
      </c>
      <c r="C677" s="126">
        <f t="shared" si="36"/>
        <v>0</v>
      </c>
      <c r="D677" s="126">
        <f t="shared" si="37"/>
        <v>9</v>
      </c>
      <c r="E677" s="117">
        <f t="shared" si="39"/>
        <v>9</v>
      </c>
      <c r="F677" s="117">
        <f>IF(B677="","",(((E677+F729)/(D677))-10^-0.0000001)^-1)</f>
        <v>0.71428559680691572</v>
      </c>
      <c r="G677" s="117">
        <f t="shared" si="38"/>
        <v>0.71428559680691572</v>
      </c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  <c r="W677" s="116"/>
      <c r="X677" s="116"/>
      <c r="Y677" s="116"/>
      <c r="Z677" s="116"/>
      <c r="AA677" s="116"/>
      <c r="AB677" s="116"/>
      <c r="AC677" s="116"/>
      <c r="AD677" s="116"/>
      <c r="AE677" s="116"/>
      <c r="AF677" s="116"/>
      <c r="AG677" s="116"/>
      <c r="AH677" s="116"/>
    </row>
    <row r="678" spans="1:34" x14ac:dyDescent="0.3">
      <c r="A678" s="126">
        <f t="shared" si="35"/>
        <v>0</v>
      </c>
      <c r="B678" s="126">
        <f t="shared" si="35"/>
        <v>0</v>
      </c>
      <c r="C678" s="126">
        <f t="shared" si="36"/>
        <v>0</v>
      </c>
      <c r="D678" s="126">
        <f t="shared" si="37"/>
        <v>9</v>
      </c>
      <c r="E678" s="117">
        <f t="shared" si="39"/>
        <v>9</v>
      </c>
      <c r="F678" s="117">
        <f>IF(B678="","",(((E678+F729)/(D678))-10^-0.0000001)^-1)</f>
        <v>0.71428559680691572</v>
      </c>
      <c r="G678" s="117">
        <f t="shared" si="38"/>
        <v>0.71428559680691572</v>
      </c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6"/>
      <c r="X678" s="116"/>
      <c r="Y678" s="116"/>
      <c r="Z678" s="116"/>
      <c r="AA678" s="116"/>
      <c r="AB678" s="116"/>
      <c r="AC678" s="116"/>
      <c r="AD678" s="116"/>
      <c r="AE678" s="116"/>
      <c r="AF678" s="116"/>
      <c r="AG678" s="116"/>
      <c r="AH678" s="116"/>
    </row>
    <row r="679" spans="1:34" x14ac:dyDescent="0.3">
      <c r="A679" s="126">
        <f t="shared" si="35"/>
        <v>0</v>
      </c>
      <c r="B679" s="126">
        <f t="shared" si="35"/>
        <v>0</v>
      </c>
      <c r="C679" s="126">
        <f t="shared" si="36"/>
        <v>0</v>
      </c>
      <c r="D679" s="126">
        <f t="shared" si="37"/>
        <v>9</v>
      </c>
      <c r="E679" s="117">
        <f t="shared" si="39"/>
        <v>9</v>
      </c>
      <c r="F679" s="117">
        <f>IF(B679="","",(((E679+F729)/(D679))-10^-0.0000001)^-1)</f>
        <v>0.71428559680691572</v>
      </c>
      <c r="G679" s="117">
        <f t="shared" si="38"/>
        <v>0.71428559680691572</v>
      </c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  <c r="W679" s="116"/>
      <c r="X679" s="116"/>
      <c r="Y679" s="116"/>
      <c r="Z679" s="116"/>
      <c r="AA679" s="116"/>
      <c r="AB679" s="116"/>
      <c r="AC679" s="116"/>
      <c r="AD679" s="116"/>
      <c r="AE679" s="116"/>
      <c r="AF679" s="116"/>
      <c r="AG679" s="116"/>
      <c r="AH679" s="116"/>
    </row>
    <row r="680" spans="1:34" x14ac:dyDescent="0.3">
      <c r="A680" s="126">
        <f t="shared" si="35"/>
        <v>0</v>
      </c>
      <c r="B680" s="126">
        <f t="shared" si="35"/>
        <v>0</v>
      </c>
      <c r="C680" s="126">
        <f t="shared" si="36"/>
        <v>0</v>
      </c>
      <c r="D680" s="126">
        <f t="shared" si="37"/>
        <v>9</v>
      </c>
      <c r="E680" s="117">
        <f t="shared" si="39"/>
        <v>9</v>
      </c>
      <c r="F680" s="117">
        <f>IF(B680="","",(((E680+F729)/(D680))-10^-0.0000001)^-1)</f>
        <v>0.71428559680691572</v>
      </c>
      <c r="G680" s="117">
        <f t="shared" si="38"/>
        <v>0.71428559680691572</v>
      </c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  <c r="W680" s="116"/>
      <c r="X680" s="116"/>
      <c r="Y680" s="116"/>
      <c r="Z680" s="116"/>
      <c r="AA680" s="116"/>
      <c r="AB680" s="116"/>
      <c r="AC680" s="116"/>
      <c r="AD680" s="116"/>
      <c r="AE680" s="116"/>
      <c r="AF680" s="116"/>
      <c r="AG680" s="116"/>
      <c r="AH680" s="116"/>
    </row>
    <row r="681" spans="1:34" x14ac:dyDescent="0.3">
      <c r="A681" s="126">
        <f t="shared" si="35"/>
        <v>0</v>
      </c>
      <c r="B681" s="126">
        <f t="shared" si="35"/>
        <v>0</v>
      </c>
      <c r="C681" s="126">
        <f t="shared" si="36"/>
        <v>0</v>
      </c>
      <c r="D681" s="126">
        <f t="shared" si="37"/>
        <v>9</v>
      </c>
      <c r="E681" s="117">
        <f t="shared" si="39"/>
        <v>9</v>
      </c>
      <c r="F681" s="117">
        <f>IF(B681="","",(((E681+F729)/(D681))-10^-0.0000001)^-1)</f>
        <v>0.71428559680691572</v>
      </c>
      <c r="G681" s="117">
        <f t="shared" si="38"/>
        <v>0.71428559680691572</v>
      </c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  <c r="W681" s="116"/>
      <c r="X681" s="116"/>
      <c r="Y681" s="116"/>
      <c r="Z681" s="116"/>
      <c r="AA681" s="116"/>
      <c r="AB681" s="116"/>
      <c r="AC681" s="116"/>
      <c r="AD681" s="116"/>
      <c r="AE681" s="116"/>
      <c r="AF681" s="116"/>
      <c r="AG681" s="116"/>
      <c r="AH681" s="116"/>
    </row>
    <row r="682" spans="1:34" x14ac:dyDescent="0.3">
      <c r="A682" s="126">
        <f t="shared" si="35"/>
        <v>0</v>
      </c>
      <c r="B682" s="126">
        <f t="shared" si="35"/>
        <v>0</v>
      </c>
      <c r="C682" s="126">
        <f t="shared" si="36"/>
        <v>0</v>
      </c>
      <c r="D682" s="126">
        <f t="shared" si="37"/>
        <v>9</v>
      </c>
      <c r="E682" s="117">
        <f t="shared" si="39"/>
        <v>9</v>
      </c>
      <c r="F682" s="117">
        <f>IF(B682="","",(((E682+F729)/(D682))-10^-0.0000001)^-1)</f>
        <v>0.71428559680691572</v>
      </c>
      <c r="G682" s="117">
        <f t="shared" si="38"/>
        <v>0.71428559680691572</v>
      </c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6"/>
      <c r="X682" s="116"/>
      <c r="Y682" s="116"/>
      <c r="Z682" s="116"/>
      <c r="AA682" s="116"/>
      <c r="AB682" s="116"/>
      <c r="AC682" s="116"/>
      <c r="AD682" s="116"/>
      <c r="AE682" s="116"/>
      <c r="AF682" s="116"/>
      <c r="AG682" s="116"/>
      <c r="AH682" s="116"/>
    </row>
    <row r="683" spans="1:34" x14ac:dyDescent="0.3">
      <c r="A683" s="126">
        <f t="shared" si="35"/>
        <v>0</v>
      </c>
      <c r="B683" s="126">
        <f t="shared" si="35"/>
        <v>0</v>
      </c>
      <c r="C683" s="126">
        <f t="shared" si="36"/>
        <v>0</v>
      </c>
      <c r="D683" s="126">
        <f t="shared" si="37"/>
        <v>9</v>
      </c>
      <c r="E683" s="117">
        <f t="shared" si="39"/>
        <v>9</v>
      </c>
      <c r="F683" s="117">
        <f>IF(B683="","",(((E683+F729)/(D683))-10^-0.0000001)^-1)</f>
        <v>0.71428559680691572</v>
      </c>
      <c r="G683" s="117">
        <f t="shared" si="38"/>
        <v>0.71428559680691572</v>
      </c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  <c r="W683" s="116"/>
      <c r="X683" s="116"/>
      <c r="Y683" s="116"/>
      <c r="Z683" s="116"/>
      <c r="AA683" s="116"/>
      <c r="AB683" s="116"/>
      <c r="AC683" s="116"/>
      <c r="AD683" s="116"/>
      <c r="AE683" s="116"/>
      <c r="AF683" s="116"/>
      <c r="AG683" s="116"/>
      <c r="AH683" s="116"/>
    </row>
    <row r="684" spans="1:34" x14ac:dyDescent="0.3">
      <c r="A684" s="126">
        <f t="shared" si="35"/>
        <v>0</v>
      </c>
      <c r="B684" s="126">
        <f t="shared" si="35"/>
        <v>0</v>
      </c>
      <c r="C684" s="126">
        <f t="shared" si="36"/>
        <v>0</v>
      </c>
      <c r="D684" s="126">
        <f t="shared" si="37"/>
        <v>9</v>
      </c>
      <c r="E684" s="117">
        <f t="shared" si="39"/>
        <v>9</v>
      </c>
      <c r="F684" s="117">
        <f>IF(B684="","",(((E684+F729)/(D684))-10^-0.0000001)^-1)</f>
        <v>0.71428559680691572</v>
      </c>
      <c r="G684" s="117">
        <f t="shared" si="38"/>
        <v>0.71428559680691572</v>
      </c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7"/>
      <c r="W684" s="116"/>
      <c r="X684" s="116"/>
      <c r="Y684" s="116"/>
      <c r="Z684" s="116"/>
      <c r="AA684" s="116"/>
      <c r="AB684" s="116"/>
      <c r="AC684" s="116"/>
      <c r="AD684" s="116"/>
      <c r="AE684" s="116"/>
      <c r="AF684" s="116"/>
      <c r="AG684" s="116"/>
      <c r="AH684" s="116"/>
    </row>
    <row r="685" spans="1:34" x14ac:dyDescent="0.3">
      <c r="A685" s="126">
        <f t="shared" si="35"/>
        <v>0</v>
      </c>
      <c r="B685" s="126">
        <f t="shared" si="35"/>
        <v>0</v>
      </c>
      <c r="C685" s="126">
        <f t="shared" si="36"/>
        <v>0</v>
      </c>
      <c r="D685" s="126">
        <f t="shared" si="37"/>
        <v>9</v>
      </c>
      <c r="E685" s="117">
        <f t="shared" si="39"/>
        <v>9</v>
      </c>
      <c r="F685" s="117">
        <f>IF(B685="","",(((E685+F729)/(D685))-10^-0.0000001)^-1)</f>
        <v>0.71428559680691572</v>
      </c>
      <c r="G685" s="117">
        <f t="shared" si="38"/>
        <v>0.71428559680691572</v>
      </c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  <c r="W685" s="116"/>
      <c r="X685" s="116"/>
      <c r="Y685" s="116"/>
      <c r="Z685" s="116"/>
      <c r="AA685" s="116"/>
      <c r="AB685" s="116"/>
      <c r="AC685" s="116"/>
      <c r="AD685" s="116"/>
      <c r="AE685" s="116"/>
      <c r="AF685" s="116"/>
      <c r="AG685" s="116"/>
      <c r="AH685" s="116"/>
    </row>
    <row r="686" spans="1:34" x14ac:dyDescent="0.3">
      <c r="A686" s="126">
        <f t="shared" si="35"/>
        <v>0</v>
      </c>
      <c r="B686" s="126">
        <f t="shared" si="35"/>
        <v>0</v>
      </c>
      <c r="C686" s="126">
        <f t="shared" si="36"/>
        <v>0</v>
      </c>
      <c r="D686" s="126">
        <f t="shared" si="37"/>
        <v>9</v>
      </c>
      <c r="E686" s="117">
        <f t="shared" si="39"/>
        <v>9</v>
      </c>
      <c r="F686" s="117">
        <f>IF(B686="","",(((E686+F729)/(D686))-10^-0.0000001)^-1)</f>
        <v>0.71428559680691572</v>
      </c>
      <c r="G686" s="117">
        <f t="shared" si="38"/>
        <v>0.71428559680691572</v>
      </c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  <c r="W686" s="116"/>
      <c r="X686" s="116"/>
      <c r="Y686" s="116"/>
      <c r="Z686" s="116"/>
      <c r="AA686" s="116"/>
      <c r="AB686" s="116"/>
      <c r="AC686" s="116"/>
      <c r="AD686" s="116"/>
      <c r="AE686" s="116"/>
      <c r="AF686" s="116"/>
      <c r="AG686" s="116"/>
      <c r="AH686" s="116"/>
    </row>
    <row r="687" spans="1:34" x14ac:dyDescent="0.3">
      <c r="A687" s="126" t="str">
        <f t="shared" si="35"/>
        <v>Vorgaben (xWP1 - xs - xWP2)</v>
      </c>
      <c r="B687" s="126">
        <f t="shared" si="35"/>
        <v>9</v>
      </c>
      <c r="C687" s="126" t="e">
        <f t="shared" si="36"/>
        <v>#VALUE!</v>
      </c>
      <c r="D687" s="126">
        <f t="shared" si="37"/>
        <v>9</v>
      </c>
      <c r="E687" s="117">
        <f t="shared" si="39"/>
        <v>9</v>
      </c>
      <c r="F687" s="117">
        <f>IF(B687="","",(((E687+F729)/(D687))-10^-0.0000001)^-1)</f>
        <v>0.71428559680691572</v>
      </c>
      <c r="G687" s="117">
        <f t="shared" si="38"/>
        <v>0.71428559680691572</v>
      </c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6"/>
      <c r="X687" s="116"/>
      <c r="Y687" s="116"/>
      <c r="Z687" s="116"/>
      <c r="AA687" s="116"/>
      <c r="AB687" s="116"/>
      <c r="AC687" s="116"/>
      <c r="AD687" s="116"/>
      <c r="AE687" s="116"/>
      <c r="AF687" s="116"/>
      <c r="AG687" s="116"/>
      <c r="AH687" s="116"/>
    </row>
    <row r="688" spans="1:34" x14ac:dyDescent="0.3">
      <c r="A688" s="126" t="str">
        <f t="shared" si="35"/>
        <v>Berechnet (x1% - X50% - x99%)</v>
      </c>
      <c r="B688" s="126">
        <f t="shared" si="35"/>
        <v>6.92</v>
      </c>
      <c r="C688" s="126" t="e">
        <f t="shared" si="36"/>
        <v>#VALUE!</v>
      </c>
      <c r="D688" s="126">
        <f t="shared" si="37"/>
        <v>6.92</v>
      </c>
      <c r="E688" s="117">
        <f t="shared" si="39"/>
        <v>9</v>
      </c>
      <c r="F688" s="117">
        <f>IF(B688="","",(((E688+F729)/(D688))-10^-0.0000001)^-1)</f>
        <v>0.47138959461124963</v>
      </c>
      <c r="G688" s="117">
        <f t="shared" si="38"/>
        <v>0.47138959461124963</v>
      </c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  <c r="W688" s="116"/>
      <c r="X688" s="116"/>
      <c r="Y688" s="116"/>
      <c r="Z688" s="116"/>
      <c r="AA688" s="116"/>
      <c r="AB688" s="116"/>
      <c r="AC688" s="116"/>
      <c r="AD688" s="116"/>
      <c r="AE688" s="116"/>
      <c r="AF688" s="116"/>
      <c r="AG688" s="116"/>
      <c r="AH688" s="116"/>
    </row>
    <row r="689" spans="1:34" x14ac:dyDescent="0.3">
      <c r="A689" s="126" t="str">
        <f t="shared" si="35"/>
        <v>Abfrage:</v>
      </c>
      <c r="B689" s="126">
        <f t="shared" si="35"/>
        <v>0</v>
      </c>
      <c r="C689" s="126" t="e">
        <f t="shared" si="36"/>
        <v>#VALUE!</v>
      </c>
      <c r="D689" s="126">
        <f t="shared" si="37"/>
        <v>9</v>
      </c>
      <c r="E689" s="117">
        <f t="shared" si="39"/>
        <v>9</v>
      </c>
      <c r="F689" s="117">
        <f>IF(B689="","",(((E689+F729)/(D689))-10^-0.0000001)^-1)</f>
        <v>0.71428559680691572</v>
      </c>
      <c r="G689" s="117">
        <f t="shared" si="38"/>
        <v>0.71428559680691572</v>
      </c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  <c r="W689" s="116"/>
      <c r="X689" s="116"/>
      <c r="Y689" s="116"/>
      <c r="Z689" s="116"/>
      <c r="AA689" s="116"/>
      <c r="AB689" s="116"/>
      <c r="AC689" s="116"/>
      <c r="AD689" s="116"/>
      <c r="AE689" s="116"/>
      <c r="AF689" s="116"/>
      <c r="AG689" s="116"/>
      <c r="AH689" s="116"/>
    </row>
    <row r="690" spans="1:34" x14ac:dyDescent="0.3">
      <c r="A690" s="126" t="str">
        <f t="shared" si="35"/>
        <v>Wenn x = (B23 ≤Abfrage≤ D23)</v>
      </c>
      <c r="B690" s="126">
        <f t="shared" si="35"/>
        <v>6.92</v>
      </c>
      <c r="C690" s="126" t="e">
        <f t="shared" si="36"/>
        <v>#VALUE!</v>
      </c>
      <c r="D690" s="126">
        <f t="shared" si="37"/>
        <v>6.92</v>
      </c>
      <c r="E690" s="117">
        <f t="shared" si="39"/>
        <v>9</v>
      </c>
      <c r="F690" s="117">
        <f>IF(B690="","",(((E690+F729)/(D690))-10^-0.0000001)^-1)</f>
        <v>0.47138959461124963</v>
      </c>
      <c r="G690" s="117">
        <f t="shared" si="38"/>
        <v>0.47138959461124963</v>
      </c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  <c r="W690" s="116"/>
      <c r="X690" s="116"/>
      <c r="Y690" s="116"/>
      <c r="Z690" s="116"/>
      <c r="AA690" s="116"/>
      <c r="AB690" s="116"/>
      <c r="AC690" s="116"/>
      <c r="AD690" s="116"/>
      <c r="AE690" s="116"/>
      <c r="AF690" s="116"/>
      <c r="AG690" s="116"/>
      <c r="AH690" s="116"/>
    </row>
    <row r="691" spans="1:34" x14ac:dyDescent="0.3">
      <c r="A691" s="126" t="str">
        <f t="shared" ref="A691:B710" si="40">A26</f>
        <v>Wenn y [%] = (1≤ Abfrage ≤99)</v>
      </c>
      <c r="B691" s="126">
        <f t="shared" si="40"/>
        <v>1</v>
      </c>
      <c r="C691" s="126" t="e">
        <f t="shared" si="36"/>
        <v>#VALUE!</v>
      </c>
      <c r="D691" s="126">
        <f t="shared" si="37"/>
        <v>1</v>
      </c>
      <c r="E691" s="117">
        <f t="shared" si="39"/>
        <v>9</v>
      </c>
      <c r="F691" s="117">
        <f>IF(B691="","",(((E691+F729)/(D691))-10^-0.0000001)^-1)</f>
        <v>4.8543688777786594E-2</v>
      </c>
      <c r="G691" s="117">
        <f t="shared" si="38"/>
        <v>4.8543688777786594E-2</v>
      </c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  <c r="W691" s="116"/>
      <c r="X691" s="116"/>
      <c r="Y691" s="116"/>
      <c r="Z691" s="116"/>
      <c r="AA691" s="116"/>
      <c r="AB691" s="116"/>
      <c r="AC691" s="116"/>
      <c r="AD691" s="116"/>
      <c r="AE691" s="116"/>
      <c r="AF691" s="116"/>
      <c r="AG691" s="116"/>
      <c r="AH691" s="116"/>
    </row>
    <row r="692" spans="1:34" x14ac:dyDescent="0.3">
      <c r="A692" s="126">
        <f t="shared" si="40"/>
        <v>0</v>
      </c>
      <c r="B692" s="126">
        <f t="shared" si="40"/>
        <v>0</v>
      </c>
      <c r="C692" s="126">
        <f t="shared" si="36"/>
        <v>0</v>
      </c>
      <c r="D692" s="126">
        <f t="shared" si="37"/>
        <v>9</v>
      </c>
      <c r="E692" s="117">
        <f t="shared" si="39"/>
        <v>9</v>
      </c>
      <c r="F692" s="117">
        <f>IF(B692="","",(((E692+F729)/(D692))-10^-0.0000001)^-1)</f>
        <v>0.71428559680691572</v>
      </c>
      <c r="G692" s="117">
        <f t="shared" si="38"/>
        <v>0.71428559680691572</v>
      </c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6"/>
      <c r="X692" s="116"/>
      <c r="Y692" s="116"/>
      <c r="Z692" s="116"/>
      <c r="AA692" s="116"/>
      <c r="AB692" s="116"/>
      <c r="AC692" s="116"/>
      <c r="AD692" s="116"/>
      <c r="AE692" s="116"/>
      <c r="AF692" s="116"/>
      <c r="AG692" s="116"/>
      <c r="AH692" s="116"/>
    </row>
    <row r="693" spans="1:34" x14ac:dyDescent="0.3">
      <c r="A693" s="126">
        <f t="shared" si="40"/>
        <v>0</v>
      </c>
      <c r="B693" s="126">
        <f t="shared" si="40"/>
        <v>0</v>
      </c>
      <c r="C693" s="126">
        <f t="shared" si="36"/>
        <v>0</v>
      </c>
      <c r="D693" s="126">
        <f t="shared" si="37"/>
        <v>9</v>
      </c>
      <c r="E693" s="117">
        <f t="shared" si="39"/>
        <v>9</v>
      </c>
      <c r="F693" s="117">
        <f>IF(B693="","",(((E693+F729)/(D693))-10^-0.0000001)^-1)</f>
        <v>0.71428559680691572</v>
      </c>
      <c r="G693" s="117">
        <f t="shared" si="38"/>
        <v>0.71428559680691572</v>
      </c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6"/>
      <c r="X693" s="116"/>
      <c r="Y693" s="116"/>
      <c r="Z693" s="116"/>
      <c r="AA693" s="116"/>
      <c r="AB693" s="116"/>
      <c r="AC693" s="116"/>
      <c r="AD693" s="116"/>
      <c r="AE693" s="116"/>
      <c r="AF693" s="116"/>
      <c r="AG693" s="116"/>
      <c r="AH693" s="116"/>
    </row>
    <row r="694" spans="1:34" x14ac:dyDescent="0.3">
      <c r="A694" s="126">
        <f t="shared" si="40"/>
        <v>0</v>
      </c>
      <c r="B694" s="126">
        <f t="shared" si="40"/>
        <v>0</v>
      </c>
      <c r="C694" s="126">
        <f t="shared" si="36"/>
        <v>0</v>
      </c>
      <c r="D694" s="126">
        <f t="shared" si="37"/>
        <v>9</v>
      </c>
      <c r="E694" s="117">
        <f t="shared" si="39"/>
        <v>9</v>
      </c>
      <c r="F694" s="117">
        <f>IF(B694="","",(((E694+F729)/(D694))-10^-0.0000001)^-1)</f>
        <v>0.71428559680691572</v>
      </c>
      <c r="G694" s="117">
        <f t="shared" si="38"/>
        <v>0.71428559680691572</v>
      </c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7"/>
      <c r="W694" s="116"/>
      <c r="X694" s="116"/>
      <c r="Y694" s="116"/>
      <c r="Z694" s="116"/>
      <c r="AA694" s="116"/>
      <c r="AB694" s="116"/>
      <c r="AC694" s="116"/>
      <c r="AD694" s="116"/>
      <c r="AE694" s="116"/>
      <c r="AF694" s="116"/>
      <c r="AG694" s="116"/>
      <c r="AH694" s="116"/>
    </row>
    <row r="695" spans="1:34" x14ac:dyDescent="0.3">
      <c r="A695" s="126">
        <f t="shared" si="40"/>
        <v>0</v>
      </c>
      <c r="B695" s="126">
        <f t="shared" si="40"/>
        <v>0</v>
      </c>
      <c r="C695" s="126">
        <f t="shared" si="36"/>
        <v>0</v>
      </c>
      <c r="D695" s="126">
        <f t="shared" si="37"/>
        <v>9</v>
      </c>
      <c r="E695" s="117">
        <f t="shared" si="39"/>
        <v>9</v>
      </c>
      <c r="F695" s="117">
        <f>IF(B695="","",(((E695+F729)/(D695))-10^-0.0000001)^-1)</f>
        <v>0.71428559680691572</v>
      </c>
      <c r="G695" s="117">
        <f t="shared" si="38"/>
        <v>0.71428559680691572</v>
      </c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7"/>
      <c r="W695" s="116"/>
      <c r="X695" s="116"/>
      <c r="Y695" s="116"/>
      <c r="Z695" s="116"/>
      <c r="AA695" s="116"/>
      <c r="AB695" s="116"/>
      <c r="AC695" s="116"/>
      <c r="AD695" s="116"/>
      <c r="AE695" s="116"/>
      <c r="AF695" s="116"/>
      <c r="AG695" s="116"/>
      <c r="AH695" s="116"/>
    </row>
    <row r="696" spans="1:34" x14ac:dyDescent="0.3">
      <c r="A696" s="126">
        <f t="shared" si="40"/>
        <v>0</v>
      </c>
      <c r="B696" s="126">
        <f t="shared" si="40"/>
        <v>0</v>
      </c>
      <c r="C696" s="126">
        <f t="shared" si="36"/>
        <v>0</v>
      </c>
      <c r="D696" s="126">
        <f t="shared" si="37"/>
        <v>9</v>
      </c>
      <c r="E696" s="117">
        <f t="shared" si="39"/>
        <v>9</v>
      </c>
      <c r="F696" s="117">
        <f>IF(B696="","",(((E696+F729)/(D696))-10^-0.0000001)^-1)</f>
        <v>0.71428559680691572</v>
      </c>
      <c r="G696" s="117">
        <f t="shared" si="38"/>
        <v>0.71428559680691572</v>
      </c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  <c r="W696" s="116"/>
      <c r="X696" s="116"/>
      <c r="Y696" s="116"/>
      <c r="Z696" s="116"/>
      <c r="AA696" s="116"/>
      <c r="AB696" s="116"/>
      <c r="AC696" s="116"/>
      <c r="AD696" s="116"/>
      <c r="AE696" s="116"/>
      <c r="AF696" s="116"/>
      <c r="AG696" s="116"/>
      <c r="AH696" s="116"/>
    </row>
    <row r="697" spans="1:34" x14ac:dyDescent="0.3">
      <c r="A697" s="126">
        <f t="shared" si="40"/>
        <v>0</v>
      </c>
      <c r="B697" s="126">
        <f t="shared" si="40"/>
        <v>0</v>
      </c>
      <c r="C697" s="126">
        <f t="shared" si="36"/>
        <v>0</v>
      </c>
      <c r="D697" s="126">
        <f t="shared" si="37"/>
        <v>9</v>
      </c>
      <c r="E697" s="117">
        <f t="shared" si="39"/>
        <v>9</v>
      </c>
      <c r="F697" s="117">
        <f>IF(B697="","",(((E697+F729)/(D697))-10^-0.0000001)^-1)</f>
        <v>0.71428559680691572</v>
      </c>
      <c r="G697" s="117">
        <f t="shared" si="38"/>
        <v>0.71428559680691572</v>
      </c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  <c r="W697" s="116"/>
      <c r="X697" s="116"/>
      <c r="Y697" s="116"/>
      <c r="Z697" s="116"/>
      <c r="AA697" s="116"/>
      <c r="AB697" s="116"/>
      <c r="AC697" s="116"/>
      <c r="AD697" s="116"/>
      <c r="AE697" s="116"/>
      <c r="AF697" s="116"/>
      <c r="AG697" s="116"/>
      <c r="AH697" s="116"/>
    </row>
    <row r="698" spans="1:34" x14ac:dyDescent="0.3">
      <c r="A698" s="126">
        <f t="shared" si="40"/>
        <v>0</v>
      </c>
      <c r="B698" s="126">
        <f t="shared" si="40"/>
        <v>0</v>
      </c>
      <c r="C698" s="126">
        <f t="shared" si="36"/>
        <v>0</v>
      </c>
      <c r="D698" s="126">
        <f t="shared" si="37"/>
        <v>9</v>
      </c>
      <c r="E698" s="117">
        <f t="shared" si="39"/>
        <v>9</v>
      </c>
      <c r="F698" s="117">
        <f>IF(B698="","",(((E698+F729)/(D698))-10^-0.0000001)^-1)</f>
        <v>0.71428559680691572</v>
      </c>
      <c r="G698" s="117">
        <f t="shared" si="38"/>
        <v>0.71428559680691572</v>
      </c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6"/>
      <c r="X698" s="116"/>
      <c r="Y698" s="116"/>
      <c r="Z698" s="116"/>
      <c r="AA698" s="116"/>
      <c r="AB698" s="116"/>
      <c r="AC698" s="116"/>
      <c r="AD698" s="116"/>
      <c r="AE698" s="116"/>
      <c r="AF698" s="116"/>
      <c r="AG698" s="116"/>
      <c r="AH698" s="116"/>
    </row>
    <row r="699" spans="1:34" x14ac:dyDescent="0.3">
      <c r="A699" s="126">
        <f t="shared" si="40"/>
        <v>0</v>
      </c>
      <c r="B699" s="126">
        <f t="shared" si="40"/>
        <v>0</v>
      </c>
      <c r="C699" s="126">
        <f t="shared" si="36"/>
        <v>0</v>
      </c>
      <c r="D699" s="126">
        <f t="shared" si="37"/>
        <v>9</v>
      </c>
      <c r="E699" s="117">
        <f t="shared" si="39"/>
        <v>9</v>
      </c>
      <c r="F699" s="117">
        <f>IF(B699="","",(((E699+F729)/(D699))-10^-0.0000001)^-1)</f>
        <v>0.71428559680691572</v>
      </c>
      <c r="G699" s="117">
        <f t="shared" si="38"/>
        <v>0.71428559680691572</v>
      </c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  <c r="W699" s="116"/>
      <c r="X699" s="116"/>
      <c r="Y699" s="116"/>
      <c r="Z699" s="116"/>
      <c r="AA699" s="116"/>
      <c r="AB699" s="116"/>
      <c r="AC699" s="116"/>
      <c r="AD699" s="116"/>
      <c r="AE699" s="116"/>
      <c r="AF699" s="116"/>
      <c r="AG699" s="116"/>
      <c r="AH699" s="116"/>
    </row>
    <row r="700" spans="1:34" x14ac:dyDescent="0.3">
      <c r="A700" s="126">
        <f t="shared" si="40"/>
        <v>0</v>
      </c>
      <c r="B700" s="126">
        <f t="shared" si="40"/>
        <v>0</v>
      </c>
      <c r="C700" s="126">
        <f t="shared" si="36"/>
        <v>0</v>
      </c>
      <c r="D700" s="126">
        <f t="shared" si="37"/>
        <v>9</v>
      </c>
      <c r="E700" s="117">
        <f t="shared" si="39"/>
        <v>9</v>
      </c>
      <c r="F700" s="117">
        <f>IF(B700="","",(((E700+F729)/(D700))-10^-0.0000001)^-1)</f>
        <v>0.71428559680691572</v>
      </c>
      <c r="G700" s="117">
        <f t="shared" si="38"/>
        <v>0.71428559680691572</v>
      </c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  <c r="W700" s="116"/>
      <c r="X700" s="116"/>
      <c r="Y700" s="116"/>
      <c r="Z700" s="116"/>
      <c r="AA700" s="116"/>
      <c r="AB700" s="116"/>
      <c r="AC700" s="116"/>
      <c r="AD700" s="116"/>
      <c r="AE700" s="116"/>
      <c r="AF700" s="116"/>
      <c r="AG700" s="116"/>
      <c r="AH700" s="116"/>
    </row>
    <row r="701" spans="1:34" x14ac:dyDescent="0.3">
      <c r="A701" s="126">
        <f t="shared" si="40"/>
        <v>0</v>
      </c>
      <c r="B701" s="126">
        <f t="shared" si="40"/>
        <v>0</v>
      </c>
      <c r="C701" s="126">
        <f t="shared" si="36"/>
        <v>0</v>
      </c>
      <c r="D701" s="126">
        <f t="shared" si="37"/>
        <v>9</v>
      </c>
      <c r="E701" s="117">
        <f t="shared" si="39"/>
        <v>9</v>
      </c>
      <c r="F701" s="117">
        <f>IF(B701="","",(((E701+F729)/(D701))-10^-0.0000001)^-1)</f>
        <v>0.71428559680691572</v>
      </c>
      <c r="G701" s="117">
        <f t="shared" si="38"/>
        <v>0.71428559680691572</v>
      </c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6"/>
      <c r="X701" s="116"/>
      <c r="Y701" s="116"/>
      <c r="Z701" s="116"/>
      <c r="AA701" s="116"/>
      <c r="AB701" s="116"/>
      <c r="AC701" s="116"/>
      <c r="AD701" s="116"/>
      <c r="AE701" s="116"/>
      <c r="AF701" s="116"/>
      <c r="AG701" s="116"/>
      <c r="AH701" s="116"/>
    </row>
    <row r="702" spans="1:34" x14ac:dyDescent="0.3">
      <c r="A702" s="126">
        <f t="shared" si="40"/>
        <v>0</v>
      </c>
      <c r="B702" s="126">
        <f t="shared" si="40"/>
        <v>0</v>
      </c>
      <c r="C702" s="126">
        <f t="shared" si="36"/>
        <v>0</v>
      </c>
      <c r="D702" s="126">
        <f t="shared" si="37"/>
        <v>9</v>
      </c>
      <c r="E702" s="117">
        <f t="shared" si="39"/>
        <v>9</v>
      </c>
      <c r="F702" s="117">
        <f>IF(B702="","",(((E702+F729)/(D702))-10^-0.0000001)^-1)</f>
        <v>0.71428559680691572</v>
      </c>
      <c r="G702" s="117">
        <f t="shared" si="38"/>
        <v>0.71428559680691572</v>
      </c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  <c r="W702" s="116"/>
      <c r="X702" s="116"/>
      <c r="Y702" s="116"/>
      <c r="Z702" s="116"/>
      <c r="AA702" s="116"/>
      <c r="AB702" s="116"/>
      <c r="AC702" s="116"/>
      <c r="AD702" s="116"/>
      <c r="AE702" s="116"/>
      <c r="AF702" s="116"/>
      <c r="AG702" s="116"/>
      <c r="AH702" s="116"/>
    </row>
    <row r="703" spans="1:34" x14ac:dyDescent="0.3">
      <c r="A703" s="126">
        <f t="shared" si="40"/>
        <v>0</v>
      </c>
      <c r="B703" s="126">
        <f t="shared" si="40"/>
        <v>0</v>
      </c>
      <c r="C703" s="126">
        <f t="shared" si="36"/>
        <v>0</v>
      </c>
      <c r="D703" s="126">
        <f t="shared" si="37"/>
        <v>9</v>
      </c>
      <c r="E703" s="117">
        <f t="shared" si="39"/>
        <v>9</v>
      </c>
      <c r="F703" s="117">
        <f>IF(B703="","",(((E703+F729)/(D703))-10^-0.0000001)^-1)</f>
        <v>0.71428559680691572</v>
      </c>
      <c r="G703" s="117">
        <f t="shared" si="38"/>
        <v>0.71428559680691572</v>
      </c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</row>
    <row r="704" spans="1:34" x14ac:dyDescent="0.3">
      <c r="A704" s="126">
        <f t="shared" si="40"/>
        <v>0</v>
      </c>
      <c r="B704" s="126">
        <f t="shared" si="40"/>
        <v>0</v>
      </c>
      <c r="C704" s="126">
        <f t="shared" si="36"/>
        <v>0</v>
      </c>
      <c r="D704" s="126">
        <f t="shared" si="37"/>
        <v>9</v>
      </c>
      <c r="E704" s="117">
        <f t="shared" si="39"/>
        <v>9</v>
      </c>
      <c r="F704" s="117">
        <f>IF(B704="","",(((E704+F729)/(D704))-10^-0.0000001)^-1)</f>
        <v>0.71428559680691572</v>
      </c>
      <c r="G704" s="117">
        <f t="shared" si="38"/>
        <v>0.71428559680691572</v>
      </c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6"/>
      <c r="X704" s="116"/>
      <c r="Y704" s="116"/>
      <c r="Z704" s="116"/>
      <c r="AA704" s="116"/>
      <c r="AB704" s="116"/>
      <c r="AC704" s="116"/>
      <c r="AD704" s="116"/>
      <c r="AE704" s="116"/>
      <c r="AF704" s="116"/>
      <c r="AG704" s="116"/>
      <c r="AH704" s="116"/>
    </row>
    <row r="705" spans="1:34" x14ac:dyDescent="0.3">
      <c r="A705" s="126">
        <f t="shared" si="40"/>
        <v>0</v>
      </c>
      <c r="B705" s="126">
        <f t="shared" si="40"/>
        <v>0</v>
      </c>
      <c r="C705" s="126">
        <f t="shared" si="36"/>
        <v>0</v>
      </c>
      <c r="D705" s="126">
        <f t="shared" si="37"/>
        <v>9</v>
      </c>
      <c r="E705" s="117">
        <f t="shared" si="39"/>
        <v>9</v>
      </c>
      <c r="F705" s="117">
        <f>IF(B705="","",(((E705+F729)/(D705))-10^-0.0000001)^-1)</f>
        <v>0.71428559680691572</v>
      </c>
      <c r="G705" s="117">
        <f t="shared" si="38"/>
        <v>0.71428559680691572</v>
      </c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6"/>
      <c r="X705" s="116"/>
      <c r="Y705" s="116"/>
      <c r="Z705" s="116"/>
      <c r="AA705" s="116"/>
      <c r="AB705" s="116"/>
      <c r="AC705" s="116"/>
      <c r="AD705" s="116"/>
      <c r="AE705" s="116"/>
      <c r="AF705" s="116"/>
      <c r="AG705" s="116"/>
      <c r="AH705" s="116"/>
    </row>
    <row r="706" spans="1:34" x14ac:dyDescent="0.3">
      <c r="A706" s="126">
        <f t="shared" si="40"/>
        <v>0</v>
      </c>
      <c r="B706" s="126">
        <f t="shared" si="40"/>
        <v>0</v>
      </c>
      <c r="C706" s="126">
        <f t="shared" si="36"/>
        <v>0</v>
      </c>
      <c r="D706" s="126">
        <f t="shared" si="37"/>
        <v>9</v>
      </c>
      <c r="E706" s="117">
        <f t="shared" si="39"/>
        <v>9</v>
      </c>
      <c r="F706" s="117">
        <f>IF(B706="","",(((E706+F729)/(D706))-10^-0.0000001)^-1)</f>
        <v>0.71428559680691572</v>
      </c>
      <c r="G706" s="117">
        <f t="shared" si="38"/>
        <v>0.71428559680691572</v>
      </c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6"/>
      <c r="X706" s="116"/>
      <c r="Y706" s="116"/>
      <c r="Z706" s="116"/>
      <c r="AA706" s="116"/>
      <c r="AB706" s="116"/>
      <c r="AC706" s="116"/>
      <c r="AD706" s="116"/>
      <c r="AE706" s="116"/>
      <c r="AF706" s="116"/>
      <c r="AG706" s="116"/>
      <c r="AH706" s="116"/>
    </row>
    <row r="707" spans="1:34" x14ac:dyDescent="0.3">
      <c r="A707" s="126">
        <f t="shared" si="40"/>
        <v>0</v>
      </c>
      <c r="B707" s="126">
        <f t="shared" si="40"/>
        <v>0</v>
      </c>
      <c r="C707" s="126">
        <f t="shared" si="36"/>
        <v>0</v>
      </c>
      <c r="D707" s="126">
        <f t="shared" si="37"/>
        <v>9</v>
      </c>
      <c r="E707" s="117">
        <f t="shared" si="39"/>
        <v>9</v>
      </c>
      <c r="F707" s="117">
        <f>IF(B707="","",(((E707+F729)/(D707))-10^-0.0000001)^-1)</f>
        <v>0.71428559680691572</v>
      </c>
      <c r="G707" s="117">
        <f t="shared" si="38"/>
        <v>0.71428559680691572</v>
      </c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6"/>
      <c r="X707" s="116"/>
      <c r="Y707" s="116"/>
      <c r="Z707" s="116"/>
      <c r="AA707" s="116"/>
      <c r="AB707" s="116"/>
      <c r="AC707" s="116"/>
      <c r="AD707" s="116"/>
      <c r="AE707" s="116"/>
      <c r="AF707" s="116"/>
      <c r="AG707" s="116"/>
      <c r="AH707" s="116"/>
    </row>
    <row r="708" spans="1:34" x14ac:dyDescent="0.3">
      <c r="A708" s="126">
        <f t="shared" si="40"/>
        <v>0</v>
      </c>
      <c r="B708" s="126">
        <f t="shared" si="40"/>
        <v>0</v>
      </c>
      <c r="C708" s="126">
        <f t="shared" si="36"/>
        <v>0</v>
      </c>
      <c r="D708" s="126">
        <f t="shared" si="37"/>
        <v>9</v>
      </c>
      <c r="E708" s="117">
        <f t="shared" si="39"/>
        <v>9</v>
      </c>
      <c r="F708" s="117">
        <f>IF(B708="","",(((E708+F729)/(D708))-10^-0.0000001)^-1)</f>
        <v>0.71428559680691572</v>
      </c>
      <c r="G708" s="117">
        <f t="shared" si="38"/>
        <v>0.71428559680691572</v>
      </c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  <c r="W708" s="116"/>
      <c r="X708" s="116"/>
      <c r="Y708" s="116"/>
      <c r="Z708" s="116"/>
      <c r="AA708" s="116"/>
      <c r="AB708" s="116"/>
      <c r="AC708" s="116"/>
      <c r="AD708" s="116"/>
      <c r="AE708" s="116"/>
      <c r="AF708" s="116"/>
      <c r="AG708" s="116"/>
      <c r="AH708" s="116"/>
    </row>
    <row r="709" spans="1:34" x14ac:dyDescent="0.3">
      <c r="A709" s="126">
        <f t="shared" si="40"/>
        <v>0</v>
      </c>
      <c r="B709" s="126">
        <f t="shared" si="40"/>
        <v>0</v>
      </c>
      <c r="C709" s="126">
        <f t="shared" si="36"/>
        <v>0</v>
      </c>
      <c r="D709" s="126">
        <f t="shared" si="37"/>
        <v>9</v>
      </c>
      <c r="E709" s="117">
        <f t="shared" si="39"/>
        <v>9</v>
      </c>
      <c r="F709" s="117">
        <f>IF(B709="","",(((E709+F729)/(D709))-10^-0.0000001)^-1)</f>
        <v>0.71428559680691572</v>
      </c>
      <c r="G709" s="117">
        <f t="shared" si="38"/>
        <v>0.71428559680691572</v>
      </c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</row>
    <row r="710" spans="1:34" x14ac:dyDescent="0.3">
      <c r="A710" s="126" t="str">
        <f t="shared" si="40"/>
        <v>Vorgaben (xWP1 - xs - xWP2)</v>
      </c>
      <c r="B710" s="126">
        <f t="shared" si="40"/>
        <v>9</v>
      </c>
      <c r="C710" s="126" t="e">
        <f t="shared" si="36"/>
        <v>#VALUE!</v>
      </c>
      <c r="D710" s="126">
        <f t="shared" si="37"/>
        <v>9</v>
      </c>
      <c r="E710" s="117">
        <f t="shared" si="39"/>
        <v>9</v>
      </c>
      <c r="F710" s="117">
        <f>IF(B710="","",(((E710+F729)/(D710))-10^-0.0000001)^-1)</f>
        <v>0.71428559680691572</v>
      </c>
      <c r="G710" s="117">
        <f t="shared" si="38"/>
        <v>0.71428559680691572</v>
      </c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7"/>
      <c r="W710" s="116"/>
      <c r="X710" s="116"/>
      <c r="Y710" s="116"/>
      <c r="Z710" s="116"/>
      <c r="AA710" s="116"/>
      <c r="AB710" s="116"/>
      <c r="AC710" s="116"/>
      <c r="AD710" s="116"/>
      <c r="AE710" s="116"/>
      <c r="AF710" s="116"/>
      <c r="AG710" s="116"/>
      <c r="AH710" s="116"/>
    </row>
    <row r="711" spans="1:34" x14ac:dyDescent="0.3">
      <c r="A711" s="126">
        <f>(E710)</f>
        <v>9</v>
      </c>
      <c r="B711" s="126"/>
      <c r="C711" s="126"/>
      <c r="D711" s="126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  <c r="W711" s="116"/>
      <c r="X711" s="116"/>
      <c r="Y711" s="116"/>
      <c r="Z711" s="116"/>
      <c r="AA711" s="116"/>
      <c r="AB711" s="116"/>
      <c r="AC711" s="116"/>
      <c r="AD711" s="116"/>
      <c r="AE711" s="116"/>
      <c r="AF711" s="116"/>
      <c r="AG711" s="116"/>
      <c r="AH711" s="116"/>
    </row>
    <row r="712" spans="1:34" x14ac:dyDescent="0.3">
      <c r="A712" s="126" t="e">
        <f>SUM(A671:A710)-(40-B713)*A710</f>
        <v>#VALUE!</v>
      </c>
      <c r="B712" s="126" t="e">
        <f>SUM(C671:C710)-(40-(B713))*C710</f>
        <v>#VALUE!</v>
      </c>
      <c r="C712" s="126"/>
      <c r="D712" s="126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6"/>
      <c r="X712" s="116"/>
      <c r="Y712" s="116"/>
      <c r="Z712" s="116"/>
      <c r="AA712" s="116"/>
      <c r="AB712" s="116"/>
      <c r="AC712" s="116"/>
      <c r="AD712" s="116"/>
      <c r="AE712" s="116"/>
      <c r="AF712" s="116"/>
      <c r="AG712" s="116"/>
      <c r="AH712" s="116"/>
    </row>
    <row r="713" spans="1:34" x14ac:dyDescent="0.3">
      <c r="A713" s="126" t="s">
        <v>13</v>
      </c>
      <c r="B713" s="126">
        <f>EINGABEN!$A$46</f>
        <v>0</v>
      </c>
      <c r="C713" s="126" t="s">
        <v>18</v>
      </c>
      <c r="D713" s="126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  <c r="W713" s="116"/>
      <c r="X713" s="116"/>
      <c r="Y713" s="116"/>
      <c r="Z713" s="116"/>
      <c r="AA713" s="116"/>
      <c r="AB713" s="116"/>
      <c r="AC713" s="116"/>
      <c r="AD713" s="116"/>
      <c r="AE713" s="116"/>
      <c r="AF713" s="116"/>
      <c r="AG713" s="116"/>
      <c r="AH713" s="116"/>
    </row>
    <row r="714" spans="1:34" x14ac:dyDescent="0.3">
      <c r="A714" s="126"/>
      <c r="B714" s="126"/>
      <c r="C714" s="126"/>
      <c r="D714" s="126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  <c r="W714" s="116"/>
      <c r="X714" s="116"/>
      <c r="Y714" s="116"/>
      <c r="Z714" s="116"/>
      <c r="AA714" s="116"/>
      <c r="AB714" s="116"/>
      <c r="AC714" s="116"/>
      <c r="AD714" s="116"/>
      <c r="AE714" s="116"/>
      <c r="AF714" s="116"/>
      <c r="AG714" s="116"/>
      <c r="AH714" s="116"/>
    </row>
    <row r="715" spans="1:34" x14ac:dyDescent="0.3">
      <c r="A715" s="126" t="s">
        <v>11</v>
      </c>
      <c r="B715" s="126" t="e">
        <f>(B713*M712-A712*I712)</f>
        <v>#VALUE!</v>
      </c>
      <c r="C715" s="126" t="s">
        <v>19</v>
      </c>
      <c r="D715" s="126"/>
      <c r="E715" s="117" t="s">
        <v>40</v>
      </c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  <c r="W715" s="116"/>
      <c r="X715" s="116"/>
      <c r="Y715" s="116"/>
      <c r="Z715" s="116"/>
      <c r="AA715" s="116"/>
      <c r="AB715" s="116"/>
      <c r="AC715" s="116"/>
      <c r="AD715" s="116"/>
      <c r="AE715" s="116"/>
      <c r="AF715" s="116"/>
      <c r="AG715" s="116"/>
      <c r="AH715" s="116"/>
    </row>
    <row r="716" spans="1:34" x14ac:dyDescent="0.3">
      <c r="A716" s="126"/>
      <c r="B716" s="126"/>
      <c r="C716" s="126"/>
      <c r="D716" s="126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  <c r="W716" s="116"/>
      <c r="X716" s="116"/>
      <c r="Y716" s="116"/>
      <c r="Z716" s="116"/>
      <c r="AA716" s="116"/>
      <c r="AB716" s="116"/>
      <c r="AC716" s="116"/>
      <c r="AD716" s="116"/>
      <c r="AE716" s="116"/>
      <c r="AF716" s="116"/>
      <c r="AG716" s="116"/>
      <c r="AH716" s="116"/>
    </row>
    <row r="717" spans="1:34" x14ac:dyDescent="0.3">
      <c r="A717" s="126" t="s">
        <v>16</v>
      </c>
      <c r="B717" s="126" t="e">
        <f>(B713*B712-A712^2)</f>
        <v>#VALUE!</v>
      </c>
      <c r="C717" s="126" t="s">
        <v>0</v>
      </c>
      <c r="D717" s="126"/>
      <c r="E717" s="117" t="s">
        <v>41</v>
      </c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  <c r="W717" s="116"/>
      <c r="X717" s="116"/>
      <c r="Y717" s="116"/>
      <c r="Z717" s="116"/>
      <c r="AA717" s="116"/>
      <c r="AB717" s="116"/>
      <c r="AC717" s="116"/>
      <c r="AD717" s="116"/>
      <c r="AE717" s="116"/>
      <c r="AF717" s="116"/>
      <c r="AG717" s="116"/>
      <c r="AH717" s="116"/>
    </row>
    <row r="718" spans="1:34" x14ac:dyDescent="0.3">
      <c r="A718" s="126"/>
      <c r="B718" s="126"/>
      <c r="C718" s="126"/>
      <c r="D718" s="126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7"/>
      <c r="W718" s="116"/>
      <c r="X718" s="116"/>
      <c r="Y718" s="116"/>
      <c r="Z718" s="116"/>
      <c r="AA718" s="116"/>
      <c r="AB718" s="116"/>
      <c r="AC718" s="116"/>
      <c r="AD718" s="116"/>
      <c r="AE718" s="116"/>
      <c r="AF718" s="116"/>
      <c r="AG718" s="116"/>
      <c r="AH718" s="116"/>
    </row>
    <row r="719" spans="1:34" x14ac:dyDescent="0.3">
      <c r="A719" s="126" t="s">
        <v>15</v>
      </c>
      <c r="B719" s="126">
        <f>(B713*K712-(I712^2))</f>
        <v>0</v>
      </c>
      <c r="C719" s="126"/>
      <c r="D719" s="126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  <c r="W719" s="116"/>
      <c r="X719" s="116"/>
      <c r="Y719" s="116"/>
      <c r="Z719" s="116"/>
      <c r="AA719" s="116"/>
      <c r="AB719" s="116"/>
      <c r="AC719" s="116"/>
      <c r="AD719" s="116"/>
      <c r="AE719" s="116"/>
      <c r="AF719" s="116"/>
      <c r="AG719" s="116"/>
      <c r="AH719" s="116"/>
    </row>
    <row r="720" spans="1:34" x14ac:dyDescent="0.3">
      <c r="A720" s="126"/>
      <c r="B720" s="126"/>
      <c r="C720" s="126"/>
      <c r="D720" s="126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  <c r="W720" s="116"/>
      <c r="X720" s="116"/>
      <c r="Y720" s="116"/>
      <c r="Z720" s="116"/>
      <c r="AA720" s="116"/>
      <c r="AB720" s="116"/>
      <c r="AC720" s="116"/>
      <c r="AD720" s="116"/>
      <c r="AE720" s="116"/>
      <c r="AF720" s="116"/>
      <c r="AG720" s="116"/>
      <c r="AH720" s="116"/>
    </row>
    <row r="721" spans="1:34" x14ac:dyDescent="0.3">
      <c r="A721" s="126"/>
      <c r="B721" s="126"/>
      <c r="C721" s="126" t="s">
        <v>35</v>
      </c>
      <c r="D721" s="126"/>
      <c r="E721" s="117"/>
      <c r="F721" s="117" t="e">
        <f>ABS(B715)/((B717*B719)^0.5)</f>
        <v>#VALUE!</v>
      </c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6"/>
      <c r="X721" s="116"/>
      <c r="Y721" s="116"/>
      <c r="Z721" s="116"/>
      <c r="AA721" s="116"/>
      <c r="AB721" s="116"/>
      <c r="AC721" s="116"/>
      <c r="AD721" s="116"/>
      <c r="AE721" s="116"/>
      <c r="AF721" s="116"/>
      <c r="AG721" s="116"/>
      <c r="AH721" s="116"/>
    </row>
    <row r="722" spans="1:34" x14ac:dyDescent="0.3">
      <c r="A722" s="126"/>
      <c r="B722" s="126"/>
      <c r="C722" s="126"/>
      <c r="D722" s="126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7"/>
      <c r="W722" s="116"/>
      <c r="X722" s="116"/>
      <c r="Y722" s="116"/>
      <c r="Z722" s="116"/>
      <c r="AA722" s="116"/>
      <c r="AB722" s="116"/>
      <c r="AC722" s="116"/>
      <c r="AD722" s="116"/>
      <c r="AE722" s="116"/>
      <c r="AF722" s="116"/>
      <c r="AG722" s="116"/>
      <c r="AH722" s="116"/>
    </row>
    <row r="723" spans="1:34" x14ac:dyDescent="0.3">
      <c r="A723" s="126"/>
      <c r="B723" s="126"/>
      <c r="C723" s="126" t="s">
        <v>36</v>
      </c>
      <c r="D723" s="126"/>
      <c r="E723" s="117"/>
      <c r="F723" s="117" t="e">
        <f>IF(D731*F731=0,0,F721)</f>
        <v>#VALUE!</v>
      </c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7"/>
      <c r="W723" s="116"/>
      <c r="X723" s="116"/>
      <c r="Y723" s="116"/>
      <c r="Z723" s="116"/>
      <c r="AA723" s="116"/>
      <c r="AB723" s="116"/>
      <c r="AC723" s="116"/>
      <c r="AD723" s="116"/>
      <c r="AE723" s="116"/>
      <c r="AF723" s="116"/>
      <c r="AG723" s="116"/>
      <c r="AH723" s="116"/>
    </row>
    <row r="724" spans="1:34" x14ac:dyDescent="0.3">
      <c r="A724" s="126"/>
      <c r="B724" s="126"/>
      <c r="C724" s="126"/>
      <c r="D724" s="126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6"/>
      <c r="X724" s="116"/>
      <c r="Y724" s="116"/>
      <c r="Z724" s="116"/>
      <c r="AA724" s="116"/>
      <c r="AB724" s="116"/>
      <c r="AC724" s="116"/>
      <c r="AD724" s="116"/>
      <c r="AE724" s="116"/>
      <c r="AF724" s="116"/>
      <c r="AG724" s="116"/>
      <c r="AH724" s="116"/>
    </row>
    <row r="725" spans="1:34" x14ac:dyDescent="0.3">
      <c r="A725" s="126"/>
      <c r="B725" s="126"/>
      <c r="C725" s="126" t="s">
        <v>28</v>
      </c>
      <c r="D725" s="126" t="e">
        <f>(I712-F725*A712)/B713</f>
        <v>#VALUE!</v>
      </c>
      <c r="E725" s="117" t="s">
        <v>31</v>
      </c>
      <c r="F725" s="117" t="e">
        <f>(B715/B717)</f>
        <v>#VALUE!</v>
      </c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7"/>
      <c r="W725" s="116"/>
      <c r="X725" s="116"/>
      <c r="Y725" s="116"/>
      <c r="Z725" s="116"/>
      <c r="AA725" s="116"/>
      <c r="AB725" s="116"/>
      <c r="AC725" s="116"/>
      <c r="AD725" s="116"/>
      <c r="AE725" s="116"/>
      <c r="AF725" s="116"/>
      <c r="AG725" s="116"/>
      <c r="AH725" s="116"/>
    </row>
    <row r="726" spans="1:34" x14ac:dyDescent="0.3">
      <c r="A726" s="126"/>
      <c r="B726" s="126"/>
      <c r="C726" s="126"/>
      <c r="D726" s="126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  <c r="W726" s="116"/>
      <c r="X726" s="116"/>
      <c r="Y726" s="116"/>
      <c r="Z726" s="116"/>
      <c r="AA726" s="116"/>
      <c r="AB726" s="116"/>
      <c r="AC726" s="116"/>
      <c r="AD726" s="116"/>
      <c r="AE726" s="116"/>
      <c r="AF726" s="116"/>
      <c r="AG726" s="116"/>
      <c r="AH726" s="116"/>
    </row>
    <row r="727" spans="1:34" x14ac:dyDescent="0.3">
      <c r="A727" s="126"/>
      <c r="B727" s="126"/>
      <c r="C727" s="126" t="s">
        <v>29</v>
      </c>
      <c r="D727" s="126" t="e">
        <f>((2.71828184^(-D725/F725)))-ABS(V671-W671)</f>
        <v>#VALUE!</v>
      </c>
      <c r="E727" s="117" t="s">
        <v>32</v>
      </c>
      <c r="F727" s="117">
        <f>'FALL A+F'!$F$159</f>
        <v>0</v>
      </c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  <c r="W727" s="116"/>
      <c r="X727" s="116"/>
      <c r="Y727" s="116"/>
      <c r="Z727" s="116"/>
      <c r="AA727" s="116"/>
      <c r="AB727" s="116"/>
      <c r="AC727" s="116"/>
      <c r="AD727" s="116"/>
      <c r="AE727" s="116"/>
      <c r="AF727" s="116"/>
      <c r="AG727" s="116"/>
      <c r="AH727" s="116"/>
    </row>
    <row r="728" spans="1:34" x14ac:dyDescent="0.3">
      <c r="A728" s="126"/>
      <c r="B728" s="126"/>
      <c r="C728" s="126"/>
      <c r="D728" s="126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  <c r="W728" s="116"/>
      <c r="X728" s="116"/>
      <c r="Y728" s="116"/>
      <c r="Z728" s="116"/>
      <c r="AA728" s="116"/>
      <c r="AB728" s="116"/>
      <c r="AC728" s="116"/>
      <c r="AD728" s="116"/>
      <c r="AE728" s="116"/>
      <c r="AF728" s="116"/>
      <c r="AG728" s="116"/>
      <c r="AH728" s="116"/>
    </row>
    <row r="729" spans="1:34" x14ac:dyDescent="0.3">
      <c r="A729" s="126"/>
      <c r="B729" s="126"/>
      <c r="C729" s="126" t="s">
        <v>30</v>
      </c>
      <c r="D729" s="126">
        <f>(E710+F729)</f>
        <v>21.6</v>
      </c>
      <c r="E729" s="117" t="s">
        <v>20</v>
      </c>
      <c r="F729" s="117">
        <f>(MAX(B590:B629)-MIN(B590:B629))*1.4</f>
        <v>12.6</v>
      </c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6"/>
      <c r="X729" s="116"/>
      <c r="Y729" s="116"/>
      <c r="Z729" s="116"/>
      <c r="AA729" s="116"/>
      <c r="AB729" s="116"/>
      <c r="AC729" s="116"/>
      <c r="AD729" s="116"/>
      <c r="AE729" s="116"/>
      <c r="AF729" s="116"/>
      <c r="AG729" s="116"/>
      <c r="AH729" s="116"/>
    </row>
    <row r="730" spans="1:34" x14ac:dyDescent="0.3">
      <c r="A730" s="126"/>
      <c r="B730" s="126"/>
      <c r="C730" s="126"/>
      <c r="D730" s="126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7"/>
      <c r="W730" s="116"/>
      <c r="X730" s="116"/>
      <c r="Y730" s="116"/>
      <c r="Z730" s="116"/>
      <c r="AA730" s="116"/>
      <c r="AB730" s="116"/>
      <c r="AC730" s="116"/>
      <c r="AD730" s="116"/>
      <c r="AE730" s="116"/>
      <c r="AF730" s="116"/>
      <c r="AG730" s="116"/>
      <c r="AH730" s="116"/>
    </row>
    <row r="731" spans="1:34" x14ac:dyDescent="0.3">
      <c r="A731" s="126"/>
      <c r="B731" s="126"/>
      <c r="C731" s="126" t="s">
        <v>22</v>
      </c>
      <c r="D731" s="126" t="e">
        <f>IF(A710&lt;D727,0,F721)</f>
        <v>#VALUE!</v>
      </c>
      <c r="E731" s="117" t="s">
        <v>24</v>
      </c>
      <c r="F731" s="117" t="e">
        <f>IF(A671&gt;D727,0,D727)</f>
        <v>#VALUE!</v>
      </c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7"/>
      <c r="W731" s="116"/>
      <c r="X731" s="116"/>
      <c r="Y731" s="116"/>
      <c r="Z731" s="116"/>
      <c r="AA731" s="116"/>
      <c r="AB731" s="116"/>
      <c r="AC731" s="116"/>
      <c r="AD731" s="116"/>
      <c r="AE731" s="116"/>
      <c r="AF731" s="116"/>
      <c r="AG731" s="116"/>
      <c r="AH731" s="116"/>
    </row>
    <row r="732" spans="1:34" x14ac:dyDescent="0.3">
      <c r="A732" s="126"/>
      <c r="B732" s="126"/>
      <c r="C732" s="126"/>
      <c r="D732" s="126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  <c r="W732" s="116"/>
      <c r="X732" s="116"/>
      <c r="Y732" s="116"/>
      <c r="Z732" s="116"/>
      <c r="AA732" s="116"/>
      <c r="AB732" s="116"/>
      <c r="AC732" s="116"/>
      <c r="AD732" s="116"/>
      <c r="AE732" s="116"/>
      <c r="AF732" s="116"/>
      <c r="AG732" s="116"/>
      <c r="AH732" s="116"/>
    </row>
    <row r="733" spans="1:34" x14ac:dyDescent="0.3">
      <c r="A733" s="126"/>
      <c r="B733" s="126"/>
      <c r="C733" s="126" t="s">
        <v>23</v>
      </c>
      <c r="D733" s="126" t="s">
        <v>21</v>
      </c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6"/>
      <c r="X733" s="116"/>
      <c r="Y733" s="116"/>
      <c r="Z733" s="116"/>
      <c r="AA733" s="116"/>
      <c r="AB733" s="116"/>
      <c r="AC733" s="116"/>
      <c r="AD733" s="116"/>
      <c r="AE733" s="116"/>
      <c r="AF733" s="116"/>
      <c r="AG733" s="116"/>
      <c r="AH733" s="116"/>
    </row>
    <row r="734" spans="1:34" x14ac:dyDescent="0.3">
      <c r="A734" s="126"/>
      <c r="B734" s="126"/>
      <c r="C734" s="126"/>
      <c r="D734" s="126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7"/>
      <c r="W734" s="116"/>
      <c r="X734" s="116"/>
      <c r="Y734" s="116"/>
      <c r="Z734" s="116"/>
      <c r="AA734" s="116"/>
      <c r="AB734" s="116"/>
      <c r="AC734" s="116"/>
      <c r="AD734" s="116"/>
      <c r="AE734" s="116"/>
      <c r="AF734" s="116"/>
      <c r="AG734" s="116"/>
      <c r="AH734" s="116"/>
    </row>
    <row r="735" spans="1:34" x14ac:dyDescent="0.3">
      <c r="A735" s="126"/>
      <c r="B735" s="126"/>
      <c r="C735" s="126"/>
      <c r="D735" s="126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  <c r="W735" s="116"/>
      <c r="X735" s="116"/>
      <c r="Y735" s="116"/>
      <c r="Z735" s="116"/>
      <c r="AA735" s="116"/>
      <c r="AB735" s="116"/>
      <c r="AC735" s="116"/>
      <c r="AD735" s="116"/>
      <c r="AE735" s="116"/>
      <c r="AF735" s="116"/>
      <c r="AG735" s="116"/>
      <c r="AH735" s="116"/>
    </row>
    <row r="736" spans="1:34" x14ac:dyDescent="0.3">
      <c r="A736" s="126"/>
      <c r="B736" s="126"/>
      <c r="C736" s="126" t="s">
        <v>25</v>
      </c>
      <c r="D736" s="126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6"/>
      <c r="X736" s="116"/>
      <c r="Y736" s="116"/>
      <c r="Z736" s="116"/>
      <c r="AA736" s="116"/>
      <c r="AB736" s="116"/>
      <c r="AC736" s="116"/>
      <c r="AD736" s="116"/>
      <c r="AE736" s="116"/>
      <c r="AF736" s="116"/>
      <c r="AG736" s="116"/>
      <c r="AH736" s="116"/>
    </row>
    <row r="737" spans="1:34" x14ac:dyDescent="0.3">
      <c r="A737" s="126"/>
      <c r="B737" s="126"/>
      <c r="C737" s="126"/>
      <c r="D737" s="126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  <c r="W737" s="116"/>
      <c r="X737" s="116"/>
      <c r="Y737" s="116"/>
      <c r="Z737" s="116"/>
      <c r="AA737" s="116"/>
      <c r="AB737" s="116"/>
      <c r="AC737" s="116"/>
      <c r="AD737" s="116"/>
      <c r="AE737" s="116"/>
      <c r="AF737" s="116"/>
      <c r="AG737" s="116"/>
      <c r="AH737" s="116"/>
    </row>
    <row r="738" spans="1:34" x14ac:dyDescent="0.3">
      <c r="A738" s="126"/>
      <c r="B738" s="126"/>
      <c r="C738" s="126" t="s">
        <v>26</v>
      </c>
      <c r="D738" s="126">
        <v>700</v>
      </c>
      <c r="E738" s="117" t="s">
        <v>33</v>
      </c>
      <c r="F738" s="117" t="e">
        <f>((2.71828184^(F725*LN((D738)+ABS(V671-W671)))+D725)/((2.71828184^(F725*LN((D738)+ABS(V671-W671)))+D725)+1))*1</f>
        <v>#VALUE!</v>
      </c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7"/>
      <c r="W738" s="116"/>
      <c r="X738" s="116"/>
      <c r="Y738" s="116"/>
      <c r="Z738" s="116"/>
      <c r="AA738" s="116"/>
      <c r="AB738" s="116"/>
      <c r="AC738" s="116"/>
      <c r="AD738" s="116"/>
      <c r="AE738" s="116"/>
      <c r="AF738" s="116"/>
      <c r="AG738" s="116"/>
      <c r="AH738" s="116"/>
    </row>
    <row r="739" spans="1:34" x14ac:dyDescent="0.3">
      <c r="A739" s="126"/>
      <c r="B739" s="126"/>
      <c r="C739" s="126" t="s">
        <v>49</v>
      </c>
      <c r="D739" s="126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6"/>
      <c r="X739" s="116"/>
      <c r="Y739" s="116"/>
      <c r="Z739" s="116"/>
      <c r="AA739" s="116"/>
      <c r="AB739" s="116"/>
      <c r="AC739" s="116"/>
      <c r="AD739" s="116"/>
      <c r="AE739" s="116"/>
      <c r="AF739" s="116"/>
      <c r="AG739" s="116"/>
      <c r="AH739" s="116"/>
    </row>
    <row r="740" spans="1:34" x14ac:dyDescent="0.3">
      <c r="A740" s="126"/>
      <c r="B740" s="126"/>
      <c r="C740" s="126"/>
      <c r="D740" s="126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  <c r="W740" s="116"/>
      <c r="X740" s="116"/>
      <c r="Y740" s="116"/>
      <c r="Z740" s="116"/>
      <c r="AA740" s="116"/>
      <c r="AB740" s="116"/>
      <c r="AC740" s="116"/>
      <c r="AD740" s="116"/>
      <c r="AE740" s="116"/>
      <c r="AF740" s="116"/>
      <c r="AG740" s="116"/>
      <c r="AH740" s="116"/>
    </row>
    <row r="741" spans="1:34" x14ac:dyDescent="0.3">
      <c r="A741" s="126"/>
      <c r="B741" s="126"/>
      <c r="C741" s="126" t="s">
        <v>27</v>
      </c>
      <c r="D741" s="126">
        <v>302.83999999999997</v>
      </c>
      <c r="E741" s="117" t="s">
        <v>34</v>
      </c>
      <c r="F741" s="117" t="e">
        <f>(2.71828184^((LN((D741/D729)/(1-(D741/D729)))-D725)/F725))</f>
        <v>#NUM!</v>
      </c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6"/>
      <c r="X741" s="116"/>
      <c r="Y741" s="116"/>
      <c r="Z741" s="116"/>
      <c r="AA741" s="116"/>
      <c r="AB741" s="116"/>
      <c r="AC741" s="116"/>
      <c r="AD741" s="116"/>
      <c r="AE741" s="116"/>
      <c r="AF741" s="116"/>
      <c r="AG741" s="116"/>
      <c r="AH741" s="116"/>
    </row>
    <row r="742" spans="1:34" x14ac:dyDescent="0.3">
      <c r="A742" s="126"/>
      <c r="B742" s="126"/>
      <c r="C742" s="126" t="s">
        <v>38</v>
      </c>
      <c r="D742" s="126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6"/>
      <c r="X742" s="116"/>
      <c r="Y742" s="116"/>
      <c r="Z742" s="116"/>
      <c r="AA742" s="116"/>
      <c r="AB742" s="116"/>
      <c r="AC742" s="116"/>
      <c r="AD742" s="116"/>
      <c r="AE742" s="116"/>
      <c r="AF742" s="116"/>
      <c r="AG742" s="116"/>
      <c r="AH742" s="116"/>
    </row>
    <row r="743" spans="1:34" x14ac:dyDescent="0.3">
      <c r="A743" s="126"/>
      <c r="B743" s="126"/>
      <c r="C743" s="126" t="s">
        <v>39</v>
      </c>
      <c r="D743" s="126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  <c r="W743" s="116"/>
      <c r="X743" s="116"/>
      <c r="Y743" s="116"/>
      <c r="Z743" s="116"/>
      <c r="AA743" s="116"/>
      <c r="AB743" s="116"/>
      <c r="AC743" s="116"/>
      <c r="AD743" s="116"/>
      <c r="AE743" s="116"/>
      <c r="AF743" s="116"/>
      <c r="AG743" s="116"/>
      <c r="AH743" s="116"/>
    </row>
    <row r="744" spans="1:34" x14ac:dyDescent="0.3">
      <c r="A744" s="126"/>
      <c r="B744" s="126"/>
      <c r="C744" s="126"/>
      <c r="D744" s="126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  <c r="W744" s="116"/>
      <c r="X744" s="116"/>
      <c r="Y744" s="116"/>
      <c r="Z744" s="116"/>
      <c r="AA744" s="116"/>
      <c r="AB744" s="116"/>
      <c r="AC744" s="116"/>
      <c r="AD744" s="116"/>
      <c r="AE744" s="116"/>
      <c r="AF744" s="116"/>
      <c r="AG744" s="116"/>
      <c r="AH744" s="116"/>
    </row>
    <row r="745" spans="1:34" x14ac:dyDescent="0.3">
      <c r="A745" s="126"/>
      <c r="B745" s="126"/>
      <c r="C745" s="126"/>
      <c r="D745" s="126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  <c r="W745" s="116"/>
      <c r="X745" s="116"/>
      <c r="Y745" s="116"/>
      <c r="Z745" s="116"/>
      <c r="AA745" s="116"/>
      <c r="AB745" s="116"/>
      <c r="AC745" s="116"/>
      <c r="AD745" s="116"/>
      <c r="AE745" s="116"/>
      <c r="AF745" s="116"/>
      <c r="AG745" s="116"/>
      <c r="AH745" s="116"/>
    </row>
    <row r="746" spans="1:34" x14ac:dyDescent="0.3">
      <c r="A746" s="126"/>
      <c r="B746" s="126"/>
      <c r="C746" s="126"/>
      <c r="D746" s="126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7"/>
      <c r="W746" s="116"/>
      <c r="X746" s="116"/>
      <c r="Y746" s="116"/>
      <c r="Z746" s="116"/>
      <c r="AA746" s="116"/>
      <c r="AB746" s="116"/>
      <c r="AC746" s="116"/>
      <c r="AD746" s="116"/>
      <c r="AE746" s="116"/>
      <c r="AF746" s="116"/>
      <c r="AG746" s="116"/>
      <c r="AH746" s="116"/>
    </row>
    <row r="747" spans="1:34" x14ac:dyDescent="0.3">
      <c r="A747" s="126"/>
      <c r="B747" s="126"/>
      <c r="C747" s="126"/>
      <c r="D747" s="126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  <c r="W747" s="116"/>
      <c r="X747" s="116"/>
      <c r="Y747" s="116"/>
      <c r="Z747" s="116"/>
      <c r="AA747" s="116"/>
      <c r="AB747" s="116"/>
      <c r="AC747" s="116"/>
      <c r="AD747" s="116"/>
      <c r="AE747" s="116"/>
      <c r="AF747" s="116"/>
      <c r="AG747" s="116"/>
      <c r="AH747" s="116"/>
    </row>
    <row r="748" spans="1:34" x14ac:dyDescent="0.3">
      <c r="A748" s="126"/>
      <c r="B748" s="126"/>
      <c r="C748" s="126"/>
      <c r="D748" s="126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6"/>
      <c r="X748" s="116"/>
      <c r="Y748" s="116"/>
      <c r="Z748" s="116"/>
      <c r="AA748" s="116"/>
      <c r="AB748" s="116"/>
      <c r="AC748" s="116"/>
      <c r="AD748" s="116"/>
      <c r="AE748" s="116"/>
      <c r="AF748" s="116"/>
      <c r="AG748" s="116"/>
      <c r="AH748" s="116"/>
    </row>
    <row r="749" spans="1:34" x14ac:dyDescent="0.3">
      <c r="A749" s="126"/>
      <c r="B749" s="126"/>
      <c r="C749" s="126"/>
      <c r="D749" s="126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7"/>
      <c r="W749" s="116"/>
      <c r="X749" s="116"/>
      <c r="Y749" s="116"/>
      <c r="Z749" s="116"/>
      <c r="AA749" s="116"/>
      <c r="AB749" s="116"/>
      <c r="AC749" s="116"/>
      <c r="AD749" s="116"/>
      <c r="AE749" s="116"/>
      <c r="AF749" s="116"/>
      <c r="AG749" s="116"/>
      <c r="AH749" s="116"/>
    </row>
    <row r="750" spans="1:34" x14ac:dyDescent="0.3">
      <c r="A750" s="126"/>
      <c r="B750" s="126"/>
      <c r="C750" s="126"/>
      <c r="D750" s="126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  <c r="W750" s="116"/>
      <c r="X750" s="116"/>
      <c r="Y750" s="116"/>
      <c r="Z750" s="116"/>
      <c r="AA750" s="116"/>
      <c r="AB750" s="116"/>
      <c r="AC750" s="116"/>
      <c r="AD750" s="116"/>
      <c r="AE750" s="116"/>
      <c r="AF750" s="116"/>
      <c r="AG750" s="116"/>
      <c r="AH750" s="116"/>
    </row>
    <row r="751" spans="1:34" x14ac:dyDescent="0.3">
      <c r="A751" s="126" t="s">
        <v>7</v>
      </c>
      <c r="B751" s="126" t="s">
        <v>8</v>
      </c>
      <c r="C751" s="126" t="s">
        <v>12</v>
      </c>
      <c r="D751" s="126" t="s">
        <v>9</v>
      </c>
      <c r="E751" s="117" t="s">
        <v>10</v>
      </c>
      <c r="F751" s="117" t="s">
        <v>17</v>
      </c>
      <c r="G751" s="117" t="s">
        <v>14</v>
      </c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  <c r="W751" s="116"/>
      <c r="X751" s="116"/>
      <c r="Y751" s="116"/>
      <c r="Z751" s="116"/>
      <c r="AA751" s="116"/>
      <c r="AB751" s="116"/>
      <c r="AC751" s="116"/>
      <c r="AD751" s="116"/>
      <c r="AE751" s="116"/>
      <c r="AF751" s="116"/>
      <c r="AG751" s="116"/>
      <c r="AH751" s="116"/>
    </row>
    <row r="752" spans="1:34" x14ac:dyDescent="0.3">
      <c r="A752" s="126">
        <f t="shared" ref="A752:B771" si="41">A6</f>
        <v>0</v>
      </c>
      <c r="B752" s="126">
        <f t="shared" si="41"/>
        <v>0</v>
      </c>
      <c r="C752" s="126">
        <f t="shared" ref="C752:C791" si="42">(A752^2)</f>
        <v>0</v>
      </c>
      <c r="D752" s="126">
        <f>IF(B752=0,E752,B752)</f>
        <v>9</v>
      </c>
      <c r="E752" s="117">
        <f>MAX(B752:B791)</f>
        <v>9</v>
      </c>
      <c r="F752" s="117">
        <f>IF(B752="","",(((E752+F810)/(D752))-10^-0.0000001)^-1)</f>
        <v>0.62499991005529332</v>
      </c>
      <c r="G752" s="117">
        <f>IF(B752="",1,F752)</f>
        <v>0.62499991005529332</v>
      </c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7"/>
      <c r="W752" s="116"/>
      <c r="X752" s="116"/>
      <c r="Y752" s="116"/>
      <c r="Z752" s="116"/>
      <c r="AA752" s="116"/>
      <c r="AB752" s="116"/>
      <c r="AC752" s="116"/>
      <c r="AD752" s="116"/>
      <c r="AE752" s="116"/>
      <c r="AF752" s="116"/>
      <c r="AG752" s="116"/>
      <c r="AH752" s="116"/>
    </row>
    <row r="753" spans="1:34" x14ac:dyDescent="0.3">
      <c r="A753" s="126">
        <f t="shared" si="41"/>
        <v>0</v>
      </c>
      <c r="B753" s="126">
        <f t="shared" si="41"/>
        <v>0</v>
      </c>
      <c r="C753" s="126">
        <f t="shared" si="42"/>
        <v>0</v>
      </c>
      <c r="D753" s="126">
        <f t="shared" ref="D753:D791" si="43">IF(B753=0,E753,B753)</f>
        <v>9</v>
      </c>
      <c r="E753" s="117">
        <f>(E752)</f>
        <v>9</v>
      </c>
      <c r="F753" s="117">
        <f>IF(B753="","",(((E753+F810)/(D753))-10^-0.0000001)^-1)</f>
        <v>0.62499991005529332</v>
      </c>
      <c r="G753" s="117">
        <f t="shared" ref="G753:G791" si="44">IF(B753="",1,F753)</f>
        <v>0.62499991005529332</v>
      </c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  <c r="V753" s="117"/>
      <c r="W753" s="116"/>
      <c r="X753" s="116"/>
      <c r="Y753" s="116"/>
      <c r="Z753" s="116"/>
      <c r="AA753" s="116"/>
      <c r="AB753" s="116"/>
      <c r="AC753" s="116"/>
      <c r="AD753" s="116"/>
      <c r="AE753" s="116"/>
      <c r="AF753" s="116"/>
      <c r="AG753" s="116"/>
      <c r="AH753" s="116"/>
    </row>
    <row r="754" spans="1:34" x14ac:dyDescent="0.3">
      <c r="A754" s="126">
        <f t="shared" si="41"/>
        <v>0</v>
      </c>
      <c r="B754" s="126">
        <f t="shared" si="41"/>
        <v>0</v>
      </c>
      <c r="C754" s="126">
        <f t="shared" si="42"/>
        <v>0</v>
      </c>
      <c r="D754" s="126">
        <f t="shared" si="43"/>
        <v>9</v>
      </c>
      <c r="E754" s="117">
        <f t="shared" ref="E754:E791" si="45">(E753)</f>
        <v>9</v>
      </c>
      <c r="F754" s="117">
        <f>IF(B754="","",(((E754+F810)/(D754))-10^-0.0000001)^-1)</f>
        <v>0.62499991005529332</v>
      </c>
      <c r="G754" s="117">
        <f t="shared" si="44"/>
        <v>0.62499991005529332</v>
      </c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7"/>
      <c r="W754" s="116"/>
      <c r="X754" s="116"/>
      <c r="Y754" s="116"/>
      <c r="Z754" s="116"/>
      <c r="AA754" s="116"/>
      <c r="AB754" s="116"/>
      <c r="AC754" s="116"/>
      <c r="AD754" s="116"/>
      <c r="AE754" s="116"/>
      <c r="AF754" s="116"/>
      <c r="AG754" s="116"/>
      <c r="AH754" s="116"/>
    </row>
    <row r="755" spans="1:34" x14ac:dyDescent="0.3">
      <c r="A755" s="126">
        <f t="shared" si="41"/>
        <v>0</v>
      </c>
      <c r="B755" s="126">
        <f t="shared" si="41"/>
        <v>0</v>
      </c>
      <c r="C755" s="126">
        <f t="shared" si="42"/>
        <v>0</v>
      </c>
      <c r="D755" s="126">
        <f t="shared" si="43"/>
        <v>9</v>
      </c>
      <c r="E755" s="117">
        <f t="shared" si="45"/>
        <v>9</v>
      </c>
      <c r="F755" s="117">
        <f>IF(B755="","",(((E755+F810)/(D755))-10^-0.0000001)^-1)</f>
        <v>0.62499991005529332</v>
      </c>
      <c r="G755" s="117">
        <f t="shared" si="44"/>
        <v>0.62499991005529332</v>
      </c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  <c r="V755" s="117"/>
      <c r="W755" s="116"/>
      <c r="X755" s="116"/>
      <c r="Y755" s="116"/>
      <c r="Z755" s="116"/>
      <c r="AA755" s="116"/>
      <c r="AB755" s="116"/>
      <c r="AC755" s="116"/>
      <c r="AD755" s="116"/>
      <c r="AE755" s="116"/>
      <c r="AF755" s="116"/>
      <c r="AG755" s="116"/>
      <c r="AH755" s="116"/>
    </row>
    <row r="756" spans="1:34" x14ac:dyDescent="0.3">
      <c r="A756" s="126">
        <f t="shared" si="41"/>
        <v>0</v>
      </c>
      <c r="B756" s="126">
        <f t="shared" si="41"/>
        <v>0</v>
      </c>
      <c r="C756" s="126">
        <f t="shared" si="42"/>
        <v>0</v>
      </c>
      <c r="D756" s="126">
        <f t="shared" si="43"/>
        <v>9</v>
      </c>
      <c r="E756" s="117">
        <f t="shared" si="45"/>
        <v>9</v>
      </c>
      <c r="F756" s="117">
        <f>IF(B756="","",(((E756+F810)/(D756))-10^-0.0000001)^-1)</f>
        <v>0.62499991005529332</v>
      </c>
      <c r="G756" s="117">
        <f t="shared" si="44"/>
        <v>0.62499991005529332</v>
      </c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  <c r="V756" s="117"/>
      <c r="W756" s="116"/>
      <c r="X756" s="116"/>
      <c r="Y756" s="116"/>
      <c r="Z756" s="116"/>
      <c r="AA756" s="116"/>
      <c r="AB756" s="116"/>
      <c r="AC756" s="116"/>
      <c r="AD756" s="116"/>
      <c r="AE756" s="116"/>
      <c r="AF756" s="116"/>
      <c r="AG756" s="116"/>
      <c r="AH756" s="116"/>
    </row>
    <row r="757" spans="1:34" x14ac:dyDescent="0.3">
      <c r="A757" s="126">
        <f t="shared" si="41"/>
        <v>0</v>
      </c>
      <c r="B757" s="126">
        <f t="shared" si="41"/>
        <v>0</v>
      </c>
      <c r="C757" s="126">
        <f t="shared" si="42"/>
        <v>0</v>
      </c>
      <c r="D757" s="126">
        <f t="shared" si="43"/>
        <v>9</v>
      </c>
      <c r="E757" s="117">
        <f t="shared" si="45"/>
        <v>9</v>
      </c>
      <c r="F757" s="117">
        <f>IF(B757="","",(((E757+F810)/(D757))-10^-0.0000001)^-1)</f>
        <v>0.62499991005529332</v>
      </c>
      <c r="G757" s="117">
        <f t="shared" si="44"/>
        <v>0.62499991005529332</v>
      </c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7"/>
      <c r="W757" s="116"/>
      <c r="X757" s="116"/>
      <c r="Y757" s="116"/>
      <c r="Z757" s="116"/>
      <c r="AA757" s="116"/>
      <c r="AB757" s="116"/>
      <c r="AC757" s="116"/>
      <c r="AD757" s="116"/>
      <c r="AE757" s="116"/>
      <c r="AF757" s="116"/>
      <c r="AG757" s="116"/>
      <c r="AH757" s="116"/>
    </row>
    <row r="758" spans="1:34" x14ac:dyDescent="0.3">
      <c r="A758" s="126">
        <f t="shared" si="41"/>
        <v>0</v>
      </c>
      <c r="B758" s="126">
        <f t="shared" si="41"/>
        <v>0</v>
      </c>
      <c r="C758" s="126">
        <f t="shared" si="42"/>
        <v>0</v>
      </c>
      <c r="D758" s="126">
        <f t="shared" si="43"/>
        <v>9</v>
      </c>
      <c r="E758" s="117">
        <f t="shared" si="45"/>
        <v>9</v>
      </c>
      <c r="F758" s="117">
        <f>IF(B758="","",(((E758+F810)/(D758))-10^-0.0000001)^-1)</f>
        <v>0.62499991005529332</v>
      </c>
      <c r="G758" s="117">
        <f t="shared" si="44"/>
        <v>0.62499991005529332</v>
      </c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  <c r="V758" s="117"/>
      <c r="W758" s="116"/>
      <c r="X758" s="116"/>
      <c r="Y758" s="116"/>
      <c r="Z758" s="116"/>
      <c r="AA758" s="116"/>
      <c r="AB758" s="116"/>
      <c r="AC758" s="116"/>
      <c r="AD758" s="116"/>
      <c r="AE758" s="116"/>
      <c r="AF758" s="116"/>
      <c r="AG758" s="116"/>
      <c r="AH758" s="116"/>
    </row>
    <row r="759" spans="1:34" x14ac:dyDescent="0.3">
      <c r="A759" s="126">
        <f t="shared" si="41"/>
        <v>0</v>
      </c>
      <c r="B759" s="126">
        <f t="shared" si="41"/>
        <v>0</v>
      </c>
      <c r="C759" s="126">
        <f t="shared" si="42"/>
        <v>0</v>
      </c>
      <c r="D759" s="126">
        <f t="shared" si="43"/>
        <v>9</v>
      </c>
      <c r="E759" s="117">
        <f t="shared" si="45"/>
        <v>9</v>
      </c>
      <c r="F759" s="117">
        <f>IF(B759="","",(((E759+F810)/(D759))-10^-0.0000001)^-1)</f>
        <v>0.62499991005529332</v>
      </c>
      <c r="G759" s="117">
        <f t="shared" si="44"/>
        <v>0.62499991005529332</v>
      </c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7"/>
      <c r="W759" s="116"/>
      <c r="X759" s="116"/>
      <c r="Y759" s="116"/>
      <c r="Z759" s="116"/>
      <c r="AA759" s="116"/>
      <c r="AB759" s="116"/>
      <c r="AC759" s="116"/>
      <c r="AD759" s="116"/>
      <c r="AE759" s="116"/>
      <c r="AF759" s="116"/>
      <c r="AG759" s="116"/>
      <c r="AH759" s="116"/>
    </row>
    <row r="760" spans="1:34" x14ac:dyDescent="0.3">
      <c r="A760" s="126">
        <f t="shared" si="41"/>
        <v>0</v>
      </c>
      <c r="B760" s="126">
        <f t="shared" si="41"/>
        <v>0</v>
      </c>
      <c r="C760" s="126">
        <f t="shared" si="42"/>
        <v>0</v>
      </c>
      <c r="D760" s="126">
        <f t="shared" si="43"/>
        <v>9</v>
      </c>
      <c r="E760" s="117">
        <f t="shared" si="45"/>
        <v>9</v>
      </c>
      <c r="F760" s="117">
        <f>IF(B760="","",(((E760+F810)/(D760))-10^-0.0000001)^-1)</f>
        <v>0.62499991005529332</v>
      </c>
      <c r="G760" s="117">
        <f t="shared" si="44"/>
        <v>0.62499991005529332</v>
      </c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6"/>
      <c r="X760" s="116"/>
      <c r="Y760" s="116"/>
      <c r="Z760" s="116"/>
      <c r="AA760" s="116"/>
      <c r="AB760" s="116"/>
      <c r="AC760" s="116"/>
      <c r="AD760" s="116"/>
      <c r="AE760" s="116"/>
      <c r="AF760" s="116"/>
      <c r="AG760" s="116"/>
      <c r="AH760" s="116"/>
    </row>
    <row r="761" spans="1:34" x14ac:dyDescent="0.3">
      <c r="A761" s="126">
        <f t="shared" si="41"/>
        <v>0</v>
      </c>
      <c r="B761" s="126">
        <f t="shared" si="41"/>
        <v>0</v>
      </c>
      <c r="C761" s="126">
        <f t="shared" si="42"/>
        <v>0</v>
      </c>
      <c r="D761" s="126">
        <f t="shared" si="43"/>
        <v>9</v>
      </c>
      <c r="E761" s="117">
        <f t="shared" si="45"/>
        <v>9</v>
      </c>
      <c r="F761" s="117">
        <f>IF(B761="","",(((E761+F810)/(D761))-10^-0.0000001)^-1)</f>
        <v>0.62499991005529332</v>
      </c>
      <c r="G761" s="117">
        <f t="shared" si="44"/>
        <v>0.62499991005529332</v>
      </c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  <c r="V761" s="117"/>
      <c r="W761" s="116"/>
      <c r="X761" s="116"/>
      <c r="Y761" s="116"/>
      <c r="Z761" s="116"/>
      <c r="AA761" s="116"/>
      <c r="AB761" s="116"/>
      <c r="AC761" s="116"/>
      <c r="AD761" s="116"/>
      <c r="AE761" s="116"/>
      <c r="AF761" s="116"/>
      <c r="AG761" s="116"/>
      <c r="AH761" s="116"/>
    </row>
    <row r="762" spans="1:34" x14ac:dyDescent="0.3">
      <c r="A762" s="126">
        <f t="shared" si="41"/>
        <v>0</v>
      </c>
      <c r="B762" s="126">
        <f t="shared" si="41"/>
        <v>0</v>
      </c>
      <c r="C762" s="126">
        <f t="shared" si="42"/>
        <v>0</v>
      </c>
      <c r="D762" s="126">
        <f t="shared" si="43"/>
        <v>9</v>
      </c>
      <c r="E762" s="117">
        <f t="shared" si="45"/>
        <v>9</v>
      </c>
      <c r="F762" s="117">
        <f>IF(B762="","",(((E762+F810)/(D762))-10^-0.0000001)^-1)</f>
        <v>0.62499991005529332</v>
      </c>
      <c r="G762" s="117">
        <f t="shared" si="44"/>
        <v>0.62499991005529332</v>
      </c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  <c r="V762" s="117"/>
      <c r="W762" s="116"/>
      <c r="X762" s="116"/>
      <c r="Y762" s="116"/>
      <c r="Z762" s="116"/>
      <c r="AA762" s="116"/>
      <c r="AB762" s="116"/>
      <c r="AC762" s="116"/>
      <c r="AD762" s="116"/>
      <c r="AE762" s="116"/>
      <c r="AF762" s="116"/>
      <c r="AG762" s="116"/>
      <c r="AH762" s="116"/>
    </row>
    <row r="763" spans="1:34" x14ac:dyDescent="0.3">
      <c r="A763" s="126">
        <f t="shared" si="41"/>
        <v>0</v>
      </c>
      <c r="B763" s="126">
        <f t="shared" si="41"/>
        <v>0</v>
      </c>
      <c r="C763" s="126">
        <f t="shared" si="42"/>
        <v>0</v>
      </c>
      <c r="D763" s="126">
        <f t="shared" si="43"/>
        <v>9</v>
      </c>
      <c r="E763" s="117">
        <f t="shared" si="45"/>
        <v>9</v>
      </c>
      <c r="F763" s="117">
        <f>IF(B763="","",(((E763+F810)/(D763))-10^-0.0000001)^-1)</f>
        <v>0.62499991005529332</v>
      </c>
      <c r="G763" s="117">
        <f t="shared" si="44"/>
        <v>0.62499991005529332</v>
      </c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  <c r="W763" s="116"/>
      <c r="X763" s="116"/>
      <c r="Y763" s="116"/>
      <c r="Z763" s="116"/>
      <c r="AA763" s="116"/>
      <c r="AB763" s="116"/>
      <c r="AC763" s="116"/>
      <c r="AD763" s="116"/>
      <c r="AE763" s="116"/>
      <c r="AF763" s="116"/>
      <c r="AG763" s="116"/>
      <c r="AH763" s="116"/>
    </row>
    <row r="764" spans="1:34" x14ac:dyDescent="0.3">
      <c r="A764" s="126">
        <f t="shared" si="41"/>
        <v>0</v>
      </c>
      <c r="B764" s="126">
        <f t="shared" si="41"/>
        <v>0</v>
      </c>
      <c r="C764" s="126">
        <f t="shared" si="42"/>
        <v>0</v>
      </c>
      <c r="D764" s="126">
        <f t="shared" si="43"/>
        <v>9</v>
      </c>
      <c r="E764" s="117">
        <f t="shared" si="45"/>
        <v>9</v>
      </c>
      <c r="F764" s="117">
        <f>IF(B764="","",(((E764+F810)/(D764))-10^-0.0000001)^-1)</f>
        <v>0.62499991005529332</v>
      </c>
      <c r="G764" s="117">
        <f t="shared" si="44"/>
        <v>0.62499991005529332</v>
      </c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  <c r="W764" s="116"/>
      <c r="X764" s="116"/>
      <c r="Y764" s="116"/>
      <c r="Z764" s="116"/>
      <c r="AA764" s="116"/>
      <c r="AB764" s="116"/>
      <c r="AC764" s="116"/>
      <c r="AD764" s="116"/>
      <c r="AE764" s="116"/>
      <c r="AF764" s="116"/>
      <c r="AG764" s="116"/>
      <c r="AH764" s="116"/>
    </row>
    <row r="765" spans="1:34" x14ac:dyDescent="0.3">
      <c r="A765" s="126">
        <f t="shared" si="41"/>
        <v>0</v>
      </c>
      <c r="B765" s="126">
        <f t="shared" si="41"/>
        <v>0</v>
      </c>
      <c r="C765" s="126">
        <f t="shared" si="42"/>
        <v>0</v>
      </c>
      <c r="D765" s="126">
        <f t="shared" si="43"/>
        <v>9</v>
      </c>
      <c r="E765" s="117">
        <f t="shared" si="45"/>
        <v>9</v>
      </c>
      <c r="F765" s="117">
        <f>IF(B765="","",(((E765+F810)/(D765))-10^-0.0000001)^-1)</f>
        <v>0.62499991005529332</v>
      </c>
      <c r="G765" s="117">
        <f t="shared" si="44"/>
        <v>0.62499991005529332</v>
      </c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  <c r="W765" s="116"/>
      <c r="X765" s="116"/>
      <c r="Y765" s="116"/>
      <c r="Z765" s="116"/>
      <c r="AA765" s="116"/>
      <c r="AB765" s="116"/>
      <c r="AC765" s="116"/>
      <c r="AD765" s="116"/>
      <c r="AE765" s="116"/>
      <c r="AF765" s="116"/>
      <c r="AG765" s="116"/>
      <c r="AH765" s="116"/>
    </row>
    <row r="766" spans="1:34" x14ac:dyDescent="0.3">
      <c r="A766" s="126">
        <f t="shared" si="41"/>
        <v>0</v>
      </c>
      <c r="B766" s="126">
        <f t="shared" si="41"/>
        <v>0</v>
      </c>
      <c r="C766" s="126">
        <f t="shared" si="42"/>
        <v>0</v>
      </c>
      <c r="D766" s="126">
        <f t="shared" si="43"/>
        <v>9</v>
      </c>
      <c r="E766" s="117">
        <f t="shared" si="45"/>
        <v>9</v>
      </c>
      <c r="F766" s="117">
        <f>IF(B766="","",(((E766+F810)/(D766))-10^-0.0000001)^-1)</f>
        <v>0.62499991005529332</v>
      </c>
      <c r="G766" s="117">
        <f t="shared" si="44"/>
        <v>0.62499991005529332</v>
      </c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  <c r="W766" s="116"/>
      <c r="X766" s="116"/>
      <c r="Y766" s="116"/>
      <c r="Z766" s="116"/>
      <c r="AA766" s="116"/>
      <c r="AB766" s="116"/>
      <c r="AC766" s="116"/>
      <c r="AD766" s="116"/>
      <c r="AE766" s="116"/>
      <c r="AF766" s="116"/>
      <c r="AG766" s="116"/>
      <c r="AH766" s="116"/>
    </row>
    <row r="767" spans="1:34" x14ac:dyDescent="0.3">
      <c r="A767" s="126">
        <f t="shared" si="41"/>
        <v>0</v>
      </c>
      <c r="B767" s="126">
        <f t="shared" si="41"/>
        <v>0</v>
      </c>
      <c r="C767" s="126">
        <f t="shared" si="42"/>
        <v>0</v>
      </c>
      <c r="D767" s="126">
        <f t="shared" si="43"/>
        <v>9</v>
      </c>
      <c r="E767" s="117">
        <f t="shared" si="45"/>
        <v>9</v>
      </c>
      <c r="F767" s="117">
        <f>IF(B767="","",(((E767+F810)/(D767))-10^-0.0000001)^-1)</f>
        <v>0.62499991005529332</v>
      </c>
      <c r="G767" s="117">
        <f t="shared" si="44"/>
        <v>0.62499991005529332</v>
      </c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  <c r="W767" s="116"/>
      <c r="X767" s="116"/>
      <c r="Y767" s="116"/>
      <c r="Z767" s="116"/>
      <c r="AA767" s="116"/>
      <c r="AB767" s="116"/>
      <c r="AC767" s="116"/>
      <c r="AD767" s="116"/>
      <c r="AE767" s="116"/>
      <c r="AF767" s="116"/>
      <c r="AG767" s="116"/>
      <c r="AH767" s="116"/>
    </row>
    <row r="768" spans="1:34" x14ac:dyDescent="0.3">
      <c r="A768" s="126" t="str">
        <f t="shared" si="41"/>
        <v>Vorgaben (xWP1 - xs - xWP2)</v>
      </c>
      <c r="B768" s="126">
        <f t="shared" si="41"/>
        <v>9</v>
      </c>
      <c r="C768" s="126" t="e">
        <f t="shared" si="42"/>
        <v>#VALUE!</v>
      </c>
      <c r="D768" s="126">
        <f t="shared" si="43"/>
        <v>9</v>
      </c>
      <c r="E768" s="117">
        <f t="shared" si="45"/>
        <v>9</v>
      </c>
      <c r="F768" s="117">
        <f>IF(B768="","",(((E768+F810)/(D768))-10^-0.0000001)^-1)</f>
        <v>0.62499991005529332</v>
      </c>
      <c r="G768" s="117">
        <f t="shared" si="44"/>
        <v>0.62499991005529332</v>
      </c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6"/>
      <c r="X768" s="116"/>
      <c r="Y768" s="116"/>
      <c r="Z768" s="116"/>
      <c r="AA768" s="116"/>
      <c r="AB768" s="116"/>
      <c r="AC768" s="116"/>
      <c r="AD768" s="116"/>
      <c r="AE768" s="116"/>
      <c r="AF768" s="116"/>
      <c r="AG768" s="116"/>
      <c r="AH768" s="116"/>
    </row>
    <row r="769" spans="1:34" x14ac:dyDescent="0.3">
      <c r="A769" s="126" t="str">
        <f t="shared" si="41"/>
        <v>Berechnet (x1% - X50% - x99%)</v>
      </c>
      <c r="B769" s="126">
        <f t="shared" si="41"/>
        <v>6.92</v>
      </c>
      <c r="C769" s="126" t="e">
        <f t="shared" si="42"/>
        <v>#VALUE!</v>
      </c>
      <c r="D769" s="126">
        <f t="shared" si="43"/>
        <v>6.92</v>
      </c>
      <c r="E769" s="117">
        <f t="shared" si="45"/>
        <v>9</v>
      </c>
      <c r="F769" s="117">
        <f>IF(B769="","",(((E769+F810)/(D769))-10^-0.0000001)^-1)</f>
        <v>0.41990287202254295</v>
      </c>
      <c r="G769" s="117">
        <f t="shared" si="44"/>
        <v>0.41990287202254295</v>
      </c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6"/>
      <c r="X769" s="116"/>
      <c r="Y769" s="116"/>
      <c r="Z769" s="116"/>
      <c r="AA769" s="116"/>
      <c r="AB769" s="116"/>
      <c r="AC769" s="116"/>
      <c r="AD769" s="116"/>
      <c r="AE769" s="116"/>
      <c r="AF769" s="116"/>
      <c r="AG769" s="116"/>
      <c r="AH769" s="116"/>
    </row>
    <row r="770" spans="1:34" x14ac:dyDescent="0.3">
      <c r="A770" s="126" t="str">
        <f t="shared" si="41"/>
        <v>Abfrage:</v>
      </c>
      <c r="B770" s="126">
        <f t="shared" si="41"/>
        <v>0</v>
      </c>
      <c r="C770" s="126" t="e">
        <f t="shared" si="42"/>
        <v>#VALUE!</v>
      </c>
      <c r="D770" s="126">
        <f t="shared" si="43"/>
        <v>9</v>
      </c>
      <c r="E770" s="117">
        <f t="shared" si="45"/>
        <v>9</v>
      </c>
      <c r="F770" s="117">
        <f>IF(B770="","",(((E770+F810)/(D770))-10^-0.0000001)^-1)</f>
        <v>0.62499991005529332</v>
      </c>
      <c r="G770" s="117">
        <f t="shared" si="44"/>
        <v>0.62499991005529332</v>
      </c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  <c r="V770" s="117"/>
      <c r="W770" s="116"/>
      <c r="X770" s="116"/>
      <c r="Y770" s="116"/>
      <c r="Z770" s="116"/>
      <c r="AA770" s="116"/>
      <c r="AB770" s="116"/>
      <c r="AC770" s="116"/>
      <c r="AD770" s="116"/>
      <c r="AE770" s="116"/>
      <c r="AF770" s="116"/>
      <c r="AG770" s="116"/>
      <c r="AH770" s="116"/>
    </row>
    <row r="771" spans="1:34" x14ac:dyDescent="0.3">
      <c r="A771" s="126" t="str">
        <f t="shared" si="41"/>
        <v>Wenn x = (B23 ≤Abfrage≤ D23)</v>
      </c>
      <c r="B771" s="126">
        <f t="shared" si="41"/>
        <v>6.92</v>
      </c>
      <c r="C771" s="126" t="e">
        <f t="shared" si="42"/>
        <v>#VALUE!</v>
      </c>
      <c r="D771" s="126">
        <f t="shared" si="43"/>
        <v>6.92</v>
      </c>
      <c r="E771" s="117">
        <f t="shared" si="45"/>
        <v>9</v>
      </c>
      <c r="F771" s="117">
        <f>IF(B771="","",(((E771+F810)/(D771))-10^-0.0000001)^-1)</f>
        <v>0.41990287202254295</v>
      </c>
      <c r="G771" s="117">
        <f t="shared" si="44"/>
        <v>0.41990287202254295</v>
      </c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7"/>
      <c r="W771" s="116"/>
      <c r="X771" s="116"/>
      <c r="Y771" s="116"/>
      <c r="Z771" s="116"/>
      <c r="AA771" s="116"/>
      <c r="AB771" s="116"/>
      <c r="AC771" s="116"/>
      <c r="AD771" s="116"/>
      <c r="AE771" s="116"/>
      <c r="AF771" s="116"/>
      <c r="AG771" s="116"/>
      <c r="AH771" s="116"/>
    </row>
    <row r="772" spans="1:34" x14ac:dyDescent="0.3">
      <c r="A772" s="126" t="str">
        <f t="shared" ref="A772:B791" si="46">A26</f>
        <v>Wenn y [%] = (1≤ Abfrage ≤99)</v>
      </c>
      <c r="B772" s="126">
        <f t="shared" si="46"/>
        <v>1</v>
      </c>
      <c r="C772" s="126" t="e">
        <f t="shared" si="42"/>
        <v>#VALUE!</v>
      </c>
      <c r="D772" s="126">
        <f t="shared" si="43"/>
        <v>1</v>
      </c>
      <c r="E772" s="117">
        <f t="shared" si="45"/>
        <v>9</v>
      </c>
      <c r="F772" s="117">
        <f>IF(B772="","",(((E772+F810)/(D772))-10^-0.0000001)^-1)</f>
        <v>4.4642856683955519E-2</v>
      </c>
      <c r="G772" s="117">
        <f t="shared" si="44"/>
        <v>4.4642856683955519E-2</v>
      </c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7"/>
      <c r="W772" s="116"/>
      <c r="X772" s="116"/>
      <c r="Y772" s="116"/>
      <c r="Z772" s="116"/>
      <c r="AA772" s="116"/>
      <c r="AB772" s="116"/>
      <c r="AC772" s="116"/>
      <c r="AD772" s="116"/>
      <c r="AE772" s="116"/>
      <c r="AF772" s="116"/>
      <c r="AG772" s="116"/>
      <c r="AH772" s="116"/>
    </row>
    <row r="773" spans="1:34" x14ac:dyDescent="0.3">
      <c r="A773" s="126">
        <f t="shared" si="46"/>
        <v>0</v>
      </c>
      <c r="B773" s="126">
        <f t="shared" si="46"/>
        <v>0</v>
      </c>
      <c r="C773" s="126">
        <f t="shared" si="42"/>
        <v>0</v>
      </c>
      <c r="D773" s="126">
        <f t="shared" si="43"/>
        <v>9</v>
      </c>
      <c r="E773" s="117">
        <f t="shared" si="45"/>
        <v>9</v>
      </c>
      <c r="F773" s="117">
        <f>IF(B773="","",(((E773+F810)/(D773))-10^-0.0000001)^-1)</f>
        <v>0.62499991005529332</v>
      </c>
      <c r="G773" s="117">
        <f t="shared" si="44"/>
        <v>0.62499991005529332</v>
      </c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  <c r="W773" s="116"/>
      <c r="X773" s="116"/>
      <c r="Y773" s="116"/>
      <c r="Z773" s="116"/>
      <c r="AA773" s="116"/>
      <c r="AB773" s="116"/>
      <c r="AC773" s="116"/>
      <c r="AD773" s="116"/>
      <c r="AE773" s="116"/>
      <c r="AF773" s="116"/>
      <c r="AG773" s="116"/>
      <c r="AH773" s="116"/>
    </row>
    <row r="774" spans="1:34" x14ac:dyDescent="0.3">
      <c r="A774" s="126">
        <f t="shared" si="46"/>
        <v>0</v>
      </c>
      <c r="B774" s="126">
        <f t="shared" si="46"/>
        <v>0</v>
      </c>
      <c r="C774" s="126">
        <f t="shared" si="42"/>
        <v>0</v>
      </c>
      <c r="D774" s="126">
        <f t="shared" si="43"/>
        <v>9</v>
      </c>
      <c r="E774" s="117">
        <f t="shared" si="45"/>
        <v>9</v>
      </c>
      <c r="F774" s="117">
        <f>IF(B774="","",(((E774+F810)/(D774))-10^-0.0000001)^-1)</f>
        <v>0.62499991005529332</v>
      </c>
      <c r="G774" s="117">
        <f t="shared" si="44"/>
        <v>0.62499991005529332</v>
      </c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7"/>
      <c r="W774" s="116"/>
      <c r="X774" s="116"/>
      <c r="Y774" s="116"/>
      <c r="Z774" s="116"/>
      <c r="AA774" s="116"/>
      <c r="AB774" s="116"/>
      <c r="AC774" s="116"/>
      <c r="AD774" s="116"/>
      <c r="AE774" s="116"/>
      <c r="AF774" s="116"/>
      <c r="AG774" s="116"/>
      <c r="AH774" s="116"/>
    </row>
    <row r="775" spans="1:34" x14ac:dyDescent="0.3">
      <c r="A775" s="126">
        <f t="shared" si="46"/>
        <v>0</v>
      </c>
      <c r="B775" s="126">
        <f t="shared" si="46"/>
        <v>0</v>
      </c>
      <c r="C775" s="126">
        <f t="shared" si="42"/>
        <v>0</v>
      </c>
      <c r="D775" s="126">
        <f t="shared" si="43"/>
        <v>9</v>
      </c>
      <c r="E775" s="117">
        <f t="shared" si="45"/>
        <v>9</v>
      </c>
      <c r="F775" s="117">
        <f>IF(B775="","",(((E775+F810)/(D775))-10^-0.0000001)^-1)</f>
        <v>0.62499991005529332</v>
      </c>
      <c r="G775" s="117">
        <f t="shared" si="44"/>
        <v>0.62499991005529332</v>
      </c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7"/>
      <c r="W775" s="116"/>
      <c r="X775" s="116"/>
      <c r="Y775" s="116"/>
      <c r="Z775" s="116"/>
      <c r="AA775" s="116"/>
      <c r="AB775" s="116"/>
      <c r="AC775" s="116"/>
      <c r="AD775" s="116"/>
      <c r="AE775" s="116"/>
      <c r="AF775" s="116"/>
      <c r="AG775" s="116"/>
      <c r="AH775" s="116"/>
    </row>
    <row r="776" spans="1:34" x14ac:dyDescent="0.3">
      <c r="A776" s="126">
        <f t="shared" si="46"/>
        <v>0</v>
      </c>
      <c r="B776" s="126">
        <f t="shared" si="46"/>
        <v>0</v>
      </c>
      <c r="C776" s="126">
        <f t="shared" si="42"/>
        <v>0</v>
      </c>
      <c r="D776" s="126">
        <f t="shared" si="43"/>
        <v>9</v>
      </c>
      <c r="E776" s="117">
        <f t="shared" si="45"/>
        <v>9</v>
      </c>
      <c r="F776" s="117">
        <f>IF(B776="","",(((E776+F810)/(D776))-10^-0.0000001)^-1)</f>
        <v>0.62499991005529332</v>
      </c>
      <c r="G776" s="117">
        <f t="shared" si="44"/>
        <v>0.62499991005529332</v>
      </c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  <c r="V776" s="117"/>
      <c r="W776" s="116"/>
      <c r="X776" s="116"/>
      <c r="Y776" s="116"/>
      <c r="Z776" s="116"/>
      <c r="AA776" s="116"/>
      <c r="AB776" s="116"/>
      <c r="AC776" s="116"/>
      <c r="AD776" s="116"/>
      <c r="AE776" s="116"/>
      <c r="AF776" s="116"/>
      <c r="AG776" s="116"/>
      <c r="AH776" s="116"/>
    </row>
    <row r="777" spans="1:34" x14ac:dyDescent="0.3">
      <c r="A777" s="126">
        <f t="shared" si="46"/>
        <v>0</v>
      </c>
      <c r="B777" s="126">
        <f t="shared" si="46"/>
        <v>0</v>
      </c>
      <c r="C777" s="126">
        <f t="shared" si="42"/>
        <v>0</v>
      </c>
      <c r="D777" s="126">
        <f t="shared" si="43"/>
        <v>9</v>
      </c>
      <c r="E777" s="117">
        <f t="shared" si="45"/>
        <v>9</v>
      </c>
      <c r="F777" s="117">
        <f>IF(B777="","",(((E777+F810)/(D777))-10^-0.0000001)^-1)</f>
        <v>0.62499991005529332</v>
      </c>
      <c r="G777" s="117">
        <f t="shared" si="44"/>
        <v>0.62499991005529332</v>
      </c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  <c r="V777" s="117"/>
      <c r="W777" s="116"/>
      <c r="X777" s="116"/>
      <c r="Y777" s="116"/>
      <c r="Z777" s="116"/>
      <c r="AA777" s="116"/>
      <c r="AB777" s="116"/>
      <c r="AC777" s="116"/>
      <c r="AD777" s="116"/>
      <c r="AE777" s="116"/>
      <c r="AF777" s="116"/>
      <c r="AG777" s="116"/>
      <c r="AH777" s="116"/>
    </row>
    <row r="778" spans="1:34" x14ac:dyDescent="0.3">
      <c r="A778" s="126">
        <f t="shared" si="46"/>
        <v>0</v>
      </c>
      <c r="B778" s="126">
        <f t="shared" si="46"/>
        <v>0</v>
      </c>
      <c r="C778" s="126">
        <f t="shared" si="42"/>
        <v>0</v>
      </c>
      <c r="D778" s="126">
        <f t="shared" si="43"/>
        <v>9</v>
      </c>
      <c r="E778" s="117">
        <f t="shared" si="45"/>
        <v>9</v>
      </c>
      <c r="F778" s="117">
        <f>IF(B778="","",(((E778+F810)/(D778))-10^-0.0000001)^-1)</f>
        <v>0.62499991005529332</v>
      </c>
      <c r="G778" s="117">
        <f t="shared" si="44"/>
        <v>0.62499991005529332</v>
      </c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  <c r="W778" s="116"/>
      <c r="X778" s="116"/>
      <c r="Y778" s="116"/>
      <c r="Z778" s="116"/>
      <c r="AA778" s="116"/>
      <c r="AB778" s="116"/>
      <c r="AC778" s="116"/>
      <c r="AD778" s="116"/>
      <c r="AE778" s="116"/>
      <c r="AF778" s="116"/>
      <c r="AG778" s="116"/>
      <c r="AH778" s="116"/>
    </row>
    <row r="779" spans="1:34" x14ac:dyDescent="0.3">
      <c r="A779" s="126">
        <f t="shared" si="46"/>
        <v>0</v>
      </c>
      <c r="B779" s="126">
        <f t="shared" si="46"/>
        <v>0</v>
      </c>
      <c r="C779" s="126">
        <f t="shared" si="42"/>
        <v>0</v>
      </c>
      <c r="D779" s="126">
        <f t="shared" si="43"/>
        <v>9</v>
      </c>
      <c r="E779" s="117">
        <f t="shared" si="45"/>
        <v>9</v>
      </c>
      <c r="F779" s="117">
        <f>IF(B779="","",(((E779+F810)/(D779))-10^-0.0000001)^-1)</f>
        <v>0.62499991005529332</v>
      </c>
      <c r="G779" s="117">
        <f t="shared" si="44"/>
        <v>0.62499991005529332</v>
      </c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7"/>
      <c r="W779" s="116"/>
      <c r="X779" s="116"/>
      <c r="Y779" s="116"/>
      <c r="Z779" s="116"/>
      <c r="AA779" s="116"/>
      <c r="AB779" s="116"/>
      <c r="AC779" s="116"/>
      <c r="AD779" s="116"/>
      <c r="AE779" s="116"/>
      <c r="AF779" s="116"/>
      <c r="AG779" s="116"/>
      <c r="AH779" s="116"/>
    </row>
    <row r="780" spans="1:34" x14ac:dyDescent="0.3">
      <c r="A780" s="126">
        <f t="shared" si="46"/>
        <v>0</v>
      </c>
      <c r="B780" s="126">
        <f t="shared" si="46"/>
        <v>0</v>
      </c>
      <c r="C780" s="126">
        <f t="shared" si="42"/>
        <v>0</v>
      </c>
      <c r="D780" s="126">
        <f t="shared" si="43"/>
        <v>9</v>
      </c>
      <c r="E780" s="117">
        <f t="shared" si="45"/>
        <v>9</v>
      </c>
      <c r="F780" s="117">
        <f>IF(B780="","",(((E780+F810)/(D780))-10^-0.0000001)^-1)</f>
        <v>0.62499991005529332</v>
      </c>
      <c r="G780" s="117">
        <f t="shared" si="44"/>
        <v>0.62499991005529332</v>
      </c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  <c r="V780" s="117"/>
      <c r="W780" s="116"/>
      <c r="X780" s="116"/>
      <c r="Y780" s="116"/>
      <c r="Z780" s="116"/>
      <c r="AA780" s="116"/>
      <c r="AB780" s="116"/>
      <c r="AC780" s="116"/>
      <c r="AD780" s="116"/>
      <c r="AE780" s="116"/>
      <c r="AF780" s="116"/>
      <c r="AG780" s="116"/>
      <c r="AH780" s="116"/>
    </row>
    <row r="781" spans="1:34" x14ac:dyDescent="0.3">
      <c r="A781" s="126">
        <f t="shared" si="46"/>
        <v>0</v>
      </c>
      <c r="B781" s="126">
        <f t="shared" si="46"/>
        <v>0</v>
      </c>
      <c r="C781" s="126">
        <f t="shared" si="42"/>
        <v>0</v>
      </c>
      <c r="D781" s="126">
        <f t="shared" si="43"/>
        <v>9</v>
      </c>
      <c r="E781" s="117">
        <f t="shared" si="45"/>
        <v>9</v>
      </c>
      <c r="F781" s="117">
        <f>IF(B781="","",(((E781+F810)/(D781))-10^-0.0000001)^-1)</f>
        <v>0.62499991005529332</v>
      </c>
      <c r="G781" s="117">
        <f t="shared" si="44"/>
        <v>0.62499991005529332</v>
      </c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7"/>
      <c r="W781" s="116"/>
      <c r="X781" s="116"/>
      <c r="Y781" s="116"/>
      <c r="Z781" s="116"/>
      <c r="AA781" s="116"/>
      <c r="AB781" s="116"/>
      <c r="AC781" s="116"/>
      <c r="AD781" s="116"/>
      <c r="AE781" s="116"/>
      <c r="AF781" s="116"/>
      <c r="AG781" s="116"/>
      <c r="AH781" s="116"/>
    </row>
    <row r="782" spans="1:34" x14ac:dyDescent="0.3">
      <c r="A782" s="126">
        <f t="shared" si="46"/>
        <v>0</v>
      </c>
      <c r="B782" s="126">
        <f t="shared" si="46"/>
        <v>0</v>
      </c>
      <c r="C782" s="126">
        <f t="shared" si="42"/>
        <v>0</v>
      </c>
      <c r="D782" s="126">
        <f t="shared" si="43"/>
        <v>9</v>
      </c>
      <c r="E782" s="117">
        <f t="shared" si="45"/>
        <v>9</v>
      </c>
      <c r="F782" s="117">
        <f>IF(B782="","",(((E782+F810)/(D782))-10^-0.0000001)^-1)</f>
        <v>0.62499991005529332</v>
      </c>
      <c r="G782" s="117">
        <f t="shared" si="44"/>
        <v>0.62499991005529332</v>
      </c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  <c r="W782" s="116"/>
      <c r="X782" s="116"/>
      <c r="Y782" s="116"/>
      <c r="Z782" s="116"/>
      <c r="AA782" s="116"/>
      <c r="AB782" s="116"/>
      <c r="AC782" s="116"/>
      <c r="AD782" s="116"/>
      <c r="AE782" s="116"/>
      <c r="AF782" s="116"/>
      <c r="AG782" s="116"/>
      <c r="AH782" s="116"/>
    </row>
    <row r="783" spans="1:34" x14ac:dyDescent="0.3">
      <c r="A783" s="126">
        <f t="shared" si="46"/>
        <v>0</v>
      </c>
      <c r="B783" s="126">
        <f t="shared" si="46"/>
        <v>0</v>
      </c>
      <c r="C783" s="126">
        <f t="shared" si="42"/>
        <v>0</v>
      </c>
      <c r="D783" s="126">
        <f t="shared" si="43"/>
        <v>9</v>
      </c>
      <c r="E783" s="117">
        <f t="shared" si="45"/>
        <v>9</v>
      </c>
      <c r="F783" s="117">
        <f>IF(B783="","",(((E783+F810)/(D783))-10^-0.0000001)^-1)</f>
        <v>0.62499991005529332</v>
      </c>
      <c r="G783" s="117">
        <f t="shared" si="44"/>
        <v>0.62499991005529332</v>
      </c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7"/>
      <c r="W783" s="116"/>
      <c r="X783" s="116"/>
      <c r="Y783" s="116"/>
      <c r="Z783" s="116"/>
      <c r="AA783" s="116"/>
      <c r="AB783" s="116"/>
      <c r="AC783" s="116"/>
      <c r="AD783" s="116"/>
      <c r="AE783" s="116"/>
      <c r="AF783" s="116"/>
      <c r="AG783" s="116"/>
      <c r="AH783" s="116"/>
    </row>
    <row r="784" spans="1:34" x14ac:dyDescent="0.3">
      <c r="A784" s="126">
        <f t="shared" si="46"/>
        <v>0</v>
      </c>
      <c r="B784" s="126">
        <f t="shared" si="46"/>
        <v>0</v>
      </c>
      <c r="C784" s="126">
        <f t="shared" si="42"/>
        <v>0</v>
      </c>
      <c r="D784" s="126">
        <f t="shared" si="43"/>
        <v>9</v>
      </c>
      <c r="E784" s="117">
        <f t="shared" si="45"/>
        <v>9</v>
      </c>
      <c r="F784" s="117">
        <f>IF(B784="","",(((E784+F810)/(D784))-10^-0.0000001)^-1)</f>
        <v>0.62499991005529332</v>
      </c>
      <c r="G784" s="117">
        <f t="shared" si="44"/>
        <v>0.62499991005529332</v>
      </c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7"/>
      <c r="W784" s="116"/>
      <c r="X784" s="116"/>
      <c r="Y784" s="116"/>
      <c r="Z784" s="116"/>
      <c r="AA784" s="116"/>
      <c r="AB784" s="116"/>
      <c r="AC784" s="116"/>
      <c r="AD784" s="116"/>
      <c r="AE784" s="116"/>
      <c r="AF784" s="116"/>
      <c r="AG784" s="116"/>
      <c r="AH784" s="116"/>
    </row>
    <row r="785" spans="1:34" x14ac:dyDescent="0.3">
      <c r="A785" s="126">
        <f t="shared" si="46"/>
        <v>0</v>
      </c>
      <c r="B785" s="126">
        <f t="shared" si="46"/>
        <v>0</v>
      </c>
      <c r="C785" s="126">
        <f t="shared" si="42"/>
        <v>0</v>
      </c>
      <c r="D785" s="126">
        <f t="shared" si="43"/>
        <v>9</v>
      </c>
      <c r="E785" s="117">
        <f t="shared" si="45"/>
        <v>9</v>
      </c>
      <c r="F785" s="117">
        <f>IF(B785="","",(((E785+F810)/(D785))-10^-0.0000001)^-1)</f>
        <v>0.62499991005529332</v>
      </c>
      <c r="G785" s="117">
        <f t="shared" si="44"/>
        <v>0.62499991005529332</v>
      </c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7"/>
      <c r="W785" s="116"/>
      <c r="X785" s="116"/>
      <c r="Y785" s="116"/>
      <c r="Z785" s="116"/>
      <c r="AA785" s="116"/>
      <c r="AB785" s="116"/>
      <c r="AC785" s="116"/>
      <c r="AD785" s="116"/>
      <c r="AE785" s="116"/>
      <c r="AF785" s="116"/>
      <c r="AG785" s="116"/>
      <c r="AH785" s="116"/>
    </row>
    <row r="786" spans="1:34" x14ac:dyDescent="0.3">
      <c r="A786" s="126">
        <f t="shared" si="46"/>
        <v>0</v>
      </c>
      <c r="B786" s="126">
        <f t="shared" si="46"/>
        <v>0</v>
      </c>
      <c r="C786" s="126">
        <f t="shared" si="42"/>
        <v>0</v>
      </c>
      <c r="D786" s="126">
        <f t="shared" si="43"/>
        <v>9</v>
      </c>
      <c r="E786" s="117">
        <f t="shared" si="45"/>
        <v>9</v>
      </c>
      <c r="F786" s="117">
        <f>IF(B786="","",(((E786+F810)/(D786))-10^-0.0000001)^-1)</f>
        <v>0.62499991005529332</v>
      </c>
      <c r="G786" s="117">
        <f t="shared" si="44"/>
        <v>0.62499991005529332</v>
      </c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7"/>
      <c r="W786" s="116"/>
      <c r="X786" s="116"/>
      <c r="Y786" s="116"/>
      <c r="Z786" s="116"/>
      <c r="AA786" s="116"/>
      <c r="AB786" s="116"/>
      <c r="AC786" s="116"/>
      <c r="AD786" s="116"/>
      <c r="AE786" s="116"/>
      <c r="AF786" s="116"/>
      <c r="AG786" s="116"/>
      <c r="AH786" s="116"/>
    </row>
    <row r="787" spans="1:34" x14ac:dyDescent="0.3">
      <c r="A787" s="126">
        <f t="shared" si="46"/>
        <v>0</v>
      </c>
      <c r="B787" s="126">
        <f t="shared" si="46"/>
        <v>0</v>
      </c>
      <c r="C787" s="126">
        <f t="shared" si="42"/>
        <v>0</v>
      </c>
      <c r="D787" s="126">
        <f t="shared" si="43"/>
        <v>9</v>
      </c>
      <c r="E787" s="117">
        <f t="shared" si="45"/>
        <v>9</v>
      </c>
      <c r="F787" s="117">
        <f>IF(B787="","",(((E787+F810)/(D787))-10^-0.0000001)^-1)</f>
        <v>0.62499991005529332</v>
      </c>
      <c r="G787" s="117">
        <f t="shared" si="44"/>
        <v>0.62499991005529332</v>
      </c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7"/>
      <c r="W787" s="116"/>
      <c r="X787" s="116"/>
      <c r="Y787" s="116"/>
      <c r="Z787" s="116"/>
      <c r="AA787" s="116"/>
      <c r="AB787" s="116"/>
      <c r="AC787" s="116"/>
      <c r="AD787" s="116"/>
      <c r="AE787" s="116"/>
      <c r="AF787" s="116"/>
      <c r="AG787" s="116"/>
      <c r="AH787" s="116"/>
    </row>
    <row r="788" spans="1:34" x14ac:dyDescent="0.3">
      <c r="A788" s="126">
        <f t="shared" si="46"/>
        <v>0</v>
      </c>
      <c r="B788" s="126">
        <f t="shared" si="46"/>
        <v>0</v>
      </c>
      <c r="C788" s="126">
        <f t="shared" si="42"/>
        <v>0</v>
      </c>
      <c r="D788" s="126">
        <f t="shared" si="43"/>
        <v>9</v>
      </c>
      <c r="E788" s="117">
        <f t="shared" si="45"/>
        <v>9</v>
      </c>
      <c r="F788" s="117">
        <f>IF(B788="","",(((E788+F810)/(D788))-10^-0.0000001)^-1)</f>
        <v>0.62499991005529332</v>
      </c>
      <c r="G788" s="117">
        <f t="shared" si="44"/>
        <v>0.62499991005529332</v>
      </c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6"/>
      <c r="X788" s="116"/>
      <c r="Y788" s="116"/>
      <c r="Z788" s="116"/>
      <c r="AA788" s="116"/>
      <c r="AB788" s="116"/>
      <c r="AC788" s="116"/>
      <c r="AD788" s="116"/>
      <c r="AE788" s="116"/>
      <c r="AF788" s="116"/>
      <c r="AG788" s="116"/>
      <c r="AH788" s="116"/>
    </row>
    <row r="789" spans="1:34" x14ac:dyDescent="0.3">
      <c r="A789" s="126">
        <f t="shared" si="46"/>
        <v>0</v>
      </c>
      <c r="B789" s="126">
        <f t="shared" si="46"/>
        <v>0</v>
      </c>
      <c r="C789" s="126">
        <f t="shared" si="42"/>
        <v>0</v>
      </c>
      <c r="D789" s="126">
        <f t="shared" si="43"/>
        <v>9</v>
      </c>
      <c r="E789" s="117">
        <f t="shared" si="45"/>
        <v>9</v>
      </c>
      <c r="F789" s="117">
        <f>IF(B789="","",(((E789+F810)/(D789))-10^-0.0000001)^-1)</f>
        <v>0.62499991005529332</v>
      </c>
      <c r="G789" s="117">
        <f t="shared" si="44"/>
        <v>0.62499991005529332</v>
      </c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7"/>
      <c r="W789" s="116"/>
      <c r="X789" s="116"/>
      <c r="Y789" s="116"/>
      <c r="Z789" s="116"/>
      <c r="AA789" s="116"/>
      <c r="AB789" s="116"/>
      <c r="AC789" s="116"/>
      <c r="AD789" s="116"/>
      <c r="AE789" s="116"/>
      <c r="AF789" s="116"/>
      <c r="AG789" s="116"/>
      <c r="AH789" s="116"/>
    </row>
    <row r="790" spans="1:34" x14ac:dyDescent="0.3">
      <c r="A790" s="126">
        <f t="shared" si="46"/>
        <v>0</v>
      </c>
      <c r="B790" s="126">
        <f t="shared" si="46"/>
        <v>0</v>
      </c>
      <c r="C790" s="126">
        <f t="shared" si="42"/>
        <v>0</v>
      </c>
      <c r="D790" s="126">
        <f t="shared" si="43"/>
        <v>9</v>
      </c>
      <c r="E790" s="117">
        <f t="shared" si="45"/>
        <v>9</v>
      </c>
      <c r="F790" s="117">
        <f>IF(B790="","",(((E790+F810)/(D790))-10^-0.0000001)^-1)</f>
        <v>0.62499991005529332</v>
      </c>
      <c r="G790" s="117">
        <f t="shared" si="44"/>
        <v>0.62499991005529332</v>
      </c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7"/>
      <c r="W790" s="116"/>
      <c r="X790" s="116"/>
      <c r="Y790" s="116"/>
      <c r="Z790" s="116"/>
      <c r="AA790" s="116"/>
      <c r="AB790" s="116"/>
      <c r="AC790" s="116"/>
      <c r="AD790" s="116"/>
      <c r="AE790" s="116"/>
      <c r="AF790" s="116"/>
      <c r="AG790" s="116"/>
      <c r="AH790" s="116"/>
    </row>
    <row r="791" spans="1:34" x14ac:dyDescent="0.3">
      <c r="A791" s="126" t="str">
        <f t="shared" si="46"/>
        <v>Vorgaben (xWP1 - xs - xWP2)</v>
      </c>
      <c r="B791" s="126">
        <f t="shared" si="46"/>
        <v>9</v>
      </c>
      <c r="C791" s="126" t="e">
        <f t="shared" si="42"/>
        <v>#VALUE!</v>
      </c>
      <c r="D791" s="126">
        <f t="shared" si="43"/>
        <v>9</v>
      </c>
      <c r="E791" s="117">
        <f t="shared" si="45"/>
        <v>9</v>
      </c>
      <c r="F791" s="117">
        <f>IF(B791="","",(((E791+F810)/(D791))-10^-0.0000001)^-1)</f>
        <v>0.62499991005529332</v>
      </c>
      <c r="G791" s="117">
        <f t="shared" si="44"/>
        <v>0.62499991005529332</v>
      </c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  <c r="W791" s="116"/>
      <c r="X791" s="116"/>
      <c r="Y791" s="116"/>
      <c r="Z791" s="116"/>
      <c r="AA791" s="116"/>
      <c r="AB791" s="116"/>
      <c r="AC791" s="116"/>
      <c r="AD791" s="116"/>
      <c r="AE791" s="116"/>
      <c r="AF791" s="116"/>
      <c r="AG791" s="116"/>
      <c r="AH791" s="116"/>
    </row>
    <row r="792" spans="1:34" x14ac:dyDescent="0.3">
      <c r="A792" s="126">
        <f>(E791)</f>
        <v>9</v>
      </c>
      <c r="B792" s="126"/>
      <c r="C792" s="126"/>
      <c r="D792" s="126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7"/>
      <c r="W792" s="116"/>
      <c r="X792" s="116"/>
      <c r="Y792" s="116"/>
      <c r="Z792" s="116"/>
      <c r="AA792" s="116"/>
      <c r="AB792" s="116"/>
      <c r="AC792" s="116"/>
      <c r="AD792" s="116"/>
      <c r="AE792" s="116"/>
      <c r="AF792" s="116"/>
      <c r="AG792" s="116"/>
      <c r="AH792" s="116"/>
    </row>
    <row r="793" spans="1:34" x14ac:dyDescent="0.3">
      <c r="A793" s="126" t="e">
        <f>SUM(A752:A791)-(40-B794)*A791</f>
        <v>#VALUE!</v>
      </c>
      <c r="B793" s="126" t="e">
        <f>SUM(C752:C791)-(40-(B794))*C791</f>
        <v>#VALUE!</v>
      </c>
      <c r="C793" s="126"/>
      <c r="D793" s="126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  <c r="V793" s="117"/>
      <c r="W793" s="116"/>
      <c r="X793" s="116"/>
      <c r="Y793" s="116"/>
      <c r="Z793" s="116"/>
      <c r="AA793" s="116"/>
      <c r="AB793" s="116"/>
      <c r="AC793" s="116"/>
      <c r="AD793" s="116"/>
      <c r="AE793" s="116"/>
      <c r="AF793" s="116"/>
      <c r="AG793" s="116"/>
      <c r="AH793" s="116"/>
    </row>
    <row r="794" spans="1:34" x14ac:dyDescent="0.3">
      <c r="A794" s="126" t="s">
        <v>13</v>
      </c>
      <c r="B794" s="126">
        <f>EINGABEN!$A$46</f>
        <v>0</v>
      </c>
      <c r="C794" s="126" t="s">
        <v>18</v>
      </c>
      <c r="D794" s="126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6"/>
      <c r="X794" s="116"/>
      <c r="Y794" s="116"/>
      <c r="Z794" s="116"/>
      <c r="AA794" s="116"/>
      <c r="AB794" s="116"/>
      <c r="AC794" s="116"/>
      <c r="AD794" s="116"/>
      <c r="AE794" s="116"/>
      <c r="AF794" s="116"/>
      <c r="AG794" s="116"/>
      <c r="AH794" s="116"/>
    </row>
    <row r="795" spans="1:34" x14ac:dyDescent="0.3">
      <c r="A795" s="126"/>
      <c r="B795" s="126"/>
      <c r="C795" s="126"/>
      <c r="D795" s="126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  <c r="W795" s="116"/>
      <c r="X795" s="116"/>
      <c r="Y795" s="116"/>
      <c r="Z795" s="116"/>
      <c r="AA795" s="116"/>
      <c r="AB795" s="116"/>
      <c r="AC795" s="116"/>
      <c r="AD795" s="116"/>
      <c r="AE795" s="116"/>
      <c r="AF795" s="116"/>
      <c r="AG795" s="116"/>
      <c r="AH795" s="116"/>
    </row>
    <row r="796" spans="1:34" x14ac:dyDescent="0.3">
      <c r="A796" s="126" t="s">
        <v>11</v>
      </c>
      <c r="B796" s="126" t="e">
        <f>(B794*M793-A793*I793)</f>
        <v>#VALUE!</v>
      </c>
      <c r="C796" s="126" t="s">
        <v>19</v>
      </c>
      <c r="D796" s="126"/>
      <c r="E796" s="117" t="s">
        <v>40</v>
      </c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  <c r="W796" s="116"/>
      <c r="X796" s="116"/>
      <c r="Y796" s="116"/>
      <c r="Z796" s="116"/>
      <c r="AA796" s="116"/>
      <c r="AB796" s="116"/>
      <c r="AC796" s="116"/>
      <c r="AD796" s="116"/>
      <c r="AE796" s="116"/>
      <c r="AF796" s="116"/>
      <c r="AG796" s="116"/>
      <c r="AH796" s="116"/>
    </row>
    <row r="797" spans="1:34" x14ac:dyDescent="0.3">
      <c r="A797" s="126"/>
      <c r="B797" s="126"/>
      <c r="C797" s="126"/>
      <c r="D797" s="126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7"/>
      <c r="W797" s="116"/>
      <c r="X797" s="116"/>
      <c r="Y797" s="116"/>
      <c r="Z797" s="116"/>
      <c r="AA797" s="116"/>
      <c r="AB797" s="116"/>
      <c r="AC797" s="116"/>
      <c r="AD797" s="116"/>
      <c r="AE797" s="116"/>
      <c r="AF797" s="116"/>
      <c r="AG797" s="116"/>
      <c r="AH797" s="116"/>
    </row>
    <row r="798" spans="1:34" x14ac:dyDescent="0.3">
      <c r="A798" s="126" t="s">
        <v>16</v>
      </c>
      <c r="B798" s="126" t="e">
        <f>(B794*B793-A793^2)</f>
        <v>#VALUE!</v>
      </c>
      <c r="C798" s="126" t="s">
        <v>0</v>
      </c>
      <c r="D798" s="126"/>
      <c r="E798" s="117" t="s">
        <v>41</v>
      </c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7"/>
      <c r="W798" s="116"/>
      <c r="X798" s="116"/>
      <c r="Y798" s="116"/>
      <c r="Z798" s="116"/>
      <c r="AA798" s="116"/>
      <c r="AB798" s="116"/>
      <c r="AC798" s="116"/>
      <c r="AD798" s="116"/>
      <c r="AE798" s="116"/>
      <c r="AF798" s="116"/>
      <c r="AG798" s="116"/>
      <c r="AH798" s="116"/>
    </row>
    <row r="799" spans="1:34" x14ac:dyDescent="0.3">
      <c r="A799" s="126"/>
      <c r="B799" s="126"/>
      <c r="C799" s="126"/>
      <c r="D799" s="126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7"/>
      <c r="W799" s="116"/>
      <c r="X799" s="116"/>
      <c r="Y799" s="116"/>
      <c r="Z799" s="116"/>
      <c r="AA799" s="116"/>
      <c r="AB799" s="116"/>
      <c r="AC799" s="116"/>
      <c r="AD799" s="116"/>
      <c r="AE799" s="116"/>
      <c r="AF799" s="116"/>
      <c r="AG799" s="116"/>
      <c r="AH799" s="116"/>
    </row>
    <row r="800" spans="1:34" x14ac:dyDescent="0.3">
      <c r="A800" s="126" t="s">
        <v>15</v>
      </c>
      <c r="B800" s="126">
        <f>(B794*K793-(I793^2))</f>
        <v>0</v>
      </c>
      <c r="C800" s="126"/>
      <c r="D800" s="126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7"/>
      <c r="W800" s="116"/>
      <c r="X800" s="116"/>
      <c r="Y800" s="116"/>
      <c r="Z800" s="116"/>
      <c r="AA800" s="116"/>
      <c r="AB800" s="116"/>
      <c r="AC800" s="116"/>
      <c r="AD800" s="116"/>
      <c r="AE800" s="116"/>
      <c r="AF800" s="116"/>
      <c r="AG800" s="116"/>
      <c r="AH800" s="116"/>
    </row>
    <row r="801" spans="1:34" x14ac:dyDescent="0.3">
      <c r="A801" s="126"/>
      <c r="B801" s="126"/>
      <c r="C801" s="126"/>
      <c r="D801" s="126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7"/>
      <c r="W801" s="116"/>
      <c r="X801" s="116"/>
      <c r="Y801" s="116"/>
      <c r="Z801" s="116"/>
      <c r="AA801" s="116"/>
      <c r="AB801" s="116"/>
      <c r="AC801" s="116"/>
      <c r="AD801" s="116"/>
      <c r="AE801" s="116"/>
      <c r="AF801" s="116"/>
      <c r="AG801" s="116"/>
      <c r="AH801" s="116"/>
    </row>
    <row r="802" spans="1:34" x14ac:dyDescent="0.3">
      <c r="A802" s="126"/>
      <c r="B802" s="126"/>
      <c r="C802" s="126" t="s">
        <v>35</v>
      </c>
      <c r="D802" s="126"/>
      <c r="E802" s="117"/>
      <c r="F802" s="117" t="e">
        <f>ABS(B796)/((B798*B800)^0.5)</f>
        <v>#VALUE!</v>
      </c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6"/>
      <c r="X802" s="116"/>
      <c r="Y802" s="116"/>
      <c r="Z802" s="116"/>
      <c r="AA802" s="116"/>
      <c r="AB802" s="116"/>
      <c r="AC802" s="116"/>
      <c r="AD802" s="116"/>
      <c r="AE802" s="116"/>
      <c r="AF802" s="116"/>
      <c r="AG802" s="116"/>
      <c r="AH802" s="116"/>
    </row>
    <row r="803" spans="1:34" x14ac:dyDescent="0.3">
      <c r="A803" s="126"/>
      <c r="B803" s="126"/>
      <c r="C803" s="126"/>
      <c r="D803" s="126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7"/>
      <c r="W803" s="116"/>
      <c r="X803" s="116"/>
      <c r="Y803" s="116"/>
      <c r="Z803" s="116"/>
      <c r="AA803" s="116"/>
      <c r="AB803" s="116"/>
      <c r="AC803" s="116"/>
      <c r="AD803" s="116"/>
      <c r="AE803" s="116"/>
      <c r="AF803" s="116"/>
      <c r="AG803" s="116"/>
      <c r="AH803" s="116"/>
    </row>
    <row r="804" spans="1:34" x14ac:dyDescent="0.3">
      <c r="A804" s="126"/>
      <c r="B804" s="126"/>
      <c r="C804" s="126" t="s">
        <v>36</v>
      </c>
      <c r="D804" s="126"/>
      <c r="E804" s="117"/>
      <c r="F804" s="117" t="e">
        <f>IF(D812*F812=0,0,F802)</f>
        <v>#VALUE!</v>
      </c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  <c r="W804" s="116"/>
      <c r="X804" s="116"/>
      <c r="Y804" s="116"/>
      <c r="Z804" s="116"/>
      <c r="AA804" s="116"/>
      <c r="AB804" s="116"/>
      <c r="AC804" s="116"/>
      <c r="AD804" s="116"/>
      <c r="AE804" s="116"/>
      <c r="AF804" s="116"/>
      <c r="AG804" s="116"/>
      <c r="AH804" s="116"/>
    </row>
    <row r="805" spans="1:34" x14ac:dyDescent="0.3">
      <c r="A805" s="126"/>
      <c r="B805" s="126"/>
      <c r="C805" s="126"/>
      <c r="D805" s="126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7"/>
      <c r="W805" s="116"/>
      <c r="X805" s="116"/>
      <c r="Y805" s="116"/>
      <c r="Z805" s="116"/>
      <c r="AA805" s="116"/>
      <c r="AB805" s="116"/>
      <c r="AC805" s="116"/>
      <c r="AD805" s="116"/>
      <c r="AE805" s="116"/>
      <c r="AF805" s="116"/>
      <c r="AG805" s="116"/>
      <c r="AH805" s="116"/>
    </row>
    <row r="806" spans="1:34" x14ac:dyDescent="0.3">
      <c r="A806" s="126"/>
      <c r="B806" s="126"/>
      <c r="C806" s="126" t="s">
        <v>28</v>
      </c>
      <c r="D806" s="126" t="e">
        <f>(I793-F806*A793)/B794</f>
        <v>#VALUE!</v>
      </c>
      <c r="E806" s="117" t="s">
        <v>31</v>
      </c>
      <c r="F806" s="117" t="e">
        <f>(B796/B798)</f>
        <v>#VALUE!</v>
      </c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6"/>
      <c r="X806" s="116"/>
      <c r="Y806" s="116"/>
      <c r="Z806" s="116"/>
      <c r="AA806" s="116"/>
      <c r="AB806" s="116"/>
      <c r="AC806" s="116"/>
      <c r="AD806" s="116"/>
      <c r="AE806" s="116"/>
      <c r="AF806" s="116"/>
      <c r="AG806" s="116"/>
      <c r="AH806" s="116"/>
    </row>
    <row r="807" spans="1:34" x14ac:dyDescent="0.3">
      <c r="A807" s="126"/>
      <c r="B807" s="126"/>
      <c r="C807" s="126"/>
      <c r="D807" s="126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7"/>
      <c r="W807" s="116"/>
      <c r="X807" s="116"/>
      <c r="Y807" s="116"/>
      <c r="Z807" s="116"/>
      <c r="AA807" s="116"/>
      <c r="AB807" s="116"/>
      <c r="AC807" s="116"/>
      <c r="AD807" s="116"/>
      <c r="AE807" s="116"/>
      <c r="AF807" s="116"/>
      <c r="AG807" s="116"/>
      <c r="AH807" s="116"/>
    </row>
    <row r="808" spans="1:34" x14ac:dyDescent="0.3">
      <c r="A808" s="126"/>
      <c r="B808" s="126"/>
      <c r="C808" s="126" t="s">
        <v>29</v>
      </c>
      <c r="D808" s="126" t="e">
        <f>((2.71828184^(-D806/F806)))-ABS(V752-W752)</f>
        <v>#VALUE!</v>
      </c>
      <c r="E808" s="117" t="s">
        <v>32</v>
      </c>
      <c r="F808" s="117">
        <f>'FALL A+F'!$F$159</f>
        <v>0</v>
      </c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  <c r="W808" s="116"/>
      <c r="X808" s="116"/>
      <c r="Y808" s="116"/>
      <c r="Z808" s="116"/>
      <c r="AA808" s="116"/>
      <c r="AB808" s="116"/>
      <c r="AC808" s="116"/>
      <c r="AD808" s="116"/>
      <c r="AE808" s="116"/>
      <c r="AF808" s="116"/>
      <c r="AG808" s="116"/>
      <c r="AH808" s="116"/>
    </row>
    <row r="809" spans="1:34" x14ac:dyDescent="0.3">
      <c r="A809" s="126"/>
      <c r="B809" s="126"/>
      <c r="C809" s="126"/>
      <c r="D809" s="126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  <c r="W809" s="116"/>
      <c r="X809" s="116"/>
      <c r="Y809" s="116"/>
      <c r="Z809" s="116"/>
      <c r="AA809" s="116"/>
      <c r="AB809" s="116"/>
      <c r="AC809" s="116"/>
      <c r="AD809" s="116"/>
      <c r="AE809" s="116"/>
      <c r="AF809" s="116"/>
      <c r="AG809" s="116"/>
      <c r="AH809" s="116"/>
    </row>
    <row r="810" spans="1:34" x14ac:dyDescent="0.3">
      <c r="A810" s="126"/>
      <c r="B810" s="126"/>
      <c r="C810" s="126" t="s">
        <v>30</v>
      </c>
      <c r="D810" s="126">
        <f>(E791+F810)</f>
        <v>23.4</v>
      </c>
      <c r="E810" s="117" t="s">
        <v>20</v>
      </c>
      <c r="F810" s="117">
        <f>(MAX(B671:B710)-MIN(B671:B710))*1.6</f>
        <v>14.4</v>
      </c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  <c r="V810" s="117"/>
      <c r="W810" s="116"/>
      <c r="X810" s="116"/>
      <c r="Y810" s="116"/>
      <c r="Z810" s="116"/>
      <c r="AA810" s="116"/>
      <c r="AB810" s="116"/>
      <c r="AC810" s="116"/>
      <c r="AD810" s="116"/>
      <c r="AE810" s="116"/>
      <c r="AF810" s="116"/>
      <c r="AG810" s="116"/>
      <c r="AH810" s="116"/>
    </row>
    <row r="811" spans="1:34" x14ac:dyDescent="0.3">
      <c r="A811" s="126"/>
      <c r="B811" s="126"/>
      <c r="C811" s="126"/>
      <c r="D811" s="126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  <c r="W811" s="116"/>
      <c r="X811" s="116"/>
      <c r="Y811" s="116"/>
      <c r="Z811" s="116"/>
      <c r="AA811" s="116"/>
      <c r="AB811" s="116"/>
      <c r="AC811" s="116"/>
      <c r="AD811" s="116"/>
      <c r="AE811" s="116"/>
      <c r="AF811" s="116"/>
      <c r="AG811" s="116"/>
      <c r="AH811" s="116"/>
    </row>
    <row r="812" spans="1:34" x14ac:dyDescent="0.3">
      <c r="A812" s="126"/>
      <c r="B812" s="126"/>
      <c r="C812" s="126" t="s">
        <v>22</v>
      </c>
      <c r="D812" s="126" t="e">
        <f>IF(A791&lt;D808,0,F802)</f>
        <v>#VALUE!</v>
      </c>
      <c r="E812" s="117" t="s">
        <v>24</v>
      </c>
      <c r="F812" s="117" t="e">
        <f>IF(A752&gt;D808,0,D808)</f>
        <v>#VALUE!</v>
      </c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  <c r="W812" s="116"/>
      <c r="X812" s="116"/>
      <c r="Y812" s="116"/>
      <c r="Z812" s="116"/>
      <c r="AA812" s="116"/>
      <c r="AB812" s="116"/>
      <c r="AC812" s="116"/>
      <c r="AD812" s="116"/>
      <c r="AE812" s="116"/>
      <c r="AF812" s="116"/>
      <c r="AG812" s="116"/>
      <c r="AH812" s="116"/>
    </row>
    <row r="813" spans="1:34" x14ac:dyDescent="0.3">
      <c r="A813" s="126"/>
      <c r="B813" s="126"/>
      <c r="C813" s="126"/>
      <c r="D813" s="126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7"/>
      <c r="W813" s="116"/>
      <c r="X813" s="116"/>
      <c r="Y813" s="116"/>
      <c r="Z813" s="116"/>
      <c r="AA813" s="116"/>
      <c r="AB813" s="116"/>
      <c r="AC813" s="116"/>
      <c r="AD813" s="116"/>
      <c r="AE813" s="116"/>
      <c r="AF813" s="116"/>
      <c r="AG813" s="116"/>
      <c r="AH813" s="116"/>
    </row>
    <row r="814" spans="1:34" x14ac:dyDescent="0.3">
      <c r="A814" s="126"/>
      <c r="B814" s="126"/>
      <c r="C814" s="126" t="s">
        <v>23</v>
      </c>
      <c r="D814" s="126" t="s">
        <v>21</v>
      </c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7"/>
      <c r="W814" s="116"/>
      <c r="X814" s="116"/>
      <c r="Y814" s="116"/>
      <c r="Z814" s="116"/>
      <c r="AA814" s="116"/>
      <c r="AB814" s="116"/>
      <c r="AC814" s="116"/>
      <c r="AD814" s="116"/>
      <c r="AE814" s="116"/>
      <c r="AF814" s="116"/>
      <c r="AG814" s="116"/>
      <c r="AH814" s="116"/>
    </row>
    <row r="815" spans="1:34" x14ac:dyDescent="0.3">
      <c r="A815" s="126"/>
      <c r="B815" s="126"/>
      <c r="C815" s="126"/>
      <c r="D815" s="126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6"/>
      <c r="X815" s="116"/>
      <c r="Y815" s="116"/>
      <c r="Z815" s="116"/>
      <c r="AA815" s="116"/>
      <c r="AB815" s="116"/>
      <c r="AC815" s="116"/>
      <c r="AD815" s="116"/>
      <c r="AE815" s="116"/>
      <c r="AF815" s="116"/>
      <c r="AG815" s="116"/>
      <c r="AH815" s="116"/>
    </row>
    <row r="816" spans="1:34" x14ac:dyDescent="0.3">
      <c r="A816" s="126"/>
      <c r="B816" s="126"/>
      <c r="C816" s="126"/>
      <c r="D816" s="126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7"/>
      <c r="W816" s="116"/>
      <c r="X816" s="116"/>
      <c r="Y816" s="116"/>
      <c r="Z816" s="116"/>
      <c r="AA816" s="116"/>
      <c r="AB816" s="116"/>
      <c r="AC816" s="116"/>
      <c r="AD816" s="116"/>
      <c r="AE816" s="116"/>
      <c r="AF816" s="116"/>
      <c r="AG816" s="116"/>
      <c r="AH816" s="116"/>
    </row>
    <row r="817" spans="1:34" x14ac:dyDescent="0.3">
      <c r="A817" s="126"/>
      <c r="B817" s="126"/>
      <c r="C817" s="126" t="s">
        <v>25</v>
      </c>
      <c r="D817" s="126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7"/>
      <c r="W817" s="116"/>
      <c r="X817" s="116"/>
      <c r="Y817" s="116"/>
      <c r="Z817" s="116"/>
      <c r="AA817" s="116"/>
      <c r="AB817" s="116"/>
      <c r="AC817" s="116"/>
      <c r="AD817" s="116"/>
      <c r="AE817" s="116"/>
      <c r="AF817" s="116"/>
      <c r="AG817" s="116"/>
      <c r="AH817" s="116"/>
    </row>
    <row r="818" spans="1:34" x14ac:dyDescent="0.3">
      <c r="A818" s="126"/>
      <c r="B818" s="126"/>
      <c r="C818" s="126"/>
      <c r="D818" s="126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7"/>
      <c r="W818" s="116"/>
      <c r="X818" s="116"/>
      <c r="Y818" s="116"/>
      <c r="Z818" s="116"/>
      <c r="AA818" s="116"/>
      <c r="AB818" s="116"/>
      <c r="AC818" s="116"/>
      <c r="AD818" s="116"/>
      <c r="AE818" s="116"/>
      <c r="AF818" s="116"/>
      <c r="AG818" s="116"/>
      <c r="AH818" s="116"/>
    </row>
    <row r="819" spans="1:34" x14ac:dyDescent="0.3">
      <c r="A819" s="126"/>
      <c r="B819" s="126"/>
      <c r="C819" s="126" t="s">
        <v>26</v>
      </c>
      <c r="D819" s="126">
        <v>700</v>
      </c>
      <c r="E819" s="117" t="s">
        <v>33</v>
      </c>
      <c r="F819" s="117" t="e">
        <f>((2.71828184^(F806*LN((D819)+ABS(V752-W752)))+D806)/((2.71828184^(F806*LN((D819)+ABS(V752-W752)))+D806)+1))*1</f>
        <v>#VALUE!</v>
      </c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7"/>
      <c r="W819" s="116"/>
      <c r="X819" s="116"/>
      <c r="Y819" s="116"/>
      <c r="Z819" s="116"/>
      <c r="AA819" s="116"/>
      <c r="AB819" s="116"/>
      <c r="AC819" s="116"/>
      <c r="AD819" s="116"/>
      <c r="AE819" s="116"/>
      <c r="AF819" s="116"/>
      <c r="AG819" s="116"/>
      <c r="AH819" s="116"/>
    </row>
    <row r="820" spans="1:34" x14ac:dyDescent="0.3">
      <c r="A820" s="126"/>
      <c r="B820" s="126"/>
      <c r="C820" s="126" t="s">
        <v>49</v>
      </c>
      <c r="D820" s="126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  <c r="V820" s="117"/>
      <c r="W820" s="116"/>
      <c r="X820" s="116"/>
      <c r="Y820" s="116"/>
      <c r="Z820" s="116"/>
      <c r="AA820" s="116"/>
      <c r="AB820" s="116"/>
      <c r="AC820" s="116"/>
      <c r="AD820" s="116"/>
      <c r="AE820" s="116"/>
      <c r="AF820" s="116"/>
      <c r="AG820" s="116"/>
      <c r="AH820" s="116"/>
    </row>
    <row r="821" spans="1:34" x14ac:dyDescent="0.3">
      <c r="A821" s="126"/>
      <c r="B821" s="126"/>
      <c r="C821" s="126"/>
      <c r="D821" s="126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7"/>
      <c r="W821" s="116"/>
      <c r="X821" s="116"/>
      <c r="Y821" s="116"/>
      <c r="Z821" s="116"/>
      <c r="AA821" s="116"/>
      <c r="AB821" s="116"/>
      <c r="AC821" s="116"/>
      <c r="AD821" s="116"/>
      <c r="AE821" s="116"/>
      <c r="AF821" s="116"/>
      <c r="AG821" s="116"/>
      <c r="AH821" s="116"/>
    </row>
    <row r="822" spans="1:34" x14ac:dyDescent="0.3">
      <c r="A822" s="126"/>
      <c r="B822" s="126"/>
      <c r="C822" s="126" t="s">
        <v>27</v>
      </c>
      <c r="D822" s="126">
        <v>302.83999999999997</v>
      </c>
      <c r="E822" s="117" t="s">
        <v>34</v>
      </c>
      <c r="F822" s="117" t="e">
        <f>(2.71828184^((LN((D822/D810)/(1-(D822/D810)))-D806)/F806))</f>
        <v>#NUM!</v>
      </c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7"/>
      <c r="W822" s="116"/>
      <c r="X822" s="116"/>
      <c r="Y822" s="116"/>
      <c r="Z822" s="116"/>
      <c r="AA822" s="116"/>
      <c r="AB822" s="116"/>
      <c r="AC822" s="116"/>
      <c r="AD822" s="116"/>
      <c r="AE822" s="116"/>
      <c r="AF822" s="116"/>
      <c r="AG822" s="116"/>
      <c r="AH822" s="116"/>
    </row>
    <row r="823" spans="1:34" x14ac:dyDescent="0.3">
      <c r="A823" s="126"/>
      <c r="B823" s="126"/>
      <c r="C823" s="126" t="s">
        <v>38</v>
      </c>
      <c r="D823" s="126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6"/>
      <c r="X823" s="116"/>
      <c r="Y823" s="116"/>
      <c r="Z823" s="116"/>
      <c r="AA823" s="116"/>
      <c r="AB823" s="116"/>
      <c r="AC823" s="116"/>
      <c r="AD823" s="116"/>
      <c r="AE823" s="116"/>
      <c r="AF823" s="116"/>
      <c r="AG823" s="116"/>
      <c r="AH823" s="116"/>
    </row>
    <row r="824" spans="1:34" x14ac:dyDescent="0.3">
      <c r="A824" s="126"/>
      <c r="B824" s="126"/>
      <c r="C824" s="126" t="s">
        <v>39</v>
      </c>
      <c r="D824" s="126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  <c r="V824" s="117"/>
      <c r="W824" s="116"/>
      <c r="X824" s="116"/>
      <c r="Y824" s="116"/>
      <c r="Z824" s="116"/>
      <c r="AA824" s="116"/>
      <c r="AB824" s="116"/>
      <c r="AC824" s="116"/>
      <c r="AD824" s="116"/>
      <c r="AE824" s="116"/>
      <c r="AF824" s="116"/>
      <c r="AG824" s="116"/>
      <c r="AH824" s="116"/>
    </row>
    <row r="825" spans="1:34" x14ac:dyDescent="0.3">
      <c r="A825" s="126"/>
      <c r="B825" s="126"/>
      <c r="C825" s="126"/>
      <c r="D825" s="126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7"/>
      <c r="W825" s="116"/>
      <c r="X825" s="116"/>
      <c r="Y825" s="116"/>
      <c r="Z825" s="116"/>
      <c r="AA825" s="116"/>
      <c r="AB825" s="116"/>
      <c r="AC825" s="116"/>
      <c r="AD825" s="116"/>
      <c r="AE825" s="116"/>
      <c r="AF825" s="116"/>
      <c r="AG825" s="116"/>
      <c r="AH825" s="116"/>
    </row>
    <row r="826" spans="1:34" x14ac:dyDescent="0.3">
      <c r="A826" s="126"/>
      <c r="B826" s="126"/>
      <c r="C826" s="126"/>
      <c r="D826" s="126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7"/>
      <c r="W826" s="116"/>
      <c r="X826" s="116"/>
      <c r="Y826" s="116"/>
      <c r="Z826" s="116"/>
      <c r="AA826" s="116"/>
      <c r="AB826" s="116"/>
      <c r="AC826" s="116"/>
      <c r="AD826" s="116"/>
      <c r="AE826" s="116"/>
      <c r="AF826" s="116"/>
      <c r="AG826" s="116"/>
      <c r="AH826" s="116"/>
    </row>
    <row r="827" spans="1:34" x14ac:dyDescent="0.3">
      <c r="A827" s="126"/>
      <c r="B827" s="126"/>
      <c r="C827" s="126"/>
      <c r="D827" s="126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7"/>
      <c r="W827" s="116"/>
      <c r="X827" s="116"/>
      <c r="Y827" s="116"/>
      <c r="Z827" s="116"/>
      <c r="AA827" s="116"/>
      <c r="AB827" s="116"/>
      <c r="AC827" s="116"/>
      <c r="AD827" s="116"/>
      <c r="AE827" s="116"/>
      <c r="AF827" s="116"/>
      <c r="AG827" s="116"/>
      <c r="AH827" s="116"/>
    </row>
    <row r="828" spans="1:34" x14ac:dyDescent="0.3">
      <c r="A828" s="126"/>
      <c r="B828" s="126"/>
      <c r="C828" s="126"/>
      <c r="D828" s="126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  <c r="W828" s="116"/>
      <c r="X828" s="116"/>
      <c r="Y828" s="116"/>
      <c r="Z828" s="116"/>
      <c r="AA828" s="116"/>
      <c r="AB828" s="116"/>
      <c r="AC828" s="116"/>
      <c r="AD828" s="116"/>
      <c r="AE828" s="116"/>
      <c r="AF828" s="116"/>
      <c r="AG828" s="116"/>
      <c r="AH828" s="116"/>
    </row>
    <row r="829" spans="1:34" x14ac:dyDescent="0.3">
      <c r="A829" s="126"/>
      <c r="B829" s="126"/>
      <c r="C829" s="126"/>
      <c r="D829" s="126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  <c r="V829" s="117"/>
      <c r="W829" s="116"/>
      <c r="X829" s="116"/>
      <c r="Y829" s="116"/>
      <c r="Z829" s="116"/>
      <c r="AA829" s="116"/>
      <c r="AB829" s="116"/>
      <c r="AC829" s="116"/>
      <c r="AD829" s="116"/>
      <c r="AE829" s="116"/>
      <c r="AF829" s="116"/>
      <c r="AG829" s="116"/>
      <c r="AH829" s="116"/>
    </row>
    <row r="830" spans="1:34" x14ac:dyDescent="0.3">
      <c r="A830" s="126"/>
      <c r="B830" s="126"/>
      <c r="C830" s="126"/>
      <c r="D830" s="126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  <c r="V830" s="117"/>
      <c r="W830" s="116"/>
      <c r="X830" s="116"/>
      <c r="Y830" s="116"/>
      <c r="Z830" s="116"/>
      <c r="AA830" s="116"/>
      <c r="AB830" s="116"/>
      <c r="AC830" s="116"/>
      <c r="AD830" s="116"/>
      <c r="AE830" s="116"/>
      <c r="AF830" s="116"/>
      <c r="AG830" s="116"/>
      <c r="AH830" s="116"/>
    </row>
    <row r="831" spans="1:34" x14ac:dyDescent="0.3">
      <c r="A831" s="126"/>
      <c r="B831" s="126"/>
      <c r="C831" s="126"/>
      <c r="D831" s="126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7"/>
      <c r="W831" s="116"/>
      <c r="X831" s="116"/>
      <c r="Y831" s="116"/>
      <c r="Z831" s="116"/>
      <c r="AA831" s="116"/>
      <c r="AB831" s="116"/>
      <c r="AC831" s="116"/>
      <c r="AD831" s="116"/>
      <c r="AE831" s="116"/>
      <c r="AF831" s="116"/>
      <c r="AG831" s="116"/>
      <c r="AH831" s="116"/>
    </row>
    <row r="832" spans="1:34" x14ac:dyDescent="0.3">
      <c r="A832" s="126" t="s">
        <v>7</v>
      </c>
      <c r="B832" s="126" t="s">
        <v>8</v>
      </c>
      <c r="C832" s="126" t="s">
        <v>12</v>
      </c>
      <c r="D832" s="126" t="s">
        <v>9</v>
      </c>
      <c r="E832" s="117" t="s">
        <v>10</v>
      </c>
      <c r="F832" s="117" t="s">
        <v>17</v>
      </c>
      <c r="G832" s="117" t="s">
        <v>14</v>
      </c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7"/>
      <c r="W832" s="116"/>
      <c r="X832" s="116"/>
      <c r="Y832" s="116"/>
      <c r="Z832" s="116"/>
      <c r="AA832" s="116"/>
      <c r="AB832" s="116"/>
      <c r="AC832" s="116"/>
      <c r="AD832" s="116"/>
      <c r="AE832" s="116"/>
      <c r="AF832" s="116"/>
      <c r="AG832" s="116"/>
      <c r="AH832" s="116"/>
    </row>
    <row r="833" spans="1:34" x14ac:dyDescent="0.3">
      <c r="A833" s="126">
        <f t="shared" ref="A833:B852" si="47">A6</f>
        <v>0</v>
      </c>
      <c r="B833" s="126">
        <f t="shared" si="47"/>
        <v>0</v>
      </c>
      <c r="C833" s="126">
        <f t="shared" ref="C833:C872" si="48">(A833^2)</f>
        <v>0</v>
      </c>
      <c r="D833" s="126">
        <f>IF(B833=0,E833,B833)</f>
        <v>9</v>
      </c>
      <c r="E833" s="117">
        <f>MAX(B833:B872)</f>
        <v>9</v>
      </c>
      <c r="F833" s="117">
        <f>IF(B833="","",(((E833+F891)/(D833))-10^-0.0000001)^-1)</f>
        <v>0.55555548448813175</v>
      </c>
      <c r="G833" s="117">
        <f>IF(B833="",1,F833)</f>
        <v>0.55555548448813175</v>
      </c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  <c r="V833" s="117"/>
      <c r="W833" s="116"/>
      <c r="X833" s="116"/>
      <c r="Y833" s="116"/>
      <c r="Z833" s="116"/>
      <c r="AA833" s="116"/>
      <c r="AB833" s="116"/>
      <c r="AC833" s="116"/>
      <c r="AD833" s="116"/>
      <c r="AE833" s="116"/>
      <c r="AF833" s="116"/>
      <c r="AG833" s="116"/>
      <c r="AH833" s="116"/>
    </row>
    <row r="834" spans="1:34" x14ac:dyDescent="0.3">
      <c r="A834" s="126">
        <f t="shared" si="47"/>
        <v>0</v>
      </c>
      <c r="B834" s="126">
        <f t="shared" si="47"/>
        <v>0</v>
      </c>
      <c r="C834" s="126">
        <f t="shared" si="48"/>
        <v>0</v>
      </c>
      <c r="D834" s="126">
        <f t="shared" ref="D834:D872" si="49">IF(B834=0,E834,B834)</f>
        <v>9</v>
      </c>
      <c r="E834" s="117">
        <f>(E833)</f>
        <v>9</v>
      </c>
      <c r="F834" s="117">
        <f>IF(B834="","",(((E834+F891)/(D834))-10^-0.0000001)^-1)</f>
        <v>0.55555548448813175</v>
      </c>
      <c r="G834" s="117">
        <f t="shared" ref="G834:G872" si="50">IF(B834="",1,F834)</f>
        <v>0.55555548448813175</v>
      </c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7"/>
      <c r="W834" s="116"/>
      <c r="X834" s="116"/>
      <c r="Y834" s="116"/>
      <c r="Z834" s="116"/>
      <c r="AA834" s="116"/>
      <c r="AB834" s="116"/>
      <c r="AC834" s="116"/>
      <c r="AD834" s="116"/>
      <c r="AE834" s="116"/>
      <c r="AF834" s="116"/>
      <c r="AG834" s="116"/>
      <c r="AH834" s="116"/>
    </row>
    <row r="835" spans="1:34" x14ac:dyDescent="0.3">
      <c r="A835" s="126">
        <f t="shared" si="47"/>
        <v>0</v>
      </c>
      <c r="B835" s="126">
        <f t="shared" si="47"/>
        <v>0</v>
      </c>
      <c r="C835" s="126">
        <f t="shared" si="48"/>
        <v>0</v>
      </c>
      <c r="D835" s="126">
        <f t="shared" si="49"/>
        <v>9</v>
      </c>
      <c r="E835" s="117">
        <f t="shared" ref="E835:E872" si="51">(E834)</f>
        <v>9</v>
      </c>
      <c r="F835" s="117">
        <f>IF(B835="","",(((E835+F891)/(D835))-10^-0.0000001)^-1)</f>
        <v>0.55555548448813175</v>
      </c>
      <c r="G835" s="117">
        <f t="shared" si="50"/>
        <v>0.55555548448813175</v>
      </c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7"/>
      <c r="W835" s="116"/>
      <c r="X835" s="116"/>
      <c r="Y835" s="116"/>
      <c r="Z835" s="116"/>
      <c r="AA835" s="116"/>
      <c r="AB835" s="116"/>
      <c r="AC835" s="116"/>
      <c r="AD835" s="116"/>
      <c r="AE835" s="116"/>
      <c r="AF835" s="116"/>
      <c r="AG835" s="116"/>
      <c r="AH835" s="116"/>
    </row>
    <row r="836" spans="1:34" x14ac:dyDescent="0.3">
      <c r="A836" s="126">
        <f t="shared" si="47"/>
        <v>0</v>
      </c>
      <c r="B836" s="126">
        <f t="shared" si="47"/>
        <v>0</v>
      </c>
      <c r="C836" s="126">
        <f t="shared" si="48"/>
        <v>0</v>
      </c>
      <c r="D836" s="126">
        <f t="shared" si="49"/>
        <v>9</v>
      </c>
      <c r="E836" s="117">
        <f t="shared" si="51"/>
        <v>9</v>
      </c>
      <c r="F836" s="117">
        <f>IF(B836="","",(((E836+F891)/(D836))-10^-0.0000001)^-1)</f>
        <v>0.55555548448813175</v>
      </c>
      <c r="G836" s="117">
        <f t="shared" si="50"/>
        <v>0.55555548448813175</v>
      </c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7"/>
      <c r="W836" s="116"/>
      <c r="X836" s="116"/>
      <c r="Y836" s="116"/>
      <c r="Z836" s="116"/>
      <c r="AA836" s="116"/>
      <c r="AB836" s="116"/>
      <c r="AC836" s="116"/>
      <c r="AD836" s="116"/>
      <c r="AE836" s="116"/>
      <c r="AF836" s="116"/>
      <c r="AG836" s="116"/>
      <c r="AH836" s="116"/>
    </row>
    <row r="837" spans="1:34" x14ac:dyDescent="0.3">
      <c r="A837" s="126">
        <f t="shared" si="47"/>
        <v>0</v>
      </c>
      <c r="B837" s="126">
        <f t="shared" si="47"/>
        <v>0</v>
      </c>
      <c r="C837" s="126">
        <f t="shared" si="48"/>
        <v>0</v>
      </c>
      <c r="D837" s="126">
        <f t="shared" si="49"/>
        <v>9</v>
      </c>
      <c r="E837" s="117">
        <f t="shared" si="51"/>
        <v>9</v>
      </c>
      <c r="F837" s="117">
        <f>IF(B837="","",(((E837+F891)/(D837))-10^-0.0000001)^-1)</f>
        <v>0.55555548448813175</v>
      </c>
      <c r="G837" s="117">
        <f t="shared" si="50"/>
        <v>0.55555548448813175</v>
      </c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  <c r="W837" s="116"/>
      <c r="X837" s="116"/>
      <c r="Y837" s="116"/>
      <c r="Z837" s="116"/>
      <c r="AA837" s="116"/>
      <c r="AB837" s="116"/>
      <c r="AC837" s="116"/>
      <c r="AD837" s="116"/>
      <c r="AE837" s="116"/>
      <c r="AF837" s="116"/>
      <c r="AG837" s="116"/>
      <c r="AH837" s="116"/>
    </row>
    <row r="838" spans="1:34" x14ac:dyDescent="0.3">
      <c r="A838" s="126">
        <f t="shared" si="47"/>
        <v>0</v>
      </c>
      <c r="B838" s="126">
        <f t="shared" si="47"/>
        <v>0</v>
      </c>
      <c r="C838" s="126">
        <f t="shared" si="48"/>
        <v>0</v>
      </c>
      <c r="D838" s="126">
        <f t="shared" si="49"/>
        <v>9</v>
      </c>
      <c r="E838" s="117">
        <f t="shared" si="51"/>
        <v>9</v>
      </c>
      <c r="F838" s="117">
        <f>IF(B838="","",(((E838+F891)/(D838))-10^-0.0000001)^-1)</f>
        <v>0.55555548448813175</v>
      </c>
      <c r="G838" s="117">
        <f t="shared" si="50"/>
        <v>0.55555548448813175</v>
      </c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  <c r="W838" s="116"/>
      <c r="X838" s="116"/>
      <c r="Y838" s="116"/>
      <c r="Z838" s="116"/>
      <c r="AA838" s="116"/>
      <c r="AB838" s="116"/>
      <c r="AC838" s="116"/>
      <c r="AD838" s="116"/>
      <c r="AE838" s="116"/>
      <c r="AF838" s="116"/>
      <c r="AG838" s="116"/>
      <c r="AH838" s="116"/>
    </row>
    <row r="839" spans="1:34" x14ac:dyDescent="0.3">
      <c r="A839" s="126">
        <f t="shared" si="47"/>
        <v>0</v>
      </c>
      <c r="B839" s="126">
        <f t="shared" si="47"/>
        <v>0</v>
      </c>
      <c r="C839" s="126">
        <f t="shared" si="48"/>
        <v>0</v>
      </c>
      <c r="D839" s="126">
        <f t="shared" si="49"/>
        <v>9</v>
      </c>
      <c r="E839" s="117">
        <f t="shared" si="51"/>
        <v>9</v>
      </c>
      <c r="F839" s="117">
        <f>IF(B839="","",(((E839+F891)/(D839))-10^-0.0000001)^-1)</f>
        <v>0.55555548448813175</v>
      </c>
      <c r="G839" s="117">
        <f t="shared" si="50"/>
        <v>0.55555548448813175</v>
      </c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  <c r="W839" s="116"/>
      <c r="X839" s="116"/>
      <c r="Y839" s="116"/>
      <c r="Z839" s="116"/>
      <c r="AA839" s="116"/>
      <c r="AB839" s="116"/>
      <c r="AC839" s="116"/>
      <c r="AD839" s="116"/>
      <c r="AE839" s="116"/>
      <c r="AF839" s="116"/>
      <c r="AG839" s="116"/>
      <c r="AH839" s="116"/>
    </row>
    <row r="840" spans="1:34" x14ac:dyDescent="0.3">
      <c r="A840" s="126">
        <f t="shared" si="47"/>
        <v>0</v>
      </c>
      <c r="B840" s="126">
        <f t="shared" si="47"/>
        <v>0</v>
      </c>
      <c r="C840" s="126">
        <f t="shared" si="48"/>
        <v>0</v>
      </c>
      <c r="D840" s="126">
        <f t="shared" si="49"/>
        <v>9</v>
      </c>
      <c r="E840" s="117">
        <f t="shared" si="51"/>
        <v>9</v>
      </c>
      <c r="F840" s="117">
        <f>IF(B840="","",(((E840+F891)/(D840))-10^-0.0000001)^-1)</f>
        <v>0.55555548448813175</v>
      </c>
      <c r="G840" s="117">
        <f t="shared" si="50"/>
        <v>0.55555548448813175</v>
      </c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  <c r="W840" s="116"/>
      <c r="X840" s="116"/>
      <c r="Y840" s="116"/>
      <c r="Z840" s="116"/>
      <c r="AA840" s="116"/>
      <c r="AB840" s="116"/>
      <c r="AC840" s="116"/>
      <c r="AD840" s="116"/>
      <c r="AE840" s="116"/>
      <c r="AF840" s="116"/>
      <c r="AG840" s="116"/>
      <c r="AH840" s="116"/>
    </row>
    <row r="841" spans="1:34" x14ac:dyDescent="0.3">
      <c r="A841" s="126">
        <f t="shared" si="47"/>
        <v>0</v>
      </c>
      <c r="B841" s="126">
        <f t="shared" si="47"/>
        <v>0</v>
      </c>
      <c r="C841" s="126">
        <f t="shared" si="48"/>
        <v>0</v>
      </c>
      <c r="D841" s="126">
        <f t="shared" si="49"/>
        <v>9</v>
      </c>
      <c r="E841" s="117">
        <f t="shared" si="51"/>
        <v>9</v>
      </c>
      <c r="F841" s="117">
        <f>IF(B841="","",(((E841+F891)/(D841))-10^-0.0000001)^-1)</f>
        <v>0.55555548448813175</v>
      </c>
      <c r="G841" s="117">
        <f t="shared" si="50"/>
        <v>0.55555548448813175</v>
      </c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  <c r="W841" s="116"/>
      <c r="X841" s="116"/>
      <c r="Y841" s="116"/>
      <c r="Z841" s="116"/>
      <c r="AA841" s="116"/>
      <c r="AB841" s="116"/>
      <c r="AC841" s="116"/>
      <c r="AD841" s="116"/>
      <c r="AE841" s="116"/>
      <c r="AF841" s="116"/>
      <c r="AG841" s="116"/>
      <c r="AH841" s="116"/>
    </row>
    <row r="842" spans="1:34" x14ac:dyDescent="0.3">
      <c r="A842" s="126">
        <f t="shared" si="47"/>
        <v>0</v>
      </c>
      <c r="B842" s="126">
        <f t="shared" si="47"/>
        <v>0</v>
      </c>
      <c r="C842" s="126">
        <f t="shared" si="48"/>
        <v>0</v>
      </c>
      <c r="D842" s="126">
        <f t="shared" si="49"/>
        <v>9</v>
      </c>
      <c r="E842" s="117">
        <f t="shared" si="51"/>
        <v>9</v>
      </c>
      <c r="F842" s="117">
        <f>IF(B842="","",(((E842+F891)/(D842))-10^-0.0000001)^-1)</f>
        <v>0.55555548448813175</v>
      </c>
      <c r="G842" s="117">
        <f t="shared" si="50"/>
        <v>0.55555548448813175</v>
      </c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  <c r="W842" s="116"/>
      <c r="X842" s="116"/>
      <c r="Y842" s="116"/>
      <c r="Z842" s="116"/>
      <c r="AA842" s="116"/>
      <c r="AB842" s="116"/>
      <c r="AC842" s="116"/>
      <c r="AD842" s="116"/>
      <c r="AE842" s="116"/>
      <c r="AF842" s="116"/>
      <c r="AG842" s="116"/>
      <c r="AH842" s="116"/>
    </row>
    <row r="843" spans="1:34" x14ac:dyDescent="0.3">
      <c r="A843" s="126">
        <f t="shared" si="47"/>
        <v>0</v>
      </c>
      <c r="B843" s="126">
        <f t="shared" si="47"/>
        <v>0</v>
      </c>
      <c r="C843" s="126">
        <f t="shared" si="48"/>
        <v>0</v>
      </c>
      <c r="D843" s="126">
        <f t="shared" si="49"/>
        <v>9</v>
      </c>
      <c r="E843" s="117">
        <f t="shared" si="51"/>
        <v>9</v>
      </c>
      <c r="F843" s="117">
        <f>IF(B843="","",(((E843+F891)/(D843))-10^-0.0000001)^-1)</f>
        <v>0.55555548448813175</v>
      </c>
      <c r="G843" s="117">
        <f t="shared" si="50"/>
        <v>0.55555548448813175</v>
      </c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7"/>
      <c r="W843" s="116"/>
      <c r="X843" s="116"/>
      <c r="Y843" s="116"/>
      <c r="Z843" s="116"/>
      <c r="AA843" s="116"/>
      <c r="AB843" s="116"/>
      <c r="AC843" s="116"/>
      <c r="AD843" s="116"/>
      <c r="AE843" s="116"/>
      <c r="AF843" s="116"/>
      <c r="AG843" s="116"/>
      <c r="AH843" s="116"/>
    </row>
    <row r="844" spans="1:34" x14ac:dyDescent="0.3">
      <c r="A844" s="126">
        <f t="shared" si="47"/>
        <v>0</v>
      </c>
      <c r="B844" s="126">
        <f t="shared" si="47"/>
        <v>0</v>
      </c>
      <c r="C844" s="126">
        <f t="shared" si="48"/>
        <v>0</v>
      </c>
      <c r="D844" s="126">
        <f t="shared" si="49"/>
        <v>9</v>
      </c>
      <c r="E844" s="117">
        <f t="shared" si="51"/>
        <v>9</v>
      </c>
      <c r="F844" s="117">
        <f>IF(B844="","",(((E844+F891)/(D844))-10^-0.0000001)^-1)</f>
        <v>0.55555548448813175</v>
      </c>
      <c r="G844" s="117">
        <f t="shared" si="50"/>
        <v>0.55555548448813175</v>
      </c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7"/>
      <c r="W844" s="116"/>
      <c r="X844" s="116"/>
      <c r="Y844" s="116"/>
      <c r="Z844" s="116"/>
      <c r="AA844" s="116"/>
      <c r="AB844" s="116"/>
      <c r="AC844" s="116"/>
      <c r="AD844" s="116"/>
      <c r="AE844" s="116"/>
      <c r="AF844" s="116"/>
      <c r="AG844" s="116"/>
      <c r="AH844" s="116"/>
    </row>
    <row r="845" spans="1:34" x14ac:dyDescent="0.3">
      <c r="A845" s="126">
        <f t="shared" si="47"/>
        <v>0</v>
      </c>
      <c r="B845" s="126">
        <f t="shared" si="47"/>
        <v>0</v>
      </c>
      <c r="C845" s="126">
        <f t="shared" si="48"/>
        <v>0</v>
      </c>
      <c r="D845" s="126">
        <f t="shared" si="49"/>
        <v>9</v>
      </c>
      <c r="E845" s="117">
        <f t="shared" si="51"/>
        <v>9</v>
      </c>
      <c r="F845" s="117">
        <f>IF(B845="","",(((E845+F891)/(D845))-10^-0.0000001)^-1)</f>
        <v>0.55555548448813175</v>
      </c>
      <c r="G845" s="117">
        <f t="shared" si="50"/>
        <v>0.55555548448813175</v>
      </c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  <c r="V845" s="117"/>
      <c r="W845" s="116"/>
      <c r="X845" s="116"/>
      <c r="Y845" s="116"/>
      <c r="Z845" s="116"/>
      <c r="AA845" s="116"/>
      <c r="AB845" s="116"/>
      <c r="AC845" s="116"/>
      <c r="AD845" s="116"/>
      <c r="AE845" s="116"/>
      <c r="AF845" s="116"/>
      <c r="AG845" s="116"/>
      <c r="AH845" s="116"/>
    </row>
    <row r="846" spans="1:34" x14ac:dyDescent="0.3">
      <c r="A846" s="126">
        <f t="shared" si="47"/>
        <v>0</v>
      </c>
      <c r="B846" s="126">
        <f t="shared" si="47"/>
        <v>0</v>
      </c>
      <c r="C846" s="126">
        <f t="shared" si="48"/>
        <v>0</v>
      </c>
      <c r="D846" s="126">
        <f t="shared" si="49"/>
        <v>9</v>
      </c>
      <c r="E846" s="117">
        <f t="shared" si="51"/>
        <v>9</v>
      </c>
      <c r="F846" s="117">
        <f>IF(B846="","",(((E846+F891)/(D846))-10^-0.0000001)^-1)</f>
        <v>0.55555548448813175</v>
      </c>
      <c r="G846" s="117">
        <f t="shared" si="50"/>
        <v>0.55555548448813175</v>
      </c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  <c r="V846" s="117"/>
      <c r="W846" s="116"/>
      <c r="X846" s="116"/>
      <c r="Y846" s="116"/>
      <c r="Z846" s="116"/>
      <c r="AA846" s="116"/>
      <c r="AB846" s="116"/>
      <c r="AC846" s="116"/>
      <c r="AD846" s="116"/>
      <c r="AE846" s="116"/>
      <c r="AF846" s="116"/>
      <c r="AG846" s="116"/>
      <c r="AH846" s="116"/>
    </row>
    <row r="847" spans="1:34" x14ac:dyDescent="0.3">
      <c r="A847" s="126">
        <f t="shared" si="47"/>
        <v>0</v>
      </c>
      <c r="B847" s="126">
        <f t="shared" si="47"/>
        <v>0</v>
      </c>
      <c r="C847" s="126">
        <f t="shared" si="48"/>
        <v>0</v>
      </c>
      <c r="D847" s="126">
        <f t="shared" si="49"/>
        <v>9</v>
      </c>
      <c r="E847" s="117">
        <f t="shared" si="51"/>
        <v>9</v>
      </c>
      <c r="F847" s="117">
        <f>IF(B847="","",(((E847+F891)/(D847))-10^-0.0000001)^-1)</f>
        <v>0.55555548448813175</v>
      </c>
      <c r="G847" s="117">
        <f t="shared" si="50"/>
        <v>0.55555548448813175</v>
      </c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7"/>
      <c r="W847" s="116"/>
      <c r="X847" s="116"/>
      <c r="Y847" s="116"/>
      <c r="Z847" s="116"/>
      <c r="AA847" s="116"/>
      <c r="AB847" s="116"/>
      <c r="AC847" s="116"/>
      <c r="AD847" s="116"/>
      <c r="AE847" s="116"/>
      <c r="AF847" s="116"/>
      <c r="AG847" s="116"/>
      <c r="AH847" s="116"/>
    </row>
    <row r="848" spans="1:34" x14ac:dyDescent="0.3">
      <c r="A848" s="126">
        <f t="shared" si="47"/>
        <v>0</v>
      </c>
      <c r="B848" s="126">
        <f t="shared" si="47"/>
        <v>0</v>
      </c>
      <c r="C848" s="126">
        <f t="shared" si="48"/>
        <v>0</v>
      </c>
      <c r="D848" s="126">
        <f t="shared" si="49"/>
        <v>9</v>
      </c>
      <c r="E848" s="117">
        <f t="shared" si="51"/>
        <v>9</v>
      </c>
      <c r="F848" s="117">
        <f>IF(B848="","",(((E848+F891)/(D848))-10^-0.0000001)^-1)</f>
        <v>0.55555548448813175</v>
      </c>
      <c r="G848" s="117">
        <f t="shared" si="50"/>
        <v>0.55555548448813175</v>
      </c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  <c r="V848" s="117"/>
      <c r="W848" s="116"/>
      <c r="X848" s="116"/>
      <c r="Y848" s="116"/>
      <c r="Z848" s="116"/>
      <c r="AA848" s="116"/>
      <c r="AB848" s="116"/>
      <c r="AC848" s="116"/>
      <c r="AD848" s="116"/>
      <c r="AE848" s="116"/>
      <c r="AF848" s="116"/>
      <c r="AG848" s="116"/>
      <c r="AH848" s="116"/>
    </row>
    <row r="849" spans="1:34" x14ac:dyDescent="0.3">
      <c r="A849" s="126" t="str">
        <f t="shared" si="47"/>
        <v>Vorgaben (xWP1 - xs - xWP2)</v>
      </c>
      <c r="B849" s="126">
        <f t="shared" si="47"/>
        <v>9</v>
      </c>
      <c r="C849" s="126" t="e">
        <f t="shared" si="48"/>
        <v>#VALUE!</v>
      </c>
      <c r="D849" s="126">
        <f t="shared" si="49"/>
        <v>9</v>
      </c>
      <c r="E849" s="117">
        <f t="shared" si="51"/>
        <v>9</v>
      </c>
      <c r="F849" s="117">
        <f>IF(B849="","",(((E849+F891)/(D849))-10^-0.0000001)^-1)</f>
        <v>0.55555548448813175</v>
      </c>
      <c r="G849" s="117">
        <f t="shared" si="50"/>
        <v>0.55555548448813175</v>
      </c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7"/>
      <c r="W849" s="116"/>
      <c r="X849" s="116"/>
      <c r="Y849" s="116"/>
      <c r="Z849" s="116"/>
      <c r="AA849" s="116"/>
      <c r="AB849" s="116"/>
      <c r="AC849" s="116"/>
      <c r="AD849" s="116"/>
      <c r="AE849" s="116"/>
      <c r="AF849" s="116"/>
      <c r="AG849" s="116"/>
      <c r="AH849" s="116"/>
    </row>
    <row r="850" spans="1:34" x14ac:dyDescent="0.3">
      <c r="A850" s="126" t="str">
        <f t="shared" si="47"/>
        <v>Berechnet (x1% - X50% - x99%)</v>
      </c>
      <c r="B850" s="126">
        <f t="shared" si="47"/>
        <v>6.92</v>
      </c>
      <c r="C850" s="126" t="e">
        <f t="shared" si="48"/>
        <v>#VALUE!</v>
      </c>
      <c r="D850" s="126">
        <f t="shared" si="49"/>
        <v>6.92</v>
      </c>
      <c r="E850" s="117">
        <f t="shared" si="51"/>
        <v>9</v>
      </c>
      <c r="F850" s="117">
        <f>IF(B850="","",(((E850+F891)/(D850))-10^-0.0000001)^-1)</f>
        <v>0.37855576569001759</v>
      </c>
      <c r="G850" s="117">
        <f t="shared" si="50"/>
        <v>0.37855576569001759</v>
      </c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  <c r="V850" s="117"/>
      <c r="W850" s="116"/>
      <c r="X850" s="116"/>
      <c r="Y850" s="116"/>
      <c r="Z850" s="116"/>
      <c r="AA850" s="116"/>
      <c r="AB850" s="116"/>
      <c r="AC850" s="116"/>
      <c r="AD850" s="116"/>
      <c r="AE850" s="116"/>
      <c r="AF850" s="116"/>
      <c r="AG850" s="116"/>
      <c r="AH850" s="116"/>
    </row>
    <row r="851" spans="1:34" x14ac:dyDescent="0.3">
      <c r="A851" s="126" t="str">
        <f t="shared" si="47"/>
        <v>Abfrage:</v>
      </c>
      <c r="B851" s="126">
        <f t="shared" si="47"/>
        <v>0</v>
      </c>
      <c r="C851" s="126" t="e">
        <f t="shared" si="48"/>
        <v>#VALUE!</v>
      </c>
      <c r="D851" s="126">
        <f t="shared" si="49"/>
        <v>9</v>
      </c>
      <c r="E851" s="117">
        <f t="shared" si="51"/>
        <v>9</v>
      </c>
      <c r="F851" s="117">
        <f>IF(B851="","",(((E851+F891)/(D851))-10^-0.0000001)^-1)</f>
        <v>0.55555548448813175</v>
      </c>
      <c r="G851" s="117">
        <f t="shared" si="50"/>
        <v>0.55555548448813175</v>
      </c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7"/>
      <c r="W851" s="116"/>
      <c r="X851" s="116"/>
      <c r="Y851" s="116"/>
      <c r="Z851" s="116"/>
      <c r="AA851" s="116"/>
      <c r="AB851" s="116"/>
      <c r="AC851" s="116"/>
      <c r="AD851" s="116"/>
      <c r="AE851" s="116"/>
      <c r="AF851" s="116"/>
      <c r="AG851" s="116"/>
      <c r="AH851" s="116"/>
    </row>
    <row r="852" spans="1:34" x14ac:dyDescent="0.3">
      <c r="A852" s="126" t="str">
        <f t="shared" si="47"/>
        <v>Wenn x = (B23 ≤Abfrage≤ D23)</v>
      </c>
      <c r="B852" s="126">
        <f t="shared" si="47"/>
        <v>6.92</v>
      </c>
      <c r="C852" s="126" t="e">
        <f t="shared" si="48"/>
        <v>#VALUE!</v>
      </c>
      <c r="D852" s="126">
        <f t="shared" si="49"/>
        <v>6.92</v>
      </c>
      <c r="E852" s="117">
        <f t="shared" si="51"/>
        <v>9</v>
      </c>
      <c r="F852" s="117">
        <f>IF(B852="","",(((E852+F891)/(D852))-10^-0.0000001)^-1)</f>
        <v>0.37855576569001759</v>
      </c>
      <c r="G852" s="117">
        <f t="shared" si="50"/>
        <v>0.37855576569001759</v>
      </c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7"/>
      <c r="W852" s="116"/>
      <c r="X852" s="116"/>
      <c r="Y852" s="116"/>
      <c r="Z852" s="116"/>
      <c r="AA852" s="116"/>
      <c r="AB852" s="116"/>
      <c r="AC852" s="116"/>
      <c r="AD852" s="116"/>
      <c r="AE852" s="116"/>
      <c r="AF852" s="116"/>
      <c r="AG852" s="116"/>
      <c r="AH852" s="116"/>
    </row>
    <row r="853" spans="1:34" x14ac:dyDescent="0.3">
      <c r="A853" s="126" t="str">
        <f t="shared" ref="A853:B872" si="52">A26</f>
        <v>Wenn y [%] = (1≤ Abfrage ≤99)</v>
      </c>
      <c r="B853" s="126">
        <f t="shared" si="52"/>
        <v>1</v>
      </c>
      <c r="C853" s="126" t="e">
        <f t="shared" si="48"/>
        <v>#VALUE!</v>
      </c>
      <c r="D853" s="126">
        <f t="shared" si="49"/>
        <v>1</v>
      </c>
      <c r="E853" s="117">
        <f t="shared" si="51"/>
        <v>9</v>
      </c>
      <c r="F853" s="117">
        <f>IF(B853="","",(((E853+F891)/(D853))-10^-0.0000001)^-1)</f>
        <v>4.1322313656412681E-2</v>
      </c>
      <c r="G853" s="117">
        <f t="shared" si="50"/>
        <v>4.1322313656412681E-2</v>
      </c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7"/>
      <c r="W853" s="116"/>
      <c r="X853" s="116"/>
      <c r="Y853" s="116"/>
      <c r="Z853" s="116"/>
      <c r="AA853" s="116"/>
      <c r="AB853" s="116"/>
      <c r="AC853" s="116"/>
      <c r="AD853" s="116"/>
      <c r="AE853" s="116"/>
      <c r="AF853" s="116"/>
      <c r="AG853" s="116"/>
      <c r="AH853" s="116"/>
    </row>
    <row r="854" spans="1:34" x14ac:dyDescent="0.3">
      <c r="A854" s="126">
        <f t="shared" si="52"/>
        <v>0</v>
      </c>
      <c r="B854" s="126">
        <f t="shared" si="52"/>
        <v>0</v>
      </c>
      <c r="C854" s="126">
        <f t="shared" si="48"/>
        <v>0</v>
      </c>
      <c r="D854" s="126">
        <f t="shared" si="49"/>
        <v>9</v>
      </c>
      <c r="E854" s="117">
        <f t="shared" si="51"/>
        <v>9</v>
      </c>
      <c r="F854" s="117">
        <f>IF(B854="","",(((E854+F891)/(D854))-10^-0.0000001)^-1)</f>
        <v>0.55555548448813175</v>
      </c>
      <c r="G854" s="117">
        <f t="shared" si="50"/>
        <v>0.55555548448813175</v>
      </c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  <c r="V854" s="117"/>
      <c r="W854" s="116"/>
      <c r="X854" s="116"/>
      <c r="Y854" s="116"/>
      <c r="Z854" s="116"/>
      <c r="AA854" s="116"/>
      <c r="AB854" s="116"/>
      <c r="AC854" s="116"/>
      <c r="AD854" s="116"/>
      <c r="AE854" s="116"/>
      <c r="AF854" s="116"/>
      <c r="AG854" s="116"/>
      <c r="AH854" s="116"/>
    </row>
    <row r="855" spans="1:34" x14ac:dyDescent="0.3">
      <c r="A855" s="126">
        <f t="shared" si="52"/>
        <v>0</v>
      </c>
      <c r="B855" s="126">
        <f t="shared" si="52"/>
        <v>0</v>
      </c>
      <c r="C855" s="126">
        <f t="shared" si="48"/>
        <v>0</v>
      </c>
      <c r="D855" s="126">
        <f t="shared" si="49"/>
        <v>9</v>
      </c>
      <c r="E855" s="117">
        <f t="shared" si="51"/>
        <v>9</v>
      </c>
      <c r="F855" s="117">
        <f>IF(B855="","",(((E855+F891)/(D855))-10^-0.0000001)^-1)</f>
        <v>0.55555548448813175</v>
      </c>
      <c r="G855" s="117">
        <f t="shared" si="50"/>
        <v>0.55555548448813175</v>
      </c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7"/>
      <c r="W855" s="116"/>
      <c r="X855" s="116"/>
      <c r="Y855" s="116"/>
      <c r="Z855" s="116"/>
      <c r="AA855" s="116"/>
      <c r="AB855" s="116"/>
      <c r="AC855" s="116"/>
      <c r="AD855" s="116"/>
      <c r="AE855" s="116"/>
      <c r="AF855" s="116"/>
      <c r="AG855" s="116"/>
      <c r="AH855" s="116"/>
    </row>
    <row r="856" spans="1:34" x14ac:dyDescent="0.3">
      <c r="A856" s="126">
        <f t="shared" si="52"/>
        <v>0</v>
      </c>
      <c r="B856" s="126">
        <f t="shared" si="52"/>
        <v>0</v>
      </c>
      <c r="C856" s="126">
        <f t="shared" si="48"/>
        <v>0</v>
      </c>
      <c r="D856" s="126">
        <f t="shared" si="49"/>
        <v>9</v>
      </c>
      <c r="E856" s="117">
        <f t="shared" si="51"/>
        <v>9</v>
      </c>
      <c r="F856" s="117">
        <f>IF(B856="","",(((E856+F891)/(D856))-10^-0.0000001)^-1)</f>
        <v>0.55555548448813175</v>
      </c>
      <c r="G856" s="117">
        <f t="shared" si="50"/>
        <v>0.55555548448813175</v>
      </c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7"/>
      <c r="W856" s="116"/>
      <c r="X856" s="116"/>
      <c r="Y856" s="116"/>
      <c r="Z856" s="116"/>
      <c r="AA856" s="116"/>
      <c r="AB856" s="116"/>
      <c r="AC856" s="116"/>
      <c r="AD856" s="116"/>
      <c r="AE856" s="116"/>
      <c r="AF856" s="116"/>
      <c r="AG856" s="116"/>
      <c r="AH856" s="116"/>
    </row>
    <row r="857" spans="1:34" x14ac:dyDescent="0.3">
      <c r="A857" s="126">
        <f t="shared" si="52"/>
        <v>0</v>
      </c>
      <c r="B857" s="126">
        <f t="shared" si="52"/>
        <v>0</v>
      </c>
      <c r="C857" s="126">
        <f t="shared" si="48"/>
        <v>0</v>
      </c>
      <c r="D857" s="126">
        <f t="shared" si="49"/>
        <v>9</v>
      </c>
      <c r="E857" s="117">
        <f t="shared" si="51"/>
        <v>9</v>
      </c>
      <c r="F857" s="117">
        <f>IF(B857="","",(((E857+F891)/(D857))-10^-0.0000001)^-1)</f>
        <v>0.55555548448813175</v>
      </c>
      <c r="G857" s="117">
        <f t="shared" si="50"/>
        <v>0.55555548448813175</v>
      </c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7"/>
      <c r="W857" s="116"/>
      <c r="X857" s="116"/>
      <c r="Y857" s="116"/>
      <c r="Z857" s="116"/>
      <c r="AA857" s="116"/>
      <c r="AB857" s="116"/>
      <c r="AC857" s="116"/>
      <c r="AD857" s="116"/>
      <c r="AE857" s="116"/>
      <c r="AF857" s="116"/>
      <c r="AG857" s="116"/>
      <c r="AH857" s="116"/>
    </row>
    <row r="858" spans="1:34" x14ac:dyDescent="0.3">
      <c r="A858" s="126">
        <f t="shared" si="52"/>
        <v>0</v>
      </c>
      <c r="B858" s="126">
        <f t="shared" si="52"/>
        <v>0</v>
      </c>
      <c r="C858" s="126">
        <f t="shared" si="48"/>
        <v>0</v>
      </c>
      <c r="D858" s="126">
        <f t="shared" si="49"/>
        <v>9</v>
      </c>
      <c r="E858" s="117">
        <f t="shared" si="51"/>
        <v>9</v>
      </c>
      <c r="F858" s="117">
        <f>IF(B858="","",(((E858+F891)/(D858))-10^-0.0000001)^-1)</f>
        <v>0.55555548448813175</v>
      </c>
      <c r="G858" s="117">
        <f t="shared" si="50"/>
        <v>0.55555548448813175</v>
      </c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7"/>
      <c r="W858" s="116"/>
      <c r="X858" s="116"/>
      <c r="Y858" s="116"/>
      <c r="Z858" s="116"/>
      <c r="AA858" s="116"/>
      <c r="AB858" s="116"/>
      <c r="AC858" s="116"/>
      <c r="AD858" s="116"/>
      <c r="AE858" s="116"/>
      <c r="AF858" s="116"/>
      <c r="AG858" s="116"/>
      <c r="AH858" s="116"/>
    </row>
    <row r="859" spans="1:34" x14ac:dyDescent="0.3">
      <c r="A859" s="126">
        <f t="shared" si="52"/>
        <v>0</v>
      </c>
      <c r="B859" s="126">
        <f t="shared" si="52"/>
        <v>0</v>
      </c>
      <c r="C859" s="126">
        <f t="shared" si="48"/>
        <v>0</v>
      </c>
      <c r="D859" s="126">
        <f t="shared" si="49"/>
        <v>9</v>
      </c>
      <c r="E859" s="117">
        <f t="shared" si="51"/>
        <v>9</v>
      </c>
      <c r="F859" s="117">
        <f>IF(B859="","",(((E859+F891)/(D859))-10^-0.0000001)^-1)</f>
        <v>0.55555548448813175</v>
      </c>
      <c r="G859" s="117">
        <f t="shared" si="50"/>
        <v>0.55555548448813175</v>
      </c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7"/>
      <c r="W859" s="116"/>
      <c r="X859" s="116"/>
      <c r="Y859" s="116"/>
      <c r="Z859" s="116"/>
      <c r="AA859" s="116"/>
      <c r="AB859" s="116"/>
      <c r="AC859" s="116"/>
      <c r="AD859" s="116"/>
      <c r="AE859" s="116"/>
      <c r="AF859" s="116"/>
      <c r="AG859" s="116"/>
      <c r="AH859" s="116"/>
    </row>
    <row r="860" spans="1:34" x14ac:dyDescent="0.3">
      <c r="A860" s="126">
        <f t="shared" si="52"/>
        <v>0</v>
      </c>
      <c r="B860" s="126">
        <f t="shared" si="52"/>
        <v>0</v>
      </c>
      <c r="C860" s="126">
        <f t="shared" si="48"/>
        <v>0</v>
      </c>
      <c r="D860" s="126">
        <f t="shared" si="49"/>
        <v>9</v>
      </c>
      <c r="E860" s="117">
        <f t="shared" si="51"/>
        <v>9</v>
      </c>
      <c r="F860" s="117">
        <f>IF(B860="","",(((E860+F891)/(D860))-10^-0.0000001)^-1)</f>
        <v>0.55555548448813175</v>
      </c>
      <c r="G860" s="117">
        <f t="shared" si="50"/>
        <v>0.55555548448813175</v>
      </c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7"/>
      <c r="W860" s="116"/>
      <c r="X860" s="116"/>
      <c r="Y860" s="116"/>
      <c r="Z860" s="116"/>
      <c r="AA860" s="116"/>
      <c r="AB860" s="116"/>
      <c r="AC860" s="116"/>
      <c r="AD860" s="116"/>
      <c r="AE860" s="116"/>
      <c r="AF860" s="116"/>
      <c r="AG860" s="116"/>
      <c r="AH860" s="116"/>
    </row>
    <row r="861" spans="1:34" x14ac:dyDescent="0.3">
      <c r="A861" s="126">
        <f t="shared" si="52"/>
        <v>0</v>
      </c>
      <c r="B861" s="126">
        <f t="shared" si="52"/>
        <v>0</v>
      </c>
      <c r="C861" s="126">
        <f t="shared" si="48"/>
        <v>0</v>
      </c>
      <c r="D861" s="126">
        <f t="shared" si="49"/>
        <v>9</v>
      </c>
      <c r="E861" s="117">
        <f t="shared" si="51"/>
        <v>9</v>
      </c>
      <c r="F861" s="117">
        <f>IF(B861="","",(((E861+F891)/(D861))-10^-0.0000001)^-1)</f>
        <v>0.55555548448813175</v>
      </c>
      <c r="G861" s="117">
        <f t="shared" si="50"/>
        <v>0.55555548448813175</v>
      </c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7"/>
      <c r="W861" s="116"/>
      <c r="X861" s="116"/>
      <c r="Y861" s="116"/>
      <c r="Z861" s="116"/>
      <c r="AA861" s="116"/>
      <c r="AB861" s="116"/>
      <c r="AC861" s="116"/>
      <c r="AD861" s="116"/>
      <c r="AE861" s="116"/>
      <c r="AF861" s="116"/>
      <c r="AG861" s="116"/>
      <c r="AH861" s="116"/>
    </row>
    <row r="862" spans="1:34" x14ac:dyDescent="0.3">
      <c r="A862" s="126">
        <f t="shared" si="52"/>
        <v>0</v>
      </c>
      <c r="B862" s="126">
        <f t="shared" si="52"/>
        <v>0</v>
      </c>
      <c r="C862" s="126">
        <f t="shared" si="48"/>
        <v>0</v>
      </c>
      <c r="D862" s="126">
        <f t="shared" si="49"/>
        <v>9</v>
      </c>
      <c r="E862" s="117">
        <f t="shared" si="51"/>
        <v>9</v>
      </c>
      <c r="F862" s="117">
        <f>IF(B862="","",(((E862+F891)/(D862))-10^-0.0000001)^-1)</f>
        <v>0.55555548448813175</v>
      </c>
      <c r="G862" s="117">
        <f t="shared" si="50"/>
        <v>0.55555548448813175</v>
      </c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  <c r="V862" s="117"/>
      <c r="W862" s="116"/>
      <c r="X862" s="116"/>
      <c r="Y862" s="116"/>
      <c r="Z862" s="116"/>
      <c r="AA862" s="116"/>
      <c r="AB862" s="116"/>
      <c r="AC862" s="116"/>
      <c r="AD862" s="116"/>
      <c r="AE862" s="116"/>
      <c r="AF862" s="116"/>
      <c r="AG862" s="116"/>
      <c r="AH862" s="116"/>
    </row>
    <row r="863" spans="1:34" x14ac:dyDescent="0.3">
      <c r="A863" s="126">
        <f t="shared" si="52"/>
        <v>0</v>
      </c>
      <c r="B863" s="126">
        <f t="shared" si="52"/>
        <v>0</v>
      </c>
      <c r="C863" s="126">
        <f t="shared" si="48"/>
        <v>0</v>
      </c>
      <c r="D863" s="126">
        <f t="shared" si="49"/>
        <v>9</v>
      </c>
      <c r="E863" s="117">
        <f t="shared" si="51"/>
        <v>9</v>
      </c>
      <c r="F863" s="117">
        <f>IF(B863="","",(((E863+F891)/(D863))-10^-0.0000001)^-1)</f>
        <v>0.55555548448813175</v>
      </c>
      <c r="G863" s="117">
        <f t="shared" si="50"/>
        <v>0.55555548448813175</v>
      </c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  <c r="W863" s="116"/>
      <c r="X863" s="116"/>
      <c r="Y863" s="116"/>
      <c r="Z863" s="116"/>
      <c r="AA863" s="116"/>
      <c r="AB863" s="116"/>
      <c r="AC863" s="116"/>
      <c r="AD863" s="116"/>
      <c r="AE863" s="116"/>
      <c r="AF863" s="116"/>
      <c r="AG863" s="116"/>
      <c r="AH863" s="116"/>
    </row>
    <row r="864" spans="1:34" x14ac:dyDescent="0.3">
      <c r="A864" s="126">
        <f t="shared" si="52"/>
        <v>0</v>
      </c>
      <c r="B864" s="126">
        <f t="shared" si="52"/>
        <v>0</v>
      </c>
      <c r="C864" s="126">
        <f t="shared" si="48"/>
        <v>0</v>
      </c>
      <c r="D864" s="126">
        <f t="shared" si="49"/>
        <v>9</v>
      </c>
      <c r="E864" s="117">
        <f t="shared" si="51"/>
        <v>9</v>
      </c>
      <c r="F864" s="117">
        <f>IF(B864="","",(((E864+F891)/(D864))-10^-0.0000001)^-1)</f>
        <v>0.55555548448813175</v>
      </c>
      <c r="G864" s="117">
        <f t="shared" si="50"/>
        <v>0.55555548448813175</v>
      </c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  <c r="V864" s="117"/>
      <c r="W864" s="116"/>
      <c r="X864" s="116"/>
      <c r="Y864" s="116"/>
      <c r="Z864" s="116"/>
      <c r="AA864" s="116"/>
      <c r="AB864" s="116"/>
      <c r="AC864" s="116"/>
      <c r="AD864" s="116"/>
      <c r="AE864" s="116"/>
      <c r="AF864" s="116"/>
      <c r="AG864" s="116"/>
      <c r="AH864" s="116"/>
    </row>
    <row r="865" spans="1:34" x14ac:dyDescent="0.3">
      <c r="A865" s="126">
        <f t="shared" si="52"/>
        <v>0</v>
      </c>
      <c r="B865" s="126">
        <f t="shared" si="52"/>
        <v>0</v>
      </c>
      <c r="C865" s="126">
        <f t="shared" si="48"/>
        <v>0</v>
      </c>
      <c r="D865" s="126">
        <f t="shared" si="49"/>
        <v>9</v>
      </c>
      <c r="E865" s="117">
        <f t="shared" si="51"/>
        <v>9</v>
      </c>
      <c r="F865" s="117">
        <f>IF(B865="","",(((E865+F891)/(D865))-10^-0.0000001)^-1)</f>
        <v>0.55555548448813175</v>
      </c>
      <c r="G865" s="117">
        <f t="shared" si="50"/>
        <v>0.55555548448813175</v>
      </c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7"/>
      <c r="W865" s="116"/>
      <c r="X865" s="116"/>
      <c r="Y865" s="116"/>
      <c r="Z865" s="116"/>
      <c r="AA865" s="116"/>
      <c r="AB865" s="116"/>
      <c r="AC865" s="116"/>
      <c r="AD865" s="116"/>
      <c r="AE865" s="116"/>
      <c r="AF865" s="116"/>
      <c r="AG865" s="116"/>
      <c r="AH865" s="116"/>
    </row>
    <row r="866" spans="1:34" x14ac:dyDescent="0.3">
      <c r="A866" s="126">
        <f t="shared" si="52"/>
        <v>0</v>
      </c>
      <c r="B866" s="126">
        <f t="shared" si="52"/>
        <v>0</v>
      </c>
      <c r="C866" s="126">
        <f t="shared" si="48"/>
        <v>0</v>
      </c>
      <c r="D866" s="126">
        <f t="shared" si="49"/>
        <v>9</v>
      </c>
      <c r="E866" s="117">
        <f t="shared" si="51"/>
        <v>9</v>
      </c>
      <c r="F866" s="117">
        <f>IF(B866="","",(((E866+F891)/(D866))-10^-0.0000001)^-1)</f>
        <v>0.55555548448813175</v>
      </c>
      <c r="G866" s="117">
        <f t="shared" si="50"/>
        <v>0.55555548448813175</v>
      </c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  <c r="V866" s="117"/>
      <c r="W866" s="116"/>
      <c r="X866" s="116"/>
      <c r="Y866" s="116"/>
      <c r="Z866" s="116"/>
      <c r="AA866" s="116"/>
      <c r="AB866" s="116"/>
      <c r="AC866" s="116"/>
      <c r="AD866" s="116"/>
      <c r="AE866" s="116"/>
      <c r="AF866" s="116"/>
      <c r="AG866" s="116"/>
      <c r="AH866" s="116"/>
    </row>
    <row r="867" spans="1:34" x14ac:dyDescent="0.3">
      <c r="A867" s="126">
        <f t="shared" si="52"/>
        <v>0</v>
      </c>
      <c r="B867" s="126">
        <f t="shared" si="52"/>
        <v>0</v>
      </c>
      <c r="C867" s="126">
        <f t="shared" si="48"/>
        <v>0</v>
      </c>
      <c r="D867" s="126">
        <f t="shared" si="49"/>
        <v>9</v>
      </c>
      <c r="E867" s="117">
        <f t="shared" si="51"/>
        <v>9</v>
      </c>
      <c r="F867" s="117">
        <f>IF(B867="","",(((E867+F891)/(D867))-10^-0.0000001)^-1)</f>
        <v>0.55555548448813175</v>
      </c>
      <c r="G867" s="117">
        <f t="shared" si="50"/>
        <v>0.55555548448813175</v>
      </c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7"/>
      <c r="W867" s="116"/>
      <c r="X867" s="116"/>
      <c r="Y867" s="116"/>
      <c r="Z867" s="116"/>
      <c r="AA867" s="116"/>
      <c r="AB867" s="116"/>
      <c r="AC867" s="116"/>
      <c r="AD867" s="116"/>
      <c r="AE867" s="116"/>
      <c r="AF867" s="116"/>
      <c r="AG867" s="116"/>
      <c r="AH867" s="116"/>
    </row>
    <row r="868" spans="1:34" x14ac:dyDescent="0.3">
      <c r="A868" s="126">
        <f t="shared" si="52"/>
        <v>0</v>
      </c>
      <c r="B868" s="126">
        <f t="shared" si="52"/>
        <v>0</v>
      </c>
      <c r="C868" s="126">
        <f t="shared" si="48"/>
        <v>0</v>
      </c>
      <c r="D868" s="126">
        <f t="shared" si="49"/>
        <v>9</v>
      </c>
      <c r="E868" s="117">
        <f t="shared" si="51"/>
        <v>9</v>
      </c>
      <c r="F868" s="117">
        <f>IF(B868="","",(((E868+F891)/(D868))-10^-0.0000001)^-1)</f>
        <v>0.55555548448813175</v>
      </c>
      <c r="G868" s="117">
        <f t="shared" si="50"/>
        <v>0.55555548448813175</v>
      </c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  <c r="W868" s="116"/>
      <c r="X868" s="116"/>
      <c r="Y868" s="116"/>
      <c r="Z868" s="116"/>
      <c r="AA868" s="116"/>
      <c r="AB868" s="116"/>
      <c r="AC868" s="116"/>
      <c r="AD868" s="116"/>
      <c r="AE868" s="116"/>
      <c r="AF868" s="116"/>
      <c r="AG868" s="116"/>
      <c r="AH868" s="116"/>
    </row>
    <row r="869" spans="1:34" x14ac:dyDescent="0.3">
      <c r="A869" s="126">
        <f t="shared" si="52"/>
        <v>0</v>
      </c>
      <c r="B869" s="126">
        <f t="shared" si="52"/>
        <v>0</v>
      </c>
      <c r="C869" s="126">
        <f t="shared" si="48"/>
        <v>0</v>
      </c>
      <c r="D869" s="126">
        <f t="shared" si="49"/>
        <v>9</v>
      </c>
      <c r="E869" s="117">
        <f t="shared" si="51"/>
        <v>9</v>
      </c>
      <c r="F869" s="117">
        <f>IF(B869="","",(((E869+F891)/(D869))-10^-0.0000001)^-1)</f>
        <v>0.55555548448813175</v>
      </c>
      <c r="G869" s="117">
        <f t="shared" si="50"/>
        <v>0.55555548448813175</v>
      </c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7"/>
      <c r="W869" s="116"/>
      <c r="X869" s="116"/>
      <c r="Y869" s="116"/>
      <c r="Z869" s="116"/>
      <c r="AA869" s="116"/>
      <c r="AB869" s="116"/>
      <c r="AC869" s="116"/>
      <c r="AD869" s="116"/>
      <c r="AE869" s="116"/>
      <c r="AF869" s="116"/>
      <c r="AG869" s="116"/>
      <c r="AH869" s="116"/>
    </row>
    <row r="870" spans="1:34" x14ac:dyDescent="0.3">
      <c r="A870" s="126">
        <f t="shared" si="52"/>
        <v>0</v>
      </c>
      <c r="B870" s="126">
        <f t="shared" si="52"/>
        <v>0</v>
      </c>
      <c r="C870" s="126">
        <f t="shared" si="48"/>
        <v>0</v>
      </c>
      <c r="D870" s="126">
        <f t="shared" si="49"/>
        <v>9</v>
      </c>
      <c r="E870" s="117">
        <f t="shared" si="51"/>
        <v>9</v>
      </c>
      <c r="F870" s="117">
        <f>IF(B870="","",(((E870+F891)/(D870))-10^-0.0000001)^-1)</f>
        <v>0.55555548448813175</v>
      </c>
      <c r="G870" s="117">
        <f t="shared" si="50"/>
        <v>0.55555548448813175</v>
      </c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7"/>
      <c r="W870" s="116"/>
      <c r="X870" s="116"/>
      <c r="Y870" s="116"/>
      <c r="Z870" s="116"/>
      <c r="AA870" s="116"/>
      <c r="AB870" s="116"/>
      <c r="AC870" s="116"/>
      <c r="AD870" s="116"/>
      <c r="AE870" s="116"/>
      <c r="AF870" s="116"/>
      <c r="AG870" s="116"/>
      <c r="AH870" s="116"/>
    </row>
    <row r="871" spans="1:34" x14ac:dyDescent="0.3">
      <c r="A871" s="126">
        <f t="shared" si="52"/>
        <v>0</v>
      </c>
      <c r="B871" s="126">
        <f t="shared" si="52"/>
        <v>0</v>
      </c>
      <c r="C871" s="126">
        <f t="shared" si="48"/>
        <v>0</v>
      </c>
      <c r="D871" s="126">
        <f t="shared" si="49"/>
        <v>9</v>
      </c>
      <c r="E871" s="117">
        <f t="shared" si="51"/>
        <v>9</v>
      </c>
      <c r="F871" s="117">
        <f>IF(B871="","",(((E871+F891)/(D871))-10^-0.0000001)^-1)</f>
        <v>0.55555548448813175</v>
      </c>
      <c r="G871" s="117">
        <f t="shared" si="50"/>
        <v>0.55555548448813175</v>
      </c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  <c r="W871" s="116"/>
      <c r="X871" s="116"/>
      <c r="Y871" s="116"/>
      <c r="Z871" s="116"/>
      <c r="AA871" s="116"/>
      <c r="AB871" s="116"/>
      <c r="AC871" s="116"/>
      <c r="AD871" s="116"/>
      <c r="AE871" s="116"/>
      <c r="AF871" s="116"/>
      <c r="AG871" s="116"/>
      <c r="AH871" s="116"/>
    </row>
    <row r="872" spans="1:34" x14ac:dyDescent="0.3">
      <c r="A872" s="126" t="str">
        <f t="shared" si="52"/>
        <v>Vorgaben (xWP1 - xs - xWP2)</v>
      </c>
      <c r="B872" s="126">
        <f t="shared" si="52"/>
        <v>9</v>
      </c>
      <c r="C872" s="126" t="e">
        <f t="shared" si="48"/>
        <v>#VALUE!</v>
      </c>
      <c r="D872" s="126">
        <f t="shared" si="49"/>
        <v>9</v>
      </c>
      <c r="E872" s="117">
        <f t="shared" si="51"/>
        <v>9</v>
      </c>
      <c r="F872" s="117">
        <f>IF(B872="","",(((E872+F891)/(D872))-10^-0.0000001)^-1)</f>
        <v>0.55555548448813175</v>
      </c>
      <c r="G872" s="117">
        <f t="shared" si="50"/>
        <v>0.55555548448813175</v>
      </c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7"/>
      <c r="W872" s="116"/>
      <c r="X872" s="116"/>
      <c r="Y872" s="116"/>
      <c r="Z872" s="116"/>
      <c r="AA872" s="116"/>
      <c r="AB872" s="116"/>
      <c r="AC872" s="116"/>
      <c r="AD872" s="116"/>
      <c r="AE872" s="116"/>
      <c r="AF872" s="116"/>
      <c r="AG872" s="116"/>
      <c r="AH872" s="116"/>
    </row>
    <row r="873" spans="1:34" x14ac:dyDescent="0.3">
      <c r="A873" s="126">
        <f>(E872)</f>
        <v>9</v>
      </c>
      <c r="B873" s="126"/>
      <c r="C873" s="126"/>
      <c r="D873" s="126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  <c r="V873" s="117"/>
      <c r="W873" s="116"/>
      <c r="X873" s="116"/>
      <c r="Y873" s="116"/>
      <c r="Z873" s="116"/>
      <c r="AA873" s="116"/>
      <c r="AB873" s="116"/>
      <c r="AC873" s="116"/>
      <c r="AD873" s="116"/>
      <c r="AE873" s="116"/>
      <c r="AF873" s="116"/>
      <c r="AG873" s="116"/>
      <c r="AH873" s="116"/>
    </row>
    <row r="874" spans="1:34" x14ac:dyDescent="0.3">
      <c r="A874" s="126" t="e">
        <f>SUM(A833:A872)-(40-B875)*A872</f>
        <v>#VALUE!</v>
      </c>
      <c r="B874" s="126" t="e">
        <f>SUM(C833:C872)-(40-(B875))*C872</f>
        <v>#VALUE!</v>
      </c>
      <c r="C874" s="126"/>
      <c r="D874" s="126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6"/>
      <c r="X874" s="116"/>
      <c r="Y874" s="116"/>
      <c r="Z874" s="116"/>
      <c r="AA874" s="116"/>
      <c r="AB874" s="116"/>
      <c r="AC874" s="116"/>
      <c r="AD874" s="116"/>
      <c r="AE874" s="116"/>
      <c r="AF874" s="116"/>
      <c r="AG874" s="116"/>
      <c r="AH874" s="116"/>
    </row>
    <row r="875" spans="1:34" x14ac:dyDescent="0.3">
      <c r="A875" s="126" t="s">
        <v>13</v>
      </c>
      <c r="B875" s="126">
        <f>EINGABEN!$A$46</f>
        <v>0</v>
      </c>
      <c r="C875" s="126" t="s">
        <v>18</v>
      </c>
      <c r="D875" s="126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  <c r="V875" s="117"/>
      <c r="W875" s="116"/>
      <c r="X875" s="116"/>
      <c r="Y875" s="116"/>
      <c r="Z875" s="116"/>
      <c r="AA875" s="116"/>
      <c r="AB875" s="116"/>
      <c r="AC875" s="116"/>
      <c r="AD875" s="116"/>
      <c r="AE875" s="116"/>
      <c r="AF875" s="116"/>
      <c r="AG875" s="116"/>
      <c r="AH875" s="116"/>
    </row>
    <row r="876" spans="1:34" x14ac:dyDescent="0.3">
      <c r="A876" s="126"/>
      <c r="B876" s="126"/>
      <c r="C876" s="126"/>
      <c r="D876" s="126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6"/>
      <c r="X876" s="116"/>
      <c r="Y876" s="116"/>
      <c r="Z876" s="116"/>
      <c r="AA876" s="116"/>
      <c r="AB876" s="116"/>
      <c r="AC876" s="116"/>
      <c r="AD876" s="116"/>
      <c r="AE876" s="116"/>
      <c r="AF876" s="116"/>
      <c r="AG876" s="116"/>
      <c r="AH876" s="116"/>
    </row>
    <row r="877" spans="1:34" x14ac:dyDescent="0.3">
      <c r="A877" s="126" t="s">
        <v>11</v>
      </c>
      <c r="B877" s="126" t="e">
        <f>(B875*M874-A874*I874)</f>
        <v>#VALUE!</v>
      </c>
      <c r="C877" s="126" t="s">
        <v>19</v>
      </c>
      <c r="D877" s="126"/>
      <c r="E877" s="117" t="s">
        <v>40</v>
      </c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  <c r="V877" s="117"/>
      <c r="W877" s="116"/>
      <c r="X877" s="116"/>
      <c r="Y877" s="116"/>
      <c r="Z877" s="116"/>
      <c r="AA877" s="116"/>
      <c r="AB877" s="116"/>
      <c r="AC877" s="116"/>
      <c r="AD877" s="116"/>
      <c r="AE877" s="116"/>
      <c r="AF877" s="116"/>
      <c r="AG877" s="116"/>
      <c r="AH877" s="116"/>
    </row>
    <row r="878" spans="1:34" x14ac:dyDescent="0.3">
      <c r="A878" s="126"/>
      <c r="B878" s="126"/>
      <c r="C878" s="126"/>
      <c r="D878" s="126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7"/>
      <c r="W878" s="116"/>
      <c r="X878" s="116"/>
      <c r="Y878" s="116"/>
      <c r="Z878" s="116"/>
      <c r="AA878" s="116"/>
      <c r="AB878" s="116"/>
      <c r="AC878" s="116"/>
      <c r="AD878" s="116"/>
      <c r="AE878" s="116"/>
      <c r="AF878" s="116"/>
      <c r="AG878" s="116"/>
      <c r="AH878" s="116"/>
    </row>
    <row r="879" spans="1:34" x14ac:dyDescent="0.3">
      <c r="A879" s="126" t="s">
        <v>16</v>
      </c>
      <c r="B879" s="126" t="e">
        <f>(B875*B874-A874^2)</f>
        <v>#VALUE!</v>
      </c>
      <c r="C879" s="126" t="s">
        <v>0</v>
      </c>
      <c r="D879" s="126"/>
      <c r="E879" s="117" t="s">
        <v>41</v>
      </c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  <c r="V879" s="117"/>
      <c r="W879" s="116"/>
      <c r="X879" s="116"/>
      <c r="Y879" s="116"/>
      <c r="Z879" s="116"/>
      <c r="AA879" s="116"/>
      <c r="AB879" s="116"/>
      <c r="AC879" s="116"/>
      <c r="AD879" s="116"/>
      <c r="AE879" s="116"/>
      <c r="AF879" s="116"/>
      <c r="AG879" s="116"/>
      <c r="AH879" s="116"/>
    </row>
    <row r="880" spans="1:34" x14ac:dyDescent="0.3">
      <c r="A880" s="126"/>
      <c r="B880" s="126"/>
      <c r="C880" s="126"/>
      <c r="D880" s="126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  <c r="V880" s="117"/>
      <c r="W880" s="116"/>
      <c r="X880" s="116"/>
      <c r="Y880" s="116"/>
      <c r="Z880" s="116"/>
      <c r="AA880" s="116"/>
      <c r="AB880" s="116"/>
      <c r="AC880" s="116"/>
      <c r="AD880" s="116"/>
      <c r="AE880" s="116"/>
      <c r="AF880" s="116"/>
      <c r="AG880" s="116"/>
      <c r="AH880" s="116"/>
    </row>
    <row r="881" spans="1:34" x14ac:dyDescent="0.3">
      <c r="A881" s="126" t="s">
        <v>15</v>
      </c>
      <c r="B881" s="126">
        <f>(B875*K874-(I874^2))</f>
        <v>0</v>
      </c>
      <c r="C881" s="126"/>
      <c r="D881" s="126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  <c r="W881" s="116"/>
      <c r="X881" s="116"/>
      <c r="Y881" s="116"/>
      <c r="Z881" s="116"/>
      <c r="AA881" s="116"/>
      <c r="AB881" s="116"/>
      <c r="AC881" s="116"/>
      <c r="AD881" s="116"/>
      <c r="AE881" s="116"/>
      <c r="AF881" s="116"/>
      <c r="AG881" s="116"/>
      <c r="AH881" s="116"/>
    </row>
    <row r="882" spans="1:34" x14ac:dyDescent="0.3">
      <c r="A882" s="126"/>
      <c r="B882" s="126"/>
      <c r="C882" s="126"/>
      <c r="D882" s="126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7"/>
      <c r="W882" s="116"/>
      <c r="X882" s="116"/>
      <c r="Y882" s="116"/>
      <c r="Z882" s="116"/>
      <c r="AA882" s="116"/>
      <c r="AB882" s="116"/>
      <c r="AC882" s="116"/>
      <c r="AD882" s="116"/>
      <c r="AE882" s="116"/>
      <c r="AF882" s="116"/>
      <c r="AG882" s="116"/>
      <c r="AH882" s="116"/>
    </row>
    <row r="883" spans="1:34" x14ac:dyDescent="0.3">
      <c r="A883" s="126"/>
      <c r="B883" s="126"/>
      <c r="C883" s="126" t="s">
        <v>35</v>
      </c>
      <c r="D883" s="126"/>
      <c r="E883" s="117"/>
      <c r="F883" s="117" t="e">
        <f>ABS(B877)/((B879*B881)^0.5)</f>
        <v>#VALUE!</v>
      </c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  <c r="V883" s="117"/>
      <c r="W883" s="116"/>
      <c r="X883" s="116"/>
      <c r="Y883" s="116"/>
      <c r="Z883" s="116"/>
      <c r="AA883" s="116"/>
      <c r="AB883" s="116"/>
      <c r="AC883" s="116"/>
      <c r="AD883" s="116"/>
      <c r="AE883" s="116"/>
      <c r="AF883" s="116"/>
      <c r="AG883" s="116"/>
      <c r="AH883" s="116"/>
    </row>
    <row r="884" spans="1:34" x14ac:dyDescent="0.3">
      <c r="A884" s="126"/>
      <c r="B884" s="126"/>
      <c r="C884" s="126"/>
      <c r="D884" s="126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7"/>
      <c r="W884" s="116"/>
      <c r="X884" s="116"/>
      <c r="Y884" s="116"/>
      <c r="Z884" s="116"/>
      <c r="AA884" s="116"/>
      <c r="AB884" s="116"/>
      <c r="AC884" s="116"/>
      <c r="AD884" s="116"/>
      <c r="AE884" s="116"/>
      <c r="AF884" s="116"/>
      <c r="AG884" s="116"/>
      <c r="AH884" s="116"/>
    </row>
    <row r="885" spans="1:34" x14ac:dyDescent="0.3">
      <c r="A885" s="126"/>
      <c r="B885" s="126"/>
      <c r="C885" s="126" t="s">
        <v>36</v>
      </c>
      <c r="D885" s="126"/>
      <c r="E885" s="117"/>
      <c r="F885" s="117" t="e">
        <f>IF(D893*F893=0,0,F883)</f>
        <v>#VALUE!</v>
      </c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  <c r="V885" s="117"/>
      <c r="W885" s="116"/>
      <c r="X885" s="116"/>
      <c r="Y885" s="116"/>
      <c r="Z885" s="116"/>
      <c r="AA885" s="116"/>
      <c r="AB885" s="116"/>
      <c r="AC885" s="116"/>
      <c r="AD885" s="116"/>
      <c r="AE885" s="116"/>
      <c r="AF885" s="116"/>
      <c r="AG885" s="116"/>
      <c r="AH885" s="116"/>
    </row>
    <row r="886" spans="1:34" x14ac:dyDescent="0.3">
      <c r="A886" s="126"/>
      <c r="B886" s="126"/>
      <c r="C886" s="126"/>
      <c r="D886" s="126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  <c r="V886" s="117"/>
      <c r="W886" s="116"/>
      <c r="X886" s="116"/>
      <c r="Y886" s="116"/>
      <c r="Z886" s="116"/>
      <c r="AA886" s="116"/>
      <c r="AB886" s="116"/>
      <c r="AC886" s="116"/>
      <c r="AD886" s="116"/>
      <c r="AE886" s="116"/>
      <c r="AF886" s="116"/>
      <c r="AG886" s="116"/>
      <c r="AH886" s="116"/>
    </row>
    <row r="887" spans="1:34" x14ac:dyDescent="0.3">
      <c r="A887" s="126"/>
      <c r="B887" s="126"/>
      <c r="C887" s="126" t="s">
        <v>28</v>
      </c>
      <c r="D887" s="126" t="e">
        <f>(I874-F887*A874)/B875</f>
        <v>#VALUE!</v>
      </c>
      <c r="E887" s="117" t="s">
        <v>31</v>
      </c>
      <c r="F887" s="117" t="e">
        <f>(B877/B879)</f>
        <v>#VALUE!</v>
      </c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7"/>
      <c r="W887" s="116"/>
      <c r="X887" s="116"/>
      <c r="Y887" s="116"/>
      <c r="Z887" s="116"/>
      <c r="AA887" s="116"/>
      <c r="AB887" s="116"/>
      <c r="AC887" s="116"/>
      <c r="AD887" s="116"/>
      <c r="AE887" s="116"/>
      <c r="AF887" s="116"/>
      <c r="AG887" s="116"/>
      <c r="AH887" s="116"/>
    </row>
    <row r="888" spans="1:34" x14ac:dyDescent="0.3">
      <c r="A888" s="126"/>
      <c r="B888" s="126"/>
      <c r="C888" s="126"/>
      <c r="D888" s="126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  <c r="V888" s="117"/>
      <c r="W888" s="116"/>
      <c r="X888" s="116"/>
      <c r="Y888" s="116"/>
      <c r="Z888" s="116"/>
      <c r="AA888" s="116"/>
      <c r="AB888" s="116"/>
      <c r="AC888" s="116"/>
      <c r="AD888" s="116"/>
      <c r="AE888" s="116"/>
      <c r="AF888" s="116"/>
      <c r="AG888" s="116"/>
      <c r="AH888" s="116"/>
    </row>
    <row r="889" spans="1:34" x14ac:dyDescent="0.3">
      <c r="A889" s="126"/>
      <c r="B889" s="126"/>
      <c r="C889" s="126" t="s">
        <v>29</v>
      </c>
      <c r="D889" s="126" t="e">
        <f>((2.71828184^(-D887/F887)))-ABS(V833-W833)</f>
        <v>#VALUE!</v>
      </c>
      <c r="E889" s="117" t="s">
        <v>32</v>
      </c>
      <c r="F889" s="117">
        <f>'FALL A+F'!$F$159</f>
        <v>0</v>
      </c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6"/>
      <c r="X889" s="116"/>
      <c r="Y889" s="116"/>
      <c r="Z889" s="116"/>
      <c r="AA889" s="116"/>
      <c r="AB889" s="116"/>
      <c r="AC889" s="116"/>
      <c r="AD889" s="116"/>
      <c r="AE889" s="116"/>
      <c r="AF889" s="116"/>
      <c r="AG889" s="116"/>
      <c r="AH889" s="116"/>
    </row>
    <row r="890" spans="1:34" x14ac:dyDescent="0.3">
      <c r="A890" s="126"/>
      <c r="B890" s="126"/>
      <c r="C890" s="126"/>
      <c r="D890" s="126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7"/>
      <c r="W890" s="116"/>
      <c r="X890" s="116"/>
      <c r="Y890" s="116"/>
      <c r="Z890" s="116"/>
      <c r="AA890" s="116"/>
      <c r="AB890" s="116"/>
      <c r="AC890" s="116"/>
      <c r="AD890" s="116"/>
      <c r="AE890" s="116"/>
      <c r="AF890" s="116"/>
      <c r="AG890" s="116"/>
      <c r="AH890" s="116"/>
    </row>
    <row r="891" spans="1:34" x14ac:dyDescent="0.3">
      <c r="A891" s="126"/>
      <c r="B891" s="126"/>
      <c r="C891" s="126" t="s">
        <v>30</v>
      </c>
      <c r="D891" s="126">
        <f>(E872+F891)</f>
        <v>25.2</v>
      </c>
      <c r="E891" s="117" t="s">
        <v>20</v>
      </c>
      <c r="F891" s="117">
        <f>(MAX(B752:B791)-MIN(B752:B791))*1.8</f>
        <v>16.2</v>
      </c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7"/>
      <c r="W891" s="116"/>
      <c r="X891" s="116"/>
      <c r="Y891" s="116"/>
      <c r="Z891" s="116"/>
      <c r="AA891" s="116"/>
      <c r="AB891" s="116"/>
      <c r="AC891" s="116"/>
      <c r="AD891" s="116"/>
      <c r="AE891" s="116"/>
      <c r="AF891" s="116"/>
      <c r="AG891" s="116"/>
      <c r="AH891" s="116"/>
    </row>
    <row r="892" spans="1:34" x14ac:dyDescent="0.3">
      <c r="A892" s="126"/>
      <c r="B892" s="126"/>
      <c r="C892" s="126"/>
      <c r="D892" s="126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7"/>
      <c r="W892" s="116"/>
      <c r="X892" s="116"/>
      <c r="Y892" s="116"/>
      <c r="Z892" s="116"/>
      <c r="AA892" s="116"/>
      <c r="AB892" s="116"/>
      <c r="AC892" s="116"/>
      <c r="AD892" s="116"/>
      <c r="AE892" s="116"/>
      <c r="AF892" s="116"/>
      <c r="AG892" s="116"/>
      <c r="AH892" s="116"/>
    </row>
    <row r="893" spans="1:34" x14ac:dyDescent="0.3">
      <c r="A893" s="126"/>
      <c r="B893" s="126"/>
      <c r="C893" s="126" t="s">
        <v>22</v>
      </c>
      <c r="D893" s="126" t="e">
        <f>IF(A872&lt;D889,0,F883)</f>
        <v>#VALUE!</v>
      </c>
      <c r="E893" s="117" t="s">
        <v>24</v>
      </c>
      <c r="F893" s="117" t="e">
        <f>IF(A833&gt;D889,0,D889)</f>
        <v>#VALUE!</v>
      </c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  <c r="V893" s="117"/>
      <c r="W893" s="116"/>
      <c r="X893" s="116"/>
      <c r="Y893" s="116"/>
      <c r="Z893" s="116"/>
      <c r="AA893" s="116"/>
      <c r="AB893" s="116"/>
      <c r="AC893" s="116"/>
      <c r="AD893" s="116"/>
      <c r="AE893" s="116"/>
      <c r="AF893" s="116"/>
      <c r="AG893" s="116"/>
      <c r="AH893" s="116"/>
    </row>
    <row r="894" spans="1:34" x14ac:dyDescent="0.3">
      <c r="A894" s="126"/>
      <c r="B894" s="126"/>
      <c r="C894" s="126"/>
      <c r="D894" s="126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6"/>
      <c r="X894" s="116"/>
      <c r="Y894" s="116"/>
      <c r="Z894" s="116"/>
      <c r="AA894" s="116"/>
      <c r="AB894" s="116"/>
      <c r="AC894" s="116"/>
      <c r="AD894" s="116"/>
      <c r="AE894" s="116"/>
      <c r="AF894" s="116"/>
      <c r="AG894" s="116"/>
      <c r="AH894" s="116"/>
    </row>
    <row r="895" spans="1:34" x14ac:dyDescent="0.3">
      <c r="A895" s="126"/>
      <c r="B895" s="126"/>
      <c r="C895" s="126" t="s">
        <v>23</v>
      </c>
      <c r="D895" s="126" t="s">
        <v>21</v>
      </c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7"/>
      <c r="W895" s="116"/>
      <c r="X895" s="116"/>
      <c r="Y895" s="116"/>
      <c r="Z895" s="116"/>
      <c r="AA895" s="116"/>
      <c r="AB895" s="116"/>
      <c r="AC895" s="116"/>
      <c r="AD895" s="116"/>
      <c r="AE895" s="116"/>
      <c r="AF895" s="116"/>
      <c r="AG895" s="116"/>
      <c r="AH895" s="116"/>
    </row>
    <row r="896" spans="1:34" x14ac:dyDescent="0.3">
      <c r="A896" s="126"/>
      <c r="B896" s="126"/>
      <c r="C896" s="126"/>
      <c r="D896" s="126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7"/>
      <c r="W896" s="116"/>
      <c r="X896" s="116"/>
      <c r="Y896" s="116"/>
      <c r="Z896" s="116"/>
      <c r="AA896" s="116"/>
      <c r="AB896" s="116"/>
      <c r="AC896" s="116"/>
      <c r="AD896" s="116"/>
      <c r="AE896" s="116"/>
      <c r="AF896" s="116"/>
      <c r="AG896" s="116"/>
      <c r="AH896" s="116"/>
    </row>
    <row r="897" spans="1:34" x14ac:dyDescent="0.3">
      <c r="A897" s="126"/>
      <c r="B897" s="126"/>
      <c r="C897" s="126"/>
      <c r="D897" s="126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  <c r="V897" s="117"/>
      <c r="W897" s="116"/>
      <c r="X897" s="116"/>
      <c r="Y897" s="116"/>
      <c r="Z897" s="116"/>
      <c r="AA897" s="116"/>
      <c r="AB897" s="116"/>
      <c r="AC897" s="116"/>
      <c r="AD897" s="116"/>
      <c r="AE897" s="116"/>
      <c r="AF897" s="116"/>
      <c r="AG897" s="116"/>
      <c r="AH897" s="116"/>
    </row>
    <row r="898" spans="1:34" x14ac:dyDescent="0.3">
      <c r="A898" s="126"/>
      <c r="B898" s="126"/>
      <c r="C898" s="126" t="s">
        <v>25</v>
      </c>
      <c r="D898" s="126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6"/>
      <c r="X898" s="116"/>
      <c r="Y898" s="116"/>
      <c r="Z898" s="116"/>
      <c r="AA898" s="116"/>
      <c r="AB898" s="116"/>
      <c r="AC898" s="116"/>
      <c r="AD898" s="116"/>
      <c r="AE898" s="116"/>
      <c r="AF898" s="116"/>
      <c r="AG898" s="116"/>
      <c r="AH898" s="116"/>
    </row>
    <row r="899" spans="1:34" x14ac:dyDescent="0.3">
      <c r="A899" s="126"/>
      <c r="B899" s="126"/>
      <c r="C899" s="126"/>
      <c r="D899" s="126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7"/>
      <c r="W899" s="116"/>
      <c r="X899" s="116"/>
      <c r="Y899" s="116"/>
      <c r="Z899" s="116"/>
      <c r="AA899" s="116"/>
      <c r="AB899" s="116"/>
      <c r="AC899" s="116"/>
      <c r="AD899" s="116"/>
      <c r="AE899" s="116"/>
      <c r="AF899" s="116"/>
      <c r="AG899" s="116"/>
      <c r="AH899" s="116"/>
    </row>
    <row r="900" spans="1:34" x14ac:dyDescent="0.3">
      <c r="A900" s="126"/>
      <c r="B900" s="126"/>
      <c r="C900" s="126" t="s">
        <v>26</v>
      </c>
      <c r="D900" s="126">
        <v>700</v>
      </c>
      <c r="E900" s="117" t="s">
        <v>33</v>
      </c>
      <c r="F900" s="117" t="e">
        <f>((2.71828184^(F887*LN((D900)+ABS(V833-W833)))+D887)/((2.71828184^(F887*LN((D900)+ABS(V833-W833)))+D887)+1))*1</f>
        <v>#VALUE!</v>
      </c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  <c r="W900" s="116"/>
      <c r="X900" s="116"/>
      <c r="Y900" s="116"/>
      <c r="Z900" s="116"/>
      <c r="AA900" s="116"/>
      <c r="AB900" s="116"/>
      <c r="AC900" s="116"/>
      <c r="AD900" s="116"/>
      <c r="AE900" s="116"/>
      <c r="AF900" s="116"/>
      <c r="AG900" s="116"/>
      <c r="AH900" s="116"/>
    </row>
    <row r="901" spans="1:34" x14ac:dyDescent="0.3">
      <c r="A901" s="126"/>
      <c r="B901" s="126"/>
      <c r="C901" s="126" t="s">
        <v>49</v>
      </c>
      <c r="D901" s="126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  <c r="V901" s="117"/>
      <c r="W901" s="116"/>
      <c r="X901" s="116"/>
      <c r="Y901" s="116"/>
      <c r="Z901" s="116"/>
      <c r="AA901" s="116"/>
      <c r="AB901" s="116"/>
      <c r="AC901" s="116"/>
      <c r="AD901" s="116"/>
      <c r="AE901" s="116"/>
      <c r="AF901" s="116"/>
      <c r="AG901" s="116"/>
      <c r="AH901" s="116"/>
    </row>
    <row r="902" spans="1:34" x14ac:dyDescent="0.3">
      <c r="A902" s="126"/>
      <c r="B902" s="126"/>
      <c r="C902" s="126"/>
      <c r="D902" s="126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  <c r="V902" s="117"/>
      <c r="W902" s="116"/>
      <c r="X902" s="116"/>
      <c r="Y902" s="116"/>
      <c r="Z902" s="116"/>
      <c r="AA902" s="116"/>
      <c r="AB902" s="116"/>
      <c r="AC902" s="116"/>
      <c r="AD902" s="116"/>
      <c r="AE902" s="116"/>
      <c r="AF902" s="116"/>
      <c r="AG902" s="116"/>
      <c r="AH902" s="116"/>
    </row>
    <row r="903" spans="1:34" x14ac:dyDescent="0.3">
      <c r="A903" s="126"/>
      <c r="B903" s="126"/>
      <c r="C903" s="126" t="s">
        <v>27</v>
      </c>
      <c r="D903" s="126">
        <v>302.83999999999997</v>
      </c>
      <c r="E903" s="117" t="s">
        <v>34</v>
      </c>
      <c r="F903" s="117" t="e">
        <f>(2.71828184^((LN((D903/D891)/(1-(D903/D891)))-D887)/F887))</f>
        <v>#NUM!</v>
      </c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  <c r="V903" s="117"/>
      <c r="W903" s="116"/>
      <c r="X903" s="116"/>
      <c r="Y903" s="116"/>
      <c r="Z903" s="116"/>
      <c r="AA903" s="116"/>
      <c r="AB903" s="116"/>
      <c r="AC903" s="116"/>
      <c r="AD903" s="116"/>
      <c r="AE903" s="116"/>
      <c r="AF903" s="116"/>
      <c r="AG903" s="116"/>
      <c r="AH903" s="116"/>
    </row>
    <row r="904" spans="1:34" x14ac:dyDescent="0.3">
      <c r="A904" s="126"/>
      <c r="B904" s="126"/>
      <c r="C904" s="126" t="s">
        <v>38</v>
      </c>
      <c r="D904" s="126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6"/>
      <c r="X904" s="116"/>
      <c r="Y904" s="116"/>
      <c r="Z904" s="116"/>
      <c r="AA904" s="116"/>
      <c r="AB904" s="116"/>
      <c r="AC904" s="116"/>
      <c r="AD904" s="116"/>
      <c r="AE904" s="116"/>
      <c r="AF904" s="116"/>
      <c r="AG904" s="116"/>
      <c r="AH904" s="116"/>
    </row>
    <row r="905" spans="1:34" x14ac:dyDescent="0.3">
      <c r="A905" s="126"/>
      <c r="B905" s="126"/>
      <c r="C905" s="126" t="s">
        <v>39</v>
      </c>
      <c r="D905" s="126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7"/>
      <c r="W905" s="116"/>
      <c r="X905" s="116"/>
      <c r="Y905" s="116"/>
      <c r="Z905" s="116"/>
      <c r="AA905" s="116"/>
      <c r="AB905" s="116"/>
      <c r="AC905" s="116"/>
      <c r="AD905" s="116"/>
      <c r="AE905" s="116"/>
      <c r="AF905" s="116"/>
      <c r="AG905" s="116"/>
      <c r="AH905" s="116"/>
    </row>
    <row r="906" spans="1:34" x14ac:dyDescent="0.3">
      <c r="A906" s="126"/>
      <c r="B906" s="126"/>
      <c r="C906" s="126"/>
      <c r="D906" s="126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7"/>
      <c r="W906" s="116"/>
      <c r="X906" s="116"/>
      <c r="Y906" s="116"/>
      <c r="Z906" s="116"/>
      <c r="AA906" s="116"/>
      <c r="AB906" s="116"/>
      <c r="AC906" s="116"/>
      <c r="AD906" s="116"/>
      <c r="AE906" s="116"/>
      <c r="AF906" s="116"/>
      <c r="AG906" s="116"/>
      <c r="AH906" s="116"/>
    </row>
    <row r="907" spans="1:34" x14ac:dyDescent="0.3">
      <c r="A907" s="126"/>
      <c r="B907" s="126"/>
      <c r="C907" s="126"/>
      <c r="D907" s="126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  <c r="W907" s="116"/>
      <c r="X907" s="116"/>
      <c r="Y907" s="116"/>
      <c r="Z907" s="116"/>
      <c r="AA907" s="116"/>
      <c r="AB907" s="116"/>
      <c r="AC907" s="116"/>
      <c r="AD907" s="116"/>
      <c r="AE907" s="116"/>
      <c r="AF907" s="116"/>
      <c r="AG907" s="116"/>
      <c r="AH907" s="116"/>
    </row>
    <row r="908" spans="1:34" x14ac:dyDescent="0.3">
      <c r="A908" s="126"/>
      <c r="B908" s="126"/>
      <c r="C908" s="126"/>
      <c r="D908" s="126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7"/>
      <c r="W908" s="116"/>
      <c r="X908" s="116"/>
      <c r="Y908" s="116"/>
      <c r="Z908" s="116"/>
      <c r="AA908" s="116"/>
      <c r="AB908" s="116"/>
      <c r="AC908" s="116"/>
      <c r="AD908" s="116"/>
      <c r="AE908" s="116"/>
      <c r="AF908" s="116"/>
      <c r="AG908" s="116"/>
      <c r="AH908" s="116"/>
    </row>
    <row r="909" spans="1:34" x14ac:dyDescent="0.3">
      <c r="A909" s="126"/>
      <c r="B909" s="126"/>
      <c r="C909" s="126"/>
      <c r="D909" s="126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7"/>
      <c r="W909" s="116"/>
      <c r="X909" s="116"/>
      <c r="Y909" s="116"/>
      <c r="Z909" s="116"/>
      <c r="AA909" s="116"/>
      <c r="AB909" s="116"/>
      <c r="AC909" s="116"/>
      <c r="AD909" s="116"/>
      <c r="AE909" s="116"/>
      <c r="AF909" s="116"/>
      <c r="AG909" s="116"/>
      <c r="AH909" s="116"/>
    </row>
    <row r="910" spans="1:34" x14ac:dyDescent="0.3">
      <c r="A910" s="126"/>
      <c r="B910" s="126"/>
      <c r="C910" s="126"/>
      <c r="D910" s="126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  <c r="V910" s="117"/>
      <c r="W910" s="116"/>
      <c r="X910" s="116"/>
      <c r="Y910" s="116"/>
      <c r="Z910" s="116"/>
      <c r="AA910" s="116"/>
      <c r="AB910" s="116"/>
      <c r="AC910" s="116"/>
      <c r="AD910" s="116"/>
      <c r="AE910" s="116"/>
      <c r="AF910" s="116"/>
      <c r="AG910" s="116"/>
      <c r="AH910" s="116"/>
    </row>
    <row r="911" spans="1:34" x14ac:dyDescent="0.3">
      <c r="A911" s="126"/>
      <c r="B911" s="126"/>
      <c r="C911" s="126"/>
      <c r="D911" s="126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  <c r="V911" s="117"/>
      <c r="W911" s="116"/>
      <c r="X911" s="116"/>
      <c r="Y911" s="116"/>
      <c r="Z911" s="116"/>
      <c r="AA911" s="116"/>
      <c r="AB911" s="116"/>
      <c r="AC911" s="116"/>
      <c r="AD911" s="116"/>
      <c r="AE911" s="116"/>
      <c r="AF911" s="116"/>
      <c r="AG911" s="116"/>
      <c r="AH911" s="116"/>
    </row>
    <row r="912" spans="1:34" x14ac:dyDescent="0.3">
      <c r="A912" s="126"/>
      <c r="B912" s="126"/>
      <c r="C912" s="126"/>
      <c r="D912" s="126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7"/>
      <c r="W912" s="116"/>
      <c r="X912" s="116"/>
      <c r="Y912" s="116"/>
      <c r="Z912" s="116"/>
      <c r="AA912" s="116"/>
      <c r="AB912" s="116"/>
      <c r="AC912" s="116"/>
      <c r="AD912" s="116"/>
      <c r="AE912" s="116"/>
      <c r="AF912" s="116"/>
      <c r="AG912" s="116"/>
      <c r="AH912" s="116"/>
    </row>
    <row r="913" spans="1:34" x14ac:dyDescent="0.3">
      <c r="A913" s="126" t="s">
        <v>7</v>
      </c>
      <c r="B913" s="126" t="s">
        <v>8</v>
      </c>
      <c r="C913" s="126" t="s">
        <v>12</v>
      </c>
      <c r="D913" s="126" t="s">
        <v>9</v>
      </c>
      <c r="E913" s="117" t="s">
        <v>10</v>
      </c>
      <c r="F913" s="117" t="s">
        <v>17</v>
      </c>
      <c r="G913" s="117" t="s">
        <v>14</v>
      </c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  <c r="W913" s="116"/>
      <c r="X913" s="116"/>
      <c r="Y913" s="116"/>
      <c r="Z913" s="116"/>
      <c r="AA913" s="116"/>
      <c r="AB913" s="116"/>
      <c r="AC913" s="116"/>
      <c r="AD913" s="116"/>
      <c r="AE913" s="116"/>
      <c r="AF913" s="116"/>
      <c r="AG913" s="116"/>
      <c r="AH913" s="116"/>
    </row>
    <row r="914" spans="1:34" x14ac:dyDescent="0.3">
      <c r="A914" s="126">
        <f t="shared" ref="A914:B933" si="53">A6</f>
        <v>0</v>
      </c>
      <c r="B914" s="126">
        <f t="shared" si="53"/>
        <v>0</v>
      </c>
      <c r="C914" s="126">
        <f t="shared" ref="C914:C953" si="54">(A914^2)</f>
        <v>0</v>
      </c>
      <c r="D914" s="126">
        <f>IF(B914=0,E914,B914)</f>
        <v>9</v>
      </c>
      <c r="E914" s="117">
        <f>MAX(B914:B953)</f>
        <v>9</v>
      </c>
      <c r="F914" s="117">
        <f>IF(B914="","",(((E914+F972)/(D914))-10^-0.0000001)^-1)</f>
        <v>0.49999994243538598</v>
      </c>
      <c r="G914" s="117">
        <f>IF(B914="",1,F914)</f>
        <v>0.49999994243538598</v>
      </c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7"/>
      <c r="W914" s="116"/>
      <c r="X914" s="116"/>
      <c r="Y914" s="116"/>
      <c r="Z914" s="116"/>
      <c r="AA914" s="116"/>
      <c r="AB914" s="116"/>
      <c r="AC914" s="116"/>
      <c r="AD914" s="116"/>
      <c r="AE914" s="116"/>
      <c r="AF914" s="116"/>
      <c r="AG914" s="116"/>
      <c r="AH914" s="116"/>
    </row>
    <row r="915" spans="1:34" x14ac:dyDescent="0.3">
      <c r="A915" s="126">
        <f t="shared" si="53"/>
        <v>0</v>
      </c>
      <c r="B915" s="126">
        <f t="shared" si="53"/>
        <v>0</v>
      </c>
      <c r="C915" s="126">
        <f t="shared" si="54"/>
        <v>0</v>
      </c>
      <c r="D915" s="126">
        <f t="shared" ref="D915:D953" si="55">IF(B915=0,E915,B915)</f>
        <v>9</v>
      </c>
      <c r="E915" s="117">
        <f>(E914)</f>
        <v>9</v>
      </c>
      <c r="F915" s="117">
        <f>IF(B915="","",(((E915+F972)/(D915))-10^-0.0000001)^-1)</f>
        <v>0.49999994243538598</v>
      </c>
      <c r="G915" s="117">
        <f t="shared" ref="G915:G953" si="56">IF(B915="",1,F915)</f>
        <v>0.49999994243538598</v>
      </c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  <c r="W915" s="116"/>
      <c r="X915" s="116"/>
      <c r="Y915" s="116"/>
      <c r="Z915" s="116"/>
      <c r="AA915" s="116"/>
      <c r="AB915" s="116"/>
      <c r="AC915" s="116"/>
      <c r="AD915" s="116"/>
      <c r="AE915" s="116"/>
      <c r="AF915" s="116"/>
      <c r="AG915" s="116"/>
      <c r="AH915" s="116"/>
    </row>
    <row r="916" spans="1:34" x14ac:dyDescent="0.3">
      <c r="A916" s="126">
        <f t="shared" si="53"/>
        <v>0</v>
      </c>
      <c r="B916" s="126">
        <f t="shared" si="53"/>
        <v>0</v>
      </c>
      <c r="C916" s="126">
        <f t="shared" si="54"/>
        <v>0</v>
      </c>
      <c r="D916" s="126">
        <f t="shared" si="55"/>
        <v>9</v>
      </c>
      <c r="E916" s="117">
        <f t="shared" ref="E916:E953" si="57">(E915)</f>
        <v>9</v>
      </c>
      <c r="F916" s="117">
        <f>IF(B916="","",(((E916+F972)/(D916))-10^-0.0000001)^-1)</f>
        <v>0.49999994243538598</v>
      </c>
      <c r="G916" s="117">
        <f t="shared" si="56"/>
        <v>0.49999994243538598</v>
      </c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6"/>
      <c r="X916" s="116"/>
      <c r="Y916" s="116"/>
      <c r="Z916" s="116"/>
      <c r="AA916" s="116"/>
      <c r="AB916" s="116"/>
      <c r="AC916" s="116"/>
      <c r="AD916" s="116"/>
      <c r="AE916" s="116"/>
      <c r="AF916" s="116"/>
      <c r="AG916" s="116"/>
      <c r="AH916" s="116"/>
    </row>
    <row r="917" spans="1:34" x14ac:dyDescent="0.3">
      <c r="A917" s="126">
        <f t="shared" si="53"/>
        <v>0</v>
      </c>
      <c r="B917" s="126">
        <f t="shared" si="53"/>
        <v>0</v>
      </c>
      <c r="C917" s="126">
        <f t="shared" si="54"/>
        <v>0</v>
      </c>
      <c r="D917" s="126">
        <f t="shared" si="55"/>
        <v>9</v>
      </c>
      <c r="E917" s="117">
        <f t="shared" si="57"/>
        <v>9</v>
      </c>
      <c r="F917" s="117">
        <f>IF(B917="","",(((E917+F972)/(D917))-10^-0.0000001)^-1)</f>
        <v>0.49999994243538598</v>
      </c>
      <c r="G917" s="117">
        <f t="shared" si="56"/>
        <v>0.49999994243538598</v>
      </c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7"/>
      <c r="W917" s="116"/>
      <c r="X917" s="116"/>
      <c r="Y917" s="116"/>
      <c r="Z917" s="116"/>
      <c r="AA917" s="116"/>
      <c r="AB917" s="116"/>
      <c r="AC917" s="116"/>
      <c r="AD917" s="116"/>
      <c r="AE917" s="116"/>
      <c r="AF917" s="116"/>
      <c r="AG917" s="116"/>
      <c r="AH917" s="116"/>
    </row>
    <row r="918" spans="1:34" x14ac:dyDescent="0.3">
      <c r="A918" s="126">
        <f t="shared" si="53"/>
        <v>0</v>
      </c>
      <c r="B918" s="126">
        <f t="shared" si="53"/>
        <v>0</v>
      </c>
      <c r="C918" s="126">
        <f t="shared" si="54"/>
        <v>0</v>
      </c>
      <c r="D918" s="126">
        <f t="shared" si="55"/>
        <v>9</v>
      </c>
      <c r="E918" s="117">
        <f t="shared" si="57"/>
        <v>9</v>
      </c>
      <c r="F918" s="117">
        <f>IF(B918="","",(((E918+F972)/(D918))-10^-0.0000001)^-1)</f>
        <v>0.49999994243538598</v>
      </c>
      <c r="G918" s="117">
        <f t="shared" si="56"/>
        <v>0.49999994243538598</v>
      </c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  <c r="V918" s="117"/>
      <c r="W918" s="116"/>
      <c r="X918" s="116"/>
      <c r="Y918" s="116"/>
      <c r="Z918" s="116"/>
      <c r="AA918" s="116"/>
      <c r="AB918" s="116"/>
      <c r="AC918" s="116"/>
      <c r="AD918" s="116"/>
      <c r="AE918" s="116"/>
      <c r="AF918" s="116"/>
      <c r="AG918" s="116"/>
      <c r="AH918" s="116"/>
    </row>
    <row r="919" spans="1:34" x14ac:dyDescent="0.3">
      <c r="A919" s="126">
        <f t="shared" si="53"/>
        <v>0</v>
      </c>
      <c r="B919" s="126">
        <f t="shared" si="53"/>
        <v>0</v>
      </c>
      <c r="C919" s="126">
        <f t="shared" si="54"/>
        <v>0</v>
      </c>
      <c r="D919" s="126">
        <f t="shared" si="55"/>
        <v>9</v>
      </c>
      <c r="E919" s="117">
        <f t="shared" si="57"/>
        <v>9</v>
      </c>
      <c r="F919" s="117">
        <f>IF(B919="","",(((E919+F972)/(D919))-10^-0.0000001)^-1)</f>
        <v>0.49999994243538598</v>
      </c>
      <c r="G919" s="117">
        <f t="shared" si="56"/>
        <v>0.49999994243538598</v>
      </c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  <c r="W919" s="116"/>
      <c r="X919" s="116"/>
      <c r="Y919" s="116"/>
      <c r="Z919" s="116"/>
      <c r="AA919" s="116"/>
      <c r="AB919" s="116"/>
      <c r="AC919" s="116"/>
      <c r="AD919" s="116"/>
      <c r="AE919" s="116"/>
      <c r="AF919" s="116"/>
      <c r="AG919" s="116"/>
      <c r="AH919" s="116"/>
    </row>
    <row r="920" spans="1:34" x14ac:dyDescent="0.3">
      <c r="A920" s="126">
        <f t="shared" si="53"/>
        <v>0</v>
      </c>
      <c r="B920" s="126">
        <f t="shared" si="53"/>
        <v>0</v>
      </c>
      <c r="C920" s="126">
        <f t="shared" si="54"/>
        <v>0</v>
      </c>
      <c r="D920" s="126">
        <f t="shared" si="55"/>
        <v>9</v>
      </c>
      <c r="E920" s="117">
        <f t="shared" si="57"/>
        <v>9</v>
      </c>
      <c r="F920" s="117">
        <f>IF(B920="","",(((E920+F972)/(D920))-10^-0.0000001)^-1)</f>
        <v>0.49999994243538598</v>
      </c>
      <c r="G920" s="117">
        <f t="shared" si="56"/>
        <v>0.49999994243538598</v>
      </c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6"/>
      <c r="X920" s="116"/>
      <c r="Y920" s="116"/>
      <c r="Z920" s="116"/>
      <c r="AA920" s="116"/>
      <c r="AB920" s="116"/>
      <c r="AC920" s="116"/>
      <c r="AD920" s="116"/>
      <c r="AE920" s="116"/>
      <c r="AF920" s="116"/>
      <c r="AG920" s="116"/>
      <c r="AH920" s="116"/>
    </row>
    <row r="921" spans="1:34" x14ac:dyDescent="0.3">
      <c r="A921" s="126">
        <f t="shared" si="53"/>
        <v>0</v>
      </c>
      <c r="B921" s="126">
        <f t="shared" si="53"/>
        <v>0</v>
      </c>
      <c r="C921" s="126">
        <f t="shared" si="54"/>
        <v>0</v>
      </c>
      <c r="D921" s="126">
        <f t="shared" si="55"/>
        <v>9</v>
      </c>
      <c r="E921" s="117">
        <f t="shared" si="57"/>
        <v>9</v>
      </c>
      <c r="F921" s="117">
        <f>IF(B921="","",(((E921+F972)/(D921))-10^-0.0000001)^-1)</f>
        <v>0.49999994243538598</v>
      </c>
      <c r="G921" s="117">
        <f t="shared" si="56"/>
        <v>0.49999994243538598</v>
      </c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  <c r="V921" s="117"/>
      <c r="W921" s="116"/>
      <c r="X921" s="116"/>
      <c r="Y921" s="116"/>
      <c r="Z921" s="116"/>
      <c r="AA921" s="116"/>
      <c r="AB921" s="116"/>
      <c r="AC921" s="116"/>
      <c r="AD921" s="116"/>
      <c r="AE921" s="116"/>
      <c r="AF921" s="116"/>
      <c r="AG921" s="116"/>
      <c r="AH921" s="116"/>
    </row>
    <row r="922" spans="1:34" x14ac:dyDescent="0.3">
      <c r="A922" s="126">
        <f t="shared" si="53"/>
        <v>0</v>
      </c>
      <c r="B922" s="126">
        <f t="shared" si="53"/>
        <v>0</v>
      </c>
      <c r="C922" s="126">
        <f t="shared" si="54"/>
        <v>0</v>
      </c>
      <c r="D922" s="126">
        <f t="shared" si="55"/>
        <v>9</v>
      </c>
      <c r="E922" s="117">
        <f t="shared" si="57"/>
        <v>9</v>
      </c>
      <c r="F922" s="117">
        <f>IF(B922="","",(((E922+F972)/(D922))-10^-0.0000001)^-1)</f>
        <v>0.49999994243538598</v>
      </c>
      <c r="G922" s="117">
        <f t="shared" si="56"/>
        <v>0.49999994243538598</v>
      </c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  <c r="W922" s="116"/>
      <c r="X922" s="116"/>
      <c r="Y922" s="116"/>
      <c r="Z922" s="116"/>
      <c r="AA922" s="116"/>
      <c r="AB922" s="116"/>
      <c r="AC922" s="116"/>
      <c r="AD922" s="116"/>
      <c r="AE922" s="116"/>
      <c r="AF922" s="116"/>
      <c r="AG922" s="116"/>
      <c r="AH922" s="116"/>
    </row>
    <row r="923" spans="1:34" x14ac:dyDescent="0.3">
      <c r="A923" s="126">
        <f t="shared" si="53"/>
        <v>0</v>
      </c>
      <c r="B923" s="126">
        <f t="shared" si="53"/>
        <v>0</v>
      </c>
      <c r="C923" s="126">
        <f t="shared" si="54"/>
        <v>0</v>
      </c>
      <c r="D923" s="126">
        <f t="shared" si="55"/>
        <v>9</v>
      </c>
      <c r="E923" s="117">
        <f t="shared" si="57"/>
        <v>9</v>
      </c>
      <c r="F923" s="117">
        <f>IF(B923="","",(((E923+F972)/(D923))-10^-0.0000001)^-1)</f>
        <v>0.49999994243538598</v>
      </c>
      <c r="G923" s="117">
        <f t="shared" si="56"/>
        <v>0.49999994243538598</v>
      </c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7"/>
      <c r="W923" s="116"/>
      <c r="X923" s="116"/>
      <c r="Y923" s="116"/>
      <c r="Z923" s="116"/>
      <c r="AA923" s="116"/>
      <c r="AB923" s="116"/>
      <c r="AC923" s="116"/>
      <c r="AD923" s="116"/>
      <c r="AE923" s="116"/>
      <c r="AF923" s="116"/>
      <c r="AG923" s="116"/>
      <c r="AH923" s="116"/>
    </row>
    <row r="924" spans="1:34" x14ac:dyDescent="0.3">
      <c r="A924" s="126">
        <f t="shared" si="53"/>
        <v>0</v>
      </c>
      <c r="B924" s="126">
        <f t="shared" si="53"/>
        <v>0</v>
      </c>
      <c r="C924" s="126">
        <f t="shared" si="54"/>
        <v>0</v>
      </c>
      <c r="D924" s="126">
        <f t="shared" si="55"/>
        <v>9</v>
      </c>
      <c r="E924" s="117">
        <f t="shared" si="57"/>
        <v>9</v>
      </c>
      <c r="F924" s="117">
        <f>IF(B924="","",(((E924+F972)/(D924))-10^-0.0000001)^-1)</f>
        <v>0.49999994243538598</v>
      </c>
      <c r="G924" s="117">
        <f t="shared" si="56"/>
        <v>0.49999994243538598</v>
      </c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7"/>
      <c r="W924" s="116"/>
      <c r="X924" s="116"/>
      <c r="Y924" s="116"/>
      <c r="Z924" s="116"/>
      <c r="AA924" s="116"/>
      <c r="AB924" s="116"/>
      <c r="AC924" s="116"/>
      <c r="AD924" s="116"/>
      <c r="AE924" s="116"/>
      <c r="AF924" s="116"/>
      <c r="AG924" s="116"/>
      <c r="AH924" s="116"/>
    </row>
    <row r="925" spans="1:34" x14ac:dyDescent="0.3">
      <c r="A925" s="126">
        <f t="shared" si="53"/>
        <v>0</v>
      </c>
      <c r="B925" s="126">
        <f t="shared" si="53"/>
        <v>0</v>
      </c>
      <c r="C925" s="126">
        <f t="shared" si="54"/>
        <v>0</v>
      </c>
      <c r="D925" s="126">
        <f t="shared" si="55"/>
        <v>9</v>
      </c>
      <c r="E925" s="117">
        <f t="shared" si="57"/>
        <v>9</v>
      </c>
      <c r="F925" s="117">
        <f>IF(B925="","",(((E925+F972)/(D925))-10^-0.0000001)^-1)</f>
        <v>0.49999994243538598</v>
      </c>
      <c r="G925" s="117">
        <f t="shared" si="56"/>
        <v>0.49999994243538598</v>
      </c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  <c r="V925" s="117"/>
      <c r="W925" s="116"/>
      <c r="X925" s="116"/>
      <c r="Y925" s="116"/>
      <c r="Z925" s="116"/>
      <c r="AA925" s="116"/>
      <c r="AB925" s="116"/>
      <c r="AC925" s="116"/>
      <c r="AD925" s="116"/>
      <c r="AE925" s="116"/>
      <c r="AF925" s="116"/>
      <c r="AG925" s="116"/>
      <c r="AH925" s="116"/>
    </row>
    <row r="926" spans="1:34" x14ac:dyDescent="0.3">
      <c r="A926" s="126">
        <f t="shared" si="53"/>
        <v>0</v>
      </c>
      <c r="B926" s="126">
        <f t="shared" si="53"/>
        <v>0</v>
      </c>
      <c r="C926" s="126">
        <f t="shared" si="54"/>
        <v>0</v>
      </c>
      <c r="D926" s="126">
        <f t="shared" si="55"/>
        <v>9</v>
      </c>
      <c r="E926" s="117">
        <f t="shared" si="57"/>
        <v>9</v>
      </c>
      <c r="F926" s="117">
        <f>IF(B926="","",(((E926+F972)/(D926))-10^-0.0000001)^-1)</f>
        <v>0.49999994243538598</v>
      </c>
      <c r="G926" s="117">
        <f t="shared" si="56"/>
        <v>0.49999994243538598</v>
      </c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  <c r="W926" s="116"/>
      <c r="X926" s="116"/>
      <c r="Y926" s="116"/>
      <c r="Z926" s="116"/>
      <c r="AA926" s="116"/>
      <c r="AB926" s="116"/>
      <c r="AC926" s="116"/>
      <c r="AD926" s="116"/>
      <c r="AE926" s="116"/>
      <c r="AF926" s="116"/>
      <c r="AG926" s="116"/>
      <c r="AH926" s="116"/>
    </row>
    <row r="927" spans="1:34" x14ac:dyDescent="0.3">
      <c r="A927" s="126">
        <f t="shared" si="53"/>
        <v>0</v>
      </c>
      <c r="B927" s="126">
        <f t="shared" si="53"/>
        <v>0</v>
      </c>
      <c r="C927" s="126">
        <f t="shared" si="54"/>
        <v>0</v>
      </c>
      <c r="D927" s="126">
        <f t="shared" si="55"/>
        <v>9</v>
      </c>
      <c r="E927" s="117">
        <f t="shared" si="57"/>
        <v>9</v>
      </c>
      <c r="F927" s="117">
        <f>IF(B927="","",(((E927+F972)/(D927))-10^-0.0000001)^-1)</f>
        <v>0.49999994243538598</v>
      </c>
      <c r="G927" s="117">
        <f t="shared" si="56"/>
        <v>0.49999994243538598</v>
      </c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  <c r="W927" s="116"/>
      <c r="X927" s="116"/>
      <c r="Y927" s="116"/>
      <c r="Z927" s="116"/>
      <c r="AA927" s="116"/>
      <c r="AB927" s="116"/>
      <c r="AC927" s="116"/>
      <c r="AD927" s="116"/>
      <c r="AE927" s="116"/>
      <c r="AF927" s="116"/>
      <c r="AG927" s="116"/>
      <c r="AH927" s="116"/>
    </row>
    <row r="928" spans="1:34" x14ac:dyDescent="0.3">
      <c r="A928" s="126">
        <f t="shared" si="53"/>
        <v>0</v>
      </c>
      <c r="B928" s="126">
        <f t="shared" si="53"/>
        <v>0</v>
      </c>
      <c r="C928" s="126">
        <f t="shared" si="54"/>
        <v>0</v>
      </c>
      <c r="D928" s="126">
        <f t="shared" si="55"/>
        <v>9</v>
      </c>
      <c r="E928" s="117">
        <f t="shared" si="57"/>
        <v>9</v>
      </c>
      <c r="F928" s="117">
        <f>IF(B928="","",(((E928+F972)/(D928))-10^-0.0000001)^-1)</f>
        <v>0.49999994243538598</v>
      </c>
      <c r="G928" s="117">
        <f t="shared" si="56"/>
        <v>0.49999994243538598</v>
      </c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7"/>
      <c r="W928" s="116"/>
      <c r="X928" s="116"/>
      <c r="Y928" s="116"/>
      <c r="Z928" s="116"/>
      <c r="AA928" s="116"/>
      <c r="AB928" s="116"/>
      <c r="AC928" s="116"/>
      <c r="AD928" s="116"/>
      <c r="AE928" s="116"/>
      <c r="AF928" s="116"/>
      <c r="AG928" s="116"/>
      <c r="AH928" s="116"/>
    </row>
    <row r="929" spans="1:34" x14ac:dyDescent="0.3">
      <c r="A929" s="126">
        <f t="shared" si="53"/>
        <v>0</v>
      </c>
      <c r="B929" s="126">
        <f t="shared" si="53"/>
        <v>0</v>
      </c>
      <c r="C929" s="126">
        <f t="shared" si="54"/>
        <v>0</v>
      </c>
      <c r="D929" s="126">
        <f t="shared" si="55"/>
        <v>9</v>
      </c>
      <c r="E929" s="117">
        <f t="shared" si="57"/>
        <v>9</v>
      </c>
      <c r="F929" s="117">
        <f>IF(B929="","",(((E929+F972)/(D929))-10^-0.0000001)^-1)</f>
        <v>0.49999994243538598</v>
      </c>
      <c r="G929" s="117">
        <f t="shared" si="56"/>
        <v>0.49999994243538598</v>
      </c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7"/>
      <c r="W929" s="116"/>
      <c r="X929" s="116"/>
      <c r="Y929" s="116"/>
      <c r="Z929" s="116"/>
      <c r="AA929" s="116"/>
      <c r="AB929" s="116"/>
      <c r="AC929" s="116"/>
      <c r="AD929" s="116"/>
      <c r="AE929" s="116"/>
      <c r="AF929" s="116"/>
      <c r="AG929" s="116"/>
      <c r="AH929" s="116"/>
    </row>
    <row r="930" spans="1:34" x14ac:dyDescent="0.3">
      <c r="A930" s="126" t="str">
        <f t="shared" si="53"/>
        <v>Vorgaben (xWP1 - xs - xWP2)</v>
      </c>
      <c r="B930" s="126">
        <f t="shared" si="53"/>
        <v>9</v>
      </c>
      <c r="C930" s="126" t="e">
        <f t="shared" si="54"/>
        <v>#VALUE!</v>
      </c>
      <c r="D930" s="126">
        <f t="shared" si="55"/>
        <v>9</v>
      </c>
      <c r="E930" s="117">
        <f t="shared" si="57"/>
        <v>9</v>
      </c>
      <c r="F930" s="117">
        <f>IF(B930="","",(((E930+F972)/(D930))-10^-0.0000001)^-1)</f>
        <v>0.49999994243538598</v>
      </c>
      <c r="G930" s="117">
        <f t="shared" si="56"/>
        <v>0.49999994243538598</v>
      </c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  <c r="W930" s="116"/>
      <c r="X930" s="116"/>
      <c r="Y930" s="116"/>
      <c r="Z930" s="116"/>
      <c r="AA930" s="116"/>
      <c r="AB930" s="116"/>
      <c r="AC930" s="116"/>
      <c r="AD930" s="116"/>
      <c r="AE930" s="116"/>
      <c r="AF930" s="116"/>
      <c r="AG930" s="116"/>
      <c r="AH930" s="116"/>
    </row>
    <row r="931" spans="1:34" x14ac:dyDescent="0.3">
      <c r="A931" s="126" t="str">
        <f t="shared" si="53"/>
        <v>Berechnet (x1% - X50% - x99%)</v>
      </c>
      <c r="B931" s="126">
        <f t="shared" si="53"/>
        <v>6.92</v>
      </c>
      <c r="C931" s="126" t="e">
        <f t="shared" si="54"/>
        <v>#VALUE!</v>
      </c>
      <c r="D931" s="126">
        <f t="shared" si="55"/>
        <v>6.92</v>
      </c>
      <c r="E931" s="117">
        <f t="shared" si="57"/>
        <v>9</v>
      </c>
      <c r="F931" s="117">
        <f>IF(B931="","",(((E931+F972)/(D931))-10^-0.0000001)^-1)</f>
        <v>0.34462148659780961</v>
      </c>
      <c r="G931" s="117">
        <f t="shared" si="56"/>
        <v>0.34462148659780961</v>
      </c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7"/>
      <c r="W931" s="116"/>
      <c r="X931" s="116"/>
      <c r="Y931" s="116"/>
      <c r="Z931" s="116"/>
      <c r="AA931" s="116"/>
      <c r="AB931" s="116"/>
      <c r="AC931" s="116"/>
      <c r="AD931" s="116"/>
      <c r="AE931" s="116"/>
      <c r="AF931" s="116"/>
      <c r="AG931" s="116"/>
      <c r="AH931" s="116"/>
    </row>
    <row r="932" spans="1:34" x14ac:dyDescent="0.3">
      <c r="A932" s="126" t="str">
        <f t="shared" si="53"/>
        <v>Abfrage:</v>
      </c>
      <c r="B932" s="126">
        <f t="shared" si="53"/>
        <v>0</v>
      </c>
      <c r="C932" s="126" t="e">
        <f t="shared" si="54"/>
        <v>#VALUE!</v>
      </c>
      <c r="D932" s="126">
        <f t="shared" si="55"/>
        <v>9</v>
      </c>
      <c r="E932" s="117">
        <f t="shared" si="57"/>
        <v>9</v>
      </c>
      <c r="F932" s="117">
        <f>IF(B932="","",(((E932+F972)/(D932))-10^-0.0000001)^-1)</f>
        <v>0.49999994243538598</v>
      </c>
      <c r="G932" s="117">
        <f t="shared" si="56"/>
        <v>0.49999994243538598</v>
      </c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  <c r="W932" s="116"/>
      <c r="X932" s="116"/>
      <c r="Y932" s="116"/>
      <c r="Z932" s="116"/>
      <c r="AA932" s="116"/>
      <c r="AB932" s="116"/>
      <c r="AC932" s="116"/>
      <c r="AD932" s="116"/>
      <c r="AE932" s="116"/>
      <c r="AF932" s="116"/>
      <c r="AG932" s="116"/>
      <c r="AH932" s="116"/>
    </row>
    <row r="933" spans="1:34" x14ac:dyDescent="0.3">
      <c r="A933" s="126" t="str">
        <f t="shared" si="53"/>
        <v>Wenn x = (B23 ≤Abfrage≤ D23)</v>
      </c>
      <c r="B933" s="126">
        <f t="shared" si="53"/>
        <v>6.92</v>
      </c>
      <c r="C933" s="126" t="e">
        <f t="shared" si="54"/>
        <v>#VALUE!</v>
      </c>
      <c r="D933" s="126">
        <f t="shared" si="55"/>
        <v>6.92</v>
      </c>
      <c r="E933" s="117">
        <f t="shared" si="57"/>
        <v>9</v>
      </c>
      <c r="F933" s="117">
        <f>IF(B933="","",(((E933+F972)/(D933))-10^-0.0000001)^-1)</f>
        <v>0.34462148659780961</v>
      </c>
      <c r="G933" s="117">
        <f t="shared" si="56"/>
        <v>0.34462148659780961</v>
      </c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6"/>
      <c r="X933" s="116"/>
      <c r="Y933" s="116"/>
      <c r="Z933" s="116"/>
      <c r="AA933" s="116"/>
      <c r="AB933" s="116"/>
      <c r="AC933" s="116"/>
      <c r="AD933" s="116"/>
      <c r="AE933" s="116"/>
      <c r="AF933" s="116"/>
      <c r="AG933" s="116"/>
      <c r="AH933" s="116"/>
    </row>
    <row r="934" spans="1:34" x14ac:dyDescent="0.3">
      <c r="A934" s="126" t="str">
        <f t="shared" ref="A934:B953" si="58">A26</f>
        <v>Wenn y [%] = (1≤ Abfrage ≤99)</v>
      </c>
      <c r="B934" s="126">
        <f t="shared" si="58"/>
        <v>1</v>
      </c>
      <c r="C934" s="126" t="e">
        <f t="shared" si="54"/>
        <v>#VALUE!</v>
      </c>
      <c r="D934" s="126">
        <f t="shared" si="55"/>
        <v>1</v>
      </c>
      <c r="E934" s="117">
        <f t="shared" si="57"/>
        <v>9</v>
      </c>
      <c r="F934" s="117">
        <f>IF(B934="","",(((E934+F972)/(D934))-10^-0.0000001)^-1)</f>
        <v>3.846153812091941E-2</v>
      </c>
      <c r="G934" s="117">
        <f t="shared" si="56"/>
        <v>3.846153812091941E-2</v>
      </c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6"/>
      <c r="X934" s="116"/>
      <c r="Y934" s="116"/>
      <c r="Z934" s="116"/>
      <c r="AA934" s="116"/>
      <c r="AB934" s="116"/>
      <c r="AC934" s="116"/>
      <c r="AD934" s="116"/>
      <c r="AE934" s="116"/>
      <c r="AF934" s="116"/>
      <c r="AG934" s="116"/>
      <c r="AH934" s="116"/>
    </row>
    <row r="935" spans="1:34" x14ac:dyDescent="0.3">
      <c r="A935" s="126">
        <f t="shared" si="58"/>
        <v>0</v>
      </c>
      <c r="B935" s="126">
        <f t="shared" si="58"/>
        <v>0</v>
      </c>
      <c r="C935" s="126">
        <f t="shared" si="54"/>
        <v>0</v>
      </c>
      <c r="D935" s="126">
        <f t="shared" si="55"/>
        <v>9</v>
      </c>
      <c r="E935" s="117">
        <f t="shared" si="57"/>
        <v>9</v>
      </c>
      <c r="F935" s="117">
        <f>IF(B935="","",(((E935+F972)/(D935))-10^-0.0000001)^-1)</f>
        <v>0.49999994243538598</v>
      </c>
      <c r="G935" s="117">
        <f t="shared" si="56"/>
        <v>0.49999994243538598</v>
      </c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6"/>
      <c r="X935" s="116"/>
      <c r="Y935" s="116"/>
      <c r="Z935" s="116"/>
      <c r="AA935" s="116"/>
      <c r="AB935" s="116"/>
      <c r="AC935" s="116"/>
      <c r="AD935" s="116"/>
      <c r="AE935" s="116"/>
      <c r="AF935" s="116"/>
      <c r="AG935" s="116"/>
      <c r="AH935" s="116"/>
    </row>
    <row r="936" spans="1:34" x14ac:dyDescent="0.3">
      <c r="A936" s="126">
        <f t="shared" si="58"/>
        <v>0</v>
      </c>
      <c r="B936" s="126">
        <f t="shared" si="58"/>
        <v>0</v>
      </c>
      <c r="C936" s="126">
        <f t="shared" si="54"/>
        <v>0</v>
      </c>
      <c r="D936" s="126">
        <f t="shared" si="55"/>
        <v>9</v>
      </c>
      <c r="E936" s="117">
        <f t="shared" si="57"/>
        <v>9</v>
      </c>
      <c r="F936" s="117">
        <f>IF(B936="","",(((E936+F972)/(D936))-10^-0.0000001)^-1)</f>
        <v>0.49999994243538598</v>
      </c>
      <c r="G936" s="117">
        <f t="shared" si="56"/>
        <v>0.49999994243538598</v>
      </c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7"/>
      <c r="W936" s="116"/>
      <c r="X936" s="116"/>
      <c r="Y936" s="116"/>
      <c r="Z936" s="116"/>
      <c r="AA936" s="116"/>
      <c r="AB936" s="116"/>
      <c r="AC936" s="116"/>
      <c r="AD936" s="116"/>
      <c r="AE936" s="116"/>
      <c r="AF936" s="116"/>
      <c r="AG936" s="116"/>
      <c r="AH936" s="116"/>
    </row>
    <row r="937" spans="1:34" x14ac:dyDescent="0.3">
      <c r="A937" s="126">
        <f t="shared" si="58"/>
        <v>0</v>
      </c>
      <c r="B937" s="126">
        <f t="shared" si="58"/>
        <v>0</v>
      </c>
      <c r="C937" s="126">
        <f t="shared" si="54"/>
        <v>0</v>
      </c>
      <c r="D937" s="126">
        <f t="shared" si="55"/>
        <v>9</v>
      </c>
      <c r="E937" s="117">
        <f t="shared" si="57"/>
        <v>9</v>
      </c>
      <c r="F937" s="117">
        <f>IF(B937="","",(((E937+F972)/(D937))-10^-0.0000001)^-1)</f>
        <v>0.49999994243538598</v>
      </c>
      <c r="G937" s="117">
        <f t="shared" si="56"/>
        <v>0.49999994243538598</v>
      </c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6"/>
      <c r="X937" s="116"/>
      <c r="Y937" s="116"/>
      <c r="Z937" s="116"/>
      <c r="AA937" s="116"/>
      <c r="AB937" s="116"/>
      <c r="AC937" s="116"/>
      <c r="AD937" s="116"/>
      <c r="AE937" s="116"/>
      <c r="AF937" s="116"/>
      <c r="AG937" s="116"/>
      <c r="AH937" s="116"/>
    </row>
    <row r="938" spans="1:34" x14ac:dyDescent="0.3">
      <c r="A938" s="126">
        <f t="shared" si="58"/>
        <v>0</v>
      </c>
      <c r="B938" s="126">
        <f t="shared" si="58"/>
        <v>0</v>
      </c>
      <c r="C938" s="126">
        <f t="shared" si="54"/>
        <v>0</v>
      </c>
      <c r="D938" s="126">
        <f t="shared" si="55"/>
        <v>9</v>
      </c>
      <c r="E938" s="117">
        <f t="shared" si="57"/>
        <v>9</v>
      </c>
      <c r="F938" s="117">
        <f>IF(B938="","",(((E938+F972)/(D938))-10^-0.0000001)^-1)</f>
        <v>0.49999994243538598</v>
      </c>
      <c r="G938" s="117">
        <f t="shared" si="56"/>
        <v>0.49999994243538598</v>
      </c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7"/>
      <c r="W938" s="116"/>
      <c r="X938" s="116"/>
      <c r="Y938" s="116"/>
      <c r="Z938" s="116"/>
      <c r="AA938" s="116"/>
      <c r="AB938" s="116"/>
      <c r="AC938" s="116"/>
      <c r="AD938" s="116"/>
      <c r="AE938" s="116"/>
      <c r="AF938" s="116"/>
      <c r="AG938" s="116"/>
      <c r="AH938" s="116"/>
    </row>
    <row r="939" spans="1:34" x14ac:dyDescent="0.3">
      <c r="A939" s="126">
        <f t="shared" si="58"/>
        <v>0</v>
      </c>
      <c r="B939" s="126">
        <f t="shared" si="58"/>
        <v>0</v>
      </c>
      <c r="C939" s="126">
        <f t="shared" si="54"/>
        <v>0</v>
      </c>
      <c r="D939" s="126">
        <f t="shared" si="55"/>
        <v>9</v>
      </c>
      <c r="E939" s="117">
        <f t="shared" si="57"/>
        <v>9</v>
      </c>
      <c r="F939" s="117">
        <f>IF(B939="","",(((E939+F972)/(D939))-10^-0.0000001)^-1)</f>
        <v>0.49999994243538598</v>
      </c>
      <c r="G939" s="117">
        <f t="shared" si="56"/>
        <v>0.49999994243538598</v>
      </c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6"/>
      <c r="X939" s="116"/>
      <c r="Y939" s="116"/>
      <c r="Z939" s="116"/>
      <c r="AA939" s="116"/>
      <c r="AB939" s="116"/>
      <c r="AC939" s="116"/>
      <c r="AD939" s="116"/>
      <c r="AE939" s="116"/>
      <c r="AF939" s="116"/>
      <c r="AG939" s="116"/>
      <c r="AH939" s="116"/>
    </row>
    <row r="940" spans="1:34" x14ac:dyDescent="0.3">
      <c r="A940" s="126">
        <f t="shared" si="58"/>
        <v>0</v>
      </c>
      <c r="B940" s="126">
        <f t="shared" si="58"/>
        <v>0</v>
      </c>
      <c r="C940" s="126">
        <f t="shared" si="54"/>
        <v>0</v>
      </c>
      <c r="D940" s="126">
        <f t="shared" si="55"/>
        <v>9</v>
      </c>
      <c r="E940" s="117">
        <f t="shared" si="57"/>
        <v>9</v>
      </c>
      <c r="F940" s="117">
        <f>IF(B940="","",(((E940+F972)/(D940))-10^-0.0000001)^-1)</f>
        <v>0.49999994243538598</v>
      </c>
      <c r="G940" s="117">
        <f t="shared" si="56"/>
        <v>0.49999994243538598</v>
      </c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  <c r="W940" s="116"/>
      <c r="X940" s="116"/>
      <c r="Y940" s="116"/>
      <c r="Z940" s="116"/>
      <c r="AA940" s="116"/>
      <c r="AB940" s="116"/>
      <c r="AC940" s="116"/>
      <c r="AD940" s="116"/>
      <c r="AE940" s="116"/>
      <c r="AF940" s="116"/>
      <c r="AG940" s="116"/>
      <c r="AH940" s="116"/>
    </row>
    <row r="941" spans="1:34" x14ac:dyDescent="0.3">
      <c r="A941" s="126">
        <f t="shared" si="58"/>
        <v>0</v>
      </c>
      <c r="B941" s="126">
        <f t="shared" si="58"/>
        <v>0</v>
      </c>
      <c r="C941" s="126">
        <f t="shared" si="54"/>
        <v>0</v>
      </c>
      <c r="D941" s="126">
        <f t="shared" si="55"/>
        <v>9</v>
      </c>
      <c r="E941" s="117">
        <f t="shared" si="57"/>
        <v>9</v>
      </c>
      <c r="F941" s="117">
        <f>IF(B941="","",(((E941+F972)/(D941))-10^-0.0000001)^-1)</f>
        <v>0.49999994243538598</v>
      </c>
      <c r="G941" s="117">
        <f t="shared" si="56"/>
        <v>0.49999994243538598</v>
      </c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  <c r="W941" s="116"/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</row>
    <row r="942" spans="1:34" x14ac:dyDescent="0.3">
      <c r="A942" s="126">
        <f t="shared" si="58"/>
        <v>0</v>
      </c>
      <c r="B942" s="126">
        <f t="shared" si="58"/>
        <v>0</v>
      </c>
      <c r="C942" s="126">
        <f t="shared" si="54"/>
        <v>0</v>
      </c>
      <c r="D942" s="126">
        <f t="shared" si="55"/>
        <v>9</v>
      </c>
      <c r="E942" s="117">
        <f t="shared" si="57"/>
        <v>9</v>
      </c>
      <c r="F942" s="117">
        <f>IF(B942="","",(((E942+F972)/(D942))-10^-0.0000001)^-1)</f>
        <v>0.49999994243538598</v>
      </c>
      <c r="G942" s="117">
        <f t="shared" si="56"/>
        <v>0.49999994243538598</v>
      </c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  <c r="W942" s="116"/>
      <c r="X942" s="116"/>
      <c r="Y942" s="116"/>
      <c r="Z942" s="116"/>
      <c r="AA942" s="116"/>
      <c r="AB942" s="116"/>
      <c r="AC942" s="116"/>
      <c r="AD942" s="116"/>
      <c r="AE942" s="116"/>
      <c r="AF942" s="116"/>
      <c r="AG942" s="116"/>
      <c r="AH942" s="116"/>
    </row>
    <row r="943" spans="1:34" x14ac:dyDescent="0.3">
      <c r="A943" s="126">
        <f t="shared" si="58"/>
        <v>0</v>
      </c>
      <c r="B943" s="126">
        <f t="shared" si="58"/>
        <v>0</v>
      </c>
      <c r="C943" s="126">
        <f t="shared" si="54"/>
        <v>0</v>
      </c>
      <c r="D943" s="126">
        <f t="shared" si="55"/>
        <v>9</v>
      </c>
      <c r="E943" s="117">
        <f t="shared" si="57"/>
        <v>9</v>
      </c>
      <c r="F943" s="117">
        <f>IF(B943="","",(((E943+F972)/(D943))-10^-0.0000001)^-1)</f>
        <v>0.49999994243538598</v>
      </c>
      <c r="G943" s="117">
        <f t="shared" si="56"/>
        <v>0.49999994243538598</v>
      </c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6"/>
      <c r="X943" s="116"/>
      <c r="Y943" s="116"/>
      <c r="Z943" s="116"/>
      <c r="AA943" s="116"/>
      <c r="AB943" s="116"/>
      <c r="AC943" s="116"/>
      <c r="AD943" s="116"/>
      <c r="AE943" s="116"/>
      <c r="AF943" s="116"/>
      <c r="AG943" s="116"/>
      <c r="AH943" s="116"/>
    </row>
    <row r="944" spans="1:34" x14ac:dyDescent="0.3">
      <c r="A944" s="126">
        <f t="shared" si="58"/>
        <v>0</v>
      </c>
      <c r="B944" s="126">
        <f t="shared" si="58"/>
        <v>0</v>
      </c>
      <c r="C944" s="126">
        <f t="shared" si="54"/>
        <v>0</v>
      </c>
      <c r="D944" s="126">
        <f t="shared" si="55"/>
        <v>9</v>
      </c>
      <c r="E944" s="117">
        <f t="shared" si="57"/>
        <v>9</v>
      </c>
      <c r="F944" s="117">
        <f>IF(B944="","",(((E944+F972)/(D944))-10^-0.0000001)^-1)</f>
        <v>0.49999994243538598</v>
      </c>
      <c r="G944" s="117">
        <f t="shared" si="56"/>
        <v>0.49999994243538598</v>
      </c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6"/>
      <c r="X944" s="116"/>
      <c r="Y944" s="116"/>
      <c r="Z944" s="116"/>
      <c r="AA944" s="116"/>
      <c r="AB944" s="116"/>
      <c r="AC944" s="116"/>
      <c r="AD944" s="116"/>
      <c r="AE944" s="116"/>
      <c r="AF944" s="116"/>
      <c r="AG944" s="116"/>
      <c r="AH944" s="116"/>
    </row>
    <row r="945" spans="1:34" x14ac:dyDescent="0.3">
      <c r="A945" s="126">
        <f t="shared" si="58"/>
        <v>0</v>
      </c>
      <c r="B945" s="126">
        <f t="shared" si="58"/>
        <v>0</v>
      </c>
      <c r="C945" s="126">
        <f t="shared" si="54"/>
        <v>0</v>
      </c>
      <c r="D945" s="126">
        <f t="shared" si="55"/>
        <v>9</v>
      </c>
      <c r="E945" s="117">
        <f t="shared" si="57"/>
        <v>9</v>
      </c>
      <c r="F945" s="117">
        <f>IF(B945="","",(((E945+F972)/(D945))-10^-0.0000001)^-1)</f>
        <v>0.49999994243538598</v>
      </c>
      <c r="G945" s="117">
        <f t="shared" si="56"/>
        <v>0.49999994243538598</v>
      </c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</row>
    <row r="946" spans="1:34" x14ac:dyDescent="0.3">
      <c r="A946" s="126">
        <f t="shared" si="58"/>
        <v>0</v>
      </c>
      <c r="B946" s="126">
        <f t="shared" si="58"/>
        <v>0</v>
      </c>
      <c r="C946" s="126">
        <f t="shared" si="54"/>
        <v>0</v>
      </c>
      <c r="D946" s="126">
        <f t="shared" si="55"/>
        <v>9</v>
      </c>
      <c r="E946" s="117">
        <f t="shared" si="57"/>
        <v>9</v>
      </c>
      <c r="F946" s="117">
        <f>IF(B946="","",(((E946+F972)/(D946))-10^-0.0000001)^-1)</f>
        <v>0.49999994243538598</v>
      </c>
      <c r="G946" s="117">
        <f t="shared" si="56"/>
        <v>0.49999994243538598</v>
      </c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6"/>
      <c r="X946" s="116"/>
      <c r="Y946" s="116"/>
      <c r="Z946" s="116"/>
      <c r="AA946" s="116"/>
      <c r="AB946" s="116"/>
      <c r="AC946" s="116"/>
      <c r="AD946" s="116"/>
      <c r="AE946" s="116"/>
      <c r="AF946" s="116"/>
      <c r="AG946" s="116"/>
      <c r="AH946" s="116"/>
    </row>
    <row r="947" spans="1:34" x14ac:dyDescent="0.3">
      <c r="A947" s="126">
        <f t="shared" si="58"/>
        <v>0</v>
      </c>
      <c r="B947" s="126">
        <f t="shared" si="58"/>
        <v>0</v>
      </c>
      <c r="C947" s="126">
        <f t="shared" si="54"/>
        <v>0</v>
      </c>
      <c r="D947" s="126">
        <f t="shared" si="55"/>
        <v>9</v>
      </c>
      <c r="E947" s="117">
        <f t="shared" si="57"/>
        <v>9</v>
      </c>
      <c r="F947" s="117">
        <f>IF(B947="","",(((E947+F972)/(D947))-10^-0.0000001)^-1)</f>
        <v>0.49999994243538598</v>
      </c>
      <c r="G947" s="117">
        <f t="shared" si="56"/>
        <v>0.49999994243538598</v>
      </c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  <c r="W947" s="116"/>
      <c r="X947" s="116"/>
      <c r="Y947" s="116"/>
      <c r="Z947" s="116"/>
      <c r="AA947" s="116"/>
      <c r="AB947" s="116"/>
      <c r="AC947" s="116"/>
      <c r="AD947" s="116"/>
      <c r="AE947" s="116"/>
      <c r="AF947" s="116"/>
      <c r="AG947" s="116"/>
      <c r="AH947" s="116"/>
    </row>
    <row r="948" spans="1:34" x14ac:dyDescent="0.3">
      <c r="A948" s="126">
        <f t="shared" si="58"/>
        <v>0</v>
      </c>
      <c r="B948" s="126">
        <f t="shared" si="58"/>
        <v>0</v>
      </c>
      <c r="C948" s="126">
        <f t="shared" si="54"/>
        <v>0</v>
      </c>
      <c r="D948" s="126">
        <f t="shared" si="55"/>
        <v>9</v>
      </c>
      <c r="E948" s="117">
        <f t="shared" si="57"/>
        <v>9</v>
      </c>
      <c r="F948" s="117">
        <f>IF(B948="","",(((E948+F972)/(D948))-10^-0.0000001)^-1)</f>
        <v>0.49999994243538598</v>
      </c>
      <c r="G948" s="117">
        <f t="shared" si="56"/>
        <v>0.49999994243538598</v>
      </c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6"/>
      <c r="X948" s="116"/>
      <c r="Y948" s="116"/>
      <c r="Z948" s="116"/>
      <c r="AA948" s="116"/>
      <c r="AB948" s="116"/>
      <c r="AC948" s="116"/>
      <c r="AD948" s="116"/>
      <c r="AE948" s="116"/>
      <c r="AF948" s="116"/>
      <c r="AG948" s="116"/>
      <c r="AH948" s="116"/>
    </row>
    <row r="949" spans="1:34" x14ac:dyDescent="0.3">
      <c r="A949" s="126">
        <f t="shared" si="58"/>
        <v>0</v>
      </c>
      <c r="B949" s="126">
        <f t="shared" si="58"/>
        <v>0</v>
      </c>
      <c r="C949" s="126">
        <f t="shared" si="54"/>
        <v>0</v>
      </c>
      <c r="D949" s="126">
        <f t="shared" si="55"/>
        <v>9</v>
      </c>
      <c r="E949" s="117">
        <f t="shared" si="57"/>
        <v>9</v>
      </c>
      <c r="F949" s="117">
        <f>IF(B949="","",(((E949+F972)/(D949))-10^-0.0000001)^-1)</f>
        <v>0.49999994243538598</v>
      </c>
      <c r="G949" s="117">
        <f t="shared" si="56"/>
        <v>0.49999994243538598</v>
      </c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  <c r="W949" s="116"/>
      <c r="X949" s="116"/>
      <c r="Y949" s="116"/>
      <c r="Z949" s="116"/>
      <c r="AA949" s="116"/>
      <c r="AB949" s="116"/>
      <c r="AC949" s="116"/>
      <c r="AD949" s="116"/>
      <c r="AE949" s="116"/>
      <c r="AF949" s="116"/>
      <c r="AG949" s="116"/>
      <c r="AH949" s="116"/>
    </row>
    <row r="950" spans="1:34" x14ac:dyDescent="0.3">
      <c r="A950" s="126">
        <f t="shared" si="58"/>
        <v>0</v>
      </c>
      <c r="B950" s="126">
        <f t="shared" si="58"/>
        <v>0</v>
      </c>
      <c r="C950" s="126">
        <f t="shared" si="54"/>
        <v>0</v>
      </c>
      <c r="D950" s="126">
        <f t="shared" si="55"/>
        <v>9</v>
      </c>
      <c r="E950" s="117">
        <f t="shared" si="57"/>
        <v>9</v>
      </c>
      <c r="F950" s="117">
        <f>IF(B950="","",(((E950+F972)/(D950))-10^-0.0000001)^-1)</f>
        <v>0.49999994243538598</v>
      </c>
      <c r="G950" s="117">
        <f t="shared" si="56"/>
        <v>0.49999994243538598</v>
      </c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  <c r="W950" s="116"/>
      <c r="X950" s="116"/>
      <c r="Y950" s="116"/>
      <c r="Z950" s="116"/>
      <c r="AA950" s="116"/>
      <c r="AB950" s="116"/>
      <c r="AC950" s="116"/>
      <c r="AD950" s="116"/>
      <c r="AE950" s="116"/>
      <c r="AF950" s="116"/>
      <c r="AG950" s="116"/>
      <c r="AH950" s="116"/>
    </row>
    <row r="951" spans="1:34" x14ac:dyDescent="0.3">
      <c r="A951" s="126">
        <f t="shared" si="58"/>
        <v>0</v>
      </c>
      <c r="B951" s="126">
        <f t="shared" si="58"/>
        <v>0</v>
      </c>
      <c r="C951" s="126">
        <f t="shared" si="54"/>
        <v>0</v>
      </c>
      <c r="D951" s="126">
        <f t="shared" si="55"/>
        <v>9</v>
      </c>
      <c r="E951" s="117">
        <f t="shared" si="57"/>
        <v>9</v>
      </c>
      <c r="F951" s="117">
        <f>IF(B951="","",(((E951+F972)/(D951))-10^-0.0000001)^-1)</f>
        <v>0.49999994243538598</v>
      </c>
      <c r="G951" s="117">
        <f t="shared" si="56"/>
        <v>0.49999994243538598</v>
      </c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7"/>
      <c r="W951" s="116"/>
      <c r="X951" s="116"/>
      <c r="Y951" s="116"/>
      <c r="Z951" s="116"/>
      <c r="AA951" s="116"/>
      <c r="AB951" s="116"/>
      <c r="AC951" s="116"/>
      <c r="AD951" s="116"/>
      <c r="AE951" s="116"/>
      <c r="AF951" s="116"/>
      <c r="AG951" s="116"/>
      <c r="AH951" s="116"/>
    </row>
    <row r="952" spans="1:34" x14ac:dyDescent="0.3">
      <c r="A952" s="126">
        <f t="shared" si="58"/>
        <v>0</v>
      </c>
      <c r="B952" s="126">
        <f t="shared" si="58"/>
        <v>0</v>
      </c>
      <c r="C952" s="126">
        <f t="shared" si="54"/>
        <v>0</v>
      </c>
      <c r="D952" s="126">
        <f t="shared" si="55"/>
        <v>9</v>
      </c>
      <c r="E952" s="117">
        <f t="shared" si="57"/>
        <v>9</v>
      </c>
      <c r="F952" s="117">
        <f>IF(B952="","",(((E952+F972)/(D952))-10^-0.0000001)^-1)</f>
        <v>0.49999994243538598</v>
      </c>
      <c r="G952" s="117">
        <f t="shared" si="56"/>
        <v>0.49999994243538598</v>
      </c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6"/>
      <c r="X952" s="116"/>
      <c r="Y952" s="116"/>
      <c r="Z952" s="116"/>
      <c r="AA952" s="116"/>
      <c r="AB952" s="116"/>
      <c r="AC952" s="116"/>
      <c r="AD952" s="116"/>
      <c r="AE952" s="116"/>
      <c r="AF952" s="116"/>
      <c r="AG952" s="116"/>
      <c r="AH952" s="116"/>
    </row>
    <row r="953" spans="1:34" x14ac:dyDescent="0.3">
      <c r="A953" s="126" t="str">
        <f t="shared" si="58"/>
        <v>Vorgaben (xWP1 - xs - xWP2)</v>
      </c>
      <c r="B953" s="126">
        <f t="shared" si="58"/>
        <v>9</v>
      </c>
      <c r="C953" s="126" t="e">
        <f t="shared" si="54"/>
        <v>#VALUE!</v>
      </c>
      <c r="D953" s="126">
        <f t="shared" si="55"/>
        <v>9</v>
      </c>
      <c r="E953" s="117">
        <f t="shared" si="57"/>
        <v>9</v>
      </c>
      <c r="F953" s="117">
        <f>IF(B953="","",(((E953+F972)/(D953))-10^-0.0000001)^-1)</f>
        <v>0.49999994243538598</v>
      </c>
      <c r="G953" s="117">
        <f t="shared" si="56"/>
        <v>0.49999994243538598</v>
      </c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  <c r="W953" s="116"/>
      <c r="X953" s="116"/>
      <c r="Y953" s="116"/>
      <c r="Z953" s="116"/>
      <c r="AA953" s="116"/>
      <c r="AB953" s="116"/>
      <c r="AC953" s="116"/>
      <c r="AD953" s="116"/>
      <c r="AE953" s="116"/>
      <c r="AF953" s="116"/>
      <c r="AG953" s="116"/>
      <c r="AH953" s="116"/>
    </row>
    <row r="954" spans="1:34" x14ac:dyDescent="0.3">
      <c r="A954" s="126">
        <f>(E953)</f>
        <v>9</v>
      </c>
      <c r="B954" s="126"/>
      <c r="C954" s="126"/>
      <c r="D954" s="126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  <c r="W954" s="116"/>
      <c r="X954" s="116"/>
      <c r="Y954" s="116"/>
      <c r="Z954" s="116"/>
      <c r="AA954" s="116"/>
      <c r="AB954" s="116"/>
      <c r="AC954" s="116"/>
      <c r="AD954" s="116"/>
      <c r="AE954" s="116"/>
      <c r="AF954" s="116"/>
      <c r="AG954" s="116"/>
      <c r="AH954" s="116"/>
    </row>
    <row r="955" spans="1:34" x14ac:dyDescent="0.3">
      <c r="A955" s="126" t="e">
        <f>SUM(A914:A953)-(40-B956)*A953</f>
        <v>#VALUE!</v>
      </c>
      <c r="B955" s="126" t="e">
        <f>SUM(C914:C953)-(40-(B956))*C953</f>
        <v>#VALUE!</v>
      </c>
      <c r="C955" s="126"/>
      <c r="D955" s="126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  <c r="W955" s="116"/>
      <c r="X955" s="116"/>
      <c r="Y955" s="116"/>
      <c r="Z955" s="116"/>
      <c r="AA955" s="116"/>
      <c r="AB955" s="116"/>
      <c r="AC955" s="116"/>
      <c r="AD955" s="116"/>
      <c r="AE955" s="116"/>
      <c r="AF955" s="116"/>
      <c r="AG955" s="116"/>
      <c r="AH955" s="116"/>
    </row>
    <row r="956" spans="1:34" x14ac:dyDescent="0.3">
      <c r="A956" s="126" t="s">
        <v>13</v>
      </c>
      <c r="B956" s="126">
        <f>EINGABEN!$A$46</f>
        <v>0</v>
      </c>
      <c r="C956" s="126" t="s">
        <v>18</v>
      </c>
      <c r="D956" s="126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7"/>
      <c r="W956" s="116"/>
      <c r="X956" s="116"/>
      <c r="Y956" s="116"/>
      <c r="Z956" s="116"/>
      <c r="AA956" s="116"/>
      <c r="AB956" s="116"/>
      <c r="AC956" s="116"/>
      <c r="AD956" s="116"/>
      <c r="AE956" s="116"/>
      <c r="AF956" s="116"/>
      <c r="AG956" s="116"/>
      <c r="AH956" s="116"/>
    </row>
    <row r="957" spans="1:34" x14ac:dyDescent="0.3">
      <c r="A957" s="126"/>
      <c r="B957" s="126"/>
      <c r="C957" s="126"/>
      <c r="D957" s="126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7"/>
      <c r="W957" s="116"/>
      <c r="X957" s="116"/>
      <c r="Y957" s="116"/>
      <c r="Z957" s="116"/>
      <c r="AA957" s="116"/>
      <c r="AB957" s="116"/>
      <c r="AC957" s="116"/>
      <c r="AD957" s="116"/>
      <c r="AE957" s="116"/>
      <c r="AF957" s="116"/>
      <c r="AG957" s="116"/>
      <c r="AH957" s="116"/>
    </row>
    <row r="958" spans="1:34" x14ac:dyDescent="0.3">
      <c r="A958" s="126" t="s">
        <v>11</v>
      </c>
      <c r="B958" s="126" t="e">
        <f>(B956*M955-A955*I955)</f>
        <v>#VALUE!</v>
      </c>
      <c r="C958" s="126" t="s">
        <v>19</v>
      </c>
      <c r="D958" s="126"/>
      <c r="E958" s="117" t="s">
        <v>40</v>
      </c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7"/>
      <c r="W958" s="116"/>
      <c r="X958" s="116"/>
      <c r="Y958" s="116"/>
      <c r="Z958" s="116"/>
      <c r="AA958" s="116"/>
      <c r="AB958" s="116"/>
      <c r="AC958" s="116"/>
      <c r="AD958" s="116"/>
      <c r="AE958" s="116"/>
      <c r="AF958" s="116"/>
      <c r="AG958" s="116"/>
      <c r="AH958" s="116"/>
    </row>
    <row r="959" spans="1:34" x14ac:dyDescent="0.3">
      <c r="A959" s="126"/>
      <c r="B959" s="126"/>
      <c r="C959" s="126"/>
      <c r="D959" s="126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  <c r="W959" s="116"/>
      <c r="X959" s="116"/>
      <c r="Y959" s="116"/>
      <c r="Z959" s="116"/>
      <c r="AA959" s="116"/>
      <c r="AB959" s="116"/>
      <c r="AC959" s="116"/>
      <c r="AD959" s="116"/>
      <c r="AE959" s="116"/>
      <c r="AF959" s="116"/>
      <c r="AG959" s="116"/>
      <c r="AH959" s="116"/>
    </row>
    <row r="960" spans="1:34" x14ac:dyDescent="0.3">
      <c r="A960" s="126" t="s">
        <v>16</v>
      </c>
      <c r="B960" s="126" t="e">
        <f>(B956*B955-A955^2)</f>
        <v>#VALUE!</v>
      </c>
      <c r="C960" s="126" t="s">
        <v>0</v>
      </c>
      <c r="D960" s="126"/>
      <c r="E960" s="117" t="s">
        <v>41</v>
      </c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7"/>
      <c r="W960" s="116"/>
      <c r="X960" s="116"/>
      <c r="Y960" s="116"/>
      <c r="Z960" s="116"/>
      <c r="AA960" s="116"/>
      <c r="AB960" s="116"/>
      <c r="AC960" s="116"/>
      <c r="AD960" s="116"/>
      <c r="AE960" s="116"/>
      <c r="AF960" s="116"/>
      <c r="AG960" s="116"/>
      <c r="AH960" s="116"/>
    </row>
    <row r="961" spans="1:34" x14ac:dyDescent="0.3">
      <c r="A961" s="126"/>
      <c r="B961" s="126"/>
      <c r="C961" s="126"/>
      <c r="D961" s="126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6"/>
      <c r="X961" s="116"/>
      <c r="Y961" s="116"/>
      <c r="Z961" s="116"/>
      <c r="AA961" s="116"/>
      <c r="AB961" s="116"/>
      <c r="AC961" s="116"/>
      <c r="AD961" s="116"/>
      <c r="AE961" s="116"/>
      <c r="AF961" s="116"/>
      <c r="AG961" s="116"/>
      <c r="AH961" s="116"/>
    </row>
    <row r="962" spans="1:34" x14ac:dyDescent="0.3">
      <c r="A962" s="126" t="s">
        <v>15</v>
      </c>
      <c r="B962" s="126">
        <f>(B956*K955-(I955^2))</f>
        <v>0</v>
      </c>
      <c r="C962" s="126"/>
      <c r="D962" s="126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  <c r="W962" s="116"/>
      <c r="X962" s="116"/>
      <c r="Y962" s="116"/>
      <c r="Z962" s="116"/>
      <c r="AA962" s="116"/>
      <c r="AB962" s="116"/>
      <c r="AC962" s="116"/>
      <c r="AD962" s="116"/>
      <c r="AE962" s="116"/>
      <c r="AF962" s="116"/>
      <c r="AG962" s="116"/>
      <c r="AH962" s="116"/>
    </row>
    <row r="963" spans="1:34" x14ac:dyDescent="0.3">
      <c r="A963" s="126"/>
      <c r="B963" s="126"/>
      <c r="C963" s="126"/>
      <c r="D963" s="126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6"/>
      <c r="X963" s="116"/>
      <c r="Y963" s="116"/>
      <c r="Z963" s="116"/>
      <c r="AA963" s="116"/>
      <c r="AB963" s="116"/>
      <c r="AC963" s="116"/>
      <c r="AD963" s="116"/>
      <c r="AE963" s="116"/>
      <c r="AF963" s="116"/>
      <c r="AG963" s="116"/>
      <c r="AH963" s="116"/>
    </row>
    <row r="964" spans="1:34" x14ac:dyDescent="0.3">
      <c r="A964" s="126"/>
      <c r="B964" s="126"/>
      <c r="C964" s="126" t="s">
        <v>35</v>
      </c>
      <c r="D964" s="126"/>
      <c r="E964" s="117"/>
      <c r="F964" s="117" t="e">
        <f>ABS(B958)/((B960*B962)^0.5)</f>
        <v>#VALUE!</v>
      </c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  <c r="W964" s="116"/>
      <c r="X964" s="116"/>
      <c r="Y964" s="116"/>
      <c r="Z964" s="116"/>
      <c r="AA964" s="116"/>
      <c r="AB964" s="116"/>
      <c r="AC964" s="116"/>
      <c r="AD964" s="116"/>
      <c r="AE964" s="116"/>
      <c r="AF964" s="116"/>
      <c r="AG964" s="116"/>
      <c r="AH964" s="116"/>
    </row>
    <row r="965" spans="1:34" x14ac:dyDescent="0.3">
      <c r="A965" s="126"/>
      <c r="B965" s="126"/>
      <c r="C965" s="126"/>
      <c r="D965" s="126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  <c r="W965" s="116"/>
      <c r="X965" s="116"/>
      <c r="Y965" s="116"/>
      <c r="Z965" s="116"/>
      <c r="AA965" s="116"/>
      <c r="AB965" s="116"/>
      <c r="AC965" s="116"/>
      <c r="AD965" s="116"/>
      <c r="AE965" s="116"/>
      <c r="AF965" s="116"/>
      <c r="AG965" s="116"/>
      <c r="AH965" s="116"/>
    </row>
    <row r="966" spans="1:34" x14ac:dyDescent="0.3">
      <c r="A966" s="126"/>
      <c r="B966" s="126"/>
      <c r="C966" s="126" t="s">
        <v>36</v>
      </c>
      <c r="D966" s="126"/>
      <c r="E966" s="117"/>
      <c r="F966" s="117" t="e">
        <f>IF(D974*F974=0,0,F964)</f>
        <v>#VALUE!</v>
      </c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  <c r="W966" s="116"/>
      <c r="X966" s="116"/>
      <c r="Y966" s="116"/>
      <c r="Z966" s="116"/>
      <c r="AA966" s="116"/>
      <c r="AB966" s="116"/>
      <c r="AC966" s="116"/>
      <c r="AD966" s="116"/>
      <c r="AE966" s="116"/>
      <c r="AF966" s="116"/>
      <c r="AG966" s="116"/>
      <c r="AH966" s="116"/>
    </row>
    <row r="967" spans="1:34" x14ac:dyDescent="0.3">
      <c r="A967" s="126"/>
      <c r="B967" s="126"/>
      <c r="C967" s="126"/>
      <c r="D967" s="126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  <c r="W967" s="116"/>
      <c r="X967" s="116"/>
      <c r="Y967" s="116"/>
      <c r="Z967" s="116"/>
      <c r="AA967" s="116"/>
      <c r="AB967" s="116"/>
      <c r="AC967" s="116"/>
      <c r="AD967" s="116"/>
      <c r="AE967" s="116"/>
      <c r="AF967" s="116"/>
      <c r="AG967" s="116"/>
      <c r="AH967" s="116"/>
    </row>
    <row r="968" spans="1:34" x14ac:dyDescent="0.3">
      <c r="A968" s="126"/>
      <c r="B968" s="126"/>
      <c r="C968" s="126" t="s">
        <v>28</v>
      </c>
      <c r="D968" s="126" t="e">
        <f>(I955-F968*A955)/B956</f>
        <v>#VALUE!</v>
      </c>
      <c r="E968" s="117" t="s">
        <v>31</v>
      </c>
      <c r="F968" s="117" t="e">
        <f>(B958/B960)</f>
        <v>#VALUE!</v>
      </c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  <c r="W968" s="116"/>
      <c r="X968" s="116"/>
      <c r="Y968" s="116"/>
      <c r="Z968" s="116"/>
      <c r="AA968" s="116"/>
      <c r="AB968" s="116"/>
      <c r="AC968" s="116"/>
      <c r="AD968" s="116"/>
      <c r="AE968" s="116"/>
      <c r="AF968" s="116"/>
      <c r="AG968" s="116"/>
      <c r="AH968" s="116"/>
    </row>
    <row r="969" spans="1:34" x14ac:dyDescent="0.3">
      <c r="A969" s="126"/>
      <c r="B969" s="126"/>
      <c r="C969" s="126"/>
      <c r="D969" s="126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  <c r="W969" s="116"/>
      <c r="X969" s="116"/>
      <c r="Y969" s="116"/>
      <c r="Z969" s="116"/>
      <c r="AA969" s="116"/>
      <c r="AB969" s="116"/>
      <c r="AC969" s="116"/>
      <c r="AD969" s="116"/>
      <c r="AE969" s="116"/>
      <c r="AF969" s="116"/>
      <c r="AG969" s="116"/>
      <c r="AH969" s="116"/>
    </row>
    <row r="970" spans="1:34" x14ac:dyDescent="0.3">
      <c r="A970" s="126"/>
      <c r="B970" s="126"/>
      <c r="C970" s="126" t="s">
        <v>29</v>
      </c>
      <c r="D970" s="126" t="e">
        <f>((2.71828184^(-D968/F968)))-ABS(V914-W914)</f>
        <v>#VALUE!</v>
      </c>
      <c r="E970" s="117" t="s">
        <v>32</v>
      </c>
      <c r="F970" s="117">
        <f>'FALL A+F'!$F$159</f>
        <v>0</v>
      </c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  <c r="W970" s="116"/>
      <c r="X970" s="116"/>
      <c r="Y970" s="116"/>
      <c r="Z970" s="116"/>
      <c r="AA970" s="116"/>
      <c r="AB970" s="116"/>
      <c r="AC970" s="116"/>
      <c r="AD970" s="116"/>
      <c r="AE970" s="116"/>
      <c r="AF970" s="116"/>
      <c r="AG970" s="116"/>
      <c r="AH970" s="116"/>
    </row>
    <row r="971" spans="1:34" x14ac:dyDescent="0.3">
      <c r="A971" s="126"/>
      <c r="B971" s="126"/>
      <c r="C971" s="126"/>
      <c r="D971" s="126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  <c r="W971" s="116"/>
      <c r="X971" s="116"/>
      <c r="Y971" s="116"/>
      <c r="Z971" s="116"/>
      <c r="AA971" s="116"/>
      <c r="AB971" s="116"/>
      <c r="AC971" s="116"/>
      <c r="AD971" s="116"/>
      <c r="AE971" s="116"/>
      <c r="AF971" s="116"/>
      <c r="AG971" s="116"/>
      <c r="AH971" s="116"/>
    </row>
    <row r="972" spans="1:34" x14ac:dyDescent="0.3">
      <c r="A972" s="126"/>
      <c r="B972" s="126"/>
      <c r="C972" s="126" t="s">
        <v>30</v>
      </c>
      <c r="D972" s="126">
        <f>(E953+F972)</f>
        <v>27</v>
      </c>
      <c r="E972" s="117" t="s">
        <v>20</v>
      </c>
      <c r="F972" s="117">
        <f>(MAX(B833:B872)-MIN(B833:B872))*2</f>
        <v>18</v>
      </c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  <c r="W972" s="116"/>
      <c r="X972" s="116"/>
      <c r="Y972" s="116"/>
      <c r="Z972" s="116"/>
      <c r="AA972" s="116"/>
      <c r="AB972" s="116"/>
      <c r="AC972" s="116"/>
      <c r="AD972" s="116"/>
      <c r="AE972" s="116"/>
      <c r="AF972" s="116"/>
      <c r="AG972" s="116"/>
      <c r="AH972" s="116"/>
    </row>
    <row r="973" spans="1:34" x14ac:dyDescent="0.3">
      <c r="A973" s="126"/>
      <c r="B973" s="126"/>
      <c r="C973" s="126"/>
      <c r="D973" s="126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6"/>
      <c r="X973" s="116"/>
      <c r="Y973" s="116"/>
      <c r="Z973" s="116"/>
      <c r="AA973" s="116"/>
      <c r="AB973" s="116"/>
      <c r="AC973" s="116"/>
      <c r="AD973" s="116"/>
      <c r="AE973" s="116"/>
      <c r="AF973" s="116"/>
      <c r="AG973" s="116"/>
      <c r="AH973" s="116"/>
    </row>
    <row r="974" spans="1:34" x14ac:dyDescent="0.3">
      <c r="A974" s="126"/>
      <c r="B974" s="126"/>
      <c r="C974" s="126" t="s">
        <v>22</v>
      </c>
      <c r="D974" s="126" t="e">
        <f>IF(A953&lt;D970,0,F964)</f>
        <v>#VALUE!</v>
      </c>
      <c r="E974" s="117" t="s">
        <v>24</v>
      </c>
      <c r="F974" s="117" t="e">
        <f>IF(A914&gt;D970,0,D970)</f>
        <v>#VALUE!</v>
      </c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  <c r="W974" s="116"/>
      <c r="X974" s="116"/>
      <c r="Y974" s="116"/>
      <c r="Z974" s="116"/>
      <c r="AA974" s="116"/>
      <c r="AB974" s="116"/>
      <c r="AC974" s="116"/>
      <c r="AD974" s="116"/>
      <c r="AE974" s="116"/>
      <c r="AF974" s="116"/>
      <c r="AG974" s="116"/>
      <c r="AH974" s="116"/>
    </row>
    <row r="975" spans="1:34" x14ac:dyDescent="0.3">
      <c r="A975" s="126"/>
      <c r="B975" s="126"/>
      <c r="C975" s="126"/>
      <c r="D975" s="126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  <c r="W975" s="116"/>
      <c r="X975" s="116"/>
      <c r="Y975" s="116"/>
      <c r="Z975" s="116"/>
      <c r="AA975" s="116"/>
      <c r="AB975" s="116"/>
      <c r="AC975" s="116"/>
      <c r="AD975" s="116"/>
      <c r="AE975" s="116"/>
      <c r="AF975" s="116"/>
      <c r="AG975" s="116"/>
      <c r="AH975" s="116"/>
    </row>
    <row r="976" spans="1:34" x14ac:dyDescent="0.3">
      <c r="A976" s="126"/>
      <c r="B976" s="126"/>
      <c r="C976" s="126" t="s">
        <v>23</v>
      </c>
      <c r="D976" s="126" t="s">
        <v>21</v>
      </c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6"/>
      <c r="X976" s="116"/>
      <c r="Y976" s="116"/>
      <c r="Z976" s="116"/>
      <c r="AA976" s="116"/>
      <c r="AB976" s="116"/>
      <c r="AC976" s="116"/>
      <c r="AD976" s="116"/>
      <c r="AE976" s="116"/>
      <c r="AF976" s="116"/>
      <c r="AG976" s="116"/>
      <c r="AH976" s="116"/>
    </row>
    <row r="977" spans="1:34" x14ac:dyDescent="0.3">
      <c r="A977" s="126"/>
      <c r="B977" s="126"/>
      <c r="C977" s="126"/>
      <c r="D977" s="126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6"/>
      <c r="X977" s="116"/>
      <c r="Y977" s="116"/>
      <c r="Z977" s="116"/>
      <c r="AA977" s="116"/>
      <c r="AB977" s="116"/>
      <c r="AC977" s="116"/>
      <c r="AD977" s="116"/>
      <c r="AE977" s="116"/>
      <c r="AF977" s="116"/>
      <c r="AG977" s="116"/>
      <c r="AH977" s="116"/>
    </row>
    <row r="978" spans="1:34" x14ac:dyDescent="0.3">
      <c r="A978" s="126"/>
      <c r="B978" s="126"/>
      <c r="C978" s="126"/>
      <c r="D978" s="126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6"/>
      <c r="X978" s="116"/>
      <c r="Y978" s="116"/>
      <c r="Z978" s="116"/>
      <c r="AA978" s="116"/>
      <c r="AB978" s="116"/>
      <c r="AC978" s="116"/>
      <c r="AD978" s="116"/>
      <c r="AE978" s="116"/>
      <c r="AF978" s="116"/>
      <c r="AG978" s="116"/>
      <c r="AH978" s="116"/>
    </row>
    <row r="979" spans="1:34" x14ac:dyDescent="0.3">
      <c r="A979" s="126"/>
      <c r="B979" s="126"/>
      <c r="C979" s="126" t="s">
        <v>25</v>
      </c>
      <c r="D979" s="126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  <c r="W979" s="116"/>
      <c r="X979" s="116"/>
      <c r="Y979" s="116"/>
      <c r="Z979" s="116"/>
      <c r="AA979" s="116"/>
      <c r="AB979" s="116"/>
      <c r="AC979" s="116"/>
      <c r="AD979" s="116"/>
      <c r="AE979" s="116"/>
      <c r="AF979" s="116"/>
      <c r="AG979" s="116"/>
      <c r="AH979" s="116"/>
    </row>
    <row r="980" spans="1:34" x14ac:dyDescent="0.3">
      <c r="A980" s="126"/>
      <c r="B980" s="126"/>
      <c r="C980" s="126"/>
      <c r="D980" s="126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6"/>
      <c r="X980" s="116"/>
      <c r="Y980" s="116"/>
      <c r="Z980" s="116"/>
      <c r="AA980" s="116"/>
      <c r="AB980" s="116"/>
      <c r="AC980" s="116"/>
      <c r="AD980" s="116"/>
      <c r="AE980" s="116"/>
      <c r="AF980" s="116"/>
      <c r="AG980" s="116"/>
      <c r="AH980" s="116"/>
    </row>
    <row r="981" spans="1:34" x14ac:dyDescent="0.3">
      <c r="A981" s="126"/>
      <c r="B981" s="126"/>
      <c r="C981" s="126" t="s">
        <v>26</v>
      </c>
      <c r="D981" s="126">
        <v>700</v>
      </c>
      <c r="E981" s="117" t="s">
        <v>33</v>
      </c>
      <c r="F981" s="117" t="e">
        <f>((2.71828184^(F968*LN((D981)+ABS(V914-W914)))+D968)/((2.71828184^(F968*LN((D981)+ABS(V914-W914)))+D968)+1))*1</f>
        <v>#VALUE!</v>
      </c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6"/>
      <c r="X981" s="116"/>
      <c r="Y981" s="116"/>
      <c r="Z981" s="116"/>
      <c r="AA981" s="116"/>
      <c r="AB981" s="116"/>
      <c r="AC981" s="116"/>
      <c r="AD981" s="116"/>
      <c r="AE981" s="116"/>
      <c r="AF981" s="116"/>
      <c r="AG981" s="116"/>
      <c r="AH981" s="116"/>
    </row>
    <row r="982" spans="1:34" x14ac:dyDescent="0.3">
      <c r="A982" s="126"/>
      <c r="B982" s="126"/>
      <c r="C982" s="126" t="s">
        <v>49</v>
      </c>
      <c r="D982" s="126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6"/>
      <c r="X982" s="116"/>
      <c r="Y982" s="116"/>
      <c r="Z982" s="116"/>
      <c r="AA982" s="116"/>
      <c r="AB982" s="116"/>
      <c r="AC982" s="116"/>
      <c r="AD982" s="116"/>
      <c r="AE982" s="116"/>
      <c r="AF982" s="116"/>
      <c r="AG982" s="116"/>
      <c r="AH982" s="116"/>
    </row>
    <row r="983" spans="1:34" x14ac:dyDescent="0.3">
      <c r="A983" s="126"/>
      <c r="B983" s="126"/>
      <c r="C983" s="126"/>
      <c r="D983" s="126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6"/>
      <c r="X983" s="116"/>
      <c r="Y983" s="116"/>
      <c r="Z983" s="116"/>
      <c r="AA983" s="116"/>
      <c r="AB983" s="116"/>
      <c r="AC983" s="116"/>
      <c r="AD983" s="116"/>
      <c r="AE983" s="116"/>
      <c r="AF983" s="116"/>
      <c r="AG983" s="116"/>
      <c r="AH983" s="116"/>
    </row>
    <row r="984" spans="1:34" x14ac:dyDescent="0.3">
      <c r="A984" s="126"/>
      <c r="B984" s="126"/>
      <c r="C984" s="126" t="s">
        <v>27</v>
      </c>
      <c r="D984" s="126">
        <v>302.83999999999997</v>
      </c>
      <c r="E984" s="117" t="s">
        <v>34</v>
      </c>
      <c r="F984" s="117" t="e">
        <f>(2.71828184^((LN((D984/D972)/(1-(D984/D972)))-D968)/F968))</f>
        <v>#NUM!</v>
      </c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6"/>
      <c r="X984" s="116"/>
      <c r="Y984" s="116"/>
      <c r="Z984" s="116"/>
      <c r="AA984" s="116"/>
      <c r="AB984" s="116"/>
      <c r="AC984" s="116"/>
      <c r="AD984" s="116"/>
      <c r="AE984" s="116"/>
      <c r="AF984" s="116"/>
      <c r="AG984" s="116"/>
      <c r="AH984" s="116"/>
    </row>
    <row r="985" spans="1:34" x14ac:dyDescent="0.3">
      <c r="A985" s="126"/>
      <c r="B985" s="126"/>
      <c r="C985" s="126" t="s">
        <v>38</v>
      </c>
      <c r="D985" s="126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6"/>
      <c r="X985" s="116"/>
      <c r="Y985" s="116"/>
      <c r="Z985" s="116"/>
      <c r="AA985" s="116"/>
      <c r="AB985" s="116"/>
      <c r="AC985" s="116"/>
      <c r="AD985" s="116"/>
      <c r="AE985" s="116"/>
      <c r="AF985" s="116"/>
      <c r="AG985" s="116"/>
      <c r="AH985" s="116"/>
    </row>
    <row r="986" spans="1:34" x14ac:dyDescent="0.3">
      <c r="A986" s="126"/>
      <c r="B986" s="126"/>
      <c r="C986" s="126" t="s">
        <v>39</v>
      </c>
      <c r="D986" s="126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  <c r="W986" s="116"/>
      <c r="X986" s="116"/>
      <c r="Y986" s="116"/>
      <c r="Z986" s="116"/>
      <c r="AA986" s="116"/>
      <c r="AB986" s="116"/>
      <c r="AC986" s="116"/>
      <c r="AD986" s="116"/>
      <c r="AE986" s="116"/>
      <c r="AF986" s="116"/>
      <c r="AG986" s="116"/>
      <c r="AH986" s="116"/>
    </row>
    <row r="987" spans="1:34" x14ac:dyDescent="0.3">
      <c r="A987" s="126"/>
      <c r="B987" s="126"/>
      <c r="C987" s="126"/>
      <c r="D987" s="126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  <c r="W987" s="116"/>
      <c r="X987" s="116"/>
      <c r="Y987" s="116"/>
      <c r="Z987" s="116"/>
      <c r="AA987" s="116"/>
      <c r="AB987" s="116"/>
      <c r="AC987" s="116"/>
      <c r="AD987" s="116"/>
      <c r="AE987" s="116"/>
      <c r="AF987" s="116"/>
      <c r="AG987" s="116"/>
      <c r="AH987" s="116"/>
    </row>
    <row r="988" spans="1:34" x14ac:dyDescent="0.3">
      <c r="A988" s="126"/>
      <c r="B988" s="126"/>
      <c r="C988" s="126"/>
      <c r="D988" s="126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6"/>
      <c r="X988" s="116"/>
      <c r="Y988" s="116"/>
      <c r="Z988" s="116"/>
      <c r="AA988" s="116"/>
      <c r="AB988" s="116"/>
      <c r="AC988" s="116"/>
      <c r="AD988" s="116"/>
      <c r="AE988" s="116"/>
      <c r="AF988" s="116"/>
      <c r="AG988" s="116"/>
      <c r="AH988" s="116"/>
    </row>
    <row r="989" spans="1:34" x14ac:dyDescent="0.3">
      <c r="A989" s="126"/>
      <c r="B989" s="126"/>
      <c r="C989" s="126"/>
      <c r="D989" s="126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7"/>
      <c r="W989" s="116"/>
      <c r="X989" s="116"/>
      <c r="Y989" s="116"/>
      <c r="Z989" s="116"/>
      <c r="AA989" s="116"/>
      <c r="AB989" s="116"/>
      <c r="AC989" s="116"/>
      <c r="AD989" s="116"/>
      <c r="AE989" s="116"/>
      <c r="AF989" s="116"/>
      <c r="AG989" s="116"/>
      <c r="AH989" s="116"/>
    </row>
    <row r="990" spans="1:34" x14ac:dyDescent="0.3">
      <c r="A990" s="126"/>
      <c r="B990" s="126"/>
      <c r="C990" s="126"/>
      <c r="D990" s="126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7"/>
      <c r="W990" s="116"/>
      <c r="X990" s="116"/>
      <c r="Y990" s="116"/>
      <c r="Z990" s="116"/>
      <c r="AA990" s="116"/>
      <c r="AB990" s="116"/>
      <c r="AC990" s="116"/>
      <c r="AD990" s="116"/>
      <c r="AE990" s="116"/>
      <c r="AF990" s="116"/>
      <c r="AG990" s="116"/>
      <c r="AH990" s="116"/>
    </row>
    <row r="991" spans="1:34" x14ac:dyDescent="0.3">
      <c r="A991" s="126"/>
      <c r="B991" s="126"/>
      <c r="C991" s="126"/>
      <c r="D991" s="126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  <c r="W991" s="116"/>
      <c r="X991" s="116"/>
      <c r="Y991" s="116"/>
      <c r="Z991" s="116"/>
      <c r="AA991" s="116"/>
      <c r="AB991" s="116"/>
      <c r="AC991" s="116"/>
      <c r="AD991" s="116"/>
      <c r="AE991" s="116"/>
      <c r="AF991" s="116"/>
      <c r="AG991" s="116"/>
      <c r="AH991" s="116"/>
    </row>
    <row r="992" spans="1:34" x14ac:dyDescent="0.3">
      <c r="A992" s="126"/>
      <c r="B992" s="126"/>
      <c r="C992" s="126"/>
      <c r="D992" s="126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6"/>
      <c r="X992" s="116"/>
      <c r="Y992" s="116"/>
      <c r="Z992" s="116"/>
      <c r="AA992" s="116"/>
      <c r="AB992" s="116"/>
      <c r="AC992" s="116"/>
      <c r="AD992" s="116"/>
      <c r="AE992" s="116"/>
      <c r="AF992" s="116"/>
      <c r="AG992" s="116"/>
      <c r="AH992" s="116"/>
    </row>
    <row r="993" spans="1:34" x14ac:dyDescent="0.3">
      <c r="A993" s="126"/>
      <c r="B993" s="126"/>
      <c r="C993" s="126"/>
      <c r="D993" s="126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6"/>
      <c r="X993" s="116"/>
      <c r="Y993" s="116"/>
      <c r="Z993" s="116"/>
      <c r="AA993" s="116"/>
      <c r="AB993" s="116"/>
      <c r="AC993" s="116"/>
      <c r="AD993" s="116"/>
      <c r="AE993" s="116"/>
      <c r="AF993" s="116"/>
      <c r="AG993" s="116"/>
      <c r="AH993" s="116"/>
    </row>
    <row r="994" spans="1:34" x14ac:dyDescent="0.3">
      <c r="A994" s="126" t="s">
        <v>7</v>
      </c>
      <c r="B994" s="126" t="s">
        <v>8</v>
      </c>
      <c r="C994" s="126" t="s">
        <v>12</v>
      </c>
      <c r="D994" s="126" t="s">
        <v>9</v>
      </c>
      <c r="E994" s="117" t="s">
        <v>10</v>
      </c>
      <c r="F994" s="117" t="s">
        <v>17</v>
      </c>
      <c r="G994" s="117" t="s">
        <v>14</v>
      </c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6"/>
      <c r="X994" s="116"/>
      <c r="Y994" s="116"/>
      <c r="Z994" s="116"/>
      <c r="AA994" s="116"/>
      <c r="AB994" s="116"/>
      <c r="AC994" s="116"/>
      <c r="AD994" s="116"/>
      <c r="AE994" s="116"/>
      <c r="AF994" s="116"/>
      <c r="AG994" s="116"/>
      <c r="AH994" s="116"/>
    </row>
    <row r="995" spans="1:34" x14ac:dyDescent="0.3">
      <c r="A995" s="126">
        <f t="shared" ref="A995:B1014" si="59">A6</f>
        <v>0</v>
      </c>
      <c r="B995" s="126">
        <f t="shared" si="59"/>
        <v>0</v>
      </c>
      <c r="C995" s="126">
        <f t="shared" ref="C995:C1034" si="60">(A995^2)</f>
        <v>0</v>
      </c>
      <c r="D995" s="126">
        <f>IF(B995=0,E995,B995)</f>
        <v>9</v>
      </c>
      <c r="E995" s="117">
        <f>MAX(B995:B1034)</f>
        <v>9</v>
      </c>
      <c r="F995" s="117">
        <f>IF(B995="","",(((E995+F1053)/(D995))-10^-0.0000001)^-1)</f>
        <v>0.45454540697139284</v>
      </c>
      <c r="G995" s="117">
        <f>IF(B995="",1,F995)</f>
        <v>0.45454540697139284</v>
      </c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  <c r="W995" s="116"/>
      <c r="X995" s="116"/>
      <c r="Y995" s="116"/>
      <c r="Z995" s="116"/>
      <c r="AA995" s="116"/>
      <c r="AB995" s="116"/>
      <c r="AC995" s="116"/>
      <c r="AD995" s="116"/>
      <c r="AE995" s="116"/>
      <c r="AF995" s="116"/>
      <c r="AG995" s="116"/>
      <c r="AH995" s="116"/>
    </row>
    <row r="996" spans="1:34" x14ac:dyDescent="0.3">
      <c r="A996" s="126">
        <f t="shared" si="59"/>
        <v>0</v>
      </c>
      <c r="B996" s="126">
        <f t="shared" si="59"/>
        <v>0</v>
      </c>
      <c r="C996" s="126">
        <f t="shared" si="60"/>
        <v>0</v>
      </c>
      <c r="D996" s="126">
        <f t="shared" ref="D996:D1034" si="61">IF(B996=0,E996,B996)</f>
        <v>9</v>
      </c>
      <c r="E996" s="117">
        <f>(E995)</f>
        <v>9</v>
      </c>
      <c r="F996" s="117">
        <f>IF(B996="","",(((E996+F1053)/(D996))-10^-0.0000001)^-1)</f>
        <v>0.45454540697139284</v>
      </c>
      <c r="G996" s="117">
        <f t="shared" ref="G996:G1034" si="62">IF(B996="",1,F996)</f>
        <v>0.45454540697139284</v>
      </c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7"/>
      <c r="W996" s="116"/>
      <c r="X996" s="116"/>
      <c r="Y996" s="116"/>
      <c r="Z996" s="116"/>
      <c r="AA996" s="116"/>
      <c r="AB996" s="116"/>
      <c r="AC996" s="116"/>
      <c r="AD996" s="116"/>
      <c r="AE996" s="116"/>
      <c r="AF996" s="116"/>
      <c r="AG996" s="116"/>
      <c r="AH996" s="116"/>
    </row>
    <row r="997" spans="1:34" x14ac:dyDescent="0.3">
      <c r="A997" s="126">
        <f t="shared" si="59"/>
        <v>0</v>
      </c>
      <c r="B997" s="126">
        <f t="shared" si="59"/>
        <v>0</v>
      </c>
      <c r="C997" s="126">
        <f t="shared" si="60"/>
        <v>0</v>
      </c>
      <c r="D997" s="126">
        <f t="shared" si="61"/>
        <v>9</v>
      </c>
      <c r="E997" s="117">
        <f t="shared" ref="E997:E1034" si="63">(E996)</f>
        <v>9</v>
      </c>
      <c r="F997" s="117">
        <f>IF(B997="","",(((E997+F1053)/(D997))-10^-0.0000001)^-1)</f>
        <v>0.45454540697139284</v>
      </c>
      <c r="G997" s="117">
        <f t="shared" si="62"/>
        <v>0.45454540697139284</v>
      </c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7"/>
      <c r="W997" s="116"/>
      <c r="X997" s="116"/>
      <c r="Y997" s="116"/>
      <c r="Z997" s="116"/>
      <c r="AA997" s="116"/>
      <c r="AB997" s="116"/>
      <c r="AC997" s="116"/>
      <c r="AD997" s="116"/>
      <c r="AE997" s="116"/>
      <c r="AF997" s="116"/>
      <c r="AG997" s="116"/>
      <c r="AH997" s="116"/>
    </row>
    <row r="998" spans="1:34" x14ac:dyDescent="0.3">
      <c r="A998" s="126">
        <f t="shared" si="59"/>
        <v>0</v>
      </c>
      <c r="B998" s="126">
        <f t="shared" si="59"/>
        <v>0</v>
      </c>
      <c r="C998" s="126">
        <f t="shared" si="60"/>
        <v>0</v>
      </c>
      <c r="D998" s="126">
        <f t="shared" si="61"/>
        <v>9</v>
      </c>
      <c r="E998" s="117">
        <f t="shared" si="63"/>
        <v>9</v>
      </c>
      <c r="F998" s="117">
        <f>IF(B998="","",(((E998+F1053)/(D998))-10^-0.0000001)^-1)</f>
        <v>0.45454540697139284</v>
      </c>
      <c r="G998" s="117">
        <f t="shared" si="62"/>
        <v>0.45454540697139284</v>
      </c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  <c r="V998" s="117"/>
      <c r="W998" s="116"/>
      <c r="X998" s="116"/>
      <c r="Y998" s="116"/>
      <c r="Z998" s="116"/>
      <c r="AA998" s="116"/>
      <c r="AB998" s="116"/>
      <c r="AC998" s="116"/>
      <c r="AD998" s="116"/>
      <c r="AE998" s="116"/>
      <c r="AF998" s="116"/>
      <c r="AG998" s="116"/>
      <c r="AH998" s="116"/>
    </row>
    <row r="999" spans="1:34" x14ac:dyDescent="0.3">
      <c r="A999" s="126">
        <f t="shared" si="59"/>
        <v>0</v>
      </c>
      <c r="B999" s="126">
        <f t="shared" si="59"/>
        <v>0</v>
      </c>
      <c r="C999" s="126">
        <f t="shared" si="60"/>
        <v>0</v>
      </c>
      <c r="D999" s="126">
        <f t="shared" si="61"/>
        <v>9</v>
      </c>
      <c r="E999" s="117">
        <f t="shared" si="63"/>
        <v>9</v>
      </c>
      <c r="F999" s="117">
        <f>IF(B999="","",(((E999+F1053)/(D999))-10^-0.0000001)^-1)</f>
        <v>0.45454540697139284</v>
      </c>
      <c r="G999" s="117">
        <f t="shared" si="62"/>
        <v>0.45454540697139284</v>
      </c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  <c r="V999" s="117"/>
      <c r="W999" s="116"/>
      <c r="X999" s="116"/>
      <c r="Y999" s="116"/>
      <c r="Z999" s="116"/>
      <c r="AA999" s="116"/>
      <c r="AB999" s="116"/>
      <c r="AC999" s="116"/>
      <c r="AD999" s="116"/>
      <c r="AE999" s="116"/>
      <c r="AF999" s="116"/>
      <c r="AG999" s="116"/>
      <c r="AH999" s="116"/>
    </row>
    <row r="1000" spans="1:34" x14ac:dyDescent="0.3">
      <c r="A1000" s="126">
        <f t="shared" si="59"/>
        <v>0</v>
      </c>
      <c r="B1000" s="126">
        <f t="shared" si="59"/>
        <v>0</v>
      </c>
      <c r="C1000" s="126">
        <f t="shared" si="60"/>
        <v>0</v>
      </c>
      <c r="D1000" s="126">
        <f t="shared" si="61"/>
        <v>9</v>
      </c>
      <c r="E1000" s="117">
        <f t="shared" si="63"/>
        <v>9</v>
      </c>
      <c r="F1000" s="117">
        <f>IF(B1000="","",(((E1000+F1053)/(D1000))-10^-0.0000001)^-1)</f>
        <v>0.45454540697139284</v>
      </c>
      <c r="G1000" s="117">
        <f t="shared" si="62"/>
        <v>0.45454540697139284</v>
      </c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  <c r="W1000" s="116"/>
      <c r="X1000" s="116"/>
      <c r="Y1000" s="116"/>
      <c r="Z1000" s="116"/>
      <c r="AA1000" s="116"/>
      <c r="AB1000" s="116"/>
      <c r="AC1000" s="116"/>
      <c r="AD1000" s="116"/>
      <c r="AE1000" s="116"/>
      <c r="AF1000" s="116"/>
      <c r="AG1000" s="116"/>
      <c r="AH1000" s="116"/>
    </row>
    <row r="1001" spans="1:34" x14ac:dyDescent="0.3">
      <c r="A1001" s="126">
        <f t="shared" si="59"/>
        <v>0</v>
      </c>
      <c r="B1001" s="126">
        <f t="shared" si="59"/>
        <v>0</v>
      </c>
      <c r="C1001" s="126">
        <f t="shared" si="60"/>
        <v>0</v>
      </c>
      <c r="D1001" s="126">
        <f t="shared" si="61"/>
        <v>9</v>
      </c>
      <c r="E1001" s="117">
        <f t="shared" si="63"/>
        <v>9</v>
      </c>
      <c r="F1001" s="117">
        <f>IF(B1001="","",(((E1001+F1053)/(D1001))-10^-0.0000001)^-1)</f>
        <v>0.45454540697139284</v>
      </c>
      <c r="G1001" s="117">
        <f t="shared" si="62"/>
        <v>0.45454540697139284</v>
      </c>
      <c r="H1001" s="117"/>
      <c r="I1001" s="117"/>
      <c r="J1001" s="117"/>
      <c r="K1001" s="117"/>
      <c r="L1001" s="117"/>
      <c r="M1001" s="117"/>
      <c r="N1001" s="117"/>
      <c r="O1001" s="117"/>
      <c r="P1001" s="117"/>
      <c r="Q1001" s="117"/>
      <c r="R1001" s="117"/>
      <c r="S1001" s="117"/>
      <c r="T1001" s="117"/>
      <c r="U1001" s="117"/>
      <c r="V1001" s="117"/>
      <c r="W1001" s="116"/>
      <c r="X1001" s="116"/>
      <c r="Y1001" s="116"/>
      <c r="Z1001" s="116"/>
      <c r="AA1001" s="116"/>
      <c r="AB1001" s="116"/>
      <c r="AC1001" s="116"/>
      <c r="AD1001" s="116"/>
      <c r="AE1001" s="116"/>
      <c r="AF1001" s="116"/>
      <c r="AG1001" s="116"/>
      <c r="AH1001" s="116"/>
    </row>
    <row r="1002" spans="1:34" x14ac:dyDescent="0.3">
      <c r="A1002" s="126">
        <f t="shared" si="59"/>
        <v>0</v>
      </c>
      <c r="B1002" s="126">
        <f t="shared" si="59"/>
        <v>0</v>
      </c>
      <c r="C1002" s="126">
        <f t="shared" si="60"/>
        <v>0</v>
      </c>
      <c r="D1002" s="126">
        <f t="shared" si="61"/>
        <v>9</v>
      </c>
      <c r="E1002" s="117">
        <f t="shared" si="63"/>
        <v>9</v>
      </c>
      <c r="F1002" s="117">
        <f>IF(B1002="","",(((E1002+F1053)/(D1002))-10^-0.0000001)^-1)</f>
        <v>0.45454540697139284</v>
      </c>
      <c r="G1002" s="117">
        <f t="shared" si="62"/>
        <v>0.45454540697139284</v>
      </c>
      <c r="H1002" s="117"/>
      <c r="I1002" s="117"/>
      <c r="J1002" s="117"/>
      <c r="K1002" s="117"/>
      <c r="L1002" s="117"/>
      <c r="M1002" s="117"/>
      <c r="N1002" s="117"/>
      <c r="O1002" s="117"/>
      <c r="P1002" s="117"/>
      <c r="Q1002" s="117"/>
      <c r="R1002" s="117"/>
      <c r="S1002" s="117"/>
      <c r="T1002" s="117"/>
      <c r="U1002" s="117"/>
      <c r="V1002" s="117"/>
      <c r="W1002" s="116"/>
      <c r="X1002" s="116"/>
      <c r="Y1002" s="116"/>
      <c r="Z1002" s="116"/>
      <c r="AA1002" s="116"/>
      <c r="AB1002" s="116"/>
      <c r="AC1002" s="116"/>
      <c r="AD1002" s="116"/>
      <c r="AE1002" s="116"/>
      <c r="AF1002" s="116"/>
      <c r="AG1002" s="116"/>
      <c r="AH1002" s="116"/>
    </row>
    <row r="1003" spans="1:34" x14ac:dyDescent="0.3">
      <c r="A1003" s="126">
        <f t="shared" si="59"/>
        <v>0</v>
      </c>
      <c r="B1003" s="126">
        <f t="shared" si="59"/>
        <v>0</v>
      </c>
      <c r="C1003" s="126">
        <f t="shared" si="60"/>
        <v>0</v>
      </c>
      <c r="D1003" s="126">
        <f t="shared" si="61"/>
        <v>9</v>
      </c>
      <c r="E1003" s="117">
        <f t="shared" si="63"/>
        <v>9</v>
      </c>
      <c r="F1003" s="117">
        <f>IF(B1003="","",(((E1003+F1053)/(D1003))-10^-0.0000001)^-1)</f>
        <v>0.45454540697139284</v>
      </c>
      <c r="G1003" s="117">
        <f t="shared" si="62"/>
        <v>0.45454540697139284</v>
      </c>
      <c r="H1003" s="117"/>
      <c r="I1003" s="117"/>
      <c r="J1003" s="117"/>
      <c r="K1003" s="117"/>
      <c r="L1003" s="117"/>
      <c r="M1003" s="117"/>
      <c r="N1003" s="117"/>
      <c r="O1003" s="117"/>
      <c r="P1003" s="117"/>
      <c r="Q1003" s="117"/>
      <c r="R1003" s="117"/>
      <c r="S1003" s="117"/>
      <c r="T1003" s="117"/>
      <c r="U1003" s="117"/>
      <c r="V1003" s="117"/>
      <c r="W1003" s="116"/>
      <c r="X1003" s="116"/>
      <c r="Y1003" s="116"/>
      <c r="Z1003" s="116"/>
      <c r="AA1003" s="116"/>
      <c r="AB1003" s="116"/>
      <c r="AC1003" s="116"/>
      <c r="AD1003" s="116"/>
      <c r="AE1003" s="116"/>
      <c r="AF1003" s="116"/>
      <c r="AG1003" s="116"/>
      <c r="AH1003" s="116"/>
    </row>
    <row r="1004" spans="1:34" x14ac:dyDescent="0.3">
      <c r="A1004" s="126">
        <f t="shared" si="59"/>
        <v>0</v>
      </c>
      <c r="B1004" s="126">
        <f t="shared" si="59"/>
        <v>0</v>
      </c>
      <c r="C1004" s="126">
        <f t="shared" si="60"/>
        <v>0</v>
      </c>
      <c r="D1004" s="126">
        <f t="shared" si="61"/>
        <v>9</v>
      </c>
      <c r="E1004" s="117">
        <f t="shared" si="63"/>
        <v>9</v>
      </c>
      <c r="F1004" s="117">
        <f>IF(B1004="","",(((E1004+F1053)/(D1004))-10^-0.0000001)^-1)</f>
        <v>0.45454540697139284</v>
      </c>
      <c r="G1004" s="117">
        <f t="shared" si="62"/>
        <v>0.45454540697139284</v>
      </c>
      <c r="H1004" s="117"/>
      <c r="I1004" s="117"/>
      <c r="J1004" s="117"/>
      <c r="K1004" s="117"/>
      <c r="L1004" s="117"/>
      <c r="M1004" s="117"/>
      <c r="N1004" s="117"/>
      <c r="O1004" s="117"/>
      <c r="P1004" s="117"/>
      <c r="Q1004" s="117"/>
      <c r="R1004" s="117"/>
      <c r="S1004" s="117"/>
      <c r="T1004" s="117"/>
      <c r="U1004" s="117"/>
      <c r="V1004" s="117"/>
      <c r="W1004" s="116"/>
      <c r="X1004" s="116"/>
      <c r="Y1004" s="116"/>
      <c r="Z1004" s="116"/>
      <c r="AA1004" s="116"/>
      <c r="AB1004" s="116"/>
      <c r="AC1004" s="116"/>
      <c r="AD1004" s="116"/>
      <c r="AE1004" s="116"/>
      <c r="AF1004" s="116"/>
      <c r="AG1004" s="116"/>
      <c r="AH1004" s="116"/>
    </row>
    <row r="1005" spans="1:34" x14ac:dyDescent="0.3">
      <c r="A1005" s="126">
        <f t="shared" si="59"/>
        <v>0</v>
      </c>
      <c r="B1005" s="126">
        <f t="shared" si="59"/>
        <v>0</v>
      </c>
      <c r="C1005" s="126">
        <f t="shared" si="60"/>
        <v>0</v>
      </c>
      <c r="D1005" s="126">
        <f t="shared" si="61"/>
        <v>9</v>
      </c>
      <c r="E1005" s="117">
        <f t="shared" si="63"/>
        <v>9</v>
      </c>
      <c r="F1005" s="117">
        <f>IF(B1005="","",(((E1005+F1053)/(D1005))-10^-0.0000001)^-1)</f>
        <v>0.45454540697139284</v>
      </c>
      <c r="G1005" s="117">
        <f t="shared" si="62"/>
        <v>0.45454540697139284</v>
      </c>
      <c r="H1005" s="117"/>
      <c r="I1005" s="117"/>
      <c r="J1005" s="117"/>
      <c r="K1005" s="117"/>
      <c r="L1005" s="117"/>
      <c r="M1005" s="117"/>
      <c r="N1005" s="117"/>
      <c r="O1005" s="117"/>
      <c r="P1005" s="117"/>
      <c r="Q1005" s="117"/>
      <c r="R1005" s="117"/>
      <c r="S1005" s="117"/>
      <c r="T1005" s="117"/>
      <c r="U1005" s="117"/>
      <c r="V1005" s="117"/>
      <c r="W1005" s="116"/>
      <c r="X1005" s="116"/>
      <c r="Y1005" s="116"/>
      <c r="Z1005" s="116"/>
      <c r="AA1005" s="116"/>
      <c r="AB1005" s="116"/>
      <c r="AC1005" s="116"/>
      <c r="AD1005" s="116"/>
      <c r="AE1005" s="116"/>
      <c r="AF1005" s="116"/>
      <c r="AG1005" s="116"/>
      <c r="AH1005" s="116"/>
    </row>
    <row r="1006" spans="1:34" x14ac:dyDescent="0.3">
      <c r="A1006" s="126">
        <f t="shared" si="59"/>
        <v>0</v>
      </c>
      <c r="B1006" s="126">
        <f t="shared" si="59"/>
        <v>0</v>
      </c>
      <c r="C1006" s="126">
        <f t="shared" si="60"/>
        <v>0</v>
      </c>
      <c r="D1006" s="126">
        <f t="shared" si="61"/>
        <v>9</v>
      </c>
      <c r="E1006" s="117">
        <f t="shared" si="63"/>
        <v>9</v>
      </c>
      <c r="F1006" s="117">
        <f>IF(B1006="","",(((E1006+F1053)/(D1006))-10^-0.0000001)^-1)</f>
        <v>0.45454540697139284</v>
      </c>
      <c r="G1006" s="117">
        <f t="shared" si="62"/>
        <v>0.45454540697139284</v>
      </c>
      <c r="H1006" s="117"/>
      <c r="I1006" s="117"/>
      <c r="J1006" s="117"/>
      <c r="K1006" s="117"/>
      <c r="L1006" s="117"/>
      <c r="M1006" s="117"/>
      <c r="N1006" s="117"/>
      <c r="O1006" s="117"/>
      <c r="P1006" s="117"/>
      <c r="Q1006" s="117"/>
      <c r="R1006" s="117"/>
      <c r="S1006" s="117"/>
      <c r="T1006" s="117"/>
      <c r="U1006" s="117"/>
      <c r="V1006" s="117"/>
      <c r="W1006" s="116"/>
      <c r="X1006" s="116"/>
      <c r="Y1006" s="116"/>
      <c r="Z1006" s="116"/>
      <c r="AA1006" s="116"/>
      <c r="AB1006" s="116"/>
      <c r="AC1006" s="116"/>
      <c r="AD1006" s="116"/>
      <c r="AE1006" s="116"/>
      <c r="AF1006" s="116"/>
      <c r="AG1006" s="116"/>
      <c r="AH1006" s="116"/>
    </row>
    <row r="1007" spans="1:34" x14ac:dyDescent="0.3">
      <c r="A1007" s="126">
        <f t="shared" si="59"/>
        <v>0</v>
      </c>
      <c r="B1007" s="126">
        <f t="shared" si="59"/>
        <v>0</v>
      </c>
      <c r="C1007" s="126">
        <f t="shared" si="60"/>
        <v>0</v>
      </c>
      <c r="D1007" s="126">
        <f t="shared" si="61"/>
        <v>9</v>
      </c>
      <c r="E1007" s="117">
        <f t="shared" si="63"/>
        <v>9</v>
      </c>
      <c r="F1007" s="117">
        <f>IF(B1007="","",(((E1007+F1053)/(D1007))-10^-0.0000001)^-1)</f>
        <v>0.45454540697139284</v>
      </c>
      <c r="G1007" s="117">
        <f t="shared" si="62"/>
        <v>0.45454540697139284</v>
      </c>
      <c r="H1007" s="117"/>
      <c r="I1007" s="117"/>
      <c r="J1007" s="117"/>
      <c r="K1007" s="117"/>
      <c r="L1007" s="117"/>
      <c r="M1007" s="117"/>
      <c r="N1007" s="117"/>
      <c r="O1007" s="117"/>
      <c r="P1007" s="117"/>
      <c r="Q1007" s="117"/>
      <c r="R1007" s="117"/>
      <c r="S1007" s="117"/>
      <c r="T1007" s="117"/>
      <c r="U1007" s="117"/>
      <c r="V1007" s="117"/>
      <c r="W1007" s="116"/>
      <c r="X1007" s="116"/>
      <c r="Y1007" s="116"/>
      <c r="Z1007" s="116"/>
      <c r="AA1007" s="116"/>
      <c r="AB1007" s="116"/>
      <c r="AC1007" s="116"/>
      <c r="AD1007" s="116"/>
      <c r="AE1007" s="116"/>
      <c r="AF1007" s="116"/>
      <c r="AG1007" s="116"/>
      <c r="AH1007" s="116"/>
    </row>
    <row r="1008" spans="1:34" x14ac:dyDescent="0.3">
      <c r="A1008" s="126">
        <f t="shared" si="59"/>
        <v>0</v>
      </c>
      <c r="B1008" s="126">
        <f t="shared" si="59"/>
        <v>0</v>
      </c>
      <c r="C1008" s="126">
        <f t="shared" si="60"/>
        <v>0</v>
      </c>
      <c r="D1008" s="126">
        <f t="shared" si="61"/>
        <v>9</v>
      </c>
      <c r="E1008" s="117">
        <f t="shared" si="63"/>
        <v>9</v>
      </c>
      <c r="F1008" s="117">
        <f>IF(B1008="","",(((E1008+F1053)/(D1008))-10^-0.0000001)^-1)</f>
        <v>0.45454540697139284</v>
      </c>
      <c r="G1008" s="117">
        <f t="shared" si="62"/>
        <v>0.45454540697139284</v>
      </c>
      <c r="H1008" s="117"/>
      <c r="I1008" s="117"/>
      <c r="J1008" s="117"/>
      <c r="K1008" s="117"/>
      <c r="L1008" s="117"/>
      <c r="M1008" s="117"/>
      <c r="N1008" s="117"/>
      <c r="O1008" s="117"/>
      <c r="P1008" s="117"/>
      <c r="Q1008" s="117"/>
      <c r="R1008" s="117"/>
      <c r="S1008" s="117"/>
      <c r="T1008" s="117"/>
      <c r="U1008" s="117"/>
      <c r="V1008" s="117"/>
      <c r="W1008" s="116"/>
      <c r="X1008" s="116"/>
      <c r="Y1008" s="116"/>
      <c r="Z1008" s="116"/>
      <c r="AA1008" s="116"/>
      <c r="AB1008" s="116"/>
      <c r="AC1008" s="116"/>
      <c r="AD1008" s="116"/>
      <c r="AE1008" s="116"/>
      <c r="AF1008" s="116"/>
      <c r="AG1008" s="116"/>
      <c r="AH1008" s="116"/>
    </row>
    <row r="1009" spans="1:34" x14ac:dyDescent="0.3">
      <c r="A1009" s="126">
        <f t="shared" si="59"/>
        <v>0</v>
      </c>
      <c r="B1009" s="126">
        <f t="shared" si="59"/>
        <v>0</v>
      </c>
      <c r="C1009" s="126">
        <f t="shared" si="60"/>
        <v>0</v>
      </c>
      <c r="D1009" s="126">
        <f t="shared" si="61"/>
        <v>9</v>
      </c>
      <c r="E1009" s="117">
        <f t="shared" si="63"/>
        <v>9</v>
      </c>
      <c r="F1009" s="117">
        <f>IF(B1009="","",(((E1009+F1053)/(D1009))-10^-0.0000001)^-1)</f>
        <v>0.45454540697139284</v>
      </c>
      <c r="G1009" s="117">
        <f t="shared" si="62"/>
        <v>0.45454540697139284</v>
      </c>
      <c r="H1009" s="117"/>
      <c r="I1009" s="117"/>
      <c r="J1009" s="117"/>
      <c r="K1009" s="117"/>
      <c r="L1009" s="117"/>
      <c r="M1009" s="117"/>
      <c r="N1009" s="117"/>
      <c r="O1009" s="117"/>
      <c r="P1009" s="117"/>
      <c r="Q1009" s="117"/>
      <c r="R1009" s="117"/>
      <c r="S1009" s="117"/>
      <c r="T1009" s="117"/>
      <c r="U1009" s="117"/>
      <c r="V1009" s="117"/>
      <c r="W1009" s="116"/>
      <c r="X1009" s="116"/>
      <c r="Y1009" s="116"/>
      <c r="Z1009" s="116"/>
      <c r="AA1009" s="116"/>
      <c r="AB1009" s="116"/>
      <c r="AC1009" s="116"/>
      <c r="AD1009" s="116"/>
      <c r="AE1009" s="116"/>
      <c r="AF1009" s="116"/>
      <c r="AG1009" s="116"/>
      <c r="AH1009" s="116"/>
    </row>
    <row r="1010" spans="1:34" x14ac:dyDescent="0.3">
      <c r="A1010" s="126">
        <f t="shared" si="59"/>
        <v>0</v>
      </c>
      <c r="B1010" s="126">
        <f t="shared" si="59"/>
        <v>0</v>
      </c>
      <c r="C1010" s="126">
        <f t="shared" si="60"/>
        <v>0</v>
      </c>
      <c r="D1010" s="126">
        <f t="shared" si="61"/>
        <v>9</v>
      </c>
      <c r="E1010" s="117">
        <f t="shared" si="63"/>
        <v>9</v>
      </c>
      <c r="F1010" s="117">
        <f>IF(B1010="","",(((E1010+F1053)/(D1010))-10^-0.0000001)^-1)</f>
        <v>0.45454540697139284</v>
      </c>
      <c r="G1010" s="117">
        <f t="shared" si="62"/>
        <v>0.45454540697139284</v>
      </c>
      <c r="H1010" s="117"/>
      <c r="I1010" s="117"/>
      <c r="J1010" s="117"/>
      <c r="K1010" s="117"/>
      <c r="L1010" s="117"/>
      <c r="M1010" s="117"/>
      <c r="N1010" s="117"/>
      <c r="O1010" s="117"/>
      <c r="P1010" s="117"/>
      <c r="Q1010" s="117"/>
      <c r="R1010" s="117"/>
      <c r="S1010" s="117"/>
      <c r="T1010" s="117"/>
      <c r="U1010" s="117"/>
      <c r="V1010" s="117"/>
      <c r="W1010" s="116"/>
      <c r="X1010" s="116"/>
      <c r="Y1010" s="116"/>
      <c r="Z1010" s="116"/>
      <c r="AA1010" s="116"/>
      <c r="AB1010" s="116"/>
      <c r="AC1010" s="116"/>
      <c r="AD1010" s="116"/>
      <c r="AE1010" s="116"/>
      <c r="AF1010" s="116"/>
      <c r="AG1010" s="116"/>
      <c r="AH1010" s="116"/>
    </row>
    <row r="1011" spans="1:34" x14ac:dyDescent="0.3">
      <c r="A1011" s="126" t="str">
        <f t="shared" si="59"/>
        <v>Vorgaben (xWP1 - xs - xWP2)</v>
      </c>
      <c r="B1011" s="126">
        <f t="shared" si="59"/>
        <v>9</v>
      </c>
      <c r="C1011" s="126" t="e">
        <f t="shared" si="60"/>
        <v>#VALUE!</v>
      </c>
      <c r="D1011" s="126">
        <f t="shared" si="61"/>
        <v>9</v>
      </c>
      <c r="E1011" s="117">
        <f t="shared" si="63"/>
        <v>9</v>
      </c>
      <c r="F1011" s="117">
        <f>IF(B1011="","",(((E1011+F1053)/(D1011))-10^-0.0000001)^-1)</f>
        <v>0.45454540697139284</v>
      </c>
      <c r="G1011" s="117">
        <f t="shared" si="62"/>
        <v>0.45454540697139284</v>
      </c>
      <c r="H1011" s="117"/>
      <c r="I1011" s="117"/>
      <c r="J1011" s="117"/>
      <c r="K1011" s="117"/>
      <c r="L1011" s="117"/>
      <c r="M1011" s="117"/>
      <c r="N1011" s="117"/>
      <c r="O1011" s="117"/>
      <c r="P1011" s="117"/>
      <c r="Q1011" s="117"/>
      <c r="R1011" s="117"/>
      <c r="S1011" s="117"/>
      <c r="T1011" s="117"/>
      <c r="U1011" s="117"/>
      <c r="V1011" s="117"/>
      <c r="W1011" s="116"/>
      <c r="X1011" s="116"/>
      <c r="Y1011" s="116"/>
      <c r="Z1011" s="116"/>
      <c r="AA1011" s="116"/>
      <c r="AB1011" s="116"/>
      <c r="AC1011" s="116"/>
      <c r="AD1011" s="116"/>
      <c r="AE1011" s="116"/>
      <c r="AF1011" s="116"/>
      <c r="AG1011" s="116"/>
      <c r="AH1011" s="116"/>
    </row>
    <row r="1012" spans="1:34" x14ac:dyDescent="0.3">
      <c r="A1012" s="126" t="str">
        <f t="shared" si="59"/>
        <v>Berechnet (x1% - X50% - x99%)</v>
      </c>
      <c r="B1012" s="126">
        <f t="shared" si="59"/>
        <v>6.92</v>
      </c>
      <c r="C1012" s="126" t="e">
        <f t="shared" si="60"/>
        <v>#VALUE!</v>
      </c>
      <c r="D1012" s="126">
        <f t="shared" si="61"/>
        <v>6.92</v>
      </c>
      <c r="E1012" s="117">
        <f t="shared" si="63"/>
        <v>9</v>
      </c>
      <c r="F1012" s="117">
        <f>IF(B1012="","",(((E1012+F1053)/(D1012))-10^-0.0000001)^-1)</f>
        <v>0.3162705436955251</v>
      </c>
      <c r="G1012" s="117">
        <f t="shared" si="62"/>
        <v>0.3162705436955251</v>
      </c>
      <c r="H1012" s="117"/>
      <c r="I1012" s="117"/>
      <c r="J1012" s="117"/>
      <c r="K1012" s="117"/>
      <c r="L1012" s="117"/>
      <c r="M1012" s="117"/>
      <c r="N1012" s="117"/>
      <c r="O1012" s="117"/>
      <c r="P1012" s="117"/>
      <c r="Q1012" s="117"/>
      <c r="R1012" s="117"/>
      <c r="S1012" s="117"/>
      <c r="T1012" s="117"/>
      <c r="U1012" s="117"/>
      <c r="V1012" s="117"/>
      <c r="W1012" s="116"/>
      <c r="X1012" s="116"/>
      <c r="Y1012" s="116"/>
      <c r="Z1012" s="116"/>
      <c r="AA1012" s="116"/>
      <c r="AB1012" s="116"/>
      <c r="AC1012" s="116"/>
      <c r="AD1012" s="116"/>
      <c r="AE1012" s="116"/>
      <c r="AF1012" s="116"/>
      <c r="AG1012" s="116"/>
      <c r="AH1012" s="116"/>
    </row>
    <row r="1013" spans="1:34" x14ac:dyDescent="0.3">
      <c r="A1013" s="126" t="str">
        <f t="shared" si="59"/>
        <v>Abfrage:</v>
      </c>
      <c r="B1013" s="126">
        <f t="shared" si="59"/>
        <v>0</v>
      </c>
      <c r="C1013" s="126" t="e">
        <f t="shared" si="60"/>
        <v>#VALUE!</v>
      </c>
      <c r="D1013" s="126">
        <f t="shared" si="61"/>
        <v>9</v>
      </c>
      <c r="E1013" s="117">
        <f t="shared" si="63"/>
        <v>9</v>
      </c>
      <c r="F1013" s="117">
        <f>IF(B1013="","",(((E1013+F1053)/(D1013))-10^-0.0000001)^-1)</f>
        <v>0.45454540697139284</v>
      </c>
      <c r="G1013" s="117">
        <f t="shared" si="62"/>
        <v>0.45454540697139284</v>
      </c>
      <c r="H1013" s="117"/>
      <c r="I1013" s="117"/>
      <c r="J1013" s="117"/>
      <c r="K1013" s="117"/>
      <c r="L1013" s="117"/>
      <c r="M1013" s="117"/>
      <c r="N1013" s="117"/>
      <c r="O1013" s="117"/>
      <c r="P1013" s="117"/>
      <c r="Q1013" s="117"/>
      <c r="R1013" s="117"/>
      <c r="S1013" s="117"/>
      <c r="T1013" s="117"/>
      <c r="U1013" s="117"/>
      <c r="V1013" s="117"/>
      <c r="W1013" s="116"/>
      <c r="X1013" s="116"/>
      <c r="Y1013" s="116"/>
      <c r="Z1013" s="116"/>
      <c r="AA1013" s="116"/>
      <c r="AB1013" s="116"/>
      <c r="AC1013" s="116"/>
      <c r="AD1013" s="116"/>
      <c r="AE1013" s="116"/>
      <c r="AF1013" s="116"/>
      <c r="AG1013" s="116"/>
      <c r="AH1013" s="116"/>
    </row>
    <row r="1014" spans="1:34" x14ac:dyDescent="0.3">
      <c r="A1014" s="126" t="str">
        <f t="shared" si="59"/>
        <v>Wenn x = (B23 ≤Abfrage≤ D23)</v>
      </c>
      <c r="B1014" s="126">
        <f t="shared" si="59"/>
        <v>6.92</v>
      </c>
      <c r="C1014" s="126" t="e">
        <f t="shared" si="60"/>
        <v>#VALUE!</v>
      </c>
      <c r="D1014" s="126">
        <f t="shared" si="61"/>
        <v>6.92</v>
      </c>
      <c r="E1014" s="117">
        <f t="shared" si="63"/>
        <v>9</v>
      </c>
      <c r="F1014" s="117">
        <f>IF(B1014="","",(((E1014+F1053)/(D1014))-10^-0.0000001)^-1)</f>
        <v>0.3162705436955251</v>
      </c>
      <c r="G1014" s="117">
        <f t="shared" si="62"/>
        <v>0.3162705436955251</v>
      </c>
      <c r="H1014" s="117"/>
      <c r="I1014" s="117"/>
      <c r="J1014" s="117"/>
      <c r="K1014" s="117"/>
      <c r="L1014" s="117"/>
      <c r="M1014" s="117"/>
      <c r="N1014" s="117"/>
      <c r="O1014" s="117"/>
      <c r="P1014" s="117"/>
      <c r="Q1014" s="117"/>
      <c r="R1014" s="117"/>
      <c r="S1014" s="117"/>
      <c r="T1014" s="117"/>
      <c r="U1014" s="117"/>
      <c r="V1014" s="117"/>
      <c r="W1014" s="116"/>
      <c r="X1014" s="116"/>
      <c r="Y1014" s="116"/>
      <c r="Z1014" s="116"/>
      <c r="AA1014" s="116"/>
      <c r="AB1014" s="116"/>
      <c r="AC1014" s="116"/>
      <c r="AD1014" s="116"/>
      <c r="AE1014" s="116"/>
      <c r="AF1014" s="116"/>
      <c r="AG1014" s="116"/>
      <c r="AH1014" s="116"/>
    </row>
    <row r="1015" spans="1:34" x14ac:dyDescent="0.3">
      <c r="A1015" s="126" t="str">
        <f t="shared" ref="A1015:B1034" si="64">A26</f>
        <v>Wenn y [%] = (1≤ Abfrage ≤99)</v>
      </c>
      <c r="B1015" s="126">
        <f t="shared" si="64"/>
        <v>1</v>
      </c>
      <c r="C1015" s="126" t="e">
        <f t="shared" si="60"/>
        <v>#VALUE!</v>
      </c>
      <c r="D1015" s="126">
        <f t="shared" si="61"/>
        <v>1</v>
      </c>
      <c r="E1015" s="117">
        <f t="shared" si="63"/>
        <v>9</v>
      </c>
      <c r="F1015" s="117">
        <f>IF(B1015="","",(((E1015+F1053)/(D1015))-10^-0.0000001)^-1)</f>
        <v>3.5971222723644634E-2</v>
      </c>
      <c r="G1015" s="117">
        <f t="shared" si="62"/>
        <v>3.5971222723644634E-2</v>
      </c>
      <c r="H1015" s="117"/>
      <c r="I1015" s="117"/>
      <c r="J1015" s="117"/>
      <c r="K1015" s="117"/>
      <c r="L1015" s="117"/>
      <c r="M1015" s="117"/>
      <c r="N1015" s="117"/>
      <c r="O1015" s="117"/>
      <c r="P1015" s="117"/>
      <c r="Q1015" s="117"/>
      <c r="R1015" s="117"/>
      <c r="S1015" s="117"/>
      <c r="T1015" s="117"/>
      <c r="U1015" s="117"/>
      <c r="V1015" s="117"/>
      <c r="W1015" s="116"/>
      <c r="X1015" s="116"/>
      <c r="Y1015" s="116"/>
      <c r="Z1015" s="116"/>
      <c r="AA1015" s="116"/>
      <c r="AB1015" s="116"/>
      <c r="AC1015" s="116"/>
      <c r="AD1015" s="116"/>
      <c r="AE1015" s="116"/>
      <c r="AF1015" s="116"/>
      <c r="AG1015" s="116"/>
      <c r="AH1015" s="116"/>
    </row>
    <row r="1016" spans="1:34" x14ac:dyDescent="0.3">
      <c r="A1016" s="126">
        <f t="shared" si="64"/>
        <v>0</v>
      </c>
      <c r="B1016" s="126">
        <f t="shared" si="64"/>
        <v>0</v>
      </c>
      <c r="C1016" s="126">
        <f t="shared" si="60"/>
        <v>0</v>
      </c>
      <c r="D1016" s="126">
        <f t="shared" si="61"/>
        <v>9</v>
      </c>
      <c r="E1016" s="117">
        <f t="shared" si="63"/>
        <v>9</v>
      </c>
      <c r="F1016" s="117">
        <f>IF(B1016="","",(((E1016+F1053)/(D1016))-10^-0.0000001)^-1)</f>
        <v>0.45454540697139284</v>
      </c>
      <c r="G1016" s="117">
        <f t="shared" si="62"/>
        <v>0.45454540697139284</v>
      </c>
      <c r="H1016" s="117"/>
      <c r="I1016" s="117"/>
      <c r="J1016" s="117"/>
      <c r="K1016" s="117"/>
      <c r="L1016" s="117"/>
      <c r="M1016" s="117"/>
      <c r="N1016" s="117"/>
      <c r="O1016" s="117"/>
      <c r="P1016" s="117"/>
      <c r="Q1016" s="117"/>
      <c r="R1016" s="117"/>
      <c r="S1016" s="117"/>
      <c r="T1016" s="117"/>
      <c r="U1016" s="117"/>
      <c r="V1016" s="117"/>
      <c r="W1016" s="116"/>
      <c r="X1016" s="116"/>
      <c r="Y1016" s="116"/>
      <c r="Z1016" s="116"/>
      <c r="AA1016" s="116"/>
      <c r="AB1016" s="116"/>
      <c r="AC1016" s="116"/>
      <c r="AD1016" s="116"/>
      <c r="AE1016" s="116"/>
      <c r="AF1016" s="116"/>
      <c r="AG1016" s="116"/>
      <c r="AH1016" s="116"/>
    </row>
    <row r="1017" spans="1:34" x14ac:dyDescent="0.3">
      <c r="A1017" s="126">
        <f t="shared" si="64"/>
        <v>0</v>
      </c>
      <c r="B1017" s="126">
        <f t="shared" si="64"/>
        <v>0</v>
      </c>
      <c r="C1017" s="126">
        <f t="shared" si="60"/>
        <v>0</v>
      </c>
      <c r="D1017" s="126">
        <f t="shared" si="61"/>
        <v>9</v>
      </c>
      <c r="E1017" s="117">
        <f t="shared" si="63"/>
        <v>9</v>
      </c>
      <c r="F1017" s="117">
        <f>IF(B1017="","",(((E1017+F1053)/(D1017))-10^-0.0000001)^-1)</f>
        <v>0.45454540697139284</v>
      </c>
      <c r="G1017" s="117">
        <f t="shared" si="62"/>
        <v>0.45454540697139284</v>
      </c>
      <c r="H1017" s="117"/>
      <c r="I1017" s="117"/>
      <c r="J1017" s="117"/>
      <c r="K1017" s="117"/>
      <c r="L1017" s="117"/>
      <c r="M1017" s="117"/>
      <c r="N1017" s="117"/>
      <c r="O1017" s="117"/>
      <c r="P1017" s="117"/>
      <c r="Q1017" s="117"/>
      <c r="R1017" s="117"/>
      <c r="S1017" s="117"/>
      <c r="T1017" s="117"/>
      <c r="U1017" s="117"/>
      <c r="V1017" s="117"/>
      <c r="W1017" s="116"/>
      <c r="X1017" s="116"/>
      <c r="Y1017" s="116"/>
      <c r="Z1017" s="116"/>
      <c r="AA1017" s="116"/>
      <c r="AB1017" s="116"/>
      <c r="AC1017" s="116"/>
      <c r="AD1017" s="116"/>
      <c r="AE1017" s="116"/>
      <c r="AF1017" s="116"/>
      <c r="AG1017" s="116"/>
      <c r="AH1017" s="116"/>
    </row>
    <row r="1018" spans="1:34" x14ac:dyDescent="0.3">
      <c r="A1018" s="126">
        <f t="shared" si="64"/>
        <v>0</v>
      </c>
      <c r="B1018" s="126">
        <f t="shared" si="64"/>
        <v>0</v>
      </c>
      <c r="C1018" s="126">
        <f t="shared" si="60"/>
        <v>0</v>
      </c>
      <c r="D1018" s="126">
        <f t="shared" si="61"/>
        <v>9</v>
      </c>
      <c r="E1018" s="117">
        <f t="shared" si="63"/>
        <v>9</v>
      </c>
      <c r="F1018" s="117">
        <f>IF(B1018="","",(((E1018+F1053)/(D1018))-10^-0.0000001)^-1)</f>
        <v>0.45454540697139284</v>
      </c>
      <c r="G1018" s="117">
        <f t="shared" si="62"/>
        <v>0.45454540697139284</v>
      </c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6"/>
      <c r="X1018" s="116"/>
      <c r="Y1018" s="116"/>
      <c r="Z1018" s="116"/>
      <c r="AA1018" s="116"/>
      <c r="AB1018" s="116"/>
      <c r="AC1018" s="116"/>
      <c r="AD1018" s="116"/>
      <c r="AE1018" s="116"/>
      <c r="AF1018" s="116"/>
      <c r="AG1018" s="116"/>
      <c r="AH1018" s="116"/>
    </row>
    <row r="1019" spans="1:34" x14ac:dyDescent="0.3">
      <c r="A1019" s="126">
        <f t="shared" si="64"/>
        <v>0</v>
      </c>
      <c r="B1019" s="126">
        <f t="shared" si="64"/>
        <v>0</v>
      </c>
      <c r="C1019" s="126">
        <f t="shared" si="60"/>
        <v>0</v>
      </c>
      <c r="D1019" s="126">
        <f t="shared" si="61"/>
        <v>9</v>
      </c>
      <c r="E1019" s="117">
        <f t="shared" si="63"/>
        <v>9</v>
      </c>
      <c r="F1019" s="117">
        <f>IF(B1019="","",(((E1019+F1053)/(D1019))-10^-0.0000001)^-1)</f>
        <v>0.45454540697139284</v>
      </c>
      <c r="G1019" s="117">
        <f t="shared" si="62"/>
        <v>0.45454540697139284</v>
      </c>
      <c r="H1019" s="117"/>
      <c r="I1019" s="117"/>
      <c r="J1019" s="117"/>
      <c r="K1019" s="117"/>
      <c r="L1019" s="117"/>
      <c r="M1019" s="117"/>
      <c r="N1019" s="117"/>
      <c r="O1019" s="117"/>
      <c r="P1019" s="117"/>
      <c r="Q1019" s="117"/>
      <c r="R1019" s="117"/>
      <c r="S1019" s="117"/>
      <c r="T1019" s="117"/>
      <c r="U1019" s="117"/>
      <c r="V1019" s="117"/>
      <c r="W1019" s="116"/>
      <c r="X1019" s="116"/>
      <c r="Y1019" s="116"/>
      <c r="Z1019" s="116"/>
      <c r="AA1019" s="116"/>
      <c r="AB1019" s="116"/>
      <c r="AC1019" s="116"/>
      <c r="AD1019" s="116"/>
      <c r="AE1019" s="116"/>
      <c r="AF1019" s="116"/>
      <c r="AG1019" s="116"/>
      <c r="AH1019" s="116"/>
    </row>
    <row r="1020" spans="1:34" x14ac:dyDescent="0.3">
      <c r="A1020" s="126">
        <f t="shared" si="64"/>
        <v>0</v>
      </c>
      <c r="B1020" s="126">
        <f t="shared" si="64"/>
        <v>0</v>
      </c>
      <c r="C1020" s="126">
        <f t="shared" si="60"/>
        <v>0</v>
      </c>
      <c r="D1020" s="126">
        <f t="shared" si="61"/>
        <v>9</v>
      </c>
      <c r="E1020" s="117">
        <f t="shared" si="63"/>
        <v>9</v>
      </c>
      <c r="F1020" s="117">
        <f>IF(B1020="","",(((E1020+F1053)/(D1020))-10^-0.0000001)^-1)</f>
        <v>0.45454540697139284</v>
      </c>
      <c r="G1020" s="117">
        <f t="shared" si="62"/>
        <v>0.45454540697139284</v>
      </c>
      <c r="H1020" s="117"/>
      <c r="I1020" s="117"/>
      <c r="J1020" s="117"/>
      <c r="K1020" s="117"/>
      <c r="L1020" s="117"/>
      <c r="M1020" s="117"/>
      <c r="N1020" s="117"/>
      <c r="O1020" s="117"/>
      <c r="P1020" s="117"/>
      <c r="Q1020" s="117"/>
      <c r="R1020" s="117"/>
      <c r="S1020" s="117"/>
      <c r="T1020" s="117"/>
      <c r="U1020" s="117"/>
      <c r="V1020" s="117"/>
      <c r="W1020" s="116"/>
      <c r="X1020" s="116"/>
      <c r="Y1020" s="116"/>
      <c r="Z1020" s="116"/>
      <c r="AA1020" s="116"/>
      <c r="AB1020" s="116"/>
      <c r="AC1020" s="116"/>
      <c r="AD1020" s="116"/>
      <c r="AE1020" s="116"/>
      <c r="AF1020" s="116"/>
      <c r="AG1020" s="116"/>
      <c r="AH1020" s="116"/>
    </row>
    <row r="1021" spans="1:34" x14ac:dyDescent="0.3">
      <c r="A1021" s="126">
        <f t="shared" si="64"/>
        <v>0</v>
      </c>
      <c r="B1021" s="126">
        <f t="shared" si="64"/>
        <v>0</v>
      </c>
      <c r="C1021" s="126">
        <f t="shared" si="60"/>
        <v>0</v>
      </c>
      <c r="D1021" s="126">
        <f t="shared" si="61"/>
        <v>9</v>
      </c>
      <c r="E1021" s="117">
        <f t="shared" si="63"/>
        <v>9</v>
      </c>
      <c r="F1021" s="117">
        <f>IF(B1021="","",(((E1021+F1053)/(D1021))-10^-0.0000001)^-1)</f>
        <v>0.45454540697139284</v>
      </c>
      <c r="G1021" s="117">
        <f t="shared" si="62"/>
        <v>0.45454540697139284</v>
      </c>
      <c r="H1021" s="117"/>
      <c r="I1021" s="117"/>
      <c r="J1021" s="117"/>
      <c r="K1021" s="117"/>
      <c r="L1021" s="117"/>
      <c r="M1021" s="117"/>
      <c r="N1021" s="117"/>
      <c r="O1021" s="117"/>
      <c r="P1021" s="117"/>
      <c r="Q1021" s="117"/>
      <c r="R1021" s="117"/>
      <c r="S1021" s="117"/>
      <c r="T1021" s="117"/>
      <c r="U1021" s="117"/>
      <c r="V1021" s="117"/>
      <c r="W1021" s="116"/>
      <c r="X1021" s="116"/>
      <c r="Y1021" s="116"/>
      <c r="Z1021" s="116"/>
      <c r="AA1021" s="116"/>
      <c r="AB1021" s="116"/>
      <c r="AC1021" s="116"/>
      <c r="AD1021" s="116"/>
      <c r="AE1021" s="116"/>
      <c r="AF1021" s="116"/>
      <c r="AG1021" s="116"/>
      <c r="AH1021" s="116"/>
    </row>
    <row r="1022" spans="1:34" x14ac:dyDescent="0.3">
      <c r="A1022" s="126">
        <f t="shared" si="64"/>
        <v>0</v>
      </c>
      <c r="B1022" s="126">
        <f t="shared" si="64"/>
        <v>0</v>
      </c>
      <c r="C1022" s="126">
        <f t="shared" si="60"/>
        <v>0</v>
      </c>
      <c r="D1022" s="126">
        <f t="shared" si="61"/>
        <v>9</v>
      </c>
      <c r="E1022" s="117">
        <f t="shared" si="63"/>
        <v>9</v>
      </c>
      <c r="F1022" s="117">
        <f>IF(B1022="","",(((E1022+F1053)/(D1022))-10^-0.0000001)^-1)</f>
        <v>0.45454540697139284</v>
      </c>
      <c r="G1022" s="117">
        <f t="shared" si="62"/>
        <v>0.45454540697139284</v>
      </c>
      <c r="H1022" s="117"/>
      <c r="I1022" s="117"/>
      <c r="J1022" s="117"/>
      <c r="K1022" s="117"/>
      <c r="L1022" s="117"/>
      <c r="M1022" s="117"/>
      <c r="N1022" s="117"/>
      <c r="O1022" s="117"/>
      <c r="P1022" s="117"/>
      <c r="Q1022" s="117"/>
      <c r="R1022" s="117"/>
      <c r="S1022" s="117"/>
      <c r="T1022" s="117"/>
      <c r="U1022" s="117"/>
      <c r="V1022" s="117"/>
      <c r="W1022" s="116"/>
      <c r="X1022" s="116"/>
      <c r="Y1022" s="116"/>
      <c r="Z1022" s="116"/>
      <c r="AA1022" s="116"/>
      <c r="AB1022" s="116"/>
      <c r="AC1022" s="116"/>
      <c r="AD1022" s="116"/>
      <c r="AE1022" s="116"/>
      <c r="AF1022" s="116"/>
      <c r="AG1022" s="116"/>
      <c r="AH1022" s="116"/>
    </row>
    <row r="1023" spans="1:34" x14ac:dyDescent="0.3">
      <c r="A1023" s="126">
        <f t="shared" si="64"/>
        <v>0</v>
      </c>
      <c r="B1023" s="126">
        <f t="shared" si="64"/>
        <v>0</v>
      </c>
      <c r="C1023" s="126">
        <f t="shared" si="60"/>
        <v>0</v>
      </c>
      <c r="D1023" s="126">
        <f t="shared" si="61"/>
        <v>9</v>
      </c>
      <c r="E1023" s="117">
        <f t="shared" si="63"/>
        <v>9</v>
      </c>
      <c r="F1023" s="117">
        <f>IF(B1023="","",(((E1023+F1053)/(D1023))-10^-0.0000001)^-1)</f>
        <v>0.45454540697139284</v>
      </c>
      <c r="G1023" s="117">
        <f t="shared" si="62"/>
        <v>0.45454540697139284</v>
      </c>
      <c r="H1023" s="117"/>
      <c r="I1023" s="117"/>
      <c r="J1023" s="117"/>
      <c r="K1023" s="117"/>
      <c r="L1023" s="117"/>
      <c r="M1023" s="117"/>
      <c r="N1023" s="117"/>
      <c r="O1023" s="117"/>
      <c r="P1023" s="117"/>
      <c r="Q1023" s="117"/>
      <c r="R1023" s="117"/>
      <c r="S1023" s="117"/>
      <c r="T1023" s="117"/>
      <c r="U1023" s="117"/>
      <c r="V1023" s="117"/>
      <c r="W1023" s="116"/>
      <c r="X1023" s="116"/>
      <c r="Y1023" s="116"/>
      <c r="Z1023" s="116"/>
      <c r="AA1023" s="116"/>
      <c r="AB1023" s="116"/>
      <c r="AC1023" s="116"/>
      <c r="AD1023" s="116"/>
      <c r="AE1023" s="116"/>
      <c r="AF1023" s="116"/>
      <c r="AG1023" s="116"/>
      <c r="AH1023" s="116"/>
    </row>
    <row r="1024" spans="1:34" x14ac:dyDescent="0.3">
      <c r="A1024" s="126">
        <f t="shared" si="64"/>
        <v>0</v>
      </c>
      <c r="B1024" s="126">
        <f t="shared" si="64"/>
        <v>0</v>
      </c>
      <c r="C1024" s="126">
        <f t="shared" si="60"/>
        <v>0</v>
      </c>
      <c r="D1024" s="126">
        <f t="shared" si="61"/>
        <v>9</v>
      </c>
      <c r="E1024" s="117">
        <f t="shared" si="63"/>
        <v>9</v>
      </c>
      <c r="F1024" s="117">
        <f>IF(B1024="","",(((E1024+F1053)/(D1024))-10^-0.0000001)^-1)</f>
        <v>0.45454540697139284</v>
      </c>
      <c r="G1024" s="117">
        <f t="shared" si="62"/>
        <v>0.45454540697139284</v>
      </c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6"/>
      <c r="X1024" s="116"/>
      <c r="Y1024" s="116"/>
      <c r="Z1024" s="116"/>
      <c r="AA1024" s="116"/>
      <c r="AB1024" s="116"/>
      <c r="AC1024" s="116"/>
      <c r="AD1024" s="116"/>
      <c r="AE1024" s="116"/>
      <c r="AF1024" s="116"/>
      <c r="AG1024" s="116"/>
      <c r="AH1024" s="116"/>
    </row>
    <row r="1025" spans="1:34" x14ac:dyDescent="0.3">
      <c r="A1025" s="126">
        <f t="shared" si="64"/>
        <v>0</v>
      </c>
      <c r="B1025" s="126">
        <f t="shared" si="64"/>
        <v>0</v>
      </c>
      <c r="C1025" s="126">
        <f t="shared" si="60"/>
        <v>0</v>
      </c>
      <c r="D1025" s="126">
        <f t="shared" si="61"/>
        <v>9</v>
      </c>
      <c r="E1025" s="117">
        <f t="shared" si="63"/>
        <v>9</v>
      </c>
      <c r="F1025" s="117">
        <f>IF(B1025="","",(((E1025+F1053)/(D1025))-10^-0.0000001)^-1)</f>
        <v>0.45454540697139284</v>
      </c>
      <c r="G1025" s="117">
        <f t="shared" si="62"/>
        <v>0.45454540697139284</v>
      </c>
      <c r="H1025" s="117"/>
      <c r="I1025" s="117"/>
      <c r="J1025" s="117"/>
      <c r="K1025" s="117"/>
      <c r="L1025" s="117"/>
      <c r="M1025" s="117"/>
      <c r="N1025" s="117"/>
      <c r="O1025" s="117"/>
      <c r="P1025" s="117"/>
      <c r="Q1025" s="117"/>
      <c r="R1025" s="117"/>
      <c r="S1025" s="117"/>
      <c r="T1025" s="117"/>
      <c r="U1025" s="117"/>
      <c r="V1025" s="117"/>
      <c r="W1025" s="116"/>
      <c r="X1025" s="116"/>
      <c r="Y1025" s="116"/>
      <c r="Z1025" s="116"/>
      <c r="AA1025" s="116"/>
      <c r="AB1025" s="116"/>
      <c r="AC1025" s="116"/>
      <c r="AD1025" s="116"/>
      <c r="AE1025" s="116"/>
      <c r="AF1025" s="116"/>
      <c r="AG1025" s="116"/>
      <c r="AH1025" s="116"/>
    </row>
    <row r="1026" spans="1:34" x14ac:dyDescent="0.3">
      <c r="A1026" s="126">
        <f t="shared" si="64"/>
        <v>0</v>
      </c>
      <c r="B1026" s="126">
        <f t="shared" si="64"/>
        <v>0</v>
      </c>
      <c r="C1026" s="126">
        <f t="shared" si="60"/>
        <v>0</v>
      </c>
      <c r="D1026" s="126">
        <f t="shared" si="61"/>
        <v>9</v>
      </c>
      <c r="E1026" s="117">
        <f t="shared" si="63"/>
        <v>9</v>
      </c>
      <c r="F1026" s="117">
        <f>IF(B1026="","",(((E1026+F1053)/(D1026))-10^-0.0000001)^-1)</f>
        <v>0.45454540697139284</v>
      </c>
      <c r="G1026" s="117">
        <f t="shared" si="62"/>
        <v>0.45454540697139284</v>
      </c>
      <c r="H1026" s="117"/>
      <c r="I1026" s="117"/>
      <c r="J1026" s="117"/>
      <c r="K1026" s="117"/>
      <c r="L1026" s="117"/>
      <c r="M1026" s="117"/>
      <c r="N1026" s="117"/>
      <c r="O1026" s="117"/>
      <c r="P1026" s="117"/>
      <c r="Q1026" s="117"/>
      <c r="R1026" s="117"/>
      <c r="S1026" s="117"/>
      <c r="T1026" s="117"/>
      <c r="U1026" s="117"/>
      <c r="V1026" s="117"/>
      <c r="W1026" s="116"/>
      <c r="X1026" s="116"/>
      <c r="Y1026" s="116"/>
      <c r="Z1026" s="116"/>
      <c r="AA1026" s="116"/>
      <c r="AB1026" s="116"/>
      <c r="AC1026" s="116"/>
      <c r="AD1026" s="116"/>
      <c r="AE1026" s="116"/>
      <c r="AF1026" s="116"/>
      <c r="AG1026" s="116"/>
      <c r="AH1026" s="116"/>
    </row>
    <row r="1027" spans="1:34" x14ac:dyDescent="0.3">
      <c r="A1027" s="126">
        <f t="shared" si="64"/>
        <v>0</v>
      </c>
      <c r="B1027" s="126">
        <f t="shared" si="64"/>
        <v>0</v>
      </c>
      <c r="C1027" s="126">
        <f t="shared" si="60"/>
        <v>0</v>
      </c>
      <c r="D1027" s="126">
        <f t="shared" si="61"/>
        <v>9</v>
      </c>
      <c r="E1027" s="117">
        <f t="shared" si="63"/>
        <v>9</v>
      </c>
      <c r="F1027" s="117">
        <f>IF(B1027="","",(((E1027+F1053)/(D1027))-10^-0.0000001)^-1)</f>
        <v>0.45454540697139284</v>
      </c>
      <c r="G1027" s="117">
        <f t="shared" si="62"/>
        <v>0.45454540697139284</v>
      </c>
      <c r="H1027" s="117"/>
      <c r="I1027" s="117"/>
      <c r="J1027" s="117"/>
      <c r="K1027" s="117"/>
      <c r="L1027" s="117"/>
      <c r="M1027" s="117"/>
      <c r="N1027" s="117"/>
      <c r="O1027" s="117"/>
      <c r="P1027" s="117"/>
      <c r="Q1027" s="117"/>
      <c r="R1027" s="117"/>
      <c r="S1027" s="117"/>
      <c r="T1027" s="117"/>
      <c r="U1027" s="117"/>
      <c r="V1027" s="117"/>
      <c r="W1027" s="116"/>
      <c r="X1027" s="116"/>
      <c r="Y1027" s="116"/>
      <c r="Z1027" s="116"/>
      <c r="AA1027" s="116"/>
      <c r="AB1027" s="116"/>
      <c r="AC1027" s="116"/>
      <c r="AD1027" s="116"/>
      <c r="AE1027" s="116"/>
      <c r="AF1027" s="116"/>
      <c r="AG1027" s="116"/>
      <c r="AH1027" s="116"/>
    </row>
    <row r="1028" spans="1:34" x14ac:dyDescent="0.3">
      <c r="A1028" s="126">
        <f t="shared" si="64"/>
        <v>0</v>
      </c>
      <c r="B1028" s="126">
        <f t="shared" si="64"/>
        <v>0</v>
      </c>
      <c r="C1028" s="126">
        <f t="shared" si="60"/>
        <v>0</v>
      </c>
      <c r="D1028" s="126">
        <f t="shared" si="61"/>
        <v>9</v>
      </c>
      <c r="E1028" s="117">
        <f t="shared" si="63"/>
        <v>9</v>
      </c>
      <c r="F1028" s="117">
        <f>IF(B1028="","",(((E1028+F1053)/(D1028))-10^-0.0000001)^-1)</f>
        <v>0.45454540697139284</v>
      </c>
      <c r="G1028" s="117">
        <f t="shared" si="62"/>
        <v>0.45454540697139284</v>
      </c>
      <c r="H1028" s="117"/>
      <c r="I1028" s="117"/>
      <c r="J1028" s="117"/>
      <c r="K1028" s="117"/>
      <c r="L1028" s="117"/>
      <c r="M1028" s="117"/>
      <c r="N1028" s="117"/>
      <c r="O1028" s="117"/>
      <c r="P1028" s="117"/>
      <c r="Q1028" s="117"/>
      <c r="R1028" s="117"/>
      <c r="S1028" s="117"/>
      <c r="T1028" s="117"/>
      <c r="U1028" s="117"/>
      <c r="V1028" s="117"/>
      <c r="W1028" s="116"/>
      <c r="X1028" s="116"/>
      <c r="Y1028" s="116"/>
      <c r="Z1028" s="116"/>
      <c r="AA1028" s="116"/>
      <c r="AB1028" s="116"/>
      <c r="AC1028" s="116"/>
      <c r="AD1028" s="116"/>
      <c r="AE1028" s="116"/>
      <c r="AF1028" s="116"/>
      <c r="AG1028" s="116"/>
      <c r="AH1028" s="116"/>
    </row>
    <row r="1029" spans="1:34" x14ac:dyDescent="0.3">
      <c r="A1029" s="126">
        <f t="shared" si="64"/>
        <v>0</v>
      </c>
      <c r="B1029" s="126">
        <f t="shared" si="64"/>
        <v>0</v>
      </c>
      <c r="C1029" s="126">
        <f t="shared" si="60"/>
        <v>0</v>
      </c>
      <c r="D1029" s="126">
        <f t="shared" si="61"/>
        <v>9</v>
      </c>
      <c r="E1029" s="117">
        <f t="shared" si="63"/>
        <v>9</v>
      </c>
      <c r="F1029" s="117">
        <f>IF(B1029="","",(((E1029+F1053)/(D1029))-10^-0.0000001)^-1)</f>
        <v>0.45454540697139284</v>
      </c>
      <c r="G1029" s="117">
        <f t="shared" si="62"/>
        <v>0.45454540697139284</v>
      </c>
      <c r="H1029" s="117"/>
      <c r="I1029" s="117"/>
      <c r="J1029" s="117"/>
      <c r="K1029" s="117"/>
      <c r="L1029" s="117"/>
      <c r="M1029" s="117"/>
      <c r="N1029" s="117"/>
      <c r="O1029" s="117"/>
      <c r="P1029" s="117"/>
      <c r="Q1029" s="117"/>
      <c r="R1029" s="117"/>
      <c r="S1029" s="117"/>
      <c r="T1029" s="117"/>
      <c r="U1029" s="117"/>
      <c r="V1029" s="117"/>
      <c r="W1029" s="116"/>
      <c r="X1029" s="116"/>
      <c r="Y1029" s="116"/>
      <c r="Z1029" s="116"/>
      <c r="AA1029" s="116"/>
      <c r="AB1029" s="116"/>
      <c r="AC1029" s="116"/>
      <c r="AD1029" s="116"/>
      <c r="AE1029" s="116"/>
      <c r="AF1029" s="116"/>
      <c r="AG1029" s="116"/>
      <c r="AH1029" s="116"/>
    </row>
    <row r="1030" spans="1:34" x14ac:dyDescent="0.3">
      <c r="A1030" s="126">
        <f t="shared" si="64"/>
        <v>0</v>
      </c>
      <c r="B1030" s="126">
        <f t="shared" si="64"/>
        <v>0</v>
      </c>
      <c r="C1030" s="126">
        <f t="shared" si="60"/>
        <v>0</v>
      </c>
      <c r="D1030" s="126">
        <f t="shared" si="61"/>
        <v>9</v>
      </c>
      <c r="E1030" s="117">
        <f t="shared" si="63"/>
        <v>9</v>
      </c>
      <c r="F1030" s="117">
        <f>IF(B1030="","",(((E1030+F1053)/(D1030))-10^-0.0000001)^-1)</f>
        <v>0.45454540697139284</v>
      </c>
      <c r="G1030" s="117">
        <f t="shared" si="62"/>
        <v>0.45454540697139284</v>
      </c>
      <c r="H1030" s="117"/>
      <c r="I1030" s="117"/>
      <c r="J1030" s="117"/>
      <c r="K1030" s="117"/>
      <c r="L1030" s="117"/>
      <c r="M1030" s="117"/>
      <c r="N1030" s="117"/>
      <c r="O1030" s="117"/>
      <c r="P1030" s="117"/>
      <c r="Q1030" s="117"/>
      <c r="R1030" s="117"/>
      <c r="S1030" s="117"/>
      <c r="T1030" s="117"/>
      <c r="U1030" s="117"/>
      <c r="V1030" s="117"/>
      <c r="W1030" s="116"/>
      <c r="X1030" s="116"/>
      <c r="Y1030" s="116"/>
      <c r="Z1030" s="116"/>
      <c r="AA1030" s="116"/>
      <c r="AB1030" s="116"/>
      <c r="AC1030" s="116"/>
      <c r="AD1030" s="116"/>
      <c r="AE1030" s="116"/>
      <c r="AF1030" s="116"/>
      <c r="AG1030" s="116"/>
      <c r="AH1030" s="116"/>
    </row>
    <row r="1031" spans="1:34" x14ac:dyDescent="0.3">
      <c r="A1031" s="126">
        <f t="shared" si="64"/>
        <v>0</v>
      </c>
      <c r="B1031" s="126">
        <f t="shared" si="64"/>
        <v>0</v>
      </c>
      <c r="C1031" s="126">
        <f t="shared" si="60"/>
        <v>0</v>
      </c>
      <c r="D1031" s="126">
        <f t="shared" si="61"/>
        <v>9</v>
      </c>
      <c r="E1031" s="117">
        <f t="shared" si="63"/>
        <v>9</v>
      </c>
      <c r="F1031" s="117">
        <f>IF(B1031="","",(((E1031+F1053)/(D1031))-10^-0.0000001)^-1)</f>
        <v>0.45454540697139284</v>
      </c>
      <c r="G1031" s="117">
        <f t="shared" si="62"/>
        <v>0.45454540697139284</v>
      </c>
      <c r="H1031" s="117"/>
      <c r="I1031" s="117"/>
      <c r="J1031" s="117"/>
      <c r="K1031" s="117"/>
      <c r="L1031" s="117"/>
      <c r="M1031" s="117"/>
      <c r="N1031" s="117"/>
      <c r="O1031" s="117"/>
      <c r="P1031" s="117"/>
      <c r="Q1031" s="117"/>
      <c r="R1031" s="117"/>
      <c r="S1031" s="117"/>
      <c r="T1031" s="117"/>
      <c r="U1031" s="117"/>
      <c r="V1031" s="117"/>
      <c r="W1031" s="116"/>
      <c r="X1031" s="116"/>
      <c r="Y1031" s="116"/>
      <c r="Z1031" s="116"/>
      <c r="AA1031" s="116"/>
      <c r="AB1031" s="116"/>
      <c r="AC1031" s="116"/>
      <c r="AD1031" s="116"/>
      <c r="AE1031" s="116"/>
      <c r="AF1031" s="116"/>
      <c r="AG1031" s="116"/>
      <c r="AH1031" s="116"/>
    </row>
    <row r="1032" spans="1:34" x14ac:dyDescent="0.3">
      <c r="A1032" s="126">
        <f t="shared" si="64"/>
        <v>0</v>
      </c>
      <c r="B1032" s="126">
        <f t="shared" si="64"/>
        <v>0</v>
      </c>
      <c r="C1032" s="126">
        <f t="shared" si="60"/>
        <v>0</v>
      </c>
      <c r="D1032" s="126">
        <f t="shared" si="61"/>
        <v>9</v>
      </c>
      <c r="E1032" s="117">
        <f t="shared" si="63"/>
        <v>9</v>
      </c>
      <c r="F1032" s="117">
        <f>IF(B1032="","",(((E1032+F1053)/(D1032))-10^-0.0000001)^-1)</f>
        <v>0.45454540697139284</v>
      </c>
      <c r="G1032" s="117">
        <f t="shared" si="62"/>
        <v>0.45454540697139284</v>
      </c>
      <c r="H1032" s="117"/>
      <c r="I1032" s="117"/>
      <c r="J1032" s="117"/>
      <c r="K1032" s="117"/>
      <c r="L1032" s="117"/>
      <c r="M1032" s="117"/>
      <c r="N1032" s="117"/>
      <c r="O1032" s="117"/>
      <c r="P1032" s="117"/>
      <c r="Q1032" s="117"/>
      <c r="R1032" s="117"/>
      <c r="S1032" s="117"/>
      <c r="T1032" s="117"/>
      <c r="U1032" s="117"/>
      <c r="V1032" s="117"/>
      <c r="W1032" s="116"/>
      <c r="X1032" s="116"/>
      <c r="Y1032" s="116"/>
      <c r="Z1032" s="116"/>
      <c r="AA1032" s="116"/>
      <c r="AB1032" s="116"/>
      <c r="AC1032" s="116"/>
      <c r="AD1032" s="116"/>
      <c r="AE1032" s="116"/>
      <c r="AF1032" s="116"/>
      <c r="AG1032" s="116"/>
      <c r="AH1032" s="116"/>
    </row>
    <row r="1033" spans="1:34" x14ac:dyDescent="0.3">
      <c r="A1033" s="126">
        <f t="shared" si="64"/>
        <v>0</v>
      </c>
      <c r="B1033" s="126">
        <f t="shared" si="64"/>
        <v>0</v>
      </c>
      <c r="C1033" s="126">
        <f t="shared" si="60"/>
        <v>0</v>
      </c>
      <c r="D1033" s="126">
        <f t="shared" si="61"/>
        <v>9</v>
      </c>
      <c r="E1033" s="117">
        <f t="shared" si="63"/>
        <v>9</v>
      </c>
      <c r="F1033" s="117">
        <f>IF(B1033="","",(((E1033+F1053)/(D1033))-10^-0.0000001)^-1)</f>
        <v>0.45454540697139284</v>
      </c>
      <c r="G1033" s="117">
        <f t="shared" si="62"/>
        <v>0.45454540697139284</v>
      </c>
      <c r="H1033" s="117"/>
      <c r="I1033" s="117"/>
      <c r="J1033" s="117"/>
      <c r="K1033" s="117"/>
      <c r="L1033" s="117"/>
      <c r="M1033" s="117"/>
      <c r="N1033" s="117"/>
      <c r="O1033" s="117"/>
      <c r="P1033" s="117"/>
      <c r="Q1033" s="117"/>
      <c r="R1033" s="117"/>
      <c r="S1033" s="117"/>
      <c r="T1033" s="117"/>
      <c r="U1033" s="117"/>
      <c r="V1033" s="117"/>
      <c r="W1033" s="116"/>
      <c r="X1033" s="116"/>
      <c r="Y1033" s="116"/>
      <c r="Z1033" s="116"/>
      <c r="AA1033" s="116"/>
      <c r="AB1033" s="116"/>
      <c r="AC1033" s="116"/>
      <c r="AD1033" s="116"/>
      <c r="AE1033" s="116"/>
      <c r="AF1033" s="116"/>
      <c r="AG1033" s="116"/>
      <c r="AH1033" s="116"/>
    </row>
    <row r="1034" spans="1:34" x14ac:dyDescent="0.3">
      <c r="A1034" s="126" t="str">
        <f t="shared" si="64"/>
        <v>Vorgaben (xWP1 - xs - xWP2)</v>
      </c>
      <c r="B1034" s="126">
        <f t="shared" si="64"/>
        <v>9</v>
      </c>
      <c r="C1034" s="126" t="e">
        <f t="shared" si="60"/>
        <v>#VALUE!</v>
      </c>
      <c r="D1034" s="126">
        <f t="shared" si="61"/>
        <v>9</v>
      </c>
      <c r="E1034" s="117">
        <f t="shared" si="63"/>
        <v>9</v>
      </c>
      <c r="F1034" s="117">
        <f>IF(B1034="","",(((E1034+F1053)/(D1034))-10^-0.0000001)^-1)</f>
        <v>0.45454540697139284</v>
      </c>
      <c r="G1034" s="117">
        <f t="shared" si="62"/>
        <v>0.45454540697139284</v>
      </c>
      <c r="H1034" s="117"/>
      <c r="I1034" s="117"/>
      <c r="J1034" s="117"/>
      <c r="K1034" s="117"/>
      <c r="L1034" s="117"/>
      <c r="M1034" s="117"/>
      <c r="N1034" s="117"/>
      <c r="O1034" s="117"/>
      <c r="P1034" s="117"/>
      <c r="Q1034" s="117"/>
      <c r="R1034" s="117"/>
      <c r="S1034" s="117"/>
      <c r="T1034" s="117"/>
      <c r="U1034" s="117"/>
      <c r="V1034" s="117"/>
      <c r="W1034" s="116"/>
      <c r="X1034" s="116"/>
      <c r="Y1034" s="116"/>
      <c r="Z1034" s="116"/>
      <c r="AA1034" s="116"/>
      <c r="AB1034" s="116"/>
      <c r="AC1034" s="116"/>
      <c r="AD1034" s="116"/>
      <c r="AE1034" s="116"/>
      <c r="AF1034" s="116"/>
      <c r="AG1034" s="116"/>
      <c r="AH1034" s="116"/>
    </row>
    <row r="1035" spans="1:34" x14ac:dyDescent="0.3">
      <c r="A1035" s="126">
        <f>(E1034)</f>
        <v>9</v>
      </c>
      <c r="B1035" s="126"/>
      <c r="C1035" s="126"/>
      <c r="D1035" s="126"/>
      <c r="E1035" s="117"/>
      <c r="F1035" s="117"/>
      <c r="G1035" s="117"/>
      <c r="H1035" s="117"/>
      <c r="I1035" s="117"/>
      <c r="J1035" s="117"/>
      <c r="K1035" s="117"/>
      <c r="L1035" s="117"/>
      <c r="M1035" s="117"/>
      <c r="N1035" s="117"/>
      <c r="O1035" s="117"/>
      <c r="P1035" s="117"/>
      <c r="Q1035" s="117"/>
      <c r="R1035" s="117"/>
      <c r="S1035" s="117"/>
      <c r="T1035" s="117"/>
      <c r="U1035" s="117"/>
      <c r="V1035" s="117"/>
      <c r="W1035" s="116"/>
      <c r="X1035" s="116"/>
      <c r="Y1035" s="116"/>
      <c r="Z1035" s="116"/>
      <c r="AA1035" s="116"/>
      <c r="AB1035" s="116"/>
      <c r="AC1035" s="116"/>
      <c r="AD1035" s="116"/>
      <c r="AE1035" s="116"/>
      <c r="AF1035" s="116"/>
      <c r="AG1035" s="116"/>
      <c r="AH1035" s="116"/>
    </row>
    <row r="1036" spans="1:34" x14ac:dyDescent="0.3">
      <c r="A1036" s="126" t="e">
        <f>SUM(A995:A1034)-(40-B1037)*A1034</f>
        <v>#VALUE!</v>
      </c>
      <c r="B1036" s="126" t="e">
        <f>SUM(C995:C1034)-(40-(B1037))*C1034</f>
        <v>#VALUE!</v>
      </c>
      <c r="C1036" s="126"/>
      <c r="D1036" s="126"/>
      <c r="E1036" s="117"/>
      <c r="F1036" s="117"/>
      <c r="G1036" s="117"/>
      <c r="H1036" s="117"/>
      <c r="I1036" s="117"/>
      <c r="J1036" s="117"/>
      <c r="K1036" s="117"/>
      <c r="L1036" s="117"/>
      <c r="M1036" s="117"/>
      <c r="N1036" s="117"/>
      <c r="O1036" s="117"/>
      <c r="P1036" s="117"/>
      <c r="Q1036" s="117"/>
      <c r="R1036" s="117"/>
      <c r="S1036" s="117"/>
      <c r="T1036" s="117"/>
      <c r="U1036" s="117"/>
      <c r="V1036" s="117"/>
      <c r="W1036" s="116"/>
      <c r="X1036" s="116"/>
      <c r="Y1036" s="116"/>
      <c r="Z1036" s="116"/>
      <c r="AA1036" s="116"/>
      <c r="AB1036" s="116"/>
      <c r="AC1036" s="116"/>
      <c r="AD1036" s="116"/>
      <c r="AE1036" s="116"/>
      <c r="AF1036" s="116"/>
      <c r="AG1036" s="116"/>
      <c r="AH1036" s="116"/>
    </row>
    <row r="1037" spans="1:34" x14ac:dyDescent="0.3">
      <c r="A1037" s="126" t="s">
        <v>13</v>
      </c>
      <c r="B1037" s="126">
        <f>EINGABEN!$A$46</f>
        <v>0</v>
      </c>
      <c r="C1037" s="126" t="s">
        <v>18</v>
      </c>
      <c r="D1037" s="126"/>
      <c r="E1037" s="117"/>
      <c r="F1037" s="117"/>
      <c r="G1037" s="117"/>
      <c r="H1037" s="117"/>
      <c r="I1037" s="117"/>
      <c r="J1037" s="117"/>
      <c r="K1037" s="117"/>
      <c r="L1037" s="117"/>
      <c r="M1037" s="117"/>
      <c r="N1037" s="117"/>
      <c r="O1037" s="117"/>
      <c r="P1037" s="117"/>
      <c r="Q1037" s="117"/>
      <c r="R1037" s="117"/>
      <c r="S1037" s="117"/>
      <c r="T1037" s="117"/>
      <c r="U1037" s="117"/>
      <c r="V1037" s="117"/>
      <c r="W1037" s="116"/>
      <c r="X1037" s="116"/>
      <c r="Y1037" s="116"/>
      <c r="Z1037" s="116"/>
      <c r="AA1037" s="116"/>
      <c r="AB1037" s="116"/>
      <c r="AC1037" s="116"/>
      <c r="AD1037" s="116"/>
      <c r="AE1037" s="116"/>
      <c r="AF1037" s="116"/>
      <c r="AG1037" s="116"/>
      <c r="AH1037" s="116"/>
    </row>
    <row r="1038" spans="1:34" x14ac:dyDescent="0.3">
      <c r="A1038" s="126"/>
      <c r="B1038" s="126"/>
      <c r="C1038" s="126"/>
      <c r="D1038" s="126"/>
      <c r="E1038" s="117"/>
      <c r="F1038" s="117"/>
      <c r="G1038" s="117"/>
      <c r="H1038" s="117"/>
      <c r="I1038" s="117"/>
      <c r="J1038" s="117"/>
      <c r="K1038" s="117"/>
      <c r="L1038" s="117"/>
      <c r="M1038" s="117"/>
      <c r="N1038" s="117"/>
      <c r="O1038" s="117"/>
      <c r="P1038" s="117"/>
      <c r="Q1038" s="117"/>
      <c r="R1038" s="117"/>
      <c r="S1038" s="117"/>
      <c r="T1038" s="117"/>
      <c r="U1038" s="117"/>
      <c r="V1038" s="117"/>
      <c r="W1038" s="116"/>
      <c r="X1038" s="116"/>
      <c r="Y1038" s="116"/>
      <c r="Z1038" s="116"/>
      <c r="AA1038" s="116"/>
      <c r="AB1038" s="116"/>
      <c r="AC1038" s="116"/>
      <c r="AD1038" s="116"/>
      <c r="AE1038" s="116"/>
      <c r="AF1038" s="116"/>
      <c r="AG1038" s="116"/>
      <c r="AH1038" s="116"/>
    </row>
    <row r="1039" spans="1:34" x14ac:dyDescent="0.3">
      <c r="A1039" s="126" t="s">
        <v>11</v>
      </c>
      <c r="B1039" s="126" t="e">
        <f>(B1037*M1036-A1036*I1036)</f>
        <v>#VALUE!</v>
      </c>
      <c r="C1039" s="126" t="s">
        <v>19</v>
      </c>
      <c r="D1039" s="126"/>
      <c r="E1039" s="117" t="s">
        <v>40</v>
      </c>
      <c r="F1039" s="117"/>
      <c r="G1039" s="117"/>
      <c r="H1039" s="117"/>
      <c r="I1039" s="117"/>
      <c r="J1039" s="117"/>
      <c r="K1039" s="117"/>
      <c r="L1039" s="117"/>
      <c r="M1039" s="117"/>
      <c r="N1039" s="117"/>
      <c r="O1039" s="117"/>
      <c r="P1039" s="117"/>
      <c r="Q1039" s="117"/>
      <c r="R1039" s="117"/>
      <c r="S1039" s="117"/>
      <c r="T1039" s="117"/>
      <c r="U1039" s="117"/>
      <c r="V1039" s="117"/>
      <c r="W1039" s="116"/>
      <c r="X1039" s="116"/>
      <c r="Y1039" s="116"/>
      <c r="Z1039" s="116"/>
      <c r="AA1039" s="116"/>
      <c r="AB1039" s="116"/>
      <c r="AC1039" s="116"/>
      <c r="AD1039" s="116"/>
      <c r="AE1039" s="116"/>
      <c r="AF1039" s="116"/>
      <c r="AG1039" s="116"/>
      <c r="AH1039" s="116"/>
    </row>
    <row r="1040" spans="1:34" x14ac:dyDescent="0.3">
      <c r="A1040" s="126"/>
      <c r="B1040" s="126"/>
      <c r="C1040" s="126"/>
      <c r="D1040" s="126"/>
      <c r="E1040" s="117"/>
      <c r="F1040" s="117"/>
      <c r="G1040" s="117"/>
      <c r="H1040" s="117"/>
      <c r="I1040" s="117"/>
      <c r="J1040" s="117"/>
      <c r="K1040" s="117"/>
      <c r="L1040" s="117"/>
      <c r="M1040" s="117"/>
      <c r="N1040" s="117"/>
      <c r="O1040" s="117"/>
      <c r="P1040" s="117"/>
      <c r="Q1040" s="117"/>
      <c r="R1040" s="117"/>
      <c r="S1040" s="117"/>
      <c r="T1040" s="117"/>
      <c r="U1040" s="117"/>
      <c r="V1040" s="117"/>
      <c r="W1040" s="116"/>
      <c r="X1040" s="116"/>
      <c r="Y1040" s="116"/>
      <c r="Z1040" s="116"/>
      <c r="AA1040" s="116"/>
      <c r="AB1040" s="116"/>
      <c r="AC1040" s="116"/>
      <c r="AD1040" s="116"/>
      <c r="AE1040" s="116"/>
      <c r="AF1040" s="116"/>
      <c r="AG1040" s="116"/>
      <c r="AH1040" s="116"/>
    </row>
    <row r="1041" spans="1:34" x14ac:dyDescent="0.3">
      <c r="A1041" s="126" t="s">
        <v>16</v>
      </c>
      <c r="B1041" s="126" t="e">
        <f>(B1037*B1036-A1036^2)</f>
        <v>#VALUE!</v>
      </c>
      <c r="C1041" s="126" t="s">
        <v>0</v>
      </c>
      <c r="D1041" s="126"/>
      <c r="E1041" s="117" t="s">
        <v>41</v>
      </c>
      <c r="F1041" s="117"/>
      <c r="G1041" s="117"/>
      <c r="H1041" s="117"/>
      <c r="I1041" s="117"/>
      <c r="J1041" s="117"/>
      <c r="K1041" s="117"/>
      <c r="L1041" s="117"/>
      <c r="M1041" s="117"/>
      <c r="N1041" s="117"/>
      <c r="O1041" s="117"/>
      <c r="P1041" s="117"/>
      <c r="Q1041" s="117"/>
      <c r="R1041" s="117"/>
      <c r="S1041" s="117"/>
      <c r="T1041" s="117"/>
      <c r="U1041" s="117"/>
      <c r="V1041" s="117"/>
      <c r="W1041" s="116"/>
      <c r="X1041" s="116"/>
      <c r="Y1041" s="116"/>
      <c r="Z1041" s="116"/>
      <c r="AA1041" s="116"/>
      <c r="AB1041" s="116"/>
      <c r="AC1041" s="116"/>
      <c r="AD1041" s="116"/>
      <c r="AE1041" s="116"/>
      <c r="AF1041" s="116"/>
      <c r="AG1041" s="116"/>
      <c r="AH1041" s="116"/>
    </row>
    <row r="1042" spans="1:34" x14ac:dyDescent="0.3">
      <c r="A1042" s="126"/>
      <c r="B1042" s="126"/>
      <c r="C1042" s="126"/>
      <c r="D1042" s="126"/>
      <c r="E1042" s="117"/>
      <c r="F1042" s="117"/>
      <c r="G1042" s="117"/>
      <c r="H1042" s="117"/>
      <c r="I1042" s="117"/>
      <c r="J1042" s="117"/>
      <c r="K1042" s="117"/>
      <c r="L1042" s="117"/>
      <c r="M1042" s="117"/>
      <c r="N1042" s="117"/>
      <c r="O1042" s="117"/>
      <c r="P1042" s="117"/>
      <c r="Q1042" s="117"/>
      <c r="R1042" s="117"/>
      <c r="S1042" s="117"/>
      <c r="T1042" s="117"/>
      <c r="U1042" s="117"/>
      <c r="V1042" s="117"/>
      <c r="W1042" s="116"/>
      <c r="X1042" s="116"/>
      <c r="Y1042" s="116"/>
      <c r="Z1042" s="116"/>
      <c r="AA1042" s="116"/>
      <c r="AB1042" s="116"/>
      <c r="AC1042" s="116"/>
      <c r="AD1042" s="116"/>
      <c r="AE1042" s="116"/>
      <c r="AF1042" s="116"/>
      <c r="AG1042" s="116"/>
      <c r="AH1042" s="116"/>
    </row>
    <row r="1043" spans="1:34" x14ac:dyDescent="0.3">
      <c r="A1043" s="126" t="s">
        <v>15</v>
      </c>
      <c r="B1043" s="126">
        <f>(B1037*K1036-(I1036^2))</f>
        <v>0</v>
      </c>
      <c r="C1043" s="126"/>
      <c r="D1043" s="126"/>
      <c r="E1043" s="117"/>
      <c r="F1043" s="117"/>
      <c r="G1043" s="117"/>
      <c r="H1043" s="117"/>
      <c r="I1043" s="117"/>
      <c r="J1043" s="117"/>
      <c r="K1043" s="117"/>
      <c r="L1043" s="117"/>
      <c r="M1043" s="117"/>
      <c r="N1043" s="117"/>
      <c r="O1043" s="117"/>
      <c r="P1043" s="117"/>
      <c r="Q1043" s="117"/>
      <c r="R1043" s="117"/>
      <c r="S1043" s="117"/>
      <c r="T1043" s="117"/>
      <c r="U1043" s="117"/>
      <c r="V1043" s="117"/>
      <c r="W1043" s="116"/>
      <c r="X1043" s="116"/>
      <c r="Y1043" s="116"/>
      <c r="Z1043" s="116"/>
      <c r="AA1043" s="116"/>
      <c r="AB1043" s="116"/>
      <c r="AC1043" s="116"/>
      <c r="AD1043" s="116"/>
      <c r="AE1043" s="116"/>
      <c r="AF1043" s="116"/>
      <c r="AG1043" s="116"/>
      <c r="AH1043" s="116"/>
    </row>
    <row r="1044" spans="1:34" x14ac:dyDescent="0.3">
      <c r="A1044" s="126"/>
      <c r="B1044" s="126"/>
      <c r="C1044" s="126"/>
      <c r="D1044" s="126"/>
      <c r="E1044" s="117"/>
      <c r="F1044" s="117"/>
      <c r="G1044" s="117"/>
      <c r="H1044" s="117"/>
      <c r="I1044" s="117"/>
      <c r="J1044" s="117"/>
      <c r="K1044" s="117"/>
      <c r="L1044" s="117"/>
      <c r="M1044" s="117"/>
      <c r="N1044" s="117"/>
      <c r="O1044" s="117"/>
      <c r="P1044" s="117"/>
      <c r="Q1044" s="117"/>
      <c r="R1044" s="117"/>
      <c r="S1044" s="117"/>
      <c r="T1044" s="117"/>
      <c r="U1044" s="117"/>
      <c r="V1044" s="117"/>
      <c r="W1044" s="116"/>
      <c r="X1044" s="116"/>
      <c r="Y1044" s="116"/>
      <c r="Z1044" s="116"/>
      <c r="AA1044" s="116"/>
      <c r="AB1044" s="116"/>
      <c r="AC1044" s="116"/>
      <c r="AD1044" s="116"/>
      <c r="AE1044" s="116"/>
      <c r="AF1044" s="116"/>
      <c r="AG1044" s="116"/>
      <c r="AH1044" s="116"/>
    </row>
    <row r="1045" spans="1:34" x14ac:dyDescent="0.3">
      <c r="A1045" s="126"/>
      <c r="B1045" s="126"/>
      <c r="C1045" s="126" t="s">
        <v>35</v>
      </c>
      <c r="D1045" s="126"/>
      <c r="E1045" s="117"/>
      <c r="F1045" s="117" t="e">
        <f>ABS(B1039)/((B1041*B1043)^0.5)</f>
        <v>#VALUE!</v>
      </c>
      <c r="G1045" s="117"/>
      <c r="H1045" s="117"/>
      <c r="I1045" s="117"/>
      <c r="J1045" s="117"/>
      <c r="K1045" s="117"/>
      <c r="L1045" s="117"/>
      <c r="M1045" s="117"/>
      <c r="N1045" s="117"/>
      <c r="O1045" s="117"/>
      <c r="P1045" s="117"/>
      <c r="Q1045" s="117"/>
      <c r="R1045" s="117"/>
      <c r="S1045" s="117"/>
      <c r="T1045" s="117"/>
      <c r="U1045" s="117"/>
      <c r="V1045" s="117"/>
      <c r="W1045" s="116"/>
      <c r="X1045" s="116"/>
      <c r="Y1045" s="116"/>
      <c r="Z1045" s="116"/>
      <c r="AA1045" s="116"/>
      <c r="AB1045" s="116"/>
      <c r="AC1045" s="116"/>
      <c r="AD1045" s="116"/>
      <c r="AE1045" s="116"/>
      <c r="AF1045" s="116"/>
      <c r="AG1045" s="116"/>
      <c r="AH1045" s="116"/>
    </row>
    <row r="1046" spans="1:34" x14ac:dyDescent="0.3">
      <c r="A1046" s="126"/>
      <c r="B1046" s="126"/>
      <c r="C1046" s="126"/>
      <c r="D1046" s="126"/>
      <c r="E1046" s="117"/>
      <c r="F1046" s="117"/>
      <c r="G1046" s="117"/>
      <c r="H1046" s="117"/>
      <c r="I1046" s="117"/>
      <c r="J1046" s="117"/>
      <c r="K1046" s="117"/>
      <c r="L1046" s="117"/>
      <c r="M1046" s="117"/>
      <c r="N1046" s="117"/>
      <c r="O1046" s="117"/>
      <c r="P1046" s="117"/>
      <c r="Q1046" s="117"/>
      <c r="R1046" s="117"/>
      <c r="S1046" s="117"/>
      <c r="T1046" s="117"/>
      <c r="U1046" s="117"/>
      <c r="V1046" s="117"/>
      <c r="W1046" s="116"/>
      <c r="X1046" s="116"/>
      <c r="Y1046" s="116"/>
      <c r="Z1046" s="116"/>
      <c r="AA1046" s="116"/>
      <c r="AB1046" s="116"/>
      <c r="AC1046" s="116"/>
      <c r="AD1046" s="116"/>
      <c r="AE1046" s="116"/>
      <c r="AF1046" s="116"/>
      <c r="AG1046" s="116"/>
      <c r="AH1046" s="116"/>
    </row>
    <row r="1047" spans="1:34" x14ac:dyDescent="0.3">
      <c r="A1047" s="126"/>
      <c r="B1047" s="126"/>
      <c r="C1047" s="126" t="s">
        <v>36</v>
      </c>
      <c r="D1047" s="126"/>
      <c r="E1047" s="117"/>
      <c r="F1047" s="117" t="e">
        <f>IF(D1055*F1055=0,0,F1045)</f>
        <v>#VALUE!</v>
      </c>
      <c r="G1047" s="117"/>
      <c r="H1047" s="117"/>
      <c r="I1047" s="117"/>
      <c r="J1047" s="117"/>
      <c r="K1047" s="117"/>
      <c r="L1047" s="117"/>
      <c r="M1047" s="117"/>
      <c r="N1047" s="117"/>
      <c r="O1047" s="117"/>
      <c r="P1047" s="117"/>
      <c r="Q1047" s="117"/>
      <c r="R1047" s="117"/>
      <c r="S1047" s="117"/>
      <c r="T1047" s="117"/>
      <c r="U1047" s="117"/>
      <c r="V1047" s="117"/>
      <c r="W1047" s="116"/>
      <c r="X1047" s="116"/>
      <c r="Y1047" s="116"/>
      <c r="Z1047" s="116"/>
      <c r="AA1047" s="116"/>
      <c r="AB1047" s="116"/>
      <c r="AC1047" s="116"/>
      <c r="AD1047" s="116"/>
      <c r="AE1047" s="116"/>
      <c r="AF1047" s="116"/>
      <c r="AG1047" s="116"/>
      <c r="AH1047" s="116"/>
    </row>
    <row r="1048" spans="1:34" x14ac:dyDescent="0.3">
      <c r="A1048" s="126"/>
      <c r="B1048" s="126"/>
      <c r="C1048" s="126"/>
      <c r="D1048" s="126"/>
      <c r="E1048" s="117"/>
      <c r="F1048" s="117"/>
      <c r="G1048" s="117"/>
      <c r="H1048" s="117"/>
      <c r="I1048" s="117"/>
      <c r="J1048" s="117"/>
      <c r="K1048" s="117"/>
      <c r="L1048" s="117"/>
      <c r="M1048" s="117"/>
      <c r="N1048" s="117"/>
      <c r="O1048" s="117"/>
      <c r="P1048" s="117"/>
      <c r="Q1048" s="117"/>
      <c r="R1048" s="117"/>
      <c r="S1048" s="117"/>
      <c r="T1048" s="117"/>
      <c r="U1048" s="117"/>
      <c r="V1048" s="117"/>
      <c r="W1048" s="116"/>
      <c r="X1048" s="116"/>
      <c r="Y1048" s="116"/>
      <c r="Z1048" s="116"/>
      <c r="AA1048" s="116"/>
      <c r="AB1048" s="116"/>
      <c r="AC1048" s="116"/>
      <c r="AD1048" s="116"/>
      <c r="AE1048" s="116"/>
      <c r="AF1048" s="116"/>
      <c r="AG1048" s="116"/>
      <c r="AH1048" s="116"/>
    </row>
    <row r="1049" spans="1:34" x14ac:dyDescent="0.3">
      <c r="A1049" s="126"/>
      <c r="B1049" s="126"/>
      <c r="C1049" s="126" t="s">
        <v>28</v>
      </c>
      <c r="D1049" s="126" t="e">
        <f>(I1036-F1049*A1036)/B1037</f>
        <v>#VALUE!</v>
      </c>
      <c r="E1049" s="117" t="s">
        <v>31</v>
      </c>
      <c r="F1049" s="117" t="e">
        <f>(B1039/B1041)</f>
        <v>#VALUE!</v>
      </c>
      <c r="G1049" s="117"/>
      <c r="H1049" s="117"/>
      <c r="I1049" s="117"/>
      <c r="J1049" s="117"/>
      <c r="K1049" s="117"/>
      <c r="L1049" s="117"/>
      <c r="M1049" s="117"/>
      <c r="N1049" s="117"/>
      <c r="O1049" s="117"/>
      <c r="P1049" s="117"/>
      <c r="Q1049" s="117"/>
      <c r="R1049" s="117"/>
      <c r="S1049" s="117"/>
      <c r="T1049" s="117"/>
      <c r="U1049" s="117"/>
      <c r="V1049" s="117"/>
      <c r="W1049" s="116"/>
      <c r="X1049" s="116"/>
      <c r="Y1049" s="116"/>
      <c r="Z1049" s="116"/>
      <c r="AA1049" s="116"/>
      <c r="AB1049" s="116"/>
      <c r="AC1049" s="116"/>
      <c r="AD1049" s="116"/>
      <c r="AE1049" s="116"/>
      <c r="AF1049" s="116"/>
      <c r="AG1049" s="116"/>
      <c r="AH1049" s="116"/>
    </row>
    <row r="1050" spans="1:34" x14ac:dyDescent="0.3">
      <c r="A1050" s="126"/>
      <c r="B1050" s="126"/>
      <c r="C1050" s="126"/>
      <c r="D1050" s="126"/>
      <c r="E1050" s="117"/>
      <c r="F1050" s="117"/>
      <c r="G1050" s="117"/>
      <c r="H1050" s="117"/>
      <c r="I1050" s="117"/>
      <c r="J1050" s="117"/>
      <c r="K1050" s="117"/>
      <c r="L1050" s="117"/>
      <c r="M1050" s="117"/>
      <c r="N1050" s="117"/>
      <c r="O1050" s="117"/>
      <c r="P1050" s="117"/>
      <c r="Q1050" s="117"/>
      <c r="R1050" s="117"/>
      <c r="S1050" s="117"/>
      <c r="T1050" s="117"/>
      <c r="U1050" s="117"/>
      <c r="V1050" s="117"/>
      <c r="W1050" s="116"/>
      <c r="X1050" s="116"/>
      <c r="Y1050" s="116"/>
      <c r="Z1050" s="116"/>
      <c r="AA1050" s="116"/>
      <c r="AB1050" s="116"/>
      <c r="AC1050" s="116"/>
      <c r="AD1050" s="116"/>
      <c r="AE1050" s="116"/>
      <c r="AF1050" s="116"/>
      <c r="AG1050" s="116"/>
      <c r="AH1050" s="116"/>
    </row>
    <row r="1051" spans="1:34" x14ac:dyDescent="0.3">
      <c r="A1051" s="126"/>
      <c r="B1051" s="126"/>
      <c r="C1051" s="126" t="s">
        <v>29</v>
      </c>
      <c r="D1051" s="126" t="e">
        <f>((2.71828184^(-D1049/F1049)))-ABS(V995-W995)</f>
        <v>#VALUE!</v>
      </c>
      <c r="E1051" s="117" t="s">
        <v>32</v>
      </c>
      <c r="F1051" s="117">
        <f>'FALL A+F'!$F$159</f>
        <v>0</v>
      </c>
      <c r="G1051" s="117"/>
      <c r="H1051" s="117"/>
      <c r="I1051" s="117"/>
      <c r="J1051" s="117"/>
      <c r="K1051" s="117"/>
      <c r="L1051" s="117"/>
      <c r="M1051" s="117"/>
      <c r="N1051" s="117"/>
      <c r="O1051" s="117"/>
      <c r="P1051" s="117"/>
      <c r="Q1051" s="117"/>
      <c r="R1051" s="117"/>
      <c r="S1051" s="117"/>
      <c r="T1051" s="117"/>
      <c r="U1051" s="117"/>
      <c r="V1051" s="117"/>
      <c r="W1051" s="116"/>
      <c r="X1051" s="116"/>
      <c r="Y1051" s="116"/>
      <c r="Z1051" s="116"/>
      <c r="AA1051" s="116"/>
      <c r="AB1051" s="116"/>
      <c r="AC1051" s="116"/>
      <c r="AD1051" s="116"/>
      <c r="AE1051" s="116"/>
      <c r="AF1051" s="116"/>
      <c r="AG1051" s="116"/>
      <c r="AH1051" s="116"/>
    </row>
    <row r="1052" spans="1:34" x14ac:dyDescent="0.3">
      <c r="A1052" s="126"/>
      <c r="B1052" s="126"/>
      <c r="C1052" s="126"/>
      <c r="D1052" s="126"/>
      <c r="E1052" s="117"/>
      <c r="F1052" s="117"/>
      <c r="G1052" s="117"/>
      <c r="H1052" s="117"/>
      <c r="I1052" s="117"/>
      <c r="J1052" s="117"/>
      <c r="K1052" s="117"/>
      <c r="L1052" s="117"/>
      <c r="M1052" s="117"/>
      <c r="N1052" s="117"/>
      <c r="O1052" s="117"/>
      <c r="P1052" s="117"/>
      <c r="Q1052" s="117"/>
      <c r="R1052" s="117"/>
      <c r="S1052" s="117"/>
      <c r="T1052" s="117"/>
      <c r="U1052" s="117"/>
      <c r="V1052" s="117"/>
      <c r="W1052" s="116"/>
      <c r="X1052" s="116"/>
      <c r="Y1052" s="116"/>
      <c r="Z1052" s="116"/>
      <c r="AA1052" s="116"/>
      <c r="AB1052" s="116"/>
      <c r="AC1052" s="116"/>
      <c r="AD1052" s="116"/>
      <c r="AE1052" s="116"/>
      <c r="AF1052" s="116"/>
      <c r="AG1052" s="116"/>
      <c r="AH1052" s="116"/>
    </row>
    <row r="1053" spans="1:34" x14ac:dyDescent="0.3">
      <c r="A1053" s="126"/>
      <c r="B1053" s="126"/>
      <c r="C1053" s="126" t="s">
        <v>30</v>
      </c>
      <c r="D1053" s="126">
        <f>(E1034+F1053)</f>
        <v>28.8</v>
      </c>
      <c r="E1053" s="117" t="s">
        <v>20</v>
      </c>
      <c r="F1053" s="117">
        <f>(MAX(B914:B953)-MIN(B914:B953))*2.2</f>
        <v>19.8</v>
      </c>
      <c r="G1053" s="117"/>
      <c r="H1053" s="117"/>
      <c r="I1053" s="117"/>
      <c r="J1053" s="117"/>
      <c r="K1053" s="117"/>
      <c r="L1053" s="117"/>
      <c r="M1053" s="117"/>
      <c r="N1053" s="117"/>
      <c r="O1053" s="117"/>
      <c r="P1053" s="117"/>
      <c r="Q1053" s="117"/>
      <c r="R1053" s="117"/>
      <c r="S1053" s="117"/>
      <c r="T1053" s="117"/>
      <c r="U1053" s="117"/>
      <c r="V1053" s="117"/>
      <c r="W1053" s="116"/>
      <c r="X1053" s="116"/>
      <c r="Y1053" s="116"/>
      <c r="Z1053" s="116"/>
      <c r="AA1053" s="116"/>
      <c r="AB1053" s="116"/>
      <c r="AC1053" s="116"/>
      <c r="AD1053" s="116"/>
      <c r="AE1053" s="116"/>
      <c r="AF1053" s="116"/>
      <c r="AG1053" s="116"/>
      <c r="AH1053" s="116"/>
    </row>
    <row r="1054" spans="1:34" x14ac:dyDescent="0.3">
      <c r="A1054" s="126"/>
      <c r="B1054" s="126"/>
      <c r="C1054" s="126"/>
      <c r="D1054" s="126"/>
      <c r="E1054" s="117"/>
      <c r="F1054" s="117"/>
      <c r="G1054" s="117"/>
      <c r="H1054" s="117"/>
      <c r="I1054" s="117"/>
      <c r="J1054" s="117"/>
      <c r="K1054" s="117"/>
      <c r="L1054" s="117"/>
      <c r="M1054" s="117"/>
      <c r="N1054" s="117"/>
      <c r="O1054" s="117"/>
      <c r="P1054" s="117"/>
      <c r="Q1054" s="117"/>
      <c r="R1054" s="117"/>
      <c r="S1054" s="117"/>
      <c r="T1054" s="117"/>
      <c r="U1054" s="117"/>
      <c r="V1054" s="117"/>
      <c r="W1054" s="116"/>
      <c r="X1054" s="116"/>
      <c r="Y1054" s="116"/>
      <c r="Z1054" s="116"/>
      <c r="AA1054" s="116"/>
      <c r="AB1054" s="116"/>
      <c r="AC1054" s="116"/>
      <c r="AD1054" s="116"/>
      <c r="AE1054" s="116"/>
      <c r="AF1054" s="116"/>
      <c r="AG1054" s="116"/>
      <c r="AH1054" s="116"/>
    </row>
    <row r="1055" spans="1:34" x14ac:dyDescent="0.3">
      <c r="A1055" s="126"/>
      <c r="B1055" s="126"/>
      <c r="C1055" s="126" t="s">
        <v>22</v>
      </c>
      <c r="D1055" s="126" t="e">
        <f>IF(A1034&lt;D1051,0,F1045)</f>
        <v>#VALUE!</v>
      </c>
      <c r="E1055" s="117" t="s">
        <v>24</v>
      </c>
      <c r="F1055" s="117" t="e">
        <f>IF(A995&gt;D1051,0,D1051)</f>
        <v>#VALUE!</v>
      </c>
      <c r="G1055" s="117"/>
      <c r="H1055" s="117"/>
      <c r="I1055" s="117"/>
      <c r="J1055" s="117"/>
      <c r="K1055" s="117"/>
      <c r="L1055" s="117"/>
      <c r="M1055" s="117"/>
      <c r="N1055" s="117"/>
      <c r="O1055" s="117"/>
      <c r="P1055" s="117"/>
      <c r="Q1055" s="117"/>
      <c r="R1055" s="117"/>
      <c r="S1055" s="117"/>
      <c r="T1055" s="117"/>
      <c r="U1055" s="117"/>
      <c r="V1055" s="117"/>
      <c r="W1055" s="116"/>
      <c r="X1055" s="116"/>
      <c r="Y1055" s="116"/>
      <c r="Z1055" s="116"/>
      <c r="AA1055" s="116"/>
      <c r="AB1055" s="116"/>
      <c r="AC1055" s="116"/>
      <c r="AD1055" s="116"/>
      <c r="AE1055" s="116"/>
      <c r="AF1055" s="116"/>
      <c r="AG1055" s="116"/>
      <c r="AH1055" s="116"/>
    </row>
    <row r="1056" spans="1:34" x14ac:dyDescent="0.3">
      <c r="A1056" s="126"/>
      <c r="B1056" s="126"/>
      <c r="C1056" s="126"/>
      <c r="D1056" s="126"/>
      <c r="E1056" s="117"/>
      <c r="F1056" s="117"/>
      <c r="G1056" s="117"/>
      <c r="H1056" s="117"/>
      <c r="I1056" s="117"/>
      <c r="J1056" s="117"/>
      <c r="K1056" s="117"/>
      <c r="L1056" s="117"/>
      <c r="M1056" s="117"/>
      <c r="N1056" s="117"/>
      <c r="O1056" s="117"/>
      <c r="P1056" s="117"/>
      <c r="Q1056" s="117"/>
      <c r="R1056" s="117"/>
      <c r="S1056" s="117"/>
      <c r="T1056" s="117"/>
      <c r="U1056" s="117"/>
      <c r="V1056" s="117"/>
      <c r="W1056" s="116"/>
      <c r="X1056" s="116"/>
      <c r="Y1056" s="116"/>
      <c r="Z1056" s="116"/>
      <c r="AA1056" s="116"/>
      <c r="AB1056" s="116"/>
      <c r="AC1056" s="116"/>
      <c r="AD1056" s="116"/>
      <c r="AE1056" s="116"/>
      <c r="AF1056" s="116"/>
      <c r="AG1056" s="116"/>
      <c r="AH1056" s="116"/>
    </row>
    <row r="1057" spans="1:34" x14ac:dyDescent="0.3">
      <c r="A1057" s="126"/>
      <c r="B1057" s="126"/>
      <c r="C1057" s="126" t="s">
        <v>23</v>
      </c>
      <c r="D1057" s="126" t="s">
        <v>21</v>
      </c>
      <c r="E1057" s="117"/>
      <c r="F1057" s="117"/>
      <c r="G1057" s="117"/>
      <c r="H1057" s="117"/>
      <c r="I1057" s="117"/>
      <c r="J1057" s="117"/>
      <c r="K1057" s="117"/>
      <c r="L1057" s="117"/>
      <c r="M1057" s="117"/>
      <c r="N1057" s="117"/>
      <c r="O1057" s="117"/>
      <c r="P1057" s="117"/>
      <c r="Q1057" s="117"/>
      <c r="R1057" s="117"/>
      <c r="S1057" s="117"/>
      <c r="T1057" s="117"/>
      <c r="U1057" s="117"/>
      <c r="V1057" s="117"/>
      <c r="W1057" s="116"/>
      <c r="X1057" s="116"/>
      <c r="Y1057" s="116"/>
      <c r="Z1057" s="116"/>
      <c r="AA1057" s="116"/>
      <c r="AB1057" s="116"/>
      <c r="AC1057" s="116"/>
      <c r="AD1057" s="116"/>
      <c r="AE1057" s="116"/>
      <c r="AF1057" s="116"/>
      <c r="AG1057" s="116"/>
      <c r="AH1057" s="116"/>
    </row>
    <row r="1058" spans="1:34" x14ac:dyDescent="0.3">
      <c r="A1058" s="126"/>
      <c r="B1058" s="126"/>
      <c r="C1058" s="126"/>
      <c r="D1058" s="126"/>
      <c r="E1058" s="117"/>
      <c r="F1058" s="117"/>
      <c r="G1058" s="117"/>
      <c r="H1058" s="117"/>
      <c r="I1058" s="117"/>
      <c r="J1058" s="117"/>
      <c r="K1058" s="117"/>
      <c r="L1058" s="117"/>
      <c r="M1058" s="117"/>
      <c r="N1058" s="117"/>
      <c r="O1058" s="117"/>
      <c r="P1058" s="117"/>
      <c r="Q1058" s="117"/>
      <c r="R1058" s="117"/>
      <c r="S1058" s="117"/>
      <c r="T1058" s="117"/>
      <c r="U1058" s="117"/>
      <c r="V1058" s="117"/>
      <c r="W1058" s="116"/>
      <c r="X1058" s="116"/>
      <c r="Y1058" s="116"/>
      <c r="Z1058" s="116"/>
      <c r="AA1058" s="116"/>
      <c r="AB1058" s="116"/>
      <c r="AC1058" s="116"/>
      <c r="AD1058" s="116"/>
      <c r="AE1058" s="116"/>
      <c r="AF1058" s="116"/>
      <c r="AG1058" s="116"/>
      <c r="AH1058" s="116"/>
    </row>
    <row r="1059" spans="1:34" x14ac:dyDescent="0.3">
      <c r="A1059" s="126"/>
      <c r="B1059" s="126"/>
      <c r="C1059" s="126"/>
      <c r="D1059" s="126"/>
      <c r="E1059" s="117"/>
      <c r="F1059" s="117"/>
      <c r="G1059" s="117"/>
      <c r="H1059" s="117"/>
      <c r="I1059" s="117"/>
      <c r="J1059" s="117"/>
      <c r="K1059" s="117"/>
      <c r="L1059" s="117"/>
      <c r="M1059" s="117"/>
      <c r="N1059" s="117"/>
      <c r="O1059" s="117"/>
      <c r="P1059" s="117"/>
      <c r="Q1059" s="117"/>
      <c r="R1059" s="117"/>
      <c r="S1059" s="117"/>
      <c r="T1059" s="117"/>
      <c r="U1059" s="117"/>
      <c r="V1059" s="117"/>
      <c r="W1059" s="116"/>
      <c r="X1059" s="116"/>
      <c r="Y1059" s="116"/>
      <c r="Z1059" s="116"/>
      <c r="AA1059" s="116"/>
      <c r="AB1059" s="116"/>
      <c r="AC1059" s="116"/>
      <c r="AD1059" s="116"/>
      <c r="AE1059" s="116"/>
      <c r="AF1059" s="116"/>
      <c r="AG1059" s="116"/>
      <c r="AH1059" s="116"/>
    </row>
    <row r="1060" spans="1:34" x14ac:dyDescent="0.3">
      <c r="A1060" s="126"/>
      <c r="B1060" s="126"/>
      <c r="C1060" s="126" t="s">
        <v>25</v>
      </c>
      <c r="D1060" s="126"/>
      <c r="E1060" s="117"/>
      <c r="F1060" s="117"/>
      <c r="G1060" s="117"/>
      <c r="H1060" s="117"/>
      <c r="I1060" s="117"/>
      <c r="J1060" s="117"/>
      <c r="K1060" s="117"/>
      <c r="L1060" s="117"/>
      <c r="M1060" s="117"/>
      <c r="N1060" s="117"/>
      <c r="O1060" s="117"/>
      <c r="P1060" s="117"/>
      <c r="Q1060" s="117"/>
      <c r="R1060" s="117"/>
      <c r="S1060" s="117"/>
      <c r="T1060" s="117"/>
      <c r="U1060" s="117"/>
      <c r="V1060" s="117"/>
      <c r="W1060" s="116"/>
      <c r="X1060" s="116"/>
      <c r="Y1060" s="116"/>
      <c r="Z1060" s="116"/>
      <c r="AA1060" s="116"/>
      <c r="AB1060" s="116"/>
      <c r="AC1060" s="116"/>
      <c r="AD1060" s="116"/>
      <c r="AE1060" s="116"/>
      <c r="AF1060" s="116"/>
      <c r="AG1060" s="116"/>
      <c r="AH1060" s="116"/>
    </row>
    <row r="1061" spans="1:34" x14ac:dyDescent="0.3">
      <c r="A1061" s="126"/>
      <c r="B1061" s="126"/>
      <c r="C1061" s="126"/>
      <c r="D1061" s="126"/>
      <c r="E1061" s="117"/>
      <c r="F1061" s="117"/>
      <c r="G1061" s="117"/>
      <c r="H1061" s="117"/>
      <c r="I1061" s="117"/>
      <c r="J1061" s="117"/>
      <c r="K1061" s="117"/>
      <c r="L1061" s="117"/>
      <c r="M1061" s="117"/>
      <c r="N1061" s="117"/>
      <c r="O1061" s="117"/>
      <c r="P1061" s="117"/>
      <c r="Q1061" s="117"/>
      <c r="R1061" s="117"/>
      <c r="S1061" s="117"/>
      <c r="T1061" s="117"/>
      <c r="U1061" s="117"/>
      <c r="V1061" s="117"/>
      <c r="W1061" s="116"/>
      <c r="X1061" s="116"/>
      <c r="Y1061" s="116"/>
      <c r="Z1061" s="116"/>
      <c r="AA1061" s="116"/>
      <c r="AB1061" s="116"/>
      <c r="AC1061" s="116"/>
      <c r="AD1061" s="116"/>
      <c r="AE1061" s="116"/>
      <c r="AF1061" s="116"/>
      <c r="AG1061" s="116"/>
      <c r="AH1061" s="116"/>
    </row>
    <row r="1062" spans="1:34" x14ac:dyDescent="0.3">
      <c r="A1062" s="126"/>
      <c r="B1062" s="126"/>
      <c r="C1062" s="126" t="s">
        <v>26</v>
      </c>
      <c r="D1062" s="126">
        <v>700</v>
      </c>
      <c r="E1062" s="117" t="s">
        <v>33</v>
      </c>
      <c r="F1062" s="117" t="e">
        <f>((2.71828184^(F1049*LN((D1062)+ABS(V995-W995)))+D1049)/((2.71828184^(F1049*LN((D1062)+ABS(V995-W995)))+D1049)+1))*1</f>
        <v>#VALUE!</v>
      </c>
      <c r="G1062" s="117"/>
      <c r="H1062" s="117"/>
      <c r="I1062" s="117"/>
      <c r="J1062" s="117"/>
      <c r="K1062" s="117"/>
      <c r="L1062" s="117"/>
      <c r="M1062" s="117"/>
      <c r="N1062" s="117"/>
      <c r="O1062" s="117"/>
      <c r="P1062" s="117"/>
      <c r="Q1062" s="117"/>
      <c r="R1062" s="117"/>
      <c r="S1062" s="117"/>
      <c r="T1062" s="117"/>
      <c r="U1062" s="117"/>
      <c r="V1062" s="117"/>
      <c r="W1062" s="116"/>
      <c r="X1062" s="116"/>
      <c r="Y1062" s="116"/>
      <c r="Z1062" s="116"/>
      <c r="AA1062" s="116"/>
      <c r="AB1062" s="116"/>
      <c r="AC1062" s="116"/>
      <c r="AD1062" s="116"/>
      <c r="AE1062" s="116"/>
      <c r="AF1062" s="116"/>
      <c r="AG1062" s="116"/>
      <c r="AH1062" s="116"/>
    </row>
    <row r="1063" spans="1:34" x14ac:dyDescent="0.3">
      <c r="A1063" s="126"/>
      <c r="B1063" s="126"/>
      <c r="C1063" s="126" t="s">
        <v>49</v>
      </c>
      <c r="D1063" s="126"/>
      <c r="E1063" s="117"/>
      <c r="F1063" s="117"/>
      <c r="G1063" s="117"/>
      <c r="H1063" s="117"/>
      <c r="I1063" s="117"/>
      <c r="J1063" s="117"/>
      <c r="K1063" s="117"/>
      <c r="L1063" s="117"/>
      <c r="M1063" s="117"/>
      <c r="N1063" s="117"/>
      <c r="O1063" s="117"/>
      <c r="P1063" s="117"/>
      <c r="Q1063" s="117"/>
      <c r="R1063" s="117"/>
      <c r="S1063" s="117"/>
      <c r="T1063" s="117"/>
      <c r="U1063" s="117"/>
      <c r="V1063" s="117"/>
      <c r="W1063" s="116"/>
      <c r="X1063" s="116"/>
      <c r="Y1063" s="116"/>
      <c r="Z1063" s="116"/>
      <c r="AA1063" s="116"/>
      <c r="AB1063" s="116"/>
      <c r="AC1063" s="116"/>
      <c r="AD1063" s="116"/>
      <c r="AE1063" s="116"/>
      <c r="AF1063" s="116"/>
      <c r="AG1063" s="116"/>
      <c r="AH1063" s="116"/>
    </row>
    <row r="1064" spans="1:34" x14ac:dyDescent="0.3">
      <c r="A1064" s="126"/>
      <c r="B1064" s="126"/>
      <c r="C1064" s="126"/>
      <c r="D1064" s="126"/>
      <c r="E1064" s="117"/>
      <c r="F1064" s="117"/>
      <c r="G1064" s="117"/>
      <c r="H1064" s="117"/>
      <c r="I1064" s="117"/>
      <c r="J1064" s="117"/>
      <c r="K1064" s="117"/>
      <c r="L1064" s="117"/>
      <c r="M1064" s="117"/>
      <c r="N1064" s="117"/>
      <c r="O1064" s="117"/>
      <c r="P1064" s="117"/>
      <c r="Q1064" s="117"/>
      <c r="R1064" s="117"/>
      <c r="S1064" s="117"/>
      <c r="T1064" s="117"/>
      <c r="U1064" s="117"/>
      <c r="V1064" s="117"/>
      <c r="W1064" s="116"/>
      <c r="X1064" s="116"/>
      <c r="Y1064" s="116"/>
      <c r="Z1064" s="116"/>
      <c r="AA1064" s="116"/>
      <c r="AB1064" s="116"/>
      <c r="AC1064" s="116"/>
      <c r="AD1064" s="116"/>
      <c r="AE1064" s="116"/>
      <c r="AF1064" s="116"/>
      <c r="AG1064" s="116"/>
      <c r="AH1064" s="116"/>
    </row>
    <row r="1065" spans="1:34" x14ac:dyDescent="0.3">
      <c r="A1065" s="126"/>
      <c r="B1065" s="126"/>
      <c r="C1065" s="126" t="s">
        <v>27</v>
      </c>
      <c r="D1065" s="126">
        <v>302.83999999999997</v>
      </c>
      <c r="E1065" s="117" t="s">
        <v>34</v>
      </c>
      <c r="F1065" s="117" t="e">
        <f>(2.71828184^((LN((D1065/D1053)/(1-(D1065/D1053)))-D1049)/F1049))</f>
        <v>#NUM!</v>
      </c>
      <c r="G1065" s="117"/>
      <c r="H1065" s="117"/>
      <c r="I1065" s="117"/>
      <c r="J1065" s="117"/>
      <c r="K1065" s="117"/>
      <c r="L1065" s="117"/>
      <c r="M1065" s="117"/>
      <c r="N1065" s="117"/>
      <c r="O1065" s="117"/>
      <c r="P1065" s="117"/>
      <c r="Q1065" s="117"/>
      <c r="R1065" s="117"/>
      <c r="S1065" s="117"/>
      <c r="T1065" s="117"/>
      <c r="U1065" s="117"/>
      <c r="V1065" s="117"/>
      <c r="W1065" s="116"/>
      <c r="X1065" s="116"/>
      <c r="Y1065" s="116"/>
      <c r="Z1065" s="116"/>
      <c r="AA1065" s="116"/>
      <c r="AB1065" s="116"/>
      <c r="AC1065" s="116"/>
      <c r="AD1065" s="116"/>
      <c r="AE1065" s="116"/>
      <c r="AF1065" s="116"/>
      <c r="AG1065" s="116"/>
      <c r="AH1065" s="116"/>
    </row>
    <row r="1066" spans="1:34" x14ac:dyDescent="0.3">
      <c r="A1066" s="126"/>
      <c r="B1066" s="126"/>
      <c r="C1066" s="126" t="s">
        <v>38</v>
      </c>
      <c r="D1066" s="126"/>
      <c r="E1066" s="117"/>
      <c r="F1066" s="117"/>
      <c r="G1066" s="117"/>
      <c r="H1066" s="117"/>
      <c r="I1066" s="117"/>
      <c r="J1066" s="117"/>
      <c r="K1066" s="117"/>
      <c r="L1066" s="117"/>
      <c r="M1066" s="117"/>
      <c r="N1066" s="117"/>
      <c r="O1066" s="117"/>
      <c r="P1066" s="117"/>
      <c r="Q1066" s="117"/>
      <c r="R1066" s="117"/>
      <c r="S1066" s="117"/>
      <c r="T1066" s="117"/>
      <c r="U1066" s="117"/>
      <c r="V1066" s="117"/>
      <c r="W1066" s="116"/>
      <c r="X1066" s="116"/>
      <c r="Y1066" s="116"/>
      <c r="Z1066" s="116"/>
      <c r="AA1066" s="116"/>
      <c r="AB1066" s="116"/>
      <c r="AC1066" s="116"/>
      <c r="AD1066" s="116"/>
      <c r="AE1066" s="116"/>
      <c r="AF1066" s="116"/>
      <c r="AG1066" s="116"/>
      <c r="AH1066" s="116"/>
    </row>
    <row r="1067" spans="1:34" x14ac:dyDescent="0.3">
      <c r="A1067" s="126"/>
      <c r="B1067" s="126"/>
      <c r="C1067" s="126" t="s">
        <v>39</v>
      </c>
      <c r="D1067" s="126"/>
      <c r="E1067" s="117"/>
      <c r="F1067" s="117"/>
      <c r="G1067" s="117"/>
      <c r="H1067" s="117"/>
      <c r="I1067" s="117"/>
      <c r="J1067" s="117"/>
      <c r="K1067" s="117"/>
      <c r="L1067" s="117"/>
      <c r="M1067" s="117"/>
      <c r="N1067" s="117"/>
      <c r="O1067" s="117"/>
      <c r="P1067" s="117"/>
      <c r="Q1067" s="117"/>
      <c r="R1067" s="117"/>
      <c r="S1067" s="117"/>
      <c r="T1067" s="117"/>
      <c r="U1067" s="117"/>
      <c r="V1067" s="117"/>
      <c r="W1067" s="116"/>
      <c r="X1067" s="116"/>
      <c r="Y1067" s="116"/>
      <c r="Z1067" s="116"/>
      <c r="AA1067" s="116"/>
      <c r="AB1067" s="116"/>
      <c r="AC1067" s="116"/>
      <c r="AD1067" s="116"/>
      <c r="AE1067" s="116"/>
      <c r="AF1067" s="116"/>
      <c r="AG1067" s="116"/>
      <c r="AH1067" s="116"/>
    </row>
    <row r="1068" spans="1:34" x14ac:dyDescent="0.3">
      <c r="A1068" s="126"/>
      <c r="B1068" s="126"/>
      <c r="C1068" s="126"/>
      <c r="D1068" s="126"/>
      <c r="E1068" s="117"/>
      <c r="F1068" s="117"/>
      <c r="G1068" s="117"/>
      <c r="H1068" s="117"/>
      <c r="I1068" s="117"/>
      <c r="J1068" s="117"/>
      <c r="K1068" s="117"/>
      <c r="L1068" s="117"/>
      <c r="M1068" s="117"/>
      <c r="N1068" s="117"/>
      <c r="O1068" s="117"/>
      <c r="P1068" s="117"/>
      <c r="Q1068" s="117"/>
      <c r="R1068" s="117"/>
      <c r="S1068" s="117"/>
      <c r="T1068" s="117"/>
      <c r="U1068" s="117"/>
      <c r="V1068" s="117"/>
      <c r="W1068" s="116"/>
      <c r="X1068" s="116"/>
      <c r="Y1068" s="116"/>
      <c r="Z1068" s="116"/>
      <c r="AA1068" s="116"/>
      <c r="AB1068" s="116"/>
      <c r="AC1068" s="116"/>
      <c r="AD1068" s="116"/>
      <c r="AE1068" s="116"/>
      <c r="AF1068" s="116"/>
      <c r="AG1068" s="116"/>
      <c r="AH1068" s="116"/>
    </row>
    <row r="1069" spans="1:34" x14ac:dyDescent="0.3">
      <c r="A1069" s="126"/>
      <c r="B1069" s="126"/>
      <c r="C1069" s="126"/>
      <c r="D1069" s="126"/>
      <c r="E1069" s="117"/>
      <c r="F1069" s="117"/>
      <c r="G1069" s="117"/>
      <c r="H1069" s="117"/>
      <c r="I1069" s="117"/>
      <c r="J1069" s="117"/>
      <c r="K1069" s="117"/>
      <c r="L1069" s="117"/>
      <c r="M1069" s="117"/>
      <c r="N1069" s="117"/>
      <c r="O1069" s="117"/>
      <c r="P1069" s="117"/>
      <c r="Q1069" s="117"/>
      <c r="R1069" s="117"/>
      <c r="S1069" s="117"/>
      <c r="T1069" s="117"/>
      <c r="U1069" s="117"/>
      <c r="V1069" s="117"/>
      <c r="W1069" s="116"/>
      <c r="X1069" s="116"/>
      <c r="Y1069" s="116"/>
      <c r="Z1069" s="116"/>
      <c r="AA1069" s="116"/>
      <c r="AB1069" s="116"/>
      <c r="AC1069" s="116"/>
      <c r="AD1069" s="116"/>
      <c r="AE1069" s="116"/>
      <c r="AF1069" s="116"/>
      <c r="AG1069" s="116"/>
      <c r="AH1069" s="116"/>
    </row>
    <row r="1070" spans="1:34" x14ac:dyDescent="0.3">
      <c r="A1070" s="126"/>
      <c r="B1070" s="126"/>
      <c r="C1070" s="126"/>
      <c r="D1070" s="126"/>
      <c r="E1070" s="117"/>
      <c r="F1070" s="117"/>
      <c r="G1070" s="117"/>
      <c r="H1070" s="117"/>
      <c r="I1070" s="117"/>
      <c r="J1070" s="117"/>
      <c r="K1070" s="117"/>
      <c r="L1070" s="117"/>
      <c r="M1070" s="117"/>
      <c r="N1070" s="117"/>
      <c r="O1070" s="117"/>
      <c r="P1070" s="117"/>
      <c r="Q1070" s="117"/>
      <c r="R1070" s="117"/>
      <c r="S1070" s="117"/>
      <c r="T1070" s="117"/>
      <c r="U1070" s="117"/>
      <c r="V1070" s="117"/>
      <c r="W1070" s="116"/>
      <c r="X1070" s="116"/>
      <c r="Y1070" s="116"/>
      <c r="Z1070" s="116"/>
      <c r="AA1070" s="116"/>
      <c r="AB1070" s="116"/>
      <c r="AC1070" s="116"/>
      <c r="AD1070" s="116"/>
      <c r="AE1070" s="116"/>
      <c r="AF1070" s="116"/>
      <c r="AG1070" s="116"/>
      <c r="AH1070" s="116"/>
    </row>
    <row r="1071" spans="1:34" x14ac:dyDescent="0.3">
      <c r="A1071" s="126"/>
      <c r="B1071" s="126"/>
      <c r="C1071" s="126"/>
      <c r="D1071" s="126"/>
      <c r="E1071" s="117"/>
      <c r="F1071" s="117"/>
      <c r="G1071" s="117"/>
      <c r="H1071" s="117"/>
      <c r="I1071" s="117"/>
      <c r="J1071" s="117"/>
      <c r="K1071" s="117"/>
      <c r="L1071" s="117"/>
      <c r="M1071" s="117"/>
      <c r="N1071" s="117"/>
      <c r="O1071" s="117"/>
      <c r="P1071" s="117"/>
      <c r="Q1071" s="117"/>
      <c r="R1071" s="117"/>
      <c r="S1071" s="117"/>
      <c r="T1071" s="117"/>
      <c r="U1071" s="117"/>
      <c r="V1071" s="117"/>
      <c r="W1071" s="116"/>
      <c r="X1071" s="116"/>
      <c r="Y1071" s="116"/>
      <c r="Z1071" s="116"/>
      <c r="AA1071" s="116"/>
      <c r="AB1071" s="116"/>
      <c r="AC1071" s="116"/>
      <c r="AD1071" s="116"/>
      <c r="AE1071" s="116"/>
      <c r="AF1071" s="116"/>
      <c r="AG1071" s="116"/>
      <c r="AH1071" s="116"/>
    </row>
    <row r="1072" spans="1:34" x14ac:dyDescent="0.3">
      <c r="A1072" s="126"/>
      <c r="B1072" s="126"/>
      <c r="C1072" s="126"/>
      <c r="D1072" s="126"/>
      <c r="E1072" s="117"/>
      <c r="F1072" s="117"/>
      <c r="G1072" s="117"/>
      <c r="H1072" s="117"/>
      <c r="I1072" s="117"/>
      <c r="J1072" s="117"/>
      <c r="K1072" s="117"/>
      <c r="L1072" s="117"/>
      <c r="M1072" s="117"/>
      <c r="N1072" s="117"/>
      <c r="O1072" s="117"/>
      <c r="P1072" s="117"/>
      <c r="Q1072" s="117"/>
      <c r="R1072" s="117"/>
      <c r="S1072" s="117"/>
      <c r="T1072" s="117"/>
      <c r="U1072" s="117"/>
      <c r="V1072" s="117"/>
      <c r="W1072" s="116"/>
      <c r="X1072" s="116"/>
      <c r="Y1072" s="116"/>
      <c r="Z1072" s="116"/>
      <c r="AA1072" s="116"/>
      <c r="AB1072" s="116"/>
      <c r="AC1072" s="116"/>
      <c r="AD1072" s="116"/>
      <c r="AE1072" s="116"/>
      <c r="AF1072" s="116"/>
      <c r="AG1072" s="116"/>
      <c r="AH1072" s="116"/>
    </row>
    <row r="1073" spans="1:34" x14ac:dyDescent="0.3">
      <c r="A1073" s="126"/>
      <c r="B1073" s="126"/>
      <c r="C1073" s="126"/>
      <c r="D1073" s="126"/>
      <c r="E1073" s="117"/>
      <c r="F1073" s="117"/>
      <c r="G1073" s="117"/>
      <c r="H1073" s="117"/>
      <c r="I1073" s="117"/>
      <c r="J1073" s="117"/>
      <c r="K1073" s="117"/>
      <c r="L1073" s="117"/>
      <c r="M1073" s="117"/>
      <c r="N1073" s="117"/>
      <c r="O1073" s="117"/>
      <c r="P1073" s="117"/>
      <c r="Q1073" s="117"/>
      <c r="R1073" s="117"/>
      <c r="S1073" s="117"/>
      <c r="T1073" s="117"/>
      <c r="U1073" s="117"/>
      <c r="V1073" s="117"/>
      <c r="W1073" s="116"/>
      <c r="X1073" s="116"/>
      <c r="Y1073" s="116"/>
      <c r="Z1073" s="116"/>
      <c r="AA1073" s="116"/>
      <c r="AB1073" s="116"/>
      <c r="AC1073" s="116"/>
      <c r="AD1073" s="116"/>
      <c r="AE1073" s="116"/>
      <c r="AF1073" s="116"/>
      <c r="AG1073" s="116"/>
      <c r="AH1073" s="116"/>
    </row>
    <row r="1074" spans="1:34" x14ac:dyDescent="0.3">
      <c r="A1074" s="126"/>
      <c r="B1074" s="126"/>
      <c r="C1074" s="126"/>
      <c r="D1074" s="126"/>
      <c r="E1074" s="117"/>
      <c r="F1074" s="117"/>
      <c r="G1074" s="117"/>
      <c r="H1074" s="117"/>
      <c r="I1074" s="117"/>
      <c r="J1074" s="117"/>
      <c r="K1074" s="117"/>
      <c r="L1074" s="117"/>
      <c r="M1074" s="117"/>
      <c r="N1074" s="117"/>
      <c r="O1074" s="117"/>
      <c r="P1074" s="117"/>
      <c r="Q1074" s="117"/>
      <c r="R1074" s="117"/>
      <c r="S1074" s="117"/>
      <c r="T1074" s="117"/>
      <c r="U1074" s="117"/>
      <c r="V1074" s="117"/>
      <c r="W1074" s="116"/>
      <c r="X1074" s="116"/>
      <c r="Y1074" s="116"/>
      <c r="Z1074" s="116"/>
      <c r="AA1074" s="116"/>
      <c r="AB1074" s="116"/>
      <c r="AC1074" s="116"/>
      <c r="AD1074" s="116"/>
      <c r="AE1074" s="116"/>
      <c r="AF1074" s="116"/>
      <c r="AG1074" s="116"/>
      <c r="AH1074" s="116"/>
    </row>
    <row r="1075" spans="1:34" x14ac:dyDescent="0.3">
      <c r="A1075" s="126" t="s">
        <v>7</v>
      </c>
      <c r="B1075" s="126" t="s">
        <v>8</v>
      </c>
      <c r="C1075" s="126" t="s">
        <v>12</v>
      </c>
      <c r="D1075" s="126" t="s">
        <v>9</v>
      </c>
      <c r="E1075" s="117" t="s">
        <v>10</v>
      </c>
      <c r="F1075" s="117" t="s">
        <v>17</v>
      </c>
      <c r="G1075" s="117" t="s">
        <v>14</v>
      </c>
      <c r="H1075" s="117"/>
      <c r="I1075" s="117"/>
      <c r="J1075" s="117"/>
      <c r="K1075" s="117"/>
      <c r="L1075" s="117"/>
      <c r="M1075" s="117"/>
      <c r="N1075" s="117"/>
      <c r="O1075" s="117"/>
      <c r="P1075" s="117"/>
      <c r="Q1075" s="117"/>
      <c r="R1075" s="117"/>
      <c r="S1075" s="117"/>
      <c r="T1075" s="117"/>
      <c r="U1075" s="117"/>
      <c r="V1075" s="117"/>
      <c r="W1075" s="116"/>
      <c r="X1075" s="116"/>
      <c r="Y1075" s="116"/>
      <c r="Z1075" s="116"/>
      <c r="AA1075" s="116"/>
      <c r="AB1075" s="116"/>
      <c r="AC1075" s="116"/>
      <c r="AD1075" s="116"/>
      <c r="AE1075" s="116"/>
      <c r="AF1075" s="116"/>
      <c r="AG1075" s="116"/>
      <c r="AH1075" s="116"/>
    </row>
    <row r="1076" spans="1:34" x14ac:dyDescent="0.3">
      <c r="A1076" s="126">
        <f t="shared" ref="A1076:B1095" si="65">A6</f>
        <v>0</v>
      </c>
      <c r="B1076" s="126">
        <f t="shared" si="65"/>
        <v>0</v>
      </c>
      <c r="C1076" s="126">
        <f t="shared" ref="C1076:C1115" si="66">(A1076^2)</f>
        <v>0</v>
      </c>
      <c r="D1076" s="126">
        <f>IF(B1076=0,E1076,B1076)</f>
        <v>9</v>
      </c>
      <c r="E1076" s="117">
        <f>MAX(B1076:B1115)</f>
        <v>9</v>
      </c>
      <c r="F1076" s="117">
        <f>IF(B1076="","",(((E1076+F1134)/(D1076))-10^-0.0000001)^-1)</f>
        <v>0.41666662669123944</v>
      </c>
      <c r="G1076" s="117">
        <f>IF(B1076="",1,F1076)</f>
        <v>0.41666662669123944</v>
      </c>
      <c r="H1076" s="117"/>
      <c r="I1076" s="117"/>
      <c r="J1076" s="117"/>
      <c r="K1076" s="117"/>
      <c r="L1076" s="117"/>
      <c r="M1076" s="117"/>
      <c r="N1076" s="117"/>
      <c r="O1076" s="117"/>
      <c r="P1076" s="117"/>
      <c r="Q1076" s="117"/>
      <c r="R1076" s="117"/>
      <c r="S1076" s="117"/>
      <c r="T1076" s="117"/>
      <c r="U1076" s="117"/>
      <c r="V1076" s="117"/>
      <c r="W1076" s="116"/>
      <c r="X1076" s="116"/>
      <c r="Y1076" s="116"/>
      <c r="Z1076" s="116"/>
      <c r="AA1076" s="116"/>
      <c r="AB1076" s="116"/>
      <c r="AC1076" s="116"/>
      <c r="AD1076" s="116"/>
      <c r="AE1076" s="116"/>
      <c r="AF1076" s="116"/>
      <c r="AG1076" s="116"/>
      <c r="AH1076" s="116"/>
    </row>
    <row r="1077" spans="1:34" x14ac:dyDescent="0.3">
      <c r="A1077" s="126">
        <f t="shared" si="65"/>
        <v>0</v>
      </c>
      <c r="B1077" s="126">
        <f t="shared" si="65"/>
        <v>0</v>
      </c>
      <c r="C1077" s="126">
        <f t="shared" si="66"/>
        <v>0</v>
      </c>
      <c r="D1077" s="126">
        <f t="shared" ref="D1077:D1115" si="67">IF(B1077=0,E1077,B1077)</f>
        <v>9</v>
      </c>
      <c r="E1077" s="117">
        <f>(E1076)</f>
        <v>9</v>
      </c>
      <c r="F1077" s="117">
        <f>IF(B1077="","",(((E1077+F1134)/(D1077))-10^-0.0000001)^-1)</f>
        <v>0.41666662669123944</v>
      </c>
      <c r="G1077" s="117">
        <f t="shared" ref="G1077:G1115" si="68">IF(B1077="",1,F1077)</f>
        <v>0.41666662669123944</v>
      </c>
      <c r="H1077" s="117"/>
      <c r="I1077" s="117"/>
      <c r="J1077" s="117"/>
      <c r="K1077" s="117"/>
      <c r="L1077" s="117"/>
      <c r="M1077" s="117"/>
      <c r="N1077" s="117"/>
      <c r="O1077" s="117"/>
      <c r="P1077" s="117"/>
      <c r="Q1077" s="117"/>
      <c r="R1077" s="117"/>
      <c r="S1077" s="117"/>
      <c r="T1077" s="117"/>
      <c r="U1077" s="117"/>
      <c r="V1077" s="117"/>
      <c r="W1077" s="116"/>
      <c r="X1077" s="116"/>
      <c r="Y1077" s="116"/>
      <c r="Z1077" s="116"/>
      <c r="AA1077" s="116"/>
      <c r="AB1077" s="116"/>
      <c r="AC1077" s="116"/>
      <c r="AD1077" s="116"/>
      <c r="AE1077" s="116"/>
      <c r="AF1077" s="116"/>
      <c r="AG1077" s="116"/>
      <c r="AH1077" s="116"/>
    </row>
    <row r="1078" spans="1:34" x14ac:dyDescent="0.3">
      <c r="A1078" s="126">
        <f t="shared" si="65"/>
        <v>0</v>
      </c>
      <c r="B1078" s="126">
        <f t="shared" si="65"/>
        <v>0</v>
      </c>
      <c r="C1078" s="126">
        <f t="shared" si="66"/>
        <v>0</v>
      </c>
      <c r="D1078" s="126">
        <f t="shared" si="67"/>
        <v>9</v>
      </c>
      <c r="E1078" s="117">
        <f t="shared" ref="E1078:E1115" si="69">(E1077)</f>
        <v>9</v>
      </c>
      <c r="F1078" s="117">
        <f>IF(B1078="","",(((E1078+F1134)/(D1078))-10^-0.0000001)^-1)</f>
        <v>0.41666662669123944</v>
      </c>
      <c r="G1078" s="117">
        <f t="shared" si="68"/>
        <v>0.41666662669123944</v>
      </c>
      <c r="H1078" s="117"/>
      <c r="I1078" s="117"/>
      <c r="J1078" s="117"/>
      <c r="K1078" s="117"/>
      <c r="L1078" s="117"/>
      <c r="M1078" s="117"/>
      <c r="N1078" s="117"/>
      <c r="O1078" s="117"/>
      <c r="P1078" s="117"/>
      <c r="Q1078" s="117"/>
      <c r="R1078" s="117"/>
      <c r="S1078" s="117"/>
      <c r="T1078" s="117"/>
      <c r="U1078" s="117"/>
      <c r="V1078" s="117"/>
      <c r="W1078" s="116"/>
      <c r="X1078" s="116"/>
      <c r="Y1078" s="116"/>
      <c r="Z1078" s="116"/>
      <c r="AA1078" s="116"/>
      <c r="AB1078" s="116"/>
      <c r="AC1078" s="116"/>
      <c r="AD1078" s="116"/>
      <c r="AE1078" s="116"/>
      <c r="AF1078" s="116"/>
      <c r="AG1078" s="116"/>
      <c r="AH1078" s="116"/>
    </row>
    <row r="1079" spans="1:34" x14ac:dyDescent="0.3">
      <c r="A1079" s="126">
        <f t="shared" si="65"/>
        <v>0</v>
      </c>
      <c r="B1079" s="126">
        <f t="shared" si="65"/>
        <v>0</v>
      </c>
      <c r="C1079" s="126">
        <f t="shared" si="66"/>
        <v>0</v>
      </c>
      <c r="D1079" s="126">
        <f t="shared" si="67"/>
        <v>9</v>
      </c>
      <c r="E1079" s="117">
        <f t="shared" si="69"/>
        <v>9</v>
      </c>
      <c r="F1079" s="117">
        <f>IF(B1079="","",(((E1079+F1134)/(D1079))-10^-0.0000001)^-1)</f>
        <v>0.41666662669123944</v>
      </c>
      <c r="G1079" s="117">
        <f t="shared" si="68"/>
        <v>0.41666662669123944</v>
      </c>
      <c r="H1079" s="117"/>
      <c r="I1079" s="117"/>
      <c r="J1079" s="117"/>
      <c r="K1079" s="117"/>
      <c r="L1079" s="117"/>
      <c r="M1079" s="117"/>
      <c r="N1079" s="117"/>
      <c r="O1079" s="117"/>
      <c r="P1079" s="117"/>
      <c r="Q1079" s="117"/>
      <c r="R1079" s="117"/>
      <c r="S1079" s="117"/>
      <c r="T1079" s="117"/>
      <c r="U1079" s="117"/>
      <c r="V1079" s="117"/>
      <c r="W1079" s="116"/>
      <c r="X1079" s="116"/>
      <c r="Y1079" s="116"/>
      <c r="Z1079" s="116"/>
      <c r="AA1079" s="116"/>
      <c r="AB1079" s="116"/>
      <c r="AC1079" s="116"/>
      <c r="AD1079" s="116"/>
      <c r="AE1079" s="116"/>
      <c r="AF1079" s="116"/>
      <c r="AG1079" s="116"/>
      <c r="AH1079" s="116"/>
    </row>
    <row r="1080" spans="1:34" x14ac:dyDescent="0.3">
      <c r="A1080" s="126">
        <f t="shared" si="65"/>
        <v>0</v>
      </c>
      <c r="B1080" s="126">
        <f t="shared" si="65"/>
        <v>0</v>
      </c>
      <c r="C1080" s="126">
        <f t="shared" si="66"/>
        <v>0</v>
      </c>
      <c r="D1080" s="126">
        <f t="shared" si="67"/>
        <v>9</v>
      </c>
      <c r="E1080" s="117">
        <f t="shared" si="69"/>
        <v>9</v>
      </c>
      <c r="F1080" s="117">
        <f>IF(B1080="","",(((E1080+F1134)/(D1080))-10^-0.0000001)^-1)</f>
        <v>0.41666662669123944</v>
      </c>
      <c r="G1080" s="117">
        <f t="shared" si="68"/>
        <v>0.41666662669123944</v>
      </c>
      <c r="H1080" s="117"/>
      <c r="I1080" s="117"/>
      <c r="J1080" s="117"/>
      <c r="K1080" s="117"/>
      <c r="L1080" s="117"/>
      <c r="M1080" s="117"/>
      <c r="N1080" s="117"/>
      <c r="O1080" s="117"/>
      <c r="P1080" s="117"/>
      <c r="Q1080" s="117"/>
      <c r="R1080" s="117"/>
      <c r="S1080" s="117"/>
      <c r="T1080" s="117"/>
      <c r="U1080" s="117"/>
      <c r="V1080" s="117"/>
      <c r="W1080" s="116"/>
      <c r="X1080" s="116"/>
      <c r="Y1080" s="116"/>
      <c r="Z1080" s="116"/>
      <c r="AA1080" s="116"/>
      <c r="AB1080" s="116"/>
      <c r="AC1080" s="116"/>
      <c r="AD1080" s="116"/>
      <c r="AE1080" s="116"/>
      <c r="AF1080" s="116"/>
      <c r="AG1080" s="116"/>
      <c r="AH1080" s="116"/>
    </row>
    <row r="1081" spans="1:34" x14ac:dyDescent="0.3">
      <c r="A1081" s="126">
        <f t="shared" si="65"/>
        <v>0</v>
      </c>
      <c r="B1081" s="126">
        <f t="shared" si="65"/>
        <v>0</v>
      </c>
      <c r="C1081" s="126">
        <f t="shared" si="66"/>
        <v>0</v>
      </c>
      <c r="D1081" s="126">
        <f t="shared" si="67"/>
        <v>9</v>
      </c>
      <c r="E1081" s="117">
        <f t="shared" si="69"/>
        <v>9</v>
      </c>
      <c r="F1081" s="117">
        <f>IF(B1081="","",(((E1081+F1134)/(D1081))-10^-0.0000001)^-1)</f>
        <v>0.41666662669123944</v>
      </c>
      <c r="G1081" s="117">
        <f t="shared" si="68"/>
        <v>0.41666662669123944</v>
      </c>
      <c r="H1081" s="117"/>
      <c r="I1081" s="117"/>
      <c r="J1081" s="117"/>
      <c r="K1081" s="117"/>
      <c r="L1081" s="117"/>
      <c r="M1081" s="117"/>
      <c r="N1081" s="117"/>
      <c r="O1081" s="117"/>
      <c r="P1081" s="117"/>
      <c r="Q1081" s="117"/>
      <c r="R1081" s="117"/>
      <c r="S1081" s="117"/>
      <c r="T1081" s="117"/>
      <c r="U1081" s="117"/>
      <c r="V1081" s="117"/>
      <c r="W1081" s="116"/>
      <c r="X1081" s="116"/>
      <c r="Y1081" s="116"/>
      <c r="Z1081" s="116"/>
      <c r="AA1081" s="116"/>
      <c r="AB1081" s="116"/>
      <c r="AC1081" s="116"/>
      <c r="AD1081" s="116"/>
      <c r="AE1081" s="116"/>
      <c r="AF1081" s="116"/>
      <c r="AG1081" s="116"/>
      <c r="AH1081" s="116"/>
    </row>
    <row r="1082" spans="1:34" x14ac:dyDescent="0.3">
      <c r="A1082" s="126">
        <f t="shared" si="65"/>
        <v>0</v>
      </c>
      <c r="B1082" s="126">
        <f t="shared" si="65"/>
        <v>0</v>
      </c>
      <c r="C1082" s="126">
        <f t="shared" si="66"/>
        <v>0</v>
      </c>
      <c r="D1082" s="126">
        <f t="shared" si="67"/>
        <v>9</v>
      </c>
      <c r="E1082" s="117">
        <f t="shared" si="69"/>
        <v>9</v>
      </c>
      <c r="F1082" s="117">
        <f>IF(B1082="","",(((E1082+F1134)/(D1082))-10^-0.0000001)^-1)</f>
        <v>0.41666662669123944</v>
      </c>
      <c r="G1082" s="117">
        <f t="shared" si="68"/>
        <v>0.41666662669123944</v>
      </c>
      <c r="H1082" s="117"/>
      <c r="I1082" s="117"/>
      <c r="J1082" s="117"/>
      <c r="K1082" s="117"/>
      <c r="L1082" s="117"/>
      <c r="M1082" s="117"/>
      <c r="N1082" s="117"/>
      <c r="O1082" s="117"/>
      <c r="P1082" s="117"/>
      <c r="Q1082" s="117"/>
      <c r="R1082" s="117"/>
      <c r="S1082" s="117"/>
      <c r="T1082" s="117"/>
      <c r="U1082" s="117"/>
      <c r="V1082" s="117"/>
      <c r="W1082" s="116"/>
      <c r="X1082" s="116"/>
      <c r="Y1082" s="116"/>
      <c r="Z1082" s="116"/>
      <c r="AA1082" s="116"/>
      <c r="AB1082" s="116"/>
      <c r="AC1082" s="116"/>
      <c r="AD1082" s="116"/>
      <c r="AE1082" s="116"/>
      <c r="AF1082" s="116"/>
      <c r="AG1082" s="116"/>
      <c r="AH1082" s="116"/>
    </row>
    <row r="1083" spans="1:34" x14ac:dyDescent="0.3">
      <c r="A1083" s="126">
        <f t="shared" si="65"/>
        <v>0</v>
      </c>
      <c r="B1083" s="126">
        <f t="shared" si="65"/>
        <v>0</v>
      </c>
      <c r="C1083" s="126">
        <f t="shared" si="66"/>
        <v>0</v>
      </c>
      <c r="D1083" s="126">
        <f t="shared" si="67"/>
        <v>9</v>
      </c>
      <c r="E1083" s="117">
        <f t="shared" si="69"/>
        <v>9</v>
      </c>
      <c r="F1083" s="117">
        <f>IF(B1083="","",(((E1083+F1134)/(D1083))-10^-0.0000001)^-1)</f>
        <v>0.41666662669123944</v>
      </c>
      <c r="G1083" s="117">
        <f t="shared" si="68"/>
        <v>0.41666662669123944</v>
      </c>
      <c r="H1083" s="117"/>
      <c r="I1083" s="117"/>
      <c r="J1083" s="117"/>
      <c r="K1083" s="117"/>
      <c r="L1083" s="117"/>
      <c r="M1083" s="117"/>
      <c r="N1083" s="117"/>
      <c r="O1083" s="117"/>
      <c r="P1083" s="117"/>
      <c r="Q1083" s="117"/>
      <c r="R1083" s="117"/>
      <c r="S1083" s="117"/>
      <c r="T1083" s="117"/>
      <c r="U1083" s="117"/>
      <c r="V1083" s="117"/>
      <c r="W1083" s="116"/>
      <c r="X1083" s="116"/>
      <c r="Y1083" s="116"/>
      <c r="Z1083" s="116"/>
      <c r="AA1083" s="116"/>
      <c r="AB1083" s="116"/>
      <c r="AC1083" s="116"/>
      <c r="AD1083" s="116"/>
      <c r="AE1083" s="116"/>
      <c r="AF1083" s="116"/>
      <c r="AG1083" s="116"/>
      <c r="AH1083" s="116"/>
    </row>
    <row r="1084" spans="1:34" x14ac:dyDescent="0.3">
      <c r="A1084" s="126">
        <f t="shared" si="65"/>
        <v>0</v>
      </c>
      <c r="B1084" s="126">
        <f t="shared" si="65"/>
        <v>0</v>
      </c>
      <c r="C1084" s="126">
        <f t="shared" si="66"/>
        <v>0</v>
      </c>
      <c r="D1084" s="126">
        <f t="shared" si="67"/>
        <v>9</v>
      </c>
      <c r="E1084" s="117">
        <f t="shared" si="69"/>
        <v>9</v>
      </c>
      <c r="F1084" s="117">
        <f>IF(B1084="","",(((E1084+F1134)/(D1084))-10^-0.0000001)^-1)</f>
        <v>0.41666662669123944</v>
      </c>
      <c r="G1084" s="117">
        <f t="shared" si="68"/>
        <v>0.41666662669123944</v>
      </c>
      <c r="H1084" s="117"/>
      <c r="I1084" s="117"/>
      <c r="J1084" s="117"/>
      <c r="K1084" s="117"/>
      <c r="L1084" s="117"/>
      <c r="M1084" s="117"/>
      <c r="N1084" s="117"/>
      <c r="O1084" s="117"/>
      <c r="P1084" s="117"/>
      <c r="Q1084" s="117"/>
      <c r="R1084" s="117"/>
      <c r="S1084" s="117"/>
      <c r="T1084" s="117"/>
      <c r="U1084" s="117"/>
      <c r="V1084" s="117"/>
      <c r="W1084" s="116"/>
      <c r="X1084" s="116"/>
      <c r="Y1084" s="116"/>
      <c r="Z1084" s="116"/>
      <c r="AA1084" s="116"/>
      <c r="AB1084" s="116"/>
      <c r="AC1084" s="116"/>
      <c r="AD1084" s="116"/>
      <c r="AE1084" s="116"/>
      <c r="AF1084" s="116"/>
      <c r="AG1084" s="116"/>
      <c r="AH1084" s="116"/>
    </row>
    <row r="1085" spans="1:34" x14ac:dyDescent="0.3">
      <c r="A1085" s="126">
        <f t="shared" si="65"/>
        <v>0</v>
      </c>
      <c r="B1085" s="126">
        <f t="shared" si="65"/>
        <v>0</v>
      </c>
      <c r="C1085" s="126">
        <f t="shared" si="66"/>
        <v>0</v>
      </c>
      <c r="D1085" s="126">
        <f t="shared" si="67"/>
        <v>9</v>
      </c>
      <c r="E1085" s="117">
        <f t="shared" si="69"/>
        <v>9</v>
      </c>
      <c r="F1085" s="117">
        <f>IF(B1085="","",(((E1085+F1134)/(D1085))-10^-0.0000001)^-1)</f>
        <v>0.41666662669123944</v>
      </c>
      <c r="G1085" s="117">
        <f t="shared" si="68"/>
        <v>0.41666662669123944</v>
      </c>
      <c r="H1085" s="117"/>
      <c r="I1085" s="117"/>
      <c r="J1085" s="117"/>
      <c r="K1085" s="117"/>
      <c r="L1085" s="117"/>
      <c r="M1085" s="117"/>
      <c r="N1085" s="117"/>
      <c r="O1085" s="117"/>
      <c r="P1085" s="117"/>
      <c r="Q1085" s="117"/>
      <c r="R1085" s="117"/>
      <c r="S1085" s="117"/>
      <c r="T1085" s="117"/>
      <c r="U1085" s="117"/>
      <c r="V1085" s="117"/>
      <c r="W1085" s="116"/>
      <c r="X1085" s="116"/>
      <c r="Y1085" s="116"/>
      <c r="Z1085" s="116"/>
      <c r="AA1085" s="116"/>
      <c r="AB1085" s="116"/>
      <c r="AC1085" s="116"/>
      <c r="AD1085" s="116"/>
      <c r="AE1085" s="116"/>
      <c r="AF1085" s="116"/>
      <c r="AG1085" s="116"/>
      <c r="AH1085" s="116"/>
    </row>
    <row r="1086" spans="1:34" x14ac:dyDescent="0.3">
      <c r="A1086" s="126">
        <f t="shared" si="65"/>
        <v>0</v>
      </c>
      <c r="B1086" s="126">
        <f t="shared" si="65"/>
        <v>0</v>
      </c>
      <c r="C1086" s="126">
        <f t="shared" si="66"/>
        <v>0</v>
      </c>
      <c r="D1086" s="126">
        <f t="shared" si="67"/>
        <v>9</v>
      </c>
      <c r="E1086" s="117">
        <f t="shared" si="69"/>
        <v>9</v>
      </c>
      <c r="F1086" s="117">
        <f>IF(B1086="","",(((E1086+F1134)/(D1086))-10^-0.0000001)^-1)</f>
        <v>0.41666662669123944</v>
      </c>
      <c r="G1086" s="117">
        <f t="shared" si="68"/>
        <v>0.41666662669123944</v>
      </c>
      <c r="H1086" s="117"/>
      <c r="I1086" s="117"/>
      <c r="J1086" s="117"/>
      <c r="K1086" s="117"/>
      <c r="L1086" s="117"/>
      <c r="M1086" s="117"/>
      <c r="N1086" s="117"/>
      <c r="O1086" s="117"/>
      <c r="P1086" s="117"/>
      <c r="Q1086" s="117"/>
      <c r="R1086" s="117"/>
      <c r="S1086" s="117"/>
      <c r="T1086" s="117"/>
      <c r="U1086" s="117"/>
      <c r="V1086" s="117"/>
      <c r="W1086" s="116"/>
      <c r="X1086" s="116"/>
      <c r="Y1086" s="116"/>
      <c r="Z1086" s="116"/>
      <c r="AA1086" s="116"/>
      <c r="AB1086" s="116"/>
      <c r="AC1086" s="116"/>
      <c r="AD1086" s="116"/>
      <c r="AE1086" s="116"/>
      <c r="AF1086" s="116"/>
      <c r="AG1086" s="116"/>
      <c r="AH1086" s="116"/>
    </row>
    <row r="1087" spans="1:34" x14ac:dyDescent="0.3">
      <c r="A1087" s="126">
        <f t="shared" si="65"/>
        <v>0</v>
      </c>
      <c r="B1087" s="126">
        <f t="shared" si="65"/>
        <v>0</v>
      </c>
      <c r="C1087" s="126">
        <f t="shared" si="66"/>
        <v>0</v>
      </c>
      <c r="D1087" s="126">
        <f t="shared" si="67"/>
        <v>9</v>
      </c>
      <c r="E1087" s="117">
        <f t="shared" si="69"/>
        <v>9</v>
      </c>
      <c r="F1087" s="117">
        <f>IF(B1087="","",(((E1087+F1134)/(D1087))-10^-0.0000001)^-1)</f>
        <v>0.41666662669123944</v>
      </c>
      <c r="G1087" s="117">
        <f t="shared" si="68"/>
        <v>0.41666662669123944</v>
      </c>
      <c r="H1087" s="117"/>
      <c r="I1087" s="117"/>
      <c r="J1087" s="117"/>
      <c r="K1087" s="117"/>
      <c r="L1087" s="117"/>
      <c r="M1087" s="117"/>
      <c r="N1087" s="117"/>
      <c r="O1087" s="117"/>
      <c r="P1087" s="117"/>
      <c r="Q1087" s="117"/>
      <c r="R1087" s="117"/>
      <c r="S1087" s="117"/>
      <c r="T1087" s="117"/>
      <c r="U1087" s="117"/>
      <c r="V1087" s="117"/>
      <c r="W1087" s="116"/>
      <c r="X1087" s="116"/>
      <c r="Y1087" s="116"/>
      <c r="Z1087" s="116"/>
      <c r="AA1087" s="116"/>
      <c r="AB1087" s="116"/>
      <c r="AC1087" s="116"/>
      <c r="AD1087" s="116"/>
      <c r="AE1087" s="116"/>
      <c r="AF1087" s="116"/>
      <c r="AG1087" s="116"/>
      <c r="AH1087" s="116"/>
    </row>
    <row r="1088" spans="1:34" x14ac:dyDescent="0.3">
      <c r="A1088" s="126">
        <f t="shared" si="65"/>
        <v>0</v>
      </c>
      <c r="B1088" s="126">
        <f t="shared" si="65"/>
        <v>0</v>
      </c>
      <c r="C1088" s="126">
        <f t="shared" si="66"/>
        <v>0</v>
      </c>
      <c r="D1088" s="126">
        <f t="shared" si="67"/>
        <v>9</v>
      </c>
      <c r="E1088" s="117">
        <f t="shared" si="69"/>
        <v>9</v>
      </c>
      <c r="F1088" s="117">
        <f>IF(B1088="","",(((E1088+F1134)/(D1088))-10^-0.0000001)^-1)</f>
        <v>0.41666662669123944</v>
      </c>
      <c r="G1088" s="117">
        <f t="shared" si="68"/>
        <v>0.41666662669123944</v>
      </c>
      <c r="H1088" s="117"/>
      <c r="I1088" s="117"/>
      <c r="J1088" s="117"/>
      <c r="K1088" s="117"/>
      <c r="L1088" s="117"/>
      <c r="M1088" s="117"/>
      <c r="N1088" s="117"/>
      <c r="O1088" s="117"/>
      <c r="P1088" s="117"/>
      <c r="Q1088" s="117"/>
      <c r="R1088" s="117"/>
      <c r="S1088" s="117"/>
      <c r="T1088" s="117"/>
      <c r="U1088" s="117"/>
      <c r="V1088" s="117"/>
      <c r="W1088" s="116"/>
      <c r="X1088" s="116"/>
      <c r="Y1088" s="116"/>
      <c r="Z1088" s="116"/>
      <c r="AA1088" s="116"/>
      <c r="AB1088" s="116"/>
      <c r="AC1088" s="116"/>
      <c r="AD1088" s="116"/>
      <c r="AE1088" s="116"/>
      <c r="AF1088" s="116"/>
      <c r="AG1088" s="116"/>
      <c r="AH1088" s="116"/>
    </row>
    <row r="1089" spans="1:34" x14ac:dyDescent="0.3">
      <c r="A1089" s="126">
        <f t="shared" si="65"/>
        <v>0</v>
      </c>
      <c r="B1089" s="126">
        <f t="shared" si="65"/>
        <v>0</v>
      </c>
      <c r="C1089" s="126">
        <f t="shared" si="66"/>
        <v>0</v>
      </c>
      <c r="D1089" s="126">
        <f t="shared" si="67"/>
        <v>9</v>
      </c>
      <c r="E1089" s="117">
        <f t="shared" si="69"/>
        <v>9</v>
      </c>
      <c r="F1089" s="117">
        <f>IF(B1089="","",(((E1089+F1134)/(D1089))-10^-0.0000001)^-1)</f>
        <v>0.41666662669123944</v>
      </c>
      <c r="G1089" s="117">
        <f t="shared" si="68"/>
        <v>0.41666662669123944</v>
      </c>
      <c r="H1089" s="117"/>
      <c r="I1089" s="117"/>
      <c r="J1089" s="117"/>
      <c r="K1089" s="117"/>
      <c r="L1089" s="117"/>
      <c r="M1089" s="117"/>
      <c r="N1089" s="117"/>
      <c r="O1089" s="117"/>
      <c r="P1089" s="117"/>
      <c r="Q1089" s="117"/>
      <c r="R1089" s="117"/>
      <c r="S1089" s="117"/>
      <c r="T1089" s="117"/>
      <c r="U1089" s="117"/>
      <c r="V1089" s="117"/>
      <c r="W1089" s="116"/>
      <c r="X1089" s="116"/>
      <c r="Y1089" s="116"/>
      <c r="Z1089" s="116"/>
      <c r="AA1089" s="116"/>
      <c r="AB1089" s="116"/>
      <c r="AC1089" s="116"/>
      <c r="AD1089" s="116"/>
      <c r="AE1089" s="116"/>
      <c r="AF1089" s="116"/>
      <c r="AG1089" s="116"/>
      <c r="AH1089" s="116"/>
    </row>
    <row r="1090" spans="1:34" x14ac:dyDescent="0.3">
      <c r="A1090" s="126">
        <f t="shared" si="65"/>
        <v>0</v>
      </c>
      <c r="B1090" s="126">
        <f t="shared" si="65"/>
        <v>0</v>
      </c>
      <c r="C1090" s="126">
        <f t="shared" si="66"/>
        <v>0</v>
      </c>
      <c r="D1090" s="126">
        <f t="shared" si="67"/>
        <v>9</v>
      </c>
      <c r="E1090" s="117">
        <f t="shared" si="69"/>
        <v>9</v>
      </c>
      <c r="F1090" s="117">
        <f>IF(B1090="","",(((E1090+F1134)/(D1090))-10^-0.0000001)^-1)</f>
        <v>0.41666662669123944</v>
      </c>
      <c r="G1090" s="117">
        <f t="shared" si="68"/>
        <v>0.41666662669123944</v>
      </c>
      <c r="H1090" s="117"/>
      <c r="I1090" s="117"/>
      <c r="J1090" s="117"/>
      <c r="K1090" s="117"/>
      <c r="L1090" s="117"/>
      <c r="M1090" s="117"/>
      <c r="N1090" s="117"/>
      <c r="O1090" s="117"/>
      <c r="P1090" s="117"/>
      <c r="Q1090" s="117"/>
      <c r="R1090" s="117"/>
      <c r="S1090" s="117"/>
      <c r="T1090" s="117"/>
      <c r="U1090" s="117"/>
      <c r="V1090" s="117"/>
      <c r="W1090" s="116"/>
      <c r="X1090" s="116"/>
      <c r="Y1090" s="116"/>
      <c r="Z1090" s="116"/>
      <c r="AA1090" s="116"/>
      <c r="AB1090" s="116"/>
      <c r="AC1090" s="116"/>
      <c r="AD1090" s="116"/>
      <c r="AE1090" s="116"/>
      <c r="AF1090" s="116"/>
      <c r="AG1090" s="116"/>
      <c r="AH1090" s="116"/>
    </row>
    <row r="1091" spans="1:34" x14ac:dyDescent="0.3">
      <c r="A1091" s="126">
        <f t="shared" si="65"/>
        <v>0</v>
      </c>
      <c r="B1091" s="126">
        <f t="shared" si="65"/>
        <v>0</v>
      </c>
      <c r="C1091" s="126">
        <f t="shared" si="66"/>
        <v>0</v>
      </c>
      <c r="D1091" s="126">
        <f t="shared" si="67"/>
        <v>9</v>
      </c>
      <c r="E1091" s="117">
        <f t="shared" si="69"/>
        <v>9</v>
      </c>
      <c r="F1091" s="117">
        <f>IF(B1091="","",(((E1091+F1134)/(D1091))-10^-0.0000001)^-1)</f>
        <v>0.41666662669123944</v>
      </c>
      <c r="G1091" s="117">
        <f t="shared" si="68"/>
        <v>0.41666662669123944</v>
      </c>
      <c r="H1091" s="117"/>
      <c r="I1091" s="117"/>
      <c r="J1091" s="117"/>
      <c r="K1091" s="117"/>
      <c r="L1091" s="117"/>
      <c r="M1091" s="117"/>
      <c r="N1091" s="117"/>
      <c r="O1091" s="117"/>
      <c r="P1091" s="117"/>
      <c r="Q1091" s="117"/>
      <c r="R1091" s="117"/>
      <c r="S1091" s="117"/>
      <c r="T1091" s="117"/>
      <c r="U1091" s="117"/>
      <c r="V1091" s="117"/>
      <c r="W1091" s="116"/>
      <c r="X1091" s="116"/>
      <c r="Y1091" s="116"/>
      <c r="Z1091" s="116"/>
      <c r="AA1091" s="116"/>
      <c r="AB1091" s="116"/>
      <c r="AC1091" s="116"/>
      <c r="AD1091" s="116"/>
      <c r="AE1091" s="116"/>
      <c r="AF1091" s="116"/>
      <c r="AG1091" s="116"/>
      <c r="AH1091" s="116"/>
    </row>
    <row r="1092" spans="1:34" x14ac:dyDescent="0.3">
      <c r="A1092" s="126" t="str">
        <f t="shared" si="65"/>
        <v>Vorgaben (xWP1 - xs - xWP2)</v>
      </c>
      <c r="B1092" s="126">
        <f t="shared" si="65"/>
        <v>9</v>
      </c>
      <c r="C1092" s="126" t="e">
        <f t="shared" si="66"/>
        <v>#VALUE!</v>
      </c>
      <c r="D1092" s="126">
        <f t="shared" si="67"/>
        <v>9</v>
      </c>
      <c r="E1092" s="117">
        <f t="shared" si="69"/>
        <v>9</v>
      </c>
      <c r="F1092" s="117">
        <f>IF(B1092="","",(((E1092+F1134)/(D1092))-10^-0.0000001)^-1)</f>
        <v>0.41666662669123944</v>
      </c>
      <c r="G1092" s="117">
        <f t="shared" si="68"/>
        <v>0.41666662669123944</v>
      </c>
      <c r="H1092" s="117"/>
      <c r="I1092" s="117"/>
      <c r="J1092" s="117"/>
      <c r="K1092" s="117"/>
      <c r="L1092" s="117"/>
      <c r="M1092" s="117"/>
      <c r="N1092" s="117"/>
      <c r="O1092" s="117"/>
      <c r="P1092" s="117"/>
      <c r="Q1092" s="117"/>
      <c r="R1092" s="117"/>
      <c r="S1092" s="117"/>
      <c r="T1092" s="117"/>
      <c r="U1092" s="117"/>
      <c r="V1092" s="117"/>
      <c r="W1092" s="116"/>
      <c r="X1092" s="116"/>
      <c r="Y1092" s="116"/>
      <c r="Z1092" s="116"/>
      <c r="AA1092" s="116"/>
      <c r="AB1092" s="116"/>
      <c r="AC1092" s="116"/>
      <c r="AD1092" s="116"/>
      <c r="AE1092" s="116"/>
      <c r="AF1092" s="116"/>
      <c r="AG1092" s="116"/>
      <c r="AH1092" s="116"/>
    </row>
    <row r="1093" spans="1:34" x14ac:dyDescent="0.3">
      <c r="A1093" s="126" t="str">
        <f t="shared" si="65"/>
        <v>Berechnet (x1% - X50% - x99%)</v>
      </c>
      <c r="B1093" s="126">
        <f t="shared" si="65"/>
        <v>6.92</v>
      </c>
      <c r="C1093" s="126" t="e">
        <f t="shared" si="66"/>
        <v>#VALUE!</v>
      </c>
      <c r="D1093" s="126">
        <f t="shared" si="67"/>
        <v>6.92</v>
      </c>
      <c r="E1093" s="117">
        <f t="shared" si="69"/>
        <v>9</v>
      </c>
      <c r="F1093" s="117">
        <f>IF(B1093="","",(((E1093+F1134)/(D1093))-10^-0.0000001)^-1)</f>
        <v>0.29222971006606768</v>
      </c>
      <c r="G1093" s="117">
        <f t="shared" si="68"/>
        <v>0.29222971006606768</v>
      </c>
      <c r="H1093" s="117"/>
      <c r="I1093" s="117"/>
      <c r="J1093" s="117"/>
      <c r="K1093" s="117"/>
      <c r="L1093" s="117"/>
      <c r="M1093" s="117"/>
      <c r="N1093" s="117"/>
      <c r="O1093" s="117"/>
      <c r="P1093" s="117"/>
      <c r="Q1093" s="117"/>
      <c r="R1093" s="117"/>
      <c r="S1093" s="117"/>
      <c r="T1093" s="117"/>
      <c r="U1093" s="117"/>
      <c r="V1093" s="117"/>
      <c r="W1093" s="116"/>
      <c r="X1093" s="116"/>
      <c r="Y1093" s="116"/>
      <c r="Z1093" s="116"/>
      <c r="AA1093" s="116"/>
      <c r="AB1093" s="116"/>
      <c r="AC1093" s="116"/>
      <c r="AD1093" s="116"/>
      <c r="AE1093" s="116"/>
      <c r="AF1093" s="116"/>
      <c r="AG1093" s="116"/>
      <c r="AH1093" s="116"/>
    </row>
    <row r="1094" spans="1:34" x14ac:dyDescent="0.3">
      <c r="A1094" s="126" t="str">
        <f t="shared" si="65"/>
        <v>Abfrage:</v>
      </c>
      <c r="B1094" s="126">
        <f t="shared" si="65"/>
        <v>0</v>
      </c>
      <c r="C1094" s="126" t="e">
        <f t="shared" si="66"/>
        <v>#VALUE!</v>
      </c>
      <c r="D1094" s="126">
        <f t="shared" si="67"/>
        <v>9</v>
      </c>
      <c r="E1094" s="117">
        <f t="shared" si="69"/>
        <v>9</v>
      </c>
      <c r="F1094" s="117">
        <f>IF(B1094="","",(((E1094+F1134)/(D1094))-10^-0.0000001)^-1)</f>
        <v>0.41666662669123944</v>
      </c>
      <c r="G1094" s="117">
        <f t="shared" si="68"/>
        <v>0.41666662669123944</v>
      </c>
      <c r="H1094" s="117"/>
      <c r="I1094" s="117"/>
      <c r="J1094" s="117"/>
      <c r="K1094" s="117"/>
      <c r="L1094" s="117"/>
      <c r="M1094" s="117"/>
      <c r="N1094" s="117"/>
      <c r="O1094" s="117"/>
      <c r="P1094" s="117"/>
      <c r="Q1094" s="117"/>
      <c r="R1094" s="117"/>
      <c r="S1094" s="117"/>
      <c r="T1094" s="117"/>
      <c r="U1094" s="117"/>
      <c r="V1094" s="117"/>
      <c r="W1094" s="116"/>
      <c r="X1094" s="116"/>
      <c r="Y1094" s="116"/>
      <c r="Z1094" s="116"/>
      <c r="AA1094" s="116"/>
      <c r="AB1094" s="116"/>
      <c r="AC1094" s="116"/>
      <c r="AD1094" s="116"/>
      <c r="AE1094" s="116"/>
      <c r="AF1094" s="116"/>
      <c r="AG1094" s="116"/>
      <c r="AH1094" s="116"/>
    </row>
    <row r="1095" spans="1:34" x14ac:dyDescent="0.3">
      <c r="A1095" s="126" t="str">
        <f t="shared" si="65"/>
        <v>Wenn x = (B23 ≤Abfrage≤ D23)</v>
      </c>
      <c r="B1095" s="126">
        <f t="shared" si="65"/>
        <v>6.92</v>
      </c>
      <c r="C1095" s="126" t="e">
        <f t="shared" si="66"/>
        <v>#VALUE!</v>
      </c>
      <c r="D1095" s="126">
        <f t="shared" si="67"/>
        <v>6.92</v>
      </c>
      <c r="E1095" s="117">
        <f t="shared" si="69"/>
        <v>9</v>
      </c>
      <c r="F1095" s="117">
        <f>IF(B1095="","",(((E1095+F1134)/(D1095))-10^-0.0000001)^-1)</f>
        <v>0.29222971006606768</v>
      </c>
      <c r="G1095" s="117">
        <f t="shared" si="68"/>
        <v>0.29222971006606768</v>
      </c>
      <c r="H1095" s="117"/>
      <c r="I1095" s="117"/>
      <c r="J1095" s="117"/>
      <c r="K1095" s="117"/>
      <c r="L1095" s="117"/>
      <c r="M1095" s="117"/>
      <c r="N1095" s="117"/>
      <c r="O1095" s="117"/>
      <c r="P1095" s="117"/>
      <c r="Q1095" s="117"/>
      <c r="R1095" s="117"/>
      <c r="S1095" s="117"/>
      <c r="T1095" s="117"/>
      <c r="U1095" s="117"/>
      <c r="V1095" s="117"/>
      <c r="W1095" s="116"/>
      <c r="X1095" s="116"/>
      <c r="Y1095" s="116"/>
      <c r="Z1095" s="116"/>
      <c r="AA1095" s="116"/>
      <c r="AB1095" s="116"/>
      <c r="AC1095" s="116"/>
      <c r="AD1095" s="116"/>
      <c r="AE1095" s="116"/>
      <c r="AF1095" s="116"/>
      <c r="AG1095" s="116"/>
      <c r="AH1095" s="116"/>
    </row>
    <row r="1096" spans="1:34" x14ac:dyDescent="0.3">
      <c r="A1096" s="126" t="str">
        <f t="shared" ref="A1096:B1115" si="70">A26</f>
        <v>Wenn y [%] = (1≤ Abfrage ≤99)</v>
      </c>
      <c r="B1096" s="126">
        <f t="shared" si="70"/>
        <v>1</v>
      </c>
      <c r="C1096" s="126" t="e">
        <f t="shared" si="66"/>
        <v>#VALUE!</v>
      </c>
      <c r="D1096" s="126">
        <f t="shared" si="67"/>
        <v>1</v>
      </c>
      <c r="E1096" s="117">
        <f t="shared" si="69"/>
        <v>9</v>
      </c>
      <c r="F1096" s="117">
        <f>IF(B1096="","",(((E1096+F1134)/(D1096))-10^-0.0000001)^-1)</f>
        <v>3.3783783520979639E-2</v>
      </c>
      <c r="G1096" s="117">
        <f t="shared" si="68"/>
        <v>3.3783783520979639E-2</v>
      </c>
      <c r="H1096" s="117"/>
      <c r="I1096" s="117"/>
      <c r="J1096" s="117"/>
      <c r="K1096" s="117"/>
      <c r="L1096" s="117"/>
      <c r="M1096" s="117"/>
      <c r="N1096" s="117"/>
      <c r="O1096" s="117"/>
      <c r="P1096" s="117"/>
      <c r="Q1096" s="117"/>
      <c r="R1096" s="117"/>
      <c r="S1096" s="117"/>
      <c r="T1096" s="117"/>
      <c r="U1096" s="117"/>
      <c r="V1096" s="117"/>
      <c r="W1096" s="116"/>
      <c r="X1096" s="116"/>
      <c r="Y1096" s="116"/>
      <c r="Z1096" s="116"/>
      <c r="AA1096" s="116"/>
      <c r="AB1096" s="116"/>
      <c r="AC1096" s="116"/>
      <c r="AD1096" s="116"/>
      <c r="AE1096" s="116"/>
      <c r="AF1096" s="116"/>
      <c r="AG1096" s="116"/>
      <c r="AH1096" s="116"/>
    </row>
    <row r="1097" spans="1:34" x14ac:dyDescent="0.3">
      <c r="A1097" s="126">
        <f t="shared" si="70"/>
        <v>0</v>
      </c>
      <c r="B1097" s="126">
        <f t="shared" si="70"/>
        <v>0</v>
      </c>
      <c r="C1097" s="126">
        <f t="shared" si="66"/>
        <v>0</v>
      </c>
      <c r="D1097" s="126">
        <f t="shared" si="67"/>
        <v>9</v>
      </c>
      <c r="E1097" s="117">
        <f t="shared" si="69"/>
        <v>9</v>
      </c>
      <c r="F1097" s="117">
        <f>IF(B1097="","",(((E1097+F1134)/(D1097))-10^-0.0000001)^-1)</f>
        <v>0.41666662669123944</v>
      </c>
      <c r="G1097" s="117">
        <f t="shared" si="68"/>
        <v>0.41666662669123944</v>
      </c>
      <c r="H1097" s="117"/>
      <c r="I1097" s="117"/>
      <c r="J1097" s="117"/>
      <c r="K1097" s="117"/>
      <c r="L1097" s="117"/>
      <c r="M1097" s="117"/>
      <c r="N1097" s="117"/>
      <c r="O1097" s="117"/>
      <c r="P1097" s="117"/>
      <c r="Q1097" s="117"/>
      <c r="R1097" s="117"/>
      <c r="S1097" s="117"/>
      <c r="T1097" s="117"/>
      <c r="U1097" s="117"/>
      <c r="V1097" s="117"/>
      <c r="W1097" s="116"/>
      <c r="X1097" s="116"/>
      <c r="Y1097" s="116"/>
      <c r="Z1097" s="116"/>
      <c r="AA1097" s="116"/>
      <c r="AB1097" s="116"/>
      <c r="AC1097" s="116"/>
      <c r="AD1097" s="116"/>
      <c r="AE1097" s="116"/>
      <c r="AF1097" s="116"/>
      <c r="AG1097" s="116"/>
      <c r="AH1097" s="116"/>
    </row>
    <row r="1098" spans="1:34" x14ac:dyDescent="0.3">
      <c r="A1098" s="126">
        <f t="shared" si="70"/>
        <v>0</v>
      </c>
      <c r="B1098" s="126">
        <f t="shared" si="70"/>
        <v>0</v>
      </c>
      <c r="C1098" s="126">
        <f t="shared" si="66"/>
        <v>0</v>
      </c>
      <c r="D1098" s="126">
        <f t="shared" si="67"/>
        <v>9</v>
      </c>
      <c r="E1098" s="117">
        <f t="shared" si="69"/>
        <v>9</v>
      </c>
      <c r="F1098" s="117">
        <f>IF(B1098="","",(((E1098+F1134)/(D1098))-10^-0.0000001)^-1)</f>
        <v>0.41666662669123944</v>
      </c>
      <c r="G1098" s="117">
        <f t="shared" si="68"/>
        <v>0.41666662669123944</v>
      </c>
      <c r="H1098" s="117"/>
      <c r="I1098" s="117"/>
      <c r="J1098" s="117"/>
      <c r="K1098" s="117"/>
      <c r="L1098" s="117"/>
      <c r="M1098" s="117"/>
      <c r="N1098" s="117"/>
      <c r="O1098" s="117"/>
      <c r="P1098" s="117"/>
      <c r="Q1098" s="117"/>
      <c r="R1098" s="117"/>
      <c r="S1098" s="117"/>
      <c r="T1098" s="117"/>
      <c r="U1098" s="117"/>
      <c r="V1098" s="117"/>
      <c r="W1098" s="116"/>
      <c r="X1098" s="116"/>
      <c r="Y1098" s="116"/>
      <c r="Z1098" s="116"/>
      <c r="AA1098" s="116"/>
      <c r="AB1098" s="116"/>
      <c r="AC1098" s="116"/>
      <c r="AD1098" s="116"/>
      <c r="AE1098" s="116"/>
      <c r="AF1098" s="116"/>
      <c r="AG1098" s="116"/>
      <c r="AH1098" s="116"/>
    </row>
    <row r="1099" spans="1:34" x14ac:dyDescent="0.3">
      <c r="A1099" s="126">
        <f t="shared" si="70"/>
        <v>0</v>
      </c>
      <c r="B1099" s="126">
        <f t="shared" si="70"/>
        <v>0</v>
      </c>
      <c r="C1099" s="126">
        <f t="shared" si="66"/>
        <v>0</v>
      </c>
      <c r="D1099" s="126">
        <f t="shared" si="67"/>
        <v>9</v>
      </c>
      <c r="E1099" s="117">
        <f t="shared" si="69"/>
        <v>9</v>
      </c>
      <c r="F1099" s="117">
        <f>IF(B1099="","",(((E1099+F1134)/(D1099))-10^-0.0000001)^-1)</f>
        <v>0.41666662669123944</v>
      </c>
      <c r="G1099" s="117">
        <f t="shared" si="68"/>
        <v>0.41666662669123944</v>
      </c>
      <c r="H1099" s="117"/>
      <c r="I1099" s="117"/>
      <c r="J1099" s="117"/>
      <c r="K1099" s="117"/>
      <c r="L1099" s="117"/>
      <c r="M1099" s="117"/>
      <c r="N1099" s="117"/>
      <c r="O1099" s="117"/>
      <c r="P1099" s="117"/>
      <c r="Q1099" s="117"/>
      <c r="R1099" s="117"/>
      <c r="S1099" s="117"/>
      <c r="T1099" s="117"/>
      <c r="U1099" s="117"/>
      <c r="V1099" s="117"/>
      <c r="W1099" s="116"/>
      <c r="X1099" s="116"/>
      <c r="Y1099" s="116"/>
      <c r="Z1099" s="116"/>
      <c r="AA1099" s="116"/>
      <c r="AB1099" s="116"/>
      <c r="AC1099" s="116"/>
      <c r="AD1099" s="116"/>
      <c r="AE1099" s="116"/>
      <c r="AF1099" s="116"/>
      <c r="AG1099" s="116"/>
      <c r="AH1099" s="116"/>
    </row>
    <row r="1100" spans="1:34" x14ac:dyDescent="0.3">
      <c r="A1100" s="126">
        <f t="shared" si="70"/>
        <v>0</v>
      </c>
      <c r="B1100" s="126">
        <f t="shared" si="70"/>
        <v>0</v>
      </c>
      <c r="C1100" s="126">
        <f t="shared" si="66"/>
        <v>0</v>
      </c>
      <c r="D1100" s="126">
        <f t="shared" si="67"/>
        <v>9</v>
      </c>
      <c r="E1100" s="117">
        <f t="shared" si="69"/>
        <v>9</v>
      </c>
      <c r="F1100" s="117">
        <f>IF(B1100="","",(((E1100+F1134)/(D1100))-10^-0.0000001)^-1)</f>
        <v>0.41666662669123944</v>
      </c>
      <c r="G1100" s="117">
        <f t="shared" si="68"/>
        <v>0.41666662669123944</v>
      </c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6"/>
      <c r="X1100" s="116"/>
      <c r="Y1100" s="116"/>
      <c r="Z1100" s="116"/>
      <c r="AA1100" s="116"/>
      <c r="AB1100" s="116"/>
      <c r="AC1100" s="116"/>
      <c r="AD1100" s="116"/>
      <c r="AE1100" s="116"/>
      <c r="AF1100" s="116"/>
      <c r="AG1100" s="116"/>
      <c r="AH1100" s="116"/>
    </row>
    <row r="1101" spans="1:34" x14ac:dyDescent="0.3">
      <c r="A1101" s="126">
        <f t="shared" si="70"/>
        <v>0</v>
      </c>
      <c r="B1101" s="126">
        <f t="shared" si="70"/>
        <v>0</v>
      </c>
      <c r="C1101" s="126">
        <f t="shared" si="66"/>
        <v>0</v>
      </c>
      <c r="D1101" s="126">
        <f t="shared" si="67"/>
        <v>9</v>
      </c>
      <c r="E1101" s="117">
        <f t="shared" si="69"/>
        <v>9</v>
      </c>
      <c r="F1101" s="117">
        <f>IF(B1101="","",(((E1101+F1134)/(D1101))-10^-0.0000001)^-1)</f>
        <v>0.41666662669123944</v>
      </c>
      <c r="G1101" s="117">
        <f t="shared" si="68"/>
        <v>0.41666662669123944</v>
      </c>
      <c r="H1101" s="117"/>
      <c r="I1101" s="117"/>
      <c r="J1101" s="117"/>
      <c r="K1101" s="117"/>
      <c r="L1101" s="117"/>
      <c r="M1101" s="117"/>
      <c r="N1101" s="117"/>
      <c r="O1101" s="117"/>
      <c r="P1101" s="117"/>
      <c r="Q1101" s="117"/>
      <c r="R1101" s="117"/>
      <c r="S1101" s="117"/>
      <c r="T1101" s="117"/>
      <c r="U1101" s="117"/>
      <c r="V1101" s="117"/>
      <c r="W1101" s="116"/>
      <c r="X1101" s="116"/>
      <c r="Y1101" s="116"/>
      <c r="Z1101" s="116"/>
      <c r="AA1101" s="116"/>
      <c r="AB1101" s="116"/>
      <c r="AC1101" s="116"/>
      <c r="AD1101" s="116"/>
      <c r="AE1101" s="116"/>
      <c r="AF1101" s="116"/>
      <c r="AG1101" s="116"/>
      <c r="AH1101" s="116"/>
    </row>
    <row r="1102" spans="1:34" x14ac:dyDescent="0.3">
      <c r="A1102" s="126">
        <f t="shared" si="70"/>
        <v>0</v>
      </c>
      <c r="B1102" s="126">
        <f t="shared" si="70"/>
        <v>0</v>
      </c>
      <c r="C1102" s="126">
        <f t="shared" si="66"/>
        <v>0</v>
      </c>
      <c r="D1102" s="126">
        <f t="shared" si="67"/>
        <v>9</v>
      </c>
      <c r="E1102" s="117">
        <f t="shared" si="69"/>
        <v>9</v>
      </c>
      <c r="F1102" s="117">
        <f>IF(B1102="","",(((E1102+F1134)/(D1102))-10^-0.0000001)^-1)</f>
        <v>0.41666662669123944</v>
      </c>
      <c r="G1102" s="117">
        <f t="shared" si="68"/>
        <v>0.41666662669123944</v>
      </c>
      <c r="H1102" s="117"/>
      <c r="I1102" s="117"/>
      <c r="J1102" s="117"/>
      <c r="K1102" s="117"/>
      <c r="L1102" s="117"/>
      <c r="M1102" s="117"/>
      <c r="N1102" s="117"/>
      <c r="O1102" s="117"/>
      <c r="P1102" s="117"/>
      <c r="Q1102" s="117"/>
      <c r="R1102" s="117"/>
      <c r="S1102" s="117"/>
      <c r="T1102" s="117"/>
      <c r="U1102" s="117"/>
      <c r="V1102" s="117"/>
      <c r="W1102" s="116"/>
      <c r="X1102" s="116"/>
      <c r="Y1102" s="116"/>
      <c r="Z1102" s="116"/>
      <c r="AA1102" s="116"/>
      <c r="AB1102" s="116"/>
      <c r="AC1102" s="116"/>
      <c r="AD1102" s="116"/>
      <c r="AE1102" s="116"/>
      <c r="AF1102" s="116"/>
      <c r="AG1102" s="116"/>
      <c r="AH1102" s="116"/>
    </row>
    <row r="1103" spans="1:34" x14ac:dyDescent="0.3">
      <c r="A1103" s="126">
        <f t="shared" si="70"/>
        <v>0</v>
      </c>
      <c r="B1103" s="126">
        <f t="shared" si="70"/>
        <v>0</v>
      </c>
      <c r="C1103" s="126">
        <f t="shared" si="66"/>
        <v>0</v>
      </c>
      <c r="D1103" s="126">
        <f t="shared" si="67"/>
        <v>9</v>
      </c>
      <c r="E1103" s="117">
        <f t="shared" si="69"/>
        <v>9</v>
      </c>
      <c r="F1103" s="117">
        <f>IF(B1103="","",(((E1103+F1134)/(D1103))-10^-0.0000001)^-1)</f>
        <v>0.41666662669123944</v>
      </c>
      <c r="G1103" s="117">
        <f t="shared" si="68"/>
        <v>0.41666662669123944</v>
      </c>
      <c r="H1103" s="117"/>
      <c r="I1103" s="117"/>
      <c r="J1103" s="117"/>
      <c r="K1103" s="117"/>
      <c r="L1103" s="117"/>
      <c r="M1103" s="117"/>
      <c r="N1103" s="117"/>
      <c r="O1103" s="117"/>
      <c r="P1103" s="117"/>
      <c r="Q1103" s="117"/>
      <c r="R1103" s="117"/>
      <c r="S1103" s="117"/>
      <c r="T1103" s="117"/>
      <c r="U1103" s="117"/>
      <c r="V1103" s="117"/>
      <c r="W1103" s="116"/>
      <c r="X1103" s="116"/>
      <c r="Y1103" s="116"/>
      <c r="Z1103" s="116"/>
      <c r="AA1103" s="116"/>
      <c r="AB1103" s="116"/>
      <c r="AC1103" s="116"/>
      <c r="AD1103" s="116"/>
      <c r="AE1103" s="116"/>
      <c r="AF1103" s="116"/>
      <c r="AG1103" s="116"/>
      <c r="AH1103" s="116"/>
    </row>
    <row r="1104" spans="1:34" x14ac:dyDescent="0.3">
      <c r="A1104" s="126">
        <f t="shared" si="70"/>
        <v>0</v>
      </c>
      <c r="B1104" s="126">
        <f t="shared" si="70"/>
        <v>0</v>
      </c>
      <c r="C1104" s="126">
        <f t="shared" si="66"/>
        <v>0</v>
      </c>
      <c r="D1104" s="126">
        <f t="shared" si="67"/>
        <v>9</v>
      </c>
      <c r="E1104" s="117">
        <f t="shared" si="69"/>
        <v>9</v>
      </c>
      <c r="F1104" s="117">
        <f>IF(B1104="","",(((E1104+F1134)/(D1104))-10^-0.0000001)^-1)</f>
        <v>0.41666662669123944</v>
      </c>
      <c r="G1104" s="117">
        <f t="shared" si="68"/>
        <v>0.41666662669123944</v>
      </c>
      <c r="H1104" s="117"/>
      <c r="I1104" s="117"/>
      <c r="J1104" s="117"/>
      <c r="K1104" s="117"/>
      <c r="L1104" s="117"/>
      <c r="M1104" s="117"/>
      <c r="N1104" s="117"/>
      <c r="O1104" s="117"/>
      <c r="P1104" s="117"/>
      <c r="Q1104" s="117"/>
      <c r="R1104" s="117"/>
      <c r="S1104" s="117"/>
      <c r="T1104" s="117"/>
      <c r="U1104" s="117"/>
      <c r="V1104" s="117"/>
      <c r="W1104" s="116"/>
      <c r="X1104" s="116"/>
      <c r="Y1104" s="116"/>
      <c r="Z1104" s="116"/>
      <c r="AA1104" s="116"/>
      <c r="AB1104" s="116"/>
      <c r="AC1104" s="116"/>
      <c r="AD1104" s="116"/>
      <c r="AE1104" s="116"/>
      <c r="AF1104" s="116"/>
      <c r="AG1104" s="116"/>
      <c r="AH1104" s="116"/>
    </row>
    <row r="1105" spans="1:34" x14ac:dyDescent="0.3">
      <c r="A1105" s="126">
        <f t="shared" si="70"/>
        <v>0</v>
      </c>
      <c r="B1105" s="126">
        <f t="shared" si="70"/>
        <v>0</v>
      </c>
      <c r="C1105" s="126">
        <f t="shared" si="66"/>
        <v>0</v>
      </c>
      <c r="D1105" s="126">
        <f t="shared" si="67"/>
        <v>9</v>
      </c>
      <c r="E1105" s="117">
        <f t="shared" si="69"/>
        <v>9</v>
      </c>
      <c r="F1105" s="117">
        <f>IF(B1105="","",(((E1105+F1134)/(D1105))-10^-0.0000001)^-1)</f>
        <v>0.41666662669123944</v>
      </c>
      <c r="G1105" s="117">
        <f t="shared" si="68"/>
        <v>0.41666662669123944</v>
      </c>
      <c r="H1105" s="117"/>
      <c r="I1105" s="117"/>
      <c r="J1105" s="117"/>
      <c r="K1105" s="117"/>
      <c r="L1105" s="117"/>
      <c r="M1105" s="117"/>
      <c r="N1105" s="117"/>
      <c r="O1105" s="117"/>
      <c r="P1105" s="117"/>
      <c r="Q1105" s="117"/>
      <c r="R1105" s="117"/>
      <c r="S1105" s="117"/>
      <c r="T1105" s="117"/>
      <c r="U1105" s="117"/>
      <c r="V1105" s="117"/>
      <c r="W1105" s="116"/>
      <c r="X1105" s="116"/>
      <c r="Y1105" s="116"/>
      <c r="Z1105" s="116"/>
      <c r="AA1105" s="116"/>
      <c r="AB1105" s="116"/>
      <c r="AC1105" s="116"/>
      <c r="AD1105" s="116"/>
      <c r="AE1105" s="116"/>
      <c r="AF1105" s="116"/>
      <c r="AG1105" s="116"/>
      <c r="AH1105" s="116"/>
    </row>
    <row r="1106" spans="1:34" x14ac:dyDescent="0.3">
      <c r="A1106" s="126">
        <f t="shared" si="70"/>
        <v>0</v>
      </c>
      <c r="B1106" s="126">
        <f t="shared" si="70"/>
        <v>0</v>
      </c>
      <c r="C1106" s="126">
        <f t="shared" si="66"/>
        <v>0</v>
      </c>
      <c r="D1106" s="126">
        <f t="shared" si="67"/>
        <v>9</v>
      </c>
      <c r="E1106" s="117">
        <f t="shared" si="69"/>
        <v>9</v>
      </c>
      <c r="F1106" s="117">
        <f>IF(B1106="","",(((E1106+F1134)/(D1106))-10^-0.0000001)^-1)</f>
        <v>0.41666662669123944</v>
      </c>
      <c r="G1106" s="117">
        <f t="shared" si="68"/>
        <v>0.41666662669123944</v>
      </c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6"/>
      <c r="X1106" s="116"/>
      <c r="Y1106" s="116"/>
      <c r="Z1106" s="116"/>
      <c r="AA1106" s="116"/>
      <c r="AB1106" s="116"/>
      <c r="AC1106" s="116"/>
      <c r="AD1106" s="116"/>
      <c r="AE1106" s="116"/>
      <c r="AF1106" s="116"/>
      <c r="AG1106" s="116"/>
      <c r="AH1106" s="116"/>
    </row>
    <row r="1107" spans="1:34" x14ac:dyDescent="0.3">
      <c r="A1107" s="126">
        <f t="shared" si="70"/>
        <v>0</v>
      </c>
      <c r="B1107" s="126">
        <f t="shared" si="70"/>
        <v>0</v>
      </c>
      <c r="C1107" s="126">
        <f t="shared" si="66"/>
        <v>0</v>
      </c>
      <c r="D1107" s="126">
        <f t="shared" si="67"/>
        <v>9</v>
      </c>
      <c r="E1107" s="117">
        <f t="shared" si="69"/>
        <v>9</v>
      </c>
      <c r="F1107" s="117">
        <f>IF(B1107="","",(((E1107+F1134)/(D1107))-10^-0.0000001)^-1)</f>
        <v>0.41666662669123944</v>
      </c>
      <c r="G1107" s="117">
        <f t="shared" si="68"/>
        <v>0.41666662669123944</v>
      </c>
      <c r="H1107" s="117"/>
      <c r="I1107" s="117"/>
      <c r="J1107" s="117"/>
      <c r="K1107" s="117"/>
      <c r="L1107" s="117"/>
      <c r="M1107" s="117"/>
      <c r="N1107" s="117"/>
      <c r="O1107" s="117"/>
      <c r="P1107" s="117"/>
      <c r="Q1107" s="117"/>
      <c r="R1107" s="117"/>
      <c r="S1107" s="117"/>
      <c r="T1107" s="117"/>
      <c r="U1107" s="117"/>
      <c r="V1107" s="117"/>
      <c r="W1107" s="116"/>
      <c r="X1107" s="116"/>
      <c r="Y1107" s="116"/>
      <c r="Z1107" s="116"/>
      <c r="AA1107" s="116"/>
      <c r="AB1107" s="116"/>
      <c r="AC1107" s="116"/>
      <c r="AD1107" s="116"/>
      <c r="AE1107" s="116"/>
      <c r="AF1107" s="116"/>
      <c r="AG1107" s="116"/>
      <c r="AH1107" s="116"/>
    </row>
    <row r="1108" spans="1:34" x14ac:dyDescent="0.3">
      <c r="A1108" s="126">
        <f t="shared" si="70"/>
        <v>0</v>
      </c>
      <c r="B1108" s="126">
        <f t="shared" si="70"/>
        <v>0</v>
      </c>
      <c r="C1108" s="126">
        <f t="shared" si="66"/>
        <v>0</v>
      </c>
      <c r="D1108" s="126">
        <f t="shared" si="67"/>
        <v>9</v>
      </c>
      <c r="E1108" s="117">
        <f t="shared" si="69"/>
        <v>9</v>
      </c>
      <c r="F1108" s="117">
        <f>IF(B1108="","",(((E1108+F1134)/(D1108))-10^-0.0000001)^-1)</f>
        <v>0.41666662669123944</v>
      </c>
      <c r="G1108" s="117">
        <f t="shared" si="68"/>
        <v>0.41666662669123944</v>
      </c>
      <c r="H1108" s="117"/>
      <c r="I1108" s="117"/>
      <c r="J1108" s="117"/>
      <c r="K1108" s="117"/>
      <c r="L1108" s="117"/>
      <c r="M1108" s="117"/>
      <c r="N1108" s="117"/>
      <c r="O1108" s="117"/>
      <c r="P1108" s="117"/>
      <c r="Q1108" s="117"/>
      <c r="R1108" s="117"/>
      <c r="S1108" s="117"/>
      <c r="T1108" s="117"/>
      <c r="U1108" s="117"/>
      <c r="V1108" s="117"/>
      <c r="W1108" s="116"/>
      <c r="X1108" s="116"/>
      <c r="Y1108" s="116"/>
      <c r="Z1108" s="116"/>
      <c r="AA1108" s="116"/>
      <c r="AB1108" s="116"/>
      <c r="AC1108" s="116"/>
      <c r="AD1108" s="116"/>
      <c r="AE1108" s="116"/>
      <c r="AF1108" s="116"/>
      <c r="AG1108" s="116"/>
      <c r="AH1108" s="116"/>
    </row>
    <row r="1109" spans="1:34" x14ac:dyDescent="0.3">
      <c r="A1109" s="126">
        <f t="shared" si="70"/>
        <v>0</v>
      </c>
      <c r="B1109" s="126">
        <f t="shared" si="70"/>
        <v>0</v>
      </c>
      <c r="C1109" s="126">
        <f t="shared" si="66"/>
        <v>0</v>
      </c>
      <c r="D1109" s="126">
        <f t="shared" si="67"/>
        <v>9</v>
      </c>
      <c r="E1109" s="117">
        <f t="shared" si="69"/>
        <v>9</v>
      </c>
      <c r="F1109" s="117">
        <f>IF(B1109="","",(((E1109+F1134)/(D1109))-10^-0.0000001)^-1)</f>
        <v>0.41666662669123944</v>
      </c>
      <c r="G1109" s="117">
        <f t="shared" si="68"/>
        <v>0.41666662669123944</v>
      </c>
      <c r="H1109" s="117"/>
      <c r="I1109" s="117"/>
      <c r="J1109" s="117"/>
      <c r="K1109" s="117"/>
      <c r="L1109" s="117"/>
      <c r="M1109" s="117"/>
      <c r="N1109" s="117"/>
      <c r="O1109" s="117"/>
      <c r="P1109" s="117"/>
      <c r="Q1109" s="117"/>
      <c r="R1109" s="117"/>
      <c r="S1109" s="117"/>
      <c r="T1109" s="117"/>
      <c r="U1109" s="117"/>
      <c r="V1109" s="117"/>
      <c r="W1109" s="116"/>
      <c r="X1109" s="116"/>
      <c r="Y1109" s="116"/>
      <c r="Z1109" s="116"/>
      <c r="AA1109" s="116"/>
      <c r="AB1109" s="116"/>
      <c r="AC1109" s="116"/>
      <c r="AD1109" s="116"/>
      <c r="AE1109" s="116"/>
      <c r="AF1109" s="116"/>
      <c r="AG1109" s="116"/>
      <c r="AH1109" s="116"/>
    </row>
    <row r="1110" spans="1:34" x14ac:dyDescent="0.3">
      <c r="A1110" s="126">
        <f t="shared" si="70"/>
        <v>0</v>
      </c>
      <c r="B1110" s="126">
        <f t="shared" si="70"/>
        <v>0</v>
      </c>
      <c r="C1110" s="126">
        <f t="shared" si="66"/>
        <v>0</v>
      </c>
      <c r="D1110" s="126">
        <f t="shared" si="67"/>
        <v>9</v>
      </c>
      <c r="E1110" s="117">
        <f t="shared" si="69"/>
        <v>9</v>
      </c>
      <c r="F1110" s="117">
        <f>IF(B1110="","",(((E1110+F1134)/(D1110))-10^-0.0000001)^-1)</f>
        <v>0.41666662669123944</v>
      </c>
      <c r="G1110" s="117">
        <f t="shared" si="68"/>
        <v>0.41666662669123944</v>
      </c>
      <c r="H1110" s="117"/>
      <c r="I1110" s="117"/>
      <c r="J1110" s="117"/>
      <c r="K1110" s="117"/>
      <c r="L1110" s="117"/>
      <c r="M1110" s="117"/>
      <c r="N1110" s="117"/>
      <c r="O1110" s="117"/>
      <c r="P1110" s="117"/>
      <c r="Q1110" s="117"/>
      <c r="R1110" s="117"/>
      <c r="S1110" s="117"/>
      <c r="T1110" s="117"/>
      <c r="U1110" s="117"/>
      <c r="V1110" s="117"/>
      <c r="W1110" s="116"/>
      <c r="X1110" s="116"/>
      <c r="Y1110" s="116"/>
      <c r="Z1110" s="116"/>
      <c r="AA1110" s="116"/>
      <c r="AB1110" s="116"/>
      <c r="AC1110" s="116"/>
      <c r="AD1110" s="116"/>
      <c r="AE1110" s="116"/>
      <c r="AF1110" s="116"/>
      <c r="AG1110" s="116"/>
      <c r="AH1110" s="116"/>
    </row>
    <row r="1111" spans="1:34" x14ac:dyDescent="0.3">
      <c r="A1111" s="126">
        <f t="shared" si="70"/>
        <v>0</v>
      </c>
      <c r="B1111" s="126">
        <f t="shared" si="70"/>
        <v>0</v>
      </c>
      <c r="C1111" s="126">
        <f t="shared" si="66"/>
        <v>0</v>
      </c>
      <c r="D1111" s="126">
        <f t="shared" si="67"/>
        <v>9</v>
      </c>
      <c r="E1111" s="117">
        <f t="shared" si="69"/>
        <v>9</v>
      </c>
      <c r="F1111" s="117">
        <f>IF(B1111="","",(((E1111+F1134)/(D1111))-10^-0.0000001)^-1)</f>
        <v>0.41666662669123944</v>
      </c>
      <c r="G1111" s="117">
        <f t="shared" si="68"/>
        <v>0.41666662669123944</v>
      </c>
      <c r="H1111" s="117"/>
      <c r="I1111" s="117"/>
      <c r="J1111" s="117"/>
      <c r="K1111" s="117"/>
      <c r="L1111" s="117"/>
      <c r="M1111" s="117"/>
      <c r="N1111" s="117"/>
      <c r="O1111" s="117"/>
      <c r="P1111" s="117"/>
      <c r="Q1111" s="117"/>
      <c r="R1111" s="117"/>
      <c r="S1111" s="117"/>
      <c r="T1111" s="117"/>
      <c r="U1111" s="117"/>
      <c r="V1111" s="117"/>
      <c r="W1111" s="116"/>
      <c r="X1111" s="116"/>
      <c r="Y1111" s="116"/>
      <c r="Z1111" s="116"/>
      <c r="AA1111" s="116"/>
      <c r="AB1111" s="116"/>
      <c r="AC1111" s="116"/>
      <c r="AD1111" s="116"/>
      <c r="AE1111" s="116"/>
      <c r="AF1111" s="116"/>
      <c r="AG1111" s="116"/>
      <c r="AH1111" s="116"/>
    </row>
    <row r="1112" spans="1:34" x14ac:dyDescent="0.3">
      <c r="A1112" s="126">
        <f t="shared" si="70"/>
        <v>0</v>
      </c>
      <c r="B1112" s="126">
        <f t="shared" si="70"/>
        <v>0</v>
      </c>
      <c r="C1112" s="126">
        <f t="shared" si="66"/>
        <v>0</v>
      </c>
      <c r="D1112" s="126">
        <f t="shared" si="67"/>
        <v>9</v>
      </c>
      <c r="E1112" s="117">
        <f t="shared" si="69"/>
        <v>9</v>
      </c>
      <c r="F1112" s="117">
        <f>IF(B1112="","",(((E1112+F1134)/(D1112))-10^-0.0000001)^-1)</f>
        <v>0.41666662669123944</v>
      </c>
      <c r="G1112" s="117">
        <f t="shared" si="68"/>
        <v>0.41666662669123944</v>
      </c>
      <c r="H1112" s="117"/>
      <c r="I1112" s="117"/>
      <c r="J1112" s="117"/>
      <c r="K1112" s="117"/>
      <c r="L1112" s="117"/>
      <c r="M1112" s="117"/>
      <c r="N1112" s="117"/>
      <c r="O1112" s="117"/>
      <c r="P1112" s="117"/>
      <c r="Q1112" s="117"/>
      <c r="R1112" s="117"/>
      <c r="S1112" s="117"/>
      <c r="T1112" s="117"/>
      <c r="U1112" s="117"/>
      <c r="V1112" s="117"/>
      <c r="W1112" s="116"/>
      <c r="X1112" s="116"/>
      <c r="Y1112" s="116"/>
      <c r="Z1112" s="116"/>
      <c r="AA1112" s="116"/>
      <c r="AB1112" s="116"/>
      <c r="AC1112" s="116"/>
      <c r="AD1112" s="116"/>
      <c r="AE1112" s="116"/>
      <c r="AF1112" s="116"/>
      <c r="AG1112" s="116"/>
      <c r="AH1112" s="116"/>
    </row>
    <row r="1113" spans="1:34" x14ac:dyDescent="0.3">
      <c r="A1113" s="126">
        <f t="shared" si="70"/>
        <v>0</v>
      </c>
      <c r="B1113" s="126">
        <f t="shared" si="70"/>
        <v>0</v>
      </c>
      <c r="C1113" s="126">
        <f t="shared" si="66"/>
        <v>0</v>
      </c>
      <c r="D1113" s="126">
        <f t="shared" si="67"/>
        <v>9</v>
      </c>
      <c r="E1113" s="117">
        <f t="shared" si="69"/>
        <v>9</v>
      </c>
      <c r="F1113" s="117">
        <f>IF(B1113="","",(((E1113+F1134)/(D1113))-10^-0.0000001)^-1)</f>
        <v>0.41666662669123944</v>
      </c>
      <c r="G1113" s="117">
        <f t="shared" si="68"/>
        <v>0.41666662669123944</v>
      </c>
      <c r="H1113" s="117"/>
      <c r="I1113" s="117"/>
      <c r="J1113" s="117"/>
      <c r="K1113" s="117"/>
      <c r="L1113" s="117"/>
      <c r="M1113" s="117"/>
      <c r="N1113" s="117"/>
      <c r="O1113" s="117"/>
      <c r="P1113" s="117"/>
      <c r="Q1113" s="117"/>
      <c r="R1113" s="117"/>
      <c r="S1113" s="117"/>
      <c r="T1113" s="117"/>
      <c r="U1113" s="117"/>
      <c r="V1113" s="117"/>
      <c r="W1113" s="116"/>
      <c r="X1113" s="116"/>
      <c r="Y1113" s="116"/>
      <c r="Z1113" s="116"/>
      <c r="AA1113" s="116"/>
      <c r="AB1113" s="116"/>
      <c r="AC1113" s="116"/>
      <c r="AD1113" s="116"/>
      <c r="AE1113" s="116"/>
      <c r="AF1113" s="116"/>
      <c r="AG1113" s="116"/>
      <c r="AH1113" s="116"/>
    </row>
    <row r="1114" spans="1:34" x14ac:dyDescent="0.3">
      <c r="A1114" s="126">
        <f t="shared" si="70"/>
        <v>0</v>
      </c>
      <c r="B1114" s="126">
        <f t="shared" si="70"/>
        <v>0</v>
      </c>
      <c r="C1114" s="126">
        <f t="shared" si="66"/>
        <v>0</v>
      </c>
      <c r="D1114" s="126">
        <f t="shared" si="67"/>
        <v>9</v>
      </c>
      <c r="E1114" s="117">
        <f t="shared" si="69"/>
        <v>9</v>
      </c>
      <c r="F1114" s="117">
        <f>IF(B1114="","",(((E1114+F1134)/(D1114))-10^-0.0000001)^-1)</f>
        <v>0.41666662669123944</v>
      </c>
      <c r="G1114" s="117">
        <f t="shared" si="68"/>
        <v>0.41666662669123944</v>
      </c>
      <c r="H1114" s="117"/>
      <c r="I1114" s="117"/>
      <c r="J1114" s="117"/>
      <c r="K1114" s="117"/>
      <c r="L1114" s="117"/>
      <c r="M1114" s="117"/>
      <c r="N1114" s="117"/>
      <c r="O1114" s="117"/>
      <c r="P1114" s="117"/>
      <c r="Q1114" s="117"/>
      <c r="R1114" s="117"/>
      <c r="S1114" s="117"/>
      <c r="T1114" s="117"/>
      <c r="U1114" s="117"/>
      <c r="V1114" s="117"/>
      <c r="W1114" s="116"/>
      <c r="X1114" s="116"/>
      <c r="Y1114" s="116"/>
      <c r="Z1114" s="116"/>
      <c r="AA1114" s="116"/>
      <c r="AB1114" s="116"/>
      <c r="AC1114" s="116"/>
      <c r="AD1114" s="116"/>
      <c r="AE1114" s="116"/>
      <c r="AF1114" s="116"/>
      <c r="AG1114" s="116"/>
      <c r="AH1114" s="116"/>
    </row>
    <row r="1115" spans="1:34" x14ac:dyDescent="0.3">
      <c r="A1115" s="126" t="str">
        <f t="shared" si="70"/>
        <v>Vorgaben (xWP1 - xs - xWP2)</v>
      </c>
      <c r="B1115" s="126">
        <f t="shared" si="70"/>
        <v>9</v>
      </c>
      <c r="C1115" s="126" t="e">
        <f t="shared" si="66"/>
        <v>#VALUE!</v>
      </c>
      <c r="D1115" s="126">
        <f t="shared" si="67"/>
        <v>9</v>
      </c>
      <c r="E1115" s="117">
        <f t="shared" si="69"/>
        <v>9</v>
      </c>
      <c r="F1115" s="117">
        <f>IF(B1115="","",(((E1115+F1134)/(D1115))-10^-0.0000001)^-1)</f>
        <v>0.41666662669123944</v>
      </c>
      <c r="G1115" s="117">
        <f t="shared" si="68"/>
        <v>0.41666662669123944</v>
      </c>
      <c r="H1115" s="117"/>
      <c r="I1115" s="117"/>
      <c r="J1115" s="117"/>
      <c r="K1115" s="117"/>
      <c r="L1115" s="117"/>
      <c r="M1115" s="117"/>
      <c r="N1115" s="117"/>
      <c r="O1115" s="117"/>
      <c r="P1115" s="117"/>
      <c r="Q1115" s="117"/>
      <c r="R1115" s="117"/>
      <c r="S1115" s="117"/>
      <c r="T1115" s="117"/>
      <c r="U1115" s="117"/>
      <c r="V1115" s="117"/>
      <c r="W1115" s="116"/>
      <c r="X1115" s="116"/>
      <c r="Y1115" s="116"/>
      <c r="Z1115" s="116"/>
      <c r="AA1115" s="116"/>
      <c r="AB1115" s="116"/>
      <c r="AC1115" s="116"/>
      <c r="AD1115" s="116"/>
      <c r="AE1115" s="116"/>
      <c r="AF1115" s="116"/>
      <c r="AG1115" s="116"/>
      <c r="AH1115" s="116"/>
    </row>
    <row r="1116" spans="1:34" x14ac:dyDescent="0.3">
      <c r="A1116" s="126">
        <f>(E1115)</f>
        <v>9</v>
      </c>
      <c r="B1116" s="126"/>
      <c r="C1116" s="126"/>
      <c r="D1116" s="126"/>
      <c r="E1116" s="117"/>
      <c r="F1116" s="117"/>
      <c r="G1116" s="117"/>
      <c r="H1116" s="117"/>
      <c r="I1116" s="117"/>
      <c r="J1116" s="117"/>
      <c r="K1116" s="117"/>
      <c r="L1116" s="117"/>
      <c r="M1116" s="117"/>
      <c r="N1116" s="117"/>
      <c r="O1116" s="117"/>
      <c r="P1116" s="117"/>
      <c r="Q1116" s="117"/>
      <c r="R1116" s="117"/>
      <c r="S1116" s="117"/>
      <c r="T1116" s="117"/>
      <c r="U1116" s="117"/>
      <c r="V1116" s="117"/>
      <c r="W1116" s="116"/>
      <c r="X1116" s="116"/>
      <c r="Y1116" s="116"/>
      <c r="Z1116" s="116"/>
      <c r="AA1116" s="116"/>
      <c r="AB1116" s="116"/>
      <c r="AC1116" s="116"/>
      <c r="AD1116" s="116"/>
      <c r="AE1116" s="116"/>
      <c r="AF1116" s="116"/>
      <c r="AG1116" s="116"/>
      <c r="AH1116" s="116"/>
    </row>
    <row r="1117" spans="1:34" x14ac:dyDescent="0.3">
      <c r="A1117" s="126" t="e">
        <f>SUM(A1076:A1115)-(40-B1118)*A1115</f>
        <v>#VALUE!</v>
      </c>
      <c r="B1117" s="126" t="e">
        <f>SUM(C1076:C1115)-(40-(B1118))*C1115</f>
        <v>#VALUE!</v>
      </c>
      <c r="C1117" s="126"/>
      <c r="D1117" s="126"/>
      <c r="E1117" s="117"/>
      <c r="F1117" s="117"/>
      <c r="G1117" s="117"/>
      <c r="H1117" s="117"/>
      <c r="I1117" s="117"/>
      <c r="J1117" s="117"/>
      <c r="K1117" s="117"/>
      <c r="L1117" s="117"/>
      <c r="M1117" s="117"/>
      <c r="N1117" s="117"/>
      <c r="O1117" s="117"/>
      <c r="P1117" s="117"/>
      <c r="Q1117" s="117"/>
      <c r="R1117" s="117"/>
      <c r="S1117" s="117"/>
      <c r="T1117" s="117"/>
      <c r="U1117" s="117"/>
      <c r="V1117" s="117"/>
      <c r="W1117" s="116"/>
      <c r="X1117" s="116"/>
      <c r="Y1117" s="116"/>
      <c r="Z1117" s="116"/>
      <c r="AA1117" s="116"/>
      <c r="AB1117" s="116"/>
      <c r="AC1117" s="116"/>
      <c r="AD1117" s="116"/>
      <c r="AE1117" s="116"/>
      <c r="AF1117" s="116"/>
      <c r="AG1117" s="116"/>
      <c r="AH1117" s="116"/>
    </row>
    <row r="1118" spans="1:34" x14ac:dyDescent="0.3">
      <c r="A1118" s="126" t="s">
        <v>13</v>
      </c>
      <c r="B1118" s="126">
        <f>EINGABEN!$A$46</f>
        <v>0</v>
      </c>
      <c r="C1118" s="126" t="s">
        <v>18</v>
      </c>
      <c r="D1118" s="126"/>
      <c r="E1118" s="117"/>
      <c r="F1118" s="117"/>
      <c r="G1118" s="117"/>
      <c r="H1118" s="117"/>
      <c r="I1118" s="117"/>
      <c r="J1118" s="117"/>
      <c r="K1118" s="117"/>
      <c r="L1118" s="117"/>
      <c r="M1118" s="117"/>
      <c r="N1118" s="117"/>
      <c r="O1118" s="117"/>
      <c r="P1118" s="117"/>
      <c r="Q1118" s="117"/>
      <c r="R1118" s="117"/>
      <c r="S1118" s="117"/>
      <c r="T1118" s="117"/>
      <c r="U1118" s="117"/>
      <c r="V1118" s="117"/>
      <c r="W1118" s="116"/>
      <c r="X1118" s="116"/>
      <c r="Y1118" s="116"/>
      <c r="Z1118" s="116"/>
      <c r="AA1118" s="116"/>
      <c r="AB1118" s="116"/>
      <c r="AC1118" s="116"/>
      <c r="AD1118" s="116"/>
      <c r="AE1118" s="116"/>
      <c r="AF1118" s="116"/>
      <c r="AG1118" s="116"/>
      <c r="AH1118" s="116"/>
    </row>
    <row r="1119" spans="1:34" x14ac:dyDescent="0.3">
      <c r="A1119" s="126"/>
      <c r="B1119" s="126"/>
      <c r="C1119" s="126"/>
      <c r="D1119" s="126"/>
      <c r="E1119" s="117"/>
      <c r="F1119" s="117"/>
      <c r="G1119" s="117"/>
      <c r="H1119" s="117"/>
      <c r="I1119" s="117"/>
      <c r="J1119" s="117"/>
      <c r="K1119" s="117"/>
      <c r="L1119" s="117"/>
      <c r="M1119" s="117"/>
      <c r="N1119" s="117"/>
      <c r="O1119" s="117"/>
      <c r="P1119" s="117"/>
      <c r="Q1119" s="117"/>
      <c r="R1119" s="117"/>
      <c r="S1119" s="117"/>
      <c r="T1119" s="117"/>
      <c r="U1119" s="117"/>
      <c r="V1119" s="117"/>
      <c r="W1119" s="116"/>
      <c r="X1119" s="116"/>
      <c r="Y1119" s="116"/>
      <c r="Z1119" s="116"/>
      <c r="AA1119" s="116"/>
      <c r="AB1119" s="116"/>
      <c r="AC1119" s="116"/>
      <c r="AD1119" s="116"/>
      <c r="AE1119" s="116"/>
      <c r="AF1119" s="116"/>
      <c r="AG1119" s="116"/>
      <c r="AH1119" s="116"/>
    </row>
    <row r="1120" spans="1:34" x14ac:dyDescent="0.3">
      <c r="A1120" s="126" t="s">
        <v>11</v>
      </c>
      <c r="B1120" s="126" t="e">
        <f>(B1118*M1117-A1117*I1117)</f>
        <v>#VALUE!</v>
      </c>
      <c r="C1120" s="126" t="s">
        <v>19</v>
      </c>
      <c r="D1120" s="126"/>
      <c r="E1120" s="117" t="s">
        <v>40</v>
      </c>
      <c r="F1120" s="117"/>
      <c r="G1120" s="117"/>
      <c r="H1120" s="117"/>
      <c r="I1120" s="117"/>
      <c r="J1120" s="117"/>
      <c r="K1120" s="117"/>
      <c r="L1120" s="117"/>
      <c r="M1120" s="117"/>
      <c r="N1120" s="117"/>
      <c r="O1120" s="117"/>
      <c r="P1120" s="117"/>
      <c r="Q1120" s="117"/>
      <c r="R1120" s="117"/>
      <c r="S1120" s="117"/>
      <c r="T1120" s="117"/>
      <c r="U1120" s="117"/>
      <c r="V1120" s="117"/>
      <c r="W1120" s="116"/>
      <c r="X1120" s="116"/>
      <c r="Y1120" s="116"/>
      <c r="Z1120" s="116"/>
      <c r="AA1120" s="116"/>
      <c r="AB1120" s="116"/>
      <c r="AC1120" s="116"/>
      <c r="AD1120" s="116"/>
      <c r="AE1120" s="116"/>
      <c r="AF1120" s="116"/>
      <c r="AG1120" s="116"/>
      <c r="AH1120" s="116"/>
    </row>
    <row r="1121" spans="1:34" x14ac:dyDescent="0.3">
      <c r="A1121" s="126"/>
      <c r="B1121" s="126"/>
      <c r="C1121" s="126"/>
      <c r="D1121" s="126"/>
      <c r="E1121" s="117"/>
      <c r="F1121" s="117"/>
      <c r="G1121" s="117"/>
      <c r="H1121" s="117"/>
      <c r="I1121" s="117"/>
      <c r="J1121" s="117"/>
      <c r="K1121" s="117"/>
      <c r="L1121" s="117"/>
      <c r="M1121" s="117"/>
      <c r="N1121" s="117"/>
      <c r="O1121" s="117"/>
      <c r="P1121" s="117"/>
      <c r="Q1121" s="117"/>
      <c r="R1121" s="117"/>
      <c r="S1121" s="117"/>
      <c r="T1121" s="117"/>
      <c r="U1121" s="117"/>
      <c r="V1121" s="117"/>
      <c r="W1121" s="116"/>
      <c r="X1121" s="116"/>
      <c r="Y1121" s="116"/>
      <c r="Z1121" s="116"/>
      <c r="AA1121" s="116"/>
      <c r="AB1121" s="116"/>
      <c r="AC1121" s="116"/>
      <c r="AD1121" s="116"/>
      <c r="AE1121" s="116"/>
      <c r="AF1121" s="116"/>
      <c r="AG1121" s="116"/>
      <c r="AH1121" s="116"/>
    </row>
    <row r="1122" spans="1:34" x14ac:dyDescent="0.3">
      <c r="A1122" s="126" t="s">
        <v>16</v>
      </c>
      <c r="B1122" s="126" t="e">
        <f>(B1118*B1117-A1117^2)</f>
        <v>#VALUE!</v>
      </c>
      <c r="C1122" s="126" t="s">
        <v>0</v>
      </c>
      <c r="D1122" s="126"/>
      <c r="E1122" s="117" t="s">
        <v>41</v>
      </c>
      <c r="F1122" s="117"/>
      <c r="G1122" s="117"/>
      <c r="H1122" s="117"/>
      <c r="I1122" s="117"/>
      <c r="J1122" s="117"/>
      <c r="K1122" s="117"/>
      <c r="L1122" s="117"/>
      <c r="M1122" s="117"/>
      <c r="N1122" s="117"/>
      <c r="O1122" s="117"/>
      <c r="P1122" s="117"/>
      <c r="Q1122" s="117"/>
      <c r="R1122" s="117"/>
      <c r="S1122" s="117"/>
      <c r="T1122" s="117"/>
      <c r="U1122" s="117"/>
      <c r="V1122" s="117"/>
      <c r="W1122" s="116"/>
      <c r="X1122" s="116"/>
      <c r="Y1122" s="116"/>
      <c r="Z1122" s="116"/>
      <c r="AA1122" s="116"/>
      <c r="AB1122" s="116"/>
      <c r="AC1122" s="116"/>
      <c r="AD1122" s="116"/>
      <c r="AE1122" s="116"/>
      <c r="AF1122" s="116"/>
      <c r="AG1122" s="116"/>
      <c r="AH1122" s="116"/>
    </row>
    <row r="1123" spans="1:34" x14ac:dyDescent="0.3">
      <c r="A1123" s="126"/>
      <c r="B1123" s="126"/>
      <c r="C1123" s="126"/>
      <c r="D1123" s="126"/>
      <c r="E1123" s="117"/>
      <c r="F1123" s="117"/>
      <c r="G1123" s="117"/>
      <c r="H1123" s="117"/>
      <c r="I1123" s="117"/>
      <c r="J1123" s="117"/>
      <c r="K1123" s="117"/>
      <c r="L1123" s="117"/>
      <c r="M1123" s="117"/>
      <c r="N1123" s="117"/>
      <c r="O1123" s="117"/>
      <c r="P1123" s="117"/>
      <c r="Q1123" s="117"/>
      <c r="R1123" s="117"/>
      <c r="S1123" s="117"/>
      <c r="T1123" s="117"/>
      <c r="U1123" s="117"/>
      <c r="V1123" s="117"/>
      <c r="W1123" s="116"/>
      <c r="X1123" s="116"/>
      <c r="Y1123" s="116"/>
      <c r="Z1123" s="116"/>
      <c r="AA1123" s="116"/>
      <c r="AB1123" s="116"/>
      <c r="AC1123" s="116"/>
      <c r="AD1123" s="116"/>
      <c r="AE1123" s="116"/>
      <c r="AF1123" s="116"/>
      <c r="AG1123" s="116"/>
      <c r="AH1123" s="116"/>
    </row>
    <row r="1124" spans="1:34" x14ac:dyDescent="0.3">
      <c r="A1124" s="126" t="s">
        <v>15</v>
      </c>
      <c r="B1124" s="126">
        <f>(B1118*K1117-(I1117^2))</f>
        <v>0</v>
      </c>
      <c r="C1124" s="126"/>
      <c r="D1124" s="126"/>
      <c r="E1124" s="117"/>
      <c r="F1124" s="117"/>
      <c r="G1124" s="117"/>
      <c r="H1124" s="117"/>
      <c r="I1124" s="117"/>
      <c r="J1124" s="117"/>
      <c r="K1124" s="117"/>
      <c r="L1124" s="117"/>
      <c r="M1124" s="117"/>
      <c r="N1124" s="117"/>
      <c r="O1124" s="117"/>
      <c r="P1124" s="117"/>
      <c r="Q1124" s="117"/>
      <c r="R1124" s="117"/>
      <c r="S1124" s="117"/>
      <c r="T1124" s="117"/>
      <c r="U1124" s="117"/>
      <c r="V1124" s="117"/>
      <c r="W1124" s="116"/>
      <c r="X1124" s="116"/>
      <c r="Y1124" s="116"/>
      <c r="Z1124" s="116"/>
      <c r="AA1124" s="116"/>
      <c r="AB1124" s="116"/>
      <c r="AC1124" s="116"/>
      <c r="AD1124" s="116"/>
      <c r="AE1124" s="116"/>
      <c r="AF1124" s="116"/>
      <c r="AG1124" s="116"/>
      <c r="AH1124" s="116"/>
    </row>
    <row r="1125" spans="1:34" x14ac:dyDescent="0.3">
      <c r="A1125" s="126"/>
      <c r="B1125" s="126"/>
      <c r="C1125" s="126"/>
      <c r="D1125" s="126"/>
      <c r="E1125" s="117"/>
      <c r="F1125" s="117"/>
      <c r="G1125" s="117"/>
      <c r="H1125" s="117"/>
      <c r="I1125" s="117"/>
      <c r="J1125" s="117"/>
      <c r="K1125" s="117"/>
      <c r="L1125" s="117"/>
      <c r="M1125" s="117"/>
      <c r="N1125" s="117"/>
      <c r="O1125" s="117"/>
      <c r="P1125" s="117"/>
      <c r="Q1125" s="117"/>
      <c r="R1125" s="117"/>
      <c r="S1125" s="117"/>
      <c r="T1125" s="117"/>
      <c r="U1125" s="117"/>
      <c r="V1125" s="117"/>
      <c r="W1125" s="116"/>
      <c r="X1125" s="116"/>
      <c r="Y1125" s="116"/>
      <c r="Z1125" s="116"/>
      <c r="AA1125" s="116"/>
      <c r="AB1125" s="116"/>
      <c r="AC1125" s="116"/>
      <c r="AD1125" s="116"/>
      <c r="AE1125" s="116"/>
      <c r="AF1125" s="116"/>
      <c r="AG1125" s="116"/>
      <c r="AH1125" s="116"/>
    </row>
    <row r="1126" spans="1:34" x14ac:dyDescent="0.3">
      <c r="A1126" s="126"/>
      <c r="B1126" s="126"/>
      <c r="C1126" s="126" t="s">
        <v>35</v>
      </c>
      <c r="D1126" s="126"/>
      <c r="E1126" s="117"/>
      <c r="F1126" s="117" t="e">
        <f>ABS(B1120)/((B1122*B1124)^0.5)</f>
        <v>#VALUE!</v>
      </c>
      <c r="G1126" s="117"/>
      <c r="H1126" s="117"/>
      <c r="I1126" s="117"/>
      <c r="J1126" s="117"/>
      <c r="K1126" s="117"/>
      <c r="L1126" s="117"/>
      <c r="M1126" s="117"/>
      <c r="N1126" s="117"/>
      <c r="O1126" s="117"/>
      <c r="P1126" s="117"/>
      <c r="Q1126" s="117"/>
      <c r="R1126" s="117"/>
      <c r="S1126" s="117"/>
      <c r="T1126" s="117"/>
      <c r="U1126" s="117"/>
      <c r="V1126" s="117"/>
      <c r="W1126" s="116"/>
      <c r="X1126" s="116"/>
      <c r="Y1126" s="116"/>
      <c r="Z1126" s="116"/>
      <c r="AA1126" s="116"/>
      <c r="AB1126" s="116"/>
      <c r="AC1126" s="116"/>
      <c r="AD1126" s="116"/>
      <c r="AE1126" s="116"/>
      <c r="AF1126" s="116"/>
      <c r="AG1126" s="116"/>
      <c r="AH1126" s="116"/>
    </row>
    <row r="1127" spans="1:34" x14ac:dyDescent="0.3">
      <c r="A1127" s="126"/>
      <c r="B1127" s="126"/>
      <c r="C1127" s="126"/>
      <c r="D1127" s="126"/>
      <c r="E1127" s="117"/>
      <c r="F1127" s="117"/>
      <c r="G1127" s="117"/>
      <c r="H1127" s="117"/>
      <c r="I1127" s="117"/>
      <c r="J1127" s="117"/>
      <c r="K1127" s="117"/>
      <c r="L1127" s="117"/>
      <c r="M1127" s="117"/>
      <c r="N1127" s="117"/>
      <c r="O1127" s="117"/>
      <c r="P1127" s="117"/>
      <c r="Q1127" s="117"/>
      <c r="R1127" s="117"/>
      <c r="S1127" s="117"/>
      <c r="T1127" s="117"/>
      <c r="U1127" s="117"/>
      <c r="V1127" s="117"/>
      <c r="W1127" s="116"/>
      <c r="X1127" s="116"/>
      <c r="Y1127" s="116"/>
      <c r="Z1127" s="116"/>
      <c r="AA1127" s="116"/>
      <c r="AB1127" s="116"/>
      <c r="AC1127" s="116"/>
      <c r="AD1127" s="116"/>
      <c r="AE1127" s="116"/>
      <c r="AF1127" s="116"/>
      <c r="AG1127" s="116"/>
      <c r="AH1127" s="116"/>
    </row>
    <row r="1128" spans="1:34" x14ac:dyDescent="0.3">
      <c r="A1128" s="126"/>
      <c r="B1128" s="126"/>
      <c r="C1128" s="126" t="s">
        <v>36</v>
      </c>
      <c r="D1128" s="126"/>
      <c r="E1128" s="117"/>
      <c r="F1128" s="117" t="e">
        <f>IF(D1136*F1136=0,0,F1126)</f>
        <v>#VALUE!</v>
      </c>
      <c r="G1128" s="117"/>
      <c r="H1128" s="117"/>
      <c r="I1128" s="117"/>
      <c r="J1128" s="117"/>
      <c r="K1128" s="117"/>
      <c r="L1128" s="117"/>
      <c r="M1128" s="117"/>
      <c r="N1128" s="117"/>
      <c r="O1128" s="117"/>
      <c r="P1128" s="117"/>
      <c r="Q1128" s="117"/>
      <c r="R1128" s="117"/>
      <c r="S1128" s="117"/>
      <c r="T1128" s="117"/>
      <c r="U1128" s="117"/>
      <c r="V1128" s="117"/>
      <c r="W1128" s="116"/>
      <c r="X1128" s="116"/>
      <c r="Y1128" s="116"/>
      <c r="Z1128" s="116"/>
      <c r="AA1128" s="116"/>
      <c r="AB1128" s="116"/>
      <c r="AC1128" s="116"/>
      <c r="AD1128" s="116"/>
      <c r="AE1128" s="116"/>
      <c r="AF1128" s="116"/>
      <c r="AG1128" s="116"/>
      <c r="AH1128" s="116"/>
    </row>
    <row r="1129" spans="1:34" x14ac:dyDescent="0.3">
      <c r="A1129" s="126"/>
      <c r="B1129" s="126"/>
      <c r="C1129" s="126"/>
      <c r="D1129" s="126"/>
      <c r="E1129" s="117"/>
      <c r="F1129" s="117"/>
      <c r="G1129" s="117"/>
      <c r="H1129" s="117"/>
      <c r="I1129" s="117"/>
      <c r="J1129" s="117"/>
      <c r="K1129" s="117"/>
      <c r="L1129" s="117"/>
      <c r="M1129" s="117"/>
      <c r="N1129" s="117"/>
      <c r="O1129" s="117"/>
      <c r="P1129" s="117"/>
      <c r="Q1129" s="117"/>
      <c r="R1129" s="117"/>
      <c r="S1129" s="117"/>
      <c r="T1129" s="117"/>
      <c r="U1129" s="117"/>
      <c r="V1129" s="117"/>
      <c r="W1129" s="116"/>
      <c r="X1129" s="116"/>
      <c r="Y1129" s="116"/>
      <c r="Z1129" s="116"/>
      <c r="AA1129" s="116"/>
      <c r="AB1129" s="116"/>
      <c r="AC1129" s="116"/>
      <c r="AD1129" s="116"/>
      <c r="AE1129" s="116"/>
      <c r="AF1129" s="116"/>
      <c r="AG1129" s="116"/>
      <c r="AH1129" s="116"/>
    </row>
    <row r="1130" spans="1:34" x14ac:dyDescent="0.3">
      <c r="A1130" s="126"/>
      <c r="B1130" s="126"/>
      <c r="C1130" s="126" t="s">
        <v>28</v>
      </c>
      <c r="D1130" s="126" t="e">
        <f>(I1117-F1130*A1117)/B1118</f>
        <v>#VALUE!</v>
      </c>
      <c r="E1130" s="117" t="s">
        <v>31</v>
      </c>
      <c r="F1130" s="117" t="e">
        <f>(B1120/B1122)</f>
        <v>#VALUE!</v>
      </c>
      <c r="G1130" s="117"/>
      <c r="H1130" s="117"/>
      <c r="I1130" s="117"/>
      <c r="J1130" s="117"/>
      <c r="K1130" s="117"/>
      <c r="L1130" s="117"/>
      <c r="M1130" s="117"/>
      <c r="N1130" s="117"/>
      <c r="O1130" s="117"/>
      <c r="P1130" s="117"/>
      <c r="Q1130" s="117"/>
      <c r="R1130" s="117"/>
      <c r="S1130" s="117"/>
      <c r="T1130" s="117"/>
      <c r="U1130" s="117"/>
      <c r="V1130" s="117"/>
      <c r="W1130" s="116"/>
      <c r="X1130" s="116"/>
      <c r="Y1130" s="116"/>
      <c r="Z1130" s="116"/>
      <c r="AA1130" s="116"/>
      <c r="AB1130" s="116"/>
      <c r="AC1130" s="116"/>
      <c r="AD1130" s="116"/>
      <c r="AE1130" s="116"/>
      <c r="AF1130" s="116"/>
      <c r="AG1130" s="116"/>
      <c r="AH1130" s="116"/>
    </row>
    <row r="1131" spans="1:34" x14ac:dyDescent="0.3">
      <c r="A1131" s="126"/>
      <c r="B1131" s="126"/>
      <c r="C1131" s="126"/>
      <c r="D1131" s="126"/>
      <c r="E1131" s="117"/>
      <c r="F1131" s="117"/>
      <c r="G1131" s="117"/>
      <c r="H1131" s="117"/>
      <c r="I1131" s="117"/>
      <c r="J1131" s="117"/>
      <c r="K1131" s="117"/>
      <c r="L1131" s="117"/>
      <c r="M1131" s="117"/>
      <c r="N1131" s="117"/>
      <c r="O1131" s="117"/>
      <c r="P1131" s="117"/>
      <c r="Q1131" s="117"/>
      <c r="R1131" s="117"/>
      <c r="S1131" s="117"/>
      <c r="T1131" s="117"/>
      <c r="U1131" s="117"/>
      <c r="V1131" s="117"/>
      <c r="W1131" s="116"/>
      <c r="X1131" s="116"/>
      <c r="Y1131" s="116"/>
      <c r="Z1131" s="116"/>
      <c r="AA1131" s="116"/>
      <c r="AB1131" s="116"/>
      <c r="AC1131" s="116"/>
      <c r="AD1131" s="116"/>
      <c r="AE1131" s="116"/>
      <c r="AF1131" s="116"/>
      <c r="AG1131" s="116"/>
      <c r="AH1131" s="116"/>
    </row>
    <row r="1132" spans="1:34" x14ac:dyDescent="0.3">
      <c r="A1132" s="126"/>
      <c r="B1132" s="126"/>
      <c r="C1132" s="126" t="s">
        <v>29</v>
      </c>
      <c r="D1132" s="126" t="e">
        <f>((2.71828184^(-D1130/F1130)))-ABS(V1076-W1076)</f>
        <v>#VALUE!</v>
      </c>
      <c r="E1132" s="117" t="s">
        <v>32</v>
      </c>
      <c r="F1132" s="117">
        <f>'FALL A+F'!$F$159</f>
        <v>0</v>
      </c>
      <c r="G1132" s="117"/>
      <c r="H1132" s="117"/>
      <c r="I1132" s="117"/>
      <c r="J1132" s="117"/>
      <c r="K1132" s="117"/>
      <c r="L1132" s="117"/>
      <c r="M1132" s="117"/>
      <c r="N1132" s="117"/>
      <c r="O1132" s="117"/>
      <c r="P1132" s="117"/>
      <c r="Q1132" s="117"/>
      <c r="R1132" s="117"/>
      <c r="S1132" s="117"/>
      <c r="T1132" s="117"/>
      <c r="U1132" s="117"/>
      <c r="V1132" s="117"/>
      <c r="W1132" s="116"/>
      <c r="X1132" s="116"/>
      <c r="Y1132" s="116"/>
      <c r="Z1132" s="116"/>
      <c r="AA1132" s="116"/>
      <c r="AB1132" s="116"/>
      <c r="AC1132" s="116"/>
      <c r="AD1132" s="116"/>
      <c r="AE1132" s="116"/>
      <c r="AF1132" s="116"/>
      <c r="AG1132" s="116"/>
      <c r="AH1132" s="116"/>
    </row>
    <row r="1133" spans="1:34" x14ac:dyDescent="0.3">
      <c r="A1133" s="126"/>
      <c r="B1133" s="126"/>
      <c r="C1133" s="126"/>
      <c r="D1133" s="126"/>
      <c r="E1133" s="117"/>
      <c r="F1133" s="117"/>
      <c r="G1133" s="117"/>
      <c r="H1133" s="117"/>
      <c r="I1133" s="117"/>
      <c r="J1133" s="117"/>
      <c r="K1133" s="117"/>
      <c r="L1133" s="117"/>
      <c r="M1133" s="117"/>
      <c r="N1133" s="117"/>
      <c r="O1133" s="117"/>
      <c r="P1133" s="117"/>
      <c r="Q1133" s="117"/>
      <c r="R1133" s="117"/>
      <c r="S1133" s="117"/>
      <c r="T1133" s="117"/>
      <c r="U1133" s="117"/>
      <c r="V1133" s="117"/>
      <c r="W1133" s="116"/>
      <c r="X1133" s="116"/>
      <c r="Y1133" s="116"/>
      <c r="Z1133" s="116"/>
      <c r="AA1133" s="116"/>
      <c r="AB1133" s="116"/>
      <c r="AC1133" s="116"/>
      <c r="AD1133" s="116"/>
      <c r="AE1133" s="116"/>
      <c r="AF1133" s="116"/>
      <c r="AG1133" s="116"/>
      <c r="AH1133" s="116"/>
    </row>
    <row r="1134" spans="1:34" x14ac:dyDescent="0.3">
      <c r="A1134" s="126"/>
      <c r="B1134" s="126"/>
      <c r="C1134" s="126" t="s">
        <v>30</v>
      </c>
      <c r="D1134" s="126">
        <f>(E1115+F1134)</f>
        <v>30.599999999999998</v>
      </c>
      <c r="E1134" s="117" t="s">
        <v>20</v>
      </c>
      <c r="F1134" s="117">
        <f>(MAX(B995:B1034)-MIN(B995:B1034))*2.4</f>
        <v>21.599999999999998</v>
      </c>
      <c r="G1134" s="117"/>
      <c r="H1134" s="117"/>
      <c r="I1134" s="117"/>
      <c r="J1134" s="117"/>
      <c r="K1134" s="117"/>
      <c r="L1134" s="117"/>
      <c r="M1134" s="117"/>
      <c r="N1134" s="117"/>
      <c r="O1134" s="117"/>
      <c r="P1134" s="117"/>
      <c r="Q1134" s="117"/>
      <c r="R1134" s="117"/>
      <c r="S1134" s="117"/>
      <c r="T1134" s="117"/>
      <c r="U1134" s="117"/>
      <c r="V1134" s="117"/>
      <c r="W1134" s="116"/>
      <c r="X1134" s="116"/>
      <c r="Y1134" s="116"/>
      <c r="Z1134" s="116"/>
      <c r="AA1134" s="116"/>
      <c r="AB1134" s="116"/>
      <c r="AC1134" s="116"/>
      <c r="AD1134" s="116"/>
      <c r="AE1134" s="116"/>
      <c r="AF1134" s="116"/>
      <c r="AG1134" s="116"/>
      <c r="AH1134" s="116"/>
    </row>
    <row r="1135" spans="1:34" x14ac:dyDescent="0.3">
      <c r="A1135" s="126"/>
      <c r="B1135" s="126"/>
      <c r="C1135" s="126"/>
      <c r="D1135" s="126"/>
      <c r="E1135" s="117"/>
      <c r="F1135" s="117"/>
      <c r="G1135" s="117"/>
      <c r="H1135" s="117"/>
      <c r="I1135" s="117"/>
      <c r="J1135" s="117"/>
      <c r="K1135" s="117"/>
      <c r="L1135" s="117"/>
      <c r="M1135" s="117"/>
      <c r="N1135" s="117"/>
      <c r="O1135" s="117"/>
      <c r="P1135" s="117"/>
      <c r="Q1135" s="117"/>
      <c r="R1135" s="117"/>
      <c r="S1135" s="117"/>
      <c r="T1135" s="117"/>
      <c r="U1135" s="117"/>
      <c r="V1135" s="117"/>
      <c r="W1135" s="116"/>
      <c r="X1135" s="116"/>
      <c r="Y1135" s="116"/>
      <c r="Z1135" s="116"/>
      <c r="AA1135" s="116"/>
      <c r="AB1135" s="116"/>
      <c r="AC1135" s="116"/>
      <c r="AD1135" s="116"/>
      <c r="AE1135" s="116"/>
      <c r="AF1135" s="116"/>
      <c r="AG1135" s="116"/>
      <c r="AH1135" s="116"/>
    </row>
    <row r="1136" spans="1:34" x14ac:dyDescent="0.3">
      <c r="A1136" s="126"/>
      <c r="B1136" s="126"/>
      <c r="C1136" s="126" t="s">
        <v>22</v>
      </c>
      <c r="D1136" s="126" t="e">
        <f>IF(A1115&lt;D1132,0,F1126)</f>
        <v>#VALUE!</v>
      </c>
      <c r="E1136" s="117" t="s">
        <v>24</v>
      </c>
      <c r="F1136" s="117" t="e">
        <f>IF(A1076&gt;D1132,0,D1132)</f>
        <v>#VALUE!</v>
      </c>
      <c r="G1136" s="117"/>
      <c r="H1136" s="117"/>
      <c r="I1136" s="117"/>
      <c r="J1136" s="117"/>
      <c r="K1136" s="117"/>
      <c r="L1136" s="117"/>
      <c r="M1136" s="117"/>
      <c r="N1136" s="117"/>
      <c r="O1136" s="117"/>
      <c r="P1136" s="117"/>
      <c r="Q1136" s="117"/>
      <c r="R1136" s="117"/>
      <c r="S1136" s="117"/>
      <c r="T1136" s="117"/>
      <c r="U1136" s="117"/>
      <c r="V1136" s="117"/>
      <c r="W1136" s="116"/>
      <c r="X1136" s="116"/>
      <c r="Y1136" s="116"/>
      <c r="Z1136" s="116"/>
      <c r="AA1136" s="116"/>
      <c r="AB1136" s="116"/>
      <c r="AC1136" s="116"/>
      <c r="AD1136" s="116"/>
      <c r="AE1136" s="116"/>
      <c r="AF1136" s="116"/>
      <c r="AG1136" s="116"/>
      <c r="AH1136" s="116"/>
    </row>
    <row r="1137" spans="1:34" x14ac:dyDescent="0.3">
      <c r="A1137" s="126"/>
      <c r="B1137" s="126"/>
      <c r="C1137" s="126"/>
      <c r="D1137" s="126"/>
      <c r="E1137" s="117"/>
      <c r="F1137" s="117"/>
      <c r="G1137" s="117"/>
      <c r="H1137" s="117"/>
      <c r="I1137" s="117"/>
      <c r="J1137" s="117"/>
      <c r="K1137" s="117"/>
      <c r="L1137" s="117"/>
      <c r="M1137" s="117"/>
      <c r="N1137" s="117"/>
      <c r="O1137" s="117"/>
      <c r="P1137" s="117"/>
      <c r="Q1137" s="117"/>
      <c r="R1137" s="117"/>
      <c r="S1137" s="117"/>
      <c r="T1137" s="117"/>
      <c r="U1137" s="117"/>
      <c r="V1137" s="117"/>
      <c r="W1137" s="116"/>
      <c r="X1137" s="116"/>
      <c r="Y1137" s="116"/>
      <c r="Z1137" s="116"/>
      <c r="AA1137" s="116"/>
      <c r="AB1137" s="116"/>
      <c r="AC1137" s="116"/>
      <c r="AD1137" s="116"/>
      <c r="AE1137" s="116"/>
      <c r="AF1137" s="116"/>
      <c r="AG1137" s="116"/>
      <c r="AH1137" s="116"/>
    </row>
    <row r="1138" spans="1:34" x14ac:dyDescent="0.3">
      <c r="A1138" s="126"/>
      <c r="B1138" s="126"/>
      <c r="C1138" s="126" t="s">
        <v>23</v>
      </c>
      <c r="D1138" s="126" t="s">
        <v>21</v>
      </c>
      <c r="E1138" s="117"/>
      <c r="F1138" s="117"/>
      <c r="G1138" s="117"/>
      <c r="H1138" s="117"/>
      <c r="I1138" s="117"/>
      <c r="J1138" s="117"/>
      <c r="K1138" s="117"/>
      <c r="L1138" s="117"/>
      <c r="M1138" s="117"/>
      <c r="N1138" s="117"/>
      <c r="O1138" s="117"/>
      <c r="P1138" s="117"/>
      <c r="Q1138" s="117"/>
      <c r="R1138" s="117"/>
      <c r="S1138" s="117"/>
      <c r="T1138" s="117"/>
      <c r="U1138" s="117"/>
      <c r="V1138" s="117"/>
      <c r="W1138" s="116"/>
      <c r="X1138" s="116"/>
      <c r="Y1138" s="116"/>
      <c r="Z1138" s="116"/>
      <c r="AA1138" s="116"/>
      <c r="AB1138" s="116"/>
      <c r="AC1138" s="116"/>
      <c r="AD1138" s="116"/>
      <c r="AE1138" s="116"/>
      <c r="AF1138" s="116"/>
      <c r="AG1138" s="116"/>
      <c r="AH1138" s="116"/>
    </row>
    <row r="1139" spans="1:34" x14ac:dyDescent="0.3">
      <c r="A1139" s="126"/>
      <c r="B1139" s="126"/>
      <c r="C1139" s="126"/>
      <c r="D1139" s="126"/>
      <c r="E1139" s="117"/>
      <c r="F1139" s="117"/>
      <c r="G1139" s="117"/>
      <c r="H1139" s="117"/>
      <c r="I1139" s="117"/>
      <c r="J1139" s="117"/>
      <c r="K1139" s="117"/>
      <c r="L1139" s="117"/>
      <c r="M1139" s="117"/>
      <c r="N1139" s="117"/>
      <c r="O1139" s="117"/>
      <c r="P1139" s="117"/>
      <c r="Q1139" s="117"/>
      <c r="R1139" s="117"/>
      <c r="S1139" s="117"/>
      <c r="T1139" s="117"/>
      <c r="U1139" s="117"/>
      <c r="V1139" s="117"/>
      <c r="W1139" s="116"/>
      <c r="X1139" s="116"/>
      <c r="Y1139" s="116"/>
      <c r="Z1139" s="116"/>
      <c r="AA1139" s="116"/>
      <c r="AB1139" s="116"/>
      <c r="AC1139" s="116"/>
      <c r="AD1139" s="116"/>
      <c r="AE1139" s="116"/>
      <c r="AF1139" s="116"/>
      <c r="AG1139" s="116"/>
      <c r="AH1139" s="116"/>
    </row>
    <row r="1140" spans="1:34" x14ac:dyDescent="0.3">
      <c r="A1140" s="126"/>
      <c r="B1140" s="126"/>
      <c r="C1140" s="126"/>
      <c r="D1140" s="126"/>
      <c r="E1140" s="117"/>
      <c r="F1140" s="117"/>
      <c r="G1140" s="117"/>
      <c r="H1140" s="117"/>
      <c r="I1140" s="117"/>
      <c r="J1140" s="117"/>
      <c r="K1140" s="117"/>
      <c r="L1140" s="117"/>
      <c r="M1140" s="117"/>
      <c r="N1140" s="117"/>
      <c r="O1140" s="117"/>
      <c r="P1140" s="117"/>
      <c r="Q1140" s="117"/>
      <c r="R1140" s="117"/>
      <c r="S1140" s="117"/>
      <c r="T1140" s="117"/>
      <c r="U1140" s="117"/>
      <c r="V1140" s="117"/>
      <c r="W1140" s="116"/>
      <c r="X1140" s="116"/>
      <c r="Y1140" s="116"/>
      <c r="Z1140" s="116"/>
      <c r="AA1140" s="116"/>
      <c r="AB1140" s="116"/>
      <c r="AC1140" s="116"/>
      <c r="AD1140" s="116"/>
      <c r="AE1140" s="116"/>
      <c r="AF1140" s="116"/>
      <c r="AG1140" s="116"/>
      <c r="AH1140" s="116"/>
    </row>
    <row r="1141" spans="1:34" x14ac:dyDescent="0.3">
      <c r="A1141" s="126"/>
      <c r="B1141" s="126"/>
      <c r="C1141" s="126" t="s">
        <v>25</v>
      </c>
      <c r="D1141" s="126"/>
      <c r="E1141" s="117"/>
      <c r="F1141" s="117"/>
      <c r="G1141" s="117"/>
      <c r="H1141" s="117"/>
      <c r="I1141" s="117"/>
      <c r="J1141" s="117"/>
      <c r="K1141" s="117"/>
      <c r="L1141" s="117"/>
      <c r="M1141" s="117"/>
      <c r="N1141" s="117"/>
      <c r="O1141" s="117"/>
      <c r="P1141" s="117"/>
      <c r="Q1141" s="117"/>
      <c r="R1141" s="117"/>
      <c r="S1141" s="117"/>
      <c r="T1141" s="117"/>
      <c r="U1141" s="117"/>
      <c r="V1141" s="117"/>
      <c r="W1141" s="116"/>
      <c r="X1141" s="116"/>
      <c r="Y1141" s="116"/>
      <c r="Z1141" s="116"/>
      <c r="AA1141" s="116"/>
      <c r="AB1141" s="116"/>
      <c r="AC1141" s="116"/>
      <c r="AD1141" s="116"/>
      <c r="AE1141" s="116"/>
      <c r="AF1141" s="116"/>
      <c r="AG1141" s="116"/>
      <c r="AH1141" s="116"/>
    </row>
    <row r="1142" spans="1:34" x14ac:dyDescent="0.3">
      <c r="A1142" s="126"/>
      <c r="B1142" s="126"/>
      <c r="C1142" s="126"/>
      <c r="D1142" s="126"/>
      <c r="E1142" s="117"/>
      <c r="F1142" s="117"/>
      <c r="G1142" s="117"/>
      <c r="H1142" s="117"/>
      <c r="I1142" s="117"/>
      <c r="J1142" s="117"/>
      <c r="K1142" s="117"/>
      <c r="L1142" s="117"/>
      <c r="M1142" s="117"/>
      <c r="N1142" s="117"/>
      <c r="O1142" s="117"/>
      <c r="P1142" s="117"/>
      <c r="Q1142" s="117"/>
      <c r="R1142" s="117"/>
      <c r="S1142" s="117"/>
      <c r="T1142" s="117"/>
      <c r="U1142" s="117"/>
      <c r="V1142" s="117"/>
      <c r="W1142" s="116"/>
      <c r="X1142" s="116"/>
      <c r="Y1142" s="116"/>
      <c r="Z1142" s="116"/>
      <c r="AA1142" s="116"/>
      <c r="AB1142" s="116"/>
      <c r="AC1142" s="116"/>
      <c r="AD1142" s="116"/>
      <c r="AE1142" s="116"/>
      <c r="AF1142" s="116"/>
      <c r="AG1142" s="116"/>
      <c r="AH1142" s="116"/>
    </row>
    <row r="1143" spans="1:34" x14ac:dyDescent="0.3">
      <c r="A1143" s="126"/>
      <c r="B1143" s="126"/>
      <c r="C1143" s="126" t="s">
        <v>26</v>
      </c>
      <c r="D1143" s="126">
        <v>700</v>
      </c>
      <c r="E1143" s="117" t="s">
        <v>33</v>
      </c>
      <c r="F1143" s="117" t="e">
        <f>((2.71828184^(F1130*LN((D1143)+ABS(V1076-W1076)))+D1130)/((2.71828184^(F1130*LN((D1143)+ABS(V1076-W1076)))+D1130)+1))*1</f>
        <v>#VALUE!</v>
      </c>
      <c r="G1143" s="117"/>
      <c r="H1143" s="117"/>
      <c r="I1143" s="117"/>
      <c r="J1143" s="117"/>
      <c r="K1143" s="117"/>
      <c r="L1143" s="117"/>
      <c r="M1143" s="117"/>
      <c r="N1143" s="117"/>
      <c r="O1143" s="117"/>
      <c r="P1143" s="117"/>
      <c r="Q1143" s="117"/>
      <c r="R1143" s="117"/>
      <c r="S1143" s="117"/>
      <c r="T1143" s="117"/>
      <c r="U1143" s="117"/>
      <c r="V1143" s="117"/>
      <c r="W1143" s="116"/>
      <c r="X1143" s="116"/>
      <c r="Y1143" s="116"/>
      <c r="Z1143" s="116"/>
      <c r="AA1143" s="116"/>
      <c r="AB1143" s="116"/>
      <c r="AC1143" s="116"/>
      <c r="AD1143" s="116"/>
      <c r="AE1143" s="116"/>
      <c r="AF1143" s="116"/>
      <c r="AG1143" s="116"/>
      <c r="AH1143" s="116"/>
    </row>
    <row r="1144" spans="1:34" x14ac:dyDescent="0.3">
      <c r="A1144" s="126"/>
      <c r="B1144" s="126"/>
      <c r="C1144" s="126" t="s">
        <v>49</v>
      </c>
      <c r="D1144" s="126"/>
      <c r="E1144" s="117"/>
      <c r="F1144" s="117"/>
      <c r="G1144" s="117"/>
      <c r="H1144" s="117"/>
      <c r="I1144" s="117"/>
      <c r="J1144" s="117"/>
      <c r="K1144" s="117"/>
      <c r="L1144" s="117"/>
      <c r="M1144" s="117"/>
      <c r="N1144" s="117"/>
      <c r="O1144" s="117"/>
      <c r="P1144" s="117"/>
      <c r="Q1144" s="117"/>
      <c r="R1144" s="117"/>
      <c r="S1144" s="117"/>
      <c r="T1144" s="117"/>
      <c r="U1144" s="117"/>
      <c r="V1144" s="117"/>
      <c r="W1144" s="116"/>
      <c r="X1144" s="116"/>
      <c r="Y1144" s="116"/>
      <c r="Z1144" s="116"/>
      <c r="AA1144" s="116"/>
      <c r="AB1144" s="116"/>
      <c r="AC1144" s="116"/>
      <c r="AD1144" s="116"/>
      <c r="AE1144" s="116"/>
      <c r="AF1144" s="116"/>
      <c r="AG1144" s="116"/>
      <c r="AH1144" s="116"/>
    </row>
    <row r="1145" spans="1:34" x14ac:dyDescent="0.3">
      <c r="A1145" s="126"/>
      <c r="B1145" s="126"/>
      <c r="C1145" s="126"/>
      <c r="D1145" s="126"/>
      <c r="E1145" s="117"/>
      <c r="F1145" s="117"/>
      <c r="G1145" s="117"/>
      <c r="H1145" s="117"/>
      <c r="I1145" s="117"/>
      <c r="J1145" s="117"/>
      <c r="K1145" s="117"/>
      <c r="L1145" s="117"/>
      <c r="M1145" s="117"/>
      <c r="N1145" s="117"/>
      <c r="O1145" s="117"/>
      <c r="P1145" s="117"/>
      <c r="Q1145" s="117"/>
      <c r="R1145" s="117"/>
      <c r="S1145" s="117"/>
      <c r="T1145" s="117"/>
      <c r="U1145" s="117"/>
      <c r="V1145" s="117"/>
      <c r="W1145" s="116"/>
      <c r="X1145" s="116"/>
      <c r="Y1145" s="116"/>
      <c r="Z1145" s="116"/>
      <c r="AA1145" s="116"/>
      <c r="AB1145" s="116"/>
      <c r="AC1145" s="116"/>
      <c r="AD1145" s="116"/>
      <c r="AE1145" s="116"/>
      <c r="AF1145" s="116"/>
      <c r="AG1145" s="116"/>
      <c r="AH1145" s="116"/>
    </row>
    <row r="1146" spans="1:34" x14ac:dyDescent="0.3">
      <c r="A1146" s="126"/>
      <c r="B1146" s="126"/>
      <c r="C1146" s="126" t="s">
        <v>27</v>
      </c>
      <c r="D1146" s="126">
        <v>302.83999999999997</v>
      </c>
      <c r="E1146" s="117" t="s">
        <v>34</v>
      </c>
      <c r="F1146" s="117" t="e">
        <f>(2.71828184^((LN((D1146/D1134)/(1-(D1146/D1134)))-D1130)/F1130))</f>
        <v>#NUM!</v>
      </c>
      <c r="G1146" s="117"/>
      <c r="H1146" s="117"/>
      <c r="I1146" s="117"/>
      <c r="J1146" s="117"/>
      <c r="K1146" s="117"/>
      <c r="L1146" s="117"/>
      <c r="M1146" s="117"/>
      <c r="N1146" s="117"/>
      <c r="O1146" s="117"/>
      <c r="P1146" s="117"/>
      <c r="Q1146" s="117"/>
      <c r="R1146" s="117"/>
      <c r="S1146" s="117"/>
      <c r="T1146" s="117"/>
      <c r="U1146" s="117"/>
      <c r="V1146" s="117"/>
      <c r="W1146" s="116"/>
      <c r="X1146" s="116"/>
      <c r="Y1146" s="116"/>
      <c r="Z1146" s="116"/>
      <c r="AA1146" s="116"/>
      <c r="AB1146" s="116"/>
      <c r="AC1146" s="116"/>
      <c r="AD1146" s="116"/>
      <c r="AE1146" s="116"/>
      <c r="AF1146" s="116"/>
      <c r="AG1146" s="116"/>
      <c r="AH1146" s="116"/>
    </row>
    <row r="1147" spans="1:34" x14ac:dyDescent="0.3">
      <c r="A1147" s="126"/>
      <c r="B1147" s="126"/>
      <c r="C1147" s="126" t="s">
        <v>38</v>
      </c>
      <c r="D1147" s="126"/>
      <c r="E1147" s="117"/>
      <c r="F1147" s="117"/>
      <c r="G1147" s="117"/>
      <c r="H1147" s="117"/>
      <c r="I1147" s="117"/>
      <c r="J1147" s="117"/>
      <c r="K1147" s="117"/>
      <c r="L1147" s="117"/>
      <c r="M1147" s="117"/>
      <c r="N1147" s="117"/>
      <c r="O1147" s="117"/>
      <c r="P1147" s="117"/>
      <c r="Q1147" s="117"/>
      <c r="R1147" s="117"/>
      <c r="S1147" s="117"/>
      <c r="T1147" s="117"/>
      <c r="U1147" s="117"/>
      <c r="V1147" s="117"/>
      <c r="W1147" s="116"/>
      <c r="X1147" s="116"/>
      <c r="Y1147" s="116"/>
      <c r="Z1147" s="116"/>
      <c r="AA1147" s="116"/>
      <c r="AB1147" s="116"/>
      <c r="AC1147" s="116"/>
      <c r="AD1147" s="116"/>
      <c r="AE1147" s="116"/>
      <c r="AF1147" s="116"/>
      <c r="AG1147" s="116"/>
      <c r="AH1147" s="116"/>
    </row>
    <row r="1148" spans="1:34" x14ac:dyDescent="0.3">
      <c r="A1148" s="126"/>
      <c r="B1148" s="126"/>
      <c r="C1148" s="126" t="s">
        <v>39</v>
      </c>
      <c r="D1148" s="126"/>
      <c r="E1148" s="117"/>
      <c r="F1148" s="117"/>
      <c r="G1148" s="117"/>
      <c r="H1148" s="117"/>
      <c r="I1148" s="117"/>
      <c r="J1148" s="117"/>
      <c r="K1148" s="117"/>
      <c r="L1148" s="117"/>
      <c r="M1148" s="117"/>
      <c r="N1148" s="117"/>
      <c r="O1148" s="117"/>
      <c r="P1148" s="117"/>
      <c r="Q1148" s="117"/>
      <c r="R1148" s="117"/>
      <c r="S1148" s="117"/>
      <c r="T1148" s="117"/>
      <c r="U1148" s="117"/>
      <c r="V1148" s="117"/>
      <c r="W1148" s="116"/>
      <c r="X1148" s="116"/>
      <c r="Y1148" s="116"/>
      <c r="Z1148" s="116"/>
      <c r="AA1148" s="116"/>
      <c r="AB1148" s="116"/>
      <c r="AC1148" s="116"/>
      <c r="AD1148" s="116"/>
      <c r="AE1148" s="116"/>
      <c r="AF1148" s="116"/>
      <c r="AG1148" s="116"/>
      <c r="AH1148" s="116"/>
    </row>
    <row r="1149" spans="1:34" x14ac:dyDescent="0.3">
      <c r="A1149" s="126"/>
      <c r="B1149" s="126"/>
      <c r="C1149" s="126"/>
      <c r="D1149" s="126"/>
      <c r="E1149" s="117"/>
      <c r="F1149" s="117"/>
      <c r="G1149" s="117"/>
      <c r="H1149" s="117"/>
      <c r="I1149" s="117"/>
      <c r="J1149" s="117"/>
      <c r="K1149" s="117"/>
      <c r="L1149" s="117"/>
      <c r="M1149" s="117"/>
      <c r="N1149" s="117"/>
      <c r="O1149" s="117"/>
      <c r="P1149" s="117"/>
      <c r="Q1149" s="117"/>
      <c r="R1149" s="117"/>
      <c r="S1149" s="117"/>
      <c r="T1149" s="117"/>
      <c r="U1149" s="117"/>
      <c r="V1149" s="117"/>
      <c r="W1149" s="116"/>
      <c r="X1149" s="116"/>
      <c r="Y1149" s="116"/>
      <c r="Z1149" s="116"/>
      <c r="AA1149" s="116"/>
      <c r="AB1149" s="116"/>
      <c r="AC1149" s="116"/>
      <c r="AD1149" s="116"/>
      <c r="AE1149" s="116"/>
      <c r="AF1149" s="116"/>
      <c r="AG1149" s="116"/>
      <c r="AH1149" s="116"/>
    </row>
    <row r="1150" spans="1:34" x14ac:dyDescent="0.3">
      <c r="A1150" s="126"/>
      <c r="B1150" s="126"/>
      <c r="C1150" s="126"/>
      <c r="D1150" s="126"/>
      <c r="E1150" s="117"/>
      <c r="F1150" s="117"/>
      <c r="G1150" s="117"/>
      <c r="H1150" s="117"/>
      <c r="I1150" s="117"/>
      <c r="J1150" s="117"/>
      <c r="K1150" s="117"/>
      <c r="L1150" s="117"/>
      <c r="M1150" s="117"/>
      <c r="N1150" s="117"/>
      <c r="O1150" s="117"/>
      <c r="P1150" s="117"/>
      <c r="Q1150" s="117"/>
      <c r="R1150" s="117"/>
      <c r="S1150" s="117"/>
      <c r="T1150" s="117"/>
      <c r="U1150" s="117"/>
      <c r="V1150" s="117"/>
      <c r="W1150" s="116"/>
      <c r="X1150" s="116"/>
      <c r="Y1150" s="116"/>
      <c r="Z1150" s="116"/>
      <c r="AA1150" s="116"/>
      <c r="AB1150" s="116"/>
      <c r="AC1150" s="116"/>
      <c r="AD1150" s="116"/>
      <c r="AE1150" s="116"/>
      <c r="AF1150" s="116"/>
      <c r="AG1150" s="116"/>
      <c r="AH1150" s="116"/>
    </row>
    <row r="1151" spans="1:34" x14ac:dyDescent="0.3">
      <c r="A1151" s="126"/>
      <c r="B1151" s="126"/>
      <c r="C1151" s="126"/>
      <c r="D1151" s="126"/>
      <c r="E1151" s="117"/>
      <c r="F1151" s="117"/>
      <c r="G1151" s="117"/>
      <c r="H1151" s="117"/>
      <c r="I1151" s="117"/>
      <c r="J1151" s="117"/>
      <c r="K1151" s="117"/>
      <c r="L1151" s="117"/>
      <c r="M1151" s="117"/>
      <c r="N1151" s="117"/>
      <c r="O1151" s="117"/>
      <c r="P1151" s="117"/>
      <c r="Q1151" s="117"/>
      <c r="R1151" s="117"/>
      <c r="S1151" s="117"/>
      <c r="T1151" s="117"/>
      <c r="U1151" s="117"/>
      <c r="V1151" s="117"/>
      <c r="W1151" s="116"/>
      <c r="X1151" s="116"/>
      <c r="Y1151" s="116"/>
      <c r="Z1151" s="116"/>
      <c r="AA1151" s="116"/>
      <c r="AB1151" s="116"/>
      <c r="AC1151" s="116"/>
      <c r="AD1151" s="116"/>
      <c r="AE1151" s="116"/>
      <c r="AF1151" s="116"/>
      <c r="AG1151" s="116"/>
      <c r="AH1151" s="116"/>
    </row>
    <row r="1152" spans="1:34" x14ac:dyDescent="0.3">
      <c r="A1152" s="126"/>
      <c r="B1152" s="126"/>
      <c r="C1152" s="126"/>
      <c r="D1152" s="126"/>
      <c r="E1152" s="117"/>
      <c r="F1152" s="117"/>
      <c r="G1152" s="117"/>
      <c r="H1152" s="117"/>
      <c r="I1152" s="117"/>
      <c r="J1152" s="117"/>
      <c r="K1152" s="117"/>
      <c r="L1152" s="117"/>
      <c r="M1152" s="117"/>
      <c r="N1152" s="117"/>
      <c r="O1152" s="117"/>
      <c r="P1152" s="117"/>
      <c r="Q1152" s="117"/>
      <c r="R1152" s="117"/>
      <c r="S1152" s="117"/>
      <c r="T1152" s="117"/>
      <c r="U1152" s="117"/>
      <c r="V1152" s="117"/>
      <c r="W1152" s="116"/>
      <c r="X1152" s="116"/>
      <c r="Y1152" s="116"/>
      <c r="Z1152" s="116"/>
      <c r="AA1152" s="116"/>
      <c r="AB1152" s="116"/>
      <c r="AC1152" s="116"/>
      <c r="AD1152" s="116"/>
      <c r="AE1152" s="116"/>
      <c r="AF1152" s="116"/>
      <c r="AG1152" s="116"/>
      <c r="AH1152" s="116"/>
    </row>
    <row r="1153" spans="1:34" x14ac:dyDescent="0.3">
      <c r="A1153" s="126"/>
      <c r="B1153" s="126"/>
      <c r="C1153" s="126"/>
      <c r="D1153" s="126"/>
      <c r="E1153" s="117"/>
      <c r="F1153" s="117"/>
      <c r="G1153" s="117"/>
      <c r="H1153" s="117"/>
      <c r="I1153" s="117"/>
      <c r="J1153" s="117"/>
      <c r="K1153" s="117"/>
      <c r="L1153" s="117"/>
      <c r="M1153" s="117"/>
      <c r="N1153" s="117"/>
      <c r="O1153" s="117"/>
      <c r="P1153" s="117"/>
      <c r="Q1153" s="117"/>
      <c r="R1153" s="117"/>
      <c r="S1153" s="117"/>
      <c r="T1153" s="117"/>
      <c r="U1153" s="117"/>
      <c r="V1153" s="117"/>
      <c r="W1153" s="116"/>
      <c r="X1153" s="116"/>
      <c r="Y1153" s="116"/>
      <c r="Z1153" s="116"/>
      <c r="AA1153" s="116"/>
      <c r="AB1153" s="116"/>
      <c r="AC1153" s="116"/>
      <c r="AD1153" s="116"/>
      <c r="AE1153" s="116"/>
      <c r="AF1153" s="116"/>
      <c r="AG1153" s="116"/>
      <c r="AH1153" s="116"/>
    </row>
    <row r="1154" spans="1:34" x14ac:dyDescent="0.3">
      <c r="A1154" s="126"/>
      <c r="B1154" s="126"/>
      <c r="C1154" s="126"/>
      <c r="D1154" s="126"/>
      <c r="E1154" s="117"/>
      <c r="F1154" s="117"/>
      <c r="G1154" s="117"/>
      <c r="H1154" s="117"/>
      <c r="I1154" s="117"/>
      <c r="J1154" s="117"/>
      <c r="K1154" s="117"/>
      <c r="L1154" s="117"/>
      <c r="M1154" s="117"/>
      <c r="N1154" s="117"/>
      <c r="O1154" s="117"/>
      <c r="P1154" s="117"/>
      <c r="Q1154" s="117"/>
      <c r="R1154" s="117"/>
      <c r="S1154" s="117"/>
      <c r="T1154" s="117"/>
      <c r="U1154" s="117"/>
      <c r="V1154" s="117"/>
      <c r="W1154" s="116"/>
      <c r="X1154" s="116"/>
      <c r="Y1154" s="116"/>
      <c r="Z1154" s="116"/>
      <c r="AA1154" s="116"/>
      <c r="AB1154" s="116"/>
      <c r="AC1154" s="116"/>
      <c r="AD1154" s="116"/>
      <c r="AE1154" s="116"/>
      <c r="AF1154" s="116"/>
      <c r="AG1154" s="116"/>
      <c r="AH1154" s="116"/>
    </row>
    <row r="1155" spans="1:34" x14ac:dyDescent="0.3">
      <c r="A1155" s="126"/>
      <c r="B1155" s="126"/>
      <c r="C1155" s="126"/>
      <c r="D1155" s="126"/>
      <c r="E1155" s="117"/>
      <c r="F1155" s="117"/>
      <c r="G1155" s="117"/>
      <c r="H1155" s="117"/>
      <c r="I1155" s="117"/>
      <c r="J1155" s="117"/>
      <c r="K1155" s="117"/>
      <c r="L1155" s="117"/>
      <c r="M1155" s="117"/>
      <c r="N1155" s="117"/>
      <c r="O1155" s="117"/>
      <c r="P1155" s="117"/>
      <c r="Q1155" s="117"/>
      <c r="R1155" s="117"/>
      <c r="S1155" s="117"/>
      <c r="T1155" s="117"/>
      <c r="U1155" s="117"/>
      <c r="V1155" s="117"/>
      <c r="W1155" s="116"/>
      <c r="X1155" s="116"/>
      <c r="Y1155" s="116"/>
      <c r="Z1155" s="116"/>
      <c r="AA1155" s="116"/>
      <c r="AB1155" s="116"/>
      <c r="AC1155" s="116"/>
      <c r="AD1155" s="116"/>
      <c r="AE1155" s="116"/>
      <c r="AF1155" s="116"/>
      <c r="AG1155" s="116"/>
      <c r="AH1155" s="116"/>
    </row>
    <row r="1156" spans="1:34" x14ac:dyDescent="0.3">
      <c r="A1156" s="126" t="s">
        <v>7</v>
      </c>
      <c r="B1156" s="126" t="s">
        <v>8</v>
      </c>
      <c r="C1156" s="126" t="s">
        <v>12</v>
      </c>
      <c r="D1156" s="126" t="s">
        <v>9</v>
      </c>
      <c r="E1156" s="117" t="s">
        <v>10</v>
      </c>
      <c r="F1156" s="117" t="s">
        <v>17</v>
      </c>
      <c r="G1156" s="117" t="s">
        <v>14</v>
      </c>
      <c r="H1156" s="117"/>
      <c r="I1156" s="117"/>
      <c r="J1156" s="117"/>
      <c r="K1156" s="117"/>
      <c r="L1156" s="117"/>
      <c r="M1156" s="117"/>
      <c r="N1156" s="117"/>
      <c r="O1156" s="117"/>
      <c r="P1156" s="117"/>
      <c r="Q1156" s="117"/>
      <c r="R1156" s="117"/>
      <c r="S1156" s="117"/>
      <c r="T1156" s="117"/>
      <c r="U1156" s="117"/>
      <c r="V1156" s="117"/>
      <c r="W1156" s="116"/>
      <c r="X1156" s="116"/>
      <c r="Y1156" s="116"/>
      <c r="Z1156" s="116"/>
      <c r="AA1156" s="116"/>
      <c r="AB1156" s="116"/>
      <c r="AC1156" s="116"/>
      <c r="AD1156" s="116"/>
      <c r="AE1156" s="116"/>
      <c r="AF1156" s="116"/>
      <c r="AG1156" s="116"/>
      <c r="AH1156" s="116"/>
    </row>
    <row r="1157" spans="1:34" x14ac:dyDescent="0.3">
      <c r="A1157" s="126">
        <f t="shared" ref="A1157:B1176" si="71">A6</f>
        <v>0</v>
      </c>
      <c r="B1157" s="126">
        <f t="shared" si="71"/>
        <v>0</v>
      </c>
      <c r="C1157" s="126">
        <f t="shared" ref="C1157:C1196" si="72">(A1157^2)</f>
        <v>0</v>
      </c>
      <c r="D1157" s="126">
        <f>IF(B1157=0,E1157,B1157)</f>
        <v>9</v>
      </c>
      <c r="E1157" s="117">
        <f>MAX(B1157:B1196)</f>
        <v>9</v>
      </c>
      <c r="F1157" s="117">
        <f>IF(B1157="","",(((E1157+F1215)/(D1157))-10^-0.0000001)^-1)</f>
        <v>0.38461535055348184</v>
      </c>
      <c r="G1157" s="117">
        <f>IF(B1157="",1,F1157)</f>
        <v>0.38461535055348184</v>
      </c>
      <c r="H1157" s="117"/>
      <c r="I1157" s="117"/>
      <c r="J1157" s="117"/>
      <c r="K1157" s="117"/>
      <c r="L1157" s="117"/>
      <c r="M1157" s="117"/>
      <c r="N1157" s="117"/>
      <c r="O1157" s="117"/>
      <c r="P1157" s="117"/>
      <c r="Q1157" s="117"/>
      <c r="R1157" s="117"/>
      <c r="S1157" s="117"/>
      <c r="T1157" s="117"/>
      <c r="U1157" s="117"/>
      <c r="V1157" s="117"/>
      <c r="W1157" s="116"/>
      <c r="X1157" s="116"/>
      <c r="Y1157" s="116"/>
      <c r="Z1157" s="116"/>
      <c r="AA1157" s="116"/>
      <c r="AB1157" s="116"/>
      <c r="AC1157" s="116"/>
      <c r="AD1157" s="116"/>
      <c r="AE1157" s="116"/>
      <c r="AF1157" s="116"/>
      <c r="AG1157" s="116"/>
      <c r="AH1157" s="116"/>
    </row>
    <row r="1158" spans="1:34" x14ac:dyDescent="0.3">
      <c r="A1158" s="126">
        <f t="shared" si="71"/>
        <v>0</v>
      </c>
      <c r="B1158" s="126">
        <f t="shared" si="71"/>
        <v>0</v>
      </c>
      <c r="C1158" s="126">
        <f t="shared" si="72"/>
        <v>0</v>
      </c>
      <c r="D1158" s="126">
        <f t="shared" ref="D1158:D1196" si="73">IF(B1158=0,E1158,B1158)</f>
        <v>9</v>
      </c>
      <c r="E1158" s="117">
        <f>(E1157)</f>
        <v>9</v>
      </c>
      <c r="F1158" s="117">
        <f>IF(B1158="","",(((E1158+F1215)/(D1158))-10^-0.0000001)^-1)</f>
        <v>0.38461535055348184</v>
      </c>
      <c r="G1158" s="117">
        <f t="shared" ref="G1158:G1196" si="74">IF(B1158="",1,F1158)</f>
        <v>0.38461535055348184</v>
      </c>
      <c r="H1158" s="117"/>
      <c r="I1158" s="117"/>
      <c r="J1158" s="117"/>
      <c r="K1158" s="117"/>
      <c r="L1158" s="117"/>
      <c r="M1158" s="117"/>
      <c r="N1158" s="117"/>
      <c r="O1158" s="117"/>
      <c r="P1158" s="117"/>
      <c r="Q1158" s="117"/>
      <c r="R1158" s="117"/>
      <c r="S1158" s="117"/>
      <c r="T1158" s="117"/>
      <c r="U1158" s="117"/>
      <c r="V1158" s="117"/>
      <c r="W1158" s="116"/>
      <c r="X1158" s="116"/>
      <c r="Y1158" s="116"/>
      <c r="Z1158" s="116"/>
      <c r="AA1158" s="116"/>
      <c r="AB1158" s="116"/>
      <c r="AC1158" s="116"/>
      <c r="AD1158" s="116"/>
      <c r="AE1158" s="116"/>
      <c r="AF1158" s="116"/>
      <c r="AG1158" s="116"/>
      <c r="AH1158" s="116"/>
    </row>
    <row r="1159" spans="1:34" x14ac:dyDescent="0.3">
      <c r="A1159" s="126">
        <f t="shared" si="71"/>
        <v>0</v>
      </c>
      <c r="B1159" s="126">
        <f t="shared" si="71"/>
        <v>0</v>
      </c>
      <c r="C1159" s="126">
        <f t="shared" si="72"/>
        <v>0</v>
      </c>
      <c r="D1159" s="126">
        <f t="shared" si="73"/>
        <v>9</v>
      </c>
      <c r="E1159" s="117">
        <f t="shared" ref="E1159:E1196" si="75">(E1158)</f>
        <v>9</v>
      </c>
      <c r="F1159" s="117">
        <f>IF(B1159="","",(((E1159+F1215)/(D1159))-10^-0.0000001)^-1)</f>
        <v>0.38461535055348184</v>
      </c>
      <c r="G1159" s="117">
        <f t="shared" si="74"/>
        <v>0.38461535055348184</v>
      </c>
      <c r="H1159" s="117"/>
      <c r="I1159" s="117"/>
      <c r="J1159" s="117"/>
      <c r="K1159" s="117"/>
      <c r="L1159" s="117"/>
      <c r="M1159" s="117"/>
      <c r="N1159" s="117"/>
      <c r="O1159" s="117"/>
      <c r="P1159" s="117"/>
      <c r="Q1159" s="117"/>
      <c r="R1159" s="117"/>
      <c r="S1159" s="117"/>
      <c r="T1159" s="117"/>
      <c r="U1159" s="117"/>
      <c r="V1159" s="117"/>
      <c r="W1159" s="116"/>
      <c r="X1159" s="116"/>
      <c r="Y1159" s="116"/>
      <c r="Z1159" s="116"/>
      <c r="AA1159" s="116"/>
      <c r="AB1159" s="116"/>
      <c r="AC1159" s="116"/>
      <c r="AD1159" s="116"/>
      <c r="AE1159" s="116"/>
      <c r="AF1159" s="116"/>
      <c r="AG1159" s="116"/>
      <c r="AH1159" s="116"/>
    </row>
    <row r="1160" spans="1:34" x14ac:dyDescent="0.3">
      <c r="A1160" s="126">
        <f t="shared" si="71"/>
        <v>0</v>
      </c>
      <c r="B1160" s="126">
        <f t="shared" si="71"/>
        <v>0</v>
      </c>
      <c r="C1160" s="126">
        <f t="shared" si="72"/>
        <v>0</v>
      </c>
      <c r="D1160" s="126">
        <f t="shared" si="73"/>
        <v>9</v>
      </c>
      <c r="E1160" s="117">
        <f t="shared" si="75"/>
        <v>9</v>
      </c>
      <c r="F1160" s="117">
        <f>IF(B1160="","",(((E1160+F1215)/(D1160))-10^-0.0000001)^-1)</f>
        <v>0.38461535055348184</v>
      </c>
      <c r="G1160" s="117">
        <f t="shared" si="74"/>
        <v>0.38461535055348184</v>
      </c>
      <c r="H1160" s="117"/>
      <c r="I1160" s="117"/>
      <c r="J1160" s="117"/>
      <c r="K1160" s="117"/>
      <c r="L1160" s="117"/>
      <c r="M1160" s="117"/>
      <c r="N1160" s="117"/>
      <c r="O1160" s="117"/>
      <c r="P1160" s="117"/>
      <c r="Q1160" s="117"/>
      <c r="R1160" s="117"/>
      <c r="S1160" s="117"/>
      <c r="T1160" s="117"/>
      <c r="U1160" s="117"/>
      <c r="V1160" s="117"/>
      <c r="W1160" s="116"/>
      <c r="X1160" s="116"/>
      <c r="Y1160" s="116"/>
      <c r="Z1160" s="116"/>
      <c r="AA1160" s="116"/>
      <c r="AB1160" s="116"/>
      <c r="AC1160" s="116"/>
      <c r="AD1160" s="116"/>
      <c r="AE1160" s="116"/>
      <c r="AF1160" s="116"/>
      <c r="AG1160" s="116"/>
      <c r="AH1160" s="116"/>
    </row>
    <row r="1161" spans="1:34" x14ac:dyDescent="0.3">
      <c r="A1161" s="126">
        <f t="shared" si="71"/>
        <v>0</v>
      </c>
      <c r="B1161" s="126">
        <f t="shared" si="71"/>
        <v>0</v>
      </c>
      <c r="C1161" s="126">
        <f t="shared" si="72"/>
        <v>0</v>
      </c>
      <c r="D1161" s="126">
        <f t="shared" si="73"/>
        <v>9</v>
      </c>
      <c r="E1161" s="117">
        <f t="shared" si="75"/>
        <v>9</v>
      </c>
      <c r="F1161" s="117">
        <f>IF(B1161="","",(((E1161+F1215)/(D1161))-10^-0.0000001)^-1)</f>
        <v>0.38461535055348184</v>
      </c>
      <c r="G1161" s="117">
        <f t="shared" si="74"/>
        <v>0.38461535055348184</v>
      </c>
      <c r="H1161" s="117"/>
      <c r="I1161" s="117"/>
      <c r="J1161" s="117"/>
      <c r="K1161" s="117"/>
      <c r="L1161" s="117"/>
      <c r="M1161" s="117"/>
      <c r="N1161" s="117"/>
      <c r="O1161" s="117"/>
      <c r="P1161" s="117"/>
      <c r="Q1161" s="117"/>
      <c r="R1161" s="117"/>
      <c r="S1161" s="117"/>
      <c r="T1161" s="117"/>
      <c r="U1161" s="117"/>
      <c r="V1161" s="117"/>
      <c r="W1161" s="116"/>
      <c r="X1161" s="116"/>
      <c r="Y1161" s="116"/>
      <c r="Z1161" s="116"/>
      <c r="AA1161" s="116"/>
      <c r="AB1161" s="116"/>
      <c r="AC1161" s="116"/>
      <c r="AD1161" s="116"/>
      <c r="AE1161" s="116"/>
      <c r="AF1161" s="116"/>
      <c r="AG1161" s="116"/>
      <c r="AH1161" s="116"/>
    </row>
    <row r="1162" spans="1:34" x14ac:dyDescent="0.3">
      <c r="A1162" s="126">
        <f t="shared" si="71"/>
        <v>0</v>
      </c>
      <c r="B1162" s="126">
        <f t="shared" si="71"/>
        <v>0</v>
      </c>
      <c r="C1162" s="126">
        <f t="shared" si="72"/>
        <v>0</v>
      </c>
      <c r="D1162" s="126">
        <f t="shared" si="73"/>
        <v>9</v>
      </c>
      <c r="E1162" s="117">
        <f t="shared" si="75"/>
        <v>9</v>
      </c>
      <c r="F1162" s="117">
        <f>IF(B1162="","",(((E1162+F1215)/(D1162))-10^-0.0000001)^-1)</f>
        <v>0.38461535055348184</v>
      </c>
      <c r="G1162" s="117">
        <f t="shared" si="74"/>
        <v>0.38461535055348184</v>
      </c>
      <c r="H1162" s="117"/>
      <c r="I1162" s="117"/>
      <c r="J1162" s="117"/>
      <c r="K1162" s="117"/>
      <c r="L1162" s="117"/>
      <c r="M1162" s="117"/>
      <c r="N1162" s="117"/>
      <c r="O1162" s="117"/>
      <c r="P1162" s="117"/>
      <c r="Q1162" s="117"/>
      <c r="R1162" s="117"/>
      <c r="S1162" s="117"/>
      <c r="T1162" s="117"/>
      <c r="U1162" s="117"/>
      <c r="V1162" s="117"/>
      <c r="W1162" s="116"/>
      <c r="X1162" s="116"/>
      <c r="Y1162" s="116"/>
      <c r="Z1162" s="116"/>
      <c r="AA1162" s="116"/>
      <c r="AB1162" s="116"/>
      <c r="AC1162" s="116"/>
      <c r="AD1162" s="116"/>
      <c r="AE1162" s="116"/>
      <c r="AF1162" s="116"/>
      <c r="AG1162" s="116"/>
      <c r="AH1162" s="116"/>
    </row>
    <row r="1163" spans="1:34" x14ac:dyDescent="0.3">
      <c r="A1163" s="126">
        <f t="shared" si="71"/>
        <v>0</v>
      </c>
      <c r="B1163" s="126">
        <f t="shared" si="71"/>
        <v>0</v>
      </c>
      <c r="C1163" s="126">
        <f t="shared" si="72"/>
        <v>0</v>
      </c>
      <c r="D1163" s="126">
        <f t="shared" si="73"/>
        <v>9</v>
      </c>
      <c r="E1163" s="117">
        <f t="shared" si="75"/>
        <v>9</v>
      </c>
      <c r="F1163" s="117">
        <f>IF(B1163="","",(((E1163+F1215)/(D1163))-10^-0.0000001)^-1)</f>
        <v>0.38461535055348184</v>
      </c>
      <c r="G1163" s="117">
        <f t="shared" si="74"/>
        <v>0.38461535055348184</v>
      </c>
      <c r="H1163" s="117"/>
      <c r="I1163" s="117"/>
      <c r="J1163" s="117"/>
      <c r="K1163" s="117"/>
      <c r="L1163" s="117"/>
      <c r="M1163" s="117"/>
      <c r="N1163" s="117"/>
      <c r="O1163" s="117"/>
      <c r="P1163" s="117"/>
      <c r="Q1163" s="117"/>
      <c r="R1163" s="117"/>
      <c r="S1163" s="117"/>
      <c r="T1163" s="117"/>
      <c r="U1163" s="117"/>
      <c r="V1163" s="117"/>
      <c r="W1163" s="116"/>
      <c r="X1163" s="116"/>
      <c r="Y1163" s="116"/>
      <c r="Z1163" s="116"/>
      <c r="AA1163" s="116"/>
      <c r="AB1163" s="116"/>
      <c r="AC1163" s="116"/>
      <c r="AD1163" s="116"/>
      <c r="AE1163" s="116"/>
      <c r="AF1163" s="116"/>
      <c r="AG1163" s="116"/>
      <c r="AH1163" s="116"/>
    </row>
    <row r="1164" spans="1:34" x14ac:dyDescent="0.3">
      <c r="A1164" s="126">
        <f t="shared" si="71"/>
        <v>0</v>
      </c>
      <c r="B1164" s="126">
        <f t="shared" si="71"/>
        <v>0</v>
      </c>
      <c r="C1164" s="126">
        <f t="shared" si="72"/>
        <v>0</v>
      </c>
      <c r="D1164" s="126">
        <f t="shared" si="73"/>
        <v>9</v>
      </c>
      <c r="E1164" s="117">
        <f t="shared" si="75"/>
        <v>9</v>
      </c>
      <c r="F1164" s="117">
        <f>IF(B1164="","",(((E1164+F1215)/(D1164))-10^-0.0000001)^-1)</f>
        <v>0.38461535055348184</v>
      </c>
      <c r="G1164" s="117">
        <f t="shared" si="74"/>
        <v>0.38461535055348184</v>
      </c>
      <c r="H1164" s="117"/>
      <c r="I1164" s="117"/>
      <c r="J1164" s="117"/>
      <c r="K1164" s="117"/>
      <c r="L1164" s="117"/>
      <c r="M1164" s="117"/>
      <c r="N1164" s="117"/>
      <c r="O1164" s="117"/>
      <c r="P1164" s="117"/>
      <c r="Q1164" s="117"/>
      <c r="R1164" s="117"/>
      <c r="S1164" s="117"/>
      <c r="T1164" s="117"/>
      <c r="U1164" s="117"/>
      <c r="V1164" s="117"/>
      <c r="W1164" s="116"/>
      <c r="X1164" s="116"/>
      <c r="Y1164" s="116"/>
      <c r="Z1164" s="116"/>
      <c r="AA1164" s="116"/>
      <c r="AB1164" s="116"/>
      <c r="AC1164" s="116"/>
      <c r="AD1164" s="116"/>
      <c r="AE1164" s="116"/>
      <c r="AF1164" s="116"/>
      <c r="AG1164" s="116"/>
      <c r="AH1164" s="116"/>
    </row>
    <row r="1165" spans="1:34" x14ac:dyDescent="0.3">
      <c r="A1165" s="126">
        <f t="shared" si="71"/>
        <v>0</v>
      </c>
      <c r="B1165" s="126">
        <f t="shared" si="71"/>
        <v>0</v>
      </c>
      <c r="C1165" s="126">
        <f t="shared" si="72"/>
        <v>0</v>
      </c>
      <c r="D1165" s="126">
        <f t="shared" si="73"/>
        <v>9</v>
      </c>
      <c r="E1165" s="117">
        <f t="shared" si="75"/>
        <v>9</v>
      </c>
      <c r="F1165" s="117">
        <f>IF(B1165="","",(((E1165+F1215)/(D1165))-10^-0.0000001)^-1)</f>
        <v>0.38461535055348184</v>
      </c>
      <c r="G1165" s="117">
        <f t="shared" si="74"/>
        <v>0.38461535055348184</v>
      </c>
      <c r="H1165" s="117"/>
      <c r="I1165" s="117"/>
      <c r="J1165" s="117"/>
      <c r="K1165" s="117"/>
      <c r="L1165" s="117"/>
      <c r="M1165" s="117"/>
      <c r="N1165" s="117"/>
      <c r="O1165" s="117"/>
      <c r="P1165" s="117"/>
      <c r="Q1165" s="117"/>
      <c r="R1165" s="117"/>
      <c r="S1165" s="117"/>
      <c r="T1165" s="117"/>
      <c r="U1165" s="117"/>
      <c r="V1165" s="117"/>
      <c r="W1165" s="116"/>
      <c r="X1165" s="116"/>
      <c r="Y1165" s="116"/>
      <c r="Z1165" s="116"/>
      <c r="AA1165" s="116"/>
      <c r="AB1165" s="116"/>
      <c r="AC1165" s="116"/>
      <c r="AD1165" s="116"/>
      <c r="AE1165" s="116"/>
      <c r="AF1165" s="116"/>
      <c r="AG1165" s="116"/>
      <c r="AH1165" s="116"/>
    </row>
    <row r="1166" spans="1:34" x14ac:dyDescent="0.3">
      <c r="A1166" s="126">
        <f t="shared" si="71"/>
        <v>0</v>
      </c>
      <c r="B1166" s="126">
        <f t="shared" si="71"/>
        <v>0</v>
      </c>
      <c r="C1166" s="126">
        <f t="shared" si="72"/>
        <v>0</v>
      </c>
      <c r="D1166" s="126">
        <f t="shared" si="73"/>
        <v>9</v>
      </c>
      <c r="E1166" s="117">
        <f t="shared" si="75"/>
        <v>9</v>
      </c>
      <c r="F1166" s="117">
        <f>IF(B1166="","",(((E1166+F1215)/(D1166))-10^-0.0000001)^-1)</f>
        <v>0.38461535055348184</v>
      </c>
      <c r="G1166" s="117">
        <f t="shared" si="74"/>
        <v>0.38461535055348184</v>
      </c>
      <c r="H1166" s="117"/>
      <c r="I1166" s="117"/>
      <c r="J1166" s="117"/>
      <c r="K1166" s="117"/>
      <c r="L1166" s="117"/>
      <c r="M1166" s="117"/>
      <c r="N1166" s="117"/>
      <c r="O1166" s="117"/>
      <c r="P1166" s="117"/>
      <c r="Q1166" s="117"/>
      <c r="R1166" s="117"/>
      <c r="S1166" s="117"/>
      <c r="T1166" s="117"/>
      <c r="U1166" s="117"/>
      <c r="V1166" s="117"/>
      <c r="W1166" s="116"/>
      <c r="X1166" s="116"/>
      <c r="Y1166" s="116"/>
      <c r="Z1166" s="116"/>
      <c r="AA1166" s="116"/>
      <c r="AB1166" s="116"/>
      <c r="AC1166" s="116"/>
      <c r="AD1166" s="116"/>
      <c r="AE1166" s="116"/>
      <c r="AF1166" s="116"/>
      <c r="AG1166" s="116"/>
      <c r="AH1166" s="116"/>
    </row>
    <row r="1167" spans="1:34" x14ac:dyDescent="0.3">
      <c r="A1167" s="126">
        <f t="shared" si="71"/>
        <v>0</v>
      </c>
      <c r="B1167" s="126">
        <f t="shared" si="71"/>
        <v>0</v>
      </c>
      <c r="C1167" s="126">
        <f t="shared" si="72"/>
        <v>0</v>
      </c>
      <c r="D1167" s="126">
        <f t="shared" si="73"/>
        <v>9</v>
      </c>
      <c r="E1167" s="117">
        <f t="shared" si="75"/>
        <v>9</v>
      </c>
      <c r="F1167" s="117">
        <f>IF(B1167="","",(((E1167+F1215)/(D1167))-10^-0.0000001)^-1)</f>
        <v>0.38461535055348184</v>
      </c>
      <c r="G1167" s="117">
        <f t="shared" si="74"/>
        <v>0.38461535055348184</v>
      </c>
      <c r="H1167" s="117"/>
      <c r="I1167" s="117"/>
      <c r="J1167" s="117"/>
      <c r="K1167" s="117"/>
      <c r="L1167" s="117"/>
      <c r="M1167" s="117"/>
      <c r="N1167" s="117"/>
      <c r="O1167" s="117"/>
      <c r="P1167" s="117"/>
      <c r="Q1167" s="117"/>
      <c r="R1167" s="117"/>
      <c r="S1167" s="117"/>
      <c r="T1167" s="117"/>
      <c r="U1167" s="117"/>
      <c r="V1167" s="117"/>
      <c r="W1167" s="116"/>
      <c r="X1167" s="116"/>
      <c r="Y1167" s="116"/>
      <c r="Z1167" s="116"/>
      <c r="AA1167" s="116"/>
      <c r="AB1167" s="116"/>
      <c r="AC1167" s="116"/>
      <c r="AD1167" s="116"/>
      <c r="AE1167" s="116"/>
      <c r="AF1167" s="116"/>
      <c r="AG1167" s="116"/>
      <c r="AH1167" s="116"/>
    </row>
    <row r="1168" spans="1:34" x14ac:dyDescent="0.3">
      <c r="A1168" s="126">
        <f t="shared" si="71"/>
        <v>0</v>
      </c>
      <c r="B1168" s="126">
        <f t="shared" si="71"/>
        <v>0</v>
      </c>
      <c r="C1168" s="126">
        <f t="shared" si="72"/>
        <v>0</v>
      </c>
      <c r="D1168" s="126">
        <f t="shared" si="73"/>
        <v>9</v>
      </c>
      <c r="E1168" s="117">
        <f t="shared" si="75"/>
        <v>9</v>
      </c>
      <c r="F1168" s="117">
        <f>IF(B1168="","",(((E1168+F1215)/(D1168))-10^-0.0000001)^-1)</f>
        <v>0.38461535055348184</v>
      </c>
      <c r="G1168" s="117">
        <f t="shared" si="74"/>
        <v>0.38461535055348184</v>
      </c>
      <c r="H1168" s="117"/>
      <c r="I1168" s="117"/>
      <c r="J1168" s="117"/>
      <c r="K1168" s="117"/>
      <c r="L1168" s="117"/>
      <c r="M1168" s="117"/>
      <c r="N1168" s="117"/>
      <c r="O1168" s="117"/>
      <c r="P1168" s="117"/>
      <c r="Q1168" s="117"/>
      <c r="R1168" s="117"/>
      <c r="S1168" s="117"/>
      <c r="T1168" s="117"/>
      <c r="U1168" s="117"/>
      <c r="V1168" s="117"/>
      <c r="W1168" s="116"/>
      <c r="X1168" s="116"/>
      <c r="Y1168" s="116"/>
      <c r="Z1168" s="116"/>
      <c r="AA1168" s="116"/>
      <c r="AB1168" s="116"/>
      <c r="AC1168" s="116"/>
      <c r="AD1168" s="116"/>
      <c r="AE1168" s="116"/>
      <c r="AF1168" s="116"/>
      <c r="AG1168" s="116"/>
      <c r="AH1168" s="116"/>
    </row>
    <row r="1169" spans="1:34" x14ac:dyDescent="0.3">
      <c r="A1169" s="126">
        <f t="shared" si="71"/>
        <v>0</v>
      </c>
      <c r="B1169" s="126">
        <f t="shared" si="71"/>
        <v>0</v>
      </c>
      <c r="C1169" s="126">
        <f t="shared" si="72"/>
        <v>0</v>
      </c>
      <c r="D1169" s="126">
        <f t="shared" si="73"/>
        <v>9</v>
      </c>
      <c r="E1169" s="117">
        <f t="shared" si="75"/>
        <v>9</v>
      </c>
      <c r="F1169" s="117">
        <f>IF(B1169="","",(((E1169+F1215)/(D1169))-10^-0.0000001)^-1)</f>
        <v>0.38461535055348184</v>
      </c>
      <c r="G1169" s="117">
        <f t="shared" si="74"/>
        <v>0.38461535055348184</v>
      </c>
      <c r="H1169" s="117"/>
      <c r="I1169" s="117"/>
      <c r="J1169" s="117"/>
      <c r="K1169" s="117"/>
      <c r="L1169" s="117"/>
      <c r="M1169" s="117"/>
      <c r="N1169" s="117"/>
      <c r="O1169" s="117"/>
      <c r="P1169" s="117"/>
      <c r="Q1169" s="117"/>
      <c r="R1169" s="117"/>
      <c r="S1169" s="117"/>
      <c r="T1169" s="117"/>
      <c r="U1169" s="117"/>
      <c r="V1169" s="117"/>
      <c r="W1169" s="116"/>
      <c r="X1169" s="116"/>
      <c r="Y1169" s="116"/>
      <c r="Z1169" s="116"/>
      <c r="AA1169" s="116"/>
      <c r="AB1169" s="116"/>
      <c r="AC1169" s="116"/>
      <c r="AD1169" s="116"/>
      <c r="AE1169" s="116"/>
      <c r="AF1169" s="116"/>
      <c r="AG1169" s="116"/>
      <c r="AH1169" s="116"/>
    </row>
    <row r="1170" spans="1:34" x14ac:dyDescent="0.3">
      <c r="A1170" s="126">
        <f t="shared" si="71"/>
        <v>0</v>
      </c>
      <c r="B1170" s="126">
        <f t="shared" si="71"/>
        <v>0</v>
      </c>
      <c r="C1170" s="126">
        <f t="shared" si="72"/>
        <v>0</v>
      </c>
      <c r="D1170" s="126">
        <f t="shared" si="73"/>
        <v>9</v>
      </c>
      <c r="E1170" s="117">
        <f t="shared" si="75"/>
        <v>9</v>
      </c>
      <c r="F1170" s="117">
        <f>IF(B1170="","",(((E1170+F1215)/(D1170))-10^-0.0000001)^-1)</f>
        <v>0.38461535055348184</v>
      </c>
      <c r="G1170" s="117">
        <f t="shared" si="74"/>
        <v>0.38461535055348184</v>
      </c>
      <c r="H1170" s="117"/>
      <c r="I1170" s="117"/>
      <c r="J1170" s="117"/>
      <c r="K1170" s="117"/>
      <c r="L1170" s="117"/>
      <c r="M1170" s="117"/>
      <c r="N1170" s="117"/>
      <c r="O1170" s="117"/>
      <c r="P1170" s="117"/>
      <c r="Q1170" s="117"/>
      <c r="R1170" s="117"/>
      <c r="S1170" s="117"/>
      <c r="T1170" s="117"/>
      <c r="U1170" s="117"/>
      <c r="V1170" s="117"/>
      <c r="W1170" s="116"/>
      <c r="X1170" s="116"/>
      <c r="Y1170" s="116"/>
      <c r="Z1170" s="116"/>
      <c r="AA1170" s="116"/>
      <c r="AB1170" s="116"/>
      <c r="AC1170" s="116"/>
      <c r="AD1170" s="116"/>
      <c r="AE1170" s="116"/>
      <c r="AF1170" s="116"/>
      <c r="AG1170" s="116"/>
      <c r="AH1170" s="116"/>
    </row>
    <row r="1171" spans="1:34" x14ac:dyDescent="0.3">
      <c r="A1171" s="126">
        <f t="shared" si="71"/>
        <v>0</v>
      </c>
      <c r="B1171" s="126">
        <f t="shared" si="71"/>
        <v>0</v>
      </c>
      <c r="C1171" s="126">
        <f t="shared" si="72"/>
        <v>0</v>
      </c>
      <c r="D1171" s="126">
        <f t="shared" si="73"/>
        <v>9</v>
      </c>
      <c r="E1171" s="117">
        <f t="shared" si="75"/>
        <v>9</v>
      </c>
      <c r="F1171" s="117">
        <f>IF(B1171="","",(((E1171+F1215)/(D1171))-10^-0.0000001)^-1)</f>
        <v>0.38461535055348184</v>
      </c>
      <c r="G1171" s="117">
        <f t="shared" si="74"/>
        <v>0.38461535055348184</v>
      </c>
      <c r="H1171" s="117"/>
      <c r="I1171" s="117"/>
      <c r="J1171" s="117"/>
      <c r="K1171" s="117"/>
      <c r="L1171" s="117"/>
      <c r="M1171" s="117"/>
      <c r="N1171" s="117"/>
      <c r="O1171" s="117"/>
      <c r="P1171" s="117"/>
      <c r="Q1171" s="117"/>
      <c r="R1171" s="117"/>
      <c r="S1171" s="117"/>
      <c r="T1171" s="117"/>
      <c r="U1171" s="117"/>
      <c r="V1171" s="117"/>
      <c r="W1171" s="116"/>
      <c r="X1171" s="116"/>
      <c r="Y1171" s="116"/>
      <c r="Z1171" s="116"/>
      <c r="AA1171" s="116"/>
      <c r="AB1171" s="116"/>
      <c r="AC1171" s="116"/>
      <c r="AD1171" s="116"/>
      <c r="AE1171" s="116"/>
      <c r="AF1171" s="116"/>
      <c r="AG1171" s="116"/>
      <c r="AH1171" s="116"/>
    </row>
    <row r="1172" spans="1:34" x14ac:dyDescent="0.3">
      <c r="A1172" s="126">
        <f t="shared" si="71"/>
        <v>0</v>
      </c>
      <c r="B1172" s="126">
        <f t="shared" si="71"/>
        <v>0</v>
      </c>
      <c r="C1172" s="126">
        <f t="shared" si="72"/>
        <v>0</v>
      </c>
      <c r="D1172" s="126">
        <f t="shared" si="73"/>
        <v>9</v>
      </c>
      <c r="E1172" s="117">
        <f t="shared" si="75"/>
        <v>9</v>
      </c>
      <c r="F1172" s="117">
        <f>IF(B1172="","",(((E1172+F1215)/(D1172))-10^-0.0000001)^-1)</f>
        <v>0.38461535055348184</v>
      </c>
      <c r="G1172" s="117">
        <f t="shared" si="74"/>
        <v>0.38461535055348184</v>
      </c>
      <c r="H1172" s="117"/>
      <c r="I1172" s="117"/>
      <c r="J1172" s="117"/>
      <c r="K1172" s="117"/>
      <c r="L1172" s="117"/>
      <c r="M1172" s="117"/>
      <c r="N1172" s="117"/>
      <c r="O1172" s="117"/>
      <c r="P1172" s="117"/>
      <c r="Q1172" s="117"/>
      <c r="R1172" s="117"/>
      <c r="S1172" s="117"/>
      <c r="T1172" s="117"/>
      <c r="U1172" s="117"/>
      <c r="V1172" s="117"/>
      <c r="W1172" s="116"/>
      <c r="X1172" s="116"/>
      <c r="Y1172" s="116"/>
      <c r="Z1172" s="116"/>
      <c r="AA1172" s="116"/>
      <c r="AB1172" s="116"/>
      <c r="AC1172" s="116"/>
      <c r="AD1172" s="116"/>
      <c r="AE1172" s="116"/>
      <c r="AF1172" s="116"/>
      <c r="AG1172" s="116"/>
      <c r="AH1172" s="116"/>
    </row>
    <row r="1173" spans="1:34" x14ac:dyDescent="0.3">
      <c r="A1173" s="117" t="str">
        <f t="shared" si="71"/>
        <v>Vorgaben (xWP1 - xs - xWP2)</v>
      </c>
      <c r="B1173" s="117">
        <f t="shared" si="71"/>
        <v>9</v>
      </c>
      <c r="C1173" s="117" t="e">
        <f t="shared" si="72"/>
        <v>#VALUE!</v>
      </c>
      <c r="D1173" s="117">
        <f t="shared" si="73"/>
        <v>9</v>
      </c>
      <c r="E1173" s="117">
        <f t="shared" si="75"/>
        <v>9</v>
      </c>
      <c r="F1173" s="117">
        <f>IF(B1173="","",(((E1173+F1215)/(D1173))-10^-0.0000001)^-1)</f>
        <v>0.38461535055348184</v>
      </c>
      <c r="G1173" s="117">
        <f t="shared" si="74"/>
        <v>0.38461535055348184</v>
      </c>
      <c r="H1173" s="117"/>
      <c r="I1173" s="117"/>
      <c r="J1173" s="117"/>
      <c r="K1173" s="117"/>
      <c r="L1173" s="117"/>
      <c r="M1173" s="117"/>
      <c r="N1173" s="117"/>
      <c r="O1173" s="117"/>
      <c r="P1173" s="117"/>
      <c r="Q1173" s="117"/>
      <c r="R1173" s="117"/>
      <c r="S1173" s="117"/>
      <c r="T1173" s="117"/>
      <c r="U1173" s="117"/>
      <c r="V1173" s="117"/>
      <c r="W1173" s="116"/>
      <c r="X1173" s="116"/>
      <c r="Y1173" s="116"/>
      <c r="Z1173" s="116"/>
      <c r="AA1173" s="116"/>
      <c r="AB1173" s="116"/>
      <c r="AC1173" s="116"/>
      <c r="AD1173" s="116"/>
      <c r="AE1173" s="116"/>
      <c r="AF1173" s="116"/>
      <c r="AG1173" s="116"/>
      <c r="AH1173" s="116"/>
    </row>
    <row r="1174" spans="1:34" x14ac:dyDescent="0.3">
      <c r="A1174" s="117" t="str">
        <f t="shared" si="71"/>
        <v>Berechnet (x1% - X50% - x99%)</v>
      </c>
      <c r="B1174" s="117">
        <f t="shared" si="71"/>
        <v>6.92</v>
      </c>
      <c r="C1174" s="117" t="e">
        <f t="shared" si="72"/>
        <v>#VALUE!</v>
      </c>
      <c r="D1174" s="117">
        <f t="shared" si="73"/>
        <v>6.92</v>
      </c>
      <c r="E1174" s="117">
        <f t="shared" si="75"/>
        <v>9</v>
      </c>
      <c r="F1174" s="117">
        <f>IF(B1174="","",(((E1174+F1215)/(D1174))-10^-0.0000001)^-1)</f>
        <v>0.2715855403162743</v>
      </c>
      <c r="G1174" s="117">
        <f t="shared" si="74"/>
        <v>0.2715855403162743</v>
      </c>
      <c r="H1174" s="117"/>
      <c r="I1174" s="117"/>
      <c r="J1174" s="117"/>
      <c r="K1174" s="117"/>
      <c r="L1174" s="117"/>
      <c r="M1174" s="117"/>
      <c r="N1174" s="117"/>
      <c r="O1174" s="117"/>
      <c r="P1174" s="117"/>
      <c r="Q1174" s="117"/>
      <c r="R1174" s="117"/>
      <c r="S1174" s="117"/>
      <c r="T1174" s="117"/>
      <c r="U1174" s="117"/>
      <c r="V1174" s="117"/>
      <c r="W1174" s="116"/>
      <c r="X1174" s="116"/>
      <c r="Y1174" s="116"/>
      <c r="Z1174" s="116"/>
      <c r="AA1174" s="116"/>
      <c r="AB1174" s="116"/>
      <c r="AC1174" s="116"/>
      <c r="AD1174" s="116"/>
      <c r="AE1174" s="116"/>
      <c r="AF1174" s="116"/>
      <c r="AG1174" s="116"/>
      <c r="AH1174" s="116"/>
    </row>
    <row r="1175" spans="1:34" x14ac:dyDescent="0.3">
      <c r="A1175" s="117" t="str">
        <f t="shared" si="71"/>
        <v>Abfrage:</v>
      </c>
      <c r="B1175" s="117">
        <f t="shared" si="71"/>
        <v>0</v>
      </c>
      <c r="C1175" s="117" t="e">
        <f t="shared" si="72"/>
        <v>#VALUE!</v>
      </c>
      <c r="D1175" s="117">
        <f t="shared" si="73"/>
        <v>9</v>
      </c>
      <c r="E1175" s="117">
        <f t="shared" si="75"/>
        <v>9</v>
      </c>
      <c r="F1175" s="117">
        <f>IF(B1175="","",(((E1175+F1215)/(D1175))-10^-0.0000001)^-1)</f>
        <v>0.38461535055348184</v>
      </c>
      <c r="G1175" s="117">
        <f t="shared" si="74"/>
        <v>0.38461535055348184</v>
      </c>
      <c r="H1175" s="117"/>
      <c r="I1175" s="117"/>
      <c r="J1175" s="117"/>
      <c r="K1175" s="117"/>
      <c r="L1175" s="117"/>
      <c r="M1175" s="117"/>
      <c r="N1175" s="117"/>
      <c r="O1175" s="117"/>
      <c r="P1175" s="117"/>
      <c r="Q1175" s="117"/>
      <c r="R1175" s="117"/>
      <c r="S1175" s="117"/>
      <c r="T1175" s="117"/>
      <c r="U1175" s="117"/>
      <c r="V1175" s="117"/>
      <c r="W1175" s="116"/>
      <c r="X1175" s="116"/>
      <c r="Y1175" s="116"/>
      <c r="Z1175" s="116"/>
      <c r="AA1175" s="116"/>
      <c r="AB1175" s="116"/>
      <c r="AC1175" s="116"/>
      <c r="AD1175" s="116"/>
      <c r="AE1175" s="116"/>
      <c r="AF1175" s="116"/>
      <c r="AG1175" s="116"/>
      <c r="AH1175" s="116"/>
    </row>
    <row r="1176" spans="1:34" x14ac:dyDescent="0.3">
      <c r="A1176" s="117" t="str">
        <f t="shared" si="71"/>
        <v>Wenn x = (B23 ≤Abfrage≤ D23)</v>
      </c>
      <c r="B1176" s="117">
        <f t="shared" si="71"/>
        <v>6.92</v>
      </c>
      <c r="C1176" s="117" t="e">
        <f t="shared" si="72"/>
        <v>#VALUE!</v>
      </c>
      <c r="D1176" s="117">
        <f t="shared" si="73"/>
        <v>6.92</v>
      </c>
      <c r="E1176" s="117">
        <f t="shared" si="75"/>
        <v>9</v>
      </c>
      <c r="F1176" s="117">
        <f>IF(B1176="","",(((E1176+F1215)/(D1176))-10^-0.0000001)^-1)</f>
        <v>0.2715855403162743</v>
      </c>
      <c r="G1176" s="117">
        <f t="shared" si="74"/>
        <v>0.2715855403162743</v>
      </c>
      <c r="H1176" s="117"/>
      <c r="I1176" s="117"/>
      <c r="J1176" s="117"/>
      <c r="K1176" s="117"/>
      <c r="L1176" s="117"/>
      <c r="M1176" s="117"/>
      <c r="N1176" s="117"/>
      <c r="O1176" s="117"/>
      <c r="P1176" s="117"/>
      <c r="Q1176" s="117"/>
      <c r="R1176" s="117"/>
      <c r="S1176" s="117"/>
      <c r="T1176" s="117"/>
      <c r="U1176" s="117"/>
      <c r="V1176" s="117"/>
      <c r="W1176" s="116"/>
      <c r="X1176" s="116"/>
      <c r="Y1176" s="116"/>
      <c r="Z1176" s="116"/>
      <c r="AA1176" s="116"/>
      <c r="AB1176" s="116"/>
      <c r="AC1176" s="116"/>
      <c r="AD1176" s="116"/>
      <c r="AE1176" s="116"/>
      <c r="AF1176" s="116"/>
      <c r="AG1176" s="116"/>
      <c r="AH1176" s="116"/>
    </row>
    <row r="1177" spans="1:34" x14ac:dyDescent="0.3">
      <c r="A1177" s="117" t="str">
        <f t="shared" ref="A1177:B1196" si="76">A26</f>
        <v>Wenn y [%] = (1≤ Abfrage ≤99)</v>
      </c>
      <c r="B1177" s="117">
        <f t="shared" si="76"/>
        <v>1</v>
      </c>
      <c r="C1177" s="117" t="e">
        <f t="shared" si="72"/>
        <v>#VALUE!</v>
      </c>
      <c r="D1177" s="117">
        <f t="shared" si="73"/>
        <v>1</v>
      </c>
      <c r="E1177" s="117">
        <f t="shared" si="75"/>
        <v>9</v>
      </c>
      <c r="F1177" s="117">
        <f>IF(B1177="","",(((E1177+F1215)/(D1177))-10^-0.0000001)^-1)</f>
        <v>3.1847133524424434E-2</v>
      </c>
      <c r="G1177" s="117">
        <f t="shared" si="74"/>
        <v>3.1847133524424434E-2</v>
      </c>
      <c r="H1177" s="117"/>
      <c r="I1177" s="117"/>
      <c r="J1177" s="117"/>
      <c r="K1177" s="117"/>
      <c r="L1177" s="117"/>
      <c r="M1177" s="117"/>
      <c r="N1177" s="117"/>
      <c r="O1177" s="117"/>
      <c r="P1177" s="117"/>
      <c r="Q1177" s="117"/>
      <c r="R1177" s="117"/>
      <c r="S1177" s="117"/>
      <c r="T1177" s="117"/>
      <c r="U1177" s="117"/>
      <c r="V1177" s="117"/>
      <c r="W1177" s="116"/>
      <c r="X1177" s="116"/>
      <c r="Y1177" s="116"/>
      <c r="Z1177" s="116"/>
      <c r="AA1177" s="116"/>
      <c r="AB1177" s="116"/>
      <c r="AC1177" s="116"/>
      <c r="AD1177" s="116"/>
      <c r="AE1177" s="116"/>
      <c r="AF1177" s="116"/>
      <c r="AG1177" s="116"/>
      <c r="AH1177" s="116"/>
    </row>
    <row r="1178" spans="1:34" x14ac:dyDescent="0.3">
      <c r="A1178" s="117">
        <f t="shared" si="76"/>
        <v>0</v>
      </c>
      <c r="B1178" s="117">
        <f t="shared" si="76"/>
        <v>0</v>
      </c>
      <c r="C1178" s="117">
        <f t="shared" si="72"/>
        <v>0</v>
      </c>
      <c r="D1178" s="117">
        <f t="shared" si="73"/>
        <v>9</v>
      </c>
      <c r="E1178" s="117">
        <f t="shared" si="75"/>
        <v>9</v>
      </c>
      <c r="F1178" s="117">
        <f>IF(B1178="","",(((E1178+F1215)/(D1178))-10^-0.0000001)^-1)</f>
        <v>0.38461535055348184</v>
      </c>
      <c r="G1178" s="117">
        <f t="shared" si="74"/>
        <v>0.38461535055348184</v>
      </c>
      <c r="H1178" s="117"/>
      <c r="I1178" s="117"/>
      <c r="J1178" s="117"/>
      <c r="K1178" s="117"/>
      <c r="L1178" s="117"/>
      <c r="M1178" s="117"/>
      <c r="N1178" s="117"/>
      <c r="O1178" s="117"/>
      <c r="P1178" s="117"/>
      <c r="Q1178" s="117"/>
      <c r="R1178" s="117"/>
      <c r="S1178" s="117"/>
      <c r="T1178" s="117"/>
      <c r="U1178" s="117"/>
      <c r="V1178" s="117"/>
      <c r="W1178" s="116"/>
      <c r="X1178" s="116"/>
      <c r="Y1178" s="116"/>
      <c r="Z1178" s="116"/>
      <c r="AA1178" s="116"/>
      <c r="AB1178" s="116"/>
      <c r="AC1178" s="116"/>
      <c r="AD1178" s="116"/>
      <c r="AE1178" s="116"/>
      <c r="AF1178" s="116"/>
      <c r="AG1178" s="116"/>
      <c r="AH1178" s="116"/>
    </row>
    <row r="1179" spans="1:34" x14ac:dyDescent="0.3">
      <c r="A1179" s="117">
        <f t="shared" si="76"/>
        <v>0</v>
      </c>
      <c r="B1179" s="117">
        <f t="shared" si="76"/>
        <v>0</v>
      </c>
      <c r="C1179" s="117">
        <f t="shared" si="72"/>
        <v>0</v>
      </c>
      <c r="D1179" s="117">
        <f t="shared" si="73"/>
        <v>9</v>
      </c>
      <c r="E1179" s="117">
        <f t="shared" si="75"/>
        <v>9</v>
      </c>
      <c r="F1179" s="117">
        <f>IF(B1179="","",(((E1179+F1215)/(D1179))-10^-0.0000001)^-1)</f>
        <v>0.38461535055348184</v>
      </c>
      <c r="G1179" s="117">
        <f t="shared" si="74"/>
        <v>0.38461535055348184</v>
      </c>
      <c r="H1179" s="117"/>
      <c r="I1179" s="117"/>
      <c r="J1179" s="117"/>
      <c r="K1179" s="117"/>
      <c r="L1179" s="117"/>
      <c r="M1179" s="117"/>
      <c r="N1179" s="117"/>
      <c r="O1179" s="117"/>
      <c r="P1179" s="117"/>
      <c r="Q1179" s="117"/>
      <c r="R1179" s="117"/>
      <c r="S1179" s="117"/>
      <c r="T1179" s="117"/>
      <c r="U1179" s="117"/>
      <c r="V1179" s="117"/>
      <c r="W1179" s="116"/>
      <c r="X1179" s="116"/>
      <c r="Y1179" s="116"/>
      <c r="Z1179" s="116"/>
      <c r="AA1179" s="116"/>
      <c r="AB1179" s="116"/>
      <c r="AC1179" s="116"/>
      <c r="AD1179" s="116"/>
      <c r="AE1179" s="116"/>
      <c r="AF1179" s="116"/>
      <c r="AG1179" s="116"/>
      <c r="AH1179" s="116"/>
    </row>
    <row r="1180" spans="1:34" x14ac:dyDescent="0.3">
      <c r="A1180" s="117">
        <f t="shared" si="76"/>
        <v>0</v>
      </c>
      <c r="B1180" s="117">
        <f t="shared" si="76"/>
        <v>0</v>
      </c>
      <c r="C1180" s="117">
        <f t="shared" si="72"/>
        <v>0</v>
      </c>
      <c r="D1180" s="117">
        <f t="shared" si="73"/>
        <v>9</v>
      </c>
      <c r="E1180" s="117">
        <f t="shared" si="75"/>
        <v>9</v>
      </c>
      <c r="F1180" s="117">
        <f>IF(B1180="","",(((E1180+F1215)/(D1180))-10^-0.0000001)^-1)</f>
        <v>0.38461535055348184</v>
      </c>
      <c r="G1180" s="117">
        <f t="shared" si="74"/>
        <v>0.38461535055348184</v>
      </c>
      <c r="H1180" s="117"/>
      <c r="I1180" s="117"/>
      <c r="J1180" s="117"/>
      <c r="K1180" s="117"/>
      <c r="L1180" s="117"/>
      <c r="M1180" s="117"/>
      <c r="N1180" s="117"/>
      <c r="O1180" s="117"/>
      <c r="P1180" s="117"/>
      <c r="Q1180" s="117"/>
      <c r="R1180" s="117"/>
      <c r="S1180" s="117"/>
      <c r="T1180" s="117"/>
      <c r="U1180" s="117"/>
      <c r="V1180" s="117"/>
      <c r="W1180" s="116"/>
      <c r="X1180" s="116"/>
      <c r="Y1180" s="116"/>
      <c r="Z1180" s="116"/>
      <c r="AA1180" s="116"/>
      <c r="AB1180" s="116"/>
      <c r="AC1180" s="116"/>
      <c r="AD1180" s="116"/>
      <c r="AE1180" s="116"/>
      <c r="AF1180" s="116"/>
      <c r="AG1180" s="116"/>
      <c r="AH1180" s="116"/>
    </row>
    <row r="1181" spans="1:34" x14ac:dyDescent="0.3">
      <c r="A1181" s="117">
        <f t="shared" si="76"/>
        <v>0</v>
      </c>
      <c r="B1181" s="117">
        <f t="shared" si="76"/>
        <v>0</v>
      </c>
      <c r="C1181" s="117">
        <f t="shared" si="72"/>
        <v>0</v>
      </c>
      <c r="D1181" s="117">
        <f t="shared" si="73"/>
        <v>9</v>
      </c>
      <c r="E1181" s="117">
        <f t="shared" si="75"/>
        <v>9</v>
      </c>
      <c r="F1181" s="117">
        <f>IF(B1181="","",(((E1181+F1215)/(D1181))-10^-0.0000001)^-1)</f>
        <v>0.38461535055348184</v>
      </c>
      <c r="G1181" s="117">
        <f t="shared" si="74"/>
        <v>0.38461535055348184</v>
      </c>
      <c r="H1181" s="117"/>
      <c r="I1181" s="117"/>
      <c r="J1181" s="117"/>
      <c r="K1181" s="117"/>
      <c r="L1181" s="117"/>
      <c r="M1181" s="117"/>
      <c r="N1181" s="117"/>
      <c r="O1181" s="117"/>
      <c r="P1181" s="117"/>
      <c r="Q1181" s="117"/>
      <c r="R1181" s="117"/>
      <c r="S1181" s="117"/>
      <c r="T1181" s="117"/>
      <c r="U1181" s="117"/>
      <c r="V1181" s="117"/>
      <c r="W1181" s="116"/>
      <c r="X1181" s="116"/>
      <c r="Y1181" s="116"/>
      <c r="Z1181" s="116"/>
      <c r="AA1181" s="116"/>
      <c r="AB1181" s="116"/>
      <c r="AC1181" s="116"/>
      <c r="AD1181" s="116"/>
      <c r="AE1181" s="116"/>
      <c r="AF1181" s="116"/>
      <c r="AG1181" s="116"/>
      <c r="AH1181" s="116"/>
    </row>
    <row r="1182" spans="1:34" x14ac:dyDescent="0.3">
      <c r="A1182" s="117">
        <f t="shared" si="76"/>
        <v>0</v>
      </c>
      <c r="B1182" s="117">
        <f t="shared" si="76"/>
        <v>0</v>
      </c>
      <c r="C1182" s="117">
        <f t="shared" si="72"/>
        <v>0</v>
      </c>
      <c r="D1182" s="117">
        <f t="shared" si="73"/>
        <v>9</v>
      </c>
      <c r="E1182" s="117">
        <f t="shared" si="75"/>
        <v>9</v>
      </c>
      <c r="F1182" s="117">
        <f>IF(B1182="","",(((E1182+F1215)/(D1182))-10^-0.0000001)^-1)</f>
        <v>0.38461535055348184</v>
      </c>
      <c r="G1182" s="117">
        <f t="shared" si="74"/>
        <v>0.38461535055348184</v>
      </c>
      <c r="H1182" s="117"/>
      <c r="I1182" s="117"/>
      <c r="J1182" s="117"/>
      <c r="K1182" s="117"/>
      <c r="L1182" s="117"/>
      <c r="M1182" s="117"/>
      <c r="N1182" s="117"/>
      <c r="O1182" s="117"/>
      <c r="P1182" s="117"/>
      <c r="Q1182" s="117"/>
      <c r="R1182" s="117"/>
      <c r="S1182" s="117"/>
      <c r="T1182" s="117"/>
      <c r="U1182" s="117"/>
      <c r="V1182" s="117"/>
      <c r="W1182" s="116"/>
      <c r="X1182" s="116"/>
      <c r="Y1182" s="116"/>
      <c r="Z1182" s="116"/>
      <c r="AA1182" s="116"/>
      <c r="AB1182" s="116"/>
      <c r="AC1182" s="116"/>
      <c r="AD1182" s="116"/>
      <c r="AE1182" s="116"/>
      <c r="AF1182" s="116"/>
      <c r="AG1182" s="116"/>
      <c r="AH1182" s="116"/>
    </row>
    <row r="1183" spans="1:34" x14ac:dyDescent="0.3">
      <c r="A1183" s="117">
        <f t="shared" si="76"/>
        <v>0</v>
      </c>
      <c r="B1183" s="117">
        <f t="shared" si="76"/>
        <v>0</v>
      </c>
      <c r="C1183" s="117">
        <f t="shared" si="72"/>
        <v>0</v>
      </c>
      <c r="D1183" s="117">
        <f t="shared" si="73"/>
        <v>9</v>
      </c>
      <c r="E1183" s="117">
        <f t="shared" si="75"/>
        <v>9</v>
      </c>
      <c r="F1183" s="117">
        <f>IF(B1183="","",(((E1183+F1215)/(D1183))-10^-0.0000001)^-1)</f>
        <v>0.38461535055348184</v>
      </c>
      <c r="G1183" s="117">
        <f t="shared" si="74"/>
        <v>0.38461535055348184</v>
      </c>
      <c r="H1183" s="117"/>
      <c r="I1183" s="117"/>
      <c r="J1183" s="117"/>
      <c r="K1183" s="117"/>
      <c r="L1183" s="117"/>
      <c r="M1183" s="117"/>
      <c r="N1183" s="117"/>
      <c r="O1183" s="117"/>
      <c r="P1183" s="117"/>
      <c r="Q1183" s="117"/>
      <c r="R1183" s="117"/>
      <c r="S1183" s="117"/>
      <c r="T1183" s="117"/>
      <c r="U1183" s="117"/>
      <c r="V1183" s="117"/>
      <c r="W1183" s="116"/>
      <c r="X1183" s="116"/>
      <c r="Y1183" s="116"/>
      <c r="Z1183" s="116"/>
      <c r="AA1183" s="116"/>
      <c r="AB1183" s="116"/>
      <c r="AC1183" s="116"/>
      <c r="AD1183" s="116"/>
      <c r="AE1183" s="116"/>
      <c r="AF1183" s="116"/>
      <c r="AG1183" s="116"/>
      <c r="AH1183" s="116"/>
    </row>
    <row r="1184" spans="1:34" x14ac:dyDescent="0.3">
      <c r="A1184" s="117">
        <f t="shared" si="76"/>
        <v>0</v>
      </c>
      <c r="B1184" s="117">
        <f t="shared" si="76"/>
        <v>0</v>
      </c>
      <c r="C1184" s="117">
        <f t="shared" si="72"/>
        <v>0</v>
      </c>
      <c r="D1184" s="117">
        <f t="shared" si="73"/>
        <v>9</v>
      </c>
      <c r="E1184" s="117">
        <f t="shared" si="75"/>
        <v>9</v>
      </c>
      <c r="F1184" s="117">
        <f>IF(B1184="","",(((E1184+F1215)/(D1184))-10^-0.0000001)^-1)</f>
        <v>0.38461535055348184</v>
      </c>
      <c r="G1184" s="117">
        <f t="shared" si="74"/>
        <v>0.38461535055348184</v>
      </c>
      <c r="H1184" s="117"/>
      <c r="I1184" s="117"/>
      <c r="J1184" s="117"/>
      <c r="K1184" s="117"/>
      <c r="L1184" s="117"/>
      <c r="M1184" s="117"/>
      <c r="N1184" s="117"/>
      <c r="O1184" s="117"/>
      <c r="P1184" s="117"/>
      <c r="Q1184" s="117"/>
      <c r="R1184" s="117"/>
      <c r="S1184" s="117"/>
      <c r="T1184" s="117"/>
      <c r="U1184" s="117"/>
      <c r="V1184" s="117"/>
      <c r="W1184" s="116"/>
      <c r="X1184" s="116"/>
      <c r="Y1184" s="116"/>
      <c r="Z1184" s="116"/>
      <c r="AA1184" s="116"/>
      <c r="AB1184" s="116"/>
      <c r="AC1184" s="116"/>
      <c r="AD1184" s="116"/>
      <c r="AE1184" s="116"/>
      <c r="AF1184" s="116"/>
      <c r="AG1184" s="116"/>
      <c r="AH1184" s="116"/>
    </row>
    <row r="1185" spans="1:34" x14ac:dyDescent="0.3">
      <c r="A1185" s="117">
        <f t="shared" si="76"/>
        <v>0</v>
      </c>
      <c r="B1185" s="117">
        <f t="shared" si="76"/>
        <v>0</v>
      </c>
      <c r="C1185" s="117">
        <f t="shared" si="72"/>
        <v>0</v>
      </c>
      <c r="D1185" s="117">
        <f t="shared" si="73"/>
        <v>9</v>
      </c>
      <c r="E1185" s="117">
        <f t="shared" si="75"/>
        <v>9</v>
      </c>
      <c r="F1185" s="117">
        <f>IF(B1185="","",(((E1185+F1215)/(D1185))-10^-0.0000001)^-1)</f>
        <v>0.38461535055348184</v>
      </c>
      <c r="G1185" s="117">
        <f t="shared" si="74"/>
        <v>0.38461535055348184</v>
      </c>
      <c r="H1185" s="117"/>
      <c r="I1185" s="117"/>
      <c r="J1185" s="117"/>
      <c r="K1185" s="117"/>
      <c r="L1185" s="117"/>
      <c r="M1185" s="117"/>
      <c r="N1185" s="117"/>
      <c r="O1185" s="117"/>
      <c r="P1185" s="117"/>
      <c r="Q1185" s="117"/>
      <c r="R1185" s="117"/>
      <c r="S1185" s="117"/>
      <c r="T1185" s="117"/>
      <c r="U1185" s="117"/>
      <c r="V1185" s="117"/>
      <c r="W1185" s="116"/>
      <c r="X1185" s="116"/>
      <c r="Y1185" s="116"/>
      <c r="Z1185" s="116"/>
      <c r="AA1185" s="116"/>
      <c r="AB1185" s="116"/>
      <c r="AC1185" s="116"/>
      <c r="AD1185" s="116"/>
      <c r="AE1185" s="116"/>
      <c r="AF1185" s="116"/>
      <c r="AG1185" s="116"/>
      <c r="AH1185" s="116"/>
    </row>
    <row r="1186" spans="1:34" x14ac:dyDescent="0.3">
      <c r="A1186" s="117">
        <f t="shared" si="76"/>
        <v>0</v>
      </c>
      <c r="B1186" s="117">
        <f t="shared" si="76"/>
        <v>0</v>
      </c>
      <c r="C1186" s="117">
        <f t="shared" si="72"/>
        <v>0</v>
      </c>
      <c r="D1186" s="117">
        <f t="shared" si="73"/>
        <v>9</v>
      </c>
      <c r="E1186" s="117">
        <f t="shared" si="75"/>
        <v>9</v>
      </c>
      <c r="F1186" s="117">
        <f>IF(B1186="","",(((E1186+F1215)/(D1186))-10^-0.0000001)^-1)</f>
        <v>0.38461535055348184</v>
      </c>
      <c r="G1186" s="117">
        <f t="shared" si="74"/>
        <v>0.38461535055348184</v>
      </c>
      <c r="H1186" s="117"/>
      <c r="I1186" s="117"/>
      <c r="J1186" s="117"/>
      <c r="K1186" s="117"/>
      <c r="L1186" s="117"/>
      <c r="M1186" s="117"/>
      <c r="N1186" s="117"/>
      <c r="O1186" s="117"/>
      <c r="P1186" s="117"/>
      <c r="Q1186" s="117"/>
      <c r="R1186" s="117"/>
      <c r="S1186" s="117"/>
      <c r="T1186" s="117"/>
      <c r="U1186" s="117"/>
      <c r="V1186" s="117"/>
      <c r="W1186" s="116"/>
      <c r="X1186" s="116"/>
      <c r="Y1186" s="116"/>
      <c r="Z1186" s="116"/>
      <c r="AA1186" s="116"/>
      <c r="AB1186" s="116"/>
      <c r="AC1186" s="116"/>
      <c r="AD1186" s="116"/>
      <c r="AE1186" s="116"/>
      <c r="AF1186" s="116"/>
      <c r="AG1186" s="116"/>
      <c r="AH1186" s="116"/>
    </row>
    <row r="1187" spans="1:34" x14ac:dyDescent="0.3">
      <c r="A1187" s="117">
        <f t="shared" si="76"/>
        <v>0</v>
      </c>
      <c r="B1187" s="117">
        <f t="shared" si="76"/>
        <v>0</v>
      </c>
      <c r="C1187" s="117">
        <f t="shared" si="72"/>
        <v>0</v>
      </c>
      <c r="D1187" s="117">
        <f t="shared" si="73"/>
        <v>9</v>
      </c>
      <c r="E1187" s="117">
        <f t="shared" si="75"/>
        <v>9</v>
      </c>
      <c r="F1187" s="117">
        <f>IF(B1187="","",(((E1187+F1215)/(D1187))-10^-0.0000001)^-1)</f>
        <v>0.38461535055348184</v>
      </c>
      <c r="G1187" s="117">
        <f t="shared" si="74"/>
        <v>0.38461535055348184</v>
      </c>
      <c r="H1187" s="117"/>
      <c r="I1187" s="117"/>
      <c r="J1187" s="117"/>
      <c r="K1187" s="117"/>
      <c r="L1187" s="117"/>
      <c r="M1187" s="117"/>
      <c r="N1187" s="117"/>
      <c r="O1187" s="117"/>
      <c r="P1187" s="117"/>
      <c r="Q1187" s="117"/>
      <c r="R1187" s="117"/>
      <c r="S1187" s="117"/>
      <c r="T1187" s="117"/>
      <c r="U1187" s="117"/>
      <c r="V1187" s="117"/>
      <c r="W1187" s="116"/>
      <c r="X1187" s="116"/>
      <c r="Y1187" s="116"/>
      <c r="Z1187" s="116"/>
      <c r="AA1187" s="116"/>
      <c r="AB1187" s="116"/>
      <c r="AC1187" s="116"/>
      <c r="AD1187" s="116"/>
      <c r="AE1187" s="116"/>
      <c r="AF1187" s="116"/>
      <c r="AG1187" s="116"/>
      <c r="AH1187" s="116"/>
    </row>
    <row r="1188" spans="1:34" x14ac:dyDescent="0.3">
      <c r="A1188" s="117">
        <f t="shared" si="76"/>
        <v>0</v>
      </c>
      <c r="B1188" s="117">
        <f t="shared" si="76"/>
        <v>0</v>
      </c>
      <c r="C1188" s="117">
        <f t="shared" si="72"/>
        <v>0</v>
      </c>
      <c r="D1188" s="117">
        <f t="shared" si="73"/>
        <v>9</v>
      </c>
      <c r="E1188" s="117">
        <f t="shared" si="75"/>
        <v>9</v>
      </c>
      <c r="F1188" s="117">
        <f>IF(B1188="","",(((E1188+F1215)/(D1188))-10^-0.0000001)^-1)</f>
        <v>0.38461535055348184</v>
      </c>
      <c r="G1188" s="117">
        <f t="shared" si="74"/>
        <v>0.38461535055348184</v>
      </c>
      <c r="H1188" s="117"/>
      <c r="I1188" s="117"/>
      <c r="J1188" s="117"/>
      <c r="K1188" s="117"/>
      <c r="L1188" s="117"/>
      <c r="M1188" s="117"/>
      <c r="N1188" s="117"/>
      <c r="O1188" s="117"/>
      <c r="P1188" s="117"/>
      <c r="Q1188" s="117"/>
      <c r="R1188" s="117"/>
      <c r="S1188" s="117"/>
      <c r="T1188" s="117"/>
      <c r="U1188" s="117"/>
      <c r="V1188" s="117"/>
      <c r="W1188" s="116"/>
      <c r="X1188" s="116"/>
      <c r="Y1188" s="116"/>
      <c r="Z1188" s="116"/>
      <c r="AA1188" s="116"/>
      <c r="AB1188" s="116"/>
      <c r="AC1188" s="116"/>
      <c r="AD1188" s="116"/>
      <c r="AE1188" s="116"/>
      <c r="AF1188" s="116"/>
      <c r="AG1188" s="116"/>
      <c r="AH1188" s="116"/>
    </row>
    <row r="1189" spans="1:34" x14ac:dyDescent="0.3">
      <c r="A1189" s="117">
        <f t="shared" si="76"/>
        <v>0</v>
      </c>
      <c r="B1189" s="117">
        <f t="shared" si="76"/>
        <v>0</v>
      </c>
      <c r="C1189" s="117">
        <f t="shared" si="72"/>
        <v>0</v>
      </c>
      <c r="D1189" s="117">
        <f t="shared" si="73"/>
        <v>9</v>
      </c>
      <c r="E1189" s="117">
        <f t="shared" si="75"/>
        <v>9</v>
      </c>
      <c r="F1189" s="117">
        <f>IF(B1189="","",(((E1189+F1215)/(D1189))-10^-0.0000001)^-1)</f>
        <v>0.38461535055348184</v>
      </c>
      <c r="G1189" s="117">
        <f t="shared" si="74"/>
        <v>0.38461535055348184</v>
      </c>
      <c r="H1189" s="117"/>
      <c r="I1189" s="117"/>
      <c r="J1189" s="117"/>
      <c r="K1189" s="117"/>
      <c r="L1189" s="117"/>
      <c r="M1189" s="117"/>
      <c r="N1189" s="117"/>
      <c r="O1189" s="117"/>
      <c r="P1189" s="117"/>
      <c r="Q1189" s="117"/>
      <c r="R1189" s="117"/>
      <c r="S1189" s="117"/>
      <c r="T1189" s="117"/>
      <c r="U1189" s="117"/>
      <c r="V1189" s="117"/>
      <c r="W1189" s="116"/>
      <c r="X1189" s="116"/>
      <c r="Y1189" s="116"/>
      <c r="Z1189" s="116"/>
      <c r="AA1189" s="116"/>
      <c r="AB1189" s="116"/>
      <c r="AC1189" s="116"/>
      <c r="AD1189" s="116"/>
      <c r="AE1189" s="116"/>
      <c r="AF1189" s="116"/>
      <c r="AG1189" s="116"/>
      <c r="AH1189" s="116"/>
    </row>
    <row r="1190" spans="1:34" x14ac:dyDescent="0.3">
      <c r="A1190" s="117">
        <f t="shared" si="76"/>
        <v>0</v>
      </c>
      <c r="B1190" s="117">
        <f t="shared" si="76"/>
        <v>0</v>
      </c>
      <c r="C1190" s="117">
        <f t="shared" si="72"/>
        <v>0</v>
      </c>
      <c r="D1190" s="117">
        <f t="shared" si="73"/>
        <v>9</v>
      </c>
      <c r="E1190" s="117">
        <f t="shared" si="75"/>
        <v>9</v>
      </c>
      <c r="F1190" s="117">
        <f>IF(B1190="","",(((E1190+F1215)/(D1190))-10^-0.0000001)^-1)</f>
        <v>0.38461535055348184</v>
      </c>
      <c r="G1190" s="117">
        <f t="shared" si="74"/>
        <v>0.38461535055348184</v>
      </c>
      <c r="H1190" s="117"/>
      <c r="I1190" s="117"/>
      <c r="J1190" s="117"/>
      <c r="K1190" s="117"/>
      <c r="L1190" s="117"/>
      <c r="M1190" s="117"/>
      <c r="N1190" s="117"/>
      <c r="O1190" s="117"/>
      <c r="P1190" s="117"/>
      <c r="Q1190" s="117"/>
      <c r="R1190" s="117"/>
      <c r="S1190" s="117"/>
      <c r="T1190" s="117"/>
      <c r="U1190" s="117"/>
      <c r="V1190" s="117"/>
      <c r="W1190" s="116"/>
      <c r="X1190" s="116"/>
      <c r="Y1190" s="116"/>
      <c r="Z1190" s="116"/>
      <c r="AA1190" s="116"/>
      <c r="AB1190" s="116"/>
      <c r="AC1190" s="116"/>
      <c r="AD1190" s="116"/>
      <c r="AE1190" s="116"/>
      <c r="AF1190" s="116"/>
      <c r="AG1190" s="116"/>
      <c r="AH1190" s="116"/>
    </row>
    <row r="1191" spans="1:34" x14ac:dyDescent="0.3">
      <c r="A1191" s="117">
        <f t="shared" si="76"/>
        <v>0</v>
      </c>
      <c r="B1191" s="117">
        <f t="shared" si="76"/>
        <v>0</v>
      </c>
      <c r="C1191" s="117">
        <f t="shared" si="72"/>
        <v>0</v>
      </c>
      <c r="D1191" s="117">
        <f t="shared" si="73"/>
        <v>9</v>
      </c>
      <c r="E1191" s="117">
        <f t="shared" si="75"/>
        <v>9</v>
      </c>
      <c r="F1191" s="117">
        <f>IF(B1191="","",(((E1191+F1215)/(D1191))-10^-0.0000001)^-1)</f>
        <v>0.38461535055348184</v>
      </c>
      <c r="G1191" s="117">
        <f t="shared" si="74"/>
        <v>0.38461535055348184</v>
      </c>
      <c r="H1191" s="117"/>
      <c r="I1191" s="117"/>
      <c r="J1191" s="117"/>
      <c r="K1191" s="117"/>
      <c r="L1191" s="117"/>
      <c r="M1191" s="117"/>
      <c r="N1191" s="117"/>
      <c r="O1191" s="117"/>
      <c r="P1191" s="117"/>
      <c r="Q1191" s="117"/>
      <c r="R1191" s="117"/>
      <c r="S1191" s="117"/>
      <c r="T1191" s="117"/>
      <c r="U1191" s="117"/>
      <c r="V1191" s="117"/>
      <c r="W1191" s="116"/>
      <c r="X1191" s="116"/>
      <c r="Y1191" s="116"/>
      <c r="Z1191" s="116"/>
      <c r="AA1191" s="116"/>
      <c r="AB1191" s="116"/>
      <c r="AC1191" s="116"/>
      <c r="AD1191" s="116"/>
      <c r="AE1191" s="116"/>
      <c r="AF1191" s="116"/>
      <c r="AG1191" s="116"/>
      <c r="AH1191" s="116"/>
    </row>
    <row r="1192" spans="1:34" x14ac:dyDescent="0.3">
      <c r="A1192" s="117">
        <f t="shared" si="76"/>
        <v>0</v>
      </c>
      <c r="B1192" s="117">
        <f t="shared" si="76"/>
        <v>0</v>
      </c>
      <c r="C1192" s="117">
        <f t="shared" si="72"/>
        <v>0</v>
      </c>
      <c r="D1192" s="117">
        <f t="shared" si="73"/>
        <v>9</v>
      </c>
      <c r="E1192" s="117">
        <f t="shared" si="75"/>
        <v>9</v>
      </c>
      <c r="F1192" s="117">
        <f>IF(B1192="","",(((E1192+F1215)/(D1192))-10^-0.0000001)^-1)</f>
        <v>0.38461535055348184</v>
      </c>
      <c r="G1192" s="117">
        <f t="shared" si="74"/>
        <v>0.38461535055348184</v>
      </c>
      <c r="H1192" s="117"/>
      <c r="I1192" s="117"/>
      <c r="J1192" s="117"/>
      <c r="K1192" s="117"/>
      <c r="L1192" s="117"/>
      <c r="M1192" s="117"/>
      <c r="N1192" s="117"/>
      <c r="O1192" s="117"/>
      <c r="P1192" s="117"/>
      <c r="Q1192" s="117"/>
      <c r="R1192" s="117"/>
      <c r="S1192" s="117"/>
      <c r="T1192" s="117"/>
      <c r="U1192" s="117"/>
      <c r="V1192" s="117"/>
      <c r="W1192" s="116"/>
      <c r="X1192" s="116"/>
      <c r="Y1192" s="116"/>
      <c r="Z1192" s="116"/>
      <c r="AA1192" s="116"/>
      <c r="AB1192" s="116"/>
      <c r="AC1192" s="116"/>
      <c r="AD1192" s="116"/>
      <c r="AE1192" s="116"/>
      <c r="AF1192" s="116"/>
      <c r="AG1192" s="116"/>
      <c r="AH1192" s="116"/>
    </row>
    <row r="1193" spans="1:34" x14ac:dyDescent="0.3">
      <c r="A1193" s="117">
        <f t="shared" si="76"/>
        <v>0</v>
      </c>
      <c r="B1193" s="117">
        <f t="shared" si="76"/>
        <v>0</v>
      </c>
      <c r="C1193" s="117">
        <f t="shared" si="72"/>
        <v>0</v>
      </c>
      <c r="D1193" s="117">
        <f t="shared" si="73"/>
        <v>9</v>
      </c>
      <c r="E1193" s="117">
        <f t="shared" si="75"/>
        <v>9</v>
      </c>
      <c r="F1193" s="117">
        <f>IF(B1193="","",(((E1193+F1215)/(D1193))-10^-0.0000001)^-1)</f>
        <v>0.38461535055348184</v>
      </c>
      <c r="G1193" s="117">
        <f t="shared" si="74"/>
        <v>0.38461535055348184</v>
      </c>
      <c r="H1193" s="117"/>
      <c r="I1193" s="117"/>
      <c r="J1193" s="117"/>
      <c r="K1193" s="117"/>
      <c r="L1193" s="117"/>
      <c r="M1193" s="117"/>
      <c r="N1193" s="117"/>
      <c r="O1193" s="117"/>
      <c r="P1193" s="117"/>
      <c r="Q1193" s="117"/>
      <c r="R1193" s="117"/>
      <c r="S1193" s="117"/>
      <c r="T1193" s="117"/>
      <c r="U1193" s="117"/>
      <c r="V1193" s="117"/>
      <c r="W1193" s="116"/>
      <c r="X1193" s="116"/>
      <c r="Y1193" s="116"/>
      <c r="Z1193" s="116"/>
      <c r="AA1193" s="116"/>
      <c r="AB1193" s="116"/>
      <c r="AC1193" s="116"/>
      <c r="AD1193" s="116"/>
      <c r="AE1193" s="116"/>
      <c r="AF1193" s="116"/>
      <c r="AG1193" s="116"/>
      <c r="AH1193" s="116"/>
    </row>
    <row r="1194" spans="1:34" x14ac:dyDescent="0.3">
      <c r="A1194" s="117">
        <f t="shared" si="76"/>
        <v>0</v>
      </c>
      <c r="B1194" s="117">
        <f t="shared" si="76"/>
        <v>0</v>
      </c>
      <c r="C1194" s="117">
        <f t="shared" si="72"/>
        <v>0</v>
      </c>
      <c r="D1194" s="117">
        <f t="shared" si="73"/>
        <v>9</v>
      </c>
      <c r="E1194" s="117">
        <f t="shared" si="75"/>
        <v>9</v>
      </c>
      <c r="F1194" s="117">
        <f>IF(B1194="","",(((E1194+F1215)/(D1194))-10^-0.0000001)^-1)</f>
        <v>0.38461535055348184</v>
      </c>
      <c r="G1194" s="117">
        <f t="shared" si="74"/>
        <v>0.38461535055348184</v>
      </c>
      <c r="H1194" s="117"/>
      <c r="I1194" s="117"/>
      <c r="J1194" s="117"/>
      <c r="K1194" s="117"/>
      <c r="L1194" s="117"/>
      <c r="M1194" s="117"/>
      <c r="N1194" s="117"/>
      <c r="O1194" s="117"/>
      <c r="P1194" s="117"/>
      <c r="Q1194" s="117"/>
      <c r="R1194" s="117"/>
      <c r="S1194" s="117"/>
      <c r="T1194" s="117"/>
      <c r="U1194" s="117"/>
      <c r="V1194" s="117"/>
      <c r="W1194" s="116"/>
      <c r="X1194" s="116"/>
      <c r="Y1194" s="116"/>
      <c r="Z1194" s="116"/>
      <c r="AA1194" s="116"/>
      <c r="AB1194" s="116"/>
      <c r="AC1194" s="116"/>
      <c r="AD1194" s="116"/>
      <c r="AE1194" s="116"/>
      <c r="AF1194" s="116"/>
      <c r="AG1194" s="116"/>
      <c r="AH1194" s="116"/>
    </row>
    <row r="1195" spans="1:34" x14ac:dyDescent="0.3">
      <c r="A1195" s="117">
        <f t="shared" si="76"/>
        <v>0</v>
      </c>
      <c r="B1195" s="117">
        <f t="shared" si="76"/>
        <v>0</v>
      </c>
      <c r="C1195" s="117">
        <f t="shared" si="72"/>
        <v>0</v>
      </c>
      <c r="D1195" s="117">
        <f t="shared" si="73"/>
        <v>9</v>
      </c>
      <c r="E1195" s="117">
        <f t="shared" si="75"/>
        <v>9</v>
      </c>
      <c r="F1195" s="117">
        <f>IF(B1195="","",(((E1195+F1215)/(D1195))-10^-0.0000001)^-1)</f>
        <v>0.38461535055348184</v>
      </c>
      <c r="G1195" s="117">
        <f t="shared" si="74"/>
        <v>0.38461535055348184</v>
      </c>
      <c r="H1195" s="117"/>
      <c r="I1195" s="117"/>
      <c r="J1195" s="117"/>
      <c r="K1195" s="117"/>
      <c r="L1195" s="117"/>
      <c r="M1195" s="117"/>
      <c r="N1195" s="117"/>
      <c r="O1195" s="117"/>
      <c r="P1195" s="117"/>
      <c r="Q1195" s="117"/>
      <c r="R1195" s="117"/>
      <c r="S1195" s="117"/>
      <c r="T1195" s="117"/>
      <c r="U1195" s="117"/>
      <c r="V1195" s="117"/>
      <c r="W1195" s="116"/>
      <c r="X1195" s="116"/>
      <c r="Y1195" s="116"/>
      <c r="Z1195" s="116"/>
      <c r="AA1195" s="116"/>
      <c r="AB1195" s="116"/>
      <c r="AC1195" s="116"/>
      <c r="AD1195" s="116"/>
      <c r="AE1195" s="116"/>
      <c r="AF1195" s="116"/>
      <c r="AG1195" s="116"/>
      <c r="AH1195" s="116"/>
    </row>
    <row r="1196" spans="1:34" x14ac:dyDescent="0.3">
      <c r="A1196" s="117" t="str">
        <f t="shared" si="76"/>
        <v>Vorgaben (xWP1 - xs - xWP2)</v>
      </c>
      <c r="B1196" s="117">
        <f t="shared" si="76"/>
        <v>9</v>
      </c>
      <c r="C1196" s="117" t="e">
        <f t="shared" si="72"/>
        <v>#VALUE!</v>
      </c>
      <c r="D1196" s="117">
        <f t="shared" si="73"/>
        <v>9</v>
      </c>
      <c r="E1196" s="117">
        <f t="shared" si="75"/>
        <v>9</v>
      </c>
      <c r="F1196" s="117">
        <f>IF(B1196="","",(((E1196+F1215)/(D1196))-10^-0.0000001)^-1)</f>
        <v>0.38461535055348184</v>
      </c>
      <c r="G1196" s="117">
        <f t="shared" si="74"/>
        <v>0.38461535055348184</v>
      </c>
      <c r="H1196" s="117"/>
      <c r="I1196" s="117"/>
      <c r="J1196" s="117"/>
      <c r="K1196" s="117"/>
      <c r="L1196" s="117"/>
      <c r="M1196" s="117"/>
      <c r="N1196" s="117"/>
      <c r="O1196" s="117"/>
      <c r="P1196" s="117"/>
      <c r="Q1196" s="117"/>
      <c r="R1196" s="117"/>
      <c r="S1196" s="117"/>
      <c r="T1196" s="117"/>
      <c r="U1196" s="117"/>
      <c r="V1196" s="117"/>
      <c r="W1196" s="116"/>
      <c r="X1196" s="116"/>
      <c r="Y1196" s="116"/>
      <c r="Z1196" s="116"/>
      <c r="AA1196" s="116"/>
      <c r="AB1196" s="116"/>
      <c r="AC1196" s="116"/>
      <c r="AD1196" s="116"/>
      <c r="AE1196" s="116"/>
      <c r="AF1196" s="116"/>
      <c r="AG1196" s="116"/>
      <c r="AH1196" s="116"/>
    </row>
    <row r="1197" spans="1:34" x14ac:dyDescent="0.3">
      <c r="A1197" s="117">
        <f>(E1196)</f>
        <v>9</v>
      </c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  <c r="M1197" s="117"/>
      <c r="N1197" s="117"/>
      <c r="O1197" s="117"/>
      <c r="P1197" s="117"/>
      <c r="Q1197" s="117"/>
      <c r="R1197" s="117"/>
      <c r="S1197" s="117"/>
      <c r="T1197" s="117"/>
      <c r="U1197" s="117"/>
      <c r="V1197" s="117"/>
      <c r="W1197" s="116"/>
      <c r="X1197" s="116"/>
      <c r="Y1197" s="116"/>
      <c r="Z1197" s="116"/>
      <c r="AA1197" s="116"/>
      <c r="AB1197" s="116"/>
      <c r="AC1197" s="116"/>
      <c r="AD1197" s="116"/>
      <c r="AE1197" s="116"/>
      <c r="AF1197" s="116"/>
      <c r="AG1197" s="116"/>
      <c r="AH1197" s="116"/>
    </row>
    <row r="1198" spans="1:34" x14ac:dyDescent="0.3">
      <c r="A1198" s="117" t="e">
        <f>SUM(A1157:A1196)-(40-B1199)*A1196</f>
        <v>#VALUE!</v>
      </c>
      <c r="B1198" s="117" t="e">
        <f>SUM(C1157:C1196)-(40-(B1199))*C1196</f>
        <v>#VALUE!</v>
      </c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  <c r="M1198" s="117"/>
      <c r="N1198" s="117"/>
      <c r="O1198" s="117"/>
      <c r="P1198" s="117"/>
      <c r="Q1198" s="117"/>
      <c r="R1198" s="117"/>
      <c r="S1198" s="117"/>
      <c r="T1198" s="117"/>
      <c r="U1198" s="117"/>
      <c r="V1198" s="117"/>
      <c r="W1198" s="116"/>
      <c r="X1198" s="116"/>
      <c r="Y1198" s="116"/>
      <c r="Z1198" s="116"/>
      <c r="AA1198" s="116"/>
      <c r="AB1198" s="116"/>
      <c r="AC1198" s="116"/>
      <c r="AD1198" s="116"/>
      <c r="AE1198" s="116"/>
      <c r="AF1198" s="116"/>
      <c r="AG1198" s="116"/>
      <c r="AH1198" s="116"/>
    </row>
    <row r="1199" spans="1:34" x14ac:dyDescent="0.3">
      <c r="A1199" s="117" t="s">
        <v>13</v>
      </c>
      <c r="B1199" s="117">
        <f>EINGABEN!$A$46</f>
        <v>0</v>
      </c>
      <c r="C1199" s="117" t="s">
        <v>18</v>
      </c>
      <c r="D1199" s="117"/>
      <c r="E1199" s="117"/>
      <c r="F1199" s="117"/>
      <c r="G1199" s="117"/>
      <c r="H1199" s="117"/>
      <c r="I1199" s="117"/>
      <c r="J1199" s="117"/>
      <c r="K1199" s="117"/>
      <c r="L1199" s="117"/>
      <c r="M1199" s="117"/>
      <c r="N1199" s="117"/>
      <c r="O1199" s="117"/>
      <c r="P1199" s="117"/>
      <c r="Q1199" s="117"/>
      <c r="R1199" s="117"/>
      <c r="S1199" s="117"/>
      <c r="T1199" s="117"/>
      <c r="U1199" s="117"/>
      <c r="V1199" s="117"/>
      <c r="W1199" s="116"/>
      <c r="X1199" s="116"/>
      <c r="Y1199" s="116"/>
      <c r="Z1199" s="116"/>
      <c r="AA1199" s="116"/>
      <c r="AB1199" s="116"/>
      <c r="AC1199" s="116"/>
      <c r="AD1199" s="116"/>
      <c r="AE1199" s="116"/>
      <c r="AF1199" s="116"/>
      <c r="AG1199" s="116"/>
      <c r="AH1199" s="116"/>
    </row>
    <row r="1200" spans="1:34" x14ac:dyDescent="0.3">
      <c r="A1200" s="117"/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  <c r="M1200" s="117"/>
      <c r="N1200" s="117"/>
      <c r="O1200" s="117"/>
      <c r="P1200" s="117"/>
      <c r="Q1200" s="117"/>
      <c r="R1200" s="117"/>
      <c r="S1200" s="117"/>
      <c r="T1200" s="117"/>
      <c r="U1200" s="117"/>
      <c r="V1200" s="117"/>
      <c r="W1200" s="116"/>
      <c r="X1200" s="116"/>
      <c r="Y1200" s="116"/>
      <c r="Z1200" s="116"/>
      <c r="AA1200" s="116"/>
      <c r="AB1200" s="116"/>
      <c r="AC1200" s="116"/>
      <c r="AD1200" s="116"/>
      <c r="AE1200" s="116"/>
      <c r="AF1200" s="116"/>
      <c r="AG1200" s="116"/>
      <c r="AH1200" s="116"/>
    </row>
    <row r="1201" spans="1:34" x14ac:dyDescent="0.3">
      <c r="A1201" s="117" t="s">
        <v>11</v>
      </c>
      <c r="B1201" s="117" t="e">
        <f>(B1199*M1198-A1198*I1198)</f>
        <v>#VALUE!</v>
      </c>
      <c r="C1201" s="117" t="s">
        <v>19</v>
      </c>
      <c r="D1201" s="117"/>
      <c r="E1201" s="117" t="s">
        <v>40</v>
      </c>
      <c r="F1201" s="117"/>
      <c r="G1201" s="117"/>
      <c r="H1201" s="117"/>
      <c r="I1201" s="117"/>
      <c r="J1201" s="117"/>
      <c r="K1201" s="117"/>
      <c r="L1201" s="117"/>
      <c r="M1201" s="117"/>
      <c r="N1201" s="117"/>
      <c r="O1201" s="117"/>
      <c r="P1201" s="117"/>
      <c r="Q1201" s="117"/>
      <c r="R1201" s="117"/>
      <c r="S1201" s="117"/>
      <c r="T1201" s="117"/>
      <c r="U1201" s="117"/>
      <c r="V1201" s="117"/>
      <c r="W1201" s="116"/>
      <c r="X1201" s="116"/>
      <c r="Y1201" s="116"/>
      <c r="Z1201" s="116"/>
      <c r="AA1201" s="116"/>
      <c r="AB1201" s="116"/>
      <c r="AC1201" s="116"/>
      <c r="AD1201" s="116"/>
      <c r="AE1201" s="116"/>
      <c r="AF1201" s="116"/>
      <c r="AG1201" s="116"/>
      <c r="AH1201" s="116"/>
    </row>
    <row r="1202" spans="1:34" x14ac:dyDescent="0.3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  <c r="N1202" s="117"/>
      <c r="O1202" s="117"/>
      <c r="P1202" s="117"/>
      <c r="Q1202" s="117"/>
      <c r="R1202" s="117"/>
      <c r="S1202" s="117"/>
      <c r="T1202" s="117"/>
      <c r="U1202" s="117"/>
      <c r="V1202" s="117"/>
      <c r="W1202" s="116"/>
      <c r="X1202" s="116"/>
      <c r="Y1202" s="116"/>
      <c r="Z1202" s="116"/>
      <c r="AA1202" s="116"/>
      <c r="AB1202" s="116"/>
      <c r="AC1202" s="116"/>
      <c r="AD1202" s="116"/>
      <c r="AE1202" s="116"/>
      <c r="AF1202" s="116"/>
      <c r="AG1202" s="116"/>
      <c r="AH1202" s="116"/>
    </row>
    <row r="1203" spans="1:34" x14ac:dyDescent="0.3">
      <c r="A1203" s="117" t="s">
        <v>16</v>
      </c>
      <c r="B1203" s="117" t="e">
        <f>(B1199*B1198-A1198^2)</f>
        <v>#VALUE!</v>
      </c>
      <c r="C1203" s="117" t="s">
        <v>0</v>
      </c>
      <c r="D1203" s="117"/>
      <c r="E1203" s="117" t="s">
        <v>41</v>
      </c>
      <c r="F1203" s="117"/>
      <c r="G1203" s="117"/>
      <c r="H1203" s="117"/>
      <c r="I1203" s="117"/>
      <c r="J1203" s="117"/>
      <c r="K1203" s="117"/>
      <c r="L1203" s="117"/>
      <c r="M1203" s="117"/>
      <c r="N1203" s="117"/>
      <c r="O1203" s="117"/>
      <c r="P1203" s="117"/>
      <c r="Q1203" s="117"/>
      <c r="R1203" s="117"/>
      <c r="S1203" s="117"/>
      <c r="T1203" s="117"/>
      <c r="U1203" s="117"/>
      <c r="V1203" s="117"/>
      <c r="W1203" s="116"/>
      <c r="X1203" s="116"/>
      <c r="Y1203" s="116"/>
      <c r="Z1203" s="116"/>
      <c r="AA1203" s="116"/>
      <c r="AB1203" s="116"/>
      <c r="AC1203" s="116"/>
      <c r="AD1203" s="116"/>
      <c r="AE1203" s="116"/>
      <c r="AF1203" s="116"/>
      <c r="AG1203" s="116"/>
      <c r="AH1203" s="116"/>
    </row>
    <row r="1204" spans="1:34" x14ac:dyDescent="0.3">
      <c r="A1204" s="117"/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  <c r="M1204" s="117"/>
      <c r="N1204" s="117"/>
      <c r="O1204" s="117"/>
      <c r="P1204" s="117"/>
      <c r="Q1204" s="117"/>
      <c r="R1204" s="117"/>
      <c r="S1204" s="117"/>
      <c r="T1204" s="117"/>
      <c r="U1204" s="117"/>
      <c r="V1204" s="117"/>
      <c r="W1204" s="116"/>
      <c r="X1204" s="116"/>
      <c r="Y1204" s="116"/>
      <c r="Z1204" s="116"/>
      <c r="AA1204" s="116"/>
      <c r="AB1204" s="116"/>
      <c r="AC1204" s="116"/>
      <c r="AD1204" s="116"/>
      <c r="AE1204" s="116"/>
      <c r="AF1204" s="116"/>
      <c r="AG1204" s="116"/>
      <c r="AH1204" s="116"/>
    </row>
    <row r="1205" spans="1:34" x14ac:dyDescent="0.3">
      <c r="A1205" s="117" t="s">
        <v>15</v>
      </c>
      <c r="B1205" s="117">
        <f>(B1199*K1198-(I1198^2))</f>
        <v>0</v>
      </c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  <c r="M1205" s="117"/>
      <c r="N1205" s="117"/>
      <c r="O1205" s="117"/>
      <c r="P1205" s="117"/>
      <c r="Q1205" s="117"/>
      <c r="R1205" s="117"/>
      <c r="S1205" s="117"/>
      <c r="T1205" s="117"/>
      <c r="U1205" s="117"/>
      <c r="V1205" s="117"/>
      <c r="W1205" s="116"/>
      <c r="X1205" s="116"/>
      <c r="Y1205" s="116"/>
      <c r="Z1205" s="116"/>
      <c r="AA1205" s="116"/>
      <c r="AB1205" s="116"/>
      <c r="AC1205" s="116"/>
      <c r="AD1205" s="116"/>
      <c r="AE1205" s="116"/>
      <c r="AF1205" s="116"/>
      <c r="AG1205" s="116"/>
      <c r="AH1205" s="116"/>
    </row>
    <row r="1206" spans="1:34" x14ac:dyDescent="0.3">
      <c r="A1206" s="117"/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  <c r="M1206" s="117"/>
      <c r="N1206" s="117"/>
      <c r="O1206" s="117"/>
      <c r="P1206" s="117"/>
      <c r="Q1206" s="117"/>
      <c r="R1206" s="117"/>
      <c r="S1206" s="117"/>
      <c r="T1206" s="117"/>
      <c r="U1206" s="117"/>
      <c r="V1206" s="117"/>
      <c r="W1206" s="116"/>
      <c r="X1206" s="116"/>
      <c r="Y1206" s="116"/>
      <c r="Z1206" s="116"/>
      <c r="AA1206" s="116"/>
      <c r="AB1206" s="116"/>
      <c r="AC1206" s="116"/>
      <c r="AD1206" s="116"/>
      <c r="AE1206" s="116"/>
      <c r="AF1206" s="116"/>
      <c r="AG1206" s="116"/>
      <c r="AH1206" s="116"/>
    </row>
    <row r="1207" spans="1:34" x14ac:dyDescent="0.3">
      <c r="A1207" s="117"/>
      <c r="B1207" s="117"/>
      <c r="C1207" s="117" t="s">
        <v>35</v>
      </c>
      <c r="D1207" s="117"/>
      <c r="E1207" s="117"/>
      <c r="F1207" s="117" t="e">
        <f>ABS(B1201)/((B1203*B1205)^0.5)</f>
        <v>#VALUE!</v>
      </c>
      <c r="G1207" s="117"/>
      <c r="H1207" s="117"/>
      <c r="I1207" s="117"/>
      <c r="J1207" s="117"/>
      <c r="K1207" s="117"/>
      <c r="L1207" s="117"/>
      <c r="M1207" s="117"/>
      <c r="N1207" s="117"/>
      <c r="O1207" s="117"/>
      <c r="P1207" s="117"/>
      <c r="Q1207" s="117"/>
      <c r="R1207" s="117"/>
      <c r="S1207" s="117"/>
      <c r="T1207" s="117"/>
      <c r="U1207" s="117"/>
      <c r="V1207" s="117"/>
      <c r="W1207" s="116"/>
      <c r="X1207" s="116"/>
      <c r="Y1207" s="116"/>
      <c r="Z1207" s="116"/>
      <c r="AA1207" s="116"/>
      <c r="AB1207" s="116"/>
      <c r="AC1207" s="116"/>
      <c r="AD1207" s="116"/>
      <c r="AE1207" s="116"/>
      <c r="AF1207" s="116"/>
      <c r="AG1207" s="116"/>
      <c r="AH1207" s="116"/>
    </row>
    <row r="1208" spans="1:34" x14ac:dyDescent="0.3">
      <c r="A1208" s="117"/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  <c r="M1208" s="117"/>
      <c r="N1208" s="117"/>
      <c r="O1208" s="117"/>
      <c r="P1208" s="117"/>
      <c r="Q1208" s="117"/>
      <c r="R1208" s="117"/>
      <c r="S1208" s="117"/>
      <c r="T1208" s="117"/>
      <c r="U1208" s="117"/>
      <c r="V1208" s="117"/>
      <c r="W1208" s="116"/>
      <c r="X1208" s="116"/>
      <c r="Y1208" s="116"/>
      <c r="Z1208" s="116"/>
      <c r="AA1208" s="116"/>
      <c r="AB1208" s="116"/>
      <c r="AC1208" s="116"/>
      <c r="AD1208" s="116"/>
      <c r="AE1208" s="116"/>
      <c r="AF1208" s="116"/>
      <c r="AG1208" s="116"/>
      <c r="AH1208" s="116"/>
    </row>
    <row r="1209" spans="1:34" x14ac:dyDescent="0.3">
      <c r="A1209" s="117"/>
      <c r="B1209" s="117"/>
      <c r="C1209" s="117" t="s">
        <v>36</v>
      </c>
      <c r="D1209" s="117"/>
      <c r="E1209" s="117"/>
      <c r="F1209" s="117" t="e">
        <f>IF(D1217*F1217=0,0,F1207)</f>
        <v>#VALUE!</v>
      </c>
      <c r="G1209" s="117"/>
      <c r="H1209" s="117"/>
      <c r="I1209" s="117"/>
      <c r="J1209" s="117"/>
      <c r="K1209" s="117"/>
      <c r="L1209" s="117"/>
      <c r="M1209" s="117"/>
      <c r="N1209" s="117"/>
      <c r="O1209" s="117"/>
      <c r="P1209" s="117"/>
      <c r="Q1209" s="117"/>
      <c r="R1209" s="117"/>
      <c r="S1209" s="117"/>
      <c r="T1209" s="117"/>
      <c r="U1209" s="117"/>
      <c r="V1209" s="117"/>
      <c r="W1209" s="116"/>
      <c r="X1209" s="116"/>
      <c r="Y1209" s="116"/>
      <c r="Z1209" s="116"/>
      <c r="AA1209" s="116"/>
      <c r="AB1209" s="116"/>
      <c r="AC1209" s="116"/>
      <c r="AD1209" s="116"/>
      <c r="AE1209" s="116"/>
      <c r="AF1209" s="116"/>
      <c r="AG1209" s="116"/>
      <c r="AH1209" s="116"/>
    </row>
    <row r="1210" spans="1:34" x14ac:dyDescent="0.3">
      <c r="A1210" s="117"/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  <c r="M1210" s="117"/>
      <c r="N1210" s="117"/>
      <c r="O1210" s="117"/>
      <c r="P1210" s="117"/>
      <c r="Q1210" s="117"/>
      <c r="R1210" s="117"/>
      <c r="S1210" s="117"/>
      <c r="T1210" s="117"/>
      <c r="U1210" s="117"/>
      <c r="V1210" s="117"/>
      <c r="W1210" s="116"/>
      <c r="X1210" s="116"/>
      <c r="Y1210" s="116"/>
      <c r="Z1210" s="116"/>
      <c r="AA1210" s="116"/>
      <c r="AB1210" s="116"/>
      <c r="AC1210" s="116"/>
      <c r="AD1210" s="116"/>
      <c r="AE1210" s="116"/>
      <c r="AF1210" s="116"/>
      <c r="AG1210" s="116"/>
      <c r="AH1210" s="116"/>
    </row>
    <row r="1211" spans="1:34" x14ac:dyDescent="0.3">
      <c r="A1211" s="117"/>
      <c r="B1211" s="117"/>
      <c r="C1211" s="117" t="s">
        <v>28</v>
      </c>
      <c r="D1211" s="117" t="e">
        <f>(I1198-F1211*A1198)/B1199</f>
        <v>#VALUE!</v>
      </c>
      <c r="E1211" s="117" t="s">
        <v>31</v>
      </c>
      <c r="F1211" s="117" t="e">
        <f>(B1201/B1203)</f>
        <v>#VALUE!</v>
      </c>
      <c r="G1211" s="117"/>
      <c r="H1211" s="117"/>
      <c r="I1211" s="117"/>
      <c r="J1211" s="117"/>
      <c r="K1211" s="117"/>
      <c r="L1211" s="117"/>
      <c r="M1211" s="117"/>
      <c r="N1211" s="117"/>
      <c r="O1211" s="117"/>
      <c r="P1211" s="117"/>
      <c r="Q1211" s="117"/>
      <c r="R1211" s="117"/>
      <c r="S1211" s="117"/>
      <c r="T1211" s="117"/>
      <c r="U1211" s="117"/>
      <c r="V1211" s="117"/>
      <c r="W1211" s="116"/>
      <c r="X1211" s="116"/>
      <c r="Y1211" s="116"/>
      <c r="Z1211" s="116"/>
      <c r="AA1211" s="116"/>
      <c r="AB1211" s="116"/>
      <c r="AC1211" s="116"/>
      <c r="AD1211" s="116"/>
      <c r="AE1211" s="116"/>
      <c r="AF1211" s="116"/>
      <c r="AG1211" s="116"/>
      <c r="AH1211" s="116"/>
    </row>
    <row r="1212" spans="1:34" x14ac:dyDescent="0.3">
      <c r="A1212" s="117"/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  <c r="M1212" s="117"/>
      <c r="N1212" s="117"/>
      <c r="O1212" s="117"/>
      <c r="P1212" s="117"/>
      <c r="Q1212" s="117"/>
      <c r="R1212" s="117"/>
      <c r="S1212" s="117"/>
      <c r="T1212" s="117"/>
      <c r="U1212" s="117"/>
      <c r="V1212" s="117"/>
      <c r="W1212" s="116"/>
      <c r="X1212" s="116"/>
      <c r="Y1212" s="116"/>
      <c r="Z1212" s="116"/>
      <c r="AA1212" s="116"/>
      <c r="AB1212" s="116"/>
      <c r="AC1212" s="116"/>
      <c r="AD1212" s="116"/>
      <c r="AE1212" s="116"/>
      <c r="AF1212" s="116"/>
      <c r="AG1212" s="116"/>
      <c r="AH1212" s="116"/>
    </row>
    <row r="1213" spans="1:34" x14ac:dyDescent="0.3">
      <c r="A1213" s="117"/>
      <c r="B1213" s="117"/>
      <c r="C1213" s="117" t="s">
        <v>29</v>
      </c>
      <c r="D1213" s="117" t="e">
        <f>((2.71828184^(-D1211/F1211)))-ABS(V1157-W1157)</f>
        <v>#VALUE!</v>
      </c>
      <c r="E1213" s="117" t="s">
        <v>32</v>
      </c>
      <c r="F1213" s="117">
        <f>'FALL A+F'!$F$159</f>
        <v>0</v>
      </c>
      <c r="G1213" s="117"/>
      <c r="H1213" s="117"/>
      <c r="I1213" s="117"/>
      <c r="J1213" s="117"/>
      <c r="K1213" s="117"/>
      <c r="L1213" s="117"/>
      <c r="M1213" s="117"/>
      <c r="N1213" s="117"/>
      <c r="O1213" s="117"/>
      <c r="P1213" s="117"/>
      <c r="Q1213" s="117"/>
      <c r="R1213" s="117"/>
      <c r="S1213" s="117"/>
      <c r="T1213" s="117"/>
      <c r="U1213" s="117"/>
      <c r="V1213" s="117"/>
      <c r="W1213" s="116"/>
      <c r="X1213" s="116"/>
      <c r="Y1213" s="116"/>
      <c r="Z1213" s="116"/>
      <c r="AA1213" s="116"/>
      <c r="AB1213" s="116"/>
      <c r="AC1213" s="116"/>
      <c r="AD1213" s="116"/>
      <c r="AE1213" s="116"/>
      <c r="AF1213" s="116"/>
      <c r="AG1213" s="116"/>
      <c r="AH1213" s="116"/>
    </row>
    <row r="1214" spans="1:34" x14ac:dyDescent="0.3">
      <c r="A1214" s="117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  <c r="M1214" s="117"/>
      <c r="N1214" s="117"/>
      <c r="O1214" s="117"/>
      <c r="P1214" s="117"/>
      <c r="Q1214" s="117"/>
      <c r="R1214" s="117"/>
      <c r="S1214" s="117"/>
      <c r="T1214" s="117"/>
      <c r="U1214" s="117"/>
      <c r="V1214" s="117"/>
      <c r="W1214" s="116"/>
      <c r="X1214" s="116"/>
      <c r="Y1214" s="116"/>
      <c r="Z1214" s="116"/>
      <c r="AA1214" s="116"/>
      <c r="AB1214" s="116"/>
      <c r="AC1214" s="116"/>
      <c r="AD1214" s="116"/>
      <c r="AE1214" s="116"/>
      <c r="AF1214" s="116"/>
      <c r="AG1214" s="116"/>
      <c r="AH1214" s="116"/>
    </row>
    <row r="1215" spans="1:34" x14ac:dyDescent="0.3">
      <c r="A1215" s="117"/>
      <c r="B1215" s="117"/>
      <c r="C1215" s="117" t="s">
        <v>30</v>
      </c>
      <c r="D1215" s="117">
        <f>(E1196+F1215)</f>
        <v>32.400000000000006</v>
      </c>
      <c r="E1215" s="117" t="s">
        <v>20</v>
      </c>
      <c r="F1215" s="117">
        <f>(MAX(B1076:B1115)-MIN(B1076:B1115))*2.6</f>
        <v>23.400000000000002</v>
      </c>
      <c r="G1215" s="117"/>
      <c r="H1215" s="117"/>
      <c r="I1215" s="117"/>
      <c r="J1215" s="117"/>
      <c r="K1215" s="117"/>
      <c r="L1215" s="117"/>
      <c r="M1215" s="117"/>
      <c r="N1215" s="117"/>
      <c r="O1215" s="117"/>
      <c r="P1215" s="117"/>
      <c r="Q1215" s="117"/>
      <c r="R1215" s="117"/>
      <c r="S1215" s="117"/>
      <c r="T1215" s="117"/>
      <c r="U1215" s="117"/>
      <c r="V1215" s="117"/>
      <c r="W1215" s="116"/>
      <c r="X1215" s="116"/>
      <c r="Y1215" s="116"/>
      <c r="Z1215" s="116"/>
      <c r="AA1215" s="116"/>
      <c r="AB1215" s="116"/>
      <c r="AC1215" s="116"/>
      <c r="AD1215" s="116"/>
      <c r="AE1215" s="116"/>
      <c r="AF1215" s="116"/>
      <c r="AG1215" s="116"/>
      <c r="AH1215" s="116"/>
    </row>
    <row r="1216" spans="1:34" x14ac:dyDescent="0.3">
      <c r="A1216" s="117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  <c r="M1216" s="117"/>
      <c r="N1216" s="117"/>
      <c r="O1216" s="117"/>
      <c r="P1216" s="117"/>
      <c r="Q1216" s="117"/>
      <c r="R1216" s="117"/>
      <c r="S1216" s="117"/>
      <c r="T1216" s="117"/>
      <c r="U1216" s="117"/>
      <c r="V1216" s="117"/>
      <c r="W1216" s="116"/>
      <c r="X1216" s="116"/>
      <c r="Y1216" s="116"/>
      <c r="Z1216" s="116"/>
      <c r="AA1216" s="116"/>
      <c r="AB1216" s="116"/>
      <c r="AC1216" s="116"/>
      <c r="AD1216" s="116"/>
      <c r="AE1216" s="116"/>
      <c r="AF1216" s="116"/>
      <c r="AG1216" s="116"/>
      <c r="AH1216" s="116"/>
    </row>
    <row r="1217" spans="1:34" x14ac:dyDescent="0.3">
      <c r="A1217" s="117"/>
      <c r="B1217" s="117"/>
      <c r="C1217" s="117" t="s">
        <v>22</v>
      </c>
      <c r="D1217" s="117" t="e">
        <f>IF(A1196&lt;D1213,0,F1207)</f>
        <v>#VALUE!</v>
      </c>
      <c r="E1217" s="117" t="s">
        <v>24</v>
      </c>
      <c r="F1217" s="117" t="e">
        <f>IF(A1157&gt;D1213,0,D1213)</f>
        <v>#VALUE!</v>
      </c>
      <c r="G1217" s="117"/>
      <c r="H1217" s="117"/>
      <c r="I1217" s="117"/>
      <c r="J1217" s="117"/>
      <c r="K1217" s="117"/>
      <c r="L1217" s="117"/>
      <c r="M1217" s="117"/>
      <c r="N1217" s="117"/>
      <c r="O1217" s="117"/>
      <c r="P1217" s="117"/>
      <c r="Q1217" s="117"/>
      <c r="R1217" s="117"/>
      <c r="S1217" s="117"/>
      <c r="T1217" s="117"/>
      <c r="U1217" s="117"/>
      <c r="V1217" s="117"/>
      <c r="W1217" s="116"/>
      <c r="X1217" s="116"/>
      <c r="Y1217" s="116"/>
      <c r="Z1217" s="116"/>
      <c r="AA1217" s="116"/>
      <c r="AB1217" s="116"/>
      <c r="AC1217" s="116"/>
      <c r="AD1217" s="116"/>
      <c r="AE1217" s="116"/>
      <c r="AF1217" s="116"/>
      <c r="AG1217" s="116"/>
      <c r="AH1217" s="116"/>
    </row>
    <row r="1218" spans="1:34" x14ac:dyDescent="0.3">
      <c r="A1218" s="117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  <c r="M1218" s="117"/>
      <c r="N1218" s="117"/>
      <c r="O1218" s="117"/>
      <c r="P1218" s="117"/>
      <c r="Q1218" s="117"/>
      <c r="R1218" s="117"/>
      <c r="S1218" s="117"/>
      <c r="T1218" s="117"/>
      <c r="U1218" s="117"/>
      <c r="V1218" s="117"/>
      <c r="W1218" s="116"/>
      <c r="X1218" s="116"/>
      <c r="Y1218" s="116"/>
      <c r="Z1218" s="116"/>
      <c r="AA1218" s="116"/>
      <c r="AB1218" s="116"/>
      <c r="AC1218" s="116"/>
      <c r="AD1218" s="116"/>
      <c r="AE1218" s="116"/>
      <c r="AF1218" s="116"/>
      <c r="AG1218" s="116"/>
      <c r="AH1218" s="116"/>
    </row>
    <row r="1219" spans="1:34" x14ac:dyDescent="0.3">
      <c r="A1219" s="117"/>
      <c r="B1219" s="117"/>
      <c r="C1219" s="117" t="s">
        <v>23</v>
      </c>
      <c r="D1219" s="117" t="s">
        <v>21</v>
      </c>
      <c r="E1219" s="117"/>
      <c r="F1219" s="117"/>
      <c r="G1219" s="117"/>
      <c r="H1219" s="117"/>
      <c r="I1219" s="117"/>
      <c r="J1219" s="117"/>
      <c r="K1219" s="117"/>
      <c r="L1219" s="117"/>
      <c r="M1219" s="117"/>
      <c r="N1219" s="117"/>
      <c r="O1219" s="117"/>
      <c r="P1219" s="117"/>
      <c r="Q1219" s="117"/>
      <c r="R1219" s="117"/>
      <c r="S1219" s="117"/>
      <c r="T1219" s="117"/>
      <c r="U1219" s="117"/>
      <c r="V1219" s="117"/>
      <c r="W1219" s="116"/>
      <c r="X1219" s="116"/>
      <c r="Y1219" s="116"/>
      <c r="Z1219" s="116"/>
      <c r="AA1219" s="116"/>
      <c r="AB1219" s="116"/>
      <c r="AC1219" s="116"/>
      <c r="AD1219" s="116"/>
      <c r="AE1219" s="116"/>
      <c r="AF1219" s="116"/>
      <c r="AG1219" s="116"/>
      <c r="AH1219" s="116"/>
    </row>
    <row r="1220" spans="1:34" x14ac:dyDescent="0.3">
      <c r="A1220" s="117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  <c r="M1220" s="117"/>
      <c r="N1220" s="117"/>
      <c r="O1220" s="117"/>
      <c r="P1220" s="117"/>
      <c r="Q1220" s="117"/>
      <c r="R1220" s="117"/>
      <c r="S1220" s="117"/>
      <c r="T1220" s="117"/>
      <c r="U1220" s="117"/>
      <c r="V1220" s="117"/>
      <c r="W1220" s="116"/>
      <c r="X1220" s="116"/>
      <c r="Y1220" s="116"/>
      <c r="Z1220" s="116"/>
      <c r="AA1220" s="116"/>
      <c r="AB1220" s="116"/>
      <c r="AC1220" s="116"/>
      <c r="AD1220" s="116"/>
      <c r="AE1220" s="116"/>
      <c r="AF1220" s="116"/>
      <c r="AG1220" s="116"/>
      <c r="AH1220" s="116"/>
    </row>
    <row r="1221" spans="1:34" x14ac:dyDescent="0.3">
      <c r="A1221" s="117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  <c r="M1221" s="117"/>
      <c r="N1221" s="117"/>
      <c r="O1221" s="117"/>
      <c r="P1221" s="117"/>
      <c r="Q1221" s="117"/>
      <c r="R1221" s="117"/>
      <c r="S1221" s="117"/>
      <c r="T1221" s="117"/>
      <c r="U1221" s="117"/>
      <c r="V1221" s="117"/>
      <c r="W1221" s="116"/>
      <c r="X1221" s="116"/>
      <c r="Y1221" s="116"/>
      <c r="Z1221" s="116"/>
      <c r="AA1221" s="116"/>
      <c r="AB1221" s="116"/>
      <c r="AC1221" s="116"/>
      <c r="AD1221" s="116"/>
      <c r="AE1221" s="116"/>
      <c r="AF1221" s="116"/>
      <c r="AG1221" s="116"/>
      <c r="AH1221" s="116"/>
    </row>
    <row r="1222" spans="1:34" x14ac:dyDescent="0.3">
      <c r="A1222" s="117"/>
      <c r="B1222" s="117"/>
      <c r="C1222" s="117" t="s">
        <v>25</v>
      </c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  <c r="N1222" s="117"/>
      <c r="O1222" s="117"/>
      <c r="P1222" s="117"/>
      <c r="Q1222" s="117"/>
      <c r="R1222" s="117"/>
      <c r="S1222" s="117"/>
      <c r="T1222" s="117"/>
      <c r="U1222" s="117"/>
      <c r="V1222" s="117"/>
      <c r="W1222" s="116"/>
      <c r="X1222" s="116"/>
      <c r="Y1222" s="116"/>
      <c r="Z1222" s="116"/>
      <c r="AA1222" s="116"/>
      <c r="AB1222" s="116"/>
      <c r="AC1222" s="116"/>
      <c r="AD1222" s="116"/>
      <c r="AE1222" s="116"/>
      <c r="AF1222" s="116"/>
      <c r="AG1222" s="116"/>
      <c r="AH1222" s="116"/>
    </row>
    <row r="1223" spans="1:34" x14ac:dyDescent="0.3">
      <c r="A1223" s="117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  <c r="M1223" s="117"/>
      <c r="N1223" s="117"/>
      <c r="O1223" s="117"/>
      <c r="P1223" s="117"/>
      <c r="Q1223" s="117"/>
      <c r="R1223" s="117"/>
      <c r="S1223" s="117"/>
      <c r="T1223" s="117"/>
      <c r="U1223" s="117"/>
      <c r="V1223" s="117"/>
      <c r="W1223" s="116"/>
      <c r="X1223" s="116"/>
      <c r="Y1223" s="116"/>
      <c r="Z1223" s="116"/>
      <c r="AA1223" s="116"/>
      <c r="AB1223" s="116"/>
      <c r="AC1223" s="116"/>
      <c r="AD1223" s="116"/>
      <c r="AE1223" s="116"/>
      <c r="AF1223" s="116"/>
      <c r="AG1223" s="116"/>
      <c r="AH1223" s="116"/>
    </row>
    <row r="1224" spans="1:34" x14ac:dyDescent="0.3">
      <c r="A1224" s="117"/>
      <c r="B1224" s="117"/>
      <c r="C1224" s="117" t="s">
        <v>26</v>
      </c>
      <c r="D1224" s="117">
        <v>700</v>
      </c>
      <c r="E1224" s="117" t="s">
        <v>33</v>
      </c>
      <c r="F1224" s="117" t="e">
        <f>((2.71828184^(F1211*LN((D1224)+ABS(V1157-W1157)))+D1211)/((2.71828184^(F1211*LN((D1224)+ABS(V1157-W1157)))+D1211)+1))*1</f>
        <v>#VALUE!</v>
      </c>
      <c r="G1224" s="117"/>
      <c r="H1224" s="117"/>
      <c r="I1224" s="117"/>
      <c r="J1224" s="117"/>
      <c r="K1224" s="117"/>
      <c r="L1224" s="117"/>
      <c r="M1224" s="117"/>
      <c r="N1224" s="117"/>
      <c r="O1224" s="117"/>
      <c r="P1224" s="117"/>
      <c r="Q1224" s="117"/>
      <c r="R1224" s="117"/>
      <c r="S1224" s="117"/>
      <c r="T1224" s="117"/>
      <c r="U1224" s="117"/>
      <c r="V1224" s="117"/>
      <c r="W1224" s="116"/>
      <c r="X1224" s="116"/>
      <c r="Y1224" s="116"/>
      <c r="Z1224" s="116"/>
      <c r="AA1224" s="116"/>
      <c r="AB1224" s="116"/>
      <c r="AC1224" s="116"/>
      <c r="AD1224" s="116"/>
      <c r="AE1224" s="116"/>
      <c r="AF1224" s="116"/>
      <c r="AG1224" s="116"/>
      <c r="AH1224" s="116"/>
    </row>
    <row r="1225" spans="1:34" x14ac:dyDescent="0.3">
      <c r="A1225" s="117"/>
      <c r="B1225" s="117"/>
      <c r="C1225" s="117" t="s">
        <v>49</v>
      </c>
      <c r="D1225" s="117"/>
      <c r="E1225" s="117"/>
      <c r="F1225" s="117"/>
      <c r="G1225" s="117"/>
      <c r="H1225" s="117"/>
      <c r="I1225" s="117"/>
      <c r="J1225" s="117"/>
      <c r="K1225" s="117"/>
      <c r="L1225" s="117"/>
      <c r="M1225" s="117"/>
      <c r="N1225" s="117"/>
      <c r="O1225" s="117"/>
      <c r="P1225" s="117"/>
      <c r="Q1225" s="117"/>
      <c r="R1225" s="117"/>
      <c r="S1225" s="117"/>
      <c r="T1225" s="117"/>
      <c r="U1225" s="117"/>
      <c r="V1225" s="117"/>
      <c r="W1225" s="116"/>
      <c r="X1225" s="116"/>
      <c r="Y1225" s="116"/>
      <c r="Z1225" s="116"/>
      <c r="AA1225" s="116"/>
      <c r="AB1225" s="116"/>
      <c r="AC1225" s="116"/>
      <c r="AD1225" s="116"/>
      <c r="AE1225" s="116"/>
      <c r="AF1225" s="116"/>
      <c r="AG1225" s="116"/>
      <c r="AH1225" s="116"/>
    </row>
    <row r="1226" spans="1:34" x14ac:dyDescent="0.3">
      <c r="A1226" s="117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  <c r="M1226" s="117"/>
      <c r="N1226" s="117"/>
      <c r="O1226" s="117"/>
      <c r="P1226" s="117"/>
      <c r="Q1226" s="117"/>
      <c r="R1226" s="117"/>
      <c r="S1226" s="117"/>
      <c r="T1226" s="117"/>
      <c r="U1226" s="117"/>
      <c r="V1226" s="117"/>
      <c r="W1226" s="116"/>
      <c r="X1226" s="116"/>
      <c r="Y1226" s="116"/>
      <c r="Z1226" s="116"/>
      <c r="AA1226" s="116"/>
      <c r="AB1226" s="116"/>
      <c r="AC1226" s="116"/>
      <c r="AD1226" s="116"/>
      <c r="AE1226" s="116"/>
      <c r="AF1226" s="116"/>
      <c r="AG1226" s="116"/>
      <c r="AH1226" s="116"/>
    </row>
    <row r="1227" spans="1:34" x14ac:dyDescent="0.3">
      <c r="A1227" s="117"/>
      <c r="B1227" s="117"/>
      <c r="C1227" s="117" t="s">
        <v>27</v>
      </c>
      <c r="D1227" s="117">
        <v>302.83999999999997</v>
      </c>
      <c r="E1227" s="117" t="s">
        <v>34</v>
      </c>
      <c r="F1227" s="117" t="e">
        <f>(2.71828184^((LN((D1227/D1215)/(1-(D1227/D1215)))-D1211)/F1211))</f>
        <v>#NUM!</v>
      </c>
      <c r="G1227" s="117"/>
      <c r="H1227" s="117"/>
      <c r="I1227" s="117"/>
      <c r="J1227" s="117"/>
      <c r="K1227" s="117"/>
      <c r="L1227" s="117"/>
      <c r="M1227" s="117"/>
      <c r="N1227" s="117"/>
      <c r="O1227" s="117"/>
      <c r="P1227" s="117"/>
      <c r="Q1227" s="117"/>
      <c r="R1227" s="117"/>
      <c r="S1227" s="117"/>
      <c r="T1227" s="117"/>
      <c r="U1227" s="117"/>
      <c r="V1227" s="117"/>
      <c r="W1227" s="116"/>
      <c r="X1227" s="116"/>
      <c r="Y1227" s="116"/>
      <c r="Z1227" s="116"/>
      <c r="AA1227" s="116"/>
      <c r="AB1227" s="116"/>
      <c r="AC1227" s="116"/>
      <c r="AD1227" s="116"/>
      <c r="AE1227" s="116"/>
      <c r="AF1227" s="116"/>
      <c r="AG1227" s="116"/>
      <c r="AH1227" s="116"/>
    </row>
    <row r="1228" spans="1:34" x14ac:dyDescent="0.3">
      <c r="A1228" s="117"/>
      <c r="B1228" s="117"/>
      <c r="C1228" s="117" t="s">
        <v>38</v>
      </c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7"/>
      <c r="O1228" s="117"/>
      <c r="P1228" s="117"/>
      <c r="Q1228" s="117"/>
      <c r="R1228" s="117"/>
      <c r="S1228" s="117"/>
      <c r="T1228" s="117"/>
      <c r="U1228" s="117"/>
      <c r="V1228" s="117"/>
      <c r="W1228" s="116"/>
      <c r="X1228" s="116"/>
      <c r="Y1228" s="116"/>
      <c r="Z1228" s="116"/>
      <c r="AA1228" s="116"/>
      <c r="AB1228" s="116"/>
      <c r="AC1228" s="116"/>
      <c r="AD1228" s="116"/>
      <c r="AE1228" s="116"/>
      <c r="AF1228" s="116"/>
      <c r="AG1228" s="116"/>
      <c r="AH1228" s="116"/>
    </row>
    <row r="1229" spans="1:34" x14ac:dyDescent="0.3">
      <c r="A1229" s="117"/>
      <c r="B1229" s="117"/>
      <c r="C1229" s="117" t="s">
        <v>39</v>
      </c>
      <c r="D1229" s="117"/>
      <c r="E1229" s="117"/>
      <c r="F1229" s="117"/>
      <c r="G1229" s="117"/>
      <c r="H1229" s="117"/>
      <c r="I1229" s="117"/>
      <c r="J1229" s="117"/>
      <c r="K1229" s="117"/>
      <c r="L1229" s="117"/>
      <c r="M1229" s="117"/>
      <c r="N1229" s="117"/>
      <c r="O1229" s="117"/>
      <c r="P1229" s="117"/>
      <c r="Q1229" s="117"/>
      <c r="R1229" s="117"/>
      <c r="S1229" s="117"/>
      <c r="T1229" s="117"/>
      <c r="U1229" s="117"/>
      <c r="V1229" s="117"/>
      <c r="W1229" s="116"/>
      <c r="X1229" s="116"/>
      <c r="Y1229" s="116"/>
      <c r="Z1229" s="116"/>
      <c r="AA1229" s="116"/>
      <c r="AB1229" s="116"/>
      <c r="AC1229" s="116"/>
      <c r="AD1229" s="116"/>
      <c r="AE1229" s="116"/>
      <c r="AF1229" s="116"/>
      <c r="AG1229" s="116"/>
      <c r="AH1229" s="116"/>
    </row>
    <row r="1230" spans="1:34" x14ac:dyDescent="0.3">
      <c r="A1230" s="117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  <c r="M1230" s="117"/>
      <c r="N1230" s="117"/>
      <c r="O1230" s="117"/>
      <c r="P1230" s="117"/>
      <c r="Q1230" s="117"/>
      <c r="R1230" s="117"/>
      <c r="S1230" s="117"/>
      <c r="T1230" s="117"/>
      <c r="U1230" s="117"/>
      <c r="V1230" s="117"/>
      <c r="W1230" s="116"/>
      <c r="X1230" s="116"/>
      <c r="Y1230" s="116"/>
      <c r="Z1230" s="116"/>
      <c r="AA1230" s="116"/>
      <c r="AB1230" s="116"/>
      <c r="AC1230" s="116"/>
      <c r="AD1230" s="116"/>
      <c r="AE1230" s="116"/>
      <c r="AF1230" s="116"/>
      <c r="AG1230" s="116"/>
      <c r="AH1230" s="116"/>
    </row>
    <row r="1231" spans="1:34" x14ac:dyDescent="0.3">
      <c r="A1231" s="117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  <c r="M1231" s="117"/>
      <c r="N1231" s="117"/>
      <c r="O1231" s="117"/>
      <c r="P1231" s="117"/>
      <c r="Q1231" s="117"/>
      <c r="R1231" s="117"/>
      <c r="S1231" s="117"/>
      <c r="T1231" s="117"/>
      <c r="U1231" s="117"/>
      <c r="V1231" s="117"/>
      <c r="W1231" s="116"/>
      <c r="X1231" s="116"/>
      <c r="Y1231" s="116"/>
      <c r="Z1231" s="116"/>
      <c r="AA1231" s="116"/>
      <c r="AB1231" s="116"/>
      <c r="AC1231" s="116"/>
      <c r="AD1231" s="116"/>
      <c r="AE1231" s="116"/>
      <c r="AF1231" s="116"/>
      <c r="AG1231" s="116"/>
      <c r="AH1231" s="116"/>
    </row>
    <row r="1232" spans="1:34" x14ac:dyDescent="0.3">
      <c r="A1232" s="117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  <c r="N1232" s="117"/>
      <c r="O1232" s="117"/>
      <c r="P1232" s="117"/>
      <c r="Q1232" s="117"/>
      <c r="R1232" s="117"/>
      <c r="S1232" s="117"/>
      <c r="T1232" s="117"/>
      <c r="U1232" s="117"/>
      <c r="V1232" s="117"/>
      <c r="W1232" s="116"/>
      <c r="X1232" s="116"/>
      <c r="Y1232" s="116"/>
      <c r="Z1232" s="116"/>
      <c r="AA1232" s="116"/>
      <c r="AB1232" s="116"/>
      <c r="AC1232" s="116"/>
      <c r="AD1232" s="116"/>
      <c r="AE1232" s="116"/>
      <c r="AF1232" s="116"/>
      <c r="AG1232" s="116"/>
      <c r="AH1232" s="116"/>
    </row>
    <row r="1233" spans="1:34" x14ac:dyDescent="0.3">
      <c r="A1233" s="117"/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  <c r="M1233" s="117"/>
      <c r="N1233" s="117"/>
      <c r="O1233" s="117"/>
      <c r="P1233" s="117"/>
      <c r="Q1233" s="117"/>
      <c r="R1233" s="117"/>
      <c r="S1233" s="117"/>
      <c r="T1233" s="117"/>
      <c r="U1233" s="117"/>
      <c r="V1233" s="117"/>
      <c r="W1233" s="116"/>
      <c r="X1233" s="116"/>
      <c r="Y1233" s="116"/>
      <c r="Z1233" s="116"/>
      <c r="AA1233" s="116"/>
      <c r="AB1233" s="116"/>
      <c r="AC1233" s="116"/>
      <c r="AD1233" s="116"/>
      <c r="AE1233" s="116"/>
      <c r="AF1233" s="116"/>
      <c r="AG1233" s="116"/>
      <c r="AH1233" s="116"/>
    </row>
    <row r="1234" spans="1:34" x14ac:dyDescent="0.3">
      <c r="A1234" s="117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  <c r="M1234" s="117"/>
      <c r="N1234" s="117"/>
      <c r="O1234" s="117"/>
      <c r="P1234" s="117"/>
      <c r="Q1234" s="117"/>
      <c r="R1234" s="117"/>
      <c r="S1234" s="117"/>
      <c r="T1234" s="117"/>
      <c r="U1234" s="117"/>
      <c r="V1234" s="117"/>
      <c r="W1234" s="116"/>
      <c r="X1234" s="116"/>
      <c r="Y1234" s="116"/>
      <c r="Z1234" s="116"/>
      <c r="AA1234" s="116"/>
      <c r="AB1234" s="116"/>
      <c r="AC1234" s="116"/>
      <c r="AD1234" s="116"/>
      <c r="AE1234" s="116"/>
      <c r="AF1234" s="116"/>
      <c r="AG1234" s="116"/>
      <c r="AH1234" s="116"/>
    </row>
    <row r="1235" spans="1:34" x14ac:dyDescent="0.3">
      <c r="A1235" s="117"/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  <c r="M1235" s="117"/>
      <c r="N1235" s="117"/>
      <c r="O1235" s="117"/>
      <c r="P1235" s="117"/>
      <c r="Q1235" s="117"/>
      <c r="R1235" s="117"/>
      <c r="S1235" s="117"/>
      <c r="T1235" s="117"/>
      <c r="U1235" s="117"/>
      <c r="V1235" s="117"/>
      <c r="W1235" s="116"/>
      <c r="X1235" s="116"/>
      <c r="Y1235" s="116"/>
      <c r="Z1235" s="116"/>
      <c r="AA1235" s="116"/>
      <c r="AB1235" s="116"/>
      <c r="AC1235" s="116"/>
      <c r="AD1235" s="116"/>
      <c r="AE1235" s="116"/>
      <c r="AF1235" s="116"/>
      <c r="AG1235" s="116"/>
      <c r="AH1235" s="116"/>
    </row>
    <row r="1236" spans="1:34" x14ac:dyDescent="0.3">
      <c r="A1236" s="117"/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  <c r="M1236" s="117"/>
      <c r="N1236" s="117"/>
      <c r="O1236" s="117"/>
      <c r="P1236" s="117"/>
      <c r="Q1236" s="117"/>
      <c r="R1236" s="117"/>
      <c r="S1236" s="117"/>
      <c r="T1236" s="117"/>
      <c r="U1236" s="117"/>
      <c r="V1236" s="117"/>
      <c r="W1236" s="116"/>
      <c r="X1236" s="116"/>
      <c r="Y1236" s="116"/>
      <c r="Z1236" s="116"/>
      <c r="AA1236" s="116"/>
      <c r="AB1236" s="116"/>
      <c r="AC1236" s="116"/>
      <c r="AD1236" s="116"/>
      <c r="AE1236" s="116"/>
      <c r="AF1236" s="116"/>
      <c r="AG1236" s="116"/>
      <c r="AH1236" s="116"/>
    </row>
    <row r="1237" spans="1:34" x14ac:dyDescent="0.3">
      <c r="A1237" s="117" t="s">
        <v>7</v>
      </c>
      <c r="B1237" s="117" t="s">
        <v>8</v>
      </c>
      <c r="C1237" s="117" t="s">
        <v>12</v>
      </c>
      <c r="D1237" s="117" t="s">
        <v>9</v>
      </c>
      <c r="E1237" s="117" t="s">
        <v>10</v>
      </c>
      <c r="F1237" s="117" t="s">
        <v>17</v>
      </c>
      <c r="G1237" s="117" t="s">
        <v>14</v>
      </c>
      <c r="H1237" s="117"/>
      <c r="I1237" s="117"/>
      <c r="J1237" s="117"/>
      <c r="K1237" s="117"/>
      <c r="L1237" s="117"/>
      <c r="M1237" s="117"/>
      <c r="N1237" s="117"/>
      <c r="O1237" s="117"/>
      <c r="P1237" s="117"/>
      <c r="Q1237" s="117"/>
      <c r="R1237" s="117"/>
      <c r="S1237" s="117"/>
      <c r="T1237" s="117"/>
      <c r="U1237" s="117"/>
      <c r="V1237" s="117"/>
      <c r="W1237" s="116"/>
      <c r="X1237" s="116"/>
      <c r="Y1237" s="116"/>
      <c r="Z1237" s="116"/>
      <c r="AA1237" s="116"/>
      <c r="AB1237" s="116"/>
      <c r="AC1237" s="116"/>
      <c r="AD1237" s="116"/>
      <c r="AE1237" s="116"/>
      <c r="AF1237" s="116"/>
      <c r="AG1237" s="116"/>
      <c r="AH1237" s="116"/>
    </row>
    <row r="1238" spans="1:34" x14ac:dyDescent="0.3">
      <c r="A1238" s="117">
        <f t="shared" ref="A1238:B1257" si="77">A6</f>
        <v>0</v>
      </c>
      <c r="B1238" s="117">
        <f t="shared" si="77"/>
        <v>0</v>
      </c>
      <c r="C1238" s="117">
        <f t="shared" ref="C1238:C1277" si="78">(A1238^2)</f>
        <v>0</v>
      </c>
      <c r="D1238" s="117">
        <f>IF(B1238=0,E1238,B1238)</f>
        <v>9</v>
      </c>
      <c r="E1238" s="117">
        <f>MAX(B1238:B1277)</f>
        <v>9</v>
      </c>
      <c r="F1238" s="117">
        <f>IF(B1238="","",(((E1238+F1296)/(D1238))-10^-0.0000001)^-1)</f>
        <v>0.35714282777315509</v>
      </c>
      <c r="G1238" s="117">
        <f>IF(B1238="",1,F1238)</f>
        <v>0.35714282777315509</v>
      </c>
      <c r="H1238" s="117"/>
      <c r="I1238" s="117"/>
      <c r="J1238" s="117"/>
      <c r="K1238" s="117"/>
      <c r="L1238" s="117"/>
      <c r="M1238" s="117"/>
      <c r="N1238" s="117"/>
      <c r="O1238" s="117"/>
      <c r="P1238" s="117"/>
      <c r="Q1238" s="117"/>
      <c r="R1238" s="117"/>
      <c r="S1238" s="117"/>
      <c r="T1238" s="117"/>
      <c r="U1238" s="117"/>
      <c r="V1238" s="117"/>
      <c r="W1238" s="116"/>
      <c r="X1238" s="116"/>
      <c r="Y1238" s="116"/>
      <c r="Z1238" s="116"/>
      <c r="AA1238" s="116"/>
      <c r="AB1238" s="116"/>
      <c r="AC1238" s="116"/>
      <c r="AD1238" s="116"/>
      <c r="AE1238" s="116"/>
      <c r="AF1238" s="116"/>
      <c r="AG1238" s="116"/>
      <c r="AH1238" s="116"/>
    </row>
    <row r="1239" spans="1:34" x14ac:dyDescent="0.3">
      <c r="A1239" s="117">
        <f t="shared" si="77"/>
        <v>0</v>
      </c>
      <c r="B1239" s="117">
        <f t="shared" si="77"/>
        <v>0</v>
      </c>
      <c r="C1239" s="117">
        <f t="shared" si="78"/>
        <v>0</v>
      </c>
      <c r="D1239" s="117">
        <f t="shared" ref="D1239:D1277" si="79">IF(B1239=0,E1239,B1239)</f>
        <v>9</v>
      </c>
      <c r="E1239" s="117">
        <f>(E1238)</f>
        <v>9</v>
      </c>
      <c r="F1239" s="117">
        <f>IF(B1239="","",(((E1239+F1296)/(D1239))-10^-0.0000001)^-1)</f>
        <v>0.35714282777315509</v>
      </c>
      <c r="G1239" s="117">
        <f t="shared" ref="G1239:G1277" si="80">IF(B1239="",1,F1239)</f>
        <v>0.35714282777315509</v>
      </c>
      <c r="H1239" s="117"/>
      <c r="I1239" s="117"/>
      <c r="J1239" s="117"/>
      <c r="K1239" s="117"/>
      <c r="L1239" s="117"/>
      <c r="M1239" s="117"/>
      <c r="N1239" s="117"/>
      <c r="O1239" s="117"/>
      <c r="P1239" s="117"/>
      <c r="Q1239" s="117"/>
      <c r="R1239" s="117"/>
      <c r="S1239" s="117"/>
      <c r="T1239" s="117"/>
      <c r="U1239" s="117"/>
      <c r="V1239" s="117"/>
      <c r="W1239" s="116"/>
      <c r="X1239" s="116"/>
      <c r="Y1239" s="116"/>
      <c r="Z1239" s="116"/>
      <c r="AA1239" s="116"/>
      <c r="AB1239" s="116"/>
      <c r="AC1239" s="116"/>
      <c r="AD1239" s="116"/>
      <c r="AE1239" s="116"/>
      <c r="AF1239" s="116"/>
      <c r="AG1239" s="116"/>
      <c r="AH1239" s="116"/>
    </row>
    <row r="1240" spans="1:34" x14ac:dyDescent="0.3">
      <c r="A1240" s="117">
        <f t="shared" si="77"/>
        <v>0</v>
      </c>
      <c r="B1240" s="117">
        <f t="shared" si="77"/>
        <v>0</v>
      </c>
      <c r="C1240" s="117">
        <f t="shared" si="78"/>
        <v>0</v>
      </c>
      <c r="D1240" s="117">
        <f t="shared" si="79"/>
        <v>9</v>
      </c>
      <c r="E1240" s="117">
        <f t="shared" ref="E1240:E1277" si="81">(E1239)</f>
        <v>9</v>
      </c>
      <c r="F1240" s="117">
        <f>IF(B1240="","",(((E1240+F1296)/(D1240))-10^-0.0000001)^-1)</f>
        <v>0.35714282777315509</v>
      </c>
      <c r="G1240" s="117">
        <f t="shared" si="80"/>
        <v>0.35714282777315509</v>
      </c>
      <c r="H1240" s="117"/>
      <c r="I1240" s="117"/>
      <c r="J1240" s="117"/>
      <c r="K1240" s="117"/>
      <c r="L1240" s="117"/>
      <c r="M1240" s="117"/>
      <c r="N1240" s="117"/>
      <c r="O1240" s="117"/>
      <c r="P1240" s="117"/>
      <c r="Q1240" s="117"/>
      <c r="R1240" s="117"/>
      <c r="S1240" s="117"/>
      <c r="T1240" s="117"/>
      <c r="U1240" s="117"/>
      <c r="V1240" s="117"/>
      <c r="W1240" s="116"/>
      <c r="X1240" s="116"/>
      <c r="Y1240" s="116"/>
      <c r="Z1240" s="116"/>
      <c r="AA1240" s="116"/>
      <c r="AB1240" s="116"/>
      <c r="AC1240" s="116"/>
      <c r="AD1240" s="116"/>
      <c r="AE1240" s="116"/>
      <c r="AF1240" s="116"/>
      <c r="AG1240" s="116"/>
      <c r="AH1240" s="116"/>
    </row>
    <row r="1241" spans="1:34" x14ac:dyDescent="0.3">
      <c r="A1241" s="117">
        <f t="shared" si="77"/>
        <v>0</v>
      </c>
      <c r="B1241" s="117">
        <f t="shared" si="77"/>
        <v>0</v>
      </c>
      <c r="C1241" s="117">
        <f t="shared" si="78"/>
        <v>0</v>
      </c>
      <c r="D1241" s="117">
        <f t="shared" si="79"/>
        <v>9</v>
      </c>
      <c r="E1241" s="117">
        <f t="shared" si="81"/>
        <v>9</v>
      </c>
      <c r="F1241" s="117">
        <f>IF(B1241="","",(((E1241+F1296)/(D1241))-10^-0.0000001)^-1)</f>
        <v>0.35714282777315509</v>
      </c>
      <c r="G1241" s="117">
        <f t="shared" si="80"/>
        <v>0.35714282777315509</v>
      </c>
      <c r="H1241" s="117"/>
      <c r="I1241" s="117"/>
      <c r="J1241" s="117"/>
      <c r="K1241" s="117"/>
      <c r="L1241" s="117"/>
      <c r="M1241" s="117"/>
      <c r="N1241" s="117"/>
      <c r="O1241" s="117"/>
      <c r="P1241" s="117"/>
      <c r="Q1241" s="117"/>
      <c r="R1241" s="117"/>
      <c r="S1241" s="117"/>
      <c r="T1241" s="117"/>
      <c r="U1241" s="117"/>
      <c r="V1241" s="117"/>
      <c r="W1241" s="116"/>
      <c r="X1241" s="116"/>
      <c r="Y1241" s="116"/>
      <c r="Z1241" s="116"/>
      <c r="AA1241" s="116"/>
      <c r="AB1241" s="116"/>
      <c r="AC1241" s="116"/>
      <c r="AD1241" s="116"/>
      <c r="AE1241" s="116"/>
      <c r="AF1241" s="116"/>
      <c r="AG1241" s="116"/>
      <c r="AH1241" s="116"/>
    </row>
    <row r="1242" spans="1:34" x14ac:dyDescent="0.3">
      <c r="A1242" s="117">
        <f t="shared" si="77"/>
        <v>0</v>
      </c>
      <c r="B1242" s="117">
        <f t="shared" si="77"/>
        <v>0</v>
      </c>
      <c r="C1242" s="117">
        <f t="shared" si="78"/>
        <v>0</v>
      </c>
      <c r="D1242" s="117">
        <f t="shared" si="79"/>
        <v>9</v>
      </c>
      <c r="E1242" s="117">
        <f t="shared" si="81"/>
        <v>9</v>
      </c>
      <c r="F1242" s="117">
        <f>IF(B1242="","",(((E1242+F1296)/(D1242))-10^-0.0000001)^-1)</f>
        <v>0.35714282777315509</v>
      </c>
      <c r="G1242" s="117">
        <f t="shared" si="80"/>
        <v>0.35714282777315509</v>
      </c>
      <c r="H1242" s="117"/>
      <c r="I1242" s="117"/>
      <c r="J1242" s="117"/>
      <c r="K1242" s="117"/>
      <c r="L1242" s="117"/>
      <c r="M1242" s="117"/>
      <c r="N1242" s="117"/>
      <c r="O1242" s="117"/>
      <c r="P1242" s="117"/>
      <c r="Q1242" s="117"/>
      <c r="R1242" s="117"/>
      <c r="S1242" s="117"/>
      <c r="T1242" s="117"/>
      <c r="U1242" s="117"/>
      <c r="V1242" s="117"/>
      <c r="W1242" s="116"/>
      <c r="X1242" s="116"/>
      <c r="Y1242" s="116"/>
      <c r="Z1242" s="116"/>
      <c r="AA1242" s="116"/>
      <c r="AB1242" s="116"/>
      <c r="AC1242" s="116"/>
      <c r="AD1242" s="116"/>
      <c r="AE1242" s="116"/>
      <c r="AF1242" s="116"/>
      <c r="AG1242" s="116"/>
      <c r="AH1242" s="116"/>
    </row>
    <row r="1243" spans="1:34" x14ac:dyDescent="0.3">
      <c r="A1243" s="117">
        <f t="shared" si="77"/>
        <v>0</v>
      </c>
      <c r="B1243" s="117">
        <f t="shared" si="77"/>
        <v>0</v>
      </c>
      <c r="C1243" s="117">
        <f t="shared" si="78"/>
        <v>0</v>
      </c>
      <c r="D1243" s="117">
        <f t="shared" si="79"/>
        <v>9</v>
      </c>
      <c r="E1243" s="117">
        <f t="shared" si="81"/>
        <v>9</v>
      </c>
      <c r="F1243" s="117">
        <f>IF(B1243="","",(((E1243+F1296)/(D1243))-10^-0.0000001)^-1)</f>
        <v>0.35714282777315509</v>
      </c>
      <c r="G1243" s="117">
        <f t="shared" si="80"/>
        <v>0.35714282777315509</v>
      </c>
      <c r="H1243" s="117"/>
      <c r="I1243" s="117"/>
      <c r="J1243" s="117"/>
      <c r="K1243" s="117"/>
      <c r="L1243" s="117"/>
      <c r="M1243" s="117"/>
      <c r="N1243" s="117"/>
      <c r="O1243" s="117"/>
      <c r="P1243" s="117"/>
      <c r="Q1243" s="117"/>
      <c r="R1243" s="117"/>
      <c r="S1243" s="117"/>
      <c r="T1243" s="117"/>
      <c r="U1243" s="117"/>
      <c r="V1243" s="117"/>
      <c r="W1243" s="116"/>
      <c r="X1243" s="116"/>
      <c r="Y1243" s="116"/>
      <c r="Z1243" s="116"/>
      <c r="AA1243" s="116"/>
      <c r="AB1243" s="116"/>
      <c r="AC1243" s="116"/>
      <c r="AD1243" s="116"/>
      <c r="AE1243" s="116"/>
      <c r="AF1243" s="116"/>
      <c r="AG1243" s="116"/>
      <c r="AH1243" s="116"/>
    </row>
    <row r="1244" spans="1:34" x14ac:dyDescent="0.3">
      <c r="A1244" s="117">
        <f t="shared" si="77"/>
        <v>0</v>
      </c>
      <c r="B1244" s="117">
        <f t="shared" si="77"/>
        <v>0</v>
      </c>
      <c r="C1244" s="117">
        <f t="shared" si="78"/>
        <v>0</v>
      </c>
      <c r="D1244" s="117">
        <f t="shared" si="79"/>
        <v>9</v>
      </c>
      <c r="E1244" s="117">
        <f t="shared" si="81"/>
        <v>9</v>
      </c>
      <c r="F1244" s="117">
        <f>IF(B1244="","",(((E1244+F1296)/(D1244))-10^-0.0000001)^-1)</f>
        <v>0.35714282777315509</v>
      </c>
      <c r="G1244" s="117">
        <f t="shared" si="80"/>
        <v>0.35714282777315509</v>
      </c>
      <c r="H1244" s="117"/>
      <c r="I1244" s="117"/>
      <c r="J1244" s="117"/>
      <c r="K1244" s="117"/>
      <c r="L1244" s="117"/>
      <c r="M1244" s="117"/>
      <c r="N1244" s="117"/>
      <c r="O1244" s="117"/>
      <c r="P1244" s="117"/>
      <c r="Q1244" s="117"/>
      <c r="R1244" s="117"/>
      <c r="S1244" s="117"/>
      <c r="T1244" s="117"/>
      <c r="U1244" s="117"/>
      <c r="V1244" s="117"/>
      <c r="W1244" s="116"/>
      <c r="X1244" s="116"/>
      <c r="Y1244" s="116"/>
      <c r="Z1244" s="116"/>
      <c r="AA1244" s="116"/>
      <c r="AB1244" s="116"/>
      <c r="AC1244" s="116"/>
      <c r="AD1244" s="116"/>
      <c r="AE1244" s="116"/>
      <c r="AF1244" s="116"/>
      <c r="AG1244" s="116"/>
      <c r="AH1244" s="116"/>
    </row>
    <row r="1245" spans="1:34" x14ac:dyDescent="0.3">
      <c r="A1245" s="117">
        <f t="shared" si="77"/>
        <v>0</v>
      </c>
      <c r="B1245" s="117">
        <f t="shared" si="77"/>
        <v>0</v>
      </c>
      <c r="C1245" s="117">
        <f t="shared" si="78"/>
        <v>0</v>
      </c>
      <c r="D1245" s="117">
        <f t="shared" si="79"/>
        <v>9</v>
      </c>
      <c r="E1245" s="117">
        <f t="shared" si="81"/>
        <v>9</v>
      </c>
      <c r="F1245" s="117">
        <f>IF(B1245="","",(((E1245+F1296)/(D1245))-10^-0.0000001)^-1)</f>
        <v>0.35714282777315509</v>
      </c>
      <c r="G1245" s="117">
        <f t="shared" si="80"/>
        <v>0.35714282777315509</v>
      </c>
      <c r="H1245" s="117"/>
      <c r="I1245" s="117"/>
      <c r="J1245" s="117"/>
      <c r="K1245" s="117"/>
      <c r="L1245" s="117"/>
      <c r="M1245" s="117"/>
      <c r="N1245" s="117"/>
      <c r="O1245" s="117"/>
      <c r="P1245" s="117"/>
      <c r="Q1245" s="117"/>
      <c r="R1245" s="117"/>
      <c r="S1245" s="117"/>
      <c r="T1245" s="117"/>
      <c r="U1245" s="117"/>
      <c r="V1245" s="117"/>
      <c r="W1245" s="116"/>
      <c r="X1245" s="116"/>
      <c r="Y1245" s="116"/>
      <c r="Z1245" s="116"/>
      <c r="AA1245" s="116"/>
      <c r="AB1245" s="116"/>
      <c r="AC1245" s="116"/>
      <c r="AD1245" s="116"/>
      <c r="AE1245" s="116"/>
      <c r="AF1245" s="116"/>
      <c r="AG1245" s="116"/>
      <c r="AH1245" s="116"/>
    </row>
    <row r="1246" spans="1:34" x14ac:dyDescent="0.3">
      <c r="A1246" s="117">
        <f t="shared" si="77"/>
        <v>0</v>
      </c>
      <c r="B1246" s="117">
        <f t="shared" si="77"/>
        <v>0</v>
      </c>
      <c r="C1246" s="117">
        <f t="shared" si="78"/>
        <v>0</v>
      </c>
      <c r="D1246" s="117">
        <f t="shared" si="79"/>
        <v>9</v>
      </c>
      <c r="E1246" s="117">
        <f t="shared" si="81"/>
        <v>9</v>
      </c>
      <c r="F1246" s="117">
        <f>IF(B1246="","",(((E1246+F1296)/(D1246))-10^-0.0000001)^-1)</f>
        <v>0.35714282777315509</v>
      </c>
      <c r="G1246" s="117">
        <f t="shared" si="80"/>
        <v>0.35714282777315509</v>
      </c>
      <c r="H1246" s="117"/>
      <c r="I1246" s="117"/>
      <c r="J1246" s="117"/>
      <c r="K1246" s="117"/>
      <c r="L1246" s="117"/>
      <c r="M1246" s="117"/>
      <c r="N1246" s="117"/>
      <c r="O1246" s="117"/>
      <c r="P1246" s="117"/>
      <c r="Q1246" s="117"/>
      <c r="R1246" s="117"/>
      <c r="S1246" s="117"/>
      <c r="T1246" s="117"/>
      <c r="U1246" s="117"/>
      <c r="V1246" s="117"/>
      <c r="W1246" s="116"/>
      <c r="X1246" s="116"/>
      <c r="Y1246" s="116"/>
      <c r="Z1246" s="116"/>
      <c r="AA1246" s="116"/>
      <c r="AB1246" s="116"/>
      <c r="AC1246" s="116"/>
      <c r="AD1246" s="116"/>
      <c r="AE1246" s="116"/>
      <c r="AF1246" s="116"/>
      <c r="AG1246" s="116"/>
      <c r="AH1246" s="116"/>
    </row>
    <row r="1247" spans="1:34" x14ac:dyDescent="0.3">
      <c r="A1247" s="117">
        <f t="shared" si="77"/>
        <v>0</v>
      </c>
      <c r="B1247" s="117">
        <f t="shared" si="77"/>
        <v>0</v>
      </c>
      <c r="C1247" s="117">
        <f t="shared" si="78"/>
        <v>0</v>
      </c>
      <c r="D1247" s="117">
        <f t="shared" si="79"/>
        <v>9</v>
      </c>
      <c r="E1247" s="117">
        <f t="shared" si="81"/>
        <v>9</v>
      </c>
      <c r="F1247" s="117">
        <f>IF(B1247="","",(((E1247+F1296)/(D1247))-10^-0.0000001)^-1)</f>
        <v>0.35714282777315509</v>
      </c>
      <c r="G1247" s="117">
        <f t="shared" si="80"/>
        <v>0.35714282777315509</v>
      </c>
      <c r="H1247" s="117"/>
      <c r="I1247" s="117"/>
      <c r="J1247" s="117"/>
      <c r="K1247" s="117"/>
      <c r="L1247" s="117"/>
      <c r="M1247" s="117"/>
      <c r="N1247" s="117"/>
      <c r="O1247" s="117"/>
      <c r="P1247" s="117"/>
      <c r="Q1247" s="117"/>
      <c r="R1247" s="117"/>
      <c r="S1247" s="117"/>
      <c r="T1247" s="117"/>
      <c r="U1247" s="117"/>
      <c r="V1247" s="117"/>
      <c r="W1247" s="116"/>
      <c r="X1247" s="116"/>
      <c r="Y1247" s="116"/>
      <c r="Z1247" s="116"/>
      <c r="AA1247" s="116"/>
      <c r="AB1247" s="116"/>
      <c r="AC1247" s="116"/>
      <c r="AD1247" s="116"/>
      <c r="AE1247" s="116"/>
      <c r="AF1247" s="116"/>
      <c r="AG1247" s="116"/>
      <c r="AH1247" s="116"/>
    </row>
    <row r="1248" spans="1:34" x14ac:dyDescent="0.3">
      <c r="A1248" s="117">
        <f t="shared" si="77"/>
        <v>0</v>
      </c>
      <c r="B1248" s="117">
        <f t="shared" si="77"/>
        <v>0</v>
      </c>
      <c r="C1248" s="117">
        <f t="shared" si="78"/>
        <v>0</v>
      </c>
      <c r="D1248" s="117">
        <f t="shared" si="79"/>
        <v>9</v>
      </c>
      <c r="E1248" s="117">
        <f t="shared" si="81"/>
        <v>9</v>
      </c>
      <c r="F1248" s="117">
        <f>IF(B1248="","",(((E1248+F1296)/(D1248))-10^-0.0000001)^-1)</f>
        <v>0.35714282777315509</v>
      </c>
      <c r="G1248" s="117">
        <f t="shared" si="80"/>
        <v>0.35714282777315509</v>
      </c>
      <c r="H1248" s="117"/>
      <c r="I1248" s="117"/>
      <c r="J1248" s="117"/>
      <c r="K1248" s="117"/>
      <c r="L1248" s="117"/>
      <c r="M1248" s="117"/>
      <c r="N1248" s="117"/>
      <c r="O1248" s="117"/>
      <c r="P1248" s="117"/>
      <c r="Q1248" s="117"/>
      <c r="R1248" s="117"/>
      <c r="S1248" s="117"/>
      <c r="T1248" s="117"/>
      <c r="U1248" s="117"/>
      <c r="V1248" s="117"/>
      <c r="W1248" s="116"/>
      <c r="X1248" s="116"/>
      <c r="Y1248" s="116"/>
      <c r="Z1248" s="116"/>
      <c r="AA1248" s="116"/>
      <c r="AB1248" s="116"/>
      <c r="AC1248" s="116"/>
      <c r="AD1248" s="116"/>
      <c r="AE1248" s="116"/>
      <c r="AF1248" s="116"/>
      <c r="AG1248" s="116"/>
      <c r="AH1248" s="116"/>
    </row>
    <row r="1249" spans="1:34" x14ac:dyDescent="0.3">
      <c r="A1249" s="117">
        <f t="shared" si="77"/>
        <v>0</v>
      </c>
      <c r="B1249" s="117">
        <f t="shared" si="77"/>
        <v>0</v>
      </c>
      <c r="C1249" s="117">
        <f t="shared" si="78"/>
        <v>0</v>
      </c>
      <c r="D1249" s="117">
        <f t="shared" si="79"/>
        <v>9</v>
      </c>
      <c r="E1249" s="117">
        <f t="shared" si="81"/>
        <v>9</v>
      </c>
      <c r="F1249" s="117">
        <f>IF(B1249="","",(((E1249+F1296)/(D1249))-10^-0.0000001)^-1)</f>
        <v>0.35714282777315509</v>
      </c>
      <c r="G1249" s="117">
        <f t="shared" si="80"/>
        <v>0.35714282777315509</v>
      </c>
      <c r="H1249" s="117"/>
      <c r="I1249" s="117"/>
      <c r="J1249" s="117"/>
      <c r="K1249" s="117"/>
      <c r="L1249" s="117"/>
      <c r="M1249" s="117"/>
      <c r="N1249" s="117"/>
      <c r="O1249" s="117"/>
      <c r="P1249" s="117"/>
      <c r="Q1249" s="117"/>
      <c r="R1249" s="117"/>
      <c r="S1249" s="117"/>
      <c r="T1249" s="117"/>
      <c r="U1249" s="117"/>
      <c r="V1249" s="117"/>
      <c r="W1249" s="116"/>
      <c r="X1249" s="116"/>
      <c r="Y1249" s="116"/>
      <c r="Z1249" s="116"/>
      <c r="AA1249" s="116"/>
      <c r="AB1249" s="116"/>
      <c r="AC1249" s="116"/>
      <c r="AD1249" s="116"/>
      <c r="AE1249" s="116"/>
      <c r="AF1249" s="116"/>
      <c r="AG1249" s="116"/>
      <c r="AH1249" s="116"/>
    </row>
    <row r="1250" spans="1:34" x14ac:dyDescent="0.3">
      <c r="A1250" s="117">
        <f t="shared" si="77"/>
        <v>0</v>
      </c>
      <c r="B1250" s="117">
        <f t="shared" si="77"/>
        <v>0</v>
      </c>
      <c r="C1250" s="117">
        <f t="shared" si="78"/>
        <v>0</v>
      </c>
      <c r="D1250" s="117">
        <f t="shared" si="79"/>
        <v>9</v>
      </c>
      <c r="E1250" s="117">
        <f t="shared" si="81"/>
        <v>9</v>
      </c>
      <c r="F1250" s="117">
        <f>IF(B1250="","",(((E1250+F1296)/(D1250))-10^-0.0000001)^-1)</f>
        <v>0.35714282777315509</v>
      </c>
      <c r="G1250" s="117">
        <f t="shared" si="80"/>
        <v>0.35714282777315509</v>
      </c>
      <c r="H1250" s="117"/>
      <c r="I1250" s="117"/>
      <c r="J1250" s="117"/>
      <c r="K1250" s="117"/>
      <c r="L1250" s="117"/>
      <c r="M1250" s="117"/>
      <c r="N1250" s="117"/>
      <c r="O1250" s="117"/>
      <c r="P1250" s="117"/>
      <c r="Q1250" s="117"/>
      <c r="R1250" s="117"/>
      <c r="S1250" s="117"/>
      <c r="T1250" s="117"/>
      <c r="U1250" s="117"/>
      <c r="V1250" s="117"/>
      <c r="W1250" s="116"/>
      <c r="X1250" s="116"/>
      <c r="Y1250" s="116"/>
      <c r="Z1250" s="116"/>
      <c r="AA1250" s="116"/>
      <c r="AB1250" s="116"/>
      <c r="AC1250" s="116"/>
      <c r="AD1250" s="116"/>
      <c r="AE1250" s="116"/>
      <c r="AF1250" s="116"/>
      <c r="AG1250" s="116"/>
      <c r="AH1250" s="116"/>
    </row>
    <row r="1251" spans="1:34" x14ac:dyDescent="0.3">
      <c r="A1251" s="117">
        <f t="shared" si="77"/>
        <v>0</v>
      </c>
      <c r="B1251" s="117">
        <f t="shared" si="77"/>
        <v>0</v>
      </c>
      <c r="C1251" s="117">
        <f t="shared" si="78"/>
        <v>0</v>
      </c>
      <c r="D1251" s="117">
        <f t="shared" si="79"/>
        <v>9</v>
      </c>
      <c r="E1251" s="117">
        <f t="shared" si="81"/>
        <v>9</v>
      </c>
      <c r="F1251" s="117">
        <f>IF(B1251="","",(((E1251+F1296)/(D1251))-10^-0.0000001)^-1)</f>
        <v>0.35714282777315509</v>
      </c>
      <c r="G1251" s="117">
        <f t="shared" si="80"/>
        <v>0.35714282777315509</v>
      </c>
      <c r="H1251" s="117"/>
      <c r="I1251" s="117"/>
      <c r="J1251" s="117"/>
      <c r="K1251" s="117"/>
      <c r="L1251" s="117"/>
      <c r="M1251" s="117"/>
      <c r="N1251" s="117"/>
      <c r="O1251" s="117"/>
      <c r="P1251" s="117"/>
      <c r="Q1251" s="117"/>
      <c r="R1251" s="117"/>
      <c r="S1251" s="117"/>
      <c r="T1251" s="117"/>
      <c r="U1251" s="117"/>
      <c r="V1251" s="117"/>
      <c r="W1251" s="116"/>
      <c r="X1251" s="116"/>
      <c r="Y1251" s="116"/>
      <c r="Z1251" s="116"/>
      <c r="AA1251" s="116"/>
      <c r="AB1251" s="116"/>
      <c r="AC1251" s="116"/>
      <c r="AD1251" s="116"/>
      <c r="AE1251" s="116"/>
      <c r="AF1251" s="116"/>
      <c r="AG1251" s="116"/>
      <c r="AH1251" s="116"/>
    </row>
    <row r="1252" spans="1:34" x14ac:dyDescent="0.3">
      <c r="A1252" s="117">
        <f t="shared" si="77"/>
        <v>0</v>
      </c>
      <c r="B1252" s="117">
        <f t="shared" si="77"/>
        <v>0</v>
      </c>
      <c r="C1252" s="117">
        <f t="shared" si="78"/>
        <v>0</v>
      </c>
      <c r="D1252" s="117">
        <f t="shared" si="79"/>
        <v>9</v>
      </c>
      <c r="E1252" s="117">
        <f t="shared" si="81"/>
        <v>9</v>
      </c>
      <c r="F1252" s="117">
        <f>IF(B1252="","",(((E1252+F1296)/(D1252))-10^-0.0000001)^-1)</f>
        <v>0.35714282777315509</v>
      </c>
      <c r="G1252" s="117">
        <f t="shared" si="80"/>
        <v>0.35714282777315509</v>
      </c>
      <c r="H1252" s="117"/>
      <c r="I1252" s="117"/>
      <c r="J1252" s="117"/>
      <c r="K1252" s="117"/>
      <c r="L1252" s="117"/>
      <c r="M1252" s="117"/>
      <c r="N1252" s="117"/>
      <c r="O1252" s="117"/>
      <c r="P1252" s="117"/>
      <c r="Q1252" s="117"/>
      <c r="R1252" s="117"/>
      <c r="S1252" s="117"/>
      <c r="T1252" s="117"/>
      <c r="U1252" s="117"/>
      <c r="V1252" s="117"/>
      <c r="W1252" s="116"/>
      <c r="X1252" s="116"/>
      <c r="Y1252" s="116"/>
      <c r="Z1252" s="116"/>
      <c r="AA1252" s="116"/>
      <c r="AB1252" s="116"/>
      <c r="AC1252" s="116"/>
      <c r="AD1252" s="116"/>
      <c r="AE1252" s="116"/>
      <c r="AF1252" s="116"/>
      <c r="AG1252" s="116"/>
      <c r="AH1252" s="116"/>
    </row>
    <row r="1253" spans="1:34" x14ac:dyDescent="0.3">
      <c r="A1253" s="117">
        <f t="shared" si="77"/>
        <v>0</v>
      </c>
      <c r="B1253" s="117">
        <f t="shared" si="77"/>
        <v>0</v>
      </c>
      <c r="C1253" s="117">
        <f t="shared" si="78"/>
        <v>0</v>
      </c>
      <c r="D1253" s="117">
        <f t="shared" si="79"/>
        <v>9</v>
      </c>
      <c r="E1253" s="117">
        <f t="shared" si="81"/>
        <v>9</v>
      </c>
      <c r="F1253" s="117">
        <f>IF(B1253="","",(((E1253+F1296)/(D1253))-10^-0.0000001)^-1)</f>
        <v>0.35714282777315509</v>
      </c>
      <c r="G1253" s="117">
        <f t="shared" si="80"/>
        <v>0.35714282777315509</v>
      </c>
      <c r="H1253" s="117"/>
      <c r="I1253" s="117"/>
      <c r="J1253" s="117"/>
      <c r="K1253" s="117"/>
      <c r="L1253" s="117"/>
      <c r="M1253" s="117"/>
      <c r="N1253" s="117"/>
      <c r="O1253" s="117"/>
      <c r="P1253" s="117"/>
      <c r="Q1253" s="117"/>
      <c r="R1253" s="117"/>
      <c r="S1253" s="117"/>
      <c r="T1253" s="117"/>
      <c r="U1253" s="117"/>
      <c r="V1253" s="117"/>
      <c r="W1253" s="116"/>
      <c r="X1253" s="116"/>
      <c r="Y1253" s="116"/>
      <c r="Z1253" s="116"/>
      <c r="AA1253" s="116"/>
      <c r="AB1253" s="116"/>
      <c r="AC1253" s="116"/>
      <c r="AD1253" s="116"/>
      <c r="AE1253" s="116"/>
      <c r="AF1253" s="116"/>
      <c r="AG1253" s="116"/>
      <c r="AH1253" s="116"/>
    </row>
    <row r="1254" spans="1:34" x14ac:dyDescent="0.3">
      <c r="A1254" s="117" t="str">
        <f t="shared" si="77"/>
        <v>Vorgaben (xWP1 - xs - xWP2)</v>
      </c>
      <c r="B1254" s="117">
        <f t="shared" si="77"/>
        <v>9</v>
      </c>
      <c r="C1254" s="117" t="e">
        <f t="shared" si="78"/>
        <v>#VALUE!</v>
      </c>
      <c r="D1254" s="117">
        <f t="shared" si="79"/>
        <v>9</v>
      </c>
      <c r="E1254" s="117">
        <f t="shared" si="81"/>
        <v>9</v>
      </c>
      <c r="F1254" s="117">
        <f>IF(B1254="","",(((E1254+F1296)/(D1254))-10^-0.0000001)^-1)</f>
        <v>0.35714282777315509</v>
      </c>
      <c r="G1254" s="117">
        <f t="shared" si="80"/>
        <v>0.35714282777315509</v>
      </c>
      <c r="H1254" s="117"/>
      <c r="I1254" s="117"/>
      <c r="J1254" s="117"/>
      <c r="K1254" s="117"/>
      <c r="L1254" s="117"/>
      <c r="M1254" s="117"/>
      <c r="N1254" s="117"/>
      <c r="O1254" s="117"/>
      <c r="P1254" s="117"/>
      <c r="Q1254" s="117"/>
      <c r="R1254" s="117"/>
      <c r="S1254" s="117"/>
      <c r="T1254" s="117"/>
      <c r="U1254" s="117"/>
      <c r="V1254" s="117"/>
      <c r="W1254" s="116"/>
      <c r="X1254" s="116"/>
      <c r="Y1254" s="116"/>
      <c r="Z1254" s="116"/>
      <c r="AA1254" s="116"/>
      <c r="AB1254" s="116"/>
      <c r="AC1254" s="116"/>
      <c r="AD1254" s="116"/>
      <c r="AE1254" s="116"/>
      <c r="AF1254" s="116"/>
      <c r="AG1254" s="116"/>
      <c r="AH1254" s="116"/>
    </row>
    <row r="1255" spans="1:34" x14ac:dyDescent="0.3">
      <c r="A1255" s="117" t="str">
        <f t="shared" si="77"/>
        <v>Berechnet (x1% - X50% - x99%)</v>
      </c>
      <c r="B1255" s="117">
        <f t="shared" si="77"/>
        <v>6.92</v>
      </c>
      <c r="C1255" s="117" t="e">
        <f t="shared" si="78"/>
        <v>#VALUE!</v>
      </c>
      <c r="D1255" s="117">
        <f t="shared" si="79"/>
        <v>6.92</v>
      </c>
      <c r="E1255" s="117">
        <f t="shared" si="81"/>
        <v>9</v>
      </c>
      <c r="F1255" s="117">
        <f>IF(B1255="","",(((E1255+F1296)/(D1255))-10^-0.0000001)^-1)</f>
        <v>0.25366567433328374</v>
      </c>
      <c r="G1255" s="117">
        <f t="shared" si="80"/>
        <v>0.25366567433328374</v>
      </c>
      <c r="H1255" s="117"/>
      <c r="I1255" s="117"/>
      <c r="J1255" s="117"/>
      <c r="K1255" s="117"/>
      <c r="L1255" s="117"/>
      <c r="M1255" s="117"/>
      <c r="N1255" s="117"/>
      <c r="O1255" s="117"/>
      <c r="P1255" s="117"/>
      <c r="Q1255" s="117"/>
      <c r="R1255" s="117"/>
      <c r="S1255" s="117"/>
      <c r="T1255" s="117"/>
      <c r="U1255" s="117"/>
      <c r="V1255" s="117"/>
      <c r="W1255" s="116"/>
      <c r="X1255" s="116"/>
      <c r="Y1255" s="116"/>
      <c r="Z1255" s="116"/>
      <c r="AA1255" s="116"/>
      <c r="AB1255" s="116"/>
      <c r="AC1255" s="116"/>
      <c r="AD1255" s="116"/>
      <c r="AE1255" s="116"/>
      <c r="AF1255" s="116"/>
      <c r="AG1255" s="116"/>
      <c r="AH1255" s="116"/>
    </row>
    <row r="1256" spans="1:34" x14ac:dyDescent="0.3">
      <c r="A1256" s="117" t="str">
        <f t="shared" si="77"/>
        <v>Abfrage:</v>
      </c>
      <c r="B1256" s="117">
        <f t="shared" si="77"/>
        <v>0</v>
      </c>
      <c r="C1256" s="117" t="e">
        <f t="shared" si="78"/>
        <v>#VALUE!</v>
      </c>
      <c r="D1256" s="117">
        <f t="shared" si="79"/>
        <v>9</v>
      </c>
      <c r="E1256" s="117">
        <f t="shared" si="81"/>
        <v>9</v>
      </c>
      <c r="F1256" s="117">
        <f>IF(B1256="","",(((E1256+F1296)/(D1256))-10^-0.0000001)^-1)</f>
        <v>0.35714282777315509</v>
      </c>
      <c r="G1256" s="117">
        <f t="shared" si="80"/>
        <v>0.35714282777315509</v>
      </c>
      <c r="H1256" s="117"/>
      <c r="I1256" s="117"/>
      <c r="J1256" s="117"/>
      <c r="K1256" s="117"/>
      <c r="L1256" s="117"/>
      <c r="M1256" s="117"/>
      <c r="N1256" s="117"/>
      <c r="O1256" s="117"/>
      <c r="P1256" s="117"/>
      <c r="Q1256" s="117"/>
      <c r="R1256" s="117"/>
      <c r="S1256" s="117"/>
      <c r="T1256" s="117"/>
      <c r="U1256" s="117"/>
      <c r="V1256" s="117"/>
      <c r="W1256" s="116"/>
      <c r="X1256" s="116"/>
      <c r="Y1256" s="116"/>
      <c r="Z1256" s="116"/>
      <c r="AA1256" s="116"/>
      <c r="AB1256" s="116"/>
      <c r="AC1256" s="116"/>
      <c r="AD1256" s="116"/>
      <c r="AE1256" s="116"/>
      <c r="AF1256" s="116"/>
      <c r="AG1256" s="116"/>
      <c r="AH1256" s="116"/>
    </row>
    <row r="1257" spans="1:34" x14ac:dyDescent="0.3">
      <c r="A1257" s="117" t="str">
        <f t="shared" si="77"/>
        <v>Wenn x = (B23 ≤Abfrage≤ D23)</v>
      </c>
      <c r="B1257" s="117">
        <f t="shared" si="77"/>
        <v>6.92</v>
      </c>
      <c r="C1257" s="117" t="e">
        <f t="shared" si="78"/>
        <v>#VALUE!</v>
      </c>
      <c r="D1257" s="117">
        <f t="shared" si="79"/>
        <v>6.92</v>
      </c>
      <c r="E1257" s="117">
        <f t="shared" si="81"/>
        <v>9</v>
      </c>
      <c r="F1257" s="117">
        <f>IF(B1257="","",(((E1257+F1296)/(D1257))-10^-0.0000001)^-1)</f>
        <v>0.25366567433328374</v>
      </c>
      <c r="G1257" s="117">
        <f t="shared" si="80"/>
        <v>0.25366567433328374</v>
      </c>
      <c r="H1257" s="117"/>
      <c r="I1257" s="117"/>
      <c r="J1257" s="117"/>
      <c r="K1257" s="117"/>
      <c r="L1257" s="117"/>
      <c r="M1257" s="117"/>
      <c r="N1257" s="117"/>
      <c r="O1257" s="117"/>
      <c r="P1257" s="117"/>
      <c r="Q1257" s="117"/>
      <c r="R1257" s="117"/>
      <c r="S1257" s="117"/>
      <c r="T1257" s="117"/>
      <c r="U1257" s="117"/>
      <c r="V1257" s="117"/>
      <c r="W1257" s="116"/>
      <c r="X1257" s="116"/>
      <c r="Y1257" s="116"/>
      <c r="Z1257" s="116"/>
      <c r="AA1257" s="116"/>
      <c r="AB1257" s="116"/>
      <c r="AC1257" s="116"/>
      <c r="AD1257" s="116"/>
      <c r="AE1257" s="116"/>
      <c r="AF1257" s="116"/>
      <c r="AG1257" s="116"/>
      <c r="AH1257" s="116"/>
    </row>
    <row r="1258" spans="1:34" x14ac:dyDescent="0.3">
      <c r="A1258" s="117" t="str">
        <f t="shared" ref="A1258:B1277" si="82">A26</f>
        <v>Wenn y [%] = (1≤ Abfrage ≤99)</v>
      </c>
      <c r="B1258" s="117">
        <f t="shared" si="82"/>
        <v>1</v>
      </c>
      <c r="C1258" s="117" t="e">
        <f t="shared" si="78"/>
        <v>#VALUE!</v>
      </c>
      <c r="D1258" s="117">
        <f t="shared" si="79"/>
        <v>1</v>
      </c>
      <c r="E1258" s="117">
        <f t="shared" si="81"/>
        <v>9</v>
      </c>
      <c r="F1258" s="117">
        <f>IF(B1258="","",(((E1258+F1296)/(D1258))-10^-0.0000001)^-1)</f>
        <v>3.0120481718810342E-2</v>
      </c>
      <c r="G1258" s="117">
        <f t="shared" si="80"/>
        <v>3.0120481718810342E-2</v>
      </c>
      <c r="H1258" s="117"/>
      <c r="I1258" s="117"/>
      <c r="J1258" s="117"/>
      <c r="K1258" s="117"/>
      <c r="L1258" s="117"/>
      <c r="M1258" s="117"/>
      <c r="N1258" s="117"/>
      <c r="O1258" s="117"/>
      <c r="P1258" s="117"/>
      <c r="Q1258" s="117"/>
      <c r="R1258" s="117"/>
      <c r="S1258" s="117"/>
      <c r="T1258" s="117"/>
      <c r="U1258" s="117"/>
      <c r="V1258" s="117"/>
      <c r="W1258" s="116"/>
      <c r="X1258" s="116"/>
      <c r="Y1258" s="116"/>
      <c r="Z1258" s="116"/>
      <c r="AA1258" s="116"/>
      <c r="AB1258" s="116"/>
      <c r="AC1258" s="116"/>
      <c r="AD1258" s="116"/>
      <c r="AE1258" s="116"/>
      <c r="AF1258" s="116"/>
      <c r="AG1258" s="116"/>
      <c r="AH1258" s="116"/>
    </row>
    <row r="1259" spans="1:34" x14ac:dyDescent="0.3">
      <c r="A1259" s="117">
        <f t="shared" si="82"/>
        <v>0</v>
      </c>
      <c r="B1259" s="117">
        <f t="shared" si="82"/>
        <v>0</v>
      </c>
      <c r="C1259" s="117">
        <f t="shared" si="78"/>
        <v>0</v>
      </c>
      <c r="D1259" s="117">
        <f t="shared" si="79"/>
        <v>9</v>
      </c>
      <c r="E1259" s="117">
        <f t="shared" si="81"/>
        <v>9</v>
      </c>
      <c r="F1259" s="117">
        <f>IF(B1259="","",(((E1259+F1296)/(D1259))-10^-0.0000001)^-1)</f>
        <v>0.35714282777315509</v>
      </c>
      <c r="G1259" s="117">
        <f t="shared" si="80"/>
        <v>0.35714282777315509</v>
      </c>
      <c r="H1259" s="117"/>
      <c r="I1259" s="117"/>
      <c r="J1259" s="117"/>
      <c r="K1259" s="117"/>
      <c r="L1259" s="117"/>
      <c r="M1259" s="117"/>
      <c r="N1259" s="117"/>
      <c r="O1259" s="117"/>
      <c r="P1259" s="117"/>
      <c r="Q1259" s="117"/>
      <c r="R1259" s="117"/>
      <c r="S1259" s="117"/>
      <c r="T1259" s="117"/>
      <c r="U1259" s="117"/>
      <c r="V1259" s="117"/>
      <c r="W1259" s="116"/>
      <c r="X1259" s="116"/>
      <c r="Y1259" s="116"/>
      <c r="Z1259" s="116"/>
      <c r="AA1259" s="116"/>
      <c r="AB1259" s="116"/>
      <c r="AC1259" s="116"/>
      <c r="AD1259" s="116"/>
      <c r="AE1259" s="116"/>
      <c r="AF1259" s="116"/>
      <c r="AG1259" s="116"/>
      <c r="AH1259" s="116"/>
    </row>
    <row r="1260" spans="1:34" x14ac:dyDescent="0.3">
      <c r="A1260" s="117">
        <f t="shared" si="82"/>
        <v>0</v>
      </c>
      <c r="B1260" s="117">
        <f t="shared" si="82"/>
        <v>0</v>
      </c>
      <c r="C1260" s="117">
        <f t="shared" si="78"/>
        <v>0</v>
      </c>
      <c r="D1260" s="117">
        <f t="shared" si="79"/>
        <v>9</v>
      </c>
      <c r="E1260" s="117">
        <f t="shared" si="81"/>
        <v>9</v>
      </c>
      <c r="F1260" s="117">
        <f>IF(B1260="","",(((E1260+F1296)/(D1260))-10^-0.0000001)^-1)</f>
        <v>0.35714282777315509</v>
      </c>
      <c r="G1260" s="117">
        <f t="shared" si="80"/>
        <v>0.35714282777315509</v>
      </c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6"/>
      <c r="X1260" s="116"/>
      <c r="Y1260" s="116"/>
      <c r="Z1260" s="116"/>
      <c r="AA1260" s="116"/>
      <c r="AB1260" s="116"/>
      <c r="AC1260" s="116"/>
      <c r="AD1260" s="116"/>
      <c r="AE1260" s="116"/>
      <c r="AF1260" s="116"/>
      <c r="AG1260" s="116"/>
      <c r="AH1260" s="116"/>
    </row>
    <row r="1261" spans="1:34" x14ac:dyDescent="0.3">
      <c r="A1261" s="117">
        <f t="shared" si="82"/>
        <v>0</v>
      </c>
      <c r="B1261" s="117">
        <f t="shared" si="82"/>
        <v>0</v>
      </c>
      <c r="C1261" s="117">
        <f t="shared" si="78"/>
        <v>0</v>
      </c>
      <c r="D1261" s="117">
        <f t="shared" si="79"/>
        <v>9</v>
      </c>
      <c r="E1261" s="117">
        <f t="shared" si="81"/>
        <v>9</v>
      </c>
      <c r="F1261" s="117">
        <f>IF(B1261="","",(((E1261+F1296)/(D1261))-10^-0.0000001)^-1)</f>
        <v>0.35714282777315509</v>
      </c>
      <c r="G1261" s="117">
        <f t="shared" si="80"/>
        <v>0.35714282777315509</v>
      </c>
      <c r="H1261" s="117"/>
      <c r="I1261" s="117"/>
      <c r="J1261" s="117"/>
      <c r="K1261" s="117"/>
      <c r="L1261" s="117"/>
      <c r="M1261" s="117"/>
      <c r="N1261" s="117"/>
      <c r="O1261" s="117"/>
      <c r="P1261" s="117"/>
      <c r="Q1261" s="117"/>
      <c r="R1261" s="117"/>
      <c r="S1261" s="117"/>
      <c r="T1261" s="117"/>
      <c r="U1261" s="117"/>
      <c r="V1261" s="117"/>
      <c r="W1261" s="116"/>
      <c r="X1261" s="116"/>
      <c r="Y1261" s="116"/>
      <c r="Z1261" s="116"/>
      <c r="AA1261" s="116"/>
      <c r="AB1261" s="116"/>
      <c r="AC1261" s="116"/>
      <c r="AD1261" s="116"/>
      <c r="AE1261" s="116"/>
      <c r="AF1261" s="116"/>
      <c r="AG1261" s="116"/>
      <c r="AH1261" s="116"/>
    </row>
    <row r="1262" spans="1:34" x14ac:dyDescent="0.3">
      <c r="A1262" s="117">
        <f t="shared" si="82"/>
        <v>0</v>
      </c>
      <c r="B1262" s="117">
        <f t="shared" si="82"/>
        <v>0</v>
      </c>
      <c r="C1262" s="117">
        <f t="shared" si="78"/>
        <v>0</v>
      </c>
      <c r="D1262" s="117">
        <f t="shared" si="79"/>
        <v>9</v>
      </c>
      <c r="E1262" s="117">
        <f t="shared" si="81"/>
        <v>9</v>
      </c>
      <c r="F1262" s="117">
        <f>IF(B1262="","",(((E1262+F1296)/(D1262))-10^-0.0000001)^-1)</f>
        <v>0.35714282777315509</v>
      </c>
      <c r="G1262" s="117">
        <f t="shared" si="80"/>
        <v>0.35714282777315509</v>
      </c>
      <c r="H1262" s="117"/>
      <c r="I1262" s="117"/>
      <c r="J1262" s="117"/>
      <c r="K1262" s="117"/>
      <c r="L1262" s="117"/>
      <c r="M1262" s="117"/>
      <c r="N1262" s="117"/>
      <c r="O1262" s="117"/>
      <c r="P1262" s="117"/>
      <c r="Q1262" s="117"/>
      <c r="R1262" s="117"/>
      <c r="S1262" s="117"/>
      <c r="T1262" s="117"/>
      <c r="U1262" s="117"/>
      <c r="V1262" s="117"/>
      <c r="W1262" s="116"/>
      <c r="X1262" s="116"/>
      <c r="Y1262" s="116"/>
      <c r="Z1262" s="116"/>
      <c r="AA1262" s="116"/>
      <c r="AB1262" s="116"/>
      <c r="AC1262" s="116"/>
      <c r="AD1262" s="116"/>
      <c r="AE1262" s="116"/>
      <c r="AF1262" s="116"/>
      <c r="AG1262" s="116"/>
      <c r="AH1262" s="116"/>
    </row>
    <row r="1263" spans="1:34" x14ac:dyDescent="0.3">
      <c r="A1263" s="117">
        <f t="shared" si="82"/>
        <v>0</v>
      </c>
      <c r="B1263" s="117">
        <f t="shared" si="82"/>
        <v>0</v>
      </c>
      <c r="C1263" s="117">
        <f t="shared" si="78"/>
        <v>0</v>
      </c>
      <c r="D1263" s="117">
        <f t="shared" si="79"/>
        <v>9</v>
      </c>
      <c r="E1263" s="117">
        <f t="shared" si="81"/>
        <v>9</v>
      </c>
      <c r="F1263" s="117">
        <f>IF(B1263="","",(((E1263+F1296)/(D1263))-10^-0.0000001)^-1)</f>
        <v>0.35714282777315509</v>
      </c>
      <c r="G1263" s="117">
        <f t="shared" si="80"/>
        <v>0.35714282777315509</v>
      </c>
      <c r="H1263" s="117"/>
      <c r="I1263" s="117"/>
      <c r="J1263" s="117"/>
      <c r="K1263" s="117"/>
      <c r="L1263" s="117"/>
      <c r="M1263" s="117"/>
      <c r="N1263" s="117"/>
      <c r="O1263" s="117"/>
      <c r="P1263" s="117"/>
      <c r="Q1263" s="117"/>
      <c r="R1263" s="117"/>
      <c r="S1263" s="117"/>
      <c r="T1263" s="117"/>
      <c r="U1263" s="117"/>
      <c r="V1263" s="117"/>
      <c r="W1263" s="116"/>
      <c r="X1263" s="116"/>
      <c r="Y1263" s="116"/>
      <c r="Z1263" s="116"/>
      <c r="AA1263" s="116"/>
      <c r="AB1263" s="116"/>
      <c r="AC1263" s="116"/>
      <c r="AD1263" s="116"/>
      <c r="AE1263" s="116"/>
      <c r="AF1263" s="116"/>
      <c r="AG1263" s="116"/>
      <c r="AH1263" s="116"/>
    </row>
    <row r="1264" spans="1:34" x14ac:dyDescent="0.3">
      <c r="A1264" s="117">
        <f t="shared" si="82"/>
        <v>0</v>
      </c>
      <c r="B1264" s="117">
        <f t="shared" si="82"/>
        <v>0</v>
      </c>
      <c r="C1264" s="117">
        <f t="shared" si="78"/>
        <v>0</v>
      </c>
      <c r="D1264" s="117">
        <f t="shared" si="79"/>
        <v>9</v>
      </c>
      <c r="E1264" s="117">
        <f t="shared" si="81"/>
        <v>9</v>
      </c>
      <c r="F1264" s="117">
        <f>IF(B1264="","",(((E1264+F1296)/(D1264))-10^-0.0000001)^-1)</f>
        <v>0.35714282777315509</v>
      </c>
      <c r="G1264" s="117">
        <f t="shared" si="80"/>
        <v>0.35714282777315509</v>
      </c>
      <c r="H1264" s="117"/>
      <c r="I1264" s="117"/>
      <c r="J1264" s="117"/>
      <c r="K1264" s="117"/>
      <c r="L1264" s="117"/>
      <c r="M1264" s="117"/>
      <c r="N1264" s="117"/>
      <c r="O1264" s="117"/>
      <c r="P1264" s="117"/>
      <c r="Q1264" s="117"/>
      <c r="R1264" s="117"/>
      <c r="S1264" s="117"/>
      <c r="T1264" s="117"/>
      <c r="U1264" s="117"/>
      <c r="V1264" s="117"/>
      <c r="W1264" s="116"/>
      <c r="X1264" s="116"/>
      <c r="Y1264" s="116"/>
      <c r="Z1264" s="116"/>
      <c r="AA1264" s="116"/>
      <c r="AB1264" s="116"/>
      <c r="AC1264" s="116"/>
      <c r="AD1264" s="116"/>
      <c r="AE1264" s="116"/>
      <c r="AF1264" s="116"/>
      <c r="AG1264" s="116"/>
      <c r="AH1264" s="116"/>
    </row>
    <row r="1265" spans="1:34" x14ac:dyDescent="0.3">
      <c r="A1265" s="117">
        <f t="shared" si="82"/>
        <v>0</v>
      </c>
      <c r="B1265" s="117">
        <f t="shared" si="82"/>
        <v>0</v>
      </c>
      <c r="C1265" s="117">
        <f t="shared" si="78"/>
        <v>0</v>
      </c>
      <c r="D1265" s="117">
        <f t="shared" si="79"/>
        <v>9</v>
      </c>
      <c r="E1265" s="117">
        <f t="shared" si="81"/>
        <v>9</v>
      </c>
      <c r="F1265" s="117">
        <f>IF(B1265="","",(((E1265+F1296)/(D1265))-10^-0.0000001)^-1)</f>
        <v>0.35714282777315509</v>
      </c>
      <c r="G1265" s="117">
        <f t="shared" si="80"/>
        <v>0.35714282777315509</v>
      </c>
      <c r="H1265" s="117"/>
      <c r="I1265" s="117"/>
      <c r="J1265" s="117"/>
      <c r="K1265" s="117"/>
      <c r="L1265" s="117"/>
      <c r="M1265" s="117"/>
      <c r="N1265" s="117"/>
      <c r="O1265" s="117"/>
      <c r="P1265" s="117"/>
      <c r="Q1265" s="117"/>
      <c r="R1265" s="117"/>
      <c r="S1265" s="117"/>
      <c r="T1265" s="117"/>
      <c r="U1265" s="117"/>
      <c r="V1265" s="117"/>
      <c r="W1265" s="116"/>
      <c r="X1265" s="116"/>
      <c r="Y1265" s="116"/>
      <c r="Z1265" s="116"/>
      <c r="AA1265" s="116"/>
      <c r="AB1265" s="116"/>
      <c r="AC1265" s="116"/>
      <c r="AD1265" s="116"/>
      <c r="AE1265" s="116"/>
      <c r="AF1265" s="116"/>
      <c r="AG1265" s="116"/>
      <c r="AH1265" s="116"/>
    </row>
    <row r="1266" spans="1:34" x14ac:dyDescent="0.3">
      <c r="A1266" s="117">
        <f t="shared" si="82"/>
        <v>0</v>
      </c>
      <c r="B1266" s="117">
        <f t="shared" si="82"/>
        <v>0</v>
      </c>
      <c r="C1266" s="117">
        <f t="shared" si="78"/>
        <v>0</v>
      </c>
      <c r="D1266" s="117">
        <f t="shared" si="79"/>
        <v>9</v>
      </c>
      <c r="E1266" s="117">
        <f t="shared" si="81"/>
        <v>9</v>
      </c>
      <c r="F1266" s="117">
        <f>IF(B1266="","",(((E1266+F1296)/(D1266))-10^-0.0000001)^-1)</f>
        <v>0.35714282777315509</v>
      </c>
      <c r="G1266" s="117">
        <f t="shared" si="80"/>
        <v>0.35714282777315509</v>
      </c>
      <c r="H1266" s="117"/>
      <c r="I1266" s="117"/>
      <c r="J1266" s="117"/>
      <c r="K1266" s="117"/>
      <c r="L1266" s="117"/>
      <c r="M1266" s="117"/>
      <c r="N1266" s="117"/>
      <c r="O1266" s="117"/>
      <c r="P1266" s="117"/>
      <c r="Q1266" s="117"/>
      <c r="R1266" s="117"/>
      <c r="S1266" s="117"/>
      <c r="T1266" s="117"/>
      <c r="U1266" s="117"/>
      <c r="V1266" s="117"/>
      <c r="W1266" s="116"/>
      <c r="X1266" s="116"/>
      <c r="Y1266" s="116"/>
      <c r="Z1266" s="116"/>
      <c r="AA1266" s="116"/>
      <c r="AB1266" s="116"/>
      <c r="AC1266" s="116"/>
      <c r="AD1266" s="116"/>
      <c r="AE1266" s="116"/>
      <c r="AF1266" s="116"/>
      <c r="AG1266" s="116"/>
      <c r="AH1266" s="116"/>
    </row>
    <row r="1267" spans="1:34" x14ac:dyDescent="0.3">
      <c r="A1267" s="117">
        <f t="shared" si="82"/>
        <v>0</v>
      </c>
      <c r="B1267" s="117">
        <f t="shared" si="82"/>
        <v>0</v>
      </c>
      <c r="C1267" s="117">
        <f t="shared" si="78"/>
        <v>0</v>
      </c>
      <c r="D1267" s="117">
        <f t="shared" si="79"/>
        <v>9</v>
      </c>
      <c r="E1267" s="117">
        <f t="shared" si="81"/>
        <v>9</v>
      </c>
      <c r="F1267" s="117">
        <f>IF(B1267="","",(((E1267+F1296)/(D1267))-10^-0.0000001)^-1)</f>
        <v>0.35714282777315509</v>
      </c>
      <c r="G1267" s="117">
        <f t="shared" si="80"/>
        <v>0.35714282777315509</v>
      </c>
      <c r="H1267" s="117"/>
      <c r="I1267" s="117"/>
      <c r="J1267" s="117"/>
      <c r="K1267" s="117"/>
      <c r="L1267" s="117"/>
      <c r="M1267" s="117"/>
      <c r="N1267" s="117"/>
      <c r="O1267" s="117"/>
      <c r="P1267" s="117"/>
      <c r="Q1267" s="117"/>
      <c r="R1267" s="117"/>
      <c r="S1267" s="117"/>
      <c r="T1267" s="117"/>
      <c r="U1267" s="117"/>
      <c r="V1267" s="117"/>
      <c r="W1267" s="116"/>
      <c r="X1267" s="116"/>
      <c r="Y1267" s="116"/>
      <c r="Z1267" s="116"/>
      <c r="AA1267" s="116"/>
      <c r="AB1267" s="116"/>
      <c r="AC1267" s="116"/>
      <c r="AD1267" s="116"/>
      <c r="AE1267" s="116"/>
      <c r="AF1267" s="116"/>
      <c r="AG1267" s="116"/>
      <c r="AH1267" s="116"/>
    </row>
    <row r="1268" spans="1:34" x14ac:dyDescent="0.3">
      <c r="A1268" s="117">
        <f t="shared" si="82"/>
        <v>0</v>
      </c>
      <c r="B1268" s="117">
        <f t="shared" si="82"/>
        <v>0</v>
      </c>
      <c r="C1268" s="117">
        <f t="shared" si="78"/>
        <v>0</v>
      </c>
      <c r="D1268" s="117">
        <f t="shared" si="79"/>
        <v>9</v>
      </c>
      <c r="E1268" s="117">
        <f t="shared" si="81"/>
        <v>9</v>
      </c>
      <c r="F1268" s="117">
        <f>IF(B1268="","",(((E1268+F1296)/(D1268))-10^-0.0000001)^-1)</f>
        <v>0.35714282777315509</v>
      </c>
      <c r="G1268" s="117">
        <f t="shared" si="80"/>
        <v>0.35714282777315509</v>
      </c>
      <c r="H1268" s="117"/>
      <c r="I1268" s="117"/>
      <c r="J1268" s="117"/>
      <c r="K1268" s="117"/>
      <c r="L1268" s="117"/>
      <c r="M1268" s="117"/>
      <c r="N1268" s="117"/>
      <c r="O1268" s="117"/>
      <c r="P1268" s="117"/>
      <c r="Q1268" s="117"/>
      <c r="R1268" s="117"/>
      <c r="S1268" s="117"/>
      <c r="T1268" s="117"/>
      <c r="U1268" s="117"/>
      <c r="V1268" s="117"/>
      <c r="W1268" s="116"/>
      <c r="X1268" s="116"/>
      <c r="Y1268" s="116"/>
      <c r="Z1268" s="116"/>
      <c r="AA1268" s="116"/>
      <c r="AB1268" s="116"/>
      <c r="AC1268" s="116"/>
      <c r="AD1268" s="116"/>
      <c r="AE1268" s="116"/>
      <c r="AF1268" s="116"/>
      <c r="AG1268" s="116"/>
      <c r="AH1268" s="116"/>
    </row>
    <row r="1269" spans="1:34" x14ac:dyDescent="0.3">
      <c r="A1269" s="117">
        <f t="shared" si="82"/>
        <v>0</v>
      </c>
      <c r="B1269" s="117">
        <f t="shared" si="82"/>
        <v>0</v>
      </c>
      <c r="C1269" s="117">
        <f t="shared" si="78"/>
        <v>0</v>
      </c>
      <c r="D1269" s="117">
        <f t="shared" si="79"/>
        <v>9</v>
      </c>
      <c r="E1269" s="117">
        <f t="shared" si="81"/>
        <v>9</v>
      </c>
      <c r="F1269" s="117">
        <f>IF(B1269="","",(((E1269+F1296)/(D1269))-10^-0.0000001)^-1)</f>
        <v>0.35714282777315509</v>
      </c>
      <c r="G1269" s="117">
        <f t="shared" si="80"/>
        <v>0.35714282777315509</v>
      </c>
      <c r="H1269" s="117"/>
      <c r="I1269" s="117"/>
      <c r="J1269" s="117"/>
      <c r="K1269" s="117"/>
      <c r="L1269" s="117"/>
      <c r="M1269" s="117"/>
      <c r="N1269" s="117"/>
      <c r="O1269" s="117"/>
      <c r="P1269" s="117"/>
      <c r="Q1269" s="117"/>
      <c r="R1269" s="117"/>
      <c r="S1269" s="117"/>
      <c r="T1269" s="117"/>
      <c r="U1269" s="117"/>
      <c r="V1269" s="117"/>
      <c r="W1269" s="116"/>
      <c r="X1269" s="116"/>
      <c r="Y1269" s="116"/>
      <c r="Z1269" s="116"/>
      <c r="AA1269" s="116"/>
      <c r="AB1269" s="116"/>
      <c r="AC1269" s="116"/>
      <c r="AD1269" s="116"/>
      <c r="AE1269" s="116"/>
      <c r="AF1269" s="116"/>
      <c r="AG1269" s="116"/>
      <c r="AH1269" s="116"/>
    </row>
    <row r="1270" spans="1:34" x14ac:dyDescent="0.3">
      <c r="A1270" s="117">
        <f t="shared" si="82"/>
        <v>0</v>
      </c>
      <c r="B1270" s="117">
        <f t="shared" si="82"/>
        <v>0</v>
      </c>
      <c r="C1270" s="117">
        <f t="shared" si="78"/>
        <v>0</v>
      </c>
      <c r="D1270" s="117">
        <f t="shared" si="79"/>
        <v>9</v>
      </c>
      <c r="E1270" s="117">
        <f t="shared" si="81"/>
        <v>9</v>
      </c>
      <c r="F1270" s="117">
        <f>IF(B1270="","",(((E1270+F1296)/(D1270))-10^-0.0000001)^-1)</f>
        <v>0.35714282777315509</v>
      </c>
      <c r="G1270" s="117">
        <f t="shared" si="80"/>
        <v>0.35714282777315509</v>
      </c>
      <c r="H1270" s="117"/>
      <c r="I1270" s="117"/>
      <c r="J1270" s="117"/>
      <c r="K1270" s="117"/>
      <c r="L1270" s="117"/>
      <c r="M1270" s="117"/>
      <c r="N1270" s="117"/>
      <c r="O1270" s="117"/>
      <c r="P1270" s="117"/>
      <c r="Q1270" s="117"/>
      <c r="R1270" s="117"/>
      <c r="S1270" s="117"/>
      <c r="T1270" s="117"/>
      <c r="U1270" s="117"/>
      <c r="V1270" s="117"/>
      <c r="W1270" s="116"/>
      <c r="X1270" s="116"/>
      <c r="Y1270" s="116"/>
      <c r="Z1270" s="116"/>
      <c r="AA1270" s="116"/>
      <c r="AB1270" s="116"/>
      <c r="AC1270" s="116"/>
      <c r="AD1270" s="116"/>
      <c r="AE1270" s="116"/>
      <c r="AF1270" s="116"/>
      <c r="AG1270" s="116"/>
      <c r="AH1270" s="116"/>
    </row>
    <row r="1271" spans="1:34" x14ac:dyDescent="0.3">
      <c r="A1271" s="117">
        <f t="shared" si="82"/>
        <v>0</v>
      </c>
      <c r="B1271" s="117">
        <f t="shared" si="82"/>
        <v>0</v>
      </c>
      <c r="C1271" s="117">
        <f t="shared" si="78"/>
        <v>0</v>
      </c>
      <c r="D1271" s="117">
        <f t="shared" si="79"/>
        <v>9</v>
      </c>
      <c r="E1271" s="117">
        <f t="shared" si="81"/>
        <v>9</v>
      </c>
      <c r="F1271" s="117">
        <f>IF(B1271="","",(((E1271+F1296)/(D1271))-10^-0.0000001)^-1)</f>
        <v>0.35714282777315509</v>
      </c>
      <c r="G1271" s="117">
        <f t="shared" si="80"/>
        <v>0.35714282777315509</v>
      </c>
      <c r="H1271" s="117"/>
      <c r="I1271" s="117"/>
      <c r="J1271" s="117"/>
      <c r="K1271" s="117"/>
      <c r="L1271" s="117"/>
      <c r="M1271" s="117"/>
      <c r="N1271" s="117"/>
      <c r="O1271" s="117"/>
      <c r="P1271" s="117"/>
      <c r="Q1271" s="117"/>
      <c r="R1271" s="117"/>
      <c r="S1271" s="117"/>
      <c r="T1271" s="117"/>
      <c r="U1271" s="117"/>
      <c r="V1271" s="117"/>
      <c r="W1271" s="116"/>
      <c r="X1271" s="116"/>
      <c r="Y1271" s="116"/>
      <c r="Z1271" s="116"/>
      <c r="AA1271" s="116"/>
      <c r="AB1271" s="116"/>
      <c r="AC1271" s="116"/>
      <c r="AD1271" s="116"/>
      <c r="AE1271" s="116"/>
      <c r="AF1271" s="116"/>
      <c r="AG1271" s="116"/>
      <c r="AH1271" s="116"/>
    </row>
    <row r="1272" spans="1:34" x14ac:dyDescent="0.3">
      <c r="A1272" s="117">
        <f t="shared" si="82"/>
        <v>0</v>
      </c>
      <c r="B1272" s="117">
        <f t="shared" si="82"/>
        <v>0</v>
      </c>
      <c r="C1272" s="117">
        <f t="shared" si="78"/>
        <v>0</v>
      </c>
      <c r="D1272" s="117">
        <f t="shared" si="79"/>
        <v>9</v>
      </c>
      <c r="E1272" s="117">
        <f t="shared" si="81"/>
        <v>9</v>
      </c>
      <c r="F1272" s="117">
        <f>IF(B1272="","",(((E1272+F1296)/(D1272))-10^-0.0000001)^-1)</f>
        <v>0.35714282777315509</v>
      </c>
      <c r="G1272" s="117">
        <f t="shared" si="80"/>
        <v>0.35714282777315509</v>
      </c>
      <c r="H1272" s="117"/>
      <c r="I1272" s="117"/>
      <c r="J1272" s="117"/>
      <c r="K1272" s="117"/>
      <c r="L1272" s="117"/>
      <c r="M1272" s="117"/>
      <c r="N1272" s="117"/>
      <c r="O1272" s="117"/>
      <c r="P1272" s="117"/>
      <c r="Q1272" s="117"/>
      <c r="R1272" s="117"/>
      <c r="S1272" s="117"/>
      <c r="T1272" s="117"/>
      <c r="U1272" s="117"/>
      <c r="V1272" s="117"/>
      <c r="W1272" s="116"/>
      <c r="X1272" s="116"/>
      <c r="Y1272" s="116"/>
      <c r="Z1272" s="116"/>
      <c r="AA1272" s="116"/>
      <c r="AB1272" s="116"/>
      <c r="AC1272" s="116"/>
      <c r="AD1272" s="116"/>
      <c r="AE1272" s="116"/>
      <c r="AF1272" s="116"/>
      <c r="AG1272" s="116"/>
      <c r="AH1272" s="116"/>
    </row>
    <row r="1273" spans="1:34" x14ac:dyDescent="0.3">
      <c r="A1273" s="117">
        <f t="shared" si="82"/>
        <v>0</v>
      </c>
      <c r="B1273" s="117">
        <f t="shared" si="82"/>
        <v>0</v>
      </c>
      <c r="C1273" s="117">
        <f t="shared" si="78"/>
        <v>0</v>
      </c>
      <c r="D1273" s="117">
        <f t="shared" si="79"/>
        <v>9</v>
      </c>
      <c r="E1273" s="117">
        <f t="shared" si="81"/>
        <v>9</v>
      </c>
      <c r="F1273" s="117">
        <f>IF(B1273="","",(((E1273+F1296)/(D1273))-10^-0.0000001)^-1)</f>
        <v>0.35714282777315509</v>
      </c>
      <c r="G1273" s="117">
        <f t="shared" si="80"/>
        <v>0.35714282777315509</v>
      </c>
      <c r="H1273" s="117"/>
      <c r="I1273" s="117"/>
      <c r="J1273" s="117"/>
      <c r="K1273" s="117"/>
      <c r="L1273" s="117"/>
      <c r="M1273" s="117"/>
      <c r="N1273" s="117"/>
      <c r="O1273" s="117"/>
      <c r="P1273" s="117"/>
      <c r="Q1273" s="117"/>
      <c r="R1273" s="117"/>
      <c r="S1273" s="117"/>
      <c r="T1273" s="117"/>
      <c r="U1273" s="117"/>
      <c r="V1273" s="117"/>
      <c r="W1273" s="116"/>
      <c r="X1273" s="116"/>
      <c r="Y1273" s="116"/>
      <c r="Z1273" s="116"/>
      <c r="AA1273" s="116"/>
      <c r="AB1273" s="116"/>
      <c r="AC1273" s="116"/>
      <c r="AD1273" s="116"/>
      <c r="AE1273" s="116"/>
      <c r="AF1273" s="116"/>
      <c r="AG1273" s="116"/>
      <c r="AH1273" s="116"/>
    </row>
    <row r="1274" spans="1:34" x14ac:dyDescent="0.3">
      <c r="A1274" s="117">
        <f t="shared" si="82"/>
        <v>0</v>
      </c>
      <c r="B1274" s="117">
        <f t="shared" si="82"/>
        <v>0</v>
      </c>
      <c r="C1274" s="117">
        <f t="shared" si="78"/>
        <v>0</v>
      </c>
      <c r="D1274" s="117">
        <f t="shared" si="79"/>
        <v>9</v>
      </c>
      <c r="E1274" s="117">
        <f t="shared" si="81"/>
        <v>9</v>
      </c>
      <c r="F1274" s="117">
        <f>IF(B1274="","",(((E1274+F1296)/(D1274))-10^-0.0000001)^-1)</f>
        <v>0.35714282777315509</v>
      </c>
      <c r="G1274" s="117">
        <f t="shared" si="80"/>
        <v>0.35714282777315509</v>
      </c>
      <c r="H1274" s="117"/>
      <c r="I1274" s="117"/>
      <c r="J1274" s="117"/>
      <c r="K1274" s="117"/>
      <c r="L1274" s="117"/>
      <c r="M1274" s="117"/>
      <c r="N1274" s="117"/>
      <c r="O1274" s="117"/>
      <c r="P1274" s="117"/>
      <c r="Q1274" s="117"/>
      <c r="R1274" s="117"/>
      <c r="S1274" s="117"/>
      <c r="T1274" s="117"/>
      <c r="U1274" s="117"/>
      <c r="V1274" s="117"/>
      <c r="W1274" s="116"/>
      <c r="X1274" s="116"/>
      <c r="Y1274" s="116"/>
      <c r="Z1274" s="116"/>
      <c r="AA1274" s="116"/>
      <c r="AB1274" s="116"/>
      <c r="AC1274" s="116"/>
      <c r="AD1274" s="116"/>
      <c r="AE1274" s="116"/>
      <c r="AF1274" s="116"/>
      <c r="AG1274" s="116"/>
      <c r="AH1274" s="116"/>
    </row>
    <row r="1275" spans="1:34" x14ac:dyDescent="0.3">
      <c r="A1275" s="117">
        <f t="shared" si="82"/>
        <v>0</v>
      </c>
      <c r="B1275" s="117">
        <f t="shared" si="82"/>
        <v>0</v>
      </c>
      <c r="C1275" s="117">
        <f t="shared" si="78"/>
        <v>0</v>
      </c>
      <c r="D1275" s="117">
        <f t="shared" si="79"/>
        <v>9</v>
      </c>
      <c r="E1275" s="117">
        <f t="shared" si="81"/>
        <v>9</v>
      </c>
      <c r="F1275" s="117">
        <f>IF(B1275="","",(((E1275+F1296)/(D1275))-10^-0.0000001)^-1)</f>
        <v>0.35714282777315509</v>
      </c>
      <c r="G1275" s="117">
        <f t="shared" si="80"/>
        <v>0.35714282777315509</v>
      </c>
      <c r="H1275" s="117"/>
      <c r="I1275" s="117"/>
      <c r="J1275" s="117"/>
      <c r="K1275" s="117"/>
      <c r="L1275" s="117"/>
      <c r="M1275" s="117"/>
      <c r="N1275" s="117"/>
      <c r="O1275" s="117"/>
      <c r="P1275" s="117"/>
      <c r="Q1275" s="117"/>
      <c r="R1275" s="117"/>
      <c r="S1275" s="117"/>
      <c r="T1275" s="117"/>
      <c r="U1275" s="117"/>
      <c r="V1275" s="117"/>
      <c r="W1275" s="116"/>
      <c r="X1275" s="116"/>
      <c r="Y1275" s="116"/>
      <c r="Z1275" s="116"/>
      <c r="AA1275" s="116"/>
      <c r="AB1275" s="116"/>
      <c r="AC1275" s="116"/>
      <c r="AD1275" s="116"/>
      <c r="AE1275" s="116"/>
      <c r="AF1275" s="116"/>
      <c r="AG1275" s="116"/>
      <c r="AH1275" s="116"/>
    </row>
    <row r="1276" spans="1:34" x14ac:dyDescent="0.3">
      <c r="A1276" s="117">
        <f t="shared" si="82"/>
        <v>0</v>
      </c>
      <c r="B1276" s="117">
        <f t="shared" si="82"/>
        <v>0</v>
      </c>
      <c r="C1276" s="117">
        <f t="shared" si="78"/>
        <v>0</v>
      </c>
      <c r="D1276" s="117">
        <f t="shared" si="79"/>
        <v>9</v>
      </c>
      <c r="E1276" s="117">
        <f t="shared" si="81"/>
        <v>9</v>
      </c>
      <c r="F1276" s="117">
        <f>IF(B1276="","",(((E1276+F1296)/(D1276))-10^-0.0000001)^-1)</f>
        <v>0.35714282777315509</v>
      </c>
      <c r="G1276" s="117">
        <f t="shared" si="80"/>
        <v>0.35714282777315509</v>
      </c>
      <c r="H1276" s="117"/>
      <c r="I1276" s="117"/>
      <c r="J1276" s="117"/>
      <c r="K1276" s="117"/>
      <c r="L1276" s="117"/>
      <c r="M1276" s="117"/>
      <c r="N1276" s="117"/>
      <c r="O1276" s="117"/>
      <c r="P1276" s="117"/>
      <c r="Q1276" s="117"/>
      <c r="R1276" s="117"/>
      <c r="S1276" s="117"/>
      <c r="T1276" s="117"/>
      <c r="U1276" s="117"/>
      <c r="V1276" s="117"/>
      <c r="W1276" s="116"/>
      <c r="X1276" s="116"/>
      <c r="Y1276" s="116"/>
      <c r="Z1276" s="116"/>
      <c r="AA1276" s="116"/>
      <c r="AB1276" s="116"/>
      <c r="AC1276" s="116"/>
      <c r="AD1276" s="116"/>
      <c r="AE1276" s="116"/>
      <c r="AF1276" s="116"/>
      <c r="AG1276" s="116"/>
      <c r="AH1276" s="116"/>
    </row>
    <row r="1277" spans="1:34" x14ac:dyDescent="0.3">
      <c r="A1277" s="117" t="str">
        <f t="shared" si="82"/>
        <v>Vorgaben (xWP1 - xs - xWP2)</v>
      </c>
      <c r="B1277" s="117">
        <f t="shared" si="82"/>
        <v>9</v>
      </c>
      <c r="C1277" s="117" t="e">
        <f t="shared" si="78"/>
        <v>#VALUE!</v>
      </c>
      <c r="D1277" s="117">
        <f t="shared" si="79"/>
        <v>9</v>
      </c>
      <c r="E1277" s="117">
        <f t="shared" si="81"/>
        <v>9</v>
      </c>
      <c r="F1277" s="117">
        <f>IF(B1277="","",(((E1277+F1296)/(D1277))-10^-0.0000001)^-1)</f>
        <v>0.35714282777315509</v>
      </c>
      <c r="G1277" s="117">
        <f t="shared" si="80"/>
        <v>0.35714282777315509</v>
      </c>
      <c r="H1277" s="117"/>
      <c r="I1277" s="117"/>
      <c r="J1277" s="117"/>
      <c r="K1277" s="117"/>
      <c r="L1277" s="117"/>
      <c r="M1277" s="117"/>
      <c r="N1277" s="117"/>
      <c r="O1277" s="117"/>
      <c r="P1277" s="117"/>
      <c r="Q1277" s="117"/>
      <c r="R1277" s="117"/>
      <c r="S1277" s="117"/>
      <c r="T1277" s="117"/>
      <c r="U1277" s="117"/>
      <c r="V1277" s="117"/>
      <c r="W1277" s="116"/>
      <c r="X1277" s="116"/>
      <c r="Y1277" s="116"/>
      <c r="Z1277" s="116"/>
      <c r="AA1277" s="116"/>
      <c r="AB1277" s="116"/>
      <c r="AC1277" s="116"/>
      <c r="AD1277" s="116"/>
      <c r="AE1277" s="116"/>
      <c r="AF1277" s="116"/>
      <c r="AG1277" s="116"/>
      <c r="AH1277" s="116"/>
    </row>
    <row r="1278" spans="1:34" x14ac:dyDescent="0.3">
      <c r="A1278" s="117">
        <f>(E1277)</f>
        <v>9</v>
      </c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  <c r="M1278" s="117"/>
      <c r="N1278" s="117"/>
      <c r="O1278" s="117"/>
      <c r="P1278" s="117"/>
      <c r="Q1278" s="117"/>
      <c r="R1278" s="117"/>
      <c r="S1278" s="117"/>
      <c r="T1278" s="117"/>
      <c r="U1278" s="117"/>
      <c r="V1278" s="117"/>
      <c r="W1278" s="116"/>
      <c r="X1278" s="116"/>
      <c r="Y1278" s="116"/>
      <c r="Z1278" s="116"/>
      <c r="AA1278" s="116"/>
      <c r="AB1278" s="116"/>
      <c r="AC1278" s="116"/>
      <c r="AD1278" s="116"/>
      <c r="AE1278" s="116"/>
      <c r="AF1278" s="116"/>
      <c r="AG1278" s="116"/>
      <c r="AH1278" s="116"/>
    </row>
    <row r="1279" spans="1:34" x14ac:dyDescent="0.3">
      <c r="A1279" s="117" t="e">
        <f>SUM(A1238:A1277)-(40-B1280)*A1277</f>
        <v>#VALUE!</v>
      </c>
      <c r="B1279" s="117" t="e">
        <f>SUM(C1238:C1277)-(40-(B1280))*C1277</f>
        <v>#VALUE!</v>
      </c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  <c r="M1279" s="117"/>
      <c r="N1279" s="117"/>
      <c r="O1279" s="117"/>
      <c r="P1279" s="117"/>
      <c r="Q1279" s="117"/>
      <c r="R1279" s="117"/>
      <c r="S1279" s="117"/>
      <c r="T1279" s="117"/>
      <c r="U1279" s="117"/>
      <c r="V1279" s="117"/>
      <c r="W1279" s="116"/>
      <c r="X1279" s="116"/>
      <c r="Y1279" s="116"/>
      <c r="Z1279" s="116"/>
      <c r="AA1279" s="116"/>
      <c r="AB1279" s="116"/>
      <c r="AC1279" s="116"/>
      <c r="AD1279" s="116"/>
      <c r="AE1279" s="116"/>
      <c r="AF1279" s="116"/>
      <c r="AG1279" s="116"/>
      <c r="AH1279" s="116"/>
    </row>
    <row r="1280" spans="1:34" x14ac:dyDescent="0.3">
      <c r="A1280" s="117" t="s">
        <v>13</v>
      </c>
      <c r="B1280" s="117">
        <f>EINGABEN!$A$46</f>
        <v>0</v>
      </c>
      <c r="C1280" s="117" t="s">
        <v>18</v>
      </c>
      <c r="D1280" s="117"/>
      <c r="E1280" s="117"/>
      <c r="F1280" s="117"/>
      <c r="G1280" s="117"/>
      <c r="H1280" s="117"/>
      <c r="I1280" s="117"/>
      <c r="J1280" s="117"/>
      <c r="K1280" s="117"/>
      <c r="L1280" s="117"/>
      <c r="M1280" s="117"/>
      <c r="N1280" s="117"/>
      <c r="O1280" s="117"/>
      <c r="P1280" s="117"/>
      <c r="Q1280" s="117"/>
      <c r="R1280" s="117"/>
      <c r="S1280" s="117"/>
      <c r="T1280" s="117"/>
      <c r="U1280" s="117"/>
      <c r="V1280" s="117"/>
      <c r="W1280" s="116"/>
      <c r="X1280" s="116"/>
      <c r="Y1280" s="116"/>
      <c r="Z1280" s="116"/>
      <c r="AA1280" s="116"/>
      <c r="AB1280" s="116"/>
      <c r="AC1280" s="116"/>
      <c r="AD1280" s="116"/>
      <c r="AE1280" s="116"/>
      <c r="AF1280" s="116"/>
      <c r="AG1280" s="116"/>
      <c r="AH1280" s="116"/>
    </row>
    <row r="1281" spans="1:34" x14ac:dyDescent="0.3">
      <c r="A1281" s="117"/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  <c r="M1281" s="117"/>
      <c r="N1281" s="117"/>
      <c r="O1281" s="117"/>
      <c r="P1281" s="117"/>
      <c r="Q1281" s="117"/>
      <c r="R1281" s="117"/>
      <c r="S1281" s="117"/>
      <c r="T1281" s="117"/>
      <c r="U1281" s="117"/>
      <c r="V1281" s="117"/>
      <c r="W1281" s="116"/>
      <c r="X1281" s="116"/>
      <c r="Y1281" s="116"/>
      <c r="Z1281" s="116"/>
      <c r="AA1281" s="116"/>
      <c r="AB1281" s="116"/>
      <c r="AC1281" s="116"/>
      <c r="AD1281" s="116"/>
      <c r="AE1281" s="116"/>
      <c r="AF1281" s="116"/>
      <c r="AG1281" s="116"/>
      <c r="AH1281" s="116"/>
    </row>
    <row r="1282" spans="1:34" x14ac:dyDescent="0.3">
      <c r="A1282" s="117" t="s">
        <v>11</v>
      </c>
      <c r="B1282" s="117" t="e">
        <f>(B1280*M1279-A1279*I1279)</f>
        <v>#VALUE!</v>
      </c>
      <c r="C1282" s="117" t="s">
        <v>19</v>
      </c>
      <c r="D1282" s="117"/>
      <c r="E1282" s="117" t="s">
        <v>40</v>
      </c>
      <c r="F1282" s="117"/>
      <c r="G1282" s="117"/>
      <c r="H1282" s="117"/>
      <c r="I1282" s="117"/>
      <c r="J1282" s="117"/>
      <c r="K1282" s="117"/>
      <c r="L1282" s="117"/>
      <c r="M1282" s="117"/>
      <c r="N1282" s="117"/>
      <c r="O1282" s="117"/>
      <c r="P1282" s="117"/>
      <c r="Q1282" s="117"/>
      <c r="R1282" s="117"/>
      <c r="S1282" s="117"/>
      <c r="T1282" s="117"/>
      <c r="U1282" s="117"/>
      <c r="V1282" s="117"/>
      <c r="W1282" s="116"/>
      <c r="X1282" s="116"/>
      <c r="Y1282" s="116"/>
      <c r="Z1282" s="116"/>
      <c r="AA1282" s="116"/>
      <c r="AB1282" s="116"/>
      <c r="AC1282" s="116"/>
      <c r="AD1282" s="116"/>
      <c r="AE1282" s="116"/>
      <c r="AF1282" s="116"/>
      <c r="AG1282" s="116"/>
      <c r="AH1282" s="116"/>
    </row>
    <row r="1283" spans="1:34" x14ac:dyDescent="0.3">
      <c r="A1283" s="117"/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  <c r="M1283" s="117"/>
      <c r="N1283" s="117"/>
      <c r="O1283" s="117"/>
      <c r="P1283" s="117"/>
      <c r="Q1283" s="117"/>
      <c r="R1283" s="117"/>
      <c r="S1283" s="117"/>
      <c r="T1283" s="117"/>
      <c r="U1283" s="117"/>
      <c r="V1283" s="117"/>
      <c r="W1283" s="116"/>
      <c r="X1283" s="116"/>
      <c r="Y1283" s="116"/>
      <c r="Z1283" s="116"/>
      <c r="AA1283" s="116"/>
      <c r="AB1283" s="116"/>
      <c r="AC1283" s="116"/>
      <c r="AD1283" s="116"/>
      <c r="AE1283" s="116"/>
      <c r="AF1283" s="116"/>
      <c r="AG1283" s="116"/>
      <c r="AH1283" s="116"/>
    </row>
    <row r="1284" spans="1:34" x14ac:dyDescent="0.3">
      <c r="A1284" s="117" t="s">
        <v>16</v>
      </c>
      <c r="B1284" s="117" t="e">
        <f>(B1280*B1279-A1279^2)</f>
        <v>#VALUE!</v>
      </c>
      <c r="C1284" s="117" t="s">
        <v>0</v>
      </c>
      <c r="D1284" s="117"/>
      <c r="E1284" s="117" t="s">
        <v>41</v>
      </c>
      <c r="F1284" s="117"/>
      <c r="G1284" s="117"/>
      <c r="H1284" s="117"/>
      <c r="I1284" s="117"/>
      <c r="J1284" s="117"/>
      <c r="K1284" s="117"/>
      <c r="L1284" s="117"/>
      <c r="M1284" s="117"/>
      <c r="N1284" s="117"/>
      <c r="O1284" s="117"/>
      <c r="P1284" s="117"/>
      <c r="Q1284" s="117"/>
      <c r="R1284" s="117"/>
      <c r="S1284" s="117"/>
      <c r="T1284" s="117"/>
      <c r="U1284" s="117"/>
      <c r="V1284" s="117"/>
      <c r="W1284" s="116"/>
      <c r="X1284" s="116"/>
      <c r="Y1284" s="116"/>
      <c r="Z1284" s="116"/>
      <c r="AA1284" s="116"/>
      <c r="AB1284" s="116"/>
      <c r="AC1284" s="116"/>
      <c r="AD1284" s="116"/>
      <c r="AE1284" s="116"/>
      <c r="AF1284" s="116"/>
      <c r="AG1284" s="116"/>
      <c r="AH1284" s="116"/>
    </row>
    <row r="1285" spans="1:34" x14ac:dyDescent="0.3">
      <c r="A1285" s="117"/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  <c r="M1285" s="117"/>
      <c r="N1285" s="117"/>
      <c r="O1285" s="117"/>
      <c r="P1285" s="117"/>
      <c r="Q1285" s="117"/>
      <c r="R1285" s="117"/>
      <c r="S1285" s="117"/>
      <c r="T1285" s="117"/>
      <c r="U1285" s="117"/>
      <c r="V1285" s="117"/>
      <c r="W1285" s="116"/>
      <c r="X1285" s="116"/>
      <c r="Y1285" s="116"/>
      <c r="Z1285" s="116"/>
      <c r="AA1285" s="116"/>
      <c r="AB1285" s="116"/>
      <c r="AC1285" s="116"/>
      <c r="AD1285" s="116"/>
      <c r="AE1285" s="116"/>
      <c r="AF1285" s="116"/>
      <c r="AG1285" s="116"/>
      <c r="AH1285" s="116"/>
    </row>
    <row r="1286" spans="1:34" x14ac:dyDescent="0.3">
      <c r="A1286" s="117" t="s">
        <v>15</v>
      </c>
      <c r="B1286" s="117">
        <f>(B1280*K1279-(I1279^2))</f>
        <v>0</v>
      </c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  <c r="M1286" s="117"/>
      <c r="N1286" s="117"/>
      <c r="O1286" s="117"/>
      <c r="P1286" s="117"/>
      <c r="Q1286" s="117"/>
      <c r="R1286" s="117"/>
      <c r="S1286" s="117"/>
      <c r="T1286" s="117"/>
      <c r="U1286" s="117"/>
      <c r="V1286" s="117"/>
      <c r="W1286" s="116"/>
      <c r="X1286" s="116"/>
      <c r="Y1286" s="116"/>
      <c r="Z1286" s="116"/>
      <c r="AA1286" s="116"/>
      <c r="AB1286" s="116"/>
      <c r="AC1286" s="116"/>
      <c r="AD1286" s="116"/>
      <c r="AE1286" s="116"/>
      <c r="AF1286" s="116"/>
      <c r="AG1286" s="116"/>
      <c r="AH1286" s="116"/>
    </row>
    <row r="1287" spans="1:34" x14ac:dyDescent="0.3">
      <c r="A1287" s="117"/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  <c r="M1287" s="117"/>
      <c r="N1287" s="117"/>
      <c r="O1287" s="117"/>
      <c r="P1287" s="117"/>
      <c r="Q1287" s="117"/>
      <c r="R1287" s="117"/>
      <c r="S1287" s="117"/>
      <c r="T1287" s="117"/>
      <c r="U1287" s="117"/>
      <c r="V1287" s="117"/>
      <c r="W1287" s="116"/>
      <c r="X1287" s="116"/>
      <c r="Y1287" s="116"/>
      <c r="Z1287" s="116"/>
      <c r="AA1287" s="116"/>
      <c r="AB1287" s="116"/>
      <c r="AC1287" s="116"/>
      <c r="AD1287" s="116"/>
      <c r="AE1287" s="116"/>
      <c r="AF1287" s="116"/>
      <c r="AG1287" s="116"/>
      <c r="AH1287" s="116"/>
    </row>
    <row r="1288" spans="1:34" x14ac:dyDescent="0.3">
      <c r="A1288" s="117"/>
      <c r="B1288" s="117"/>
      <c r="C1288" s="117" t="s">
        <v>35</v>
      </c>
      <c r="D1288" s="117"/>
      <c r="E1288" s="117"/>
      <c r="F1288" s="117" t="e">
        <f>ABS(B1282)/((B1284*B1286)^0.5)</f>
        <v>#VALUE!</v>
      </c>
      <c r="G1288" s="117"/>
      <c r="H1288" s="117"/>
      <c r="I1288" s="117"/>
      <c r="J1288" s="117"/>
      <c r="K1288" s="117"/>
      <c r="L1288" s="117"/>
      <c r="M1288" s="117"/>
      <c r="N1288" s="117"/>
      <c r="O1288" s="117"/>
      <c r="P1288" s="117"/>
      <c r="Q1288" s="117"/>
      <c r="R1288" s="117"/>
      <c r="S1288" s="117"/>
      <c r="T1288" s="117"/>
      <c r="U1288" s="117"/>
      <c r="V1288" s="117"/>
      <c r="W1288" s="116"/>
      <c r="X1288" s="116"/>
      <c r="Y1288" s="116"/>
      <c r="Z1288" s="116"/>
      <c r="AA1288" s="116"/>
      <c r="AB1288" s="116"/>
      <c r="AC1288" s="116"/>
      <c r="AD1288" s="116"/>
      <c r="AE1288" s="116"/>
      <c r="AF1288" s="116"/>
      <c r="AG1288" s="116"/>
      <c r="AH1288" s="116"/>
    </row>
    <row r="1289" spans="1:34" x14ac:dyDescent="0.3">
      <c r="A1289" s="117"/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  <c r="M1289" s="117"/>
      <c r="N1289" s="117"/>
      <c r="O1289" s="117"/>
      <c r="P1289" s="117"/>
      <c r="Q1289" s="117"/>
      <c r="R1289" s="117"/>
      <c r="S1289" s="117"/>
      <c r="T1289" s="117"/>
      <c r="U1289" s="117"/>
      <c r="V1289" s="117"/>
      <c r="W1289" s="116"/>
      <c r="X1289" s="116"/>
      <c r="Y1289" s="116"/>
      <c r="Z1289" s="116"/>
      <c r="AA1289" s="116"/>
      <c r="AB1289" s="116"/>
      <c r="AC1289" s="116"/>
      <c r="AD1289" s="116"/>
      <c r="AE1289" s="116"/>
      <c r="AF1289" s="116"/>
      <c r="AG1289" s="116"/>
      <c r="AH1289" s="116"/>
    </row>
    <row r="1290" spans="1:34" x14ac:dyDescent="0.3">
      <c r="A1290" s="117"/>
      <c r="B1290" s="117"/>
      <c r="C1290" s="117" t="s">
        <v>36</v>
      </c>
      <c r="D1290" s="117"/>
      <c r="E1290" s="117"/>
      <c r="F1290" s="117" t="e">
        <f>IF(D1298*F1298=0,0,F1288)</f>
        <v>#VALUE!</v>
      </c>
      <c r="G1290" s="117"/>
      <c r="H1290" s="117"/>
      <c r="I1290" s="117"/>
      <c r="J1290" s="117"/>
      <c r="K1290" s="117"/>
      <c r="L1290" s="117"/>
      <c r="M1290" s="117"/>
      <c r="N1290" s="117"/>
      <c r="O1290" s="117"/>
      <c r="P1290" s="117"/>
      <c r="Q1290" s="117"/>
      <c r="R1290" s="117"/>
      <c r="S1290" s="117"/>
      <c r="T1290" s="117"/>
      <c r="U1290" s="117"/>
      <c r="V1290" s="117"/>
      <c r="W1290" s="116"/>
      <c r="X1290" s="116"/>
      <c r="Y1290" s="116"/>
      <c r="Z1290" s="116"/>
      <c r="AA1290" s="116"/>
      <c r="AB1290" s="116"/>
      <c r="AC1290" s="116"/>
      <c r="AD1290" s="116"/>
      <c r="AE1290" s="116"/>
      <c r="AF1290" s="116"/>
      <c r="AG1290" s="116"/>
      <c r="AH1290" s="116"/>
    </row>
    <row r="1291" spans="1:34" x14ac:dyDescent="0.3">
      <c r="A1291" s="117"/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  <c r="M1291" s="117"/>
      <c r="N1291" s="117"/>
      <c r="O1291" s="117"/>
      <c r="P1291" s="117"/>
      <c r="Q1291" s="117"/>
      <c r="R1291" s="117"/>
      <c r="S1291" s="117"/>
      <c r="T1291" s="117"/>
      <c r="U1291" s="117"/>
      <c r="V1291" s="117"/>
      <c r="W1291" s="116"/>
      <c r="X1291" s="116"/>
      <c r="Y1291" s="116"/>
      <c r="Z1291" s="116"/>
      <c r="AA1291" s="116"/>
      <c r="AB1291" s="116"/>
      <c r="AC1291" s="116"/>
      <c r="AD1291" s="116"/>
      <c r="AE1291" s="116"/>
      <c r="AF1291" s="116"/>
      <c r="AG1291" s="116"/>
      <c r="AH1291" s="116"/>
    </row>
    <row r="1292" spans="1:34" x14ac:dyDescent="0.3">
      <c r="A1292" s="117"/>
      <c r="B1292" s="117"/>
      <c r="C1292" s="117" t="s">
        <v>28</v>
      </c>
      <c r="D1292" s="117" t="e">
        <f>(I1279-F1292*A1279)/B1280</f>
        <v>#VALUE!</v>
      </c>
      <c r="E1292" s="117" t="s">
        <v>31</v>
      </c>
      <c r="F1292" s="117" t="e">
        <f>(B1282/B1284)</f>
        <v>#VALUE!</v>
      </c>
      <c r="G1292" s="117"/>
      <c r="H1292" s="117"/>
      <c r="I1292" s="117"/>
      <c r="J1292" s="117"/>
      <c r="K1292" s="117"/>
      <c r="L1292" s="117"/>
      <c r="M1292" s="117"/>
      <c r="N1292" s="117"/>
      <c r="O1292" s="117"/>
      <c r="P1292" s="117"/>
      <c r="Q1292" s="117"/>
      <c r="R1292" s="117"/>
      <c r="S1292" s="117"/>
      <c r="T1292" s="117"/>
      <c r="U1292" s="117"/>
      <c r="V1292" s="117"/>
      <c r="W1292" s="116"/>
      <c r="X1292" s="116"/>
      <c r="Y1292" s="116"/>
      <c r="Z1292" s="116"/>
      <c r="AA1292" s="116"/>
      <c r="AB1292" s="116"/>
      <c r="AC1292" s="116"/>
      <c r="AD1292" s="116"/>
      <c r="AE1292" s="116"/>
      <c r="AF1292" s="116"/>
      <c r="AG1292" s="116"/>
      <c r="AH1292" s="116"/>
    </row>
    <row r="1293" spans="1:34" x14ac:dyDescent="0.3">
      <c r="A1293" s="117"/>
      <c r="B1293" s="117"/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  <c r="M1293" s="117"/>
      <c r="N1293" s="117"/>
      <c r="O1293" s="117"/>
      <c r="P1293" s="117"/>
      <c r="Q1293" s="117"/>
      <c r="R1293" s="117"/>
      <c r="S1293" s="117"/>
      <c r="T1293" s="117"/>
      <c r="U1293" s="117"/>
      <c r="V1293" s="117"/>
      <c r="W1293" s="116"/>
      <c r="X1293" s="116"/>
      <c r="Y1293" s="116"/>
      <c r="Z1293" s="116"/>
      <c r="AA1293" s="116"/>
      <c r="AB1293" s="116"/>
      <c r="AC1293" s="116"/>
      <c r="AD1293" s="116"/>
      <c r="AE1293" s="116"/>
      <c r="AF1293" s="116"/>
      <c r="AG1293" s="116"/>
      <c r="AH1293" s="116"/>
    </row>
    <row r="1294" spans="1:34" x14ac:dyDescent="0.3">
      <c r="A1294" s="117"/>
      <c r="B1294" s="117"/>
      <c r="C1294" s="117" t="s">
        <v>29</v>
      </c>
      <c r="D1294" s="117" t="e">
        <f>((2.71828184^(-D1292/F1292)))-ABS(V1238-W1238)</f>
        <v>#VALUE!</v>
      </c>
      <c r="E1294" s="117" t="s">
        <v>32</v>
      </c>
      <c r="F1294" s="117">
        <f>'FALL A+F'!$F$159</f>
        <v>0</v>
      </c>
      <c r="G1294" s="117"/>
      <c r="H1294" s="117"/>
      <c r="I1294" s="117"/>
      <c r="J1294" s="117"/>
      <c r="K1294" s="117"/>
      <c r="L1294" s="117"/>
      <c r="M1294" s="117"/>
      <c r="N1294" s="117"/>
      <c r="O1294" s="117"/>
      <c r="P1294" s="117"/>
      <c r="Q1294" s="117"/>
      <c r="R1294" s="117"/>
      <c r="S1294" s="117"/>
      <c r="T1294" s="117"/>
      <c r="U1294" s="117"/>
      <c r="V1294" s="117"/>
      <c r="W1294" s="116"/>
      <c r="X1294" s="116"/>
      <c r="Y1294" s="116"/>
      <c r="Z1294" s="116"/>
      <c r="AA1294" s="116"/>
      <c r="AB1294" s="116"/>
      <c r="AC1294" s="116"/>
      <c r="AD1294" s="116"/>
      <c r="AE1294" s="116"/>
      <c r="AF1294" s="116"/>
      <c r="AG1294" s="116"/>
      <c r="AH1294" s="116"/>
    </row>
    <row r="1295" spans="1:34" x14ac:dyDescent="0.3">
      <c r="A1295" s="117"/>
      <c r="B1295" s="117"/>
      <c r="C1295" s="117"/>
      <c r="D1295" s="117"/>
      <c r="E1295" s="117"/>
      <c r="F1295" s="117"/>
      <c r="G1295" s="117"/>
      <c r="H1295" s="117"/>
      <c r="I1295" s="117"/>
      <c r="J1295" s="117"/>
      <c r="K1295" s="117"/>
      <c r="L1295" s="117"/>
      <c r="M1295" s="117"/>
      <c r="N1295" s="117"/>
      <c r="O1295" s="117"/>
      <c r="P1295" s="117"/>
      <c r="Q1295" s="117"/>
      <c r="R1295" s="117"/>
      <c r="S1295" s="117"/>
      <c r="T1295" s="117"/>
      <c r="U1295" s="117"/>
      <c r="V1295" s="117"/>
      <c r="W1295" s="116"/>
      <c r="X1295" s="116"/>
      <c r="Y1295" s="116"/>
      <c r="Z1295" s="116"/>
      <c r="AA1295" s="116"/>
      <c r="AB1295" s="116"/>
      <c r="AC1295" s="116"/>
      <c r="AD1295" s="116"/>
      <c r="AE1295" s="116"/>
      <c r="AF1295" s="116"/>
      <c r="AG1295" s="116"/>
      <c r="AH1295" s="116"/>
    </row>
    <row r="1296" spans="1:34" x14ac:dyDescent="0.3">
      <c r="A1296" s="117"/>
      <c r="B1296" s="117"/>
      <c r="C1296" s="117" t="s">
        <v>30</v>
      </c>
      <c r="D1296" s="117">
        <f>(E1277+F1296)</f>
        <v>34.200000000000003</v>
      </c>
      <c r="E1296" s="117" t="s">
        <v>20</v>
      </c>
      <c r="F1296" s="117">
        <f>(MAX(B1157:B1196)-MIN(B1157:B1196))*2.8</f>
        <v>25.2</v>
      </c>
      <c r="G1296" s="117"/>
      <c r="H1296" s="117"/>
      <c r="I1296" s="117"/>
      <c r="J1296" s="117"/>
      <c r="K1296" s="117"/>
      <c r="L1296" s="117"/>
      <c r="M1296" s="117"/>
      <c r="N1296" s="117"/>
      <c r="O1296" s="117"/>
      <c r="P1296" s="117"/>
      <c r="Q1296" s="117"/>
      <c r="R1296" s="117"/>
      <c r="S1296" s="117"/>
      <c r="T1296" s="117"/>
      <c r="U1296" s="117"/>
      <c r="V1296" s="117"/>
      <c r="W1296" s="116"/>
      <c r="X1296" s="116"/>
      <c r="Y1296" s="116"/>
      <c r="Z1296" s="116"/>
      <c r="AA1296" s="116"/>
      <c r="AB1296" s="116"/>
      <c r="AC1296" s="116"/>
      <c r="AD1296" s="116"/>
      <c r="AE1296" s="116"/>
      <c r="AF1296" s="116"/>
      <c r="AG1296" s="116"/>
      <c r="AH1296" s="116"/>
    </row>
    <row r="1297" spans="1:34" x14ac:dyDescent="0.3">
      <c r="A1297" s="117"/>
      <c r="B1297" s="117"/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  <c r="M1297" s="117"/>
      <c r="N1297" s="117"/>
      <c r="O1297" s="117"/>
      <c r="P1297" s="117"/>
      <c r="Q1297" s="117"/>
      <c r="R1297" s="117"/>
      <c r="S1297" s="117"/>
      <c r="T1297" s="117"/>
      <c r="U1297" s="117"/>
      <c r="V1297" s="117"/>
      <c r="W1297" s="116"/>
      <c r="X1297" s="116"/>
      <c r="Y1297" s="116"/>
      <c r="Z1297" s="116"/>
      <c r="AA1297" s="116"/>
      <c r="AB1297" s="116"/>
      <c r="AC1297" s="116"/>
      <c r="AD1297" s="116"/>
      <c r="AE1297" s="116"/>
      <c r="AF1297" s="116"/>
      <c r="AG1297" s="116"/>
      <c r="AH1297" s="116"/>
    </row>
    <row r="1298" spans="1:34" x14ac:dyDescent="0.3">
      <c r="A1298" s="117"/>
      <c r="B1298" s="117"/>
      <c r="C1298" s="117" t="s">
        <v>22</v>
      </c>
      <c r="D1298" s="117" t="e">
        <f>IF(A1277&lt;D1294,0,F1288)</f>
        <v>#VALUE!</v>
      </c>
      <c r="E1298" s="117" t="s">
        <v>24</v>
      </c>
      <c r="F1298" s="117" t="e">
        <f>IF(A1238&gt;D1294,0,D1294)</f>
        <v>#VALUE!</v>
      </c>
      <c r="G1298" s="117"/>
      <c r="H1298" s="117"/>
      <c r="I1298" s="117"/>
      <c r="J1298" s="117"/>
      <c r="K1298" s="117"/>
      <c r="L1298" s="117"/>
      <c r="M1298" s="117"/>
      <c r="N1298" s="117"/>
      <c r="O1298" s="117"/>
      <c r="P1298" s="117"/>
      <c r="Q1298" s="117"/>
      <c r="R1298" s="117"/>
      <c r="S1298" s="117"/>
      <c r="T1298" s="117"/>
      <c r="U1298" s="117"/>
      <c r="V1298" s="117"/>
      <c r="W1298" s="116"/>
      <c r="X1298" s="116"/>
      <c r="Y1298" s="116"/>
      <c r="Z1298" s="116"/>
      <c r="AA1298" s="116"/>
      <c r="AB1298" s="116"/>
      <c r="AC1298" s="116"/>
      <c r="AD1298" s="116"/>
      <c r="AE1298" s="116"/>
      <c r="AF1298" s="116"/>
      <c r="AG1298" s="116"/>
      <c r="AH1298" s="116"/>
    </row>
    <row r="1299" spans="1:34" x14ac:dyDescent="0.3">
      <c r="A1299" s="117"/>
      <c r="B1299" s="117"/>
      <c r="C1299" s="117"/>
      <c r="D1299" s="117"/>
      <c r="E1299" s="117"/>
      <c r="F1299" s="117"/>
      <c r="G1299" s="117"/>
      <c r="H1299" s="117"/>
      <c r="I1299" s="117"/>
      <c r="J1299" s="117"/>
      <c r="K1299" s="117"/>
      <c r="L1299" s="117"/>
      <c r="M1299" s="117"/>
      <c r="N1299" s="117"/>
      <c r="O1299" s="117"/>
      <c r="P1299" s="117"/>
      <c r="Q1299" s="117"/>
      <c r="R1299" s="117"/>
      <c r="S1299" s="117"/>
      <c r="T1299" s="117"/>
      <c r="U1299" s="117"/>
      <c r="V1299" s="117"/>
      <c r="W1299" s="116"/>
      <c r="X1299" s="116"/>
      <c r="Y1299" s="116"/>
      <c r="Z1299" s="116"/>
      <c r="AA1299" s="116"/>
      <c r="AB1299" s="116"/>
      <c r="AC1299" s="116"/>
      <c r="AD1299" s="116"/>
      <c r="AE1299" s="116"/>
      <c r="AF1299" s="116"/>
      <c r="AG1299" s="116"/>
      <c r="AH1299" s="116"/>
    </row>
    <row r="1300" spans="1:34" x14ac:dyDescent="0.3">
      <c r="A1300" s="117"/>
      <c r="B1300" s="117"/>
      <c r="C1300" s="117" t="s">
        <v>23</v>
      </c>
      <c r="D1300" s="117" t="s">
        <v>21</v>
      </c>
      <c r="E1300" s="117"/>
      <c r="F1300" s="117"/>
      <c r="G1300" s="117"/>
      <c r="H1300" s="117"/>
      <c r="I1300" s="117"/>
      <c r="J1300" s="117"/>
      <c r="K1300" s="117"/>
      <c r="L1300" s="117"/>
      <c r="M1300" s="117"/>
      <c r="N1300" s="117"/>
      <c r="O1300" s="117"/>
      <c r="P1300" s="117"/>
      <c r="Q1300" s="117"/>
      <c r="R1300" s="117"/>
      <c r="S1300" s="117"/>
      <c r="T1300" s="117"/>
      <c r="U1300" s="117"/>
      <c r="V1300" s="117"/>
      <c r="W1300" s="116"/>
      <c r="X1300" s="116"/>
      <c r="Y1300" s="116"/>
      <c r="Z1300" s="116"/>
      <c r="AA1300" s="116"/>
      <c r="AB1300" s="116"/>
      <c r="AC1300" s="116"/>
      <c r="AD1300" s="116"/>
      <c r="AE1300" s="116"/>
      <c r="AF1300" s="116"/>
      <c r="AG1300" s="116"/>
      <c r="AH1300" s="116"/>
    </row>
    <row r="1301" spans="1:34" x14ac:dyDescent="0.3">
      <c r="A1301" s="117"/>
      <c r="B1301" s="117"/>
      <c r="C1301" s="117"/>
      <c r="D1301" s="117"/>
      <c r="E1301" s="117"/>
      <c r="F1301" s="117"/>
      <c r="G1301" s="117"/>
      <c r="H1301" s="117"/>
      <c r="I1301" s="117"/>
      <c r="J1301" s="117"/>
      <c r="K1301" s="117"/>
      <c r="L1301" s="117"/>
      <c r="M1301" s="117"/>
      <c r="N1301" s="117"/>
      <c r="O1301" s="117"/>
      <c r="P1301" s="117"/>
      <c r="Q1301" s="117"/>
      <c r="R1301" s="117"/>
      <c r="S1301" s="117"/>
      <c r="T1301" s="117"/>
      <c r="U1301" s="117"/>
      <c r="V1301" s="117"/>
      <c r="W1301" s="116"/>
      <c r="X1301" s="116"/>
      <c r="Y1301" s="116"/>
      <c r="Z1301" s="116"/>
      <c r="AA1301" s="116"/>
      <c r="AB1301" s="116"/>
      <c r="AC1301" s="116"/>
      <c r="AD1301" s="116"/>
      <c r="AE1301" s="116"/>
      <c r="AF1301" s="116"/>
      <c r="AG1301" s="116"/>
      <c r="AH1301" s="116"/>
    </row>
    <row r="1302" spans="1:34" x14ac:dyDescent="0.3">
      <c r="A1302" s="117"/>
      <c r="B1302" s="117"/>
      <c r="C1302" s="117"/>
      <c r="D1302" s="117"/>
      <c r="E1302" s="117"/>
      <c r="F1302" s="117"/>
      <c r="G1302" s="117"/>
      <c r="H1302" s="117"/>
      <c r="I1302" s="117"/>
      <c r="J1302" s="117"/>
      <c r="K1302" s="117"/>
      <c r="L1302" s="117"/>
      <c r="M1302" s="117"/>
      <c r="N1302" s="117"/>
      <c r="O1302" s="117"/>
      <c r="P1302" s="117"/>
      <c r="Q1302" s="117"/>
      <c r="R1302" s="117"/>
      <c r="S1302" s="117"/>
      <c r="T1302" s="117"/>
      <c r="U1302" s="117"/>
      <c r="V1302" s="117"/>
      <c r="W1302" s="116"/>
      <c r="X1302" s="116"/>
      <c r="Y1302" s="116"/>
      <c r="Z1302" s="116"/>
      <c r="AA1302" s="116"/>
      <c r="AB1302" s="116"/>
      <c r="AC1302" s="116"/>
      <c r="AD1302" s="116"/>
      <c r="AE1302" s="116"/>
      <c r="AF1302" s="116"/>
      <c r="AG1302" s="116"/>
      <c r="AH1302" s="116"/>
    </row>
    <row r="1303" spans="1:34" x14ac:dyDescent="0.3">
      <c r="A1303" s="117"/>
      <c r="B1303" s="117"/>
      <c r="C1303" s="117" t="s">
        <v>25</v>
      </c>
      <c r="D1303" s="117"/>
      <c r="E1303" s="117"/>
      <c r="F1303" s="117"/>
      <c r="G1303" s="117"/>
      <c r="H1303" s="117"/>
      <c r="I1303" s="117"/>
      <c r="J1303" s="117"/>
      <c r="K1303" s="117"/>
      <c r="L1303" s="117"/>
      <c r="M1303" s="117"/>
      <c r="N1303" s="117"/>
      <c r="O1303" s="117"/>
      <c r="P1303" s="117"/>
      <c r="Q1303" s="117"/>
      <c r="R1303" s="117"/>
      <c r="S1303" s="117"/>
      <c r="T1303" s="117"/>
      <c r="U1303" s="117"/>
      <c r="V1303" s="117"/>
      <c r="W1303" s="116"/>
      <c r="X1303" s="116"/>
      <c r="Y1303" s="116"/>
      <c r="Z1303" s="116"/>
      <c r="AA1303" s="116"/>
      <c r="AB1303" s="116"/>
      <c r="AC1303" s="116"/>
      <c r="AD1303" s="116"/>
      <c r="AE1303" s="116"/>
      <c r="AF1303" s="116"/>
      <c r="AG1303" s="116"/>
      <c r="AH1303" s="116"/>
    </row>
    <row r="1304" spans="1:34" x14ac:dyDescent="0.3">
      <c r="A1304" s="117"/>
      <c r="B1304" s="117"/>
      <c r="C1304" s="117"/>
      <c r="D1304" s="117"/>
      <c r="E1304" s="117"/>
      <c r="F1304" s="117"/>
      <c r="G1304" s="117"/>
      <c r="H1304" s="117"/>
      <c r="I1304" s="117"/>
      <c r="J1304" s="117"/>
      <c r="K1304" s="117"/>
      <c r="L1304" s="117"/>
      <c r="M1304" s="117"/>
      <c r="N1304" s="117"/>
      <c r="O1304" s="117"/>
      <c r="P1304" s="117"/>
      <c r="Q1304" s="117"/>
      <c r="R1304" s="117"/>
      <c r="S1304" s="117"/>
      <c r="T1304" s="117"/>
      <c r="U1304" s="117"/>
      <c r="V1304" s="117"/>
      <c r="W1304" s="116"/>
      <c r="X1304" s="116"/>
      <c r="Y1304" s="116"/>
      <c r="Z1304" s="116"/>
      <c r="AA1304" s="116"/>
      <c r="AB1304" s="116"/>
      <c r="AC1304" s="116"/>
      <c r="AD1304" s="116"/>
      <c r="AE1304" s="116"/>
      <c r="AF1304" s="116"/>
      <c r="AG1304" s="116"/>
      <c r="AH1304" s="116"/>
    </row>
    <row r="1305" spans="1:34" x14ac:dyDescent="0.3">
      <c r="A1305" s="117"/>
      <c r="B1305" s="117"/>
      <c r="C1305" s="117" t="s">
        <v>26</v>
      </c>
      <c r="D1305" s="117">
        <v>700</v>
      </c>
      <c r="E1305" s="117" t="s">
        <v>33</v>
      </c>
      <c r="F1305" s="117" t="e">
        <f>((2.71828184^(F1292*LN((D1305)+ABS(V1238-W1238)))+D1292)/((2.71828184^(F1292*LN((D1305)+ABS(V1238-W1238)))+D1292)+1))*1</f>
        <v>#VALUE!</v>
      </c>
      <c r="G1305" s="117"/>
      <c r="H1305" s="117"/>
      <c r="I1305" s="117"/>
      <c r="J1305" s="117"/>
      <c r="K1305" s="117"/>
      <c r="L1305" s="117"/>
      <c r="M1305" s="117"/>
      <c r="N1305" s="117"/>
      <c r="O1305" s="117"/>
      <c r="P1305" s="117"/>
      <c r="Q1305" s="117"/>
      <c r="R1305" s="117"/>
      <c r="S1305" s="117"/>
      <c r="T1305" s="117"/>
      <c r="U1305" s="117"/>
      <c r="V1305" s="117"/>
      <c r="W1305" s="116"/>
      <c r="X1305" s="116"/>
      <c r="Y1305" s="116"/>
      <c r="Z1305" s="116"/>
      <c r="AA1305" s="116"/>
      <c r="AB1305" s="116"/>
      <c r="AC1305" s="116"/>
      <c r="AD1305" s="116"/>
      <c r="AE1305" s="116"/>
      <c r="AF1305" s="116"/>
      <c r="AG1305" s="116"/>
      <c r="AH1305" s="116"/>
    </row>
    <row r="1306" spans="1:34" x14ac:dyDescent="0.3">
      <c r="A1306" s="117"/>
      <c r="B1306" s="117"/>
      <c r="C1306" s="117" t="s">
        <v>49</v>
      </c>
      <c r="D1306" s="117"/>
      <c r="E1306" s="117"/>
      <c r="F1306" s="117"/>
      <c r="G1306" s="117"/>
      <c r="H1306" s="117"/>
      <c r="I1306" s="117"/>
      <c r="J1306" s="117"/>
      <c r="K1306" s="117"/>
      <c r="L1306" s="117"/>
      <c r="M1306" s="117"/>
      <c r="N1306" s="117"/>
      <c r="O1306" s="117"/>
      <c r="P1306" s="117"/>
      <c r="Q1306" s="117"/>
      <c r="R1306" s="117"/>
      <c r="S1306" s="117"/>
      <c r="T1306" s="117"/>
      <c r="U1306" s="117"/>
      <c r="V1306" s="117"/>
      <c r="W1306" s="116"/>
      <c r="X1306" s="116"/>
      <c r="Y1306" s="116"/>
      <c r="Z1306" s="116"/>
      <c r="AA1306" s="116"/>
      <c r="AB1306" s="116"/>
      <c r="AC1306" s="116"/>
      <c r="AD1306" s="116"/>
      <c r="AE1306" s="116"/>
      <c r="AF1306" s="116"/>
      <c r="AG1306" s="116"/>
      <c r="AH1306" s="116"/>
    </row>
    <row r="1307" spans="1:34" x14ac:dyDescent="0.3">
      <c r="A1307" s="117"/>
      <c r="B1307" s="117"/>
      <c r="C1307" s="117"/>
      <c r="D1307" s="117"/>
      <c r="E1307" s="117"/>
      <c r="F1307" s="117"/>
      <c r="G1307" s="117"/>
      <c r="H1307" s="117"/>
      <c r="I1307" s="117"/>
      <c r="J1307" s="117"/>
      <c r="K1307" s="117"/>
      <c r="L1307" s="117"/>
      <c r="M1307" s="117"/>
      <c r="N1307" s="117"/>
      <c r="O1307" s="117"/>
      <c r="P1307" s="117"/>
      <c r="Q1307" s="117"/>
      <c r="R1307" s="117"/>
      <c r="S1307" s="117"/>
      <c r="T1307" s="117"/>
      <c r="U1307" s="117"/>
      <c r="V1307" s="117"/>
      <c r="W1307" s="116"/>
      <c r="X1307" s="116"/>
      <c r="Y1307" s="116"/>
      <c r="Z1307" s="116"/>
      <c r="AA1307" s="116"/>
      <c r="AB1307" s="116"/>
      <c r="AC1307" s="116"/>
      <c r="AD1307" s="116"/>
      <c r="AE1307" s="116"/>
      <c r="AF1307" s="116"/>
      <c r="AG1307" s="116"/>
      <c r="AH1307" s="116"/>
    </row>
    <row r="1308" spans="1:34" x14ac:dyDescent="0.3">
      <c r="A1308" s="117"/>
      <c r="B1308" s="117"/>
      <c r="C1308" s="117" t="s">
        <v>27</v>
      </c>
      <c r="D1308" s="117">
        <v>302.83999999999997</v>
      </c>
      <c r="E1308" s="117" t="s">
        <v>34</v>
      </c>
      <c r="F1308" s="117" t="e">
        <f>(2.71828184^((LN((D1308/D1296)/(1-(D1308/D1296)))-D1292)/F1292))</f>
        <v>#NUM!</v>
      </c>
      <c r="G1308" s="117"/>
      <c r="H1308" s="117"/>
      <c r="I1308" s="117"/>
      <c r="J1308" s="117"/>
      <c r="K1308" s="117"/>
      <c r="L1308" s="117"/>
      <c r="M1308" s="117"/>
      <c r="N1308" s="117"/>
      <c r="O1308" s="117"/>
      <c r="P1308" s="117"/>
      <c r="Q1308" s="117"/>
      <c r="R1308" s="117"/>
      <c r="S1308" s="117"/>
      <c r="T1308" s="117"/>
      <c r="U1308" s="117"/>
      <c r="V1308" s="117"/>
      <c r="W1308" s="116"/>
      <c r="X1308" s="116"/>
      <c r="Y1308" s="116"/>
      <c r="Z1308" s="116"/>
      <c r="AA1308" s="116"/>
      <c r="AB1308" s="116"/>
      <c r="AC1308" s="116"/>
      <c r="AD1308" s="116"/>
      <c r="AE1308" s="116"/>
      <c r="AF1308" s="116"/>
      <c r="AG1308" s="116"/>
      <c r="AH1308" s="116"/>
    </row>
    <row r="1309" spans="1:34" x14ac:dyDescent="0.3">
      <c r="A1309" s="117"/>
      <c r="B1309" s="117"/>
      <c r="C1309" s="117" t="s">
        <v>38</v>
      </c>
      <c r="D1309" s="117"/>
      <c r="E1309" s="117"/>
      <c r="F1309" s="117"/>
      <c r="G1309" s="117"/>
      <c r="H1309" s="117"/>
      <c r="I1309" s="117"/>
      <c r="J1309" s="117"/>
      <c r="K1309" s="117"/>
      <c r="L1309" s="117"/>
      <c r="M1309" s="117"/>
      <c r="N1309" s="117"/>
      <c r="O1309" s="117"/>
      <c r="P1309" s="117"/>
      <c r="Q1309" s="117"/>
      <c r="R1309" s="117"/>
      <c r="S1309" s="117"/>
      <c r="T1309" s="117"/>
      <c r="U1309" s="117"/>
      <c r="V1309" s="117"/>
      <c r="W1309" s="116"/>
      <c r="X1309" s="116"/>
      <c r="Y1309" s="116"/>
      <c r="Z1309" s="116"/>
      <c r="AA1309" s="116"/>
      <c r="AB1309" s="116"/>
      <c r="AC1309" s="116"/>
      <c r="AD1309" s="116"/>
      <c r="AE1309" s="116"/>
      <c r="AF1309" s="116"/>
      <c r="AG1309" s="116"/>
      <c r="AH1309" s="116"/>
    </row>
    <row r="1310" spans="1:34" x14ac:dyDescent="0.3">
      <c r="A1310" s="117"/>
      <c r="B1310" s="117"/>
      <c r="C1310" s="117" t="s">
        <v>39</v>
      </c>
      <c r="D1310" s="117"/>
      <c r="E1310" s="117"/>
      <c r="F1310" s="117"/>
      <c r="G1310" s="117"/>
      <c r="H1310" s="117"/>
      <c r="I1310" s="117"/>
      <c r="J1310" s="117"/>
      <c r="K1310" s="117"/>
      <c r="L1310" s="117"/>
      <c r="M1310" s="117"/>
      <c r="N1310" s="117"/>
      <c r="O1310" s="117"/>
      <c r="P1310" s="117"/>
      <c r="Q1310" s="117"/>
      <c r="R1310" s="117"/>
      <c r="S1310" s="117"/>
      <c r="T1310" s="117"/>
      <c r="U1310" s="117"/>
      <c r="V1310" s="117"/>
      <c r="W1310" s="116"/>
      <c r="X1310" s="116"/>
      <c r="Y1310" s="116"/>
      <c r="Z1310" s="116"/>
      <c r="AA1310" s="116"/>
      <c r="AB1310" s="116"/>
      <c r="AC1310" s="116"/>
      <c r="AD1310" s="116"/>
      <c r="AE1310" s="116"/>
      <c r="AF1310" s="116"/>
      <c r="AG1310" s="116"/>
      <c r="AH1310" s="116"/>
    </row>
    <row r="1311" spans="1:34" x14ac:dyDescent="0.3">
      <c r="A1311" s="117"/>
      <c r="B1311" s="117"/>
      <c r="C1311" s="117"/>
      <c r="D1311" s="117"/>
      <c r="E1311" s="117"/>
      <c r="F1311" s="117"/>
      <c r="G1311" s="117"/>
      <c r="H1311" s="117"/>
      <c r="I1311" s="117"/>
      <c r="J1311" s="117"/>
      <c r="K1311" s="117"/>
      <c r="L1311" s="117"/>
      <c r="M1311" s="117"/>
      <c r="N1311" s="117"/>
      <c r="O1311" s="117"/>
      <c r="P1311" s="117"/>
      <c r="Q1311" s="117"/>
      <c r="R1311" s="117"/>
      <c r="S1311" s="117"/>
      <c r="T1311" s="117"/>
      <c r="U1311" s="117"/>
      <c r="V1311" s="117"/>
      <c r="W1311" s="116"/>
      <c r="X1311" s="116"/>
      <c r="Y1311" s="116"/>
      <c r="Z1311" s="116"/>
      <c r="AA1311" s="116"/>
      <c r="AB1311" s="116"/>
      <c r="AC1311" s="116"/>
      <c r="AD1311" s="116"/>
      <c r="AE1311" s="116"/>
      <c r="AF1311" s="116"/>
      <c r="AG1311" s="116"/>
      <c r="AH1311" s="116"/>
    </row>
    <row r="1312" spans="1:34" x14ac:dyDescent="0.3">
      <c r="A1312" s="117"/>
      <c r="B1312" s="117"/>
      <c r="C1312" s="117"/>
      <c r="D1312" s="117"/>
      <c r="E1312" s="117"/>
      <c r="F1312" s="117"/>
      <c r="G1312" s="117"/>
      <c r="H1312" s="117"/>
      <c r="I1312" s="117"/>
      <c r="J1312" s="117"/>
      <c r="K1312" s="117"/>
      <c r="L1312" s="117"/>
      <c r="M1312" s="117"/>
      <c r="N1312" s="117"/>
      <c r="O1312" s="117"/>
      <c r="P1312" s="117"/>
      <c r="Q1312" s="117"/>
      <c r="R1312" s="117"/>
      <c r="S1312" s="117"/>
      <c r="T1312" s="117"/>
      <c r="U1312" s="117"/>
      <c r="V1312" s="117"/>
      <c r="W1312" s="116"/>
      <c r="X1312" s="116"/>
      <c r="Y1312" s="116"/>
      <c r="Z1312" s="116"/>
      <c r="AA1312" s="116"/>
      <c r="AB1312" s="116"/>
      <c r="AC1312" s="116"/>
      <c r="AD1312" s="116"/>
      <c r="AE1312" s="116"/>
      <c r="AF1312" s="116"/>
      <c r="AG1312" s="116"/>
      <c r="AH1312" s="116"/>
    </row>
    <row r="1313" spans="1:34" x14ac:dyDescent="0.3">
      <c r="A1313" s="117"/>
      <c r="B1313" s="117"/>
      <c r="C1313" s="117"/>
      <c r="D1313" s="117"/>
      <c r="E1313" s="117"/>
      <c r="F1313" s="117"/>
      <c r="G1313" s="117"/>
      <c r="H1313" s="117"/>
      <c r="I1313" s="117"/>
      <c r="J1313" s="117"/>
      <c r="K1313" s="117"/>
      <c r="L1313" s="117"/>
      <c r="M1313" s="117"/>
      <c r="N1313" s="117"/>
      <c r="O1313" s="117"/>
      <c r="P1313" s="117"/>
      <c r="Q1313" s="117"/>
      <c r="R1313" s="117"/>
      <c r="S1313" s="117"/>
      <c r="T1313" s="117"/>
      <c r="U1313" s="117"/>
      <c r="V1313" s="117"/>
      <c r="W1313" s="116"/>
      <c r="X1313" s="116"/>
      <c r="Y1313" s="116"/>
      <c r="Z1313" s="116"/>
      <c r="AA1313" s="116"/>
      <c r="AB1313" s="116"/>
      <c r="AC1313" s="116"/>
      <c r="AD1313" s="116"/>
      <c r="AE1313" s="116"/>
      <c r="AF1313" s="116"/>
      <c r="AG1313" s="116"/>
      <c r="AH1313" s="116"/>
    </row>
    <row r="1314" spans="1:34" x14ac:dyDescent="0.3">
      <c r="A1314" s="117"/>
      <c r="B1314" s="117"/>
      <c r="C1314" s="117"/>
      <c r="D1314" s="117"/>
      <c r="E1314" s="117"/>
      <c r="F1314" s="117"/>
      <c r="G1314" s="117"/>
      <c r="H1314" s="117"/>
      <c r="I1314" s="117"/>
      <c r="J1314" s="117"/>
      <c r="K1314" s="117"/>
      <c r="L1314" s="117"/>
      <c r="M1314" s="117"/>
      <c r="N1314" s="117"/>
      <c r="O1314" s="117"/>
      <c r="P1314" s="117"/>
      <c r="Q1314" s="117"/>
      <c r="R1314" s="117"/>
      <c r="S1314" s="117"/>
      <c r="T1314" s="117"/>
      <c r="U1314" s="117"/>
      <c r="V1314" s="117"/>
      <c r="W1314" s="116"/>
      <c r="X1314" s="116"/>
      <c r="Y1314" s="116"/>
      <c r="Z1314" s="116"/>
      <c r="AA1314" s="116"/>
      <c r="AB1314" s="116"/>
      <c r="AC1314" s="116"/>
      <c r="AD1314" s="116"/>
      <c r="AE1314" s="116"/>
      <c r="AF1314" s="116"/>
      <c r="AG1314" s="116"/>
      <c r="AH1314" s="116"/>
    </row>
    <row r="1315" spans="1:34" x14ac:dyDescent="0.3">
      <c r="A1315" s="117"/>
      <c r="B1315" s="117"/>
      <c r="C1315" s="117"/>
      <c r="D1315" s="117"/>
      <c r="E1315" s="117"/>
      <c r="F1315" s="117"/>
      <c r="G1315" s="117"/>
      <c r="H1315" s="117"/>
      <c r="I1315" s="117"/>
      <c r="J1315" s="117"/>
      <c r="K1315" s="117"/>
      <c r="L1315" s="117"/>
      <c r="M1315" s="117"/>
      <c r="N1315" s="117"/>
      <c r="O1315" s="117"/>
      <c r="P1315" s="117"/>
      <c r="Q1315" s="117"/>
      <c r="R1315" s="117"/>
      <c r="S1315" s="117"/>
      <c r="T1315" s="117"/>
      <c r="U1315" s="117"/>
      <c r="V1315" s="117"/>
      <c r="W1315" s="116"/>
      <c r="X1315" s="116"/>
      <c r="Y1315" s="116"/>
      <c r="Z1315" s="116"/>
      <c r="AA1315" s="116"/>
      <c r="AB1315" s="116"/>
      <c r="AC1315" s="116"/>
      <c r="AD1315" s="116"/>
      <c r="AE1315" s="116"/>
      <c r="AF1315" s="116"/>
      <c r="AG1315" s="116"/>
      <c r="AH1315" s="116"/>
    </row>
    <row r="1316" spans="1:34" x14ac:dyDescent="0.3">
      <c r="A1316" s="117"/>
      <c r="B1316" s="117"/>
      <c r="C1316" s="117"/>
      <c r="D1316" s="117"/>
      <c r="E1316" s="117"/>
      <c r="F1316" s="117"/>
      <c r="G1316" s="117"/>
      <c r="H1316" s="117"/>
      <c r="I1316" s="117"/>
      <c r="J1316" s="117"/>
      <c r="K1316" s="117"/>
      <c r="L1316" s="117"/>
      <c r="M1316" s="117"/>
      <c r="N1316" s="117"/>
      <c r="O1316" s="117"/>
      <c r="P1316" s="117"/>
      <c r="Q1316" s="117"/>
      <c r="R1316" s="117"/>
      <c r="S1316" s="117"/>
      <c r="T1316" s="117"/>
      <c r="U1316" s="117"/>
      <c r="V1316" s="117"/>
      <c r="W1316" s="116"/>
      <c r="X1316" s="116"/>
      <c r="Y1316" s="116"/>
      <c r="Z1316" s="116"/>
      <c r="AA1316" s="116"/>
      <c r="AB1316" s="116"/>
      <c r="AC1316" s="116"/>
      <c r="AD1316" s="116"/>
      <c r="AE1316" s="116"/>
      <c r="AF1316" s="116"/>
      <c r="AG1316" s="116"/>
      <c r="AH1316" s="116"/>
    </row>
    <row r="1317" spans="1:34" x14ac:dyDescent="0.3">
      <c r="A1317" s="117"/>
      <c r="B1317" s="117"/>
      <c r="C1317" s="117"/>
      <c r="D1317" s="117"/>
      <c r="E1317" s="117"/>
      <c r="F1317" s="117"/>
      <c r="G1317" s="117"/>
      <c r="H1317" s="117"/>
      <c r="I1317" s="117"/>
      <c r="J1317" s="117"/>
      <c r="K1317" s="117"/>
      <c r="L1317" s="117"/>
      <c r="M1317" s="117"/>
      <c r="N1317" s="117"/>
      <c r="O1317" s="117"/>
      <c r="P1317" s="117"/>
      <c r="Q1317" s="117"/>
      <c r="R1317" s="117"/>
      <c r="S1317" s="117"/>
      <c r="T1317" s="117"/>
      <c r="U1317" s="117"/>
      <c r="V1317" s="117"/>
      <c r="W1317" s="116"/>
      <c r="X1317" s="116"/>
      <c r="Y1317" s="116"/>
      <c r="Z1317" s="116"/>
      <c r="AA1317" s="116"/>
      <c r="AB1317" s="116"/>
      <c r="AC1317" s="116"/>
      <c r="AD1317" s="116"/>
      <c r="AE1317" s="116"/>
      <c r="AF1317" s="116"/>
      <c r="AG1317" s="116"/>
      <c r="AH1317" s="116"/>
    </row>
    <row r="1318" spans="1:34" x14ac:dyDescent="0.3">
      <c r="A1318" s="117" t="s">
        <v>7</v>
      </c>
      <c r="B1318" s="117" t="s">
        <v>8</v>
      </c>
      <c r="C1318" s="117" t="s">
        <v>12</v>
      </c>
      <c r="D1318" s="117" t="s">
        <v>9</v>
      </c>
      <c r="E1318" s="117" t="s">
        <v>10</v>
      </c>
      <c r="F1318" s="117" t="s">
        <v>17</v>
      </c>
      <c r="G1318" s="117" t="s">
        <v>14</v>
      </c>
      <c r="H1318" s="117"/>
      <c r="I1318" s="117"/>
      <c r="J1318" s="117"/>
      <c r="K1318" s="117"/>
      <c r="L1318" s="117"/>
      <c r="M1318" s="117"/>
      <c r="N1318" s="117"/>
      <c r="O1318" s="117"/>
      <c r="P1318" s="117"/>
      <c r="Q1318" s="117"/>
      <c r="R1318" s="117"/>
      <c r="S1318" s="117"/>
      <c r="T1318" s="117"/>
      <c r="U1318" s="117"/>
      <c r="V1318" s="117"/>
      <c r="W1318" s="116"/>
      <c r="X1318" s="116"/>
      <c r="Y1318" s="116"/>
      <c r="Z1318" s="116"/>
      <c r="AA1318" s="116"/>
      <c r="AB1318" s="116"/>
      <c r="AC1318" s="116"/>
      <c r="AD1318" s="116"/>
      <c r="AE1318" s="116"/>
      <c r="AF1318" s="116"/>
      <c r="AG1318" s="116"/>
      <c r="AH1318" s="116"/>
    </row>
    <row r="1319" spans="1:34" x14ac:dyDescent="0.3">
      <c r="A1319" s="117">
        <f t="shared" ref="A1319:B1338" si="83">A6</f>
        <v>0</v>
      </c>
      <c r="B1319" s="117">
        <f t="shared" si="83"/>
        <v>0</v>
      </c>
      <c r="C1319" s="117">
        <f t="shared" ref="C1319:C1358" si="84">(A1319^2)</f>
        <v>0</v>
      </c>
      <c r="D1319" s="117">
        <f>IF(B1319=0,E1319,B1319)</f>
        <v>9</v>
      </c>
      <c r="E1319" s="117">
        <f>MAX(B1319:B1358)</f>
        <v>9</v>
      </c>
      <c r="F1319" s="117">
        <f>IF(B1319="","",(((E1319+F1377)/(D1319))-10^-0.0000001)^-1)</f>
        <v>0.33333330774905945</v>
      </c>
      <c r="G1319" s="117">
        <f>IF(B1319="",1,F1319)</f>
        <v>0.33333330774905945</v>
      </c>
      <c r="H1319" s="117"/>
      <c r="I1319" s="117"/>
      <c r="J1319" s="117"/>
      <c r="K1319" s="117"/>
      <c r="L1319" s="117"/>
      <c r="M1319" s="117"/>
      <c r="N1319" s="117"/>
      <c r="O1319" s="117"/>
      <c r="P1319" s="117"/>
      <c r="Q1319" s="117"/>
      <c r="R1319" s="117"/>
      <c r="S1319" s="117"/>
      <c r="T1319" s="117"/>
      <c r="U1319" s="117"/>
      <c r="V1319" s="117"/>
      <c r="W1319" s="116"/>
      <c r="X1319" s="116"/>
      <c r="Y1319" s="116"/>
      <c r="Z1319" s="116"/>
      <c r="AA1319" s="116"/>
      <c r="AB1319" s="116"/>
      <c r="AC1319" s="116"/>
      <c r="AD1319" s="116"/>
      <c r="AE1319" s="116"/>
      <c r="AF1319" s="116"/>
      <c r="AG1319" s="116"/>
      <c r="AH1319" s="116"/>
    </row>
    <row r="1320" spans="1:34" x14ac:dyDescent="0.3">
      <c r="A1320" s="117">
        <f t="shared" si="83"/>
        <v>0</v>
      </c>
      <c r="B1320" s="117">
        <f t="shared" si="83"/>
        <v>0</v>
      </c>
      <c r="C1320" s="117">
        <f t="shared" si="84"/>
        <v>0</v>
      </c>
      <c r="D1320" s="117">
        <f t="shared" ref="D1320:D1358" si="85">IF(B1320=0,E1320,B1320)</f>
        <v>9</v>
      </c>
      <c r="E1320" s="117">
        <f>(E1319)</f>
        <v>9</v>
      </c>
      <c r="F1320" s="117">
        <f>IF(B1320="","",(((E1320+F1377)/(D1320))-10^-0.0000001)^-1)</f>
        <v>0.33333330774905945</v>
      </c>
      <c r="G1320" s="117">
        <f t="shared" ref="G1320:G1358" si="86">IF(B1320="",1,F1320)</f>
        <v>0.33333330774905945</v>
      </c>
      <c r="H1320" s="117"/>
      <c r="I1320" s="117"/>
      <c r="J1320" s="117"/>
      <c r="K1320" s="117"/>
      <c r="L1320" s="117"/>
      <c r="M1320" s="117"/>
      <c r="N1320" s="117"/>
      <c r="O1320" s="117"/>
      <c r="P1320" s="117"/>
      <c r="Q1320" s="117"/>
      <c r="R1320" s="117"/>
      <c r="S1320" s="117"/>
      <c r="T1320" s="117"/>
      <c r="U1320" s="117"/>
      <c r="V1320" s="117"/>
      <c r="W1320" s="116"/>
      <c r="X1320" s="116"/>
      <c r="Y1320" s="116"/>
      <c r="Z1320" s="116"/>
      <c r="AA1320" s="116"/>
      <c r="AB1320" s="116"/>
      <c r="AC1320" s="116"/>
      <c r="AD1320" s="116"/>
      <c r="AE1320" s="116"/>
      <c r="AF1320" s="116"/>
      <c r="AG1320" s="116"/>
      <c r="AH1320" s="116"/>
    </row>
    <row r="1321" spans="1:34" x14ac:dyDescent="0.3">
      <c r="A1321" s="117">
        <f t="shared" si="83"/>
        <v>0</v>
      </c>
      <c r="B1321" s="117">
        <f t="shared" si="83"/>
        <v>0</v>
      </c>
      <c r="C1321" s="117">
        <f t="shared" si="84"/>
        <v>0</v>
      </c>
      <c r="D1321" s="117">
        <f t="shared" si="85"/>
        <v>9</v>
      </c>
      <c r="E1321" s="117">
        <f t="shared" ref="E1321:E1358" si="87">(E1320)</f>
        <v>9</v>
      </c>
      <c r="F1321" s="117">
        <f>IF(B1321="","",(((E1321+F1377)/(D1321))-10^-0.0000001)^-1)</f>
        <v>0.33333330774905945</v>
      </c>
      <c r="G1321" s="117">
        <f t="shared" si="86"/>
        <v>0.33333330774905945</v>
      </c>
      <c r="H1321" s="117"/>
      <c r="I1321" s="117"/>
      <c r="J1321" s="117"/>
      <c r="K1321" s="117"/>
      <c r="L1321" s="117"/>
      <c r="M1321" s="117"/>
      <c r="N1321" s="117"/>
      <c r="O1321" s="117"/>
      <c r="P1321" s="117"/>
      <c r="Q1321" s="117"/>
      <c r="R1321" s="117"/>
      <c r="S1321" s="117"/>
      <c r="T1321" s="117"/>
      <c r="U1321" s="117"/>
      <c r="V1321" s="117"/>
      <c r="W1321" s="116"/>
      <c r="X1321" s="116"/>
      <c r="Y1321" s="116"/>
      <c r="Z1321" s="116"/>
      <c r="AA1321" s="116"/>
      <c r="AB1321" s="116"/>
      <c r="AC1321" s="116"/>
      <c r="AD1321" s="116"/>
      <c r="AE1321" s="116"/>
      <c r="AF1321" s="116"/>
      <c r="AG1321" s="116"/>
      <c r="AH1321" s="116"/>
    </row>
    <row r="1322" spans="1:34" x14ac:dyDescent="0.3">
      <c r="A1322" s="117">
        <f t="shared" si="83"/>
        <v>0</v>
      </c>
      <c r="B1322" s="117">
        <f t="shared" si="83"/>
        <v>0</v>
      </c>
      <c r="C1322" s="117">
        <f t="shared" si="84"/>
        <v>0</v>
      </c>
      <c r="D1322" s="117">
        <f t="shared" si="85"/>
        <v>9</v>
      </c>
      <c r="E1322" s="117">
        <f t="shared" si="87"/>
        <v>9</v>
      </c>
      <c r="F1322" s="117">
        <f>IF(B1322="","",(((E1322+F1377)/(D1322))-10^-0.0000001)^-1)</f>
        <v>0.33333330774905945</v>
      </c>
      <c r="G1322" s="117">
        <f t="shared" si="86"/>
        <v>0.33333330774905945</v>
      </c>
      <c r="H1322" s="117"/>
      <c r="I1322" s="117"/>
      <c r="J1322" s="117"/>
      <c r="K1322" s="117"/>
      <c r="L1322" s="117"/>
      <c r="M1322" s="117"/>
      <c r="N1322" s="117"/>
      <c r="O1322" s="117"/>
      <c r="P1322" s="117"/>
      <c r="Q1322" s="117"/>
      <c r="R1322" s="117"/>
      <c r="S1322" s="117"/>
      <c r="T1322" s="117"/>
      <c r="U1322" s="117"/>
      <c r="V1322" s="117"/>
      <c r="W1322" s="116"/>
      <c r="X1322" s="116"/>
      <c r="Y1322" s="116"/>
      <c r="Z1322" s="116"/>
      <c r="AA1322" s="116"/>
      <c r="AB1322" s="116"/>
      <c r="AC1322" s="116"/>
      <c r="AD1322" s="116"/>
      <c r="AE1322" s="116"/>
      <c r="AF1322" s="116"/>
      <c r="AG1322" s="116"/>
      <c r="AH1322" s="116"/>
    </row>
    <row r="1323" spans="1:34" x14ac:dyDescent="0.3">
      <c r="A1323" s="117">
        <f t="shared" si="83"/>
        <v>0</v>
      </c>
      <c r="B1323" s="117">
        <f t="shared" si="83"/>
        <v>0</v>
      </c>
      <c r="C1323" s="117">
        <f t="shared" si="84"/>
        <v>0</v>
      </c>
      <c r="D1323" s="117">
        <f t="shared" si="85"/>
        <v>9</v>
      </c>
      <c r="E1323" s="117">
        <f t="shared" si="87"/>
        <v>9</v>
      </c>
      <c r="F1323" s="117">
        <f>IF(B1323="","",(((E1323+F1377)/(D1323))-10^-0.0000001)^-1)</f>
        <v>0.33333330774905945</v>
      </c>
      <c r="G1323" s="117">
        <f t="shared" si="86"/>
        <v>0.33333330774905945</v>
      </c>
      <c r="H1323" s="117"/>
      <c r="I1323" s="117"/>
      <c r="J1323" s="117"/>
      <c r="K1323" s="117"/>
      <c r="L1323" s="117"/>
      <c r="M1323" s="117"/>
      <c r="N1323" s="117"/>
      <c r="O1323" s="117"/>
      <c r="P1323" s="117"/>
      <c r="Q1323" s="117"/>
      <c r="R1323" s="117"/>
      <c r="S1323" s="117"/>
      <c r="T1323" s="117"/>
      <c r="U1323" s="117"/>
      <c r="V1323" s="117"/>
      <c r="W1323" s="116"/>
      <c r="X1323" s="116"/>
      <c r="Y1323" s="116"/>
      <c r="Z1323" s="116"/>
      <c r="AA1323" s="116"/>
      <c r="AB1323" s="116"/>
      <c r="AC1323" s="116"/>
      <c r="AD1323" s="116"/>
      <c r="AE1323" s="116"/>
      <c r="AF1323" s="116"/>
      <c r="AG1323" s="116"/>
      <c r="AH1323" s="116"/>
    </row>
    <row r="1324" spans="1:34" x14ac:dyDescent="0.3">
      <c r="A1324" s="117">
        <f t="shared" si="83"/>
        <v>0</v>
      </c>
      <c r="B1324" s="117">
        <f t="shared" si="83"/>
        <v>0</v>
      </c>
      <c r="C1324" s="117">
        <f t="shared" si="84"/>
        <v>0</v>
      </c>
      <c r="D1324" s="117">
        <f t="shared" si="85"/>
        <v>9</v>
      </c>
      <c r="E1324" s="117">
        <f t="shared" si="87"/>
        <v>9</v>
      </c>
      <c r="F1324" s="117">
        <f>IF(B1324="","",(((E1324+F1377)/(D1324))-10^-0.0000001)^-1)</f>
        <v>0.33333330774905945</v>
      </c>
      <c r="G1324" s="117">
        <f t="shared" si="86"/>
        <v>0.33333330774905945</v>
      </c>
      <c r="H1324" s="117"/>
      <c r="I1324" s="117"/>
      <c r="J1324" s="117"/>
      <c r="K1324" s="117"/>
      <c r="L1324" s="117"/>
      <c r="M1324" s="117"/>
      <c r="N1324" s="117"/>
      <c r="O1324" s="117"/>
      <c r="P1324" s="117"/>
      <c r="Q1324" s="117"/>
      <c r="R1324" s="117"/>
      <c r="S1324" s="117"/>
      <c r="T1324" s="117"/>
      <c r="U1324" s="117"/>
      <c r="V1324" s="117"/>
      <c r="W1324" s="116"/>
      <c r="X1324" s="116"/>
      <c r="Y1324" s="116"/>
      <c r="Z1324" s="116"/>
      <c r="AA1324" s="116"/>
      <c r="AB1324" s="116"/>
      <c r="AC1324" s="116"/>
      <c r="AD1324" s="116"/>
      <c r="AE1324" s="116"/>
      <c r="AF1324" s="116"/>
      <c r="AG1324" s="116"/>
      <c r="AH1324" s="116"/>
    </row>
    <row r="1325" spans="1:34" x14ac:dyDescent="0.3">
      <c r="A1325" s="117">
        <f t="shared" si="83"/>
        <v>0</v>
      </c>
      <c r="B1325" s="117">
        <f t="shared" si="83"/>
        <v>0</v>
      </c>
      <c r="C1325" s="117">
        <f t="shared" si="84"/>
        <v>0</v>
      </c>
      <c r="D1325" s="117">
        <f t="shared" si="85"/>
        <v>9</v>
      </c>
      <c r="E1325" s="117">
        <f t="shared" si="87"/>
        <v>9</v>
      </c>
      <c r="F1325" s="117">
        <f>IF(B1325="","",(((E1325+F1377)/(D1325))-10^-0.0000001)^-1)</f>
        <v>0.33333330774905945</v>
      </c>
      <c r="G1325" s="117">
        <f t="shared" si="86"/>
        <v>0.33333330774905945</v>
      </c>
      <c r="H1325" s="117"/>
      <c r="I1325" s="117"/>
      <c r="J1325" s="117"/>
      <c r="K1325" s="117"/>
      <c r="L1325" s="117"/>
      <c r="M1325" s="117"/>
      <c r="N1325" s="117"/>
      <c r="O1325" s="117"/>
      <c r="P1325" s="117"/>
      <c r="Q1325" s="117"/>
      <c r="R1325" s="117"/>
      <c r="S1325" s="117"/>
      <c r="T1325" s="117"/>
      <c r="U1325" s="117"/>
      <c r="V1325" s="117"/>
      <c r="W1325" s="116"/>
      <c r="X1325" s="116"/>
      <c r="Y1325" s="116"/>
      <c r="Z1325" s="116"/>
      <c r="AA1325" s="116"/>
      <c r="AB1325" s="116"/>
      <c r="AC1325" s="116"/>
      <c r="AD1325" s="116"/>
      <c r="AE1325" s="116"/>
      <c r="AF1325" s="116"/>
      <c r="AG1325" s="116"/>
      <c r="AH1325" s="116"/>
    </row>
    <row r="1326" spans="1:34" x14ac:dyDescent="0.3">
      <c r="A1326" s="117">
        <f t="shared" si="83"/>
        <v>0</v>
      </c>
      <c r="B1326" s="117">
        <f t="shared" si="83"/>
        <v>0</v>
      </c>
      <c r="C1326" s="117">
        <f t="shared" si="84"/>
        <v>0</v>
      </c>
      <c r="D1326" s="117">
        <f t="shared" si="85"/>
        <v>9</v>
      </c>
      <c r="E1326" s="117">
        <f t="shared" si="87"/>
        <v>9</v>
      </c>
      <c r="F1326" s="117">
        <f>IF(B1326="","",(((E1326+F1377)/(D1326))-10^-0.0000001)^-1)</f>
        <v>0.33333330774905945</v>
      </c>
      <c r="G1326" s="117">
        <f t="shared" si="86"/>
        <v>0.33333330774905945</v>
      </c>
      <c r="H1326" s="117"/>
      <c r="I1326" s="117"/>
      <c r="J1326" s="117"/>
      <c r="K1326" s="117"/>
      <c r="L1326" s="117"/>
      <c r="M1326" s="117"/>
      <c r="N1326" s="117"/>
      <c r="O1326" s="117"/>
      <c r="P1326" s="117"/>
      <c r="Q1326" s="117"/>
      <c r="R1326" s="117"/>
      <c r="S1326" s="117"/>
      <c r="T1326" s="117"/>
      <c r="U1326" s="117"/>
      <c r="V1326" s="117"/>
      <c r="W1326" s="116"/>
      <c r="X1326" s="116"/>
      <c r="Y1326" s="116"/>
      <c r="Z1326" s="116"/>
      <c r="AA1326" s="116"/>
      <c r="AB1326" s="116"/>
      <c r="AC1326" s="116"/>
      <c r="AD1326" s="116"/>
      <c r="AE1326" s="116"/>
      <c r="AF1326" s="116"/>
      <c r="AG1326" s="116"/>
      <c r="AH1326" s="116"/>
    </row>
    <row r="1327" spans="1:34" x14ac:dyDescent="0.3">
      <c r="A1327" s="117">
        <f t="shared" si="83"/>
        <v>0</v>
      </c>
      <c r="B1327" s="117">
        <f t="shared" si="83"/>
        <v>0</v>
      </c>
      <c r="C1327" s="117">
        <f t="shared" si="84"/>
        <v>0</v>
      </c>
      <c r="D1327" s="117">
        <f t="shared" si="85"/>
        <v>9</v>
      </c>
      <c r="E1327" s="117">
        <f t="shared" si="87"/>
        <v>9</v>
      </c>
      <c r="F1327" s="117">
        <f>IF(B1327="","",(((E1327+F1377)/(D1327))-10^-0.0000001)^-1)</f>
        <v>0.33333330774905945</v>
      </c>
      <c r="G1327" s="117">
        <f t="shared" si="86"/>
        <v>0.33333330774905945</v>
      </c>
      <c r="H1327" s="117"/>
      <c r="I1327" s="117"/>
      <c r="J1327" s="117"/>
      <c r="K1327" s="117"/>
      <c r="L1327" s="117"/>
      <c r="M1327" s="117"/>
      <c r="N1327" s="117"/>
      <c r="O1327" s="117"/>
      <c r="P1327" s="117"/>
      <c r="Q1327" s="117"/>
      <c r="R1327" s="117"/>
      <c r="S1327" s="117"/>
      <c r="T1327" s="117"/>
      <c r="U1327" s="117"/>
      <c r="V1327" s="117"/>
      <c r="W1327" s="116"/>
      <c r="X1327" s="116"/>
      <c r="Y1327" s="116"/>
      <c r="Z1327" s="116"/>
      <c r="AA1327" s="116"/>
      <c r="AB1327" s="116"/>
      <c r="AC1327" s="116"/>
      <c r="AD1327" s="116"/>
      <c r="AE1327" s="116"/>
      <c r="AF1327" s="116"/>
      <c r="AG1327" s="116"/>
      <c r="AH1327" s="116"/>
    </row>
    <row r="1328" spans="1:34" x14ac:dyDescent="0.3">
      <c r="A1328" s="117">
        <f t="shared" si="83"/>
        <v>0</v>
      </c>
      <c r="B1328" s="117">
        <f t="shared" si="83"/>
        <v>0</v>
      </c>
      <c r="C1328" s="117">
        <f t="shared" si="84"/>
        <v>0</v>
      </c>
      <c r="D1328" s="117">
        <f t="shared" si="85"/>
        <v>9</v>
      </c>
      <c r="E1328" s="117">
        <f t="shared" si="87"/>
        <v>9</v>
      </c>
      <c r="F1328" s="117">
        <f>IF(B1328="","",(((E1328+F1377)/(D1328))-10^-0.0000001)^-1)</f>
        <v>0.33333330774905945</v>
      </c>
      <c r="G1328" s="117">
        <f t="shared" si="86"/>
        <v>0.33333330774905945</v>
      </c>
      <c r="H1328" s="117"/>
      <c r="I1328" s="117"/>
      <c r="J1328" s="117"/>
      <c r="K1328" s="117"/>
      <c r="L1328" s="117"/>
      <c r="M1328" s="117"/>
      <c r="N1328" s="117"/>
      <c r="O1328" s="117"/>
      <c r="P1328" s="117"/>
      <c r="Q1328" s="117"/>
      <c r="R1328" s="117"/>
      <c r="S1328" s="117"/>
      <c r="T1328" s="117"/>
      <c r="U1328" s="117"/>
      <c r="V1328" s="117"/>
      <c r="W1328" s="116"/>
      <c r="X1328" s="116"/>
      <c r="Y1328" s="116"/>
      <c r="Z1328" s="116"/>
      <c r="AA1328" s="116"/>
      <c r="AB1328" s="116"/>
      <c r="AC1328" s="116"/>
      <c r="AD1328" s="116"/>
      <c r="AE1328" s="116"/>
      <c r="AF1328" s="116"/>
      <c r="AG1328" s="116"/>
      <c r="AH1328" s="116"/>
    </row>
    <row r="1329" spans="1:34" x14ac:dyDescent="0.3">
      <c r="A1329" s="117">
        <f t="shared" si="83"/>
        <v>0</v>
      </c>
      <c r="B1329" s="117">
        <f t="shared" si="83"/>
        <v>0</v>
      </c>
      <c r="C1329" s="117">
        <f t="shared" si="84"/>
        <v>0</v>
      </c>
      <c r="D1329" s="117">
        <f t="shared" si="85"/>
        <v>9</v>
      </c>
      <c r="E1329" s="117">
        <f t="shared" si="87"/>
        <v>9</v>
      </c>
      <c r="F1329" s="117">
        <f>IF(B1329="","",(((E1329+F1377)/(D1329))-10^-0.0000001)^-1)</f>
        <v>0.33333330774905945</v>
      </c>
      <c r="G1329" s="117">
        <f t="shared" si="86"/>
        <v>0.33333330774905945</v>
      </c>
      <c r="H1329" s="117"/>
      <c r="I1329" s="117"/>
      <c r="J1329" s="117"/>
      <c r="K1329" s="117"/>
      <c r="L1329" s="117"/>
      <c r="M1329" s="117"/>
      <c r="N1329" s="117"/>
      <c r="O1329" s="117"/>
      <c r="P1329" s="117"/>
      <c r="Q1329" s="117"/>
      <c r="R1329" s="117"/>
      <c r="S1329" s="117"/>
      <c r="T1329" s="117"/>
      <c r="U1329" s="117"/>
      <c r="V1329" s="117"/>
      <c r="W1329" s="116"/>
      <c r="X1329" s="116"/>
      <c r="Y1329" s="116"/>
      <c r="Z1329" s="116"/>
      <c r="AA1329" s="116"/>
      <c r="AB1329" s="116"/>
      <c r="AC1329" s="116"/>
      <c r="AD1329" s="116"/>
      <c r="AE1329" s="116"/>
      <c r="AF1329" s="116"/>
      <c r="AG1329" s="116"/>
      <c r="AH1329" s="116"/>
    </row>
    <row r="1330" spans="1:34" x14ac:dyDescent="0.3">
      <c r="A1330" s="117">
        <f t="shared" si="83"/>
        <v>0</v>
      </c>
      <c r="B1330" s="117">
        <f t="shared" si="83"/>
        <v>0</v>
      </c>
      <c r="C1330" s="117">
        <f t="shared" si="84"/>
        <v>0</v>
      </c>
      <c r="D1330" s="117">
        <f t="shared" si="85"/>
        <v>9</v>
      </c>
      <c r="E1330" s="117">
        <f t="shared" si="87"/>
        <v>9</v>
      </c>
      <c r="F1330" s="117">
        <f>IF(B1330="","",(((E1330+F1377)/(D1330))-10^-0.0000001)^-1)</f>
        <v>0.33333330774905945</v>
      </c>
      <c r="G1330" s="117">
        <f t="shared" si="86"/>
        <v>0.33333330774905945</v>
      </c>
      <c r="H1330" s="117"/>
      <c r="I1330" s="117"/>
      <c r="J1330" s="117"/>
      <c r="K1330" s="117"/>
      <c r="L1330" s="117"/>
      <c r="M1330" s="117"/>
      <c r="N1330" s="117"/>
      <c r="O1330" s="117"/>
      <c r="P1330" s="117"/>
      <c r="Q1330" s="117"/>
      <c r="R1330" s="117"/>
      <c r="S1330" s="117"/>
      <c r="T1330" s="117"/>
      <c r="U1330" s="117"/>
      <c r="V1330" s="117"/>
      <c r="W1330" s="116"/>
      <c r="X1330" s="116"/>
      <c r="Y1330" s="116"/>
      <c r="Z1330" s="116"/>
      <c r="AA1330" s="116"/>
      <c r="AB1330" s="116"/>
      <c r="AC1330" s="116"/>
      <c r="AD1330" s="116"/>
      <c r="AE1330" s="116"/>
      <c r="AF1330" s="116"/>
      <c r="AG1330" s="116"/>
      <c r="AH1330" s="116"/>
    </row>
    <row r="1331" spans="1:34" x14ac:dyDescent="0.3">
      <c r="A1331" s="117">
        <f t="shared" si="83"/>
        <v>0</v>
      </c>
      <c r="B1331" s="117">
        <f t="shared" si="83"/>
        <v>0</v>
      </c>
      <c r="C1331" s="117">
        <f t="shared" si="84"/>
        <v>0</v>
      </c>
      <c r="D1331" s="117">
        <f t="shared" si="85"/>
        <v>9</v>
      </c>
      <c r="E1331" s="117">
        <f t="shared" si="87"/>
        <v>9</v>
      </c>
      <c r="F1331" s="117">
        <f>IF(B1331="","",(((E1331+F1377)/(D1331))-10^-0.0000001)^-1)</f>
        <v>0.33333330774905945</v>
      </c>
      <c r="G1331" s="117">
        <f t="shared" si="86"/>
        <v>0.33333330774905945</v>
      </c>
      <c r="H1331" s="117"/>
      <c r="I1331" s="117"/>
      <c r="J1331" s="117"/>
      <c r="K1331" s="117"/>
      <c r="L1331" s="117"/>
      <c r="M1331" s="117"/>
      <c r="N1331" s="117"/>
      <c r="O1331" s="117"/>
      <c r="P1331" s="117"/>
      <c r="Q1331" s="117"/>
      <c r="R1331" s="117"/>
      <c r="S1331" s="117"/>
      <c r="T1331" s="117"/>
      <c r="U1331" s="117"/>
      <c r="V1331" s="117"/>
      <c r="W1331" s="116"/>
      <c r="X1331" s="116"/>
      <c r="Y1331" s="116"/>
      <c r="Z1331" s="116"/>
      <c r="AA1331" s="116"/>
      <c r="AB1331" s="116"/>
      <c r="AC1331" s="116"/>
      <c r="AD1331" s="116"/>
      <c r="AE1331" s="116"/>
      <c r="AF1331" s="116"/>
      <c r="AG1331" s="116"/>
      <c r="AH1331" s="116"/>
    </row>
    <row r="1332" spans="1:34" x14ac:dyDescent="0.3">
      <c r="A1332" s="117">
        <f t="shared" si="83"/>
        <v>0</v>
      </c>
      <c r="B1332" s="117">
        <f t="shared" si="83"/>
        <v>0</v>
      </c>
      <c r="C1332" s="117">
        <f t="shared" si="84"/>
        <v>0</v>
      </c>
      <c r="D1332" s="117">
        <f t="shared" si="85"/>
        <v>9</v>
      </c>
      <c r="E1332" s="117">
        <f t="shared" si="87"/>
        <v>9</v>
      </c>
      <c r="F1332" s="117">
        <f>IF(B1332="","",(((E1332+F1377)/(D1332))-10^-0.0000001)^-1)</f>
        <v>0.33333330774905945</v>
      </c>
      <c r="G1332" s="117">
        <f t="shared" si="86"/>
        <v>0.33333330774905945</v>
      </c>
      <c r="H1332" s="117"/>
      <c r="I1332" s="117"/>
      <c r="J1332" s="117"/>
      <c r="K1332" s="117"/>
      <c r="L1332" s="117"/>
      <c r="M1332" s="117"/>
      <c r="N1332" s="117"/>
      <c r="O1332" s="117"/>
      <c r="P1332" s="117"/>
      <c r="Q1332" s="117"/>
      <c r="R1332" s="117"/>
      <c r="S1332" s="117"/>
      <c r="T1332" s="117"/>
      <c r="U1332" s="117"/>
      <c r="V1332" s="117"/>
      <c r="W1332" s="116"/>
      <c r="X1332" s="116"/>
      <c r="Y1332" s="116"/>
      <c r="Z1332" s="116"/>
      <c r="AA1332" s="116"/>
      <c r="AB1332" s="116"/>
      <c r="AC1332" s="116"/>
      <c r="AD1332" s="116"/>
      <c r="AE1332" s="116"/>
      <c r="AF1332" s="116"/>
      <c r="AG1332" s="116"/>
      <c r="AH1332" s="116"/>
    </row>
    <row r="1333" spans="1:34" x14ac:dyDescent="0.3">
      <c r="A1333" s="117">
        <f t="shared" si="83"/>
        <v>0</v>
      </c>
      <c r="B1333" s="117">
        <f t="shared" si="83"/>
        <v>0</v>
      </c>
      <c r="C1333" s="117">
        <f t="shared" si="84"/>
        <v>0</v>
      </c>
      <c r="D1333" s="117">
        <f t="shared" si="85"/>
        <v>9</v>
      </c>
      <c r="E1333" s="117">
        <f t="shared" si="87"/>
        <v>9</v>
      </c>
      <c r="F1333" s="117">
        <f>IF(B1333="","",(((E1333+F1377)/(D1333))-10^-0.0000001)^-1)</f>
        <v>0.33333330774905945</v>
      </c>
      <c r="G1333" s="117">
        <f t="shared" si="86"/>
        <v>0.33333330774905945</v>
      </c>
      <c r="H1333" s="117"/>
      <c r="I1333" s="117"/>
      <c r="J1333" s="117"/>
      <c r="K1333" s="117"/>
      <c r="L1333" s="117"/>
      <c r="M1333" s="117"/>
      <c r="N1333" s="117"/>
      <c r="O1333" s="117"/>
      <c r="P1333" s="117"/>
      <c r="Q1333" s="117"/>
      <c r="R1333" s="117"/>
      <c r="S1333" s="117"/>
      <c r="T1333" s="117"/>
      <c r="U1333" s="117"/>
      <c r="V1333" s="117"/>
      <c r="W1333" s="116"/>
      <c r="X1333" s="116"/>
      <c r="Y1333" s="116"/>
      <c r="Z1333" s="116"/>
      <c r="AA1333" s="116"/>
      <c r="AB1333" s="116"/>
      <c r="AC1333" s="116"/>
      <c r="AD1333" s="116"/>
      <c r="AE1333" s="116"/>
      <c r="AF1333" s="116"/>
      <c r="AG1333" s="116"/>
      <c r="AH1333" s="116"/>
    </row>
    <row r="1334" spans="1:34" x14ac:dyDescent="0.3">
      <c r="A1334" s="117">
        <f t="shared" si="83"/>
        <v>0</v>
      </c>
      <c r="B1334" s="117">
        <f t="shared" si="83"/>
        <v>0</v>
      </c>
      <c r="C1334" s="117">
        <f t="shared" si="84"/>
        <v>0</v>
      </c>
      <c r="D1334" s="117">
        <f t="shared" si="85"/>
        <v>9</v>
      </c>
      <c r="E1334" s="117">
        <f t="shared" si="87"/>
        <v>9</v>
      </c>
      <c r="F1334" s="117">
        <f>IF(B1334="","",(((E1334+F1377)/(D1334))-10^-0.0000001)^-1)</f>
        <v>0.33333330774905945</v>
      </c>
      <c r="G1334" s="117">
        <f t="shared" si="86"/>
        <v>0.33333330774905945</v>
      </c>
      <c r="H1334" s="117"/>
      <c r="I1334" s="117"/>
      <c r="J1334" s="117"/>
      <c r="K1334" s="117"/>
      <c r="L1334" s="117"/>
      <c r="M1334" s="117"/>
      <c r="N1334" s="117"/>
      <c r="O1334" s="117"/>
      <c r="P1334" s="117"/>
      <c r="Q1334" s="117"/>
      <c r="R1334" s="117"/>
      <c r="S1334" s="117"/>
      <c r="T1334" s="117"/>
      <c r="U1334" s="117"/>
      <c r="V1334" s="117"/>
      <c r="W1334" s="116"/>
      <c r="X1334" s="116"/>
      <c r="Y1334" s="116"/>
      <c r="Z1334" s="116"/>
      <c r="AA1334" s="116"/>
      <c r="AB1334" s="116"/>
      <c r="AC1334" s="116"/>
      <c r="AD1334" s="116"/>
      <c r="AE1334" s="116"/>
      <c r="AF1334" s="116"/>
      <c r="AG1334" s="116"/>
      <c r="AH1334" s="116"/>
    </row>
    <row r="1335" spans="1:34" x14ac:dyDescent="0.3">
      <c r="A1335" s="117" t="str">
        <f t="shared" si="83"/>
        <v>Vorgaben (xWP1 - xs - xWP2)</v>
      </c>
      <c r="B1335" s="117">
        <f t="shared" si="83"/>
        <v>9</v>
      </c>
      <c r="C1335" s="117" t="e">
        <f t="shared" si="84"/>
        <v>#VALUE!</v>
      </c>
      <c r="D1335" s="117">
        <f t="shared" si="85"/>
        <v>9</v>
      </c>
      <c r="E1335" s="117">
        <f t="shared" si="87"/>
        <v>9</v>
      </c>
      <c r="F1335" s="117">
        <f>IF(B1335="","",(((E1335+F1377)/(D1335))-10^-0.0000001)^-1)</f>
        <v>0.33333330774905945</v>
      </c>
      <c r="G1335" s="117">
        <f t="shared" si="86"/>
        <v>0.33333330774905945</v>
      </c>
      <c r="H1335" s="117"/>
      <c r="I1335" s="117"/>
      <c r="J1335" s="117"/>
      <c r="K1335" s="117"/>
      <c r="L1335" s="117"/>
      <c r="M1335" s="117"/>
      <c r="N1335" s="117"/>
      <c r="O1335" s="117"/>
      <c r="P1335" s="117"/>
      <c r="Q1335" s="117"/>
      <c r="R1335" s="117"/>
      <c r="S1335" s="117"/>
      <c r="T1335" s="117"/>
      <c r="U1335" s="117"/>
      <c r="V1335" s="117"/>
      <c r="W1335" s="116"/>
      <c r="X1335" s="116"/>
      <c r="Y1335" s="116"/>
      <c r="Z1335" s="116"/>
      <c r="AA1335" s="116"/>
      <c r="AB1335" s="116"/>
      <c r="AC1335" s="116"/>
      <c r="AD1335" s="116"/>
      <c r="AE1335" s="116"/>
      <c r="AF1335" s="116"/>
      <c r="AG1335" s="116"/>
      <c r="AH1335" s="116"/>
    </row>
    <row r="1336" spans="1:34" x14ac:dyDescent="0.3">
      <c r="A1336" s="117" t="str">
        <f t="shared" si="83"/>
        <v>Berechnet (x1% - X50% - x99%)</v>
      </c>
      <c r="B1336" s="117">
        <f t="shared" si="83"/>
        <v>6.92</v>
      </c>
      <c r="C1336" s="117" t="e">
        <f t="shared" si="84"/>
        <v>#VALUE!</v>
      </c>
      <c r="D1336" s="117">
        <f t="shared" si="85"/>
        <v>6.92</v>
      </c>
      <c r="E1336" s="117">
        <f t="shared" si="87"/>
        <v>9</v>
      </c>
      <c r="F1336" s="117">
        <f>IF(B1336="","",(((E1336+F1377)/(D1336))-10^-0.0000001)^-1)</f>
        <v>0.23796422354987948</v>
      </c>
      <c r="G1336" s="117">
        <f t="shared" si="86"/>
        <v>0.23796422354987948</v>
      </c>
      <c r="H1336" s="117"/>
      <c r="I1336" s="117"/>
      <c r="J1336" s="117"/>
      <c r="K1336" s="117"/>
      <c r="L1336" s="117"/>
      <c r="M1336" s="117"/>
      <c r="N1336" s="117"/>
      <c r="O1336" s="117"/>
      <c r="P1336" s="117"/>
      <c r="Q1336" s="117"/>
      <c r="R1336" s="117"/>
      <c r="S1336" s="117"/>
      <c r="T1336" s="117"/>
      <c r="U1336" s="117"/>
      <c r="V1336" s="117"/>
      <c r="W1336" s="116"/>
      <c r="X1336" s="116"/>
      <c r="Y1336" s="116"/>
      <c r="Z1336" s="116"/>
      <c r="AA1336" s="116"/>
      <c r="AB1336" s="116"/>
      <c r="AC1336" s="116"/>
      <c r="AD1336" s="116"/>
      <c r="AE1336" s="116"/>
      <c r="AF1336" s="116"/>
      <c r="AG1336" s="116"/>
      <c r="AH1336" s="116"/>
    </row>
    <row r="1337" spans="1:34" x14ac:dyDescent="0.3">
      <c r="A1337" s="117" t="str">
        <f t="shared" si="83"/>
        <v>Abfrage:</v>
      </c>
      <c r="B1337" s="117">
        <f t="shared" si="83"/>
        <v>0</v>
      </c>
      <c r="C1337" s="117" t="e">
        <f t="shared" si="84"/>
        <v>#VALUE!</v>
      </c>
      <c r="D1337" s="117">
        <f t="shared" si="85"/>
        <v>9</v>
      </c>
      <c r="E1337" s="117">
        <f t="shared" si="87"/>
        <v>9</v>
      </c>
      <c r="F1337" s="117">
        <f>IF(B1337="","",(((E1337+F1377)/(D1337))-10^-0.0000001)^-1)</f>
        <v>0.33333330774905945</v>
      </c>
      <c r="G1337" s="117">
        <f t="shared" si="86"/>
        <v>0.33333330774905945</v>
      </c>
      <c r="H1337" s="117"/>
      <c r="I1337" s="117"/>
      <c r="J1337" s="117"/>
      <c r="K1337" s="117"/>
      <c r="L1337" s="117"/>
      <c r="M1337" s="117"/>
      <c r="N1337" s="117"/>
      <c r="O1337" s="117"/>
      <c r="P1337" s="117"/>
      <c r="Q1337" s="117"/>
      <c r="R1337" s="117"/>
      <c r="S1337" s="117"/>
      <c r="T1337" s="117"/>
      <c r="U1337" s="117"/>
      <c r="V1337" s="117"/>
      <c r="W1337" s="116"/>
      <c r="X1337" s="116"/>
      <c r="Y1337" s="116"/>
      <c r="Z1337" s="116"/>
      <c r="AA1337" s="116"/>
      <c r="AB1337" s="116"/>
      <c r="AC1337" s="116"/>
      <c r="AD1337" s="116"/>
      <c r="AE1337" s="116"/>
      <c r="AF1337" s="116"/>
      <c r="AG1337" s="116"/>
      <c r="AH1337" s="116"/>
    </row>
    <row r="1338" spans="1:34" x14ac:dyDescent="0.3">
      <c r="A1338" s="117" t="str">
        <f t="shared" si="83"/>
        <v>Wenn x = (B23 ≤Abfrage≤ D23)</v>
      </c>
      <c r="B1338" s="117">
        <f t="shared" si="83"/>
        <v>6.92</v>
      </c>
      <c r="C1338" s="117" t="e">
        <f t="shared" si="84"/>
        <v>#VALUE!</v>
      </c>
      <c r="D1338" s="117">
        <f t="shared" si="85"/>
        <v>6.92</v>
      </c>
      <c r="E1338" s="117">
        <f t="shared" si="87"/>
        <v>9</v>
      </c>
      <c r="F1338" s="117">
        <f>IF(B1338="","",(((E1338+F1377)/(D1338))-10^-0.0000001)^-1)</f>
        <v>0.23796422354987948</v>
      </c>
      <c r="G1338" s="117">
        <f t="shared" si="86"/>
        <v>0.23796422354987948</v>
      </c>
      <c r="H1338" s="117"/>
      <c r="I1338" s="117"/>
      <c r="J1338" s="117"/>
      <c r="K1338" s="117"/>
      <c r="L1338" s="117"/>
      <c r="M1338" s="117"/>
      <c r="N1338" s="117"/>
      <c r="O1338" s="117"/>
      <c r="P1338" s="117"/>
      <c r="Q1338" s="117"/>
      <c r="R1338" s="117"/>
      <c r="S1338" s="117"/>
      <c r="T1338" s="117"/>
      <c r="U1338" s="117"/>
      <c r="V1338" s="117"/>
      <c r="W1338" s="116"/>
      <c r="X1338" s="116"/>
      <c r="Y1338" s="116"/>
      <c r="Z1338" s="116"/>
      <c r="AA1338" s="116"/>
      <c r="AB1338" s="116"/>
      <c r="AC1338" s="116"/>
      <c r="AD1338" s="116"/>
      <c r="AE1338" s="116"/>
      <c r="AF1338" s="116"/>
      <c r="AG1338" s="116"/>
      <c r="AH1338" s="116"/>
    </row>
    <row r="1339" spans="1:34" x14ac:dyDescent="0.3">
      <c r="A1339" s="117" t="str">
        <f t="shared" ref="A1339:B1358" si="88">A26</f>
        <v>Wenn y [%] = (1≤ Abfrage ≤99)</v>
      </c>
      <c r="B1339" s="117">
        <f t="shared" si="88"/>
        <v>1</v>
      </c>
      <c r="C1339" s="117" t="e">
        <f t="shared" si="84"/>
        <v>#VALUE!</v>
      </c>
      <c r="D1339" s="117">
        <f t="shared" si="85"/>
        <v>1</v>
      </c>
      <c r="E1339" s="117">
        <f t="shared" si="87"/>
        <v>9</v>
      </c>
      <c r="F1339" s="117">
        <f>IF(B1339="","",(((E1339+F1377)/(D1339))-10^-0.0000001)^-1)</f>
        <v>2.8571428383462463E-2</v>
      </c>
      <c r="G1339" s="117">
        <f t="shared" si="86"/>
        <v>2.8571428383462463E-2</v>
      </c>
      <c r="H1339" s="117"/>
      <c r="I1339" s="117"/>
      <c r="J1339" s="117"/>
      <c r="K1339" s="117"/>
      <c r="L1339" s="117"/>
      <c r="M1339" s="117"/>
      <c r="N1339" s="117"/>
      <c r="O1339" s="117"/>
      <c r="P1339" s="117"/>
      <c r="Q1339" s="117"/>
      <c r="R1339" s="117"/>
      <c r="S1339" s="117"/>
      <c r="T1339" s="117"/>
      <c r="U1339" s="117"/>
      <c r="V1339" s="117"/>
      <c r="W1339" s="116"/>
      <c r="X1339" s="116"/>
      <c r="Y1339" s="116"/>
      <c r="Z1339" s="116"/>
      <c r="AA1339" s="116"/>
      <c r="AB1339" s="116"/>
      <c r="AC1339" s="116"/>
      <c r="AD1339" s="116"/>
      <c r="AE1339" s="116"/>
      <c r="AF1339" s="116"/>
      <c r="AG1339" s="116"/>
      <c r="AH1339" s="116"/>
    </row>
    <row r="1340" spans="1:34" x14ac:dyDescent="0.3">
      <c r="A1340" s="117">
        <f t="shared" si="88"/>
        <v>0</v>
      </c>
      <c r="B1340" s="117">
        <f t="shared" si="88"/>
        <v>0</v>
      </c>
      <c r="C1340" s="117">
        <f t="shared" si="84"/>
        <v>0</v>
      </c>
      <c r="D1340" s="117">
        <f t="shared" si="85"/>
        <v>9</v>
      </c>
      <c r="E1340" s="117">
        <f t="shared" si="87"/>
        <v>9</v>
      </c>
      <c r="F1340" s="117">
        <f>IF(B1340="","",(((E1340+F1377)/(D1340))-10^-0.0000001)^-1)</f>
        <v>0.33333330774905945</v>
      </c>
      <c r="G1340" s="117">
        <f t="shared" si="86"/>
        <v>0.33333330774905945</v>
      </c>
      <c r="H1340" s="117"/>
      <c r="I1340" s="117"/>
      <c r="J1340" s="117"/>
      <c r="K1340" s="117"/>
      <c r="L1340" s="117"/>
      <c r="M1340" s="117"/>
      <c r="N1340" s="117"/>
      <c r="O1340" s="117"/>
      <c r="P1340" s="117"/>
      <c r="Q1340" s="117"/>
      <c r="R1340" s="117"/>
      <c r="S1340" s="117"/>
      <c r="T1340" s="117"/>
      <c r="U1340" s="117"/>
      <c r="V1340" s="117"/>
      <c r="W1340" s="116"/>
      <c r="X1340" s="116"/>
      <c r="Y1340" s="116"/>
      <c r="Z1340" s="116"/>
      <c r="AA1340" s="116"/>
      <c r="AB1340" s="116"/>
      <c r="AC1340" s="116"/>
      <c r="AD1340" s="116"/>
      <c r="AE1340" s="116"/>
      <c r="AF1340" s="116"/>
      <c r="AG1340" s="116"/>
      <c r="AH1340" s="116"/>
    </row>
    <row r="1341" spans="1:34" x14ac:dyDescent="0.3">
      <c r="A1341" s="117">
        <f t="shared" si="88"/>
        <v>0</v>
      </c>
      <c r="B1341" s="117">
        <f t="shared" si="88"/>
        <v>0</v>
      </c>
      <c r="C1341" s="117">
        <f t="shared" si="84"/>
        <v>0</v>
      </c>
      <c r="D1341" s="117">
        <f t="shared" si="85"/>
        <v>9</v>
      </c>
      <c r="E1341" s="117">
        <f t="shared" si="87"/>
        <v>9</v>
      </c>
      <c r="F1341" s="117">
        <f>IF(B1341="","",(((E1341+F1377)/(D1341))-10^-0.0000001)^-1)</f>
        <v>0.33333330774905945</v>
      </c>
      <c r="G1341" s="117">
        <f t="shared" si="86"/>
        <v>0.33333330774905945</v>
      </c>
      <c r="H1341" s="117"/>
      <c r="I1341" s="117"/>
      <c r="J1341" s="117"/>
      <c r="K1341" s="117"/>
      <c r="L1341" s="117"/>
      <c r="M1341" s="117"/>
      <c r="N1341" s="117"/>
      <c r="O1341" s="117"/>
      <c r="P1341" s="117"/>
      <c r="Q1341" s="117"/>
      <c r="R1341" s="117"/>
      <c r="S1341" s="117"/>
      <c r="T1341" s="117"/>
      <c r="U1341" s="117"/>
      <c r="V1341" s="117"/>
      <c r="W1341" s="116"/>
      <c r="X1341" s="116"/>
      <c r="Y1341" s="116"/>
      <c r="Z1341" s="116"/>
      <c r="AA1341" s="116"/>
      <c r="AB1341" s="116"/>
      <c r="AC1341" s="116"/>
      <c r="AD1341" s="116"/>
      <c r="AE1341" s="116"/>
      <c r="AF1341" s="116"/>
      <c r="AG1341" s="116"/>
      <c r="AH1341" s="116"/>
    </row>
    <row r="1342" spans="1:34" x14ac:dyDescent="0.3">
      <c r="A1342" s="117">
        <f t="shared" si="88"/>
        <v>0</v>
      </c>
      <c r="B1342" s="117">
        <f t="shared" si="88"/>
        <v>0</v>
      </c>
      <c r="C1342" s="117">
        <f t="shared" si="84"/>
        <v>0</v>
      </c>
      <c r="D1342" s="117">
        <f t="shared" si="85"/>
        <v>9</v>
      </c>
      <c r="E1342" s="117">
        <f t="shared" si="87"/>
        <v>9</v>
      </c>
      <c r="F1342" s="117">
        <f>IF(B1342="","",(((E1342+F1377)/(D1342))-10^-0.0000001)^-1)</f>
        <v>0.33333330774905945</v>
      </c>
      <c r="G1342" s="117">
        <f t="shared" si="86"/>
        <v>0.33333330774905945</v>
      </c>
      <c r="H1342" s="117"/>
      <c r="I1342" s="117"/>
      <c r="J1342" s="117"/>
      <c r="K1342" s="117"/>
      <c r="L1342" s="117"/>
      <c r="M1342" s="117"/>
      <c r="N1342" s="117"/>
      <c r="O1342" s="117"/>
      <c r="P1342" s="117"/>
      <c r="Q1342" s="117"/>
      <c r="R1342" s="117"/>
      <c r="S1342" s="117"/>
      <c r="T1342" s="117"/>
      <c r="U1342" s="117"/>
      <c r="V1342" s="117"/>
      <c r="W1342" s="116"/>
      <c r="X1342" s="116"/>
      <c r="Y1342" s="116"/>
      <c r="Z1342" s="116"/>
      <c r="AA1342" s="116"/>
      <c r="AB1342" s="116"/>
      <c r="AC1342" s="116"/>
      <c r="AD1342" s="116"/>
      <c r="AE1342" s="116"/>
      <c r="AF1342" s="116"/>
      <c r="AG1342" s="116"/>
      <c r="AH1342" s="116"/>
    </row>
    <row r="1343" spans="1:34" x14ac:dyDescent="0.3">
      <c r="A1343" s="117">
        <f t="shared" si="88"/>
        <v>0</v>
      </c>
      <c r="B1343" s="117">
        <f t="shared" si="88"/>
        <v>0</v>
      </c>
      <c r="C1343" s="117">
        <f t="shared" si="84"/>
        <v>0</v>
      </c>
      <c r="D1343" s="117">
        <f t="shared" si="85"/>
        <v>9</v>
      </c>
      <c r="E1343" s="117">
        <f t="shared" si="87"/>
        <v>9</v>
      </c>
      <c r="F1343" s="117">
        <f>IF(B1343="","",(((E1343+F1377)/(D1343))-10^-0.0000001)^-1)</f>
        <v>0.33333330774905945</v>
      </c>
      <c r="G1343" s="117">
        <f t="shared" si="86"/>
        <v>0.33333330774905945</v>
      </c>
      <c r="H1343" s="117"/>
      <c r="I1343" s="117"/>
      <c r="J1343" s="117"/>
      <c r="K1343" s="117"/>
      <c r="L1343" s="117"/>
      <c r="M1343" s="117"/>
      <c r="N1343" s="117"/>
      <c r="O1343" s="117"/>
      <c r="P1343" s="117"/>
      <c r="Q1343" s="117"/>
      <c r="R1343" s="117"/>
      <c r="S1343" s="117"/>
      <c r="T1343" s="117"/>
      <c r="U1343" s="117"/>
      <c r="V1343" s="117"/>
      <c r="W1343" s="116"/>
      <c r="X1343" s="116"/>
      <c r="Y1343" s="116"/>
      <c r="Z1343" s="116"/>
      <c r="AA1343" s="116"/>
      <c r="AB1343" s="116"/>
      <c r="AC1343" s="116"/>
      <c r="AD1343" s="116"/>
      <c r="AE1343" s="116"/>
      <c r="AF1343" s="116"/>
      <c r="AG1343" s="116"/>
      <c r="AH1343" s="116"/>
    </row>
    <row r="1344" spans="1:34" x14ac:dyDescent="0.3">
      <c r="A1344" s="117">
        <f t="shared" si="88"/>
        <v>0</v>
      </c>
      <c r="B1344" s="117">
        <f t="shared" si="88"/>
        <v>0</v>
      </c>
      <c r="C1344" s="117">
        <f t="shared" si="84"/>
        <v>0</v>
      </c>
      <c r="D1344" s="117">
        <f t="shared" si="85"/>
        <v>9</v>
      </c>
      <c r="E1344" s="117">
        <f t="shared" si="87"/>
        <v>9</v>
      </c>
      <c r="F1344" s="117">
        <f>IF(B1344="","",(((E1344+F1377)/(D1344))-10^-0.0000001)^-1)</f>
        <v>0.33333330774905945</v>
      </c>
      <c r="G1344" s="117">
        <f t="shared" si="86"/>
        <v>0.33333330774905945</v>
      </c>
      <c r="H1344" s="117"/>
      <c r="I1344" s="117"/>
      <c r="J1344" s="117"/>
      <c r="K1344" s="117"/>
      <c r="L1344" s="117"/>
      <c r="M1344" s="117"/>
      <c r="N1344" s="117"/>
      <c r="O1344" s="117"/>
      <c r="P1344" s="117"/>
      <c r="Q1344" s="117"/>
      <c r="R1344" s="117"/>
      <c r="S1344" s="117"/>
      <c r="T1344" s="117"/>
      <c r="U1344" s="117"/>
      <c r="V1344" s="117"/>
      <c r="W1344" s="116"/>
      <c r="X1344" s="116"/>
      <c r="Y1344" s="116"/>
      <c r="Z1344" s="116"/>
      <c r="AA1344" s="116"/>
      <c r="AB1344" s="116"/>
      <c r="AC1344" s="116"/>
      <c r="AD1344" s="116"/>
      <c r="AE1344" s="116"/>
      <c r="AF1344" s="116"/>
      <c r="AG1344" s="116"/>
      <c r="AH1344" s="116"/>
    </row>
    <row r="1345" spans="1:34" x14ac:dyDescent="0.3">
      <c r="A1345" s="117">
        <f t="shared" si="88"/>
        <v>0</v>
      </c>
      <c r="B1345" s="117">
        <f t="shared" si="88"/>
        <v>0</v>
      </c>
      <c r="C1345" s="117">
        <f t="shared" si="84"/>
        <v>0</v>
      </c>
      <c r="D1345" s="117">
        <f t="shared" si="85"/>
        <v>9</v>
      </c>
      <c r="E1345" s="117">
        <f t="shared" si="87"/>
        <v>9</v>
      </c>
      <c r="F1345" s="117">
        <f>IF(B1345="","",(((E1345+F1377)/(D1345))-10^-0.0000001)^-1)</f>
        <v>0.33333330774905945</v>
      </c>
      <c r="G1345" s="117">
        <f t="shared" si="86"/>
        <v>0.33333330774905945</v>
      </c>
      <c r="H1345" s="117"/>
      <c r="I1345" s="117"/>
      <c r="J1345" s="117"/>
      <c r="K1345" s="117"/>
      <c r="L1345" s="117"/>
      <c r="M1345" s="117"/>
      <c r="N1345" s="117"/>
      <c r="O1345" s="117"/>
      <c r="P1345" s="117"/>
      <c r="Q1345" s="117"/>
      <c r="R1345" s="117"/>
      <c r="S1345" s="117"/>
      <c r="T1345" s="117"/>
      <c r="U1345" s="117"/>
      <c r="V1345" s="117"/>
      <c r="W1345" s="116"/>
      <c r="X1345" s="116"/>
      <c r="Y1345" s="116"/>
      <c r="Z1345" s="116"/>
      <c r="AA1345" s="116"/>
      <c r="AB1345" s="116"/>
      <c r="AC1345" s="116"/>
      <c r="AD1345" s="116"/>
      <c r="AE1345" s="116"/>
      <c r="AF1345" s="116"/>
      <c r="AG1345" s="116"/>
      <c r="AH1345" s="116"/>
    </row>
    <row r="1346" spans="1:34" x14ac:dyDescent="0.3">
      <c r="A1346" s="117">
        <f t="shared" si="88"/>
        <v>0</v>
      </c>
      <c r="B1346" s="117">
        <f t="shared" si="88"/>
        <v>0</v>
      </c>
      <c r="C1346" s="117">
        <f t="shared" si="84"/>
        <v>0</v>
      </c>
      <c r="D1346" s="117">
        <f t="shared" si="85"/>
        <v>9</v>
      </c>
      <c r="E1346" s="117">
        <f t="shared" si="87"/>
        <v>9</v>
      </c>
      <c r="F1346" s="117">
        <f>IF(B1346="","",(((E1346+F1377)/(D1346))-10^-0.0000001)^-1)</f>
        <v>0.33333330774905945</v>
      </c>
      <c r="G1346" s="117">
        <f t="shared" si="86"/>
        <v>0.33333330774905945</v>
      </c>
      <c r="H1346" s="117"/>
      <c r="I1346" s="117"/>
      <c r="J1346" s="117"/>
      <c r="K1346" s="117"/>
      <c r="L1346" s="117"/>
      <c r="M1346" s="117"/>
      <c r="N1346" s="117"/>
      <c r="O1346" s="117"/>
      <c r="P1346" s="117"/>
      <c r="Q1346" s="117"/>
      <c r="R1346" s="117"/>
      <c r="S1346" s="117"/>
      <c r="T1346" s="117"/>
      <c r="U1346" s="117"/>
      <c r="V1346" s="117"/>
      <c r="W1346" s="116"/>
      <c r="X1346" s="116"/>
      <c r="Y1346" s="116"/>
      <c r="Z1346" s="116"/>
      <c r="AA1346" s="116"/>
      <c r="AB1346" s="116"/>
      <c r="AC1346" s="116"/>
      <c r="AD1346" s="116"/>
      <c r="AE1346" s="116"/>
      <c r="AF1346" s="116"/>
      <c r="AG1346" s="116"/>
      <c r="AH1346" s="116"/>
    </row>
    <row r="1347" spans="1:34" x14ac:dyDescent="0.3">
      <c r="A1347" s="117">
        <f t="shared" si="88"/>
        <v>0</v>
      </c>
      <c r="B1347" s="117">
        <f t="shared" si="88"/>
        <v>0</v>
      </c>
      <c r="C1347" s="117">
        <f t="shared" si="84"/>
        <v>0</v>
      </c>
      <c r="D1347" s="117">
        <f t="shared" si="85"/>
        <v>9</v>
      </c>
      <c r="E1347" s="117">
        <f t="shared" si="87"/>
        <v>9</v>
      </c>
      <c r="F1347" s="117">
        <f>IF(B1347="","",(((E1347+F1377)/(D1347))-10^-0.0000001)^-1)</f>
        <v>0.33333330774905945</v>
      </c>
      <c r="G1347" s="117">
        <f t="shared" si="86"/>
        <v>0.33333330774905945</v>
      </c>
      <c r="H1347" s="117"/>
      <c r="I1347" s="117"/>
      <c r="J1347" s="117"/>
      <c r="K1347" s="117"/>
      <c r="L1347" s="117"/>
      <c r="M1347" s="117"/>
      <c r="N1347" s="117"/>
      <c r="O1347" s="117"/>
      <c r="P1347" s="117"/>
      <c r="Q1347" s="117"/>
      <c r="R1347" s="117"/>
      <c r="S1347" s="117"/>
      <c r="T1347" s="117"/>
      <c r="U1347" s="117"/>
      <c r="V1347" s="117"/>
      <c r="W1347" s="116"/>
      <c r="X1347" s="116"/>
      <c r="Y1347" s="116"/>
      <c r="Z1347" s="116"/>
      <c r="AA1347" s="116"/>
      <c r="AB1347" s="116"/>
      <c r="AC1347" s="116"/>
      <c r="AD1347" s="116"/>
      <c r="AE1347" s="116"/>
      <c r="AF1347" s="116"/>
      <c r="AG1347" s="116"/>
      <c r="AH1347" s="116"/>
    </row>
    <row r="1348" spans="1:34" x14ac:dyDescent="0.3">
      <c r="A1348" s="117">
        <f t="shared" si="88"/>
        <v>0</v>
      </c>
      <c r="B1348" s="117">
        <f t="shared" si="88"/>
        <v>0</v>
      </c>
      <c r="C1348" s="117">
        <f t="shared" si="84"/>
        <v>0</v>
      </c>
      <c r="D1348" s="117">
        <f t="shared" si="85"/>
        <v>9</v>
      </c>
      <c r="E1348" s="117">
        <f t="shared" si="87"/>
        <v>9</v>
      </c>
      <c r="F1348" s="117">
        <f>IF(B1348="","",(((E1348+F1377)/(D1348))-10^-0.0000001)^-1)</f>
        <v>0.33333330774905945</v>
      </c>
      <c r="G1348" s="117">
        <f t="shared" si="86"/>
        <v>0.33333330774905945</v>
      </c>
      <c r="H1348" s="117"/>
      <c r="I1348" s="117"/>
      <c r="J1348" s="117"/>
      <c r="K1348" s="117"/>
      <c r="L1348" s="117"/>
      <c r="M1348" s="117"/>
      <c r="N1348" s="117"/>
      <c r="O1348" s="117"/>
      <c r="P1348" s="117"/>
      <c r="Q1348" s="117"/>
      <c r="R1348" s="117"/>
      <c r="S1348" s="117"/>
      <c r="T1348" s="117"/>
      <c r="U1348" s="117"/>
      <c r="V1348" s="117"/>
      <c r="W1348" s="116"/>
      <c r="X1348" s="116"/>
      <c r="Y1348" s="116"/>
      <c r="Z1348" s="116"/>
      <c r="AA1348" s="116"/>
      <c r="AB1348" s="116"/>
      <c r="AC1348" s="116"/>
      <c r="AD1348" s="116"/>
      <c r="AE1348" s="116"/>
      <c r="AF1348" s="116"/>
      <c r="AG1348" s="116"/>
      <c r="AH1348" s="116"/>
    </row>
    <row r="1349" spans="1:34" x14ac:dyDescent="0.3">
      <c r="A1349" s="117">
        <f t="shared" si="88"/>
        <v>0</v>
      </c>
      <c r="B1349" s="117">
        <f t="shared" si="88"/>
        <v>0</v>
      </c>
      <c r="C1349" s="117">
        <f t="shared" si="84"/>
        <v>0</v>
      </c>
      <c r="D1349" s="117">
        <f t="shared" si="85"/>
        <v>9</v>
      </c>
      <c r="E1349" s="117">
        <f t="shared" si="87"/>
        <v>9</v>
      </c>
      <c r="F1349" s="117">
        <f>IF(B1349="","",(((E1349+F1377)/(D1349))-10^-0.0000001)^-1)</f>
        <v>0.33333330774905945</v>
      </c>
      <c r="G1349" s="117">
        <f t="shared" si="86"/>
        <v>0.33333330774905945</v>
      </c>
      <c r="H1349" s="117"/>
      <c r="I1349" s="216"/>
      <c r="J1349" s="216"/>
      <c r="K1349" s="216"/>
      <c r="L1349" s="216"/>
      <c r="M1349" s="216"/>
      <c r="N1349" s="216"/>
      <c r="O1349" s="216"/>
      <c r="P1349" s="216"/>
      <c r="Q1349" s="216"/>
      <c r="R1349" s="216"/>
      <c r="S1349" s="216"/>
      <c r="T1349" s="216"/>
      <c r="U1349" s="216"/>
      <c r="V1349" s="216"/>
    </row>
    <row r="1350" spans="1:34" x14ac:dyDescent="0.3">
      <c r="A1350" s="117">
        <f t="shared" si="88"/>
        <v>0</v>
      </c>
      <c r="B1350" s="117">
        <f t="shared" si="88"/>
        <v>0</v>
      </c>
      <c r="C1350" s="117">
        <f t="shared" si="84"/>
        <v>0</v>
      </c>
      <c r="D1350" s="117">
        <f t="shared" si="85"/>
        <v>9</v>
      </c>
      <c r="E1350" s="117">
        <f t="shared" si="87"/>
        <v>9</v>
      </c>
      <c r="F1350" s="117">
        <f>IF(B1350="","",(((E1350+F1377)/(D1350))-10^-0.0000001)^-1)</f>
        <v>0.33333330774905945</v>
      </c>
      <c r="G1350" s="117">
        <f t="shared" si="86"/>
        <v>0.33333330774905945</v>
      </c>
      <c r="H1350" s="117"/>
      <c r="I1350" s="216"/>
      <c r="J1350" s="216"/>
      <c r="K1350" s="216"/>
      <c r="L1350" s="216"/>
      <c r="M1350" s="216"/>
      <c r="N1350" s="216"/>
      <c r="O1350" s="216"/>
      <c r="P1350" s="216"/>
      <c r="Q1350" s="216"/>
      <c r="R1350" s="216"/>
      <c r="S1350" s="216"/>
      <c r="T1350" s="216"/>
      <c r="U1350" s="216"/>
      <c r="V1350" s="216"/>
    </row>
    <row r="1351" spans="1:34" x14ac:dyDescent="0.3">
      <c r="A1351" s="117">
        <f t="shared" si="88"/>
        <v>0</v>
      </c>
      <c r="B1351" s="117">
        <f t="shared" si="88"/>
        <v>0</v>
      </c>
      <c r="C1351" s="117">
        <f t="shared" si="84"/>
        <v>0</v>
      </c>
      <c r="D1351" s="117">
        <f t="shared" si="85"/>
        <v>9</v>
      </c>
      <c r="E1351" s="117">
        <f t="shared" si="87"/>
        <v>9</v>
      </c>
      <c r="F1351" s="117">
        <f>IF(B1351="","",(((E1351+F1377)/(D1351))-10^-0.0000001)^-1)</f>
        <v>0.33333330774905945</v>
      </c>
      <c r="G1351" s="117">
        <f t="shared" si="86"/>
        <v>0.33333330774905945</v>
      </c>
      <c r="H1351" s="117"/>
      <c r="I1351" s="216"/>
      <c r="J1351" s="216"/>
      <c r="K1351" s="216"/>
      <c r="L1351" s="216"/>
      <c r="M1351" s="216"/>
      <c r="N1351" s="216"/>
      <c r="O1351" s="216"/>
      <c r="P1351" s="216"/>
      <c r="Q1351" s="216"/>
      <c r="R1351" s="216"/>
      <c r="S1351" s="216"/>
      <c r="T1351" s="216"/>
      <c r="U1351" s="216"/>
      <c r="V1351" s="216"/>
    </row>
    <row r="1352" spans="1:34" x14ac:dyDescent="0.3">
      <c r="A1352" s="117">
        <f t="shared" si="88"/>
        <v>0</v>
      </c>
      <c r="B1352" s="117">
        <f t="shared" si="88"/>
        <v>0</v>
      </c>
      <c r="C1352" s="117">
        <f t="shared" si="84"/>
        <v>0</v>
      </c>
      <c r="D1352" s="117">
        <f t="shared" si="85"/>
        <v>9</v>
      </c>
      <c r="E1352" s="117">
        <f t="shared" si="87"/>
        <v>9</v>
      </c>
      <c r="F1352" s="117">
        <f>IF(B1352="","",(((E1352+F1377)/(D1352))-10^-0.0000001)^-1)</f>
        <v>0.33333330774905945</v>
      </c>
      <c r="G1352" s="117">
        <f t="shared" si="86"/>
        <v>0.33333330774905945</v>
      </c>
      <c r="H1352" s="117"/>
      <c r="I1352" s="216"/>
      <c r="J1352" s="216"/>
      <c r="K1352" s="216"/>
      <c r="L1352" s="216"/>
      <c r="M1352" s="216"/>
      <c r="N1352" s="216"/>
      <c r="O1352" s="216"/>
      <c r="P1352" s="216"/>
      <c r="Q1352" s="216"/>
      <c r="R1352" s="216"/>
      <c r="S1352" s="216"/>
      <c r="T1352" s="216"/>
      <c r="U1352" s="216"/>
      <c r="V1352" s="216"/>
    </row>
    <row r="1353" spans="1:34" x14ac:dyDescent="0.3">
      <c r="A1353" s="117">
        <f t="shared" si="88"/>
        <v>0</v>
      </c>
      <c r="B1353" s="117">
        <f t="shared" si="88"/>
        <v>0</v>
      </c>
      <c r="C1353" s="117">
        <f t="shared" si="84"/>
        <v>0</v>
      </c>
      <c r="D1353" s="117">
        <f t="shared" si="85"/>
        <v>9</v>
      </c>
      <c r="E1353" s="117">
        <f t="shared" si="87"/>
        <v>9</v>
      </c>
      <c r="F1353" s="117">
        <f>IF(B1353="","",(((E1353+F1377)/(D1353))-10^-0.0000001)^-1)</f>
        <v>0.33333330774905945</v>
      </c>
      <c r="G1353" s="117">
        <f t="shared" si="86"/>
        <v>0.33333330774905945</v>
      </c>
      <c r="H1353" s="117"/>
      <c r="I1353" s="216"/>
      <c r="J1353" s="216"/>
      <c r="K1353" s="216"/>
      <c r="L1353" s="216"/>
      <c r="M1353" s="216"/>
      <c r="N1353" s="216"/>
      <c r="O1353" s="216"/>
      <c r="P1353" s="216"/>
      <c r="Q1353" s="216"/>
      <c r="R1353" s="216"/>
      <c r="S1353" s="216"/>
      <c r="T1353" s="216"/>
      <c r="U1353" s="216"/>
      <c r="V1353" s="216"/>
    </row>
    <row r="1354" spans="1:34" x14ac:dyDescent="0.3">
      <c r="A1354" s="117">
        <f t="shared" si="88"/>
        <v>0</v>
      </c>
      <c r="B1354" s="117">
        <f t="shared" si="88"/>
        <v>0</v>
      </c>
      <c r="C1354" s="117">
        <f t="shared" si="84"/>
        <v>0</v>
      </c>
      <c r="D1354" s="117">
        <f t="shared" si="85"/>
        <v>9</v>
      </c>
      <c r="E1354" s="117">
        <f t="shared" si="87"/>
        <v>9</v>
      </c>
      <c r="F1354" s="117">
        <f>IF(B1354="","",(((E1354+F1377)/(D1354))-10^-0.0000001)^-1)</f>
        <v>0.33333330774905945</v>
      </c>
      <c r="G1354" s="117">
        <f t="shared" si="86"/>
        <v>0.33333330774905945</v>
      </c>
      <c r="H1354" s="117"/>
      <c r="I1354" s="216"/>
      <c r="J1354" s="216"/>
      <c r="K1354" s="216"/>
      <c r="L1354" s="216"/>
      <c r="M1354" s="216"/>
      <c r="N1354" s="216"/>
      <c r="O1354" s="216"/>
      <c r="P1354" s="216"/>
      <c r="Q1354" s="216"/>
      <c r="R1354" s="216"/>
      <c r="S1354" s="216"/>
      <c r="T1354" s="216"/>
      <c r="U1354" s="216"/>
      <c r="V1354" s="216"/>
    </row>
    <row r="1355" spans="1:34" x14ac:dyDescent="0.3">
      <c r="A1355" s="117">
        <f t="shared" si="88"/>
        <v>0</v>
      </c>
      <c r="B1355" s="117">
        <f t="shared" si="88"/>
        <v>0</v>
      </c>
      <c r="C1355" s="117">
        <f t="shared" si="84"/>
        <v>0</v>
      </c>
      <c r="D1355" s="117">
        <f t="shared" si="85"/>
        <v>9</v>
      </c>
      <c r="E1355" s="117">
        <f t="shared" si="87"/>
        <v>9</v>
      </c>
      <c r="F1355" s="117">
        <f>IF(B1355="","",(((E1355+F1377)/(D1355))-10^-0.0000001)^-1)</f>
        <v>0.33333330774905945</v>
      </c>
      <c r="G1355" s="117">
        <f t="shared" si="86"/>
        <v>0.33333330774905945</v>
      </c>
      <c r="H1355" s="117"/>
      <c r="I1355" s="216"/>
      <c r="J1355" s="216"/>
      <c r="K1355" s="216"/>
      <c r="L1355" s="216"/>
      <c r="M1355" s="216"/>
      <c r="N1355" s="216"/>
      <c r="O1355" s="216"/>
      <c r="P1355" s="216"/>
      <c r="Q1355" s="216"/>
      <c r="R1355" s="216"/>
      <c r="S1355" s="216"/>
      <c r="T1355" s="216"/>
      <c r="U1355" s="216"/>
      <c r="V1355" s="216"/>
    </row>
    <row r="1356" spans="1:34" x14ac:dyDescent="0.3">
      <c r="A1356" s="117">
        <f t="shared" si="88"/>
        <v>0</v>
      </c>
      <c r="B1356" s="117">
        <f t="shared" si="88"/>
        <v>0</v>
      </c>
      <c r="C1356" s="117">
        <f t="shared" si="84"/>
        <v>0</v>
      </c>
      <c r="D1356" s="117">
        <f t="shared" si="85"/>
        <v>9</v>
      </c>
      <c r="E1356" s="117">
        <f t="shared" si="87"/>
        <v>9</v>
      </c>
      <c r="F1356" s="117">
        <f>IF(B1356="","",(((E1356+F1377)/(D1356))-10^-0.0000001)^-1)</f>
        <v>0.33333330774905945</v>
      </c>
      <c r="G1356" s="117">
        <f t="shared" si="86"/>
        <v>0.33333330774905945</v>
      </c>
      <c r="H1356" s="117"/>
      <c r="I1356" s="216"/>
      <c r="J1356" s="216"/>
      <c r="K1356" s="216"/>
      <c r="L1356" s="216"/>
      <c r="M1356" s="216"/>
      <c r="N1356" s="216"/>
      <c r="O1356" s="216"/>
      <c r="P1356" s="216"/>
      <c r="Q1356" s="216"/>
      <c r="R1356" s="216"/>
      <c r="S1356" s="216"/>
      <c r="T1356" s="216"/>
      <c r="U1356" s="216"/>
      <c r="V1356" s="216"/>
    </row>
    <row r="1357" spans="1:34" x14ac:dyDescent="0.3">
      <c r="A1357" s="117">
        <f t="shared" si="88"/>
        <v>0</v>
      </c>
      <c r="B1357" s="117">
        <f t="shared" si="88"/>
        <v>0</v>
      </c>
      <c r="C1357" s="117">
        <f t="shared" si="84"/>
        <v>0</v>
      </c>
      <c r="D1357" s="117">
        <f t="shared" si="85"/>
        <v>9</v>
      </c>
      <c r="E1357" s="117">
        <f t="shared" si="87"/>
        <v>9</v>
      </c>
      <c r="F1357" s="117">
        <f>IF(B1357="","",(((E1357+F1377)/(D1357))-10^-0.0000001)^-1)</f>
        <v>0.33333330774905945</v>
      </c>
      <c r="G1357" s="117">
        <f t="shared" si="86"/>
        <v>0.33333330774905945</v>
      </c>
      <c r="H1357" s="117"/>
      <c r="I1357" s="216"/>
      <c r="J1357" s="216"/>
      <c r="K1357" s="216"/>
      <c r="L1357" s="216"/>
      <c r="M1357" s="216"/>
      <c r="N1357" s="216"/>
      <c r="O1357" s="216"/>
      <c r="P1357" s="216"/>
      <c r="Q1357" s="216"/>
      <c r="R1357" s="216"/>
      <c r="S1357" s="216"/>
      <c r="T1357" s="216"/>
      <c r="U1357" s="216"/>
      <c r="V1357" s="216"/>
    </row>
    <row r="1358" spans="1:34" x14ac:dyDescent="0.3">
      <c r="A1358" s="117" t="str">
        <f t="shared" si="88"/>
        <v>Vorgaben (xWP1 - xs - xWP2)</v>
      </c>
      <c r="B1358" s="117">
        <f t="shared" si="88"/>
        <v>9</v>
      </c>
      <c r="C1358" s="117" t="e">
        <f t="shared" si="84"/>
        <v>#VALUE!</v>
      </c>
      <c r="D1358" s="117">
        <f t="shared" si="85"/>
        <v>9</v>
      </c>
      <c r="E1358" s="117">
        <f t="shared" si="87"/>
        <v>9</v>
      </c>
      <c r="F1358" s="117">
        <f>IF(B1358="","",(((E1358+F1377)/(D1358))-10^-0.0000001)^-1)</f>
        <v>0.33333330774905945</v>
      </c>
      <c r="G1358" s="117">
        <f t="shared" si="86"/>
        <v>0.33333330774905945</v>
      </c>
      <c r="H1358" s="117"/>
      <c r="I1358" s="216"/>
      <c r="J1358" s="216"/>
      <c r="K1358" s="216"/>
      <c r="L1358" s="216"/>
      <c r="M1358" s="216"/>
      <c r="N1358" s="216"/>
      <c r="O1358" s="216"/>
      <c r="P1358" s="216"/>
      <c r="Q1358" s="216"/>
      <c r="R1358" s="216"/>
      <c r="S1358" s="216"/>
      <c r="T1358" s="216"/>
      <c r="U1358" s="216"/>
      <c r="V1358" s="216"/>
    </row>
    <row r="1359" spans="1:34" x14ac:dyDescent="0.3">
      <c r="A1359" s="117">
        <f>(E1358)</f>
        <v>9</v>
      </c>
      <c r="B1359" s="117"/>
      <c r="C1359" s="117"/>
      <c r="D1359" s="117"/>
      <c r="E1359" s="117"/>
      <c r="F1359" s="117"/>
      <c r="G1359" s="117"/>
      <c r="H1359" s="117"/>
      <c r="I1359" s="216"/>
      <c r="J1359" s="216"/>
      <c r="K1359" s="216"/>
      <c r="L1359" s="216"/>
      <c r="M1359" s="216"/>
      <c r="N1359" s="216"/>
      <c r="O1359" s="216"/>
      <c r="P1359" s="216"/>
      <c r="Q1359" s="216"/>
      <c r="R1359" s="216"/>
      <c r="S1359" s="216"/>
      <c r="T1359" s="216"/>
      <c r="U1359" s="216"/>
      <c r="V1359" s="216"/>
    </row>
    <row r="1360" spans="1:34" x14ac:dyDescent="0.3">
      <c r="A1360" s="117" t="e">
        <f>SUM(A1319:A1358)-(40-B1361)*A1358</f>
        <v>#VALUE!</v>
      </c>
      <c r="B1360" s="117" t="e">
        <f>SUM(C1319:C1358)-(40-(B1361))*C1358</f>
        <v>#VALUE!</v>
      </c>
      <c r="C1360" s="117"/>
      <c r="D1360" s="117"/>
      <c r="E1360" s="117"/>
      <c r="F1360" s="117"/>
      <c r="G1360" s="117"/>
      <c r="H1360" s="117"/>
      <c r="I1360" s="216"/>
      <c r="J1360" s="216"/>
      <c r="K1360" s="216"/>
      <c r="L1360" s="216"/>
      <c r="M1360" s="216"/>
      <c r="N1360" s="216"/>
      <c r="O1360" s="216"/>
      <c r="P1360" s="216"/>
      <c r="Q1360" s="216"/>
      <c r="R1360" s="216"/>
      <c r="S1360" s="216"/>
      <c r="T1360" s="216"/>
      <c r="U1360" s="216"/>
      <c r="V1360" s="216"/>
    </row>
    <row r="1361" spans="1:22" x14ac:dyDescent="0.3">
      <c r="A1361" s="117" t="s">
        <v>13</v>
      </c>
      <c r="B1361" s="117">
        <f>EINGABEN!$A$46</f>
        <v>0</v>
      </c>
      <c r="C1361" s="117" t="s">
        <v>18</v>
      </c>
      <c r="D1361" s="117"/>
      <c r="E1361" s="117"/>
      <c r="F1361" s="117"/>
      <c r="G1361" s="117"/>
      <c r="H1361" s="117"/>
      <c r="I1361" s="216"/>
      <c r="J1361" s="216"/>
      <c r="K1361" s="216"/>
      <c r="L1361" s="216"/>
      <c r="M1361" s="216"/>
      <c r="N1361" s="216"/>
      <c r="O1361" s="216"/>
      <c r="P1361" s="216"/>
      <c r="Q1361" s="216"/>
      <c r="R1361" s="216"/>
      <c r="S1361" s="216"/>
      <c r="T1361" s="216"/>
      <c r="U1361" s="216"/>
      <c r="V1361" s="216"/>
    </row>
    <row r="1362" spans="1:22" x14ac:dyDescent="0.3">
      <c r="A1362" s="117"/>
      <c r="B1362" s="117"/>
      <c r="C1362" s="117"/>
      <c r="D1362" s="117"/>
      <c r="E1362" s="117"/>
      <c r="F1362" s="117"/>
      <c r="G1362" s="117"/>
      <c r="H1362" s="117"/>
      <c r="I1362" s="216"/>
      <c r="J1362" s="216"/>
      <c r="K1362" s="216"/>
      <c r="L1362" s="216"/>
      <c r="M1362" s="216"/>
      <c r="N1362" s="216"/>
      <c r="O1362" s="216"/>
      <c r="P1362" s="216"/>
      <c r="Q1362" s="216"/>
      <c r="R1362" s="216"/>
      <c r="S1362" s="216"/>
      <c r="T1362" s="216"/>
      <c r="U1362" s="216"/>
      <c r="V1362" s="216"/>
    </row>
    <row r="1363" spans="1:22" x14ac:dyDescent="0.3">
      <c r="A1363" s="117" t="s">
        <v>11</v>
      </c>
      <c r="B1363" s="117" t="e">
        <f>(B1361*M1360-A1360*I1360)</f>
        <v>#VALUE!</v>
      </c>
      <c r="C1363" s="117" t="s">
        <v>19</v>
      </c>
      <c r="D1363" s="117"/>
      <c r="E1363" s="117" t="s">
        <v>40</v>
      </c>
      <c r="F1363" s="117"/>
      <c r="G1363" s="117"/>
      <c r="H1363" s="117"/>
      <c r="I1363" s="216"/>
      <c r="J1363" s="216"/>
      <c r="K1363" s="216"/>
      <c r="L1363" s="216"/>
      <c r="M1363" s="216"/>
      <c r="N1363" s="216"/>
      <c r="O1363" s="216"/>
      <c r="P1363" s="216"/>
      <c r="Q1363" s="216"/>
      <c r="R1363" s="216"/>
      <c r="S1363" s="216"/>
      <c r="T1363" s="216"/>
      <c r="U1363" s="216"/>
      <c r="V1363" s="216"/>
    </row>
    <row r="1364" spans="1:22" x14ac:dyDescent="0.3">
      <c r="A1364" s="117"/>
      <c r="B1364" s="117"/>
      <c r="C1364" s="117"/>
      <c r="D1364" s="117"/>
      <c r="E1364" s="117"/>
      <c r="F1364" s="117"/>
      <c r="G1364" s="117"/>
      <c r="H1364" s="117"/>
      <c r="I1364" s="216"/>
      <c r="J1364" s="216"/>
      <c r="K1364" s="216"/>
      <c r="L1364" s="216"/>
      <c r="M1364" s="216"/>
      <c r="N1364" s="216"/>
      <c r="O1364" s="216"/>
      <c r="P1364" s="216"/>
      <c r="Q1364" s="216"/>
      <c r="R1364" s="216"/>
      <c r="S1364" s="216"/>
      <c r="T1364" s="216"/>
      <c r="U1364" s="216"/>
      <c r="V1364" s="216"/>
    </row>
    <row r="1365" spans="1:22" x14ac:dyDescent="0.3">
      <c r="A1365" s="117" t="s">
        <v>16</v>
      </c>
      <c r="B1365" s="117" t="e">
        <f>(B1361*B1360-A1360^2)</f>
        <v>#VALUE!</v>
      </c>
      <c r="C1365" s="117" t="s">
        <v>0</v>
      </c>
      <c r="D1365" s="117"/>
      <c r="E1365" s="117" t="s">
        <v>41</v>
      </c>
      <c r="F1365" s="117"/>
      <c r="G1365" s="117"/>
      <c r="H1365" s="117"/>
      <c r="I1365" s="216"/>
      <c r="J1365" s="216"/>
      <c r="K1365" s="216"/>
      <c r="L1365" s="216"/>
      <c r="M1365" s="216"/>
      <c r="N1365" s="216"/>
      <c r="O1365" s="216"/>
      <c r="P1365" s="216"/>
      <c r="Q1365" s="216"/>
      <c r="R1365" s="216"/>
      <c r="S1365" s="216"/>
      <c r="T1365" s="216"/>
      <c r="U1365" s="216"/>
      <c r="V1365" s="216"/>
    </row>
    <row r="1366" spans="1:22" x14ac:dyDescent="0.3">
      <c r="A1366" s="117"/>
      <c r="B1366" s="117"/>
      <c r="C1366" s="117"/>
      <c r="D1366" s="117"/>
      <c r="E1366" s="117"/>
      <c r="F1366" s="117"/>
      <c r="G1366" s="117"/>
      <c r="H1366" s="117"/>
      <c r="I1366" s="216"/>
      <c r="J1366" s="216"/>
      <c r="K1366" s="216"/>
      <c r="L1366" s="216"/>
      <c r="M1366" s="216"/>
      <c r="N1366" s="216"/>
      <c r="O1366" s="216"/>
      <c r="P1366" s="216"/>
      <c r="Q1366" s="216"/>
      <c r="R1366" s="216"/>
      <c r="S1366" s="216"/>
      <c r="T1366" s="216"/>
      <c r="U1366" s="216"/>
      <c r="V1366" s="216"/>
    </row>
    <row r="1367" spans="1:22" x14ac:dyDescent="0.3">
      <c r="A1367" s="117" t="s">
        <v>15</v>
      </c>
      <c r="B1367" s="117">
        <f>(B1361*K1360-(I1360^2))</f>
        <v>0</v>
      </c>
      <c r="C1367" s="117"/>
      <c r="D1367" s="117"/>
      <c r="E1367" s="117"/>
      <c r="F1367" s="117"/>
      <c r="G1367" s="117"/>
      <c r="H1367" s="117"/>
      <c r="I1367" s="216"/>
      <c r="J1367" s="216"/>
      <c r="K1367" s="216"/>
      <c r="L1367" s="216"/>
      <c r="M1367" s="216"/>
      <c r="N1367" s="216"/>
      <c r="O1367" s="216"/>
      <c r="P1367" s="216"/>
      <c r="Q1367" s="216"/>
      <c r="R1367" s="216"/>
      <c r="S1367" s="216"/>
      <c r="T1367" s="216"/>
      <c r="U1367" s="216"/>
      <c r="V1367" s="216"/>
    </row>
    <row r="1368" spans="1:22" x14ac:dyDescent="0.3">
      <c r="A1368" s="117"/>
      <c r="B1368" s="117"/>
      <c r="C1368" s="117"/>
      <c r="D1368" s="117"/>
      <c r="E1368" s="117"/>
      <c r="F1368" s="117"/>
      <c r="G1368" s="117"/>
      <c r="H1368" s="117"/>
      <c r="I1368" s="216"/>
      <c r="J1368" s="216"/>
      <c r="K1368" s="216"/>
      <c r="L1368" s="216"/>
      <c r="M1368" s="216"/>
      <c r="N1368" s="216"/>
      <c r="O1368" s="216"/>
      <c r="P1368" s="216"/>
      <c r="Q1368" s="216"/>
      <c r="R1368" s="216"/>
      <c r="S1368" s="216"/>
      <c r="T1368" s="216"/>
      <c r="U1368" s="216"/>
      <c r="V1368" s="216"/>
    </row>
    <row r="1369" spans="1:22" x14ac:dyDescent="0.3">
      <c r="A1369" s="117"/>
      <c r="B1369" s="117"/>
      <c r="C1369" s="117" t="s">
        <v>35</v>
      </c>
      <c r="D1369" s="117"/>
      <c r="E1369" s="117"/>
      <c r="F1369" s="117" t="e">
        <f>ABS(B1363)/((B1365*B1367)^0.5)</f>
        <v>#VALUE!</v>
      </c>
      <c r="G1369" s="117"/>
      <c r="H1369" s="117"/>
      <c r="I1369" s="216"/>
      <c r="J1369" s="216"/>
      <c r="K1369" s="216"/>
      <c r="L1369" s="216"/>
      <c r="M1369" s="216"/>
      <c r="N1369" s="216"/>
      <c r="O1369" s="216"/>
      <c r="P1369" s="216"/>
      <c r="Q1369" s="216"/>
      <c r="R1369" s="216"/>
      <c r="S1369" s="216"/>
      <c r="T1369" s="216"/>
      <c r="U1369" s="216"/>
      <c r="V1369" s="216"/>
    </row>
    <row r="1370" spans="1:22" x14ac:dyDescent="0.3">
      <c r="A1370" s="117"/>
      <c r="B1370" s="117"/>
      <c r="C1370" s="117"/>
      <c r="D1370" s="117"/>
      <c r="E1370" s="117"/>
      <c r="F1370" s="117"/>
      <c r="G1370" s="117"/>
      <c r="H1370" s="117"/>
      <c r="I1370" s="216"/>
      <c r="J1370" s="216"/>
      <c r="K1370" s="216"/>
      <c r="L1370" s="216"/>
      <c r="M1370" s="216"/>
      <c r="N1370" s="216"/>
      <c r="O1370" s="216"/>
      <c r="P1370" s="216"/>
      <c r="Q1370" s="216"/>
      <c r="R1370" s="216"/>
      <c r="S1370" s="216"/>
      <c r="T1370" s="216"/>
      <c r="U1370" s="216"/>
      <c r="V1370" s="216"/>
    </row>
    <row r="1371" spans="1:22" x14ac:dyDescent="0.3">
      <c r="A1371" s="117"/>
      <c r="B1371" s="117"/>
      <c r="C1371" s="117" t="s">
        <v>36</v>
      </c>
      <c r="D1371" s="117"/>
      <c r="E1371" s="117"/>
      <c r="F1371" s="117" t="e">
        <f>IF(D1379*F1379=0,0,F1369)</f>
        <v>#VALUE!</v>
      </c>
      <c r="G1371" s="117"/>
      <c r="H1371" s="117"/>
      <c r="I1371" s="216"/>
      <c r="J1371" s="216"/>
      <c r="K1371" s="216"/>
      <c r="L1371" s="216"/>
      <c r="M1371" s="216"/>
      <c r="N1371" s="216"/>
      <c r="O1371" s="216"/>
      <c r="P1371" s="216"/>
      <c r="Q1371" s="216"/>
      <c r="R1371" s="216"/>
      <c r="S1371" s="216"/>
      <c r="T1371" s="216"/>
      <c r="U1371" s="216"/>
      <c r="V1371" s="216"/>
    </row>
    <row r="1372" spans="1:22" x14ac:dyDescent="0.3">
      <c r="A1372" s="117"/>
      <c r="B1372" s="117"/>
      <c r="C1372" s="117"/>
      <c r="D1372" s="117"/>
      <c r="E1372" s="117"/>
      <c r="F1372" s="117"/>
      <c r="G1372" s="117"/>
      <c r="H1372" s="117"/>
      <c r="I1372" s="216"/>
      <c r="J1372" s="216"/>
      <c r="K1372" s="216"/>
      <c r="L1372" s="216"/>
      <c r="M1372" s="216"/>
      <c r="N1372" s="216"/>
      <c r="O1372" s="216"/>
      <c r="P1372" s="216"/>
      <c r="Q1372" s="216"/>
      <c r="R1372" s="216"/>
      <c r="S1372" s="216"/>
      <c r="T1372" s="216"/>
      <c r="U1372" s="216"/>
      <c r="V1372" s="216"/>
    </row>
    <row r="1373" spans="1:22" x14ac:dyDescent="0.3">
      <c r="A1373" s="117"/>
      <c r="B1373" s="117"/>
      <c r="C1373" s="117" t="s">
        <v>28</v>
      </c>
      <c r="D1373" s="117" t="e">
        <f>(I1360-F1373*A1360)/B1361</f>
        <v>#VALUE!</v>
      </c>
      <c r="E1373" s="117" t="s">
        <v>31</v>
      </c>
      <c r="F1373" s="117" t="e">
        <f>(B1363/B1365)</f>
        <v>#VALUE!</v>
      </c>
      <c r="G1373" s="117"/>
      <c r="H1373" s="117"/>
      <c r="I1373" s="216"/>
      <c r="J1373" s="216"/>
      <c r="K1373" s="216"/>
      <c r="L1373" s="216"/>
      <c r="M1373" s="216"/>
      <c r="N1373" s="216"/>
      <c r="O1373" s="216"/>
      <c r="P1373" s="216"/>
      <c r="Q1373" s="216"/>
      <c r="R1373" s="216"/>
      <c r="S1373" s="216"/>
      <c r="T1373" s="216"/>
      <c r="U1373" s="216"/>
      <c r="V1373" s="216"/>
    </row>
    <row r="1374" spans="1:22" x14ac:dyDescent="0.3">
      <c r="A1374" s="117"/>
      <c r="B1374" s="117"/>
      <c r="C1374" s="117"/>
      <c r="D1374" s="117"/>
      <c r="E1374" s="117"/>
      <c r="F1374" s="117"/>
      <c r="G1374" s="117"/>
      <c r="H1374" s="117"/>
      <c r="I1374" s="216"/>
      <c r="J1374" s="216"/>
      <c r="K1374" s="216"/>
      <c r="L1374" s="216"/>
      <c r="M1374" s="216"/>
      <c r="N1374" s="216"/>
      <c r="O1374" s="216"/>
      <c r="P1374" s="216"/>
      <c r="Q1374" s="216"/>
      <c r="R1374" s="216"/>
      <c r="S1374" s="216"/>
      <c r="T1374" s="216"/>
      <c r="U1374" s="216"/>
      <c r="V1374" s="216"/>
    </row>
    <row r="1375" spans="1:22" x14ac:dyDescent="0.3">
      <c r="A1375" s="117"/>
      <c r="B1375" s="117"/>
      <c r="C1375" s="117" t="s">
        <v>29</v>
      </c>
      <c r="D1375" s="117" t="e">
        <f>((2.71828184^(-D1373/F1373)))-ABS(V1319-W1319)</f>
        <v>#VALUE!</v>
      </c>
      <c r="E1375" s="117" t="s">
        <v>32</v>
      </c>
      <c r="F1375" s="117">
        <f>'FALL A+F'!$F$159</f>
        <v>0</v>
      </c>
      <c r="G1375" s="117"/>
      <c r="H1375" s="117"/>
      <c r="I1375" s="216"/>
      <c r="J1375" s="216"/>
      <c r="K1375" s="216"/>
      <c r="L1375" s="216"/>
      <c r="M1375" s="216"/>
      <c r="N1375" s="216"/>
      <c r="O1375" s="216"/>
      <c r="P1375" s="216"/>
      <c r="Q1375" s="216"/>
      <c r="R1375" s="216"/>
      <c r="S1375" s="216"/>
      <c r="T1375" s="216"/>
      <c r="U1375" s="216"/>
      <c r="V1375" s="216"/>
    </row>
    <row r="1376" spans="1:22" x14ac:dyDescent="0.3">
      <c r="A1376" s="117"/>
      <c r="B1376" s="117"/>
      <c r="C1376" s="117"/>
      <c r="D1376" s="117"/>
      <c r="E1376" s="117"/>
      <c r="F1376" s="117"/>
      <c r="G1376" s="117"/>
      <c r="H1376" s="117"/>
      <c r="I1376" s="216"/>
      <c r="J1376" s="216"/>
      <c r="K1376" s="216"/>
      <c r="L1376" s="216"/>
      <c r="M1376" s="216"/>
      <c r="N1376" s="216"/>
      <c r="O1376" s="216"/>
      <c r="P1376" s="216"/>
      <c r="Q1376" s="216"/>
      <c r="R1376" s="216"/>
      <c r="S1376" s="216"/>
      <c r="T1376" s="216"/>
      <c r="U1376" s="216"/>
      <c r="V1376" s="216"/>
    </row>
    <row r="1377" spans="1:22" x14ac:dyDescent="0.3">
      <c r="A1377" s="117"/>
      <c r="B1377" s="117"/>
      <c r="C1377" s="117" t="s">
        <v>30</v>
      </c>
      <c r="D1377" s="117">
        <f>(E1358+F1377)</f>
        <v>36</v>
      </c>
      <c r="E1377" s="117" t="s">
        <v>20</v>
      </c>
      <c r="F1377" s="117">
        <f>(MAX(B1238:B1277)-MIN(B1238:B1277))*3</f>
        <v>27</v>
      </c>
      <c r="G1377" s="117"/>
      <c r="H1377" s="117"/>
      <c r="I1377" s="216"/>
      <c r="J1377" s="216"/>
      <c r="K1377" s="216"/>
      <c r="L1377" s="216"/>
      <c r="M1377" s="216"/>
      <c r="N1377" s="216"/>
      <c r="O1377" s="216"/>
      <c r="P1377" s="216"/>
      <c r="Q1377" s="216"/>
      <c r="R1377" s="216"/>
      <c r="S1377" s="216"/>
      <c r="T1377" s="216"/>
      <c r="U1377" s="216"/>
      <c r="V1377" s="216"/>
    </row>
    <row r="1378" spans="1:22" x14ac:dyDescent="0.3">
      <c r="A1378" s="117"/>
      <c r="B1378" s="117"/>
      <c r="C1378" s="117"/>
      <c r="D1378" s="117"/>
      <c r="E1378" s="117"/>
      <c r="F1378" s="117"/>
      <c r="G1378" s="117"/>
      <c r="H1378" s="117"/>
      <c r="I1378" s="216"/>
      <c r="J1378" s="216"/>
      <c r="K1378" s="216"/>
      <c r="L1378" s="216"/>
      <c r="M1378" s="216"/>
      <c r="N1378" s="216"/>
      <c r="O1378" s="216"/>
      <c r="P1378" s="216"/>
      <c r="Q1378" s="216"/>
      <c r="R1378" s="216"/>
      <c r="S1378" s="216"/>
      <c r="T1378" s="216"/>
      <c r="U1378" s="216"/>
      <c r="V1378" s="216"/>
    </row>
    <row r="1379" spans="1:22" x14ac:dyDescent="0.3">
      <c r="A1379" s="117"/>
      <c r="B1379" s="117"/>
      <c r="C1379" s="117" t="s">
        <v>22</v>
      </c>
      <c r="D1379" s="117" t="e">
        <f>IF(A1358&lt;D1375,0,F1369)</f>
        <v>#VALUE!</v>
      </c>
      <c r="E1379" s="117" t="s">
        <v>24</v>
      </c>
      <c r="F1379" s="117" t="e">
        <f>IF(A1319&gt;D1375,0,D1375)</f>
        <v>#VALUE!</v>
      </c>
      <c r="G1379" s="117"/>
      <c r="H1379" s="117"/>
      <c r="I1379" s="216"/>
      <c r="J1379" s="216"/>
      <c r="K1379" s="216"/>
      <c r="L1379" s="216"/>
      <c r="M1379" s="216"/>
      <c r="N1379" s="216"/>
      <c r="O1379" s="216"/>
      <c r="P1379" s="216"/>
      <c r="Q1379" s="216"/>
      <c r="R1379" s="216"/>
      <c r="S1379" s="216"/>
      <c r="T1379" s="216"/>
      <c r="U1379" s="216"/>
      <c r="V1379" s="216"/>
    </row>
    <row r="1380" spans="1:22" x14ac:dyDescent="0.3">
      <c r="A1380" s="117"/>
      <c r="B1380" s="117"/>
      <c r="C1380" s="117"/>
      <c r="D1380" s="117"/>
      <c r="E1380" s="117"/>
      <c r="F1380" s="117"/>
      <c r="G1380" s="117"/>
      <c r="H1380" s="117"/>
      <c r="I1380" s="216"/>
      <c r="J1380" s="216"/>
      <c r="K1380" s="216"/>
      <c r="L1380" s="216"/>
      <c r="M1380" s="216"/>
      <c r="N1380" s="216"/>
      <c r="O1380" s="216"/>
      <c r="P1380" s="216"/>
      <c r="Q1380" s="216"/>
      <c r="R1380" s="216"/>
      <c r="S1380" s="216"/>
      <c r="T1380" s="216"/>
      <c r="U1380" s="216"/>
      <c r="V1380" s="216"/>
    </row>
    <row r="1381" spans="1:22" x14ac:dyDescent="0.3">
      <c r="A1381" s="117"/>
      <c r="B1381" s="117"/>
      <c r="C1381" s="117" t="s">
        <v>23</v>
      </c>
      <c r="D1381" s="117" t="s">
        <v>21</v>
      </c>
      <c r="E1381" s="117"/>
      <c r="F1381" s="117"/>
      <c r="G1381" s="117"/>
      <c r="H1381" s="117"/>
      <c r="I1381" s="216"/>
      <c r="J1381" s="216"/>
      <c r="K1381" s="216"/>
      <c r="L1381" s="216"/>
      <c r="M1381" s="216"/>
      <c r="N1381" s="216"/>
      <c r="O1381" s="216"/>
      <c r="P1381" s="216"/>
      <c r="Q1381" s="216"/>
      <c r="R1381" s="216"/>
      <c r="S1381" s="216"/>
      <c r="T1381" s="216"/>
      <c r="U1381" s="216"/>
      <c r="V1381" s="216"/>
    </row>
    <row r="1382" spans="1:22" x14ac:dyDescent="0.3">
      <c r="A1382" s="117"/>
      <c r="B1382" s="117"/>
      <c r="C1382" s="117"/>
      <c r="D1382" s="117"/>
      <c r="E1382" s="117"/>
      <c r="F1382" s="117"/>
      <c r="G1382" s="117"/>
      <c r="H1382" s="117"/>
      <c r="I1382" s="216"/>
      <c r="J1382" s="216"/>
      <c r="K1382" s="216"/>
      <c r="L1382" s="216"/>
      <c r="M1382" s="216"/>
      <c r="N1382" s="216"/>
      <c r="O1382" s="216"/>
      <c r="P1382" s="216"/>
      <c r="Q1382" s="216"/>
      <c r="R1382" s="216"/>
      <c r="S1382" s="216"/>
      <c r="T1382" s="216"/>
      <c r="U1382" s="216"/>
      <c r="V1382" s="216"/>
    </row>
    <row r="1383" spans="1:22" x14ac:dyDescent="0.3">
      <c r="A1383" s="117"/>
      <c r="B1383" s="117"/>
      <c r="C1383" s="117"/>
      <c r="D1383" s="117"/>
      <c r="E1383" s="117"/>
      <c r="F1383" s="117"/>
      <c r="G1383" s="117"/>
      <c r="H1383" s="117"/>
      <c r="I1383" s="216"/>
      <c r="J1383" s="216"/>
      <c r="K1383" s="216"/>
      <c r="L1383" s="216"/>
      <c r="M1383" s="216"/>
      <c r="N1383" s="216"/>
      <c r="O1383" s="216"/>
      <c r="P1383" s="216"/>
      <c r="Q1383" s="216"/>
      <c r="R1383" s="216"/>
      <c r="S1383" s="216"/>
      <c r="T1383" s="216"/>
      <c r="U1383" s="216"/>
      <c r="V1383" s="216"/>
    </row>
    <row r="1384" spans="1:22" x14ac:dyDescent="0.3">
      <c r="A1384" s="117"/>
      <c r="B1384" s="117"/>
      <c r="C1384" s="117" t="s">
        <v>25</v>
      </c>
      <c r="D1384" s="117"/>
      <c r="E1384" s="117"/>
      <c r="F1384" s="117"/>
      <c r="G1384" s="117"/>
      <c r="H1384" s="117"/>
      <c r="I1384" s="216"/>
      <c r="J1384" s="216"/>
      <c r="K1384" s="216"/>
      <c r="L1384" s="216"/>
      <c r="M1384" s="216"/>
      <c r="N1384" s="216"/>
      <c r="O1384" s="216"/>
      <c r="P1384" s="216"/>
      <c r="Q1384" s="216"/>
      <c r="R1384" s="216"/>
      <c r="S1384" s="216"/>
      <c r="T1384" s="216"/>
      <c r="U1384" s="216"/>
      <c r="V1384" s="216"/>
    </row>
    <row r="1385" spans="1:22" x14ac:dyDescent="0.3">
      <c r="A1385" s="117"/>
      <c r="B1385" s="117"/>
      <c r="C1385" s="117"/>
      <c r="D1385" s="117"/>
      <c r="E1385" s="117"/>
      <c r="F1385" s="117"/>
      <c r="G1385" s="117"/>
      <c r="H1385" s="117"/>
      <c r="I1385" s="216"/>
      <c r="J1385" s="216"/>
      <c r="K1385" s="216"/>
      <c r="L1385" s="216"/>
      <c r="M1385" s="216"/>
      <c r="N1385" s="216"/>
      <c r="O1385" s="216"/>
      <c r="P1385" s="216"/>
      <c r="Q1385" s="216"/>
      <c r="R1385" s="216"/>
      <c r="S1385" s="216"/>
      <c r="T1385" s="216"/>
      <c r="U1385" s="216"/>
      <c r="V1385" s="216"/>
    </row>
    <row r="1386" spans="1:22" x14ac:dyDescent="0.3">
      <c r="A1386" s="117"/>
      <c r="B1386" s="117"/>
      <c r="C1386" s="117" t="s">
        <v>26</v>
      </c>
      <c r="D1386" s="117">
        <v>700</v>
      </c>
      <c r="E1386" s="117" t="s">
        <v>33</v>
      </c>
      <c r="F1386" s="117" t="e">
        <f>((2.71828184^(F1373*LN((D1386)+ABS(V1319-W1319)))+D1373)/((2.71828184^(F1373*LN((D1386)+ABS(V1319-W1319)))+D1373)+1))*1</f>
        <v>#VALUE!</v>
      </c>
      <c r="G1386" s="117"/>
      <c r="H1386" s="117"/>
      <c r="I1386" s="216"/>
      <c r="J1386" s="216"/>
      <c r="K1386" s="216"/>
      <c r="L1386" s="216"/>
      <c r="M1386" s="216"/>
      <c r="N1386" s="216"/>
      <c r="O1386" s="216"/>
      <c r="P1386" s="216"/>
      <c r="Q1386" s="216"/>
      <c r="R1386" s="216"/>
      <c r="S1386" s="216"/>
      <c r="T1386" s="216"/>
      <c r="U1386" s="216"/>
      <c r="V1386" s="216"/>
    </row>
    <row r="1387" spans="1:22" x14ac:dyDescent="0.3">
      <c r="A1387" s="117"/>
      <c r="B1387" s="117"/>
      <c r="C1387" s="117" t="s">
        <v>49</v>
      </c>
      <c r="D1387" s="117"/>
      <c r="E1387" s="117"/>
      <c r="F1387" s="117"/>
      <c r="G1387" s="117"/>
      <c r="H1387" s="117"/>
      <c r="I1387" s="216"/>
      <c r="J1387" s="216"/>
      <c r="K1387" s="216"/>
      <c r="L1387" s="216"/>
      <c r="M1387" s="216"/>
      <c r="N1387" s="216"/>
      <c r="O1387" s="216"/>
      <c r="P1387" s="216"/>
      <c r="Q1387" s="216"/>
      <c r="R1387" s="216"/>
      <c r="S1387" s="216"/>
      <c r="T1387" s="216"/>
      <c r="U1387" s="216"/>
      <c r="V1387" s="216"/>
    </row>
    <row r="1388" spans="1:22" x14ac:dyDescent="0.3">
      <c r="A1388" s="117"/>
      <c r="B1388" s="117"/>
      <c r="C1388" s="117"/>
      <c r="D1388" s="117"/>
      <c r="E1388" s="117"/>
      <c r="F1388" s="117"/>
      <c r="G1388" s="117"/>
      <c r="H1388" s="117"/>
      <c r="I1388" s="216"/>
      <c r="J1388" s="216"/>
      <c r="K1388" s="216"/>
      <c r="L1388" s="216"/>
      <c r="M1388" s="216"/>
      <c r="N1388" s="216"/>
      <c r="O1388" s="216"/>
      <c r="P1388" s="216"/>
      <c r="Q1388" s="216"/>
      <c r="R1388" s="216"/>
      <c r="S1388" s="216"/>
      <c r="T1388" s="216"/>
      <c r="U1388" s="216"/>
      <c r="V1388" s="216"/>
    </row>
    <row r="1389" spans="1:22" x14ac:dyDescent="0.3">
      <c r="A1389" s="117"/>
      <c r="B1389" s="117"/>
      <c r="C1389" s="117" t="s">
        <v>27</v>
      </c>
      <c r="D1389" s="117">
        <v>302.83999999999997</v>
      </c>
      <c r="E1389" s="117" t="s">
        <v>34</v>
      </c>
      <c r="F1389" s="117" t="e">
        <f>(2.71828184^((LN((D1389/D1377)/(1-(D1389/D1377)))-D1373)/F1373))</f>
        <v>#NUM!</v>
      </c>
      <c r="G1389" s="117"/>
      <c r="H1389" s="117"/>
      <c r="I1389" s="216"/>
      <c r="J1389" s="216"/>
      <c r="K1389" s="216"/>
      <c r="L1389" s="216"/>
      <c r="M1389" s="216"/>
      <c r="N1389" s="216"/>
      <c r="O1389" s="216"/>
      <c r="P1389" s="216"/>
      <c r="Q1389" s="216"/>
      <c r="R1389" s="216"/>
      <c r="S1389" s="216"/>
      <c r="T1389" s="216"/>
      <c r="U1389" s="216"/>
      <c r="V1389" s="216"/>
    </row>
    <row r="1390" spans="1:22" x14ac:dyDescent="0.3">
      <c r="A1390" s="117"/>
      <c r="B1390" s="117"/>
      <c r="C1390" s="117" t="s">
        <v>38</v>
      </c>
      <c r="D1390" s="117"/>
      <c r="E1390" s="117"/>
      <c r="F1390" s="117"/>
      <c r="G1390" s="117"/>
      <c r="H1390" s="117"/>
      <c r="I1390" s="216"/>
      <c r="J1390" s="216"/>
      <c r="K1390" s="216"/>
      <c r="L1390" s="216"/>
      <c r="M1390" s="216"/>
      <c r="N1390" s="216"/>
      <c r="O1390" s="216"/>
      <c r="P1390" s="216"/>
      <c r="Q1390" s="216"/>
      <c r="R1390" s="216"/>
      <c r="S1390" s="216"/>
      <c r="T1390" s="216"/>
      <c r="U1390" s="216"/>
      <c r="V1390" s="216"/>
    </row>
    <row r="1391" spans="1:22" x14ac:dyDescent="0.3">
      <c r="A1391" s="117"/>
      <c r="B1391" s="117"/>
      <c r="C1391" s="117" t="s">
        <v>39</v>
      </c>
      <c r="D1391" s="117"/>
      <c r="E1391" s="117"/>
      <c r="F1391" s="117"/>
      <c r="G1391" s="117"/>
      <c r="H1391" s="117"/>
      <c r="I1391" s="216"/>
      <c r="J1391" s="216"/>
      <c r="K1391" s="216"/>
      <c r="L1391" s="216"/>
      <c r="M1391" s="216"/>
      <c r="N1391" s="216"/>
      <c r="O1391" s="216"/>
      <c r="P1391" s="216"/>
      <c r="Q1391" s="216"/>
      <c r="R1391" s="216"/>
      <c r="S1391" s="216"/>
      <c r="T1391" s="216"/>
      <c r="U1391" s="216"/>
      <c r="V1391" s="216"/>
    </row>
    <row r="1392" spans="1:22" x14ac:dyDescent="0.3">
      <c r="A1392" s="117"/>
      <c r="B1392" s="117"/>
      <c r="C1392" s="117"/>
      <c r="D1392" s="117"/>
      <c r="E1392" s="117"/>
      <c r="F1392" s="117"/>
      <c r="G1392" s="117"/>
      <c r="H1392" s="117"/>
      <c r="I1392" s="216"/>
      <c r="J1392" s="216"/>
      <c r="K1392" s="216"/>
      <c r="L1392" s="216"/>
      <c r="M1392" s="216"/>
      <c r="N1392" s="216"/>
      <c r="O1392" s="216"/>
      <c r="P1392" s="216"/>
      <c r="Q1392" s="216"/>
      <c r="R1392" s="216"/>
      <c r="S1392" s="216"/>
      <c r="T1392" s="216"/>
      <c r="U1392" s="216"/>
      <c r="V1392" s="216"/>
    </row>
    <row r="1393" spans="1:22" x14ac:dyDescent="0.3">
      <c r="A1393" s="117"/>
      <c r="B1393" s="117"/>
      <c r="C1393" s="117"/>
      <c r="D1393" s="117"/>
      <c r="E1393" s="117"/>
      <c r="F1393" s="117"/>
      <c r="G1393" s="117"/>
      <c r="H1393" s="117"/>
      <c r="I1393" s="216"/>
      <c r="J1393" s="216"/>
      <c r="K1393" s="216"/>
      <c r="L1393" s="216"/>
      <c r="M1393" s="216"/>
      <c r="N1393" s="216"/>
      <c r="O1393" s="216"/>
      <c r="P1393" s="216"/>
      <c r="Q1393" s="216"/>
      <c r="R1393" s="216"/>
      <c r="S1393" s="216"/>
      <c r="T1393" s="216"/>
      <c r="U1393" s="216"/>
      <c r="V1393" s="216"/>
    </row>
    <row r="1394" spans="1:22" x14ac:dyDescent="0.3">
      <c r="A1394" s="117"/>
      <c r="B1394" s="117"/>
      <c r="C1394" s="117"/>
      <c r="D1394" s="117"/>
      <c r="E1394" s="117"/>
      <c r="F1394" s="117"/>
      <c r="G1394" s="117"/>
      <c r="H1394" s="117"/>
      <c r="I1394" s="216"/>
      <c r="J1394" s="216"/>
      <c r="K1394" s="216"/>
      <c r="L1394" s="216"/>
      <c r="M1394" s="216"/>
      <c r="N1394" s="216"/>
      <c r="O1394" s="216"/>
      <c r="P1394" s="216"/>
      <c r="Q1394" s="216"/>
      <c r="R1394" s="216"/>
      <c r="S1394" s="216"/>
      <c r="T1394" s="216"/>
      <c r="U1394" s="216"/>
      <c r="V1394" s="216"/>
    </row>
    <row r="1395" spans="1:22" x14ac:dyDescent="0.3">
      <c r="A1395" s="117"/>
      <c r="B1395" s="117"/>
      <c r="C1395" s="117"/>
      <c r="D1395" s="117"/>
      <c r="E1395" s="117"/>
      <c r="F1395" s="117"/>
      <c r="G1395" s="117"/>
      <c r="H1395" s="117"/>
      <c r="I1395" s="216"/>
      <c r="J1395" s="216"/>
      <c r="K1395" s="216"/>
      <c r="L1395" s="216"/>
      <c r="M1395" s="216"/>
      <c r="N1395" s="216"/>
      <c r="O1395" s="216"/>
      <c r="P1395" s="216"/>
      <c r="Q1395" s="216"/>
      <c r="R1395" s="216"/>
      <c r="S1395" s="216"/>
      <c r="T1395" s="216"/>
      <c r="U1395" s="216"/>
      <c r="V1395" s="216"/>
    </row>
    <row r="1396" spans="1:22" x14ac:dyDescent="0.3">
      <c r="A1396" s="117"/>
      <c r="B1396" s="117"/>
      <c r="C1396" s="117"/>
      <c r="D1396" s="117"/>
      <c r="E1396" s="117"/>
      <c r="F1396" s="117"/>
      <c r="G1396" s="117"/>
      <c r="H1396" s="117"/>
      <c r="I1396" s="216"/>
      <c r="J1396" s="216"/>
      <c r="K1396" s="216"/>
      <c r="L1396" s="216"/>
      <c r="M1396" s="216"/>
      <c r="N1396" s="216"/>
      <c r="O1396" s="216"/>
      <c r="P1396" s="216"/>
      <c r="Q1396" s="216"/>
      <c r="R1396" s="216"/>
      <c r="S1396" s="216"/>
      <c r="T1396" s="216"/>
      <c r="U1396" s="216"/>
      <c r="V1396" s="216"/>
    </row>
    <row r="1397" spans="1:22" x14ac:dyDescent="0.3">
      <c r="A1397" s="117"/>
      <c r="B1397" s="117"/>
      <c r="C1397" s="117"/>
      <c r="D1397" s="117"/>
      <c r="E1397" s="117"/>
      <c r="F1397" s="117"/>
      <c r="G1397" s="117"/>
      <c r="H1397" s="117"/>
      <c r="I1397" s="216"/>
      <c r="J1397" s="216"/>
      <c r="K1397" s="216"/>
      <c r="L1397" s="216"/>
      <c r="M1397" s="216"/>
      <c r="N1397" s="216"/>
      <c r="O1397" s="216"/>
      <c r="P1397" s="216"/>
      <c r="Q1397" s="216"/>
      <c r="R1397" s="216"/>
      <c r="S1397" s="216"/>
      <c r="T1397" s="216"/>
      <c r="U1397" s="216"/>
      <c r="V1397" s="216"/>
    </row>
    <row r="1398" spans="1:22" x14ac:dyDescent="0.3">
      <c r="A1398" s="117"/>
      <c r="B1398" s="117"/>
      <c r="C1398" s="117"/>
      <c r="D1398" s="117"/>
      <c r="E1398" s="117"/>
      <c r="F1398" s="117"/>
      <c r="G1398" s="117"/>
      <c r="H1398" s="117"/>
      <c r="I1398" s="216"/>
      <c r="J1398" s="216"/>
      <c r="K1398" s="216"/>
      <c r="L1398" s="216"/>
      <c r="M1398" s="216"/>
      <c r="N1398" s="216"/>
      <c r="O1398" s="216"/>
      <c r="P1398" s="216"/>
      <c r="Q1398" s="216"/>
      <c r="R1398" s="216"/>
      <c r="S1398" s="216"/>
      <c r="T1398" s="216"/>
      <c r="U1398" s="216"/>
      <c r="V1398" s="216"/>
    </row>
    <row r="1399" spans="1:22" x14ac:dyDescent="0.3">
      <c r="A1399" s="117" t="s">
        <v>7</v>
      </c>
      <c r="B1399" s="117" t="s">
        <v>8</v>
      </c>
      <c r="C1399" s="117" t="s">
        <v>12</v>
      </c>
      <c r="D1399" s="117" t="s">
        <v>9</v>
      </c>
      <c r="E1399" s="117" t="s">
        <v>10</v>
      </c>
      <c r="F1399" s="117" t="s">
        <v>17</v>
      </c>
      <c r="G1399" s="117" t="s">
        <v>14</v>
      </c>
      <c r="H1399" s="117"/>
      <c r="I1399" s="216"/>
      <c r="J1399" s="216"/>
      <c r="K1399" s="216"/>
      <c r="L1399" s="216"/>
      <c r="M1399" s="216"/>
      <c r="N1399" s="216"/>
      <c r="O1399" s="216"/>
      <c r="P1399" s="216"/>
      <c r="Q1399" s="216"/>
      <c r="R1399" s="216"/>
      <c r="S1399" s="216"/>
      <c r="T1399" s="216"/>
      <c r="U1399" s="216"/>
      <c r="V1399" s="216"/>
    </row>
    <row r="1400" spans="1:22" x14ac:dyDescent="0.3">
      <c r="A1400" s="117">
        <f t="shared" ref="A1400:B1419" si="89">A6</f>
        <v>0</v>
      </c>
      <c r="B1400" s="117">
        <f t="shared" si="89"/>
        <v>0</v>
      </c>
      <c r="C1400" s="117">
        <f t="shared" ref="C1400:C1439" si="90">(A1400^2)</f>
        <v>0</v>
      </c>
      <c r="D1400" s="117">
        <f>IF(B1400=0,E1400,B1400)</f>
        <v>9</v>
      </c>
      <c r="E1400" s="117">
        <f>MAX(B1400:B1439)</f>
        <v>9</v>
      </c>
      <c r="F1400" s="117">
        <f>IF(B1400="","",(((E1400+F1458)/(D1400))-10^-0.0000001)^-1)</f>
        <v>0.31249997751382175</v>
      </c>
      <c r="G1400" s="117">
        <f>IF(B1400="",1,F1400)</f>
        <v>0.31249997751382175</v>
      </c>
      <c r="H1400" s="117"/>
      <c r="I1400" s="216"/>
      <c r="J1400" s="216"/>
      <c r="K1400" s="216"/>
      <c r="L1400" s="216"/>
      <c r="M1400" s="216"/>
      <c r="N1400" s="216"/>
      <c r="O1400" s="216"/>
      <c r="P1400" s="216"/>
      <c r="Q1400" s="216"/>
      <c r="R1400" s="216"/>
      <c r="S1400" s="216"/>
      <c r="T1400" s="216"/>
      <c r="U1400" s="216"/>
      <c r="V1400" s="216"/>
    </row>
    <row r="1401" spans="1:22" x14ac:dyDescent="0.3">
      <c r="A1401" s="117">
        <f t="shared" si="89"/>
        <v>0</v>
      </c>
      <c r="B1401" s="117">
        <f t="shared" si="89"/>
        <v>0</v>
      </c>
      <c r="C1401" s="117">
        <f t="shared" si="90"/>
        <v>0</v>
      </c>
      <c r="D1401" s="117">
        <f t="shared" ref="D1401:D1439" si="91">IF(B1401=0,E1401,B1401)</f>
        <v>9</v>
      </c>
      <c r="E1401" s="117">
        <f>(E1400)</f>
        <v>9</v>
      </c>
      <c r="F1401" s="117">
        <f>IF(B1401="","",(((E1401+F1458)/(D1401))-10^-0.0000001)^-1)</f>
        <v>0.31249997751382175</v>
      </c>
      <c r="G1401" s="117">
        <f t="shared" ref="G1401:G1439" si="92">IF(B1401="",1,F1401)</f>
        <v>0.31249997751382175</v>
      </c>
      <c r="H1401" s="117"/>
      <c r="I1401" s="216"/>
      <c r="J1401" s="216"/>
      <c r="K1401" s="216"/>
      <c r="L1401" s="216"/>
      <c r="M1401" s="216"/>
      <c r="N1401" s="216"/>
      <c r="O1401" s="216"/>
      <c r="P1401" s="216"/>
      <c r="Q1401" s="216"/>
      <c r="R1401" s="216"/>
      <c r="S1401" s="216"/>
      <c r="T1401" s="216"/>
      <c r="U1401" s="216"/>
      <c r="V1401" s="216"/>
    </row>
    <row r="1402" spans="1:22" x14ac:dyDescent="0.3">
      <c r="A1402" s="117">
        <f t="shared" si="89"/>
        <v>0</v>
      </c>
      <c r="B1402" s="117">
        <f t="shared" si="89"/>
        <v>0</v>
      </c>
      <c r="C1402" s="117">
        <f t="shared" si="90"/>
        <v>0</v>
      </c>
      <c r="D1402" s="117">
        <f t="shared" si="91"/>
        <v>9</v>
      </c>
      <c r="E1402" s="117">
        <f t="shared" ref="E1402:E1439" si="93">(E1401)</f>
        <v>9</v>
      </c>
      <c r="F1402" s="117">
        <f>IF(B1402="","",(((E1402+F1458)/(D1402))-10^-0.0000001)^-1)</f>
        <v>0.31249997751382175</v>
      </c>
      <c r="G1402" s="117">
        <f t="shared" si="92"/>
        <v>0.31249997751382175</v>
      </c>
      <c r="H1402" s="117"/>
      <c r="I1402" s="216"/>
      <c r="J1402" s="216"/>
      <c r="K1402" s="216"/>
      <c r="L1402" s="216"/>
      <c r="M1402" s="216"/>
      <c r="N1402" s="216"/>
      <c r="O1402" s="216"/>
      <c r="P1402" s="216"/>
      <c r="Q1402" s="216"/>
      <c r="R1402" s="216"/>
      <c r="S1402" s="216"/>
      <c r="T1402" s="216"/>
      <c r="U1402" s="216"/>
      <c r="V1402" s="216"/>
    </row>
    <row r="1403" spans="1:22" x14ac:dyDescent="0.3">
      <c r="A1403" s="117">
        <f t="shared" si="89"/>
        <v>0</v>
      </c>
      <c r="B1403" s="117">
        <f t="shared" si="89"/>
        <v>0</v>
      </c>
      <c r="C1403" s="117">
        <f t="shared" si="90"/>
        <v>0</v>
      </c>
      <c r="D1403" s="117">
        <f t="shared" si="91"/>
        <v>9</v>
      </c>
      <c r="E1403" s="117">
        <f t="shared" si="93"/>
        <v>9</v>
      </c>
      <c r="F1403" s="117">
        <f>IF(B1403="","",(((E1403+F1458)/(D1403))-10^-0.0000001)^-1)</f>
        <v>0.31249997751382175</v>
      </c>
      <c r="G1403" s="117">
        <f t="shared" si="92"/>
        <v>0.31249997751382175</v>
      </c>
      <c r="H1403" s="117"/>
      <c r="I1403" s="216"/>
      <c r="J1403" s="216"/>
      <c r="K1403" s="216"/>
      <c r="L1403" s="216"/>
      <c r="M1403" s="216"/>
      <c r="N1403" s="216"/>
      <c r="O1403" s="216"/>
      <c r="P1403" s="216"/>
      <c r="Q1403" s="216"/>
      <c r="R1403" s="216"/>
      <c r="S1403" s="216"/>
      <c r="T1403" s="216"/>
      <c r="U1403" s="216"/>
      <c r="V1403" s="216"/>
    </row>
    <row r="1404" spans="1:22" x14ac:dyDescent="0.3">
      <c r="A1404" s="117">
        <f t="shared" si="89"/>
        <v>0</v>
      </c>
      <c r="B1404" s="117">
        <f t="shared" si="89"/>
        <v>0</v>
      </c>
      <c r="C1404" s="117">
        <f t="shared" si="90"/>
        <v>0</v>
      </c>
      <c r="D1404" s="117">
        <f t="shared" si="91"/>
        <v>9</v>
      </c>
      <c r="E1404" s="117">
        <f t="shared" si="93"/>
        <v>9</v>
      </c>
      <c r="F1404" s="117">
        <f>IF(B1404="","",(((E1404+F1458)/(D1404))-10^-0.0000001)^-1)</f>
        <v>0.31249997751382175</v>
      </c>
      <c r="G1404" s="117">
        <f t="shared" si="92"/>
        <v>0.31249997751382175</v>
      </c>
      <c r="H1404" s="117"/>
      <c r="I1404" s="216"/>
      <c r="J1404" s="216"/>
      <c r="K1404" s="216"/>
      <c r="L1404" s="216"/>
      <c r="M1404" s="216"/>
      <c r="N1404" s="216"/>
      <c r="O1404" s="216"/>
      <c r="P1404" s="216"/>
      <c r="Q1404" s="216"/>
      <c r="R1404" s="216"/>
      <c r="S1404" s="216"/>
      <c r="T1404" s="216"/>
      <c r="U1404" s="216"/>
      <c r="V1404" s="216"/>
    </row>
    <row r="1405" spans="1:22" x14ac:dyDescent="0.3">
      <c r="A1405" s="117">
        <f t="shared" si="89"/>
        <v>0</v>
      </c>
      <c r="B1405" s="117">
        <f t="shared" si="89"/>
        <v>0</v>
      </c>
      <c r="C1405" s="117">
        <f t="shared" si="90"/>
        <v>0</v>
      </c>
      <c r="D1405" s="117">
        <f t="shared" si="91"/>
        <v>9</v>
      </c>
      <c r="E1405" s="117">
        <f t="shared" si="93"/>
        <v>9</v>
      </c>
      <c r="F1405" s="117">
        <f>IF(B1405="","",(((E1405+F1458)/(D1405))-10^-0.0000001)^-1)</f>
        <v>0.31249997751382175</v>
      </c>
      <c r="G1405" s="117">
        <f t="shared" si="92"/>
        <v>0.31249997751382175</v>
      </c>
      <c r="H1405" s="117"/>
      <c r="I1405" s="216"/>
      <c r="J1405" s="216"/>
      <c r="K1405" s="216"/>
      <c r="L1405" s="216"/>
      <c r="M1405" s="216"/>
      <c r="N1405" s="216"/>
      <c r="O1405" s="216"/>
      <c r="P1405" s="216"/>
      <c r="Q1405" s="216"/>
      <c r="R1405" s="216"/>
      <c r="S1405" s="216"/>
      <c r="T1405" s="216"/>
      <c r="U1405" s="216"/>
      <c r="V1405" s="216"/>
    </row>
    <row r="1406" spans="1:22" x14ac:dyDescent="0.3">
      <c r="A1406" s="117">
        <f t="shared" si="89"/>
        <v>0</v>
      </c>
      <c r="B1406" s="117">
        <f t="shared" si="89"/>
        <v>0</v>
      </c>
      <c r="C1406" s="117">
        <f t="shared" si="90"/>
        <v>0</v>
      </c>
      <c r="D1406" s="117">
        <f t="shared" si="91"/>
        <v>9</v>
      </c>
      <c r="E1406" s="117">
        <f t="shared" si="93"/>
        <v>9</v>
      </c>
      <c r="F1406" s="117">
        <f>IF(B1406="","",(((E1406+F1458)/(D1406))-10^-0.0000001)^-1)</f>
        <v>0.31249997751382175</v>
      </c>
      <c r="G1406" s="117">
        <f t="shared" si="92"/>
        <v>0.31249997751382175</v>
      </c>
      <c r="H1406" s="117"/>
      <c r="I1406" s="216"/>
      <c r="J1406" s="216"/>
      <c r="K1406" s="216"/>
      <c r="L1406" s="216"/>
      <c r="M1406" s="216"/>
      <c r="N1406" s="216"/>
      <c r="O1406" s="216"/>
      <c r="P1406" s="216"/>
      <c r="Q1406" s="216"/>
      <c r="R1406" s="216"/>
      <c r="S1406" s="216"/>
      <c r="T1406" s="216"/>
      <c r="U1406" s="216"/>
      <c r="V1406" s="216"/>
    </row>
    <row r="1407" spans="1:22" x14ac:dyDescent="0.3">
      <c r="A1407" s="117">
        <f t="shared" si="89"/>
        <v>0</v>
      </c>
      <c r="B1407" s="117">
        <f t="shared" si="89"/>
        <v>0</v>
      </c>
      <c r="C1407" s="117">
        <f t="shared" si="90"/>
        <v>0</v>
      </c>
      <c r="D1407" s="117">
        <f t="shared" si="91"/>
        <v>9</v>
      </c>
      <c r="E1407" s="117">
        <f t="shared" si="93"/>
        <v>9</v>
      </c>
      <c r="F1407" s="117">
        <f>IF(B1407="","",(((E1407+F1458)/(D1407))-10^-0.0000001)^-1)</f>
        <v>0.31249997751382175</v>
      </c>
      <c r="G1407" s="117">
        <f t="shared" si="92"/>
        <v>0.31249997751382175</v>
      </c>
      <c r="H1407" s="117"/>
      <c r="I1407" s="216"/>
      <c r="J1407" s="216"/>
      <c r="K1407" s="216"/>
      <c r="L1407" s="216"/>
      <c r="M1407" s="216"/>
      <c r="N1407" s="216"/>
      <c r="O1407" s="216"/>
      <c r="P1407" s="216"/>
      <c r="Q1407" s="216"/>
      <c r="R1407" s="216"/>
      <c r="S1407" s="216"/>
      <c r="T1407" s="216"/>
      <c r="U1407" s="216"/>
      <c r="V1407" s="216"/>
    </row>
    <row r="1408" spans="1:22" x14ac:dyDescent="0.3">
      <c r="A1408" s="117">
        <f t="shared" si="89"/>
        <v>0</v>
      </c>
      <c r="B1408" s="117">
        <f t="shared" si="89"/>
        <v>0</v>
      </c>
      <c r="C1408" s="117">
        <f t="shared" si="90"/>
        <v>0</v>
      </c>
      <c r="D1408" s="117">
        <f t="shared" si="91"/>
        <v>9</v>
      </c>
      <c r="E1408" s="117">
        <f t="shared" si="93"/>
        <v>9</v>
      </c>
      <c r="F1408" s="117">
        <f>IF(B1408="","",(((E1408+F1458)/(D1408))-10^-0.0000001)^-1)</f>
        <v>0.31249997751382175</v>
      </c>
      <c r="G1408" s="117">
        <f t="shared" si="92"/>
        <v>0.31249997751382175</v>
      </c>
      <c r="H1408" s="117"/>
      <c r="I1408" s="216"/>
      <c r="J1408" s="216"/>
      <c r="K1408" s="216"/>
      <c r="L1408" s="216"/>
      <c r="M1408" s="216"/>
      <c r="N1408" s="216"/>
      <c r="O1408" s="216"/>
      <c r="P1408" s="216"/>
      <c r="Q1408" s="216"/>
      <c r="R1408" s="216"/>
      <c r="S1408" s="216"/>
      <c r="T1408" s="216"/>
      <c r="U1408" s="216"/>
      <c r="V1408" s="216"/>
    </row>
    <row r="1409" spans="1:22" x14ac:dyDescent="0.3">
      <c r="A1409" s="117">
        <f t="shared" si="89"/>
        <v>0</v>
      </c>
      <c r="B1409" s="117">
        <f t="shared" si="89"/>
        <v>0</v>
      </c>
      <c r="C1409" s="117">
        <f t="shared" si="90"/>
        <v>0</v>
      </c>
      <c r="D1409" s="117">
        <f t="shared" si="91"/>
        <v>9</v>
      </c>
      <c r="E1409" s="117">
        <f t="shared" si="93"/>
        <v>9</v>
      </c>
      <c r="F1409" s="117">
        <f>IF(B1409="","",(((E1409+F1458)/(D1409))-10^-0.0000001)^-1)</f>
        <v>0.31249997751382175</v>
      </c>
      <c r="G1409" s="117">
        <f t="shared" si="92"/>
        <v>0.31249997751382175</v>
      </c>
      <c r="H1409" s="117"/>
      <c r="I1409" s="216"/>
      <c r="J1409" s="216"/>
      <c r="K1409" s="216"/>
      <c r="L1409" s="216"/>
      <c r="M1409" s="216"/>
      <c r="N1409" s="216"/>
      <c r="O1409" s="216"/>
      <c r="P1409" s="216"/>
      <c r="Q1409" s="216"/>
      <c r="R1409" s="216"/>
      <c r="S1409" s="216"/>
      <c r="T1409" s="216"/>
      <c r="U1409" s="216"/>
      <c r="V1409" s="216"/>
    </row>
    <row r="1410" spans="1:22" x14ac:dyDescent="0.3">
      <c r="A1410" s="117">
        <f t="shared" si="89"/>
        <v>0</v>
      </c>
      <c r="B1410" s="117">
        <f t="shared" si="89"/>
        <v>0</v>
      </c>
      <c r="C1410" s="117">
        <f t="shared" si="90"/>
        <v>0</v>
      </c>
      <c r="D1410" s="117">
        <f t="shared" si="91"/>
        <v>9</v>
      </c>
      <c r="E1410" s="117">
        <f t="shared" si="93"/>
        <v>9</v>
      </c>
      <c r="F1410" s="117">
        <f>IF(B1410="","",(((E1410+F1458)/(D1410))-10^-0.0000001)^-1)</f>
        <v>0.31249997751382175</v>
      </c>
      <c r="G1410" s="117">
        <f t="shared" si="92"/>
        <v>0.31249997751382175</v>
      </c>
      <c r="H1410" s="117"/>
      <c r="I1410" s="216"/>
      <c r="J1410" s="216"/>
      <c r="K1410" s="216"/>
      <c r="L1410" s="216"/>
      <c r="M1410" s="216"/>
      <c r="N1410" s="216"/>
      <c r="O1410" s="216"/>
      <c r="P1410" s="216"/>
      <c r="Q1410" s="216"/>
      <c r="R1410" s="216"/>
      <c r="S1410" s="216"/>
      <c r="T1410" s="216"/>
      <c r="U1410" s="216"/>
      <c r="V1410" s="216"/>
    </row>
    <row r="1411" spans="1:22" x14ac:dyDescent="0.3">
      <c r="A1411" s="117">
        <f t="shared" si="89"/>
        <v>0</v>
      </c>
      <c r="B1411" s="117">
        <f t="shared" si="89"/>
        <v>0</v>
      </c>
      <c r="C1411" s="117">
        <f t="shared" si="90"/>
        <v>0</v>
      </c>
      <c r="D1411" s="117">
        <f t="shared" si="91"/>
        <v>9</v>
      </c>
      <c r="E1411" s="117">
        <f t="shared" si="93"/>
        <v>9</v>
      </c>
      <c r="F1411" s="117">
        <f>IF(B1411="","",(((E1411+F1458)/(D1411))-10^-0.0000001)^-1)</f>
        <v>0.31249997751382175</v>
      </c>
      <c r="G1411" s="117">
        <f t="shared" si="92"/>
        <v>0.31249997751382175</v>
      </c>
      <c r="H1411" s="117"/>
      <c r="I1411" s="216"/>
      <c r="J1411" s="216"/>
      <c r="K1411" s="216"/>
      <c r="L1411" s="216"/>
      <c r="M1411" s="216"/>
      <c r="N1411" s="216"/>
      <c r="O1411" s="216"/>
      <c r="P1411" s="216"/>
      <c r="Q1411" s="216"/>
      <c r="R1411" s="216"/>
      <c r="S1411" s="216"/>
      <c r="T1411" s="216"/>
      <c r="U1411" s="216"/>
      <c r="V1411" s="216"/>
    </row>
    <row r="1412" spans="1:22" x14ac:dyDescent="0.3">
      <c r="A1412" s="117">
        <f t="shared" si="89"/>
        <v>0</v>
      </c>
      <c r="B1412" s="117">
        <f t="shared" si="89"/>
        <v>0</v>
      </c>
      <c r="C1412" s="117">
        <f t="shared" si="90"/>
        <v>0</v>
      </c>
      <c r="D1412" s="117">
        <f t="shared" si="91"/>
        <v>9</v>
      </c>
      <c r="E1412" s="117">
        <f t="shared" si="93"/>
        <v>9</v>
      </c>
      <c r="F1412" s="117">
        <f>IF(B1412="","",(((E1412+F1458)/(D1412))-10^-0.0000001)^-1)</f>
        <v>0.31249997751382175</v>
      </c>
      <c r="G1412" s="117">
        <f t="shared" si="92"/>
        <v>0.31249997751382175</v>
      </c>
      <c r="H1412" s="117"/>
      <c r="I1412" s="216"/>
      <c r="J1412" s="216"/>
      <c r="K1412" s="216"/>
      <c r="L1412" s="216"/>
      <c r="M1412" s="216"/>
      <c r="N1412" s="216"/>
      <c r="O1412" s="216"/>
      <c r="P1412" s="216"/>
      <c r="Q1412" s="216"/>
      <c r="R1412" s="216"/>
      <c r="S1412" s="216"/>
      <c r="T1412" s="216"/>
      <c r="U1412" s="216"/>
      <c r="V1412" s="216"/>
    </row>
    <row r="1413" spans="1:22" x14ac:dyDescent="0.3">
      <c r="A1413" s="117">
        <f t="shared" si="89"/>
        <v>0</v>
      </c>
      <c r="B1413" s="117">
        <f t="shared" si="89"/>
        <v>0</v>
      </c>
      <c r="C1413" s="117">
        <f t="shared" si="90"/>
        <v>0</v>
      </c>
      <c r="D1413" s="117">
        <f t="shared" si="91"/>
        <v>9</v>
      </c>
      <c r="E1413" s="117">
        <f t="shared" si="93"/>
        <v>9</v>
      </c>
      <c r="F1413" s="117">
        <f>IF(B1413="","",(((E1413+F1458)/(D1413))-10^-0.0000001)^-1)</f>
        <v>0.31249997751382175</v>
      </c>
      <c r="G1413" s="117">
        <f t="shared" si="92"/>
        <v>0.31249997751382175</v>
      </c>
      <c r="H1413" s="117"/>
      <c r="I1413" s="216"/>
      <c r="J1413" s="216"/>
      <c r="K1413" s="216"/>
      <c r="L1413" s="216"/>
      <c r="M1413" s="216"/>
      <c r="N1413" s="216"/>
      <c r="O1413" s="216"/>
      <c r="P1413" s="216"/>
      <c r="Q1413" s="216"/>
      <c r="R1413" s="216"/>
      <c r="S1413" s="216"/>
      <c r="T1413" s="216"/>
      <c r="U1413" s="216"/>
      <c r="V1413" s="216"/>
    </row>
    <row r="1414" spans="1:22" x14ac:dyDescent="0.3">
      <c r="A1414" s="117">
        <f t="shared" si="89"/>
        <v>0</v>
      </c>
      <c r="B1414" s="117">
        <f t="shared" si="89"/>
        <v>0</v>
      </c>
      <c r="C1414" s="117">
        <f t="shared" si="90"/>
        <v>0</v>
      </c>
      <c r="D1414" s="117">
        <f t="shared" si="91"/>
        <v>9</v>
      </c>
      <c r="E1414" s="117">
        <f t="shared" si="93"/>
        <v>9</v>
      </c>
      <c r="F1414" s="117">
        <f>IF(B1414="","",(((E1414+F1458)/(D1414))-10^-0.0000001)^-1)</f>
        <v>0.31249997751382175</v>
      </c>
      <c r="G1414" s="117">
        <f t="shared" si="92"/>
        <v>0.31249997751382175</v>
      </c>
      <c r="H1414" s="117"/>
      <c r="I1414" s="216"/>
      <c r="J1414" s="216"/>
      <c r="K1414" s="216"/>
      <c r="L1414" s="216"/>
      <c r="M1414" s="216"/>
      <c r="N1414" s="216"/>
      <c r="O1414" s="216"/>
      <c r="P1414" s="216"/>
      <c r="Q1414" s="216"/>
      <c r="R1414" s="216"/>
      <c r="S1414" s="216"/>
      <c r="T1414" s="216"/>
      <c r="U1414" s="216"/>
      <c r="V1414" s="216"/>
    </row>
    <row r="1415" spans="1:22" x14ac:dyDescent="0.3">
      <c r="A1415" s="117">
        <f t="shared" si="89"/>
        <v>0</v>
      </c>
      <c r="B1415" s="117">
        <f t="shared" si="89"/>
        <v>0</v>
      </c>
      <c r="C1415" s="117">
        <f t="shared" si="90"/>
        <v>0</v>
      </c>
      <c r="D1415" s="117">
        <f t="shared" si="91"/>
        <v>9</v>
      </c>
      <c r="E1415" s="117">
        <f t="shared" si="93"/>
        <v>9</v>
      </c>
      <c r="F1415" s="117">
        <f>IF(B1415="","",(((E1415+F1458)/(D1415))-10^-0.0000001)^-1)</f>
        <v>0.31249997751382175</v>
      </c>
      <c r="G1415" s="117">
        <f t="shared" si="92"/>
        <v>0.31249997751382175</v>
      </c>
      <c r="H1415" s="117"/>
      <c r="I1415" s="216"/>
      <c r="J1415" s="216"/>
      <c r="K1415" s="216"/>
      <c r="L1415" s="216"/>
      <c r="M1415" s="216"/>
      <c r="N1415" s="216"/>
      <c r="O1415" s="216"/>
      <c r="P1415" s="216"/>
      <c r="Q1415" s="216"/>
      <c r="R1415" s="216"/>
      <c r="S1415" s="216"/>
      <c r="T1415" s="216"/>
      <c r="U1415" s="216"/>
      <c r="V1415" s="216"/>
    </row>
    <row r="1416" spans="1:22" x14ac:dyDescent="0.3">
      <c r="A1416" s="117" t="str">
        <f t="shared" si="89"/>
        <v>Vorgaben (xWP1 - xs - xWP2)</v>
      </c>
      <c r="B1416" s="117">
        <f t="shared" si="89"/>
        <v>9</v>
      </c>
      <c r="C1416" s="117" t="e">
        <f t="shared" si="90"/>
        <v>#VALUE!</v>
      </c>
      <c r="D1416" s="117">
        <f t="shared" si="91"/>
        <v>9</v>
      </c>
      <c r="E1416" s="117">
        <f t="shared" si="93"/>
        <v>9</v>
      </c>
      <c r="F1416" s="117">
        <f>IF(B1416="","",(((E1416+F1458)/(D1416))-10^-0.0000001)^-1)</f>
        <v>0.31249997751382175</v>
      </c>
      <c r="G1416" s="117">
        <f t="shared" si="92"/>
        <v>0.31249997751382175</v>
      </c>
      <c r="H1416" s="117"/>
      <c r="I1416" s="216"/>
      <c r="J1416" s="216"/>
      <c r="K1416" s="216"/>
      <c r="L1416" s="216"/>
      <c r="M1416" s="216"/>
      <c r="N1416" s="216"/>
      <c r="O1416" s="216"/>
      <c r="P1416" s="216"/>
      <c r="Q1416" s="216"/>
      <c r="R1416" s="216"/>
      <c r="S1416" s="216"/>
      <c r="T1416" s="216"/>
      <c r="U1416" s="216"/>
      <c r="V1416" s="216"/>
    </row>
    <row r="1417" spans="1:22" x14ac:dyDescent="0.3">
      <c r="A1417" s="117" t="str">
        <f t="shared" si="89"/>
        <v>Berechnet (x1% - X50% - x99%)</v>
      </c>
      <c r="B1417" s="117">
        <f t="shared" si="89"/>
        <v>6.92</v>
      </c>
      <c r="C1417" s="117" t="e">
        <f t="shared" si="90"/>
        <v>#VALUE!</v>
      </c>
      <c r="D1417" s="117">
        <f t="shared" si="91"/>
        <v>6.92</v>
      </c>
      <c r="E1417" s="117">
        <f t="shared" si="93"/>
        <v>9</v>
      </c>
      <c r="F1417" s="117">
        <f>IF(B1417="","",(((E1417+F1458)/(D1417))-10^-0.0000001)^-1)</f>
        <v>0.2240932526856329</v>
      </c>
      <c r="G1417" s="117">
        <f t="shared" si="92"/>
        <v>0.2240932526856329</v>
      </c>
      <c r="H1417" s="117"/>
      <c r="I1417" s="216"/>
      <c r="J1417" s="216"/>
      <c r="K1417" s="216"/>
      <c r="L1417" s="216"/>
      <c r="M1417" s="216"/>
      <c r="N1417" s="216"/>
      <c r="O1417" s="216"/>
      <c r="P1417" s="216"/>
      <c r="Q1417" s="216"/>
      <c r="R1417" s="216"/>
      <c r="S1417" s="216"/>
      <c r="T1417" s="216"/>
      <c r="U1417" s="216"/>
      <c r="V1417" s="216"/>
    </row>
    <row r="1418" spans="1:22" x14ac:dyDescent="0.3">
      <c r="A1418" s="117" t="str">
        <f t="shared" si="89"/>
        <v>Abfrage:</v>
      </c>
      <c r="B1418" s="117">
        <f t="shared" si="89"/>
        <v>0</v>
      </c>
      <c r="C1418" s="117" t="e">
        <f t="shared" si="90"/>
        <v>#VALUE!</v>
      </c>
      <c r="D1418" s="117">
        <f t="shared" si="91"/>
        <v>9</v>
      </c>
      <c r="E1418" s="117">
        <f t="shared" si="93"/>
        <v>9</v>
      </c>
      <c r="F1418" s="117">
        <f>IF(B1418="","",(((E1418+F1458)/(D1418))-10^-0.0000001)^-1)</f>
        <v>0.31249997751382175</v>
      </c>
      <c r="G1418" s="117">
        <f t="shared" si="92"/>
        <v>0.31249997751382175</v>
      </c>
      <c r="H1418" s="117"/>
      <c r="I1418" s="216"/>
      <c r="J1418" s="216"/>
      <c r="K1418" s="216"/>
      <c r="L1418" s="216"/>
      <c r="M1418" s="216"/>
      <c r="N1418" s="216"/>
      <c r="O1418" s="216"/>
      <c r="P1418" s="216"/>
      <c r="Q1418" s="216"/>
      <c r="R1418" s="216"/>
      <c r="S1418" s="216"/>
      <c r="T1418" s="216"/>
      <c r="U1418" s="216"/>
      <c r="V1418" s="216"/>
    </row>
    <row r="1419" spans="1:22" x14ac:dyDescent="0.3">
      <c r="A1419" s="117" t="str">
        <f t="shared" si="89"/>
        <v>Wenn x = (B23 ≤Abfrage≤ D23)</v>
      </c>
      <c r="B1419" s="117">
        <f t="shared" si="89"/>
        <v>6.92</v>
      </c>
      <c r="C1419" s="117" t="e">
        <f t="shared" si="90"/>
        <v>#VALUE!</v>
      </c>
      <c r="D1419" s="117">
        <f t="shared" si="91"/>
        <v>6.92</v>
      </c>
      <c r="E1419" s="117">
        <f t="shared" si="93"/>
        <v>9</v>
      </c>
      <c r="F1419" s="117">
        <f>IF(B1419="","",(((E1419+F1458)/(D1419))-10^-0.0000001)^-1)</f>
        <v>0.2240932526856329</v>
      </c>
      <c r="G1419" s="117">
        <f t="shared" si="92"/>
        <v>0.2240932526856329</v>
      </c>
      <c r="H1419" s="117"/>
      <c r="I1419" s="216"/>
      <c r="J1419" s="216"/>
      <c r="K1419" s="216"/>
      <c r="L1419" s="216"/>
      <c r="M1419" s="216"/>
      <c r="N1419" s="216"/>
      <c r="O1419" s="216"/>
      <c r="P1419" s="216"/>
      <c r="Q1419" s="216"/>
      <c r="R1419" s="216"/>
      <c r="S1419" s="216"/>
      <c r="T1419" s="216"/>
      <c r="U1419" s="216"/>
      <c r="V1419" s="216"/>
    </row>
    <row r="1420" spans="1:22" x14ac:dyDescent="0.3">
      <c r="A1420" s="117" t="str">
        <f t="shared" ref="A1420:B1439" si="94">A26</f>
        <v>Wenn y [%] = (1≤ Abfrage ≤99)</v>
      </c>
      <c r="B1420" s="117">
        <f t="shared" si="94"/>
        <v>1</v>
      </c>
      <c r="C1420" s="117" t="e">
        <f t="shared" si="90"/>
        <v>#VALUE!</v>
      </c>
      <c r="D1420" s="117">
        <f t="shared" si="91"/>
        <v>1</v>
      </c>
      <c r="E1420" s="117">
        <f t="shared" si="93"/>
        <v>9</v>
      </c>
      <c r="F1420" s="117">
        <f>IF(B1420="","",(((E1420+F1458)/(D1420))-10^-0.0000001)^-1)</f>
        <v>2.7173912873450435E-2</v>
      </c>
      <c r="G1420" s="117">
        <f t="shared" si="92"/>
        <v>2.7173912873450435E-2</v>
      </c>
      <c r="H1420" s="117"/>
      <c r="I1420" s="216"/>
      <c r="J1420" s="216"/>
      <c r="K1420" s="216"/>
      <c r="L1420" s="216"/>
      <c r="M1420" s="216"/>
      <c r="N1420" s="216"/>
      <c r="O1420" s="216"/>
      <c r="P1420" s="216"/>
      <c r="Q1420" s="216"/>
      <c r="R1420" s="216"/>
      <c r="S1420" s="216"/>
      <c r="T1420" s="216"/>
      <c r="U1420" s="216"/>
      <c r="V1420" s="216"/>
    </row>
    <row r="1421" spans="1:22" x14ac:dyDescent="0.3">
      <c r="A1421" s="117">
        <f t="shared" si="94"/>
        <v>0</v>
      </c>
      <c r="B1421" s="117">
        <f t="shared" si="94"/>
        <v>0</v>
      </c>
      <c r="C1421" s="117">
        <f t="shared" si="90"/>
        <v>0</v>
      </c>
      <c r="D1421" s="117">
        <f t="shared" si="91"/>
        <v>9</v>
      </c>
      <c r="E1421" s="117">
        <f t="shared" si="93"/>
        <v>9</v>
      </c>
      <c r="F1421" s="117">
        <f>IF(B1421="","",(((E1421+F1458)/(D1421))-10^-0.0000001)^-1)</f>
        <v>0.31249997751382175</v>
      </c>
      <c r="G1421" s="117">
        <f t="shared" si="92"/>
        <v>0.31249997751382175</v>
      </c>
      <c r="H1421" s="117"/>
      <c r="I1421" s="216"/>
      <c r="J1421" s="216"/>
      <c r="K1421" s="216"/>
      <c r="L1421" s="216"/>
      <c r="M1421" s="216"/>
      <c r="N1421" s="216"/>
      <c r="O1421" s="216"/>
      <c r="P1421" s="216"/>
      <c r="Q1421" s="216"/>
      <c r="R1421" s="216"/>
      <c r="S1421" s="216"/>
      <c r="T1421" s="216"/>
      <c r="U1421" s="216"/>
      <c r="V1421" s="216"/>
    </row>
    <row r="1422" spans="1:22" x14ac:dyDescent="0.3">
      <c r="A1422" s="117">
        <f t="shared" si="94"/>
        <v>0</v>
      </c>
      <c r="B1422" s="117">
        <f t="shared" si="94"/>
        <v>0</v>
      </c>
      <c r="C1422" s="117">
        <f t="shared" si="90"/>
        <v>0</v>
      </c>
      <c r="D1422" s="117">
        <f t="shared" si="91"/>
        <v>9</v>
      </c>
      <c r="E1422" s="117">
        <f t="shared" si="93"/>
        <v>9</v>
      </c>
      <c r="F1422" s="117">
        <f>IF(B1422="","",(((E1422+F1458)/(D1422))-10^-0.0000001)^-1)</f>
        <v>0.31249997751382175</v>
      </c>
      <c r="G1422" s="117">
        <f t="shared" si="92"/>
        <v>0.31249997751382175</v>
      </c>
      <c r="H1422" s="117"/>
      <c r="I1422" s="216"/>
      <c r="J1422" s="216"/>
      <c r="K1422" s="216"/>
      <c r="L1422" s="216"/>
      <c r="M1422" s="216"/>
      <c r="N1422" s="216"/>
      <c r="O1422" s="216"/>
      <c r="P1422" s="216"/>
      <c r="Q1422" s="216"/>
      <c r="R1422" s="216"/>
      <c r="S1422" s="216"/>
      <c r="T1422" s="216"/>
      <c r="U1422" s="216"/>
      <c r="V1422" s="216"/>
    </row>
    <row r="1423" spans="1:22" x14ac:dyDescent="0.3">
      <c r="A1423" s="117">
        <f t="shared" si="94"/>
        <v>0</v>
      </c>
      <c r="B1423" s="117">
        <f t="shared" si="94"/>
        <v>0</v>
      </c>
      <c r="C1423" s="117">
        <f t="shared" si="90"/>
        <v>0</v>
      </c>
      <c r="D1423" s="117">
        <f t="shared" si="91"/>
        <v>9</v>
      </c>
      <c r="E1423" s="117">
        <f t="shared" si="93"/>
        <v>9</v>
      </c>
      <c r="F1423" s="117">
        <f>IF(B1423="","",(((E1423+F1458)/(D1423))-10^-0.0000001)^-1)</f>
        <v>0.31249997751382175</v>
      </c>
      <c r="G1423" s="117">
        <f t="shared" si="92"/>
        <v>0.31249997751382175</v>
      </c>
      <c r="H1423" s="117"/>
      <c r="I1423" s="216"/>
      <c r="J1423" s="216"/>
      <c r="K1423" s="216"/>
      <c r="L1423" s="216"/>
      <c r="M1423" s="216"/>
      <c r="N1423" s="216"/>
      <c r="O1423" s="216"/>
      <c r="P1423" s="216"/>
      <c r="Q1423" s="216"/>
      <c r="R1423" s="216"/>
      <c r="S1423" s="216"/>
      <c r="T1423" s="216"/>
      <c r="U1423" s="216"/>
      <c r="V1423" s="216"/>
    </row>
    <row r="1424" spans="1:22" x14ac:dyDescent="0.3">
      <c r="A1424" s="117">
        <f t="shared" si="94"/>
        <v>0</v>
      </c>
      <c r="B1424" s="117">
        <f t="shared" si="94"/>
        <v>0</v>
      </c>
      <c r="C1424" s="117">
        <f t="shared" si="90"/>
        <v>0</v>
      </c>
      <c r="D1424" s="117">
        <f t="shared" si="91"/>
        <v>9</v>
      </c>
      <c r="E1424" s="117">
        <f t="shared" si="93"/>
        <v>9</v>
      </c>
      <c r="F1424" s="117">
        <f>IF(B1424="","",(((E1424+F1458)/(D1424))-10^-0.0000001)^-1)</f>
        <v>0.31249997751382175</v>
      </c>
      <c r="G1424" s="117">
        <f t="shared" si="92"/>
        <v>0.31249997751382175</v>
      </c>
      <c r="H1424" s="117"/>
      <c r="I1424" s="216"/>
      <c r="J1424" s="216"/>
      <c r="K1424" s="216"/>
      <c r="L1424" s="216"/>
      <c r="M1424" s="216"/>
      <c r="N1424" s="216"/>
      <c r="O1424" s="216"/>
      <c r="P1424" s="216"/>
      <c r="Q1424" s="216"/>
      <c r="R1424" s="216"/>
      <c r="S1424" s="216"/>
      <c r="T1424" s="216"/>
      <c r="U1424" s="216"/>
      <c r="V1424" s="216"/>
    </row>
    <row r="1425" spans="1:22" x14ac:dyDescent="0.3">
      <c r="A1425" s="117">
        <f t="shared" si="94"/>
        <v>0</v>
      </c>
      <c r="B1425" s="117">
        <f t="shared" si="94"/>
        <v>0</v>
      </c>
      <c r="C1425" s="117">
        <f t="shared" si="90"/>
        <v>0</v>
      </c>
      <c r="D1425" s="117">
        <f t="shared" si="91"/>
        <v>9</v>
      </c>
      <c r="E1425" s="117">
        <f t="shared" si="93"/>
        <v>9</v>
      </c>
      <c r="F1425" s="117">
        <f>IF(B1425="","",(((E1425+F1458)/(D1425))-10^-0.0000001)^-1)</f>
        <v>0.31249997751382175</v>
      </c>
      <c r="G1425" s="117">
        <f t="shared" si="92"/>
        <v>0.31249997751382175</v>
      </c>
      <c r="H1425" s="117"/>
      <c r="I1425" s="216"/>
      <c r="J1425" s="216"/>
      <c r="K1425" s="216"/>
      <c r="L1425" s="216"/>
      <c r="M1425" s="216"/>
      <c r="N1425" s="216"/>
      <c r="O1425" s="216"/>
      <c r="P1425" s="216"/>
      <c r="Q1425" s="216"/>
      <c r="R1425" s="216"/>
      <c r="S1425" s="216"/>
      <c r="T1425" s="216"/>
      <c r="U1425" s="216"/>
      <c r="V1425" s="216"/>
    </row>
    <row r="1426" spans="1:22" x14ac:dyDescent="0.3">
      <c r="A1426" s="117">
        <f t="shared" si="94"/>
        <v>0</v>
      </c>
      <c r="B1426" s="117">
        <f t="shared" si="94"/>
        <v>0</v>
      </c>
      <c r="C1426" s="117">
        <f t="shared" si="90"/>
        <v>0</v>
      </c>
      <c r="D1426" s="117">
        <f t="shared" si="91"/>
        <v>9</v>
      </c>
      <c r="E1426" s="117">
        <f t="shared" si="93"/>
        <v>9</v>
      </c>
      <c r="F1426" s="117">
        <f>IF(B1426="","",(((E1426+F1458)/(D1426))-10^-0.0000001)^-1)</f>
        <v>0.31249997751382175</v>
      </c>
      <c r="G1426" s="117">
        <f t="shared" si="92"/>
        <v>0.31249997751382175</v>
      </c>
      <c r="H1426" s="117"/>
      <c r="I1426" s="216"/>
      <c r="J1426" s="216"/>
      <c r="K1426" s="216"/>
      <c r="L1426" s="216"/>
      <c r="M1426" s="216"/>
      <c r="N1426" s="216"/>
      <c r="O1426" s="216"/>
      <c r="P1426" s="216"/>
      <c r="Q1426" s="216"/>
      <c r="R1426" s="216"/>
      <c r="S1426" s="216"/>
      <c r="T1426" s="216"/>
      <c r="U1426" s="216"/>
      <c r="V1426" s="216"/>
    </row>
    <row r="1427" spans="1:22" x14ac:dyDescent="0.3">
      <c r="A1427" s="117">
        <f t="shared" si="94"/>
        <v>0</v>
      </c>
      <c r="B1427" s="117">
        <f t="shared" si="94"/>
        <v>0</v>
      </c>
      <c r="C1427" s="117">
        <f t="shared" si="90"/>
        <v>0</v>
      </c>
      <c r="D1427" s="117">
        <f t="shared" si="91"/>
        <v>9</v>
      </c>
      <c r="E1427" s="117">
        <f t="shared" si="93"/>
        <v>9</v>
      </c>
      <c r="F1427" s="117">
        <f>IF(B1427="","",(((E1427+F1458)/(D1427))-10^-0.0000001)^-1)</f>
        <v>0.31249997751382175</v>
      </c>
      <c r="G1427" s="117">
        <f t="shared" si="92"/>
        <v>0.31249997751382175</v>
      </c>
      <c r="H1427" s="117"/>
      <c r="I1427" s="216"/>
      <c r="J1427" s="216"/>
      <c r="K1427" s="216"/>
      <c r="L1427" s="216"/>
      <c r="M1427" s="216"/>
      <c r="N1427" s="216"/>
      <c r="O1427" s="216"/>
      <c r="P1427" s="216"/>
      <c r="Q1427" s="216"/>
      <c r="R1427" s="216"/>
      <c r="S1427" s="216"/>
      <c r="T1427" s="216"/>
      <c r="U1427" s="216"/>
      <c r="V1427" s="216"/>
    </row>
    <row r="1428" spans="1:22" x14ac:dyDescent="0.3">
      <c r="A1428" s="117">
        <f t="shared" si="94"/>
        <v>0</v>
      </c>
      <c r="B1428" s="117">
        <f t="shared" si="94"/>
        <v>0</v>
      </c>
      <c r="C1428" s="117">
        <f t="shared" si="90"/>
        <v>0</v>
      </c>
      <c r="D1428" s="117">
        <f t="shared" si="91"/>
        <v>9</v>
      </c>
      <c r="E1428" s="117">
        <f t="shared" si="93"/>
        <v>9</v>
      </c>
      <c r="F1428" s="117">
        <f>IF(B1428="","",(((E1428+F1458)/(D1428))-10^-0.0000001)^-1)</f>
        <v>0.31249997751382175</v>
      </c>
      <c r="G1428" s="117">
        <f t="shared" si="92"/>
        <v>0.31249997751382175</v>
      </c>
      <c r="H1428" s="117"/>
      <c r="I1428" s="216"/>
      <c r="J1428" s="216"/>
      <c r="K1428" s="216"/>
      <c r="L1428" s="216"/>
      <c r="M1428" s="216"/>
      <c r="N1428" s="216"/>
      <c r="O1428" s="216"/>
      <c r="P1428" s="216"/>
      <c r="Q1428" s="216"/>
      <c r="R1428" s="216"/>
      <c r="S1428" s="216"/>
      <c r="T1428" s="216"/>
      <c r="U1428" s="216"/>
      <c r="V1428" s="216"/>
    </row>
    <row r="1429" spans="1:22" x14ac:dyDescent="0.3">
      <c r="A1429" s="117">
        <f t="shared" si="94"/>
        <v>0</v>
      </c>
      <c r="B1429" s="117">
        <f t="shared" si="94"/>
        <v>0</v>
      </c>
      <c r="C1429" s="117">
        <f t="shared" si="90"/>
        <v>0</v>
      </c>
      <c r="D1429" s="117">
        <f t="shared" si="91"/>
        <v>9</v>
      </c>
      <c r="E1429" s="117">
        <f t="shared" si="93"/>
        <v>9</v>
      </c>
      <c r="F1429" s="117">
        <f>IF(B1429="","",(((E1429+F1458)/(D1429))-10^-0.0000001)^-1)</f>
        <v>0.31249997751382175</v>
      </c>
      <c r="G1429" s="117">
        <f t="shared" si="92"/>
        <v>0.31249997751382175</v>
      </c>
      <c r="H1429" s="117"/>
      <c r="I1429" s="216"/>
      <c r="J1429" s="216"/>
      <c r="K1429" s="216"/>
      <c r="L1429" s="216"/>
      <c r="M1429" s="216"/>
      <c r="N1429" s="216"/>
      <c r="O1429" s="216"/>
      <c r="P1429" s="216"/>
      <c r="Q1429" s="216"/>
      <c r="R1429" s="216"/>
      <c r="S1429" s="216"/>
      <c r="T1429" s="216"/>
      <c r="U1429" s="216"/>
      <c r="V1429" s="216"/>
    </row>
    <row r="1430" spans="1:22" x14ac:dyDescent="0.3">
      <c r="A1430" s="117">
        <f t="shared" si="94"/>
        <v>0</v>
      </c>
      <c r="B1430" s="117">
        <f t="shared" si="94"/>
        <v>0</v>
      </c>
      <c r="C1430" s="117">
        <f t="shared" si="90"/>
        <v>0</v>
      </c>
      <c r="D1430" s="117">
        <f t="shared" si="91"/>
        <v>9</v>
      </c>
      <c r="E1430" s="117">
        <f t="shared" si="93"/>
        <v>9</v>
      </c>
      <c r="F1430" s="117">
        <f>IF(B1430="","",(((E1430+F1458)/(D1430))-10^-0.0000001)^-1)</f>
        <v>0.31249997751382175</v>
      </c>
      <c r="G1430" s="117">
        <f t="shared" si="92"/>
        <v>0.31249997751382175</v>
      </c>
      <c r="H1430" s="117"/>
      <c r="I1430" s="216"/>
      <c r="J1430" s="216"/>
      <c r="K1430" s="216"/>
      <c r="L1430" s="216"/>
      <c r="M1430" s="216"/>
      <c r="N1430" s="216"/>
      <c r="O1430" s="216"/>
      <c r="P1430" s="216"/>
      <c r="Q1430" s="216"/>
      <c r="R1430" s="216"/>
      <c r="S1430" s="216"/>
      <c r="T1430" s="216"/>
      <c r="U1430" s="216"/>
      <c r="V1430" s="216"/>
    </row>
    <row r="1431" spans="1:22" x14ac:dyDescent="0.3">
      <c r="A1431" s="117">
        <f t="shared" si="94"/>
        <v>0</v>
      </c>
      <c r="B1431" s="117">
        <f t="shared" si="94"/>
        <v>0</v>
      </c>
      <c r="C1431" s="117">
        <f t="shared" si="90"/>
        <v>0</v>
      </c>
      <c r="D1431" s="117">
        <f t="shared" si="91"/>
        <v>9</v>
      </c>
      <c r="E1431" s="117">
        <f t="shared" si="93"/>
        <v>9</v>
      </c>
      <c r="F1431" s="117">
        <f>IF(B1431="","",(((E1431+F1458)/(D1431))-10^-0.0000001)^-1)</f>
        <v>0.31249997751382175</v>
      </c>
      <c r="G1431" s="117">
        <f t="shared" si="92"/>
        <v>0.31249997751382175</v>
      </c>
      <c r="H1431" s="117"/>
      <c r="I1431" s="216"/>
      <c r="J1431" s="216"/>
      <c r="K1431" s="216"/>
      <c r="L1431" s="216"/>
      <c r="M1431" s="216"/>
      <c r="N1431" s="216"/>
      <c r="O1431" s="216"/>
      <c r="P1431" s="216"/>
      <c r="Q1431" s="216"/>
      <c r="R1431" s="216"/>
      <c r="S1431" s="216"/>
      <c r="T1431" s="216"/>
      <c r="U1431" s="216"/>
      <c r="V1431" s="216"/>
    </row>
    <row r="1432" spans="1:22" x14ac:dyDescent="0.3">
      <c r="A1432" s="117">
        <f t="shared" si="94"/>
        <v>0</v>
      </c>
      <c r="B1432" s="117">
        <f t="shared" si="94"/>
        <v>0</v>
      </c>
      <c r="C1432" s="117">
        <f t="shared" si="90"/>
        <v>0</v>
      </c>
      <c r="D1432" s="117">
        <f t="shared" si="91"/>
        <v>9</v>
      </c>
      <c r="E1432" s="117">
        <f t="shared" si="93"/>
        <v>9</v>
      </c>
      <c r="F1432" s="117">
        <f>IF(B1432="","",(((E1432+F1458)/(D1432))-10^-0.0000001)^-1)</f>
        <v>0.31249997751382175</v>
      </c>
      <c r="G1432" s="117">
        <f t="shared" si="92"/>
        <v>0.31249997751382175</v>
      </c>
      <c r="H1432" s="117"/>
      <c r="I1432" s="216"/>
      <c r="J1432" s="216"/>
      <c r="K1432" s="216"/>
      <c r="L1432" s="216"/>
      <c r="M1432" s="216"/>
      <c r="N1432" s="216"/>
      <c r="O1432" s="216"/>
      <c r="P1432" s="216"/>
      <c r="Q1432" s="216"/>
      <c r="R1432" s="216"/>
      <c r="S1432" s="216"/>
      <c r="T1432" s="216"/>
      <c r="U1432" s="216"/>
      <c r="V1432" s="216"/>
    </row>
    <row r="1433" spans="1:22" x14ac:dyDescent="0.3">
      <c r="A1433" s="117">
        <f t="shared" si="94"/>
        <v>0</v>
      </c>
      <c r="B1433" s="117">
        <f t="shared" si="94"/>
        <v>0</v>
      </c>
      <c r="C1433" s="117">
        <f t="shared" si="90"/>
        <v>0</v>
      </c>
      <c r="D1433" s="117">
        <f t="shared" si="91"/>
        <v>9</v>
      </c>
      <c r="E1433" s="117">
        <f t="shared" si="93"/>
        <v>9</v>
      </c>
      <c r="F1433" s="117">
        <f>IF(B1433="","",(((E1433+F1458)/(D1433))-10^-0.0000001)^-1)</f>
        <v>0.31249997751382175</v>
      </c>
      <c r="G1433" s="117">
        <f t="shared" si="92"/>
        <v>0.31249997751382175</v>
      </c>
      <c r="H1433" s="117"/>
      <c r="I1433" s="216"/>
      <c r="J1433" s="216"/>
      <c r="K1433" s="216"/>
      <c r="L1433" s="216"/>
      <c r="M1433" s="216"/>
      <c r="N1433" s="216"/>
      <c r="O1433" s="216"/>
      <c r="P1433" s="216"/>
      <c r="Q1433" s="216"/>
      <c r="R1433" s="216"/>
      <c r="S1433" s="216"/>
      <c r="T1433" s="216"/>
      <c r="U1433" s="216"/>
      <c r="V1433" s="216"/>
    </row>
    <row r="1434" spans="1:22" x14ac:dyDescent="0.3">
      <c r="A1434" s="117">
        <f t="shared" si="94"/>
        <v>0</v>
      </c>
      <c r="B1434" s="117">
        <f t="shared" si="94"/>
        <v>0</v>
      </c>
      <c r="C1434" s="117">
        <f t="shared" si="90"/>
        <v>0</v>
      </c>
      <c r="D1434" s="117">
        <f t="shared" si="91"/>
        <v>9</v>
      </c>
      <c r="E1434" s="117">
        <f t="shared" si="93"/>
        <v>9</v>
      </c>
      <c r="F1434" s="117">
        <f>IF(B1434="","",(((E1434+F1458)/(D1434))-10^-0.0000001)^-1)</f>
        <v>0.31249997751382175</v>
      </c>
      <c r="G1434" s="117">
        <f t="shared" si="92"/>
        <v>0.31249997751382175</v>
      </c>
      <c r="H1434" s="117"/>
      <c r="I1434" s="216"/>
      <c r="J1434" s="216"/>
      <c r="K1434" s="216"/>
      <c r="L1434" s="216"/>
      <c r="M1434" s="216"/>
      <c r="N1434" s="216"/>
      <c r="O1434" s="216"/>
      <c r="P1434" s="216"/>
      <c r="Q1434" s="216"/>
      <c r="R1434" s="216"/>
      <c r="S1434" s="216"/>
      <c r="T1434" s="216"/>
      <c r="U1434" s="216"/>
      <c r="V1434" s="216"/>
    </row>
    <row r="1435" spans="1:22" x14ac:dyDescent="0.3">
      <c r="A1435" s="117">
        <f t="shared" si="94"/>
        <v>0</v>
      </c>
      <c r="B1435" s="117">
        <f t="shared" si="94"/>
        <v>0</v>
      </c>
      <c r="C1435" s="117">
        <f t="shared" si="90"/>
        <v>0</v>
      </c>
      <c r="D1435" s="117">
        <f t="shared" si="91"/>
        <v>9</v>
      </c>
      <c r="E1435" s="117">
        <f t="shared" si="93"/>
        <v>9</v>
      </c>
      <c r="F1435" s="117">
        <f>IF(B1435="","",(((E1435+F1458)/(D1435))-10^-0.0000001)^-1)</f>
        <v>0.31249997751382175</v>
      </c>
      <c r="G1435" s="117">
        <f t="shared" si="92"/>
        <v>0.31249997751382175</v>
      </c>
      <c r="H1435" s="117"/>
      <c r="I1435" s="216"/>
      <c r="J1435" s="216"/>
      <c r="K1435" s="216"/>
      <c r="L1435" s="216"/>
      <c r="M1435" s="216"/>
      <c r="N1435" s="216"/>
      <c r="O1435" s="216"/>
      <c r="P1435" s="216"/>
      <c r="Q1435" s="216"/>
      <c r="R1435" s="216"/>
      <c r="S1435" s="216"/>
      <c r="T1435" s="216"/>
      <c r="U1435" s="216"/>
      <c r="V1435" s="216"/>
    </row>
    <row r="1436" spans="1:22" x14ac:dyDescent="0.3">
      <c r="A1436" s="117">
        <f t="shared" si="94"/>
        <v>0</v>
      </c>
      <c r="B1436" s="117">
        <f t="shared" si="94"/>
        <v>0</v>
      </c>
      <c r="C1436" s="117">
        <f t="shared" si="90"/>
        <v>0</v>
      </c>
      <c r="D1436" s="117">
        <f t="shared" si="91"/>
        <v>9</v>
      </c>
      <c r="E1436" s="117">
        <f t="shared" si="93"/>
        <v>9</v>
      </c>
      <c r="F1436" s="117">
        <f>IF(B1436="","",(((E1436+F1458)/(D1436))-10^-0.0000001)^-1)</f>
        <v>0.31249997751382175</v>
      </c>
      <c r="G1436" s="117">
        <f t="shared" si="92"/>
        <v>0.31249997751382175</v>
      </c>
      <c r="H1436" s="117"/>
      <c r="I1436" s="216"/>
      <c r="J1436" s="216"/>
      <c r="K1436" s="216"/>
      <c r="L1436" s="216"/>
      <c r="M1436" s="216"/>
      <c r="N1436" s="216"/>
      <c r="O1436" s="216"/>
      <c r="P1436" s="216"/>
      <c r="Q1436" s="216"/>
      <c r="R1436" s="216"/>
      <c r="S1436" s="216"/>
      <c r="T1436" s="216"/>
      <c r="U1436" s="216"/>
      <c r="V1436" s="216"/>
    </row>
    <row r="1437" spans="1:22" x14ac:dyDescent="0.3">
      <c r="A1437" s="117">
        <f t="shared" si="94"/>
        <v>0</v>
      </c>
      <c r="B1437" s="117">
        <f t="shared" si="94"/>
        <v>0</v>
      </c>
      <c r="C1437" s="117">
        <f t="shared" si="90"/>
        <v>0</v>
      </c>
      <c r="D1437" s="117">
        <f t="shared" si="91"/>
        <v>9</v>
      </c>
      <c r="E1437" s="117">
        <f t="shared" si="93"/>
        <v>9</v>
      </c>
      <c r="F1437" s="117">
        <f>IF(B1437="","",(((E1437+F1458)/(D1437))-10^-0.0000001)^-1)</f>
        <v>0.31249997751382175</v>
      </c>
      <c r="G1437" s="117">
        <f t="shared" si="92"/>
        <v>0.31249997751382175</v>
      </c>
      <c r="H1437" s="117"/>
      <c r="I1437" s="216"/>
      <c r="J1437" s="216"/>
      <c r="K1437" s="216"/>
      <c r="L1437" s="216"/>
      <c r="M1437" s="216"/>
      <c r="N1437" s="216"/>
      <c r="O1437" s="216"/>
      <c r="P1437" s="216"/>
      <c r="Q1437" s="216"/>
      <c r="R1437" s="216"/>
      <c r="S1437" s="216"/>
      <c r="T1437" s="216"/>
      <c r="U1437" s="216"/>
      <c r="V1437" s="216"/>
    </row>
    <row r="1438" spans="1:22" x14ac:dyDescent="0.3">
      <c r="A1438" s="117">
        <f t="shared" si="94"/>
        <v>0</v>
      </c>
      <c r="B1438" s="117">
        <f t="shared" si="94"/>
        <v>0</v>
      </c>
      <c r="C1438" s="117">
        <f t="shared" si="90"/>
        <v>0</v>
      </c>
      <c r="D1438" s="117">
        <f t="shared" si="91"/>
        <v>9</v>
      </c>
      <c r="E1438" s="117">
        <f t="shared" si="93"/>
        <v>9</v>
      </c>
      <c r="F1438" s="117">
        <f>IF(B1438="","",(((E1438+F1458)/(D1438))-10^-0.0000001)^-1)</f>
        <v>0.31249997751382175</v>
      </c>
      <c r="G1438" s="117">
        <f t="shared" si="92"/>
        <v>0.31249997751382175</v>
      </c>
      <c r="H1438" s="117"/>
      <c r="I1438" s="216"/>
      <c r="J1438" s="216"/>
      <c r="K1438" s="216"/>
      <c r="L1438" s="216"/>
      <c r="M1438" s="216"/>
      <c r="N1438" s="216"/>
      <c r="O1438" s="216"/>
      <c r="P1438" s="216"/>
      <c r="Q1438" s="216"/>
      <c r="R1438" s="216"/>
      <c r="S1438" s="216"/>
      <c r="T1438" s="216"/>
      <c r="U1438" s="216"/>
      <c r="V1438" s="216"/>
    </row>
    <row r="1439" spans="1:22" x14ac:dyDescent="0.3">
      <c r="A1439" s="117" t="str">
        <f t="shared" si="94"/>
        <v>Vorgaben (xWP1 - xs - xWP2)</v>
      </c>
      <c r="B1439" s="117">
        <f t="shared" si="94"/>
        <v>9</v>
      </c>
      <c r="C1439" s="117" t="e">
        <f t="shared" si="90"/>
        <v>#VALUE!</v>
      </c>
      <c r="D1439" s="117">
        <f t="shared" si="91"/>
        <v>9</v>
      </c>
      <c r="E1439" s="117">
        <f t="shared" si="93"/>
        <v>9</v>
      </c>
      <c r="F1439" s="117">
        <f>IF(B1439="","",(((E1439+F1458)/(D1439))-10^-0.0000001)^-1)</f>
        <v>0.31249997751382175</v>
      </c>
      <c r="G1439" s="117">
        <f t="shared" si="92"/>
        <v>0.31249997751382175</v>
      </c>
      <c r="H1439" s="117"/>
      <c r="I1439" s="216"/>
      <c r="J1439" s="216"/>
      <c r="K1439" s="216"/>
      <c r="L1439" s="216"/>
      <c r="M1439" s="216"/>
      <c r="N1439" s="216"/>
      <c r="O1439" s="216"/>
      <c r="P1439" s="216"/>
      <c r="Q1439" s="216"/>
      <c r="R1439" s="216"/>
      <c r="S1439" s="216"/>
      <c r="T1439" s="216"/>
      <c r="U1439" s="216"/>
      <c r="V1439" s="216"/>
    </row>
    <row r="1440" spans="1:22" x14ac:dyDescent="0.3">
      <c r="A1440" s="117">
        <f>(E1439)</f>
        <v>9</v>
      </c>
      <c r="B1440" s="117"/>
      <c r="C1440" s="117"/>
      <c r="D1440" s="117"/>
      <c r="E1440" s="117"/>
      <c r="F1440" s="117"/>
      <c r="G1440" s="117"/>
      <c r="H1440" s="117"/>
      <c r="I1440" s="216"/>
      <c r="J1440" s="216"/>
      <c r="K1440" s="216"/>
      <c r="L1440" s="216"/>
      <c r="M1440" s="216"/>
      <c r="N1440" s="216"/>
      <c r="O1440" s="216"/>
      <c r="P1440" s="216"/>
      <c r="Q1440" s="216"/>
      <c r="R1440" s="216"/>
      <c r="S1440" s="216"/>
      <c r="T1440" s="216"/>
      <c r="U1440" s="216"/>
      <c r="V1440" s="216"/>
    </row>
    <row r="1441" spans="1:22" x14ac:dyDescent="0.3">
      <c r="A1441" s="117" t="e">
        <f>SUM(A1400:A1439)-(40-B1442)*A1439</f>
        <v>#VALUE!</v>
      </c>
      <c r="B1441" s="117" t="e">
        <f>SUM(C1400:C1439)-(40-(B1442))*C1439</f>
        <v>#VALUE!</v>
      </c>
      <c r="C1441" s="117"/>
      <c r="D1441" s="117"/>
      <c r="E1441" s="117"/>
      <c r="F1441" s="117"/>
      <c r="G1441" s="117"/>
      <c r="H1441" s="117"/>
      <c r="I1441" s="216"/>
      <c r="J1441" s="216"/>
      <c r="K1441" s="216"/>
      <c r="L1441" s="216"/>
      <c r="M1441" s="216"/>
      <c r="N1441" s="216"/>
      <c r="O1441" s="216"/>
      <c r="P1441" s="216"/>
      <c r="Q1441" s="216"/>
      <c r="R1441" s="216"/>
      <c r="S1441" s="216"/>
      <c r="T1441" s="216"/>
      <c r="U1441" s="216"/>
      <c r="V1441" s="216"/>
    </row>
    <row r="1442" spans="1:22" x14ac:dyDescent="0.3">
      <c r="A1442" s="117" t="s">
        <v>13</v>
      </c>
      <c r="B1442" s="117">
        <f>EINGABEN!$A$46</f>
        <v>0</v>
      </c>
      <c r="C1442" s="117" t="s">
        <v>18</v>
      </c>
      <c r="D1442" s="117"/>
      <c r="E1442" s="117"/>
      <c r="F1442" s="117"/>
      <c r="G1442" s="117"/>
      <c r="H1442" s="117"/>
      <c r="I1442" s="216"/>
      <c r="J1442" s="216"/>
      <c r="K1442" s="216"/>
      <c r="L1442" s="216"/>
      <c r="M1442" s="216"/>
      <c r="N1442" s="216"/>
      <c r="O1442" s="216"/>
      <c r="P1442" s="216"/>
      <c r="Q1442" s="216"/>
      <c r="R1442" s="216"/>
      <c r="S1442" s="216"/>
      <c r="T1442" s="216"/>
      <c r="U1442" s="216"/>
      <c r="V1442" s="216"/>
    </row>
    <row r="1443" spans="1:22" x14ac:dyDescent="0.3">
      <c r="A1443" s="117"/>
      <c r="B1443" s="117"/>
      <c r="C1443" s="117"/>
      <c r="D1443" s="117"/>
      <c r="E1443" s="117"/>
      <c r="F1443" s="117"/>
      <c r="G1443" s="117"/>
      <c r="H1443" s="117"/>
      <c r="I1443" s="216"/>
      <c r="J1443" s="216"/>
      <c r="K1443" s="216"/>
      <c r="L1443" s="216"/>
      <c r="M1443" s="216"/>
      <c r="N1443" s="216"/>
      <c r="O1443" s="216"/>
      <c r="P1443" s="216"/>
      <c r="Q1443" s="216"/>
      <c r="R1443" s="216"/>
      <c r="S1443" s="216"/>
      <c r="T1443" s="216"/>
      <c r="U1443" s="216"/>
      <c r="V1443" s="216"/>
    </row>
    <row r="1444" spans="1:22" x14ac:dyDescent="0.3">
      <c r="A1444" s="117" t="s">
        <v>11</v>
      </c>
      <c r="B1444" s="117" t="e">
        <f>(B1442*M1441-A1441*I1441)</f>
        <v>#VALUE!</v>
      </c>
      <c r="C1444" s="117" t="s">
        <v>19</v>
      </c>
      <c r="D1444" s="117"/>
      <c r="E1444" s="117" t="s">
        <v>40</v>
      </c>
      <c r="F1444" s="117"/>
      <c r="G1444" s="117"/>
      <c r="H1444" s="117"/>
      <c r="I1444" s="216"/>
      <c r="J1444" s="216"/>
      <c r="K1444" s="216"/>
      <c r="L1444" s="216"/>
      <c r="M1444" s="216"/>
      <c r="N1444" s="216"/>
      <c r="O1444" s="216"/>
      <c r="P1444" s="216"/>
      <c r="Q1444" s="216"/>
      <c r="R1444" s="216"/>
      <c r="S1444" s="216"/>
      <c r="T1444" s="216"/>
      <c r="U1444" s="216"/>
      <c r="V1444" s="216"/>
    </row>
    <row r="1445" spans="1:22" x14ac:dyDescent="0.3">
      <c r="A1445" s="117"/>
      <c r="B1445" s="117"/>
      <c r="C1445" s="117"/>
      <c r="D1445" s="117"/>
      <c r="E1445" s="117"/>
      <c r="F1445" s="117"/>
      <c r="G1445" s="117"/>
      <c r="H1445" s="117"/>
      <c r="I1445" s="216"/>
      <c r="J1445" s="216"/>
      <c r="K1445" s="216"/>
      <c r="L1445" s="216"/>
      <c r="M1445" s="216"/>
      <c r="N1445" s="216"/>
      <c r="O1445" s="216"/>
      <c r="P1445" s="216"/>
      <c r="Q1445" s="216"/>
      <c r="R1445" s="216"/>
      <c r="S1445" s="216"/>
      <c r="T1445" s="216"/>
      <c r="U1445" s="216"/>
      <c r="V1445" s="216"/>
    </row>
    <row r="1446" spans="1:22" x14ac:dyDescent="0.3">
      <c r="A1446" s="117" t="s">
        <v>16</v>
      </c>
      <c r="B1446" s="117" t="e">
        <f>(B1442*B1441-A1441^2)</f>
        <v>#VALUE!</v>
      </c>
      <c r="C1446" s="117" t="s">
        <v>0</v>
      </c>
      <c r="D1446" s="117"/>
      <c r="E1446" s="117" t="s">
        <v>41</v>
      </c>
      <c r="F1446" s="117"/>
      <c r="G1446" s="117"/>
      <c r="H1446" s="117"/>
      <c r="I1446" s="216"/>
      <c r="J1446" s="216"/>
      <c r="K1446" s="216"/>
      <c r="L1446" s="216"/>
      <c r="M1446" s="216"/>
      <c r="N1446" s="216"/>
      <c r="O1446" s="216"/>
      <c r="P1446" s="216"/>
      <c r="Q1446" s="216"/>
      <c r="R1446" s="216"/>
      <c r="S1446" s="216"/>
      <c r="T1446" s="216"/>
      <c r="U1446" s="216"/>
      <c r="V1446" s="216"/>
    </row>
    <row r="1447" spans="1:22" x14ac:dyDescent="0.3">
      <c r="A1447" s="117"/>
      <c r="B1447" s="117"/>
      <c r="C1447" s="117"/>
      <c r="D1447" s="117"/>
      <c r="E1447" s="117"/>
      <c r="F1447" s="117"/>
      <c r="G1447" s="117"/>
      <c r="H1447" s="117"/>
      <c r="I1447" s="216"/>
      <c r="J1447" s="216"/>
      <c r="K1447" s="216"/>
      <c r="L1447" s="216"/>
      <c r="M1447" s="216"/>
      <c r="N1447" s="216"/>
      <c r="O1447" s="216"/>
      <c r="P1447" s="216"/>
      <c r="Q1447" s="216"/>
      <c r="R1447" s="216"/>
      <c r="S1447" s="216"/>
      <c r="T1447" s="216"/>
      <c r="U1447" s="216"/>
      <c r="V1447" s="216"/>
    </row>
    <row r="1448" spans="1:22" x14ac:dyDescent="0.3">
      <c r="A1448" s="117" t="s">
        <v>15</v>
      </c>
      <c r="B1448" s="117">
        <f>(B1442*K1441-(I1441^2))</f>
        <v>0</v>
      </c>
      <c r="C1448" s="117"/>
      <c r="D1448" s="117"/>
      <c r="E1448" s="117"/>
      <c r="F1448" s="117"/>
      <c r="G1448" s="117"/>
      <c r="H1448" s="117"/>
      <c r="I1448" s="216"/>
      <c r="J1448" s="216"/>
      <c r="K1448" s="216"/>
      <c r="L1448" s="216"/>
      <c r="M1448" s="216"/>
      <c r="N1448" s="216"/>
      <c r="O1448" s="216"/>
      <c r="P1448" s="216"/>
      <c r="Q1448" s="216"/>
      <c r="R1448" s="216"/>
      <c r="S1448" s="216"/>
      <c r="T1448" s="216"/>
      <c r="U1448" s="216"/>
      <c r="V1448" s="216"/>
    </row>
    <row r="1449" spans="1:22" x14ac:dyDescent="0.3">
      <c r="A1449" s="117"/>
      <c r="B1449" s="117"/>
      <c r="C1449" s="117"/>
      <c r="D1449" s="117"/>
      <c r="E1449" s="117"/>
      <c r="F1449" s="117"/>
      <c r="G1449" s="117"/>
      <c r="H1449" s="117"/>
      <c r="I1449" s="216"/>
      <c r="J1449" s="216"/>
      <c r="K1449" s="216"/>
      <c r="L1449" s="216"/>
      <c r="M1449" s="216"/>
      <c r="N1449" s="216"/>
      <c r="O1449" s="216"/>
      <c r="P1449" s="216"/>
      <c r="Q1449" s="216"/>
      <c r="R1449" s="216"/>
      <c r="S1449" s="216"/>
      <c r="T1449" s="216"/>
      <c r="U1449" s="216"/>
      <c r="V1449" s="216"/>
    </row>
    <row r="1450" spans="1:22" x14ac:dyDescent="0.3">
      <c r="A1450" s="117"/>
      <c r="B1450" s="117"/>
      <c r="C1450" s="117" t="s">
        <v>35</v>
      </c>
      <c r="D1450" s="117"/>
      <c r="E1450" s="117"/>
      <c r="F1450" s="117" t="e">
        <f>ABS(B1444)/((B1446*B1448)^0.5)</f>
        <v>#VALUE!</v>
      </c>
      <c r="G1450" s="117"/>
      <c r="H1450" s="117"/>
      <c r="I1450" s="216"/>
      <c r="J1450" s="216"/>
      <c r="K1450" s="216"/>
      <c r="L1450" s="216"/>
      <c r="M1450" s="216"/>
      <c r="N1450" s="216"/>
      <c r="O1450" s="216"/>
      <c r="P1450" s="216"/>
      <c r="Q1450" s="216"/>
      <c r="R1450" s="216"/>
      <c r="S1450" s="216"/>
      <c r="T1450" s="216"/>
      <c r="U1450" s="216"/>
      <c r="V1450" s="216"/>
    </row>
    <row r="1451" spans="1:22" x14ac:dyDescent="0.3">
      <c r="A1451" s="117"/>
      <c r="B1451" s="117"/>
      <c r="C1451" s="117"/>
      <c r="D1451" s="117"/>
      <c r="E1451" s="117"/>
      <c r="F1451" s="117"/>
      <c r="G1451" s="117"/>
      <c r="H1451" s="117"/>
      <c r="I1451" s="216"/>
      <c r="J1451" s="216"/>
      <c r="K1451" s="216"/>
      <c r="L1451" s="216"/>
      <c r="M1451" s="216"/>
      <c r="N1451" s="216"/>
      <c r="O1451" s="216"/>
      <c r="P1451" s="216"/>
      <c r="Q1451" s="216"/>
      <c r="R1451" s="216"/>
      <c r="S1451" s="216"/>
      <c r="T1451" s="216"/>
      <c r="U1451" s="216"/>
      <c r="V1451" s="216"/>
    </row>
    <row r="1452" spans="1:22" x14ac:dyDescent="0.3">
      <c r="A1452" s="117"/>
      <c r="B1452" s="117"/>
      <c r="C1452" s="117" t="s">
        <v>36</v>
      </c>
      <c r="D1452" s="117"/>
      <c r="E1452" s="117"/>
      <c r="F1452" s="117" t="e">
        <f>IF(D1460*F1460=0,0,F1450)</f>
        <v>#VALUE!</v>
      </c>
      <c r="G1452" s="117"/>
      <c r="H1452" s="117"/>
      <c r="I1452" s="216"/>
      <c r="J1452" s="216"/>
      <c r="K1452" s="216"/>
      <c r="L1452" s="216"/>
      <c r="M1452" s="216"/>
      <c r="N1452" s="216"/>
      <c r="O1452" s="216"/>
      <c r="P1452" s="216"/>
      <c r="Q1452" s="216"/>
      <c r="R1452" s="216"/>
      <c r="S1452" s="216"/>
      <c r="T1452" s="216"/>
      <c r="U1452" s="216"/>
      <c r="V1452" s="216"/>
    </row>
    <row r="1453" spans="1:22" x14ac:dyDescent="0.3">
      <c r="A1453" s="117"/>
      <c r="B1453" s="117"/>
      <c r="C1453" s="117"/>
      <c r="D1453" s="117"/>
      <c r="E1453" s="117"/>
      <c r="F1453" s="117"/>
      <c r="G1453" s="117"/>
      <c r="H1453" s="117"/>
      <c r="I1453" s="216"/>
      <c r="J1453" s="216"/>
      <c r="K1453" s="216"/>
      <c r="L1453" s="216"/>
      <c r="M1453" s="216"/>
      <c r="N1453" s="216"/>
      <c r="O1453" s="216"/>
      <c r="P1453" s="216"/>
      <c r="Q1453" s="216"/>
      <c r="R1453" s="216"/>
      <c r="S1453" s="216"/>
      <c r="T1453" s="216"/>
      <c r="U1453" s="216"/>
      <c r="V1453" s="216"/>
    </row>
    <row r="1454" spans="1:22" x14ac:dyDescent="0.3">
      <c r="A1454" s="117"/>
      <c r="B1454" s="117"/>
      <c r="C1454" s="117" t="s">
        <v>28</v>
      </c>
      <c r="D1454" s="117" t="e">
        <f>(I1441-F1454*A1441)/B1442</f>
        <v>#VALUE!</v>
      </c>
      <c r="E1454" s="117" t="s">
        <v>31</v>
      </c>
      <c r="F1454" s="117" t="e">
        <f>(B1444/B1446)</f>
        <v>#VALUE!</v>
      </c>
      <c r="G1454" s="117"/>
      <c r="H1454" s="117"/>
      <c r="I1454" s="216"/>
      <c r="J1454" s="216"/>
      <c r="K1454" s="216"/>
      <c r="L1454" s="216"/>
      <c r="M1454" s="216"/>
      <c r="N1454" s="216"/>
      <c r="O1454" s="216"/>
      <c r="P1454" s="216"/>
      <c r="Q1454" s="216"/>
      <c r="R1454" s="216"/>
      <c r="S1454" s="216"/>
      <c r="T1454" s="216"/>
      <c r="U1454" s="216"/>
      <c r="V1454" s="216"/>
    </row>
    <row r="1455" spans="1:22" x14ac:dyDescent="0.3">
      <c r="A1455" s="117"/>
      <c r="B1455" s="117"/>
      <c r="C1455" s="117"/>
      <c r="D1455" s="117"/>
      <c r="E1455" s="117"/>
      <c r="F1455" s="117"/>
      <c r="G1455" s="117"/>
      <c r="H1455" s="117"/>
      <c r="I1455" s="216"/>
      <c r="J1455" s="216"/>
      <c r="K1455" s="216"/>
      <c r="L1455" s="216"/>
      <c r="M1455" s="216"/>
      <c r="N1455" s="216"/>
      <c r="O1455" s="216"/>
      <c r="P1455" s="216"/>
      <c r="Q1455" s="216"/>
      <c r="R1455" s="216"/>
      <c r="S1455" s="216"/>
      <c r="T1455" s="216"/>
      <c r="U1455" s="216"/>
      <c r="V1455" s="216"/>
    </row>
    <row r="1456" spans="1:22" x14ac:dyDescent="0.3">
      <c r="A1456" s="117"/>
      <c r="B1456" s="117"/>
      <c r="C1456" s="117" t="s">
        <v>29</v>
      </c>
      <c r="D1456" s="117" t="e">
        <f>((2.71828184^(-D1454/F1454)))-ABS(V1400-W1400)</f>
        <v>#VALUE!</v>
      </c>
      <c r="E1456" s="117" t="s">
        <v>32</v>
      </c>
      <c r="F1456" s="117">
        <f>'FALL A+F'!$F$159</f>
        <v>0</v>
      </c>
      <c r="G1456" s="117"/>
      <c r="H1456" s="117"/>
      <c r="I1456" s="216"/>
      <c r="J1456" s="216"/>
      <c r="K1456" s="216"/>
      <c r="L1456" s="216"/>
      <c r="M1456" s="216"/>
      <c r="N1456" s="216"/>
      <c r="O1456" s="216"/>
      <c r="P1456" s="216"/>
      <c r="Q1456" s="216"/>
      <c r="R1456" s="216"/>
      <c r="S1456" s="216"/>
      <c r="T1456" s="216"/>
      <c r="U1456" s="216"/>
      <c r="V1456" s="216"/>
    </row>
    <row r="1457" spans="1:22" x14ac:dyDescent="0.3">
      <c r="A1457" s="117"/>
      <c r="B1457" s="117"/>
      <c r="C1457" s="117"/>
      <c r="D1457" s="117"/>
      <c r="E1457" s="117"/>
      <c r="F1457" s="117"/>
      <c r="G1457" s="117"/>
      <c r="H1457" s="117"/>
      <c r="I1457" s="216"/>
      <c r="J1457" s="216"/>
      <c r="K1457" s="216"/>
      <c r="L1457" s="216"/>
      <c r="M1457" s="216"/>
      <c r="N1457" s="216"/>
      <c r="O1457" s="216"/>
      <c r="P1457" s="216"/>
      <c r="Q1457" s="216"/>
      <c r="R1457" s="216"/>
      <c r="S1457" s="216"/>
      <c r="T1457" s="216"/>
      <c r="U1457" s="216"/>
      <c r="V1457" s="216"/>
    </row>
    <row r="1458" spans="1:22" x14ac:dyDescent="0.3">
      <c r="A1458" s="117"/>
      <c r="B1458" s="117"/>
      <c r="C1458" s="117" t="s">
        <v>30</v>
      </c>
      <c r="D1458" s="117">
        <f>(E1439+F1458)</f>
        <v>37.799999999999997</v>
      </c>
      <c r="E1458" s="117" t="s">
        <v>20</v>
      </c>
      <c r="F1458" s="117">
        <f>(MAX(B1319:B1358)-MIN(B1319:B1358))*3.2</f>
        <v>28.8</v>
      </c>
      <c r="G1458" s="117"/>
      <c r="H1458" s="117"/>
      <c r="I1458" s="216"/>
      <c r="J1458" s="216"/>
      <c r="K1458" s="216"/>
      <c r="L1458" s="216"/>
      <c r="M1458" s="216"/>
      <c r="N1458" s="216"/>
      <c r="O1458" s="216"/>
      <c r="P1458" s="216"/>
      <c r="Q1458" s="216"/>
      <c r="R1458" s="216"/>
      <c r="S1458" s="216"/>
      <c r="T1458" s="216"/>
      <c r="U1458" s="216"/>
      <c r="V1458" s="216"/>
    </row>
    <row r="1459" spans="1:22" x14ac:dyDescent="0.3">
      <c r="A1459" s="117"/>
      <c r="B1459" s="117"/>
      <c r="C1459" s="117"/>
      <c r="D1459" s="117"/>
      <c r="E1459" s="117"/>
      <c r="F1459" s="117"/>
      <c r="G1459" s="117"/>
      <c r="H1459" s="117"/>
      <c r="I1459" s="216"/>
      <c r="J1459" s="216"/>
      <c r="K1459" s="216"/>
      <c r="L1459" s="216"/>
      <c r="M1459" s="216"/>
      <c r="N1459" s="216"/>
      <c r="O1459" s="216"/>
      <c r="P1459" s="216"/>
      <c r="Q1459" s="216"/>
      <c r="R1459" s="216"/>
      <c r="S1459" s="216"/>
      <c r="T1459" s="216"/>
      <c r="U1459" s="216"/>
      <c r="V1459" s="216"/>
    </row>
    <row r="1460" spans="1:22" x14ac:dyDescent="0.3">
      <c r="A1460" s="117"/>
      <c r="B1460" s="117"/>
      <c r="C1460" s="117" t="s">
        <v>22</v>
      </c>
      <c r="D1460" s="117" t="e">
        <f>IF(A1439&lt;D1456,0,F1450)</f>
        <v>#VALUE!</v>
      </c>
      <c r="E1460" s="117" t="s">
        <v>24</v>
      </c>
      <c r="F1460" s="117" t="e">
        <f>IF(A1400&gt;D1456,0,D1456)</f>
        <v>#VALUE!</v>
      </c>
      <c r="G1460" s="117"/>
      <c r="H1460" s="117"/>
      <c r="I1460" s="216"/>
      <c r="J1460" s="216"/>
      <c r="K1460" s="216"/>
      <c r="L1460" s="216"/>
      <c r="M1460" s="216"/>
      <c r="N1460" s="216"/>
      <c r="O1460" s="216"/>
      <c r="P1460" s="216"/>
      <c r="Q1460" s="216"/>
      <c r="R1460" s="216"/>
      <c r="S1460" s="216"/>
      <c r="T1460" s="216"/>
      <c r="U1460" s="216"/>
      <c r="V1460" s="216"/>
    </row>
    <row r="1461" spans="1:22" x14ac:dyDescent="0.3">
      <c r="A1461" s="117"/>
      <c r="B1461" s="117"/>
      <c r="C1461" s="117"/>
      <c r="D1461" s="117"/>
      <c r="E1461" s="117"/>
      <c r="F1461" s="117"/>
      <c r="G1461" s="117"/>
      <c r="H1461" s="117"/>
      <c r="I1461" s="216"/>
      <c r="J1461" s="216"/>
      <c r="K1461" s="216"/>
      <c r="L1461" s="216"/>
      <c r="M1461" s="216"/>
      <c r="N1461" s="216"/>
      <c r="O1461" s="216"/>
      <c r="P1461" s="216"/>
      <c r="Q1461" s="216"/>
      <c r="R1461" s="216"/>
      <c r="S1461" s="216"/>
      <c r="T1461" s="216"/>
      <c r="U1461" s="216"/>
      <c r="V1461" s="216"/>
    </row>
    <row r="1462" spans="1:22" x14ac:dyDescent="0.3">
      <c r="A1462" s="117"/>
      <c r="B1462" s="117"/>
      <c r="C1462" s="117" t="s">
        <v>23</v>
      </c>
      <c r="D1462" s="117" t="s">
        <v>21</v>
      </c>
      <c r="E1462" s="117"/>
      <c r="F1462" s="117"/>
      <c r="G1462" s="117"/>
      <c r="H1462" s="117"/>
      <c r="I1462" s="216"/>
      <c r="J1462" s="216"/>
      <c r="K1462" s="216"/>
      <c r="L1462" s="216"/>
      <c r="M1462" s="216"/>
      <c r="N1462" s="216"/>
      <c r="O1462" s="216"/>
      <c r="P1462" s="216"/>
      <c r="Q1462" s="216"/>
      <c r="R1462" s="216"/>
      <c r="S1462" s="216"/>
      <c r="T1462" s="216"/>
      <c r="U1462" s="216"/>
      <c r="V1462" s="216"/>
    </row>
    <row r="1463" spans="1:22" x14ac:dyDescent="0.3">
      <c r="A1463" s="117"/>
      <c r="B1463" s="117"/>
      <c r="C1463" s="117"/>
      <c r="D1463" s="117"/>
      <c r="E1463" s="117"/>
      <c r="F1463" s="117"/>
      <c r="G1463" s="117"/>
      <c r="H1463" s="117"/>
      <c r="I1463" s="216"/>
      <c r="J1463" s="216"/>
      <c r="K1463" s="216"/>
      <c r="L1463" s="216"/>
      <c r="M1463" s="216"/>
      <c r="N1463" s="216"/>
      <c r="O1463" s="216"/>
      <c r="P1463" s="216"/>
      <c r="Q1463" s="216"/>
      <c r="R1463" s="216"/>
      <c r="S1463" s="216"/>
      <c r="T1463" s="216"/>
      <c r="U1463" s="216"/>
      <c r="V1463" s="216"/>
    </row>
    <row r="1464" spans="1:22" x14ac:dyDescent="0.3">
      <c r="A1464" s="117"/>
      <c r="B1464" s="117"/>
      <c r="C1464" s="117"/>
      <c r="D1464" s="117"/>
      <c r="E1464" s="117"/>
      <c r="F1464" s="117"/>
      <c r="G1464" s="117"/>
      <c r="H1464" s="117"/>
      <c r="I1464" s="216"/>
      <c r="J1464" s="216"/>
      <c r="K1464" s="216"/>
      <c r="L1464" s="216"/>
      <c r="M1464" s="216"/>
      <c r="N1464" s="216"/>
      <c r="O1464" s="216"/>
      <c r="P1464" s="216"/>
      <c r="Q1464" s="216"/>
      <c r="R1464" s="216"/>
      <c r="S1464" s="216"/>
      <c r="T1464" s="216"/>
      <c r="U1464" s="216"/>
      <c r="V1464" s="216"/>
    </row>
    <row r="1465" spans="1:22" x14ac:dyDescent="0.3">
      <c r="A1465" s="117"/>
      <c r="B1465" s="117"/>
      <c r="C1465" s="117" t="s">
        <v>25</v>
      </c>
      <c r="D1465" s="117"/>
      <c r="E1465" s="117"/>
      <c r="F1465" s="117"/>
      <c r="G1465" s="117"/>
      <c r="H1465" s="117"/>
      <c r="I1465" s="216"/>
      <c r="J1465" s="216"/>
      <c r="K1465" s="216"/>
      <c r="L1465" s="216"/>
      <c r="M1465" s="216"/>
      <c r="N1465" s="216"/>
      <c r="O1465" s="216"/>
      <c r="P1465" s="216"/>
      <c r="Q1465" s="216"/>
      <c r="R1465" s="216"/>
      <c r="S1465" s="216"/>
      <c r="T1465" s="216"/>
      <c r="U1465" s="216"/>
      <c r="V1465" s="216"/>
    </row>
    <row r="1466" spans="1:22" x14ac:dyDescent="0.3">
      <c r="A1466" s="117"/>
      <c r="B1466" s="117"/>
      <c r="C1466" s="117"/>
      <c r="D1466" s="117"/>
      <c r="E1466" s="117"/>
      <c r="F1466" s="117"/>
      <c r="G1466" s="117"/>
      <c r="H1466" s="117"/>
      <c r="I1466" s="216"/>
      <c r="J1466" s="216"/>
      <c r="K1466" s="216"/>
      <c r="L1466" s="216"/>
      <c r="M1466" s="216"/>
      <c r="N1466" s="216"/>
      <c r="O1466" s="216"/>
      <c r="P1466" s="216"/>
      <c r="Q1466" s="216"/>
      <c r="R1466" s="216"/>
      <c r="S1466" s="216"/>
      <c r="T1466" s="216"/>
      <c r="U1466" s="216"/>
      <c r="V1466" s="216"/>
    </row>
    <row r="1467" spans="1:22" x14ac:dyDescent="0.3">
      <c r="A1467" s="117"/>
      <c r="B1467" s="117"/>
      <c r="C1467" s="117" t="s">
        <v>26</v>
      </c>
      <c r="D1467" s="117">
        <v>700</v>
      </c>
      <c r="E1467" s="117" t="s">
        <v>33</v>
      </c>
      <c r="F1467" s="117" t="e">
        <f>((2.71828184^(F1454*LN((D1467)+ABS(V1400-W1400)))+D1454)/((2.71828184^(F1454*LN((D1467)+ABS(V1400-W1400)))+D1454)+1))*1</f>
        <v>#VALUE!</v>
      </c>
      <c r="G1467" s="117"/>
      <c r="H1467" s="117"/>
      <c r="I1467" s="216"/>
      <c r="J1467" s="216"/>
      <c r="K1467" s="216"/>
      <c r="L1467" s="216"/>
      <c r="M1467" s="216"/>
      <c r="N1467" s="216"/>
      <c r="O1467" s="216"/>
      <c r="P1467" s="216"/>
      <c r="Q1467" s="216"/>
      <c r="R1467" s="216"/>
      <c r="S1467" s="216"/>
      <c r="T1467" s="216"/>
      <c r="U1467" s="216"/>
      <c r="V1467" s="216"/>
    </row>
    <row r="1468" spans="1:22" x14ac:dyDescent="0.3">
      <c r="A1468" s="117"/>
      <c r="B1468" s="117"/>
      <c r="C1468" s="117" t="s">
        <v>49</v>
      </c>
      <c r="D1468" s="117"/>
      <c r="E1468" s="117"/>
      <c r="F1468" s="117"/>
      <c r="G1468" s="117"/>
      <c r="H1468" s="117"/>
      <c r="I1468" s="216"/>
      <c r="J1468" s="216"/>
      <c r="K1468" s="216"/>
      <c r="L1468" s="216"/>
      <c r="M1468" s="216"/>
      <c r="N1468" s="216"/>
      <c r="O1468" s="216"/>
      <c r="P1468" s="216"/>
      <c r="Q1468" s="216"/>
      <c r="R1468" s="216"/>
      <c r="S1468" s="216"/>
      <c r="T1468" s="216"/>
      <c r="U1468" s="216"/>
      <c r="V1468" s="216"/>
    </row>
    <row r="1469" spans="1:22" x14ac:dyDescent="0.3">
      <c r="A1469" s="117"/>
      <c r="B1469" s="117"/>
      <c r="C1469" s="117"/>
      <c r="D1469" s="117"/>
      <c r="E1469" s="117"/>
      <c r="F1469" s="117"/>
      <c r="G1469" s="117"/>
      <c r="H1469" s="117"/>
      <c r="I1469" s="216"/>
      <c r="J1469" s="216"/>
      <c r="K1469" s="216"/>
      <c r="L1469" s="216"/>
      <c r="M1469" s="216"/>
      <c r="N1469" s="216"/>
      <c r="O1469" s="216"/>
      <c r="P1469" s="216"/>
      <c r="Q1469" s="216"/>
      <c r="R1469" s="216"/>
      <c r="S1469" s="216"/>
      <c r="T1469" s="216"/>
      <c r="U1469" s="216"/>
      <c r="V1469" s="216"/>
    </row>
    <row r="1470" spans="1:22" x14ac:dyDescent="0.3">
      <c r="A1470" s="117"/>
      <c r="B1470" s="117"/>
      <c r="C1470" s="117" t="s">
        <v>27</v>
      </c>
      <c r="D1470" s="117">
        <v>302.83999999999997</v>
      </c>
      <c r="E1470" s="117" t="s">
        <v>34</v>
      </c>
      <c r="F1470" s="117" t="e">
        <f>(2.71828184^((LN((D1470/D1458)/(1-(D1470/D1458)))-D1454)/F1454))</f>
        <v>#NUM!</v>
      </c>
      <c r="G1470" s="117"/>
      <c r="H1470" s="117"/>
      <c r="I1470" s="216"/>
      <c r="J1470" s="216"/>
      <c r="K1470" s="216"/>
      <c r="L1470" s="216"/>
      <c r="M1470" s="216"/>
      <c r="N1470" s="216"/>
      <c r="O1470" s="216"/>
      <c r="P1470" s="216"/>
      <c r="Q1470" s="216"/>
      <c r="R1470" s="216"/>
      <c r="S1470" s="216"/>
      <c r="T1470" s="216"/>
      <c r="U1470" s="216"/>
      <c r="V1470" s="216"/>
    </row>
    <row r="1471" spans="1:22" x14ac:dyDescent="0.3">
      <c r="A1471" s="117"/>
      <c r="B1471" s="117"/>
      <c r="C1471" s="117" t="s">
        <v>38</v>
      </c>
      <c r="D1471" s="117"/>
      <c r="E1471" s="117"/>
      <c r="F1471" s="117"/>
      <c r="G1471" s="117"/>
      <c r="H1471" s="117"/>
      <c r="I1471" s="216"/>
      <c r="J1471" s="216"/>
      <c r="K1471" s="216"/>
      <c r="L1471" s="216"/>
      <c r="M1471" s="216"/>
      <c r="N1471" s="216"/>
      <c r="O1471" s="216"/>
      <c r="P1471" s="216"/>
      <c r="Q1471" s="216"/>
      <c r="R1471" s="216"/>
      <c r="S1471" s="216"/>
      <c r="T1471" s="216"/>
      <c r="U1471" s="216"/>
      <c r="V1471" s="216"/>
    </row>
    <row r="1472" spans="1:22" x14ac:dyDescent="0.3">
      <c r="A1472" s="117"/>
      <c r="B1472" s="117"/>
      <c r="C1472" s="117" t="s">
        <v>39</v>
      </c>
      <c r="D1472" s="117"/>
      <c r="E1472" s="117"/>
      <c r="F1472" s="117"/>
      <c r="G1472" s="117"/>
      <c r="H1472" s="117"/>
      <c r="I1472" s="216"/>
      <c r="J1472" s="216"/>
      <c r="K1472" s="216"/>
      <c r="L1472" s="216"/>
      <c r="M1472" s="216"/>
      <c r="N1472" s="216"/>
      <c r="O1472" s="216"/>
      <c r="P1472" s="216"/>
      <c r="Q1472" s="216"/>
      <c r="R1472" s="216"/>
      <c r="S1472" s="216"/>
      <c r="T1472" s="216"/>
      <c r="U1472" s="216"/>
      <c r="V1472" s="216"/>
    </row>
    <row r="1473" spans="1:22" x14ac:dyDescent="0.3">
      <c r="A1473" s="117"/>
      <c r="B1473" s="117"/>
      <c r="C1473" s="117"/>
      <c r="D1473" s="117"/>
      <c r="E1473" s="117"/>
      <c r="F1473" s="117"/>
      <c r="G1473" s="117"/>
      <c r="H1473" s="117"/>
      <c r="I1473" s="216"/>
      <c r="J1473" s="216"/>
      <c r="K1473" s="216"/>
      <c r="L1473" s="216"/>
      <c r="M1473" s="216"/>
      <c r="N1473" s="216"/>
      <c r="O1473" s="216"/>
      <c r="P1473" s="216"/>
      <c r="Q1473" s="216"/>
      <c r="R1473" s="216"/>
      <c r="S1473" s="216"/>
      <c r="T1473" s="216"/>
      <c r="U1473" s="216"/>
      <c r="V1473" s="216"/>
    </row>
    <row r="1474" spans="1:22" x14ac:dyDescent="0.3">
      <c r="A1474" s="117"/>
      <c r="B1474" s="117"/>
      <c r="C1474" s="117"/>
      <c r="D1474" s="117"/>
      <c r="E1474" s="117"/>
      <c r="F1474" s="117"/>
      <c r="G1474" s="117"/>
      <c r="H1474" s="117"/>
      <c r="I1474" s="216"/>
      <c r="J1474" s="216"/>
      <c r="K1474" s="216"/>
      <c r="L1474" s="216"/>
      <c r="M1474" s="216"/>
      <c r="N1474" s="216"/>
      <c r="O1474" s="216"/>
      <c r="P1474" s="216"/>
      <c r="Q1474" s="216"/>
      <c r="R1474" s="216"/>
      <c r="S1474" s="216"/>
      <c r="T1474" s="216"/>
      <c r="U1474" s="216"/>
      <c r="V1474" s="216"/>
    </row>
    <row r="1475" spans="1:22" x14ac:dyDescent="0.3">
      <c r="A1475" s="117"/>
      <c r="B1475" s="117"/>
      <c r="C1475" s="117"/>
      <c r="D1475" s="117"/>
      <c r="E1475" s="117"/>
      <c r="F1475" s="117"/>
      <c r="G1475" s="117"/>
      <c r="H1475" s="117"/>
      <c r="I1475" s="216"/>
      <c r="J1475" s="216"/>
      <c r="K1475" s="216"/>
      <c r="L1475" s="216"/>
      <c r="M1475" s="216"/>
      <c r="N1475" s="216"/>
      <c r="O1475" s="216"/>
      <c r="P1475" s="216"/>
      <c r="Q1475" s="216"/>
      <c r="R1475" s="216"/>
      <c r="S1475" s="216"/>
      <c r="T1475" s="216"/>
      <c r="U1475" s="216"/>
      <c r="V1475" s="216"/>
    </row>
    <row r="1476" spans="1:22" x14ac:dyDescent="0.3">
      <c r="A1476" s="117"/>
      <c r="B1476" s="117"/>
      <c r="C1476" s="117"/>
      <c r="D1476" s="117"/>
      <c r="E1476" s="117"/>
      <c r="F1476" s="117"/>
      <c r="G1476" s="117"/>
      <c r="H1476" s="117"/>
      <c r="I1476" s="216"/>
      <c r="J1476" s="216"/>
      <c r="K1476" s="216"/>
      <c r="L1476" s="216"/>
      <c r="M1476" s="216"/>
      <c r="N1476" s="216"/>
      <c r="O1476" s="216"/>
      <c r="P1476" s="216"/>
      <c r="Q1476" s="216"/>
      <c r="R1476" s="216"/>
      <c r="S1476" s="216"/>
      <c r="T1476" s="216"/>
      <c r="U1476" s="216"/>
      <c r="V1476" s="216"/>
    </row>
    <row r="1477" spans="1:22" x14ac:dyDescent="0.3">
      <c r="A1477" s="117"/>
      <c r="B1477" s="117"/>
      <c r="C1477" s="117"/>
      <c r="D1477" s="117"/>
      <c r="E1477" s="117"/>
      <c r="F1477" s="117"/>
      <c r="G1477" s="117"/>
      <c r="H1477" s="117"/>
      <c r="I1477" s="216"/>
      <c r="J1477" s="216"/>
      <c r="K1477" s="216"/>
      <c r="L1477" s="216"/>
      <c r="M1477" s="216"/>
      <c r="N1477" s="216"/>
      <c r="O1477" s="216"/>
      <c r="P1477" s="216"/>
      <c r="Q1477" s="216"/>
      <c r="R1477" s="216"/>
      <c r="S1477" s="216"/>
      <c r="T1477" s="216"/>
      <c r="U1477" s="216"/>
      <c r="V1477" s="216"/>
    </row>
    <row r="1478" spans="1:22" x14ac:dyDescent="0.3">
      <c r="A1478" s="117"/>
      <c r="B1478" s="117"/>
      <c r="C1478" s="117"/>
      <c r="D1478" s="117"/>
      <c r="E1478" s="117"/>
      <c r="F1478" s="117"/>
      <c r="G1478" s="117"/>
      <c r="H1478" s="117"/>
      <c r="I1478" s="216"/>
      <c r="J1478" s="216"/>
      <c r="K1478" s="216"/>
      <c r="L1478" s="216"/>
      <c r="M1478" s="216"/>
      <c r="N1478" s="216"/>
      <c r="O1478" s="216"/>
      <c r="P1478" s="216"/>
      <c r="Q1478" s="216"/>
      <c r="R1478" s="216"/>
      <c r="S1478" s="216"/>
      <c r="T1478" s="216"/>
      <c r="U1478" s="216"/>
      <c r="V1478" s="216"/>
    </row>
    <row r="1479" spans="1:22" x14ac:dyDescent="0.3">
      <c r="A1479" s="117"/>
      <c r="B1479" s="117"/>
      <c r="C1479" s="117"/>
      <c r="D1479" s="117"/>
      <c r="E1479" s="117"/>
      <c r="F1479" s="117"/>
      <c r="G1479" s="117"/>
      <c r="H1479" s="117"/>
      <c r="I1479" s="216"/>
      <c r="J1479" s="216"/>
      <c r="K1479" s="216"/>
      <c r="L1479" s="216"/>
      <c r="M1479" s="216"/>
      <c r="N1479" s="216"/>
      <c r="O1479" s="216"/>
      <c r="P1479" s="216"/>
      <c r="Q1479" s="216"/>
      <c r="R1479" s="216"/>
      <c r="S1479" s="216"/>
      <c r="T1479" s="216"/>
      <c r="U1479" s="216"/>
      <c r="V1479" s="216"/>
    </row>
    <row r="1480" spans="1:22" x14ac:dyDescent="0.3">
      <c r="A1480" s="117" t="s">
        <v>7</v>
      </c>
      <c r="B1480" s="117" t="s">
        <v>8</v>
      </c>
      <c r="C1480" s="117" t="s">
        <v>12</v>
      </c>
      <c r="D1480" s="117" t="s">
        <v>9</v>
      </c>
      <c r="E1480" s="117" t="s">
        <v>10</v>
      </c>
      <c r="F1480" s="117" t="s">
        <v>17</v>
      </c>
      <c r="G1480" s="117" t="s">
        <v>14</v>
      </c>
      <c r="H1480" s="117"/>
      <c r="I1480" s="216"/>
      <c r="J1480" s="216"/>
      <c r="K1480" s="216"/>
      <c r="L1480" s="216"/>
      <c r="M1480" s="216"/>
      <c r="N1480" s="216"/>
      <c r="O1480" s="216"/>
      <c r="P1480" s="216"/>
      <c r="Q1480" s="216"/>
      <c r="R1480" s="216"/>
      <c r="S1480" s="216"/>
      <c r="T1480" s="216"/>
      <c r="U1480" s="216"/>
      <c r="V1480" s="216"/>
    </row>
    <row r="1481" spans="1:22" x14ac:dyDescent="0.3">
      <c r="A1481" s="117">
        <f t="shared" ref="A1481:B1500" si="95">A6</f>
        <v>0</v>
      </c>
      <c r="B1481" s="117">
        <f t="shared" si="95"/>
        <v>0</v>
      </c>
      <c r="C1481" s="117">
        <f t="shared" ref="C1481:C1520" si="96">(A1481^2)</f>
        <v>0</v>
      </c>
      <c r="D1481" s="117">
        <f>IF(B1481=0,E1481,B1481)</f>
        <v>9</v>
      </c>
      <c r="E1481" s="117">
        <f>MAX(B1481:B1520)</f>
        <v>9</v>
      </c>
      <c r="F1481" s="117">
        <f>IF(B1481="","",(((E1481+F1539)/(D1481))-10^-0.0000001)^-1)</f>
        <v>0.29411762714027107</v>
      </c>
      <c r="G1481" s="117">
        <f>IF(B1481="",1,F1481)</f>
        <v>0.29411762714027107</v>
      </c>
      <c r="H1481" s="117"/>
      <c r="I1481" s="216"/>
      <c r="J1481" s="216"/>
      <c r="K1481" s="216"/>
      <c r="L1481" s="216"/>
      <c r="M1481" s="216"/>
      <c r="N1481" s="216"/>
      <c r="O1481" s="216"/>
      <c r="P1481" s="216"/>
      <c r="Q1481" s="216"/>
      <c r="R1481" s="216"/>
      <c r="S1481" s="216"/>
      <c r="T1481" s="216"/>
      <c r="U1481" s="216"/>
      <c r="V1481" s="216"/>
    </row>
    <row r="1482" spans="1:22" x14ac:dyDescent="0.3">
      <c r="A1482" s="117">
        <f t="shared" si="95"/>
        <v>0</v>
      </c>
      <c r="B1482" s="117">
        <f t="shared" si="95"/>
        <v>0</v>
      </c>
      <c r="C1482" s="117">
        <f t="shared" si="96"/>
        <v>0</v>
      </c>
      <c r="D1482" s="117">
        <f t="shared" ref="D1482:D1520" si="97">IF(B1482=0,E1482,B1482)</f>
        <v>9</v>
      </c>
      <c r="E1482" s="117">
        <f>(E1481)</f>
        <v>9</v>
      </c>
      <c r="F1482" s="117">
        <f>IF(B1482="","",(((E1482+F1539)/(D1482))-10^-0.0000001)^-1)</f>
        <v>0.29411762714027107</v>
      </c>
      <c r="G1482" s="117">
        <f t="shared" ref="G1482:G1520" si="98">IF(B1482="",1,F1482)</f>
        <v>0.29411762714027107</v>
      </c>
      <c r="H1482" s="117"/>
      <c r="I1482" s="216"/>
      <c r="J1482" s="216"/>
      <c r="K1482" s="216"/>
      <c r="L1482" s="216"/>
      <c r="M1482" s="216"/>
      <c r="N1482" s="216"/>
      <c r="O1482" s="216"/>
      <c r="P1482" s="216"/>
      <c r="Q1482" s="216"/>
      <c r="R1482" s="216"/>
      <c r="S1482" s="216"/>
      <c r="T1482" s="216"/>
      <c r="U1482" s="216"/>
      <c r="V1482" s="216"/>
    </row>
    <row r="1483" spans="1:22" x14ac:dyDescent="0.3">
      <c r="A1483" s="117">
        <f t="shared" si="95"/>
        <v>0</v>
      </c>
      <c r="B1483" s="117">
        <f t="shared" si="95"/>
        <v>0</v>
      </c>
      <c r="C1483" s="117">
        <f t="shared" si="96"/>
        <v>0</v>
      </c>
      <c r="D1483" s="117">
        <f t="shared" si="97"/>
        <v>9</v>
      </c>
      <c r="E1483" s="117">
        <f t="shared" ref="E1483:E1520" si="99">(E1482)</f>
        <v>9</v>
      </c>
      <c r="F1483" s="117">
        <f>IF(B1483="","",(((E1483+F1539)/(D1483))-10^-0.0000001)^-1)</f>
        <v>0.29411762714027107</v>
      </c>
      <c r="G1483" s="117">
        <f t="shared" si="98"/>
        <v>0.29411762714027107</v>
      </c>
      <c r="H1483" s="117"/>
      <c r="I1483" s="216"/>
      <c r="J1483" s="216"/>
      <c r="K1483" s="216"/>
      <c r="L1483" s="216"/>
      <c r="M1483" s="216"/>
      <c r="N1483" s="216"/>
      <c r="O1483" s="216"/>
      <c r="P1483" s="216"/>
      <c r="Q1483" s="216"/>
      <c r="R1483" s="216"/>
      <c r="S1483" s="216"/>
      <c r="T1483" s="216"/>
      <c r="U1483" s="216"/>
      <c r="V1483" s="216"/>
    </row>
    <row r="1484" spans="1:22" x14ac:dyDescent="0.3">
      <c r="A1484" s="117">
        <f t="shared" si="95"/>
        <v>0</v>
      </c>
      <c r="B1484" s="117">
        <f t="shared" si="95"/>
        <v>0</v>
      </c>
      <c r="C1484" s="117">
        <f t="shared" si="96"/>
        <v>0</v>
      </c>
      <c r="D1484" s="117">
        <f t="shared" si="97"/>
        <v>9</v>
      </c>
      <c r="E1484" s="117">
        <f t="shared" si="99"/>
        <v>9</v>
      </c>
      <c r="F1484" s="117">
        <f>IF(B1484="","",(((E1484+F1539)/(D1484))-10^-0.0000001)^-1)</f>
        <v>0.29411762714027107</v>
      </c>
      <c r="G1484" s="117">
        <f t="shared" si="98"/>
        <v>0.29411762714027107</v>
      </c>
      <c r="H1484" s="117"/>
      <c r="I1484" s="216"/>
      <c r="J1484" s="216"/>
      <c r="K1484" s="216"/>
      <c r="L1484" s="216"/>
      <c r="M1484" s="216"/>
      <c r="N1484" s="216"/>
      <c r="O1484" s="216"/>
      <c r="P1484" s="216"/>
      <c r="Q1484" s="216"/>
      <c r="R1484" s="216"/>
      <c r="S1484" s="216"/>
      <c r="T1484" s="216"/>
      <c r="U1484" s="216"/>
      <c r="V1484" s="216"/>
    </row>
    <row r="1485" spans="1:22" x14ac:dyDescent="0.3">
      <c r="A1485" s="117">
        <f t="shared" si="95"/>
        <v>0</v>
      </c>
      <c r="B1485" s="117">
        <f t="shared" si="95"/>
        <v>0</v>
      </c>
      <c r="C1485" s="117">
        <f t="shared" si="96"/>
        <v>0</v>
      </c>
      <c r="D1485" s="117">
        <f t="shared" si="97"/>
        <v>9</v>
      </c>
      <c r="E1485" s="117">
        <f t="shared" si="99"/>
        <v>9</v>
      </c>
      <c r="F1485" s="117">
        <f>IF(B1485="","",(((E1485+F1539)/(D1485))-10^-0.0000001)^-1)</f>
        <v>0.29411762714027107</v>
      </c>
      <c r="G1485" s="117">
        <f t="shared" si="98"/>
        <v>0.29411762714027107</v>
      </c>
      <c r="H1485" s="117"/>
      <c r="I1485" s="216"/>
      <c r="J1485" s="216"/>
      <c r="K1485" s="216"/>
      <c r="L1485" s="216"/>
      <c r="M1485" s="216"/>
      <c r="N1485" s="216"/>
      <c r="O1485" s="216"/>
      <c r="P1485" s="216"/>
      <c r="Q1485" s="216"/>
      <c r="R1485" s="216"/>
      <c r="S1485" s="216"/>
      <c r="T1485" s="216"/>
      <c r="U1485" s="216"/>
      <c r="V1485" s="216"/>
    </row>
    <row r="1486" spans="1:22" x14ac:dyDescent="0.3">
      <c r="A1486" s="117">
        <f t="shared" si="95"/>
        <v>0</v>
      </c>
      <c r="B1486" s="117">
        <f t="shared" si="95"/>
        <v>0</v>
      </c>
      <c r="C1486" s="117">
        <f t="shared" si="96"/>
        <v>0</v>
      </c>
      <c r="D1486" s="117">
        <f t="shared" si="97"/>
        <v>9</v>
      </c>
      <c r="E1486" s="117">
        <f t="shared" si="99"/>
        <v>9</v>
      </c>
      <c r="F1486" s="117">
        <f>IF(B1486="","",(((E1486+F1539)/(D1486))-10^-0.0000001)^-1)</f>
        <v>0.29411762714027107</v>
      </c>
      <c r="G1486" s="117">
        <f t="shared" si="98"/>
        <v>0.29411762714027107</v>
      </c>
      <c r="H1486" s="117"/>
      <c r="I1486" s="216"/>
      <c r="J1486" s="216"/>
      <c r="K1486" s="216"/>
      <c r="L1486" s="216"/>
      <c r="M1486" s="216"/>
      <c r="N1486" s="216"/>
      <c r="O1486" s="216"/>
      <c r="P1486" s="216"/>
      <c r="Q1486" s="216"/>
      <c r="R1486" s="216"/>
      <c r="S1486" s="216"/>
      <c r="T1486" s="216"/>
      <c r="U1486" s="216"/>
      <c r="V1486" s="216"/>
    </row>
    <row r="1487" spans="1:22" x14ac:dyDescent="0.3">
      <c r="A1487" s="117">
        <f t="shared" si="95"/>
        <v>0</v>
      </c>
      <c r="B1487" s="117">
        <f t="shared" si="95"/>
        <v>0</v>
      </c>
      <c r="C1487" s="117">
        <f t="shared" si="96"/>
        <v>0</v>
      </c>
      <c r="D1487" s="117">
        <f t="shared" si="97"/>
        <v>9</v>
      </c>
      <c r="E1487" s="117">
        <f t="shared" si="99"/>
        <v>9</v>
      </c>
      <c r="F1487" s="117">
        <f>IF(B1487="","",(((E1487+F1539)/(D1487))-10^-0.0000001)^-1)</f>
        <v>0.29411762714027107</v>
      </c>
      <c r="G1487" s="117">
        <f t="shared" si="98"/>
        <v>0.29411762714027107</v>
      </c>
      <c r="H1487" s="117"/>
      <c r="I1487" s="216"/>
      <c r="J1487" s="216"/>
      <c r="K1487" s="216"/>
      <c r="L1487" s="216"/>
      <c r="M1487" s="216"/>
      <c r="N1487" s="216"/>
      <c r="O1487" s="216"/>
      <c r="P1487" s="216"/>
      <c r="Q1487" s="216"/>
      <c r="R1487" s="216"/>
      <c r="S1487" s="216"/>
      <c r="T1487" s="216"/>
      <c r="U1487" s="216"/>
      <c r="V1487" s="216"/>
    </row>
    <row r="1488" spans="1:22" x14ac:dyDescent="0.3">
      <c r="A1488" s="117">
        <f t="shared" si="95"/>
        <v>0</v>
      </c>
      <c r="B1488" s="117">
        <f t="shared" si="95"/>
        <v>0</v>
      </c>
      <c r="C1488" s="117">
        <f t="shared" si="96"/>
        <v>0</v>
      </c>
      <c r="D1488" s="117">
        <f t="shared" si="97"/>
        <v>9</v>
      </c>
      <c r="E1488" s="117">
        <f t="shared" si="99"/>
        <v>9</v>
      </c>
      <c r="F1488" s="117">
        <f>IF(B1488="","",(((E1488+F1539)/(D1488))-10^-0.0000001)^-1)</f>
        <v>0.29411762714027107</v>
      </c>
      <c r="G1488" s="117">
        <f t="shared" si="98"/>
        <v>0.29411762714027107</v>
      </c>
      <c r="H1488" s="117"/>
      <c r="I1488" s="216"/>
      <c r="J1488" s="216"/>
      <c r="K1488" s="216"/>
      <c r="L1488" s="216"/>
      <c r="M1488" s="216"/>
      <c r="N1488" s="216"/>
      <c r="O1488" s="216"/>
      <c r="P1488" s="216"/>
      <c r="Q1488" s="216"/>
      <c r="R1488" s="216"/>
      <c r="S1488" s="216"/>
      <c r="T1488" s="216"/>
      <c r="U1488" s="216"/>
      <c r="V1488" s="216"/>
    </row>
    <row r="1489" spans="1:22" x14ac:dyDescent="0.3">
      <c r="A1489" s="117">
        <f t="shared" si="95"/>
        <v>0</v>
      </c>
      <c r="B1489" s="117">
        <f t="shared" si="95"/>
        <v>0</v>
      </c>
      <c r="C1489" s="117">
        <f t="shared" si="96"/>
        <v>0</v>
      </c>
      <c r="D1489" s="117">
        <f t="shared" si="97"/>
        <v>9</v>
      </c>
      <c r="E1489" s="117">
        <f t="shared" si="99"/>
        <v>9</v>
      </c>
      <c r="F1489" s="117">
        <f>IF(B1489="","",(((E1489+F1539)/(D1489))-10^-0.0000001)^-1)</f>
        <v>0.29411762714027107</v>
      </c>
      <c r="G1489" s="117">
        <f t="shared" si="98"/>
        <v>0.29411762714027107</v>
      </c>
      <c r="H1489" s="117"/>
      <c r="I1489" s="216"/>
      <c r="J1489" s="216"/>
      <c r="K1489" s="216"/>
      <c r="L1489" s="216"/>
      <c r="M1489" s="216"/>
      <c r="N1489" s="216"/>
      <c r="O1489" s="216"/>
      <c r="P1489" s="216"/>
      <c r="Q1489" s="216"/>
      <c r="R1489" s="216"/>
      <c r="S1489" s="216"/>
      <c r="T1489" s="216"/>
      <c r="U1489" s="216"/>
      <c r="V1489" s="216"/>
    </row>
    <row r="1490" spans="1:22" x14ac:dyDescent="0.3">
      <c r="A1490" s="117">
        <f t="shared" si="95"/>
        <v>0</v>
      </c>
      <c r="B1490" s="117">
        <f t="shared" si="95"/>
        <v>0</v>
      </c>
      <c r="C1490" s="117">
        <f t="shared" si="96"/>
        <v>0</v>
      </c>
      <c r="D1490" s="117">
        <f t="shared" si="97"/>
        <v>9</v>
      </c>
      <c r="E1490" s="117">
        <f t="shared" si="99"/>
        <v>9</v>
      </c>
      <c r="F1490" s="117">
        <f>IF(B1490="","",(((E1490+F1539)/(D1490))-10^-0.0000001)^-1)</f>
        <v>0.29411762714027107</v>
      </c>
      <c r="G1490" s="117">
        <f t="shared" si="98"/>
        <v>0.29411762714027107</v>
      </c>
      <c r="H1490" s="117"/>
      <c r="I1490" s="216"/>
      <c r="J1490" s="216"/>
      <c r="K1490" s="216"/>
      <c r="L1490" s="216"/>
      <c r="M1490" s="216"/>
      <c r="N1490" s="216"/>
      <c r="O1490" s="216"/>
      <c r="P1490" s="216"/>
      <c r="Q1490" s="216"/>
      <c r="R1490" s="216"/>
      <c r="S1490" s="216"/>
      <c r="T1490" s="216"/>
      <c r="U1490" s="216"/>
      <c r="V1490" s="216"/>
    </row>
    <row r="1491" spans="1:22" x14ac:dyDescent="0.3">
      <c r="A1491" s="117">
        <f t="shared" si="95"/>
        <v>0</v>
      </c>
      <c r="B1491" s="117">
        <f t="shared" si="95"/>
        <v>0</v>
      </c>
      <c r="C1491" s="117">
        <f t="shared" si="96"/>
        <v>0</v>
      </c>
      <c r="D1491" s="117">
        <f t="shared" si="97"/>
        <v>9</v>
      </c>
      <c r="E1491" s="117">
        <f t="shared" si="99"/>
        <v>9</v>
      </c>
      <c r="F1491" s="117">
        <f>IF(B1491="","",(((E1491+F1539)/(D1491))-10^-0.0000001)^-1)</f>
        <v>0.29411762714027107</v>
      </c>
      <c r="G1491" s="117">
        <f t="shared" si="98"/>
        <v>0.29411762714027107</v>
      </c>
      <c r="H1491" s="117"/>
      <c r="I1491" s="216"/>
      <c r="J1491" s="216"/>
      <c r="K1491" s="216"/>
      <c r="L1491" s="216"/>
      <c r="M1491" s="216"/>
      <c r="N1491" s="216"/>
      <c r="O1491" s="216"/>
      <c r="P1491" s="216"/>
      <c r="Q1491" s="216"/>
      <c r="R1491" s="216"/>
      <c r="S1491" s="216"/>
      <c r="T1491" s="216"/>
      <c r="U1491" s="216"/>
      <c r="V1491" s="216"/>
    </row>
    <row r="1492" spans="1:22" x14ac:dyDescent="0.3">
      <c r="A1492" s="117">
        <f t="shared" si="95"/>
        <v>0</v>
      </c>
      <c r="B1492" s="117">
        <f t="shared" si="95"/>
        <v>0</v>
      </c>
      <c r="C1492" s="117">
        <f t="shared" si="96"/>
        <v>0</v>
      </c>
      <c r="D1492" s="117">
        <f t="shared" si="97"/>
        <v>9</v>
      </c>
      <c r="E1492" s="117">
        <f t="shared" si="99"/>
        <v>9</v>
      </c>
      <c r="F1492" s="117">
        <f>IF(B1492="","",(((E1492+F1539)/(D1492))-10^-0.0000001)^-1)</f>
        <v>0.29411762714027107</v>
      </c>
      <c r="G1492" s="117">
        <f t="shared" si="98"/>
        <v>0.29411762714027107</v>
      </c>
      <c r="H1492" s="117"/>
      <c r="I1492" s="216"/>
      <c r="J1492" s="216"/>
      <c r="K1492" s="216"/>
      <c r="L1492" s="216"/>
      <c r="M1492" s="216"/>
      <c r="N1492" s="216"/>
      <c r="O1492" s="216"/>
      <c r="P1492" s="216"/>
      <c r="Q1492" s="216"/>
      <c r="R1492" s="216"/>
      <c r="S1492" s="216"/>
      <c r="T1492" s="216"/>
      <c r="U1492" s="216"/>
      <c r="V1492" s="216"/>
    </row>
    <row r="1493" spans="1:22" x14ac:dyDescent="0.3">
      <c r="A1493" s="117">
        <f t="shared" si="95"/>
        <v>0</v>
      </c>
      <c r="B1493" s="117">
        <f t="shared" si="95"/>
        <v>0</v>
      </c>
      <c r="C1493" s="117">
        <f t="shared" si="96"/>
        <v>0</v>
      </c>
      <c r="D1493" s="117">
        <f t="shared" si="97"/>
        <v>9</v>
      </c>
      <c r="E1493" s="117">
        <f t="shared" si="99"/>
        <v>9</v>
      </c>
      <c r="F1493" s="117">
        <f>IF(B1493="","",(((E1493+F1539)/(D1493))-10^-0.0000001)^-1)</f>
        <v>0.29411762714027107</v>
      </c>
      <c r="G1493" s="117">
        <f t="shared" si="98"/>
        <v>0.29411762714027107</v>
      </c>
      <c r="H1493" s="117"/>
      <c r="I1493" s="216"/>
      <c r="J1493" s="216"/>
      <c r="K1493" s="216"/>
      <c r="L1493" s="216"/>
      <c r="M1493" s="216"/>
      <c r="N1493" s="216"/>
      <c r="O1493" s="216"/>
      <c r="P1493" s="216"/>
      <c r="Q1493" s="216"/>
      <c r="R1493" s="216"/>
      <c r="S1493" s="216"/>
      <c r="T1493" s="216"/>
      <c r="U1493" s="216"/>
      <c r="V1493" s="216"/>
    </row>
    <row r="1494" spans="1:22" x14ac:dyDescent="0.3">
      <c r="A1494" s="117">
        <f t="shared" si="95"/>
        <v>0</v>
      </c>
      <c r="B1494" s="117">
        <f t="shared" si="95"/>
        <v>0</v>
      </c>
      <c r="C1494" s="117">
        <f t="shared" si="96"/>
        <v>0</v>
      </c>
      <c r="D1494" s="117">
        <f t="shared" si="97"/>
        <v>9</v>
      </c>
      <c r="E1494" s="117">
        <f t="shared" si="99"/>
        <v>9</v>
      </c>
      <c r="F1494" s="117">
        <f>IF(B1494="","",(((E1494+F1539)/(D1494))-10^-0.0000001)^-1)</f>
        <v>0.29411762714027107</v>
      </c>
      <c r="G1494" s="117">
        <f t="shared" si="98"/>
        <v>0.29411762714027107</v>
      </c>
      <c r="H1494" s="117"/>
      <c r="I1494" s="216"/>
      <c r="J1494" s="216"/>
      <c r="K1494" s="216"/>
      <c r="L1494" s="216"/>
      <c r="M1494" s="216"/>
      <c r="N1494" s="216"/>
      <c r="O1494" s="216"/>
      <c r="P1494" s="216"/>
      <c r="Q1494" s="216"/>
      <c r="R1494" s="216"/>
      <c r="S1494" s="216"/>
      <c r="T1494" s="216"/>
      <c r="U1494" s="216"/>
      <c r="V1494" s="216"/>
    </row>
    <row r="1495" spans="1:22" x14ac:dyDescent="0.3">
      <c r="A1495" s="117">
        <f t="shared" si="95"/>
        <v>0</v>
      </c>
      <c r="B1495" s="117">
        <f t="shared" si="95"/>
        <v>0</v>
      </c>
      <c r="C1495" s="117">
        <f t="shared" si="96"/>
        <v>0</v>
      </c>
      <c r="D1495" s="117">
        <f t="shared" si="97"/>
        <v>9</v>
      </c>
      <c r="E1495" s="117">
        <f t="shared" si="99"/>
        <v>9</v>
      </c>
      <c r="F1495" s="117">
        <f>IF(B1495="","",(((E1495+F1539)/(D1495))-10^-0.0000001)^-1)</f>
        <v>0.29411762714027107</v>
      </c>
      <c r="G1495" s="117">
        <f t="shared" si="98"/>
        <v>0.29411762714027107</v>
      </c>
      <c r="H1495" s="117"/>
      <c r="I1495" s="216"/>
      <c r="J1495" s="216"/>
      <c r="K1495" s="216"/>
      <c r="L1495" s="216"/>
      <c r="M1495" s="216"/>
      <c r="N1495" s="216"/>
      <c r="O1495" s="216"/>
      <c r="P1495" s="216"/>
      <c r="Q1495" s="216"/>
      <c r="R1495" s="216"/>
      <c r="S1495" s="216"/>
      <c r="T1495" s="216"/>
      <c r="U1495" s="216"/>
      <c r="V1495" s="216"/>
    </row>
    <row r="1496" spans="1:22" x14ac:dyDescent="0.3">
      <c r="A1496" s="117">
        <f t="shared" si="95"/>
        <v>0</v>
      </c>
      <c r="B1496" s="117">
        <f t="shared" si="95"/>
        <v>0</v>
      </c>
      <c r="C1496" s="117">
        <f t="shared" si="96"/>
        <v>0</v>
      </c>
      <c r="D1496" s="117">
        <f t="shared" si="97"/>
        <v>9</v>
      </c>
      <c r="E1496" s="117">
        <f t="shared" si="99"/>
        <v>9</v>
      </c>
      <c r="F1496" s="117">
        <f>IF(B1496="","",(((E1496+F1539)/(D1496))-10^-0.0000001)^-1)</f>
        <v>0.29411762714027107</v>
      </c>
      <c r="G1496" s="117">
        <f t="shared" si="98"/>
        <v>0.29411762714027107</v>
      </c>
      <c r="H1496" s="117"/>
      <c r="I1496" s="216"/>
      <c r="J1496" s="216"/>
      <c r="K1496" s="216"/>
      <c r="L1496" s="216"/>
      <c r="M1496" s="216"/>
      <c r="N1496" s="216"/>
      <c r="O1496" s="216"/>
      <c r="P1496" s="216"/>
      <c r="Q1496" s="216"/>
      <c r="R1496" s="216"/>
      <c r="S1496" s="216"/>
      <c r="T1496" s="216"/>
      <c r="U1496" s="216"/>
      <c r="V1496" s="216"/>
    </row>
    <row r="1497" spans="1:22" x14ac:dyDescent="0.3">
      <c r="A1497" s="117" t="str">
        <f t="shared" si="95"/>
        <v>Vorgaben (xWP1 - xs - xWP2)</v>
      </c>
      <c r="B1497" s="117">
        <f t="shared" si="95"/>
        <v>9</v>
      </c>
      <c r="C1497" s="117" t="e">
        <f t="shared" si="96"/>
        <v>#VALUE!</v>
      </c>
      <c r="D1497" s="117">
        <f t="shared" si="97"/>
        <v>9</v>
      </c>
      <c r="E1497" s="117">
        <f t="shared" si="99"/>
        <v>9</v>
      </c>
      <c r="F1497" s="117">
        <f>IF(B1497="","",(((E1497+F1539)/(D1497))-10^-0.0000001)^-1)</f>
        <v>0.29411762714027107</v>
      </c>
      <c r="G1497" s="117">
        <f t="shared" si="98"/>
        <v>0.29411762714027107</v>
      </c>
      <c r="H1497" s="117"/>
      <c r="I1497" s="216"/>
      <c r="J1497" s="216"/>
      <c r="K1497" s="216"/>
      <c r="L1497" s="216"/>
      <c r="M1497" s="216"/>
      <c r="N1497" s="216"/>
      <c r="O1497" s="216"/>
      <c r="P1497" s="216"/>
      <c r="Q1497" s="216"/>
      <c r="R1497" s="216"/>
      <c r="S1497" s="216"/>
      <c r="T1497" s="216"/>
      <c r="U1497" s="216"/>
      <c r="V1497" s="216"/>
    </row>
    <row r="1498" spans="1:22" x14ac:dyDescent="0.3">
      <c r="A1498" s="117" t="str">
        <f t="shared" si="95"/>
        <v>Berechnet (x1% - X50% - x99%)</v>
      </c>
      <c r="B1498" s="117">
        <f t="shared" si="95"/>
        <v>6.92</v>
      </c>
      <c r="C1498" s="117" t="e">
        <f t="shared" si="96"/>
        <v>#VALUE!</v>
      </c>
      <c r="D1498" s="117">
        <f t="shared" si="97"/>
        <v>6.92</v>
      </c>
      <c r="E1498" s="117">
        <f t="shared" si="99"/>
        <v>9</v>
      </c>
      <c r="F1498" s="117">
        <f>IF(B1498="","",(((E1498+F1539)/(D1498))-10^-0.0000001)^-1)</f>
        <v>0.21175029567317849</v>
      </c>
      <c r="G1498" s="117">
        <f t="shared" si="98"/>
        <v>0.21175029567317849</v>
      </c>
      <c r="H1498" s="117"/>
      <c r="I1498" s="216"/>
      <c r="J1498" s="216"/>
      <c r="K1498" s="216"/>
      <c r="L1498" s="216"/>
      <c r="M1498" s="216"/>
      <c r="N1498" s="216"/>
      <c r="O1498" s="216"/>
      <c r="P1498" s="216"/>
      <c r="Q1498" s="216"/>
      <c r="R1498" s="216"/>
      <c r="S1498" s="216"/>
      <c r="T1498" s="216"/>
      <c r="U1498" s="216"/>
      <c r="V1498" s="216"/>
    </row>
    <row r="1499" spans="1:22" x14ac:dyDescent="0.3">
      <c r="A1499" s="117" t="str">
        <f t="shared" si="95"/>
        <v>Abfrage:</v>
      </c>
      <c r="B1499" s="117">
        <f t="shared" si="95"/>
        <v>0</v>
      </c>
      <c r="C1499" s="117" t="e">
        <f t="shared" si="96"/>
        <v>#VALUE!</v>
      </c>
      <c r="D1499" s="117">
        <f t="shared" si="97"/>
        <v>9</v>
      </c>
      <c r="E1499" s="117">
        <f t="shared" si="99"/>
        <v>9</v>
      </c>
      <c r="F1499" s="117">
        <f>IF(B1499="","",(((E1499+F1539)/(D1499))-10^-0.0000001)^-1)</f>
        <v>0.29411762714027107</v>
      </c>
      <c r="G1499" s="117">
        <f t="shared" si="98"/>
        <v>0.29411762714027107</v>
      </c>
      <c r="H1499" s="117"/>
      <c r="I1499" s="216"/>
      <c r="J1499" s="216"/>
      <c r="K1499" s="216"/>
      <c r="L1499" s="216"/>
      <c r="M1499" s="216"/>
      <c r="N1499" s="216"/>
      <c r="O1499" s="216"/>
      <c r="P1499" s="216"/>
      <c r="Q1499" s="216"/>
      <c r="R1499" s="216"/>
      <c r="S1499" s="216"/>
      <c r="T1499" s="216"/>
      <c r="U1499" s="216"/>
      <c r="V1499" s="216"/>
    </row>
    <row r="1500" spans="1:22" x14ac:dyDescent="0.3">
      <c r="A1500" s="117" t="str">
        <f t="shared" si="95"/>
        <v>Wenn x = (B23 ≤Abfrage≤ D23)</v>
      </c>
      <c r="B1500" s="117">
        <f t="shared" si="95"/>
        <v>6.92</v>
      </c>
      <c r="C1500" s="117" t="e">
        <f t="shared" si="96"/>
        <v>#VALUE!</v>
      </c>
      <c r="D1500" s="117">
        <f t="shared" si="97"/>
        <v>6.92</v>
      </c>
      <c r="E1500" s="117">
        <f t="shared" si="99"/>
        <v>9</v>
      </c>
      <c r="F1500" s="117">
        <f>IF(B1500="","",(((E1500+F1539)/(D1500))-10^-0.0000001)^-1)</f>
        <v>0.21175029567317849</v>
      </c>
      <c r="G1500" s="117">
        <f t="shared" si="98"/>
        <v>0.21175029567317849</v>
      </c>
      <c r="H1500" s="117"/>
      <c r="I1500" s="216"/>
      <c r="J1500" s="216"/>
      <c r="K1500" s="216"/>
      <c r="L1500" s="216"/>
      <c r="M1500" s="216"/>
      <c r="N1500" s="216"/>
      <c r="O1500" s="216"/>
      <c r="P1500" s="216"/>
      <c r="Q1500" s="216"/>
      <c r="R1500" s="216"/>
      <c r="S1500" s="216"/>
      <c r="T1500" s="216"/>
      <c r="U1500" s="216"/>
      <c r="V1500" s="216"/>
    </row>
    <row r="1501" spans="1:22" x14ac:dyDescent="0.3">
      <c r="A1501" s="117" t="str">
        <f t="shared" ref="A1501:B1520" si="100">A26</f>
        <v>Wenn y [%] = (1≤ Abfrage ≤99)</v>
      </c>
      <c r="B1501" s="117">
        <f t="shared" si="100"/>
        <v>1</v>
      </c>
      <c r="C1501" s="117" t="e">
        <f t="shared" si="96"/>
        <v>#VALUE!</v>
      </c>
      <c r="D1501" s="117">
        <f t="shared" si="97"/>
        <v>1</v>
      </c>
      <c r="E1501" s="117">
        <f t="shared" si="99"/>
        <v>9</v>
      </c>
      <c r="F1501" s="117">
        <f>IF(B1501="","",(((E1501+F1539)/(D1501))-10^-0.0000001)^-1)</f>
        <v>2.5906735596755295E-2</v>
      </c>
      <c r="G1501" s="117">
        <f t="shared" si="98"/>
        <v>2.5906735596755295E-2</v>
      </c>
      <c r="H1501" s="117"/>
      <c r="I1501" s="216"/>
      <c r="J1501" s="216"/>
      <c r="K1501" s="216"/>
      <c r="L1501" s="216"/>
      <c r="M1501" s="216"/>
      <c r="N1501" s="216"/>
      <c r="O1501" s="216"/>
      <c r="P1501" s="216"/>
      <c r="Q1501" s="216"/>
      <c r="R1501" s="216"/>
      <c r="S1501" s="216"/>
      <c r="T1501" s="216"/>
      <c r="U1501" s="216"/>
      <c r="V1501" s="216"/>
    </row>
    <row r="1502" spans="1:22" x14ac:dyDescent="0.3">
      <c r="A1502" s="117">
        <f t="shared" si="100"/>
        <v>0</v>
      </c>
      <c r="B1502" s="117">
        <f t="shared" si="100"/>
        <v>0</v>
      </c>
      <c r="C1502" s="117">
        <f t="shared" si="96"/>
        <v>0</v>
      </c>
      <c r="D1502" s="117">
        <f t="shared" si="97"/>
        <v>9</v>
      </c>
      <c r="E1502" s="117">
        <f t="shared" si="99"/>
        <v>9</v>
      </c>
      <c r="F1502" s="117">
        <f>IF(B1502="","",(((E1502+F1539)/(D1502))-10^-0.0000001)^-1)</f>
        <v>0.29411762714027107</v>
      </c>
      <c r="G1502" s="117">
        <f t="shared" si="98"/>
        <v>0.29411762714027107</v>
      </c>
      <c r="H1502" s="117"/>
      <c r="I1502" s="216"/>
      <c r="J1502" s="216"/>
      <c r="K1502" s="216"/>
      <c r="L1502" s="216"/>
      <c r="M1502" s="216"/>
      <c r="N1502" s="216"/>
      <c r="O1502" s="216"/>
      <c r="P1502" s="216"/>
      <c r="Q1502" s="216"/>
      <c r="R1502" s="216"/>
      <c r="S1502" s="216"/>
      <c r="T1502" s="216"/>
      <c r="U1502" s="216"/>
      <c r="V1502" s="216"/>
    </row>
    <row r="1503" spans="1:22" x14ac:dyDescent="0.3">
      <c r="A1503" s="117">
        <f t="shared" si="100"/>
        <v>0</v>
      </c>
      <c r="B1503" s="117">
        <f t="shared" si="100"/>
        <v>0</v>
      </c>
      <c r="C1503" s="117">
        <f t="shared" si="96"/>
        <v>0</v>
      </c>
      <c r="D1503" s="117">
        <f t="shared" si="97"/>
        <v>9</v>
      </c>
      <c r="E1503" s="117">
        <f t="shared" si="99"/>
        <v>9</v>
      </c>
      <c r="F1503" s="117">
        <f>IF(B1503="","",(((E1503+F1539)/(D1503))-10^-0.0000001)^-1)</f>
        <v>0.29411762714027107</v>
      </c>
      <c r="G1503" s="117">
        <f t="shared" si="98"/>
        <v>0.29411762714027107</v>
      </c>
      <c r="H1503" s="117"/>
      <c r="I1503" s="216"/>
      <c r="J1503" s="216"/>
      <c r="K1503" s="216"/>
      <c r="L1503" s="216"/>
      <c r="M1503" s="216"/>
      <c r="N1503" s="216"/>
      <c r="O1503" s="216"/>
      <c r="P1503" s="216"/>
      <c r="Q1503" s="216"/>
      <c r="R1503" s="216"/>
      <c r="S1503" s="216"/>
      <c r="T1503" s="216"/>
      <c r="U1503" s="216"/>
      <c r="V1503" s="216"/>
    </row>
    <row r="1504" spans="1:22" x14ac:dyDescent="0.3">
      <c r="A1504" s="117">
        <f t="shared" si="100"/>
        <v>0</v>
      </c>
      <c r="B1504" s="117">
        <f t="shared" si="100"/>
        <v>0</v>
      </c>
      <c r="C1504" s="117">
        <f t="shared" si="96"/>
        <v>0</v>
      </c>
      <c r="D1504" s="117">
        <f t="shared" si="97"/>
        <v>9</v>
      </c>
      <c r="E1504" s="117">
        <f t="shared" si="99"/>
        <v>9</v>
      </c>
      <c r="F1504" s="117">
        <f>IF(B1504="","",(((E1504+F1539)/(D1504))-10^-0.0000001)^-1)</f>
        <v>0.29411762714027107</v>
      </c>
      <c r="G1504" s="117">
        <f t="shared" si="98"/>
        <v>0.29411762714027107</v>
      </c>
      <c r="H1504" s="117"/>
      <c r="I1504" s="216"/>
      <c r="J1504" s="216"/>
      <c r="K1504" s="216"/>
      <c r="L1504" s="216"/>
      <c r="M1504" s="216"/>
      <c r="N1504" s="216"/>
      <c r="O1504" s="216"/>
      <c r="P1504" s="216"/>
      <c r="Q1504" s="216"/>
      <c r="R1504" s="216"/>
      <c r="S1504" s="216"/>
      <c r="T1504" s="216"/>
      <c r="U1504" s="216"/>
      <c r="V1504" s="216"/>
    </row>
    <row r="1505" spans="1:22" x14ac:dyDescent="0.3">
      <c r="A1505" s="117">
        <f t="shared" si="100"/>
        <v>0</v>
      </c>
      <c r="B1505" s="117">
        <f t="shared" si="100"/>
        <v>0</v>
      </c>
      <c r="C1505" s="117">
        <f t="shared" si="96"/>
        <v>0</v>
      </c>
      <c r="D1505" s="117">
        <f t="shared" si="97"/>
        <v>9</v>
      </c>
      <c r="E1505" s="117">
        <f t="shared" si="99"/>
        <v>9</v>
      </c>
      <c r="F1505" s="117">
        <f>IF(B1505="","",(((E1505+F1539)/(D1505))-10^-0.0000001)^-1)</f>
        <v>0.29411762714027107</v>
      </c>
      <c r="G1505" s="117">
        <f t="shared" si="98"/>
        <v>0.29411762714027107</v>
      </c>
      <c r="H1505" s="117"/>
      <c r="I1505" s="216"/>
      <c r="J1505" s="216"/>
      <c r="K1505" s="216"/>
      <c r="L1505" s="216"/>
      <c r="M1505" s="216"/>
      <c r="N1505" s="216"/>
      <c r="O1505" s="216"/>
      <c r="P1505" s="216"/>
      <c r="Q1505" s="216"/>
      <c r="R1505" s="216"/>
      <c r="S1505" s="216"/>
      <c r="T1505" s="216"/>
      <c r="U1505" s="216"/>
      <c r="V1505" s="216"/>
    </row>
    <row r="1506" spans="1:22" x14ac:dyDescent="0.3">
      <c r="A1506" s="117">
        <f t="shared" si="100"/>
        <v>0</v>
      </c>
      <c r="B1506" s="117">
        <f t="shared" si="100"/>
        <v>0</v>
      </c>
      <c r="C1506" s="117">
        <f t="shared" si="96"/>
        <v>0</v>
      </c>
      <c r="D1506" s="117">
        <f t="shared" si="97"/>
        <v>9</v>
      </c>
      <c r="E1506" s="117">
        <f t="shared" si="99"/>
        <v>9</v>
      </c>
      <c r="F1506" s="117">
        <f>IF(B1506="","",(((E1506+F1539)/(D1506))-10^-0.0000001)^-1)</f>
        <v>0.29411762714027107</v>
      </c>
      <c r="G1506" s="117">
        <f t="shared" si="98"/>
        <v>0.29411762714027107</v>
      </c>
      <c r="H1506" s="117"/>
      <c r="I1506" s="216"/>
      <c r="J1506" s="216"/>
      <c r="K1506" s="216"/>
      <c r="L1506" s="216"/>
      <c r="M1506" s="216"/>
      <c r="N1506" s="216"/>
      <c r="O1506" s="216"/>
      <c r="P1506" s="216"/>
      <c r="Q1506" s="216"/>
      <c r="R1506" s="216"/>
      <c r="S1506" s="216"/>
      <c r="T1506" s="216"/>
      <c r="U1506" s="216"/>
      <c r="V1506" s="216"/>
    </row>
    <row r="1507" spans="1:22" x14ac:dyDescent="0.3">
      <c r="A1507" s="117">
        <f t="shared" si="100"/>
        <v>0</v>
      </c>
      <c r="B1507" s="117">
        <f t="shared" si="100"/>
        <v>0</v>
      </c>
      <c r="C1507" s="117">
        <f t="shared" si="96"/>
        <v>0</v>
      </c>
      <c r="D1507" s="117">
        <f t="shared" si="97"/>
        <v>9</v>
      </c>
      <c r="E1507" s="117">
        <f t="shared" si="99"/>
        <v>9</v>
      </c>
      <c r="F1507" s="117">
        <f>IF(B1507="","",(((E1507+F1539)/(D1507))-10^-0.0000001)^-1)</f>
        <v>0.29411762714027107</v>
      </c>
      <c r="G1507" s="117">
        <f t="shared" si="98"/>
        <v>0.29411762714027107</v>
      </c>
      <c r="H1507" s="117"/>
      <c r="I1507" s="216"/>
      <c r="J1507" s="216"/>
      <c r="K1507" s="216"/>
      <c r="L1507" s="216"/>
      <c r="M1507" s="216"/>
      <c r="N1507" s="216"/>
      <c r="O1507" s="216"/>
      <c r="P1507" s="216"/>
      <c r="Q1507" s="216"/>
      <c r="R1507" s="216"/>
      <c r="S1507" s="216"/>
      <c r="T1507" s="216"/>
      <c r="U1507" s="216"/>
      <c r="V1507" s="216"/>
    </row>
    <row r="1508" spans="1:22" x14ac:dyDescent="0.3">
      <c r="A1508" s="117">
        <f t="shared" si="100"/>
        <v>0</v>
      </c>
      <c r="B1508" s="117">
        <f t="shared" si="100"/>
        <v>0</v>
      </c>
      <c r="C1508" s="117">
        <f t="shared" si="96"/>
        <v>0</v>
      </c>
      <c r="D1508" s="117">
        <f t="shared" si="97"/>
        <v>9</v>
      </c>
      <c r="E1508" s="117">
        <f t="shared" si="99"/>
        <v>9</v>
      </c>
      <c r="F1508" s="117">
        <f>IF(B1508="","",(((E1508+F1539)/(D1508))-10^-0.0000001)^-1)</f>
        <v>0.29411762714027107</v>
      </c>
      <c r="G1508" s="117">
        <f t="shared" si="98"/>
        <v>0.29411762714027107</v>
      </c>
      <c r="H1508" s="117"/>
      <c r="I1508" s="216"/>
      <c r="J1508" s="216"/>
      <c r="K1508" s="216"/>
      <c r="L1508" s="216"/>
      <c r="M1508" s="216"/>
      <c r="N1508" s="216"/>
      <c r="O1508" s="216"/>
      <c r="P1508" s="216"/>
      <c r="Q1508" s="216"/>
      <c r="R1508" s="216"/>
      <c r="S1508" s="216"/>
      <c r="T1508" s="216"/>
      <c r="U1508" s="216"/>
      <c r="V1508" s="216"/>
    </row>
    <row r="1509" spans="1:22" x14ac:dyDescent="0.3">
      <c r="A1509" s="117">
        <f t="shared" si="100"/>
        <v>0</v>
      </c>
      <c r="B1509" s="117">
        <f t="shared" si="100"/>
        <v>0</v>
      </c>
      <c r="C1509" s="117">
        <f t="shared" si="96"/>
        <v>0</v>
      </c>
      <c r="D1509" s="117">
        <f t="shared" si="97"/>
        <v>9</v>
      </c>
      <c r="E1509" s="117">
        <f t="shared" si="99"/>
        <v>9</v>
      </c>
      <c r="F1509" s="117">
        <f>IF(B1509="","",(((E1509+F1539)/(D1509))-10^-0.0000001)^-1)</f>
        <v>0.29411762714027107</v>
      </c>
      <c r="G1509" s="117">
        <f t="shared" si="98"/>
        <v>0.29411762714027107</v>
      </c>
      <c r="H1509" s="117"/>
      <c r="I1509" s="216"/>
      <c r="J1509" s="216"/>
      <c r="K1509" s="216"/>
      <c r="L1509" s="216"/>
      <c r="M1509" s="216"/>
      <c r="N1509" s="216"/>
      <c r="O1509" s="216"/>
      <c r="P1509" s="216"/>
      <c r="Q1509" s="216"/>
      <c r="R1509" s="216"/>
      <c r="S1509" s="216"/>
      <c r="T1509" s="216"/>
      <c r="U1509" s="216"/>
      <c r="V1509" s="216"/>
    </row>
    <row r="1510" spans="1:22" x14ac:dyDescent="0.3">
      <c r="A1510" s="117">
        <f t="shared" si="100"/>
        <v>0</v>
      </c>
      <c r="B1510" s="117">
        <f t="shared" si="100"/>
        <v>0</v>
      </c>
      <c r="C1510" s="117">
        <f t="shared" si="96"/>
        <v>0</v>
      </c>
      <c r="D1510" s="117">
        <f t="shared" si="97"/>
        <v>9</v>
      </c>
      <c r="E1510" s="117">
        <f t="shared" si="99"/>
        <v>9</v>
      </c>
      <c r="F1510" s="117">
        <f>IF(B1510="","",(((E1510+F1539)/(D1510))-10^-0.0000001)^-1)</f>
        <v>0.29411762714027107</v>
      </c>
      <c r="G1510" s="117">
        <f t="shared" si="98"/>
        <v>0.29411762714027107</v>
      </c>
      <c r="H1510" s="117"/>
      <c r="I1510" s="216"/>
      <c r="J1510" s="216"/>
      <c r="K1510" s="216"/>
      <c r="L1510" s="216"/>
      <c r="M1510" s="216"/>
      <c r="N1510" s="216"/>
      <c r="O1510" s="216"/>
      <c r="P1510" s="216"/>
      <c r="Q1510" s="216"/>
      <c r="R1510" s="216"/>
      <c r="S1510" s="216"/>
      <c r="T1510" s="216"/>
      <c r="U1510" s="216"/>
      <c r="V1510" s="216"/>
    </row>
    <row r="1511" spans="1:22" x14ac:dyDescent="0.3">
      <c r="A1511" s="117">
        <f t="shared" si="100"/>
        <v>0</v>
      </c>
      <c r="B1511" s="117">
        <f t="shared" si="100"/>
        <v>0</v>
      </c>
      <c r="C1511" s="117">
        <f t="shared" si="96"/>
        <v>0</v>
      </c>
      <c r="D1511" s="117">
        <f t="shared" si="97"/>
        <v>9</v>
      </c>
      <c r="E1511" s="117">
        <f t="shared" si="99"/>
        <v>9</v>
      </c>
      <c r="F1511" s="117">
        <f>IF(B1511="","",(((E1511+F1539)/(D1511))-10^-0.0000001)^-1)</f>
        <v>0.29411762714027107</v>
      </c>
      <c r="G1511" s="117">
        <f t="shared" si="98"/>
        <v>0.29411762714027107</v>
      </c>
      <c r="H1511" s="117"/>
      <c r="I1511" s="216"/>
      <c r="J1511" s="216"/>
      <c r="K1511" s="216"/>
      <c r="L1511" s="216"/>
      <c r="M1511" s="216"/>
      <c r="N1511" s="216"/>
      <c r="O1511" s="216"/>
      <c r="P1511" s="216"/>
      <c r="Q1511" s="216"/>
      <c r="R1511" s="216"/>
      <c r="S1511" s="216"/>
      <c r="T1511" s="216"/>
      <c r="U1511" s="216"/>
      <c r="V1511" s="216"/>
    </row>
    <row r="1512" spans="1:22" x14ac:dyDescent="0.3">
      <c r="A1512" s="117">
        <f t="shared" si="100"/>
        <v>0</v>
      </c>
      <c r="B1512" s="117">
        <f t="shared" si="100"/>
        <v>0</v>
      </c>
      <c r="C1512" s="117">
        <f t="shared" si="96"/>
        <v>0</v>
      </c>
      <c r="D1512" s="117">
        <f t="shared" si="97"/>
        <v>9</v>
      </c>
      <c r="E1512" s="117">
        <f t="shared" si="99"/>
        <v>9</v>
      </c>
      <c r="F1512" s="117">
        <f>IF(B1512="","",(((E1512+F1539)/(D1512))-10^-0.0000001)^-1)</f>
        <v>0.29411762714027107</v>
      </c>
      <c r="G1512" s="117">
        <f t="shared" si="98"/>
        <v>0.29411762714027107</v>
      </c>
      <c r="H1512" s="117"/>
      <c r="I1512" s="216"/>
      <c r="J1512" s="216"/>
      <c r="K1512" s="216"/>
      <c r="L1512" s="216"/>
      <c r="M1512" s="216"/>
      <c r="N1512" s="216"/>
      <c r="O1512" s="216"/>
      <c r="P1512" s="216"/>
      <c r="Q1512" s="216"/>
      <c r="R1512" s="216"/>
      <c r="S1512" s="216"/>
      <c r="T1512" s="216"/>
      <c r="U1512" s="216"/>
      <c r="V1512" s="216"/>
    </row>
    <row r="1513" spans="1:22" x14ac:dyDescent="0.3">
      <c r="A1513" s="117">
        <f t="shared" si="100"/>
        <v>0</v>
      </c>
      <c r="B1513" s="117">
        <f t="shared" si="100"/>
        <v>0</v>
      </c>
      <c r="C1513" s="117">
        <f t="shared" si="96"/>
        <v>0</v>
      </c>
      <c r="D1513" s="117">
        <f t="shared" si="97"/>
        <v>9</v>
      </c>
      <c r="E1513" s="117">
        <f t="shared" si="99"/>
        <v>9</v>
      </c>
      <c r="F1513" s="117">
        <f>IF(B1513="","",(((E1513+F1539)/(D1513))-10^-0.0000001)^-1)</f>
        <v>0.29411762714027107</v>
      </c>
      <c r="G1513" s="117">
        <f t="shared" si="98"/>
        <v>0.29411762714027107</v>
      </c>
      <c r="H1513" s="117"/>
      <c r="I1513" s="216"/>
      <c r="J1513" s="216"/>
      <c r="K1513" s="216"/>
      <c r="L1513" s="216"/>
      <c r="M1513" s="216"/>
      <c r="N1513" s="216"/>
      <c r="O1513" s="216"/>
      <c r="P1513" s="216"/>
      <c r="Q1513" s="216"/>
      <c r="R1513" s="216"/>
      <c r="S1513" s="216"/>
      <c r="T1513" s="216"/>
      <c r="U1513" s="216"/>
      <c r="V1513" s="216"/>
    </row>
    <row r="1514" spans="1:22" x14ac:dyDescent="0.3">
      <c r="A1514" s="117">
        <f t="shared" si="100"/>
        <v>0</v>
      </c>
      <c r="B1514" s="117">
        <f t="shared" si="100"/>
        <v>0</v>
      </c>
      <c r="C1514" s="117">
        <f t="shared" si="96"/>
        <v>0</v>
      </c>
      <c r="D1514" s="117">
        <f t="shared" si="97"/>
        <v>9</v>
      </c>
      <c r="E1514" s="117">
        <f t="shared" si="99"/>
        <v>9</v>
      </c>
      <c r="F1514" s="117">
        <f>IF(B1514="","",(((E1514+F1539)/(D1514))-10^-0.0000001)^-1)</f>
        <v>0.29411762714027107</v>
      </c>
      <c r="G1514" s="117">
        <f t="shared" si="98"/>
        <v>0.29411762714027107</v>
      </c>
      <c r="H1514" s="117"/>
      <c r="I1514" s="216"/>
      <c r="J1514" s="216"/>
      <c r="K1514" s="216"/>
      <c r="L1514" s="216"/>
      <c r="M1514" s="216"/>
      <c r="N1514" s="216"/>
      <c r="O1514" s="216"/>
      <c r="P1514" s="216"/>
      <c r="Q1514" s="216"/>
      <c r="R1514" s="216"/>
      <c r="S1514" s="216"/>
      <c r="T1514" s="216"/>
      <c r="U1514" s="216"/>
      <c r="V1514" s="216"/>
    </row>
    <row r="1515" spans="1:22" x14ac:dyDescent="0.3">
      <c r="A1515" s="117">
        <f t="shared" si="100"/>
        <v>0</v>
      </c>
      <c r="B1515" s="117">
        <f t="shared" si="100"/>
        <v>0</v>
      </c>
      <c r="C1515" s="117">
        <f t="shared" si="96"/>
        <v>0</v>
      </c>
      <c r="D1515" s="117">
        <f t="shared" si="97"/>
        <v>9</v>
      </c>
      <c r="E1515" s="117">
        <f t="shared" si="99"/>
        <v>9</v>
      </c>
      <c r="F1515" s="117">
        <f>IF(B1515="","",(((E1515+F1539)/(D1515))-10^-0.0000001)^-1)</f>
        <v>0.29411762714027107</v>
      </c>
      <c r="G1515" s="117">
        <f t="shared" si="98"/>
        <v>0.29411762714027107</v>
      </c>
      <c r="H1515" s="117"/>
      <c r="I1515" s="216"/>
      <c r="J1515" s="216"/>
      <c r="K1515" s="216"/>
      <c r="L1515" s="216"/>
      <c r="M1515" s="216"/>
      <c r="N1515" s="216"/>
      <c r="O1515" s="216"/>
      <c r="P1515" s="216"/>
      <c r="Q1515" s="216"/>
      <c r="R1515" s="216"/>
      <c r="S1515" s="216"/>
      <c r="T1515" s="216"/>
      <c r="U1515" s="216"/>
      <c r="V1515" s="216"/>
    </row>
    <row r="1516" spans="1:22" x14ac:dyDescent="0.3">
      <c r="A1516" s="117">
        <f t="shared" si="100"/>
        <v>0</v>
      </c>
      <c r="B1516" s="117">
        <f t="shared" si="100"/>
        <v>0</v>
      </c>
      <c r="C1516" s="117">
        <f t="shared" si="96"/>
        <v>0</v>
      </c>
      <c r="D1516" s="117">
        <f t="shared" si="97"/>
        <v>9</v>
      </c>
      <c r="E1516" s="117">
        <f t="shared" si="99"/>
        <v>9</v>
      </c>
      <c r="F1516" s="117">
        <f>IF(B1516="","",(((E1516+F1539)/(D1516))-10^-0.0000001)^-1)</f>
        <v>0.29411762714027107</v>
      </c>
      <c r="G1516" s="117">
        <f t="shared" si="98"/>
        <v>0.29411762714027107</v>
      </c>
      <c r="H1516" s="117"/>
      <c r="I1516" s="216"/>
      <c r="J1516" s="216"/>
      <c r="K1516" s="216"/>
      <c r="L1516" s="216"/>
      <c r="M1516" s="216"/>
      <c r="N1516" s="216"/>
      <c r="O1516" s="216"/>
      <c r="P1516" s="216"/>
      <c r="Q1516" s="216"/>
      <c r="R1516" s="216"/>
      <c r="S1516" s="216"/>
      <c r="T1516" s="216"/>
      <c r="U1516" s="216"/>
      <c r="V1516" s="216"/>
    </row>
    <row r="1517" spans="1:22" x14ac:dyDescent="0.3">
      <c r="A1517" s="117">
        <f t="shared" si="100"/>
        <v>0</v>
      </c>
      <c r="B1517" s="117">
        <f t="shared" si="100"/>
        <v>0</v>
      </c>
      <c r="C1517" s="117">
        <f t="shared" si="96"/>
        <v>0</v>
      </c>
      <c r="D1517" s="117">
        <f t="shared" si="97"/>
        <v>9</v>
      </c>
      <c r="E1517" s="117">
        <f t="shared" si="99"/>
        <v>9</v>
      </c>
      <c r="F1517" s="117">
        <f>IF(B1517="","",(((E1517+F1539)/(D1517))-10^-0.0000001)^-1)</f>
        <v>0.29411762714027107</v>
      </c>
      <c r="G1517" s="117">
        <f t="shared" si="98"/>
        <v>0.29411762714027107</v>
      </c>
      <c r="H1517" s="117"/>
      <c r="I1517" s="216"/>
      <c r="J1517" s="216"/>
      <c r="K1517" s="216"/>
      <c r="L1517" s="216"/>
      <c r="M1517" s="216"/>
      <c r="N1517" s="216"/>
      <c r="O1517" s="216"/>
      <c r="P1517" s="216"/>
      <c r="Q1517" s="216"/>
      <c r="R1517" s="216"/>
      <c r="S1517" s="216"/>
      <c r="T1517" s="216"/>
      <c r="U1517" s="216"/>
      <c r="V1517" s="216"/>
    </row>
    <row r="1518" spans="1:22" x14ac:dyDescent="0.3">
      <c r="A1518" s="117">
        <f t="shared" si="100"/>
        <v>0</v>
      </c>
      <c r="B1518" s="117">
        <f t="shared" si="100"/>
        <v>0</v>
      </c>
      <c r="C1518" s="117">
        <f t="shared" si="96"/>
        <v>0</v>
      </c>
      <c r="D1518" s="117">
        <f t="shared" si="97"/>
        <v>9</v>
      </c>
      <c r="E1518" s="117">
        <f t="shared" si="99"/>
        <v>9</v>
      </c>
      <c r="F1518" s="117">
        <f>IF(B1518="","",(((E1518+F1539)/(D1518))-10^-0.0000001)^-1)</f>
        <v>0.29411762714027107</v>
      </c>
      <c r="G1518" s="117">
        <f t="shared" si="98"/>
        <v>0.29411762714027107</v>
      </c>
      <c r="H1518" s="117"/>
      <c r="I1518" s="216"/>
      <c r="J1518" s="216"/>
      <c r="K1518" s="216"/>
      <c r="L1518" s="216"/>
      <c r="M1518" s="216"/>
      <c r="N1518" s="216"/>
      <c r="O1518" s="216"/>
      <c r="P1518" s="216"/>
      <c r="Q1518" s="216"/>
      <c r="R1518" s="216"/>
      <c r="S1518" s="216"/>
      <c r="T1518" s="216"/>
      <c r="U1518" s="216"/>
      <c r="V1518" s="216"/>
    </row>
    <row r="1519" spans="1:22" x14ac:dyDescent="0.3">
      <c r="A1519" s="117">
        <f t="shared" si="100"/>
        <v>0</v>
      </c>
      <c r="B1519" s="117">
        <f t="shared" si="100"/>
        <v>0</v>
      </c>
      <c r="C1519" s="117">
        <f t="shared" si="96"/>
        <v>0</v>
      </c>
      <c r="D1519" s="117">
        <f t="shared" si="97"/>
        <v>9</v>
      </c>
      <c r="E1519" s="117">
        <f t="shared" si="99"/>
        <v>9</v>
      </c>
      <c r="F1519" s="117">
        <f>IF(B1519="","",(((E1519+F1539)/(D1519))-10^-0.0000001)^-1)</f>
        <v>0.29411762714027107</v>
      </c>
      <c r="G1519" s="117">
        <f t="shared" si="98"/>
        <v>0.29411762714027107</v>
      </c>
      <c r="H1519" s="117"/>
      <c r="I1519" s="216"/>
      <c r="J1519" s="216"/>
      <c r="K1519" s="216"/>
      <c r="L1519" s="216"/>
      <c r="M1519" s="216"/>
      <c r="N1519" s="216"/>
      <c r="O1519" s="216"/>
      <c r="P1519" s="216"/>
      <c r="Q1519" s="216"/>
      <c r="R1519" s="216"/>
      <c r="S1519" s="216"/>
      <c r="T1519" s="216"/>
      <c r="U1519" s="216"/>
      <c r="V1519" s="216"/>
    </row>
    <row r="1520" spans="1:22" x14ac:dyDescent="0.3">
      <c r="A1520" s="117" t="str">
        <f t="shared" si="100"/>
        <v>Vorgaben (xWP1 - xs - xWP2)</v>
      </c>
      <c r="B1520" s="117">
        <f t="shared" si="100"/>
        <v>9</v>
      </c>
      <c r="C1520" s="117" t="e">
        <f t="shared" si="96"/>
        <v>#VALUE!</v>
      </c>
      <c r="D1520" s="117">
        <f t="shared" si="97"/>
        <v>9</v>
      </c>
      <c r="E1520" s="117">
        <f t="shared" si="99"/>
        <v>9</v>
      </c>
      <c r="F1520" s="117">
        <f>IF(B1520="","",(((E1520+F1539)/(D1520))-10^-0.0000001)^-1)</f>
        <v>0.29411762714027107</v>
      </c>
      <c r="G1520" s="117">
        <f t="shared" si="98"/>
        <v>0.29411762714027107</v>
      </c>
      <c r="H1520" s="117"/>
      <c r="I1520" s="216"/>
      <c r="J1520" s="216"/>
      <c r="K1520" s="216"/>
      <c r="L1520" s="216"/>
      <c r="M1520" s="216"/>
      <c r="N1520" s="216"/>
      <c r="O1520" s="216"/>
      <c r="P1520" s="216"/>
      <c r="Q1520" s="216"/>
      <c r="R1520" s="216"/>
      <c r="S1520" s="216"/>
      <c r="T1520" s="216"/>
      <c r="U1520" s="216"/>
      <c r="V1520" s="216"/>
    </row>
    <row r="1521" spans="1:22" x14ac:dyDescent="0.3">
      <c r="A1521" s="117">
        <f>(E1520)</f>
        <v>9</v>
      </c>
      <c r="B1521" s="117"/>
      <c r="C1521" s="117"/>
      <c r="D1521" s="117"/>
      <c r="E1521" s="117"/>
      <c r="F1521" s="117"/>
      <c r="G1521" s="117"/>
      <c r="H1521" s="117"/>
      <c r="I1521" s="216"/>
      <c r="J1521" s="216"/>
      <c r="K1521" s="216"/>
      <c r="L1521" s="216"/>
      <c r="M1521" s="216"/>
      <c r="N1521" s="216"/>
      <c r="O1521" s="216"/>
      <c r="P1521" s="216"/>
      <c r="Q1521" s="216"/>
      <c r="R1521" s="216"/>
      <c r="S1521" s="216"/>
      <c r="T1521" s="216"/>
      <c r="U1521" s="216"/>
      <c r="V1521" s="216"/>
    </row>
    <row r="1522" spans="1:22" x14ac:dyDescent="0.3">
      <c r="A1522" s="117" t="e">
        <f>SUM(A1481:A1520)-(40-B1523)*A1520</f>
        <v>#VALUE!</v>
      </c>
      <c r="B1522" s="117" t="e">
        <f>SUM(C1481:C1520)-(40-(B1523))*C1520</f>
        <v>#VALUE!</v>
      </c>
      <c r="C1522" s="117"/>
      <c r="D1522" s="117"/>
      <c r="E1522" s="117"/>
      <c r="F1522" s="117"/>
      <c r="G1522" s="117"/>
      <c r="H1522" s="117"/>
      <c r="I1522" s="216"/>
      <c r="J1522" s="216"/>
      <c r="K1522" s="216"/>
      <c r="L1522" s="216"/>
      <c r="M1522" s="216"/>
      <c r="N1522" s="216"/>
      <c r="O1522" s="216"/>
      <c r="P1522" s="216"/>
      <c r="Q1522" s="216"/>
      <c r="R1522" s="216"/>
      <c r="S1522" s="216"/>
      <c r="T1522" s="216"/>
      <c r="U1522" s="216"/>
      <c r="V1522" s="216"/>
    </row>
    <row r="1523" spans="1:22" x14ac:dyDescent="0.3">
      <c r="A1523" s="117" t="s">
        <v>13</v>
      </c>
      <c r="B1523" s="117">
        <f>EINGABEN!$A$46</f>
        <v>0</v>
      </c>
      <c r="C1523" s="117" t="s">
        <v>18</v>
      </c>
      <c r="D1523" s="117"/>
      <c r="E1523" s="117"/>
      <c r="F1523" s="117"/>
      <c r="G1523" s="117"/>
      <c r="H1523" s="117"/>
      <c r="I1523" s="216"/>
      <c r="J1523" s="216"/>
      <c r="K1523" s="216"/>
      <c r="L1523" s="216"/>
      <c r="M1523" s="216"/>
      <c r="N1523" s="216"/>
      <c r="O1523" s="216"/>
      <c r="P1523" s="216"/>
      <c r="Q1523" s="216"/>
      <c r="R1523" s="216"/>
      <c r="S1523" s="216"/>
      <c r="T1523" s="216"/>
      <c r="U1523" s="216"/>
      <c r="V1523" s="216"/>
    </row>
    <row r="1524" spans="1:22" x14ac:dyDescent="0.3">
      <c r="A1524" s="117"/>
      <c r="B1524" s="117"/>
      <c r="C1524" s="117"/>
      <c r="D1524" s="117"/>
      <c r="E1524" s="117"/>
      <c r="F1524" s="117"/>
      <c r="G1524" s="117"/>
      <c r="H1524" s="117"/>
      <c r="I1524" s="216"/>
      <c r="J1524" s="216"/>
      <c r="K1524" s="216"/>
      <c r="L1524" s="216"/>
      <c r="M1524" s="216"/>
      <c r="N1524" s="216"/>
      <c r="O1524" s="216"/>
      <c r="P1524" s="216"/>
      <c r="Q1524" s="216"/>
      <c r="R1524" s="216"/>
      <c r="S1524" s="216"/>
      <c r="T1524" s="216"/>
      <c r="U1524" s="216"/>
      <c r="V1524" s="216"/>
    </row>
    <row r="1525" spans="1:22" x14ac:dyDescent="0.3">
      <c r="A1525" s="117" t="s">
        <v>11</v>
      </c>
      <c r="B1525" s="117" t="e">
        <f>(B1523*M1522-A1522*I1522)</f>
        <v>#VALUE!</v>
      </c>
      <c r="C1525" s="117" t="s">
        <v>19</v>
      </c>
      <c r="D1525" s="117"/>
      <c r="E1525" s="117" t="s">
        <v>40</v>
      </c>
      <c r="F1525" s="117"/>
      <c r="G1525" s="117"/>
      <c r="H1525" s="117"/>
      <c r="I1525" s="216"/>
      <c r="J1525" s="216"/>
      <c r="K1525" s="216"/>
      <c r="L1525" s="216"/>
      <c r="M1525" s="216"/>
      <c r="N1525" s="216"/>
      <c r="O1525" s="216"/>
      <c r="P1525" s="216"/>
      <c r="Q1525" s="216"/>
      <c r="R1525" s="216"/>
      <c r="S1525" s="216"/>
      <c r="T1525" s="216"/>
      <c r="U1525" s="216"/>
      <c r="V1525" s="216"/>
    </row>
    <row r="1526" spans="1:22" x14ac:dyDescent="0.3">
      <c r="A1526" s="117"/>
      <c r="B1526" s="117"/>
      <c r="C1526" s="117"/>
      <c r="D1526" s="117"/>
      <c r="E1526" s="117"/>
      <c r="F1526" s="117"/>
      <c r="G1526" s="117"/>
      <c r="H1526" s="117"/>
      <c r="I1526" s="216"/>
      <c r="J1526" s="216"/>
      <c r="K1526" s="216"/>
      <c r="L1526" s="216"/>
      <c r="M1526" s="216"/>
      <c r="N1526" s="216"/>
      <c r="O1526" s="216"/>
      <c r="P1526" s="216"/>
      <c r="Q1526" s="216"/>
      <c r="R1526" s="216"/>
      <c r="S1526" s="216"/>
      <c r="T1526" s="216"/>
      <c r="U1526" s="216"/>
      <c r="V1526" s="216"/>
    </row>
    <row r="1527" spans="1:22" x14ac:dyDescent="0.3">
      <c r="A1527" s="117" t="s">
        <v>16</v>
      </c>
      <c r="B1527" s="117" t="e">
        <f>(B1523*B1522-A1522^2)</f>
        <v>#VALUE!</v>
      </c>
      <c r="C1527" s="117" t="s">
        <v>0</v>
      </c>
      <c r="D1527" s="117"/>
      <c r="E1527" s="117" t="s">
        <v>41</v>
      </c>
      <c r="F1527" s="117"/>
      <c r="G1527" s="117"/>
      <c r="H1527" s="117"/>
      <c r="I1527" s="216"/>
      <c r="J1527" s="216"/>
      <c r="K1527" s="216"/>
      <c r="L1527" s="216"/>
      <c r="M1527" s="216"/>
      <c r="N1527" s="216"/>
      <c r="O1527" s="216"/>
      <c r="P1527" s="216"/>
      <c r="Q1527" s="216"/>
      <c r="R1527" s="216"/>
      <c r="S1527" s="216"/>
      <c r="T1527" s="216"/>
      <c r="U1527" s="216"/>
      <c r="V1527" s="216"/>
    </row>
    <row r="1528" spans="1:22" x14ac:dyDescent="0.3">
      <c r="A1528" s="117"/>
      <c r="B1528" s="117"/>
      <c r="C1528" s="117"/>
      <c r="D1528" s="117"/>
      <c r="E1528" s="117"/>
      <c r="F1528" s="117"/>
      <c r="G1528" s="117"/>
      <c r="H1528" s="117"/>
      <c r="I1528" s="216"/>
      <c r="J1528" s="216"/>
      <c r="K1528" s="216"/>
      <c r="L1528" s="216"/>
      <c r="M1528" s="216"/>
      <c r="N1528" s="216"/>
      <c r="O1528" s="216"/>
      <c r="P1528" s="216"/>
      <c r="Q1528" s="216"/>
      <c r="R1528" s="216"/>
      <c r="S1528" s="216"/>
      <c r="T1528" s="216"/>
      <c r="U1528" s="216"/>
      <c r="V1528" s="216"/>
    </row>
    <row r="1529" spans="1:22" x14ac:dyDescent="0.3">
      <c r="A1529" s="117" t="s">
        <v>15</v>
      </c>
      <c r="B1529" s="117">
        <f>(B1523*K1522-(I1522^2))</f>
        <v>0</v>
      </c>
      <c r="C1529" s="117"/>
      <c r="D1529" s="117"/>
      <c r="E1529" s="117"/>
      <c r="F1529" s="117"/>
      <c r="G1529" s="117"/>
      <c r="H1529" s="117"/>
      <c r="I1529" s="216"/>
      <c r="J1529" s="216"/>
      <c r="K1529" s="216"/>
      <c r="L1529" s="216"/>
      <c r="M1529" s="216"/>
      <c r="N1529" s="216"/>
      <c r="O1529" s="216"/>
      <c r="P1529" s="216"/>
      <c r="Q1529" s="216"/>
      <c r="R1529" s="216"/>
      <c r="S1529" s="216"/>
      <c r="T1529" s="216"/>
      <c r="U1529" s="216"/>
      <c r="V1529" s="216"/>
    </row>
    <row r="1530" spans="1:22" x14ac:dyDescent="0.3">
      <c r="A1530" s="117"/>
      <c r="B1530" s="117"/>
      <c r="C1530" s="117"/>
      <c r="D1530" s="117"/>
      <c r="E1530" s="117"/>
      <c r="F1530" s="117"/>
      <c r="G1530" s="117"/>
      <c r="H1530" s="117"/>
      <c r="I1530" s="216"/>
      <c r="J1530" s="216"/>
      <c r="K1530" s="216"/>
      <c r="L1530" s="216"/>
      <c r="M1530" s="216"/>
      <c r="N1530" s="216"/>
      <c r="O1530" s="216"/>
      <c r="P1530" s="216"/>
      <c r="Q1530" s="216"/>
      <c r="R1530" s="216"/>
      <c r="S1530" s="216"/>
      <c r="T1530" s="216"/>
      <c r="U1530" s="216"/>
      <c r="V1530" s="216"/>
    </row>
    <row r="1531" spans="1:22" x14ac:dyDescent="0.3">
      <c r="A1531" s="117"/>
      <c r="B1531" s="117"/>
      <c r="C1531" s="117" t="s">
        <v>35</v>
      </c>
      <c r="D1531" s="117"/>
      <c r="E1531" s="117"/>
      <c r="F1531" s="117" t="e">
        <f>ABS(B1525)/((B1527*B1529)^0.5)</f>
        <v>#VALUE!</v>
      </c>
      <c r="G1531" s="117"/>
      <c r="H1531" s="117"/>
      <c r="I1531" s="216"/>
      <c r="J1531" s="216"/>
      <c r="K1531" s="216"/>
      <c r="L1531" s="216"/>
      <c r="M1531" s="216"/>
      <c r="N1531" s="216"/>
      <c r="O1531" s="216"/>
      <c r="P1531" s="216"/>
      <c r="Q1531" s="216"/>
      <c r="R1531" s="216"/>
      <c r="S1531" s="216"/>
      <c r="T1531" s="216"/>
      <c r="U1531" s="216"/>
      <c r="V1531" s="216"/>
    </row>
    <row r="1532" spans="1:22" x14ac:dyDescent="0.3">
      <c r="A1532" s="117"/>
      <c r="B1532" s="117"/>
      <c r="C1532" s="117"/>
      <c r="D1532" s="117"/>
      <c r="E1532" s="117"/>
      <c r="F1532" s="117"/>
      <c r="G1532" s="117"/>
      <c r="H1532" s="117"/>
      <c r="I1532" s="216"/>
      <c r="J1532" s="216"/>
      <c r="K1532" s="216"/>
      <c r="L1532" s="216"/>
      <c r="M1532" s="216"/>
      <c r="N1532" s="216"/>
      <c r="O1532" s="216"/>
      <c r="P1532" s="216"/>
      <c r="Q1532" s="216"/>
      <c r="R1532" s="216"/>
      <c r="S1532" s="216"/>
      <c r="T1532" s="216"/>
      <c r="U1532" s="216"/>
      <c r="V1532" s="216"/>
    </row>
    <row r="1533" spans="1:22" x14ac:dyDescent="0.3">
      <c r="A1533" s="117"/>
      <c r="B1533" s="117"/>
      <c r="C1533" s="117" t="s">
        <v>36</v>
      </c>
      <c r="D1533" s="117"/>
      <c r="E1533" s="117"/>
      <c r="F1533" s="117" t="e">
        <f>IF(D1541*F1541=0,0,F1531)</f>
        <v>#VALUE!</v>
      </c>
      <c r="G1533" s="117"/>
      <c r="H1533" s="117"/>
      <c r="I1533" s="216"/>
      <c r="J1533" s="216"/>
      <c r="K1533" s="216"/>
      <c r="L1533" s="216"/>
      <c r="M1533" s="216"/>
      <c r="N1533" s="216"/>
      <c r="O1533" s="216"/>
      <c r="P1533" s="216"/>
      <c r="Q1533" s="216"/>
      <c r="R1533" s="216"/>
      <c r="S1533" s="216"/>
      <c r="T1533" s="216"/>
      <c r="U1533" s="216"/>
      <c r="V1533" s="216"/>
    </row>
    <row r="1534" spans="1:22" x14ac:dyDescent="0.3">
      <c r="A1534" s="117"/>
      <c r="B1534" s="117"/>
      <c r="C1534" s="117"/>
      <c r="D1534" s="117"/>
      <c r="E1534" s="117"/>
      <c r="F1534" s="117"/>
      <c r="G1534" s="117"/>
      <c r="H1534" s="117"/>
      <c r="I1534" s="216"/>
      <c r="J1534" s="216"/>
      <c r="K1534" s="216"/>
      <c r="L1534" s="216"/>
      <c r="M1534" s="216"/>
      <c r="N1534" s="216"/>
      <c r="O1534" s="216"/>
      <c r="P1534" s="216"/>
      <c r="Q1534" s="216"/>
      <c r="R1534" s="216"/>
      <c r="S1534" s="216"/>
      <c r="T1534" s="216"/>
      <c r="U1534" s="216"/>
      <c r="V1534" s="216"/>
    </row>
    <row r="1535" spans="1:22" x14ac:dyDescent="0.3">
      <c r="A1535" s="117"/>
      <c r="B1535" s="117"/>
      <c r="C1535" s="117" t="s">
        <v>28</v>
      </c>
      <c r="D1535" s="117" t="e">
        <f>(I1522-F1535*A1522)/B1523</f>
        <v>#VALUE!</v>
      </c>
      <c r="E1535" s="117" t="s">
        <v>31</v>
      </c>
      <c r="F1535" s="117" t="e">
        <f>(B1525/B1527)</f>
        <v>#VALUE!</v>
      </c>
      <c r="G1535" s="117"/>
      <c r="H1535" s="117"/>
      <c r="I1535" s="216"/>
      <c r="J1535" s="216"/>
      <c r="K1535" s="216"/>
      <c r="L1535" s="216"/>
      <c r="M1535" s="216"/>
      <c r="N1535" s="216"/>
      <c r="O1535" s="216"/>
      <c r="P1535" s="216"/>
      <c r="Q1535" s="216"/>
      <c r="R1535" s="216"/>
      <c r="S1535" s="216"/>
      <c r="T1535" s="216"/>
      <c r="U1535" s="216"/>
      <c r="V1535" s="216"/>
    </row>
    <row r="1536" spans="1:22" x14ac:dyDescent="0.3">
      <c r="A1536" s="117"/>
      <c r="B1536" s="117"/>
      <c r="C1536" s="117"/>
      <c r="D1536" s="117"/>
      <c r="E1536" s="117"/>
      <c r="F1536" s="117"/>
      <c r="G1536" s="117"/>
      <c r="H1536" s="117"/>
      <c r="I1536" s="216"/>
      <c r="J1536" s="216"/>
      <c r="K1536" s="216"/>
      <c r="L1536" s="216"/>
      <c r="M1536" s="216"/>
      <c r="N1536" s="216"/>
      <c r="O1536" s="216"/>
      <c r="P1536" s="216"/>
      <c r="Q1536" s="216"/>
      <c r="R1536" s="216"/>
      <c r="S1536" s="216"/>
      <c r="T1536" s="216"/>
      <c r="U1536" s="216"/>
      <c r="V1536" s="216"/>
    </row>
    <row r="1537" spans="1:22" x14ac:dyDescent="0.3">
      <c r="A1537" s="117"/>
      <c r="B1537" s="117"/>
      <c r="C1537" s="117" t="s">
        <v>29</v>
      </c>
      <c r="D1537" s="117" t="e">
        <f>((2.71828184^(-D1535/F1535)))-ABS(V1481-W1481)</f>
        <v>#VALUE!</v>
      </c>
      <c r="E1537" s="117" t="s">
        <v>32</v>
      </c>
      <c r="F1537" s="117">
        <f>'FALL A+F'!$F$159</f>
        <v>0</v>
      </c>
      <c r="G1537" s="117"/>
      <c r="H1537" s="117"/>
      <c r="I1537" s="216"/>
      <c r="J1537" s="216"/>
      <c r="K1537" s="216"/>
      <c r="L1537" s="216"/>
      <c r="M1537" s="216"/>
      <c r="N1537" s="216"/>
      <c r="O1537" s="216"/>
      <c r="P1537" s="216"/>
      <c r="Q1537" s="216"/>
      <c r="R1537" s="216"/>
      <c r="S1537" s="216"/>
      <c r="T1537" s="216"/>
      <c r="U1537" s="216"/>
      <c r="V1537" s="216"/>
    </row>
    <row r="1538" spans="1:22" x14ac:dyDescent="0.3">
      <c r="A1538" s="117"/>
      <c r="B1538" s="117"/>
      <c r="C1538" s="117"/>
      <c r="D1538" s="117"/>
      <c r="E1538" s="117"/>
      <c r="F1538" s="117"/>
      <c r="G1538" s="117"/>
      <c r="H1538" s="117"/>
      <c r="I1538" s="216"/>
      <c r="J1538" s="216"/>
      <c r="K1538" s="216"/>
      <c r="L1538" s="216"/>
      <c r="M1538" s="216"/>
      <c r="N1538" s="216"/>
      <c r="O1538" s="216"/>
      <c r="P1538" s="216"/>
      <c r="Q1538" s="216"/>
      <c r="R1538" s="216"/>
      <c r="S1538" s="216"/>
      <c r="T1538" s="216"/>
      <c r="U1538" s="216"/>
      <c r="V1538" s="216"/>
    </row>
    <row r="1539" spans="1:22" x14ac:dyDescent="0.3">
      <c r="A1539" s="117"/>
      <c r="B1539" s="117"/>
      <c r="C1539" s="117" t="s">
        <v>30</v>
      </c>
      <c r="D1539" s="117">
        <f>(E1520+F1539)</f>
        <v>39.599999999999994</v>
      </c>
      <c r="E1539" s="117" t="s">
        <v>20</v>
      </c>
      <c r="F1539" s="117">
        <f>(MAX(B1400:B1439)-MIN(B1400:B1439))*3.4</f>
        <v>30.599999999999998</v>
      </c>
      <c r="G1539" s="117"/>
      <c r="H1539" s="117"/>
      <c r="I1539" s="216"/>
      <c r="J1539" s="216"/>
      <c r="K1539" s="216"/>
      <c r="L1539" s="216"/>
      <c r="M1539" s="216"/>
      <c r="N1539" s="216"/>
      <c r="O1539" s="216"/>
      <c r="P1539" s="216"/>
      <c r="Q1539" s="216"/>
      <c r="R1539" s="216"/>
      <c r="S1539" s="216"/>
      <c r="T1539" s="216"/>
      <c r="U1539" s="216"/>
      <c r="V1539" s="216"/>
    </row>
    <row r="1540" spans="1:22" x14ac:dyDescent="0.3">
      <c r="A1540" s="117"/>
      <c r="B1540" s="117"/>
      <c r="C1540" s="117"/>
      <c r="D1540" s="117"/>
      <c r="E1540" s="117"/>
      <c r="F1540" s="117"/>
      <c r="G1540" s="117"/>
      <c r="H1540" s="117"/>
      <c r="I1540" s="216"/>
      <c r="J1540" s="216"/>
      <c r="K1540" s="216"/>
      <c r="L1540" s="216"/>
      <c r="M1540" s="216"/>
      <c r="N1540" s="216"/>
      <c r="O1540" s="216"/>
      <c r="P1540" s="216"/>
      <c r="Q1540" s="216"/>
      <c r="R1540" s="216"/>
      <c r="S1540" s="216"/>
      <c r="T1540" s="216"/>
      <c r="U1540" s="216"/>
      <c r="V1540" s="216"/>
    </row>
    <row r="1541" spans="1:22" x14ac:dyDescent="0.3">
      <c r="A1541" s="117"/>
      <c r="B1541" s="117"/>
      <c r="C1541" s="117" t="s">
        <v>22</v>
      </c>
      <c r="D1541" s="117" t="e">
        <f>IF(A1520&lt;D1537,0,F1531)</f>
        <v>#VALUE!</v>
      </c>
      <c r="E1541" s="117" t="s">
        <v>24</v>
      </c>
      <c r="F1541" s="117" t="e">
        <f>IF(A1481&gt;D1537,0,D1537)</f>
        <v>#VALUE!</v>
      </c>
      <c r="G1541" s="117"/>
      <c r="H1541" s="117"/>
      <c r="I1541" s="216"/>
      <c r="J1541" s="216"/>
      <c r="K1541" s="216"/>
      <c r="L1541" s="216"/>
      <c r="M1541" s="216"/>
      <c r="N1541" s="216"/>
      <c r="O1541" s="216"/>
      <c r="P1541" s="216"/>
      <c r="Q1541" s="216"/>
      <c r="R1541" s="216"/>
      <c r="S1541" s="216"/>
      <c r="T1541" s="216"/>
      <c r="U1541" s="216"/>
      <c r="V1541" s="216"/>
    </row>
    <row r="1542" spans="1:22" x14ac:dyDescent="0.3">
      <c r="A1542" s="117"/>
      <c r="B1542" s="117"/>
      <c r="C1542" s="117"/>
      <c r="D1542" s="117"/>
      <c r="E1542" s="117"/>
      <c r="F1542" s="117"/>
      <c r="G1542" s="117"/>
      <c r="H1542" s="117"/>
      <c r="I1542" s="216"/>
      <c r="J1542" s="216"/>
      <c r="K1542" s="216"/>
      <c r="L1542" s="216"/>
      <c r="M1542" s="216"/>
      <c r="N1542" s="216"/>
      <c r="O1542" s="216"/>
      <c r="P1542" s="216"/>
      <c r="Q1542" s="216"/>
      <c r="R1542" s="216"/>
      <c r="S1542" s="216"/>
      <c r="T1542" s="216"/>
      <c r="U1542" s="216"/>
      <c r="V1542" s="216"/>
    </row>
    <row r="1543" spans="1:22" x14ac:dyDescent="0.3">
      <c r="A1543" s="117"/>
      <c r="B1543" s="117"/>
      <c r="C1543" s="117" t="s">
        <v>23</v>
      </c>
      <c r="D1543" s="117" t="s">
        <v>21</v>
      </c>
      <c r="E1543" s="117"/>
      <c r="F1543" s="117"/>
      <c r="G1543" s="117"/>
      <c r="H1543" s="117"/>
      <c r="I1543" s="216"/>
      <c r="J1543" s="216"/>
      <c r="K1543" s="216"/>
      <c r="L1543" s="216"/>
      <c r="M1543" s="216"/>
      <c r="N1543" s="216"/>
      <c r="O1543" s="216"/>
      <c r="P1543" s="216"/>
      <c r="Q1543" s="216"/>
      <c r="R1543" s="216"/>
      <c r="S1543" s="216"/>
      <c r="T1543" s="216"/>
      <c r="U1543" s="216"/>
      <c r="V1543" s="216"/>
    </row>
    <row r="1544" spans="1:22" x14ac:dyDescent="0.3">
      <c r="A1544" s="117"/>
      <c r="B1544" s="117"/>
      <c r="C1544" s="117"/>
      <c r="D1544" s="117"/>
      <c r="E1544" s="117"/>
      <c r="F1544" s="117"/>
      <c r="G1544" s="117"/>
      <c r="H1544" s="117"/>
      <c r="I1544" s="216"/>
      <c r="J1544" s="216"/>
      <c r="K1544" s="216"/>
      <c r="L1544" s="216"/>
      <c r="M1544" s="216"/>
      <c r="N1544" s="216"/>
      <c r="O1544" s="216"/>
      <c r="P1544" s="216"/>
      <c r="Q1544" s="216"/>
      <c r="R1544" s="216"/>
      <c r="S1544" s="216"/>
      <c r="T1544" s="216"/>
      <c r="U1544" s="216"/>
      <c r="V1544" s="216"/>
    </row>
    <row r="1545" spans="1:22" x14ac:dyDescent="0.3">
      <c r="A1545" s="117"/>
      <c r="B1545" s="117"/>
      <c r="C1545" s="117"/>
      <c r="D1545" s="117"/>
      <c r="E1545" s="117"/>
      <c r="F1545" s="117"/>
      <c r="G1545" s="117"/>
      <c r="H1545" s="117"/>
      <c r="I1545" s="216"/>
      <c r="J1545" s="216"/>
      <c r="K1545" s="216"/>
      <c r="L1545" s="216"/>
      <c r="M1545" s="216"/>
      <c r="N1545" s="216"/>
      <c r="O1545" s="216"/>
      <c r="P1545" s="216"/>
      <c r="Q1545" s="216"/>
      <c r="R1545" s="216"/>
      <c r="S1545" s="216"/>
      <c r="T1545" s="216"/>
      <c r="U1545" s="216"/>
      <c r="V1545" s="216"/>
    </row>
    <row r="1546" spans="1:22" x14ac:dyDescent="0.3">
      <c r="A1546" s="117"/>
      <c r="B1546" s="117"/>
      <c r="C1546" s="117" t="s">
        <v>25</v>
      </c>
      <c r="D1546" s="117"/>
      <c r="E1546" s="117"/>
      <c r="F1546" s="117"/>
      <c r="G1546" s="117"/>
      <c r="H1546" s="117"/>
      <c r="I1546" s="216"/>
      <c r="J1546" s="216"/>
      <c r="K1546" s="216"/>
      <c r="L1546" s="216"/>
      <c r="M1546" s="216"/>
      <c r="N1546" s="216"/>
      <c r="O1546" s="216"/>
      <c r="P1546" s="216"/>
      <c r="Q1546" s="216"/>
      <c r="R1546" s="216"/>
      <c r="S1546" s="216"/>
      <c r="T1546" s="216"/>
      <c r="U1546" s="216"/>
      <c r="V1546" s="216"/>
    </row>
    <row r="1547" spans="1:22" x14ac:dyDescent="0.3">
      <c r="A1547" s="117"/>
      <c r="B1547" s="117"/>
      <c r="C1547" s="117"/>
      <c r="D1547" s="117"/>
      <c r="E1547" s="117"/>
      <c r="F1547" s="117"/>
      <c r="G1547" s="117"/>
      <c r="H1547" s="117"/>
      <c r="I1547" s="216"/>
      <c r="J1547" s="216"/>
      <c r="K1547" s="216"/>
      <c r="L1547" s="216"/>
      <c r="M1547" s="216"/>
      <c r="N1547" s="216"/>
      <c r="O1547" s="216"/>
      <c r="P1547" s="216"/>
      <c r="Q1547" s="216"/>
      <c r="R1547" s="216"/>
      <c r="S1547" s="216"/>
      <c r="T1547" s="216"/>
      <c r="U1547" s="216"/>
      <c r="V1547" s="216"/>
    </row>
    <row r="1548" spans="1:22" x14ac:dyDescent="0.3">
      <c r="A1548" s="117"/>
      <c r="B1548" s="117"/>
      <c r="C1548" s="117" t="s">
        <v>26</v>
      </c>
      <c r="D1548" s="117">
        <v>700</v>
      </c>
      <c r="E1548" s="117" t="s">
        <v>33</v>
      </c>
      <c r="F1548" s="117" t="e">
        <f>((2.71828184^(F1535*LN((D1548)+ABS(V1481-W1481)))+D1535)/((2.71828184^(F1535*LN((D1548)+ABS(V1481-W1481)))+D1535)+1))*1</f>
        <v>#VALUE!</v>
      </c>
      <c r="G1548" s="117"/>
      <c r="H1548" s="117"/>
      <c r="I1548" s="216"/>
      <c r="J1548" s="216"/>
      <c r="K1548" s="216"/>
      <c r="L1548" s="216"/>
      <c r="M1548" s="216"/>
      <c r="N1548" s="216"/>
      <c r="O1548" s="216"/>
      <c r="P1548" s="216"/>
      <c r="Q1548" s="216"/>
      <c r="R1548" s="216"/>
      <c r="S1548" s="216"/>
      <c r="T1548" s="216"/>
      <c r="U1548" s="216"/>
      <c r="V1548" s="216"/>
    </row>
    <row r="1549" spans="1:22" x14ac:dyDescent="0.3">
      <c r="A1549" s="117"/>
      <c r="B1549" s="117"/>
      <c r="C1549" s="117" t="s">
        <v>49</v>
      </c>
      <c r="D1549" s="117"/>
      <c r="E1549" s="117"/>
      <c r="F1549" s="117"/>
      <c r="G1549" s="117"/>
      <c r="H1549" s="117"/>
      <c r="I1549" s="216"/>
      <c r="J1549" s="216"/>
      <c r="K1549" s="216"/>
      <c r="L1549" s="216"/>
      <c r="M1549" s="216"/>
      <c r="N1549" s="216"/>
      <c r="O1549" s="216"/>
      <c r="P1549" s="216"/>
      <c r="Q1549" s="216"/>
      <c r="R1549" s="216"/>
      <c r="S1549" s="216"/>
      <c r="T1549" s="216"/>
      <c r="U1549" s="216"/>
      <c r="V1549" s="216"/>
    </row>
    <row r="1550" spans="1:22" x14ac:dyDescent="0.3">
      <c r="A1550" s="117"/>
      <c r="B1550" s="117"/>
      <c r="C1550" s="117"/>
      <c r="D1550" s="117"/>
      <c r="E1550" s="117"/>
      <c r="F1550" s="117"/>
      <c r="G1550" s="117"/>
      <c r="H1550" s="117"/>
      <c r="I1550" s="216"/>
      <c r="J1550" s="216"/>
      <c r="K1550" s="216"/>
      <c r="L1550" s="216"/>
      <c r="M1550" s="216"/>
      <c r="N1550" s="216"/>
      <c r="O1550" s="216"/>
      <c r="P1550" s="216"/>
      <c r="Q1550" s="216"/>
      <c r="R1550" s="216"/>
      <c r="S1550" s="216"/>
      <c r="T1550" s="216"/>
      <c r="U1550" s="216"/>
      <c r="V1550" s="216"/>
    </row>
    <row r="1551" spans="1:22" x14ac:dyDescent="0.3">
      <c r="A1551" s="117"/>
      <c r="B1551" s="117"/>
      <c r="C1551" s="117" t="s">
        <v>27</v>
      </c>
      <c r="D1551" s="117">
        <v>302.83999999999997</v>
      </c>
      <c r="E1551" s="117" t="s">
        <v>34</v>
      </c>
      <c r="F1551" s="117" t="e">
        <f>(2.71828184^((LN((D1551/D1539)/(1-(D1551/D1539)))-D1535)/F1535))</f>
        <v>#NUM!</v>
      </c>
      <c r="G1551" s="117"/>
      <c r="H1551" s="117"/>
      <c r="I1551" s="216"/>
      <c r="J1551" s="216"/>
      <c r="K1551" s="216"/>
      <c r="L1551" s="216"/>
      <c r="M1551" s="216"/>
      <c r="N1551" s="216"/>
      <c r="O1551" s="216"/>
      <c r="P1551" s="216"/>
      <c r="Q1551" s="216"/>
      <c r="R1551" s="216"/>
      <c r="S1551" s="216"/>
      <c r="T1551" s="216"/>
      <c r="U1551" s="216"/>
      <c r="V1551" s="216"/>
    </row>
    <row r="1552" spans="1:22" x14ac:dyDescent="0.3">
      <c r="A1552" s="117"/>
      <c r="B1552" s="117"/>
      <c r="C1552" s="117" t="s">
        <v>38</v>
      </c>
      <c r="D1552" s="117"/>
      <c r="E1552" s="117"/>
      <c r="F1552" s="117"/>
      <c r="G1552" s="117"/>
      <c r="H1552" s="117"/>
      <c r="I1552" s="216"/>
      <c r="J1552" s="216"/>
      <c r="K1552" s="216"/>
      <c r="L1552" s="216"/>
      <c r="M1552" s="216"/>
      <c r="N1552" s="216"/>
      <c r="O1552" s="216"/>
      <c r="P1552" s="216"/>
      <c r="Q1552" s="216"/>
      <c r="R1552" s="216"/>
      <c r="S1552" s="216"/>
      <c r="T1552" s="216"/>
      <c r="U1552" s="216"/>
      <c r="V1552" s="216"/>
    </row>
    <row r="1553" spans="1:22" x14ac:dyDescent="0.3">
      <c r="A1553" s="117"/>
      <c r="B1553" s="117"/>
      <c r="C1553" s="117" t="s">
        <v>39</v>
      </c>
      <c r="D1553" s="117"/>
      <c r="E1553" s="117"/>
      <c r="F1553" s="117"/>
      <c r="G1553" s="117"/>
      <c r="H1553" s="117"/>
      <c r="I1553" s="216"/>
      <c r="J1553" s="216"/>
      <c r="K1553" s="216"/>
      <c r="L1553" s="216"/>
      <c r="M1553" s="216"/>
      <c r="N1553" s="216"/>
      <c r="O1553" s="216"/>
      <c r="P1553" s="216"/>
      <c r="Q1553" s="216"/>
      <c r="R1553" s="216"/>
      <c r="S1553" s="216"/>
      <c r="T1553" s="216"/>
      <c r="U1553" s="216"/>
      <c r="V1553" s="216"/>
    </row>
    <row r="1554" spans="1:22" x14ac:dyDescent="0.3">
      <c r="A1554" s="117"/>
      <c r="B1554" s="117"/>
      <c r="C1554" s="117"/>
      <c r="D1554" s="117"/>
      <c r="E1554" s="117"/>
      <c r="F1554" s="117"/>
      <c r="G1554" s="117"/>
      <c r="H1554" s="117"/>
      <c r="I1554" s="216"/>
      <c r="J1554" s="216"/>
      <c r="K1554" s="216"/>
      <c r="L1554" s="216"/>
      <c r="M1554" s="216"/>
      <c r="N1554" s="216"/>
      <c r="O1554" s="216"/>
      <c r="P1554" s="216"/>
      <c r="Q1554" s="216"/>
      <c r="R1554" s="216"/>
      <c r="S1554" s="216"/>
      <c r="T1554" s="216"/>
      <c r="U1554" s="216"/>
      <c r="V1554" s="216"/>
    </row>
    <row r="1555" spans="1:22" x14ac:dyDescent="0.3">
      <c r="A1555" s="117"/>
      <c r="B1555" s="117"/>
      <c r="C1555" s="117"/>
      <c r="D1555" s="117"/>
      <c r="E1555" s="117"/>
      <c r="F1555" s="117"/>
      <c r="G1555" s="117"/>
      <c r="H1555" s="117"/>
      <c r="I1555" s="216"/>
      <c r="J1555" s="216"/>
      <c r="K1555" s="216"/>
      <c r="L1555" s="216"/>
      <c r="M1555" s="216"/>
      <c r="N1555" s="216"/>
      <c r="O1555" s="216"/>
      <c r="P1555" s="216"/>
      <c r="Q1555" s="216"/>
      <c r="R1555" s="216"/>
      <c r="S1555" s="216"/>
      <c r="T1555" s="216"/>
      <c r="U1555" s="216"/>
      <c r="V1555" s="216"/>
    </row>
    <row r="1556" spans="1:22" x14ac:dyDescent="0.3">
      <c r="A1556" s="117"/>
      <c r="B1556" s="117"/>
      <c r="C1556" s="117"/>
      <c r="D1556" s="117"/>
      <c r="E1556" s="117"/>
      <c r="F1556" s="117"/>
      <c r="G1556" s="117"/>
      <c r="H1556" s="117"/>
      <c r="I1556" s="216"/>
      <c r="J1556" s="216"/>
      <c r="K1556" s="216"/>
      <c r="L1556" s="216"/>
      <c r="M1556" s="216"/>
      <c r="N1556" s="216"/>
      <c r="O1556" s="216"/>
      <c r="P1556" s="216"/>
      <c r="Q1556" s="216"/>
      <c r="R1556" s="216"/>
      <c r="S1556" s="216"/>
      <c r="T1556" s="216"/>
      <c r="U1556" s="216"/>
      <c r="V1556" s="216"/>
    </row>
    <row r="1557" spans="1:22" x14ac:dyDescent="0.3">
      <c r="A1557" s="117"/>
      <c r="B1557" s="117"/>
      <c r="C1557" s="117"/>
      <c r="D1557" s="117"/>
      <c r="E1557" s="117"/>
      <c r="F1557" s="117"/>
      <c r="G1557" s="117"/>
      <c r="H1557" s="117"/>
      <c r="I1557" s="216"/>
      <c r="J1557" s="216"/>
      <c r="K1557" s="216"/>
      <c r="L1557" s="216"/>
      <c r="M1557" s="216"/>
      <c r="N1557" s="216"/>
      <c r="O1557" s="216"/>
      <c r="P1557" s="216"/>
      <c r="Q1557" s="216"/>
      <c r="R1557" s="216"/>
      <c r="S1557" s="216"/>
      <c r="T1557" s="216"/>
      <c r="U1557" s="216"/>
      <c r="V1557" s="216"/>
    </row>
    <row r="1558" spans="1:22" x14ac:dyDescent="0.3">
      <c r="A1558" s="117"/>
      <c r="B1558" s="117"/>
      <c r="C1558" s="117"/>
      <c r="D1558" s="117"/>
      <c r="E1558" s="117"/>
      <c r="F1558" s="117"/>
      <c r="G1558" s="117"/>
      <c r="H1558" s="117"/>
      <c r="I1558" s="216"/>
      <c r="J1558" s="216"/>
      <c r="K1558" s="216"/>
      <c r="L1558" s="216"/>
      <c r="M1558" s="216"/>
      <c r="N1558" s="216"/>
      <c r="O1558" s="216"/>
      <c r="P1558" s="216"/>
      <c r="Q1558" s="216"/>
      <c r="R1558" s="216"/>
      <c r="S1558" s="216"/>
      <c r="T1558" s="216"/>
      <c r="U1558" s="216"/>
      <c r="V1558" s="216"/>
    </row>
    <row r="1559" spans="1:22" x14ac:dyDescent="0.3">
      <c r="A1559" s="117"/>
      <c r="B1559" s="117"/>
      <c r="C1559" s="117"/>
      <c r="D1559" s="117"/>
      <c r="E1559" s="117"/>
      <c r="F1559" s="117"/>
      <c r="G1559" s="117"/>
      <c r="H1559" s="117"/>
      <c r="I1559" s="216"/>
      <c r="J1559" s="216"/>
      <c r="K1559" s="216"/>
      <c r="L1559" s="216"/>
      <c r="M1559" s="216"/>
      <c r="N1559" s="216"/>
      <c r="O1559" s="216"/>
      <c r="P1559" s="216"/>
      <c r="Q1559" s="216"/>
      <c r="R1559" s="216"/>
      <c r="S1559" s="216"/>
      <c r="T1559" s="216"/>
      <c r="U1559" s="216"/>
      <c r="V1559" s="216"/>
    </row>
    <row r="1560" spans="1:22" x14ac:dyDescent="0.3">
      <c r="A1560" s="117"/>
      <c r="B1560" s="117"/>
      <c r="C1560" s="117"/>
      <c r="D1560" s="117"/>
      <c r="E1560" s="117"/>
      <c r="F1560" s="117"/>
      <c r="G1560" s="117"/>
      <c r="H1560" s="117"/>
      <c r="I1560" s="216"/>
      <c r="J1560" s="216"/>
      <c r="K1560" s="216"/>
      <c r="L1560" s="216"/>
      <c r="M1560" s="216"/>
      <c r="N1560" s="216"/>
      <c r="O1560" s="216"/>
      <c r="P1560" s="216"/>
      <c r="Q1560" s="216"/>
      <c r="R1560" s="216"/>
      <c r="S1560" s="216"/>
      <c r="T1560" s="216"/>
      <c r="U1560" s="216"/>
      <c r="V1560" s="216"/>
    </row>
    <row r="1561" spans="1:22" x14ac:dyDescent="0.3">
      <c r="A1561" s="117" t="s">
        <v>7</v>
      </c>
      <c r="B1561" s="117" t="s">
        <v>8</v>
      </c>
      <c r="C1561" s="117" t="s">
        <v>12</v>
      </c>
      <c r="D1561" s="117" t="s">
        <v>9</v>
      </c>
      <c r="E1561" s="117" t="s">
        <v>10</v>
      </c>
      <c r="F1561" s="117" t="s">
        <v>17</v>
      </c>
      <c r="G1561" s="117" t="s">
        <v>14</v>
      </c>
      <c r="H1561" s="117"/>
      <c r="I1561" s="216"/>
      <c r="J1561" s="216"/>
      <c r="K1561" s="216"/>
      <c r="L1561" s="216"/>
      <c r="M1561" s="216"/>
      <c r="N1561" s="216"/>
      <c r="O1561" s="216"/>
      <c r="P1561" s="216"/>
      <c r="Q1561" s="216"/>
      <c r="R1561" s="216"/>
      <c r="S1561" s="216"/>
      <c r="T1561" s="216"/>
      <c r="U1561" s="216"/>
      <c r="V1561" s="216"/>
    </row>
    <row r="1562" spans="1:22" x14ac:dyDescent="0.3">
      <c r="A1562" s="117">
        <f t="shared" ref="A1562:B1581" si="101">A6</f>
        <v>0</v>
      </c>
      <c r="B1562" s="117">
        <f t="shared" si="101"/>
        <v>0</v>
      </c>
      <c r="C1562" s="117">
        <f t="shared" ref="C1562:C1601" si="102">(A1562^2)</f>
        <v>0</v>
      </c>
      <c r="D1562" s="117">
        <f>IF(B1562=0,E1562,B1562)</f>
        <v>9</v>
      </c>
      <c r="E1562" s="117">
        <f>MAX(B1562:B1601)</f>
        <v>9</v>
      </c>
      <c r="F1562" s="117">
        <f>IF(B1562="","",(((E1562+F1620)/(D1562))-10^-0.0000001)^-1)</f>
        <v>0.27777776001092075</v>
      </c>
      <c r="G1562" s="117">
        <f>IF(B1562="",1,F1562)</f>
        <v>0.27777776001092075</v>
      </c>
      <c r="H1562" s="117"/>
      <c r="I1562" s="216"/>
      <c r="J1562" s="216"/>
      <c r="K1562" s="216"/>
      <c r="L1562" s="216"/>
      <c r="M1562" s="216"/>
      <c r="N1562" s="216"/>
      <c r="O1562" s="216"/>
      <c r="P1562" s="216"/>
      <c r="Q1562" s="216"/>
      <c r="R1562" s="216"/>
      <c r="S1562" s="216"/>
      <c r="T1562" s="216"/>
      <c r="U1562" s="216"/>
      <c r="V1562" s="216"/>
    </row>
    <row r="1563" spans="1:22" x14ac:dyDescent="0.3">
      <c r="A1563" s="117">
        <f t="shared" si="101"/>
        <v>0</v>
      </c>
      <c r="B1563" s="117">
        <f t="shared" si="101"/>
        <v>0</v>
      </c>
      <c r="C1563" s="117">
        <f t="shared" si="102"/>
        <v>0</v>
      </c>
      <c r="D1563" s="117">
        <f t="shared" ref="D1563:D1601" si="103">IF(B1563=0,E1563,B1563)</f>
        <v>9</v>
      </c>
      <c r="E1563" s="117">
        <f>(E1562)</f>
        <v>9</v>
      </c>
      <c r="F1563" s="117">
        <f>IF(B1563="","",(((E1563+F1620)/(D1563))-10^-0.0000001)^-1)</f>
        <v>0.27777776001092075</v>
      </c>
      <c r="G1563" s="117">
        <f t="shared" ref="G1563:G1601" si="104">IF(B1563="",1,F1563)</f>
        <v>0.27777776001092075</v>
      </c>
      <c r="H1563" s="117"/>
      <c r="I1563" s="216"/>
      <c r="J1563" s="216"/>
      <c r="K1563" s="216"/>
      <c r="L1563" s="216"/>
      <c r="M1563" s="216"/>
      <c r="N1563" s="216"/>
      <c r="O1563" s="216"/>
      <c r="P1563" s="216"/>
      <c r="Q1563" s="216"/>
      <c r="R1563" s="216"/>
      <c r="S1563" s="216"/>
      <c r="T1563" s="216"/>
      <c r="U1563" s="216"/>
      <c r="V1563" s="216"/>
    </row>
    <row r="1564" spans="1:22" x14ac:dyDescent="0.3">
      <c r="A1564" s="117">
        <f t="shared" si="101"/>
        <v>0</v>
      </c>
      <c r="B1564" s="117">
        <f t="shared" si="101"/>
        <v>0</v>
      </c>
      <c r="C1564" s="117">
        <f t="shared" si="102"/>
        <v>0</v>
      </c>
      <c r="D1564" s="117">
        <f t="shared" si="103"/>
        <v>9</v>
      </c>
      <c r="E1564" s="117">
        <f t="shared" ref="E1564:E1601" si="105">(E1563)</f>
        <v>9</v>
      </c>
      <c r="F1564" s="117">
        <f>IF(B1564="","",(((E1564+F1620)/(D1564))-10^-0.0000001)^-1)</f>
        <v>0.27777776001092075</v>
      </c>
      <c r="G1564" s="117">
        <f t="shared" si="104"/>
        <v>0.27777776001092075</v>
      </c>
      <c r="H1564" s="117"/>
      <c r="I1564" s="216"/>
      <c r="J1564" s="216"/>
      <c r="K1564" s="216"/>
      <c r="L1564" s="216"/>
      <c r="M1564" s="216"/>
      <c r="N1564" s="216"/>
      <c r="O1564" s="216"/>
      <c r="P1564" s="216"/>
      <c r="Q1564" s="216"/>
      <c r="R1564" s="216"/>
      <c r="S1564" s="216"/>
      <c r="T1564" s="216"/>
      <c r="U1564" s="216"/>
      <c r="V1564" s="216"/>
    </row>
    <row r="1565" spans="1:22" x14ac:dyDescent="0.3">
      <c r="A1565" s="117">
        <f t="shared" si="101"/>
        <v>0</v>
      </c>
      <c r="B1565" s="117">
        <f t="shared" si="101"/>
        <v>0</v>
      </c>
      <c r="C1565" s="117">
        <f t="shared" si="102"/>
        <v>0</v>
      </c>
      <c r="D1565" s="117">
        <f t="shared" si="103"/>
        <v>9</v>
      </c>
      <c r="E1565" s="117">
        <f t="shared" si="105"/>
        <v>9</v>
      </c>
      <c r="F1565" s="117">
        <f>IF(B1565="","",(((E1565+F1620)/(D1565))-10^-0.0000001)^-1)</f>
        <v>0.27777776001092075</v>
      </c>
      <c r="G1565" s="117">
        <f t="shared" si="104"/>
        <v>0.27777776001092075</v>
      </c>
      <c r="H1565" s="117"/>
      <c r="I1565" s="216"/>
      <c r="J1565" s="216"/>
      <c r="K1565" s="216"/>
      <c r="L1565" s="216"/>
      <c r="M1565" s="216"/>
      <c r="N1565" s="216"/>
      <c r="O1565" s="216"/>
      <c r="P1565" s="216"/>
      <c r="Q1565" s="216"/>
      <c r="R1565" s="216"/>
      <c r="S1565" s="216"/>
      <c r="T1565" s="216"/>
      <c r="U1565" s="216"/>
      <c r="V1565" s="216"/>
    </row>
    <row r="1566" spans="1:22" x14ac:dyDescent="0.3">
      <c r="A1566" s="117">
        <f t="shared" si="101"/>
        <v>0</v>
      </c>
      <c r="B1566" s="117">
        <f t="shared" si="101"/>
        <v>0</v>
      </c>
      <c r="C1566" s="117">
        <f t="shared" si="102"/>
        <v>0</v>
      </c>
      <c r="D1566" s="117">
        <f t="shared" si="103"/>
        <v>9</v>
      </c>
      <c r="E1566" s="117">
        <f t="shared" si="105"/>
        <v>9</v>
      </c>
      <c r="F1566" s="117">
        <f>IF(B1566="","",(((E1566+F1620)/(D1566))-10^-0.0000001)^-1)</f>
        <v>0.27777776001092075</v>
      </c>
      <c r="G1566" s="117">
        <f t="shared" si="104"/>
        <v>0.27777776001092075</v>
      </c>
      <c r="H1566" s="117"/>
      <c r="I1566" s="216"/>
      <c r="J1566" s="216"/>
      <c r="K1566" s="216"/>
      <c r="L1566" s="216"/>
      <c r="M1566" s="216"/>
      <c r="N1566" s="216"/>
      <c r="O1566" s="216"/>
      <c r="P1566" s="216"/>
      <c r="Q1566" s="216"/>
      <c r="R1566" s="216"/>
      <c r="S1566" s="216"/>
      <c r="T1566" s="216"/>
      <c r="U1566" s="216"/>
      <c r="V1566" s="216"/>
    </row>
    <row r="1567" spans="1:22" x14ac:dyDescent="0.3">
      <c r="A1567" s="117">
        <f t="shared" si="101"/>
        <v>0</v>
      </c>
      <c r="B1567" s="117">
        <f t="shared" si="101"/>
        <v>0</v>
      </c>
      <c r="C1567" s="117">
        <f t="shared" si="102"/>
        <v>0</v>
      </c>
      <c r="D1567" s="117">
        <f t="shared" si="103"/>
        <v>9</v>
      </c>
      <c r="E1567" s="117">
        <f t="shared" si="105"/>
        <v>9</v>
      </c>
      <c r="F1567" s="117">
        <f>IF(B1567="","",(((E1567+F1620)/(D1567))-10^-0.0000001)^-1)</f>
        <v>0.27777776001092075</v>
      </c>
      <c r="G1567" s="117">
        <f t="shared" si="104"/>
        <v>0.27777776001092075</v>
      </c>
      <c r="H1567" s="117"/>
      <c r="I1567" s="216"/>
      <c r="J1567" s="216"/>
      <c r="K1567" s="216"/>
      <c r="L1567" s="216"/>
      <c r="M1567" s="216"/>
      <c r="N1567" s="216"/>
      <c r="O1567" s="216"/>
      <c r="P1567" s="216"/>
      <c r="Q1567" s="216"/>
      <c r="R1567" s="216"/>
      <c r="S1567" s="216"/>
      <c r="T1567" s="216"/>
      <c r="U1567" s="216"/>
      <c r="V1567" s="216"/>
    </row>
    <row r="1568" spans="1:22" x14ac:dyDescent="0.3">
      <c r="A1568" s="117">
        <f t="shared" si="101"/>
        <v>0</v>
      </c>
      <c r="B1568" s="117">
        <f t="shared" si="101"/>
        <v>0</v>
      </c>
      <c r="C1568" s="117">
        <f t="shared" si="102"/>
        <v>0</v>
      </c>
      <c r="D1568" s="117">
        <f t="shared" si="103"/>
        <v>9</v>
      </c>
      <c r="E1568" s="117">
        <f t="shared" si="105"/>
        <v>9</v>
      </c>
      <c r="F1568" s="117">
        <f>IF(B1568="","",(((E1568+F1620)/(D1568))-10^-0.0000001)^-1)</f>
        <v>0.27777776001092075</v>
      </c>
      <c r="G1568" s="117">
        <f t="shared" si="104"/>
        <v>0.27777776001092075</v>
      </c>
      <c r="H1568" s="117"/>
      <c r="I1568" s="216"/>
      <c r="J1568" s="216"/>
      <c r="K1568" s="216"/>
      <c r="L1568" s="216"/>
      <c r="M1568" s="216"/>
      <c r="N1568" s="216"/>
      <c r="O1568" s="216"/>
      <c r="P1568" s="216"/>
      <c r="Q1568" s="216"/>
      <c r="R1568" s="216"/>
      <c r="S1568" s="216"/>
      <c r="T1568" s="216"/>
      <c r="U1568" s="216"/>
      <c r="V1568" s="216"/>
    </row>
    <row r="1569" spans="1:22" x14ac:dyDescent="0.3">
      <c r="A1569" s="117">
        <f t="shared" si="101"/>
        <v>0</v>
      </c>
      <c r="B1569" s="117">
        <f t="shared" si="101"/>
        <v>0</v>
      </c>
      <c r="C1569" s="117">
        <f t="shared" si="102"/>
        <v>0</v>
      </c>
      <c r="D1569" s="117">
        <f t="shared" si="103"/>
        <v>9</v>
      </c>
      <c r="E1569" s="117">
        <f t="shared" si="105"/>
        <v>9</v>
      </c>
      <c r="F1569" s="117">
        <f>IF(B1569="","",(((E1569+F1620)/(D1569))-10^-0.0000001)^-1)</f>
        <v>0.27777776001092075</v>
      </c>
      <c r="G1569" s="117">
        <f t="shared" si="104"/>
        <v>0.27777776001092075</v>
      </c>
      <c r="H1569" s="117"/>
      <c r="I1569" s="216"/>
      <c r="J1569" s="216"/>
      <c r="K1569" s="216"/>
      <c r="L1569" s="216"/>
      <c r="M1569" s="216"/>
      <c r="N1569" s="216"/>
      <c r="O1569" s="216"/>
      <c r="P1569" s="216"/>
      <c r="Q1569" s="216"/>
      <c r="R1569" s="216"/>
      <c r="S1569" s="216"/>
      <c r="T1569" s="216"/>
      <c r="U1569" s="216"/>
      <c r="V1569" s="216"/>
    </row>
    <row r="1570" spans="1:22" x14ac:dyDescent="0.3">
      <c r="A1570" s="117">
        <f t="shared" si="101"/>
        <v>0</v>
      </c>
      <c r="B1570" s="117">
        <f t="shared" si="101"/>
        <v>0</v>
      </c>
      <c r="C1570" s="117">
        <f t="shared" si="102"/>
        <v>0</v>
      </c>
      <c r="D1570" s="117">
        <f t="shared" si="103"/>
        <v>9</v>
      </c>
      <c r="E1570" s="117">
        <f t="shared" si="105"/>
        <v>9</v>
      </c>
      <c r="F1570" s="117">
        <f>IF(B1570="","",(((E1570+F1620)/(D1570))-10^-0.0000001)^-1)</f>
        <v>0.27777776001092075</v>
      </c>
      <c r="G1570" s="117">
        <f t="shared" si="104"/>
        <v>0.27777776001092075</v>
      </c>
      <c r="H1570" s="117"/>
      <c r="I1570" s="216"/>
      <c r="J1570" s="216"/>
      <c r="K1570" s="216"/>
      <c r="L1570" s="216"/>
      <c r="M1570" s="216"/>
      <c r="N1570" s="216"/>
      <c r="O1570" s="216"/>
      <c r="P1570" s="216"/>
      <c r="Q1570" s="216"/>
      <c r="R1570" s="216"/>
      <c r="S1570" s="216"/>
      <c r="T1570" s="216"/>
      <c r="U1570" s="216"/>
      <c r="V1570" s="216"/>
    </row>
    <row r="1571" spans="1:22" x14ac:dyDescent="0.3">
      <c r="A1571" s="117">
        <f t="shared" si="101"/>
        <v>0</v>
      </c>
      <c r="B1571" s="117">
        <f t="shared" si="101"/>
        <v>0</v>
      </c>
      <c r="C1571" s="117">
        <f t="shared" si="102"/>
        <v>0</v>
      </c>
      <c r="D1571" s="117">
        <f t="shared" si="103"/>
        <v>9</v>
      </c>
      <c r="E1571" s="117">
        <f t="shared" si="105"/>
        <v>9</v>
      </c>
      <c r="F1571" s="117">
        <f>IF(B1571="","",(((E1571+F1620)/(D1571))-10^-0.0000001)^-1)</f>
        <v>0.27777776001092075</v>
      </c>
      <c r="G1571" s="117">
        <f t="shared" si="104"/>
        <v>0.27777776001092075</v>
      </c>
      <c r="H1571" s="117"/>
      <c r="I1571" s="216"/>
      <c r="J1571" s="216"/>
      <c r="K1571" s="216"/>
      <c r="L1571" s="216"/>
      <c r="M1571" s="216"/>
      <c r="N1571" s="216"/>
      <c r="O1571" s="216"/>
      <c r="P1571" s="216"/>
      <c r="Q1571" s="216"/>
      <c r="R1571" s="216"/>
      <c r="S1571" s="216"/>
      <c r="T1571" s="216"/>
      <c r="U1571" s="216"/>
      <c r="V1571" s="216"/>
    </row>
    <row r="1572" spans="1:22" x14ac:dyDescent="0.3">
      <c r="A1572" s="117">
        <f t="shared" si="101"/>
        <v>0</v>
      </c>
      <c r="B1572" s="117">
        <f t="shared" si="101"/>
        <v>0</v>
      </c>
      <c r="C1572" s="117">
        <f t="shared" si="102"/>
        <v>0</v>
      </c>
      <c r="D1572" s="117">
        <f t="shared" si="103"/>
        <v>9</v>
      </c>
      <c r="E1572" s="117">
        <f t="shared" si="105"/>
        <v>9</v>
      </c>
      <c r="F1572" s="117">
        <f>IF(B1572="","",(((E1572+F1620)/(D1572))-10^-0.0000001)^-1)</f>
        <v>0.27777776001092075</v>
      </c>
      <c r="G1572" s="117">
        <f t="shared" si="104"/>
        <v>0.27777776001092075</v>
      </c>
      <c r="H1572" s="117"/>
      <c r="I1572" s="216"/>
      <c r="J1572" s="216"/>
      <c r="K1572" s="216"/>
      <c r="L1572" s="216"/>
      <c r="M1572" s="216"/>
      <c r="N1572" s="216"/>
      <c r="O1572" s="216"/>
      <c r="P1572" s="216"/>
      <c r="Q1572" s="216"/>
      <c r="R1572" s="216"/>
      <c r="S1572" s="216"/>
      <c r="T1572" s="216"/>
      <c r="U1572" s="216"/>
      <c r="V1572" s="216"/>
    </row>
    <row r="1573" spans="1:22" x14ac:dyDescent="0.3">
      <c r="A1573" s="117">
        <f t="shared" si="101"/>
        <v>0</v>
      </c>
      <c r="B1573" s="117">
        <f t="shared" si="101"/>
        <v>0</v>
      </c>
      <c r="C1573" s="117">
        <f t="shared" si="102"/>
        <v>0</v>
      </c>
      <c r="D1573" s="117">
        <f t="shared" si="103"/>
        <v>9</v>
      </c>
      <c r="E1573" s="117">
        <f t="shared" si="105"/>
        <v>9</v>
      </c>
      <c r="F1573" s="117">
        <f>IF(B1573="","",(((E1573+F1620)/(D1573))-10^-0.0000001)^-1)</f>
        <v>0.27777776001092075</v>
      </c>
      <c r="G1573" s="117">
        <f t="shared" si="104"/>
        <v>0.27777776001092075</v>
      </c>
      <c r="H1573" s="117"/>
      <c r="I1573" s="216"/>
      <c r="J1573" s="216"/>
      <c r="K1573" s="216"/>
      <c r="L1573" s="216"/>
      <c r="M1573" s="216"/>
      <c r="N1573" s="216"/>
      <c r="O1573" s="216"/>
      <c r="P1573" s="216"/>
      <c r="Q1573" s="216"/>
      <c r="R1573" s="216"/>
      <c r="S1573" s="216"/>
      <c r="T1573" s="216"/>
      <c r="U1573" s="216"/>
      <c r="V1573" s="216"/>
    </row>
    <row r="1574" spans="1:22" x14ac:dyDescent="0.3">
      <c r="A1574" s="117">
        <f t="shared" si="101"/>
        <v>0</v>
      </c>
      <c r="B1574" s="117">
        <f t="shared" si="101"/>
        <v>0</v>
      </c>
      <c r="C1574" s="117">
        <f t="shared" si="102"/>
        <v>0</v>
      </c>
      <c r="D1574" s="117">
        <f t="shared" si="103"/>
        <v>9</v>
      </c>
      <c r="E1574" s="117">
        <f t="shared" si="105"/>
        <v>9</v>
      </c>
      <c r="F1574" s="117">
        <f>IF(B1574="","",(((E1574+F1620)/(D1574))-10^-0.0000001)^-1)</f>
        <v>0.27777776001092075</v>
      </c>
      <c r="G1574" s="117">
        <f t="shared" si="104"/>
        <v>0.27777776001092075</v>
      </c>
      <c r="H1574" s="117"/>
      <c r="I1574" s="216"/>
      <c r="J1574" s="216"/>
      <c r="K1574" s="216"/>
      <c r="L1574" s="216"/>
      <c r="M1574" s="216"/>
      <c r="N1574" s="216"/>
      <c r="O1574" s="216"/>
      <c r="P1574" s="216"/>
      <c r="Q1574" s="216"/>
      <c r="R1574" s="216"/>
      <c r="S1574" s="216"/>
      <c r="T1574" s="216"/>
      <c r="U1574" s="216"/>
      <c r="V1574" s="216"/>
    </row>
    <row r="1575" spans="1:22" x14ac:dyDescent="0.3">
      <c r="A1575" s="117">
        <f t="shared" si="101"/>
        <v>0</v>
      </c>
      <c r="B1575" s="117">
        <f t="shared" si="101"/>
        <v>0</v>
      </c>
      <c r="C1575" s="117">
        <f t="shared" si="102"/>
        <v>0</v>
      </c>
      <c r="D1575" s="117">
        <f t="shared" si="103"/>
        <v>9</v>
      </c>
      <c r="E1575" s="117">
        <f t="shared" si="105"/>
        <v>9</v>
      </c>
      <c r="F1575" s="117">
        <f>IF(B1575="","",(((E1575+F1620)/(D1575))-10^-0.0000001)^-1)</f>
        <v>0.27777776001092075</v>
      </c>
      <c r="G1575" s="117">
        <f t="shared" si="104"/>
        <v>0.27777776001092075</v>
      </c>
      <c r="H1575" s="117"/>
      <c r="I1575" s="216"/>
      <c r="J1575" s="216"/>
      <c r="K1575" s="216"/>
      <c r="L1575" s="216"/>
      <c r="M1575" s="216"/>
      <c r="N1575" s="216"/>
      <c r="O1575" s="216"/>
      <c r="P1575" s="216"/>
      <c r="Q1575" s="216"/>
      <c r="R1575" s="216"/>
      <c r="S1575" s="216"/>
      <c r="T1575" s="216"/>
      <c r="U1575" s="216"/>
      <c r="V1575" s="216"/>
    </row>
    <row r="1576" spans="1:22" x14ac:dyDescent="0.3">
      <c r="A1576" s="117">
        <f t="shared" si="101"/>
        <v>0</v>
      </c>
      <c r="B1576" s="117">
        <f t="shared" si="101"/>
        <v>0</v>
      </c>
      <c r="C1576" s="117">
        <f t="shared" si="102"/>
        <v>0</v>
      </c>
      <c r="D1576" s="117">
        <f t="shared" si="103"/>
        <v>9</v>
      </c>
      <c r="E1576" s="117">
        <f t="shared" si="105"/>
        <v>9</v>
      </c>
      <c r="F1576" s="117">
        <f>IF(B1576="","",(((E1576+F1620)/(D1576))-10^-0.0000001)^-1)</f>
        <v>0.27777776001092075</v>
      </c>
      <c r="G1576" s="117">
        <f t="shared" si="104"/>
        <v>0.27777776001092075</v>
      </c>
      <c r="H1576" s="117"/>
      <c r="I1576" s="216"/>
      <c r="J1576" s="216"/>
      <c r="K1576" s="216"/>
      <c r="L1576" s="216"/>
      <c r="M1576" s="216"/>
      <c r="N1576" s="216"/>
      <c r="O1576" s="216"/>
      <c r="P1576" s="216"/>
      <c r="Q1576" s="216"/>
      <c r="R1576" s="216"/>
      <c r="S1576" s="216"/>
      <c r="T1576" s="216"/>
      <c r="U1576" s="216"/>
      <c r="V1576" s="216"/>
    </row>
    <row r="1577" spans="1:22" x14ac:dyDescent="0.3">
      <c r="A1577" s="117">
        <f t="shared" si="101"/>
        <v>0</v>
      </c>
      <c r="B1577" s="117">
        <f t="shared" si="101"/>
        <v>0</v>
      </c>
      <c r="C1577" s="117">
        <f t="shared" si="102"/>
        <v>0</v>
      </c>
      <c r="D1577" s="117">
        <f t="shared" si="103"/>
        <v>9</v>
      </c>
      <c r="E1577" s="117">
        <f t="shared" si="105"/>
        <v>9</v>
      </c>
      <c r="F1577" s="117">
        <f>IF(B1577="","",(((E1577+F1620)/(D1577))-10^-0.0000001)^-1)</f>
        <v>0.27777776001092075</v>
      </c>
      <c r="G1577" s="117">
        <f t="shared" si="104"/>
        <v>0.27777776001092075</v>
      </c>
      <c r="H1577" s="117"/>
      <c r="I1577" s="216"/>
      <c r="J1577" s="216"/>
      <c r="K1577" s="216"/>
      <c r="L1577" s="216"/>
      <c r="M1577" s="216"/>
      <c r="N1577" s="216"/>
      <c r="O1577" s="216"/>
      <c r="P1577" s="216"/>
      <c r="Q1577" s="216"/>
      <c r="R1577" s="216"/>
      <c r="S1577" s="216"/>
      <c r="T1577" s="216"/>
      <c r="U1577" s="216"/>
      <c r="V1577" s="216"/>
    </row>
    <row r="1578" spans="1:22" x14ac:dyDescent="0.3">
      <c r="A1578" s="117" t="str">
        <f t="shared" si="101"/>
        <v>Vorgaben (xWP1 - xs - xWP2)</v>
      </c>
      <c r="B1578" s="117">
        <f t="shared" si="101"/>
        <v>9</v>
      </c>
      <c r="C1578" s="117" t="e">
        <f t="shared" si="102"/>
        <v>#VALUE!</v>
      </c>
      <c r="D1578" s="117">
        <f t="shared" si="103"/>
        <v>9</v>
      </c>
      <c r="E1578" s="117">
        <f t="shared" si="105"/>
        <v>9</v>
      </c>
      <c r="F1578" s="117">
        <f>IF(B1578="","",(((E1578+F1620)/(D1578))-10^-0.0000001)^-1)</f>
        <v>0.27777776001092075</v>
      </c>
      <c r="G1578" s="117">
        <f t="shared" si="104"/>
        <v>0.27777776001092075</v>
      </c>
      <c r="H1578" s="117"/>
      <c r="I1578" s="216"/>
      <c r="J1578" s="216"/>
      <c r="K1578" s="216"/>
      <c r="L1578" s="216"/>
      <c r="M1578" s="216"/>
      <c r="N1578" s="216"/>
      <c r="O1578" s="216"/>
      <c r="P1578" s="216"/>
      <c r="Q1578" s="216"/>
      <c r="R1578" s="216"/>
      <c r="S1578" s="216"/>
      <c r="T1578" s="216"/>
      <c r="U1578" s="216"/>
      <c r="V1578" s="216"/>
    </row>
    <row r="1579" spans="1:22" x14ac:dyDescent="0.3">
      <c r="A1579" s="117" t="str">
        <f t="shared" si="101"/>
        <v>Berechnet (x1% - X50% - x99%)</v>
      </c>
      <c r="B1579" s="117">
        <f t="shared" si="101"/>
        <v>6.92</v>
      </c>
      <c r="C1579" s="117" t="e">
        <f t="shared" si="102"/>
        <v>#VALUE!</v>
      </c>
      <c r="D1579" s="117">
        <f t="shared" si="103"/>
        <v>6.92</v>
      </c>
      <c r="E1579" s="117">
        <f t="shared" si="105"/>
        <v>9</v>
      </c>
      <c r="F1579" s="117">
        <f>IF(B1579="","",(((E1579+F1620)/(D1579))-10^-0.0000001)^-1)</f>
        <v>0.20069604640989525</v>
      </c>
      <c r="G1579" s="117">
        <f t="shared" si="104"/>
        <v>0.20069604640989525</v>
      </c>
      <c r="H1579" s="117"/>
      <c r="I1579" s="216"/>
      <c r="J1579" s="216"/>
      <c r="K1579" s="216"/>
      <c r="L1579" s="216"/>
      <c r="M1579" s="216"/>
      <c r="N1579" s="216"/>
      <c r="O1579" s="216"/>
      <c r="P1579" s="216"/>
      <c r="Q1579" s="216"/>
      <c r="R1579" s="216"/>
      <c r="S1579" s="216"/>
      <c r="T1579" s="216"/>
      <c r="U1579" s="216"/>
      <c r="V1579" s="216"/>
    </row>
    <row r="1580" spans="1:22" x14ac:dyDescent="0.3">
      <c r="A1580" s="117" t="str">
        <f t="shared" si="101"/>
        <v>Abfrage:</v>
      </c>
      <c r="B1580" s="117">
        <f t="shared" si="101"/>
        <v>0</v>
      </c>
      <c r="C1580" s="117" t="e">
        <f t="shared" si="102"/>
        <v>#VALUE!</v>
      </c>
      <c r="D1580" s="117">
        <f t="shared" si="103"/>
        <v>9</v>
      </c>
      <c r="E1580" s="117">
        <f t="shared" si="105"/>
        <v>9</v>
      </c>
      <c r="F1580" s="117">
        <f>IF(B1580="","",(((E1580+F1620)/(D1580))-10^-0.0000001)^-1)</f>
        <v>0.27777776001092075</v>
      </c>
      <c r="G1580" s="117">
        <f t="shared" si="104"/>
        <v>0.27777776001092075</v>
      </c>
      <c r="H1580" s="117"/>
      <c r="I1580" s="216"/>
      <c r="J1580" s="216"/>
      <c r="K1580" s="216"/>
      <c r="L1580" s="216"/>
      <c r="M1580" s="216"/>
      <c r="N1580" s="216"/>
      <c r="O1580" s="216"/>
      <c r="P1580" s="216"/>
      <c r="Q1580" s="216"/>
      <c r="R1580" s="216"/>
      <c r="S1580" s="216"/>
      <c r="T1580" s="216"/>
      <c r="U1580" s="216"/>
      <c r="V1580" s="216"/>
    </row>
    <row r="1581" spans="1:22" x14ac:dyDescent="0.3">
      <c r="A1581" s="117" t="str">
        <f t="shared" si="101"/>
        <v>Wenn x = (B23 ≤Abfrage≤ D23)</v>
      </c>
      <c r="B1581" s="117">
        <f t="shared" si="101"/>
        <v>6.92</v>
      </c>
      <c r="C1581" s="117" t="e">
        <f t="shared" si="102"/>
        <v>#VALUE!</v>
      </c>
      <c r="D1581" s="117">
        <f t="shared" si="103"/>
        <v>6.92</v>
      </c>
      <c r="E1581" s="117">
        <f t="shared" si="105"/>
        <v>9</v>
      </c>
      <c r="F1581" s="117">
        <f>IF(B1581="","",(((E1581+F1620)/(D1581))-10^-0.0000001)^-1)</f>
        <v>0.20069604640989525</v>
      </c>
      <c r="G1581" s="117">
        <f t="shared" si="104"/>
        <v>0.20069604640989525</v>
      </c>
      <c r="H1581" s="117"/>
      <c r="I1581" s="216"/>
      <c r="J1581" s="216"/>
      <c r="K1581" s="216"/>
      <c r="L1581" s="216"/>
      <c r="M1581" s="216"/>
      <c r="N1581" s="216"/>
      <c r="O1581" s="216"/>
      <c r="P1581" s="216"/>
      <c r="Q1581" s="216"/>
      <c r="R1581" s="216"/>
      <c r="S1581" s="216"/>
      <c r="T1581" s="216"/>
      <c r="U1581" s="216"/>
      <c r="V1581" s="216"/>
    </row>
    <row r="1582" spans="1:22" x14ac:dyDescent="0.3">
      <c r="A1582" s="117" t="str">
        <f t="shared" ref="A1582:B1601" si="106">A26</f>
        <v>Wenn y [%] = (1≤ Abfrage ≤99)</v>
      </c>
      <c r="B1582" s="117">
        <f t="shared" si="106"/>
        <v>1</v>
      </c>
      <c r="C1582" s="117" t="e">
        <f t="shared" si="102"/>
        <v>#VALUE!</v>
      </c>
      <c r="D1582" s="117">
        <f t="shared" si="103"/>
        <v>1</v>
      </c>
      <c r="E1582" s="117">
        <f t="shared" si="105"/>
        <v>9</v>
      </c>
      <c r="F1582" s="117">
        <f>IF(B1582="","",(((E1582+F1620)/(D1582))-10^-0.0000001)^-1)</f>
        <v>2.4752475106448825E-2</v>
      </c>
      <c r="G1582" s="117">
        <f t="shared" si="104"/>
        <v>2.4752475106448825E-2</v>
      </c>
      <c r="H1582" s="117"/>
      <c r="I1582" s="216"/>
      <c r="J1582" s="216"/>
      <c r="K1582" s="216"/>
      <c r="L1582" s="216"/>
      <c r="M1582" s="216"/>
      <c r="N1582" s="216"/>
      <c r="O1582" s="216"/>
      <c r="P1582" s="216"/>
      <c r="Q1582" s="216"/>
      <c r="R1582" s="216"/>
      <c r="S1582" s="216"/>
      <c r="T1582" s="216"/>
      <c r="U1582" s="216"/>
      <c r="V1582" s="216"/>
    </row>
    <row r="1583" spans="1:22" x14ac:dyDescent="0.3">
      <c r="A1583" s="117">
        <f t="shared" si="106"/>
        <v>0</v>
      </c>
      <c r="B1583" s="117">
        <f t="shared" si="106"/>
        <v>0</v>
      </c>
      <c r="C1583" s="117">
        <f t="shared" si="102"/>
        <v>0</v>
      </c>
      <c r="D1583" s="117">
        <f t="shared" si="103"/>
        <v>9</v>
      </c>
      <c r="E1583" s="117">
        <f t="shared" si="105"/>
        <v>9</v>
      </c>
      <c r="F1583" s="117">
        <f>IF(B1583="","",(((E1583+F1620)/(D1583))-10^-0.0000001)^-1)</f>
        <v>0.27777776001092075</v>
      </c>
      <c r="G1583" s="117">
        <f t="shared" si="104"/>
        <v>0.27777776001092075</v>
      </c>
      <c r="H1583" s="117"/>
      <c r="I1583" s="216"/>
      <c r="J1583" s="216"/>
      <c r="K1583" s="216"/>
      <c r="L1583" s="216"/>
      <c r="M1583" s="216"/>
      <c r="N1583" s="216"/>
      <c r="O1583" s="216"/>
      <c r="P1583" s="216"/>
      <c r="Q1583" s="216"/>
      <c r="R1583" s="216"/>
      <c r="S1583" s="216"/>
      <c r="T1583" s="216"/>
      <c r="U1583" s="216"/>
      <c r="V1583" s="216"/>
    </row>
    <row r="1584" spans="1:22" x14ac:dyDescent="0.3">
      <c r="A1584" s="117">
        <f t="shared" si="106"/>
        <v>0</v>
      </c>
      <c r="B1584" s="117">
        <f t="shared" si="106"/>
        <v>0</v>
      </c>
      <c r="C1584" s="117">
        <f t="shared" si="102"/>
        <v>0</v>
      </c>
      <c r="D1584" s="117">
        <f t="shared" si="103"/>
        <v>9</v>
      </c>
      <c r="E1584" s="117">
        <f t="shared" si="105"/>
        <v>9</v>
      </c>
      <c r="F1584" s="117">
        <f>IF(B1584="","",(((E1584+F1620)/(D1584))-10^-0.0000001)^-1)</f>
        <v>0.27777776001092075</v>
      </c>
      <c r="G1584" s="117">
        <f t="shared" si="104"/>
        <v>0.27777776001092075</v>
      </c>
      <c r="H1584" s="117"/>
      <c r="I1584" s="216"/>
      <c r="J1584" s="216"/>
      <c r="K1584" s="216"/>
      <c r="L1584" s="216"/>
      <c r="M1584" s="216"/>
      <c r="N1584" s="216"/>
      <c r="O1584" s="216"/>
      <c r="P1584" s="216"/>
      <c r="Q1584" s="216"/>
      <c r="R1584" s="216"/>
      <c r="S1584" s="216"/>
      <c r="T1584" s="216"/>
      <c r="U1584" s="216"/>
      <c r="V1584" s="216"/>
    </row>
    <row r="1585" spans="1:22" x14ac:dyDescent="0.3">
      <c r="A1585" s="117">
        <f t="shared" si="106"/>
        <v>0</v>
      </c>
      <c r="B1585" s="117">
        <f t="shared" si="106"/>
        <v>0</v>
      </c>
      <c r="C1585" s="117">
        <f t="shared" si="102"/>
        <v>0</v>
      </c>
      <c r="D1585" s="117">
        <f t="shared" si="103"/>
        <v>9</v>
      </c>
      <c r="E1585" s="117">
        <f t="shared" si="105"/>
        <v>9</v>
      </c>
      <c r="F1585" s="117">
        <f>IF(B1585="","",(((E1585+F1620)/(D1585))-10^-0.0000001)^-1)</f>
        <v>0.27777776001092075</v>
      </c>
      <c r="G1585" s="117">
        <f t="shared" si="104"/>
        <v>0.27777776001092075</v>
      </c>
      <c r="H1585" s="117"/>
      <c r="I1585" s="216"/>
      <c r="J1585" s="216"/>
      <c r="K1585" s="216"/>
      <c r="L1585" s="216"/>
      <c r="M1585" s="216"/>
      <c r="N1585" s="216"/>
      <c r="O1585" s="216"/>
      <c r="P1585" s="216"/>
      <c r="Q1585" s="216"/>
      <c r="R1585" s="216"/>
      <c r="S1585" s="216"/>
      <c r="T1585" s="216"/>
      <c r="U1585" s="216"/>
      <c r="V1585" s="216"/>
    </row>
    <row r="1586" spans="1:22" x14ac:dyDescent="0.3">
      <c r="A1586" s="117">
        <f t="shared" si="106"/>
        <v>0</v>
      </c>
      <c r="B1586" s="117">
        <f t="shared" si="106"/>
        <v>0</v>
      </c>
      <c r="C1586" s="117">
        <f t="shared" si="102"/>
        <v>0</v>
      </c>
      <c r="D1586" s="117">
        <f t="shared" si="103"/>
        <v>9</v>
      </c>
      <c r="E1586" s="117">
        <f t="shared" si="105"/>
        <v>9</v>
      </c>
      <c r="F1586" s="117">
        <f>IF(B1586="","",(((E1586+F1620)/(D1586))-10^-0.0000001)^-1)</f>
        <v>0.27777776001092075</v>
      </c>
      <c r="G1586" s="117">
        <f t="shared" si="104"/>
        <v>0.27777776001092075</v>
      </c>
      <c r="H1586" s="117"/>
      <c r="I1586" s="216"/>
      <c r="J1586" s="216"/>
      <c r="K1586" s="216"/>
      <c r="L1586" s="216"/>
      <c r="M1586" s="216"/>
      <c r="N1586" s="216"/>
      <c r="O1586" s="216"/>
      <c r="P1586" s="216"/>
      <c r="Q1586" s="216"/>
      <c r="R1586" s="216"/>
      <c r="S1586" s="216"/>
      <c r="T1586" s="216"/>
      <c r="U1586" s="216"/>
      <c r="V1586" s="216"/>
    </row>
    <row r="1587" spans="1:22" x14ac:dyDescent="0.3">
      <c r="A1587" s="117">
        <f t="shared" si="106"/>
        <v>0</v>
      </c>
      <c r="B1587" s="117">
        <f t="shared" si="106"/>
        <v>0</v>
      </c>
      <c r="C1587" s="117">
        <f t="shared" si="102"/>
        <v>0</v>
      </c>
      <c r="D1587" s="117">
        <f t="shared" si="103"/>
        <v>9</v>
      </c>
      <c r="E1587" s="117">
        <f t="shared" si="105"/>
        <v>9</v>
      </c>
      <c r="F1587" s="117">
        <f>IF(B1587="","",(((E1587+F1620)/(D1587))-10^-0.0000001)^-1)</f>
        <v>0.27777776001092075</v>
      </c>
      <c r="G1587" s="117">
        <f t="shared" si="104"/>
        <v>0.27777776001092075</v>
      </c>
      <c r="H1587" s="117"/>
      <c r="I1587" s="216"/>
      <c r="J1587" s="216"/>
      <c r="K1587" s="216"/>
      <c r="L1587" s="216"/>
      <c r="M1587" s="216"/>
      <c r="N1587" s="216"/>
      <c r="O1587" s="216"/>
      <c r="P1587" s="216"/>
      <c r="Q1587" s="216"/>
      <c r="R1587" s="216"/>
      <c r="S1587" s="216"/>
      <c r="T1587" s="216"/>
      <c r="U1587" s="216"/>
      <c r="V1587" s="216"/>
    </row>
    <row r="1588" spans="1:22" x14ac:dyDescent="0.3">
      <c r="A1588" s="117">
        <f t="shared" si="106"/>
        <v>0</v>
      </c>
      <c r="B1588" s="117">
        <f t="shared" si="106"/>
        <v>0</v>
      </c>
      <c r="C1588" s="117">
        <f t="shared" si="102"/>
        <v>0</v>
      </c>
      <c r="D1588" s="117">
        <f t="shared" si="103"/>
        <v>9</v>
      </c>
      <c r="E1588" s="117">
        <f t="shared" si="105"/>
        <v>9</v>
      </c>
      <c r="F1588" s="117">
        <f>IF(B1588="","",(((E1588+F1620)/(D1588))-10^-0.0000001)^-1)</f>
        <v>0.27777776001092075</v>
      </c>
      <c r="G1588" s="117">
        <f t="shared" si="104"/>
        <v>0.27777776001092075</v>
      </c>
      <c r="H1588" s="117"/>
      <c r="I1588" s="216"/>
      <c r="J1588" s="216"/>
      <c r="K1588" s="216"/>
      <c r="L1588" s="216"/>
      <c r="M1588" s="216"/>
      <c r="N1588" s="216"/>
      <c r="O1588" s="216"/>
      <c r="P1588" s="216"/>
      <c r="Q1588" s="216"/>
      <c r="R1588" s="216"/>
      <c r="S1588" s="216"/>
      <c r="T1588" s="216"/>
      <c r="U1588" s="216"/>
      <c r="V1588" s="216"/>
    </row>
    <row r="1589" spans="1:22" x14ac:dyDescent="0.3">
      <c r="A1589" s="117">
        <f t="shared" si="106"/>
        <v>0</v>
      </c>
      <c r="B1589" s="117">
        <f t="shared" si="106"/>
        <v>0</v>
      </c>
      <c r="C1589" s="117">
        <f t="shared" si="102"/>
        <v>0</v>
      </c>
      <c r="D1589" s="117">
        <f t="shared" si="103"/>
        <v>9</v>
      </c>
      <c r="E1589" s="117">
        <f t="shared" si="105"/>
        <v>9</v>
      </c>
      <c r="F1589" s="117">
        <f>IF(B1589="","",(((E1589+F1620)/(D1589))-10^-0.0000001)^-1)</f>
        <v>0.27777776001092075</v>
      </c>
      <c r="G1589" s="117">
        <f t="shared" si="104"/>
        <v>0.27777776001092075</v>
      </c>
      <c r="H1589" s="117"/>
      <c r="I1589" s="216"/>
      <c r="J1589" s="216"/>
      <c r="K1589" s="216"/>
      <c r="L1589" s="216"/>
      <c r="M1589" s="216"/>
      <c r="N1589" s="216"/>
      <c r="O1589" s="216"/>
      <c r="P1589" s="216"/>
      <c r="Q1589" s="216"/>
      <c r="R1589" s="216"/>
      <c r="S1589" s="216"/>
      <c r="T1589" s="216"/>
      <c r="U1589" s="216"/>
      <c r="V1589" s="216"/>
    </row>
    <row r="1590" spans="1:22" x14ac:dyDescent="0.3">
      <c r="A1590" s="117">
        <f t="shared" si="106"/>
        <v>0</v>
      </c>
      <c r="B1590" s="117">
        <f t="shared" si="106"/>
        <v>0</v>
      </c>
      <c r="C1590" s="117">
        <f t="shared" si="102"/>
        <v>0</v>
      </c>
      <c r="D1590" s="117">
        <f t="shared" si="103"/>
        <v>9</v>
      </c>
      <c r="E1590" s="117">
        <f t="shared" si="105"/>
        <v>9</v>
      </c>
      <c r="F1590" s="117">
        <f>IF(B1590="","",(((E1590+F1620)/(D1590))-10^-0.0000001)^-1)</f>
        <v>0.27777776001092075</v>
      </c>
      <c r="G1590" s="117">
        <f t="shared" si="104"/>
        <v>0.27777776001092075</v>
      </c>
      <c r="H1590" s="117"/>
      <c r="I1590" s="216"/>
      <c r="J1590" s="216"/>
      <c r="K1590" s="216"/>
      <c r="L1590" s="216"/>
      <c r="M1590" s="216"/>
      <c r="N1590" s="216"/>
      <c r="O1590" s="216"/>
      <c r="P1590" s="216"/>
      <c r="Q1590" s="216"/>
      <c r="R1590" s="216"/>
      <c r="S1590" s="216"/>
      <c r="T1590" s="216"/>
      <c r="U1590" s="216"/>
      <c r="V1590" s="216"/>
    </row>
    <row r="1591" spans="1:22" x14ac:dyDescent="0.3">
      <c r="A1591" s="117">
        <f t="shared" si="106"/>
        <v>0</v>
      </c>
      <c r="B1591" s="117">
        <f t="shared" si="106"/>
        <v>0</v>
      </c>
      <c r="C1591" s="117">
        <f t="shared" si="102"/>
        <v>0</v>
      </c>
      <c r="D1591" s="117">
        <f t="shared" si="103"/>
        <v>9</v>
      </c>
      <c r="E1591" s="117">
        <f t="shared" si="105"/>
        <v>9</v>
      </c>
      <c r="F1591" s="117">
        <f>IF(B1591="","",(((E1591+F1620)/(D1591))-10^-0.0000001)^-1)</f>
        <v>0.27777776001092075</v>
      </c>
      <c r="G1591" s="117">
        <f t="shared" si="104"/>
        <v>0.27777776001092075</v>
      </c>
      <c r="H1591" s="117"/>
      <c r="I1591" s="216"/>
      <c r="J1591" s="216"/>
      <c r="K1591" s="216"/>
      <c r="L1591" s="216"/>
      <c r="M1591" s="216"/>
      <c r="N1591" s="216"/>
      <c r="O1591" s="216"/>
      <c r="P1591" s="216"/>
      <c r="Q1591" s="216"/>
      <c r="R1591" s="216"/>
      <c r="S1591" s="216"/>
      <c r="T1591" s="216"/>
      <c r="U1591" s="216"/>
      <c r="V1591" s="216"/>
    </row>
    <row r="1592" spans="1:22" x14ac:dyDescent="0.3">
      <c r="A1592" s="117">
        <f t="shared" si="106"/>
        <v>0</v>
      </c>
      <c r="B1592" s="117">
        <f t="shared" si="106"/>
        <v>0</v>
      </c>
      <c r="C1592" s="117">
        <f t="shared" si="102"/>
        <v>0</v>
      </c>
      <c r="D1592" s="117">
        <f t="shared" si="103"/>
        <v>9</v>
      </c>
      <c r="E1592" s="117">
        <f t="shared" si="105"/>
        <v>9</v>
      </c>
      <c r="F1592" s="117">
        <f>IF(B1592="","",(((E1592+F1620)/(D1592))-10^-0.0000001)^-1)</f>
        <v>0.27777776001092075</v>
      </c>
      <c r="G1592" s="117">
        <f t="shared" si="104"/>
        <v>0.27777776001092075</v>
      </c>
      <c r="H1592" s="117"/>
      <c r="I1592" s="216"/>
      <c r="J1592" s="216"/>
      <c r="K1592" s="216"/>
      <c r="L1592" s="216"/>
      <c r="M1592" s="216"/>
      <c r="N1592" s="216"/>
      <c r="O1592" s="216"/>
      <c r="P1592" s="216"/>
      <c r="Q1592" s="216"/>
      <c r="R1592" s="216"/>
      <c r="S1592" s="216"/>
      <c r="T1592" s="216"/>
      <c r="U1592" s="216"/>
      <c r="V1592" s="216"/>
    </row>
    <row r="1593" spans="1:22" x14ac:dyDescent="0.3">
      <c r="A1593" s="117">
        <f t="shared" si="106"/>
        <v>0</v>
      </c>
      <c r="B1593" s="117">
        <f t="shared" si="106"/>
        <v>0</v>
      </c>
      <c r="C1593" s="117">
        <f t="shared" si="102"/>
        <v>0</v>
      </c>
      <c r="D1593" s="117">
        <f t="shared" si="103"/>
        <v>9</v>
      </c>
      <c r="E1593" s="117">
        <f t="shared" si="105"/>
        <v>9</v>
      </c>
      <c r="F1593" s="117">
        <f>IF(B1593="","",(((E1593+F1620)/(D1593))-10^-0.0000001)^-1)</f>
        <v>0.27777776001092075</v>
      </c>
      <c r="G1593" s="117">
        <f t="shared" si="104"/>
        <v>0.27777776001092075</v>
      </c>
      <c r="H1593" s="117"/>
      <c r="I1593" s="216"/>
      <c r="J1593" s="216"/>
      <c r="K1593" s="216"/>
      <c r="L1593" s="216"/>
      <c r="M1593" s="216"/>
      <c r="N1593" s="216"/>
      <c r="O1593" s="216"/>
      <c r="P1593" s="216"/>
      <c r="Q1593" s="216"/>
      <c r="R1593" s="216"/>
      <c r="S1593" s="216"/>
      <c r="T1593" s="216"/>
      <c r="U1593" s="216"/>
      <c r="V1593" s="216"/>
    </row>
    <row r="1594" spans="1:22" x14ac:dyDescent="0.3">
      <c r="A1594" s="117">
        <f t="shared" si="106"/>
        <v>0</v>
      </c>
      <c r="B1594" s="117">
        <f t="shared" si="106"/>
        <v>0</v>
      </c>
      <c r="C1594" s="117">
        <f t="shared" si="102"/>
        <v>0</v>
      </c>
      <c r="D1594" s="117">
        <f t="shared" si="103"/>
        <v>9</v>
      </c>
      <c r="E1594" s="117">
        <f t="shared" si="105"/>
        <v>9</v>
      </c>
      <c r="F1594" s="117">
        <f>IF(B1594="","",(((E1594+F1620)/(D1594))-10^-0.0000001)^-1)</f>
        <v>0.27777776001092075</v>
      </c>
      <c r="G1594" s="117">
        <f t="shared" si="104"/>
        <v>0.27777776001092075</v>
      </c>
      <c r="H1594" s="117"/>
      <c r="I1594" s="216"/>
      <c r="J1594" s="216"/>
      <c r="K1594" s="216"/>
      <c r="L1594" s="216"/>
      <c r="M1594" s="216"/>
      <c r="N1594" s="216"/>
      <c r="O1594" s="216"/>
      <c r="P1594" s="216"/>
      <c r="Q1594" s="216"/>
      <c r="R1594" s="216"/>
      <c r="S1594" s="216"/>
      <c r="T1594" s="216"/>
      <c r="U1594" s="216"/>
      <c r="V1594" s="216"/>
    </row>
    <row r="1595" spans="1:22" x14ac:dyDescent="0.3">
      <c r="A1595" s="117">
        <f t="shared" si="106"/>
        <v>0</v>
      </c>
      <c r="B1595" s="117">
        <f t="shared" si="106"/>
        <v>0</v>
      </c>
      <c r="C1595" s="117">
        <f t="shared" si="102"/>
        <v>0</v>
      </c>
      <c r="D1595" s="117">
        <f t="shared" si="103"/>
        <v>9</v>
      </c>
      <c r="E1595" s="117">
        <f t="shared" si="105"/>
        <v>9</v>
      </c>
      <c r="F1595" s="117">
        <f>IF(B1595="","",(((E1595+F1620)/(D1595))-10^-0.0000001)^-1)</f>
        <v>0.27777776001092075</v>
      </c>
      <c r="G1595" s="117">
        <f t="shared" si="104"/>
        <v>0.27777776001092075</v>
      </c>
      <c r="H1595" s="117"/>
      <c r="I1595" s="216"/>
      <c r="J1595" s="216"/>
      <c r="K1595" s="216"/>
      <c r="L1595" s="216"/>
      <c r="M1595" s="216"/>
      <c r="N1595" s="216"/>
      <c r="O1595" s="216"/>
      <c r="P1595" s="216"/>
      <c r="Q1595" s="216"/>
      <c r="R1595" s="216"/>
      <c r="S1595" s="216"/>
      <c r="T1595" s="216"/>
      <c r="U1595" s="216"/>
      <c r="V1595" s="216"/>
    </row>
    <row r="1596" spans="1:22" x14ac:dyDescent="0.3">
      <c r="A1596" s="117">
        <f t="shared" si="106"/>
        <v>0</v>
      </c>
      <c r="B1596" s="117">
        <f t="shared" si="106"/>
        <v>0</v>
      </c>
      <c r="C1596" s="117">
        <f t="shared" si="102"/>
        <v>0</v>
      </c>
      <c r="D1596" s="117">
        <f t="shared" si="103"/>
        <v>9</v>
      </c>
      <c r="E1596" s="117">
        <f t="shared" si="105"/>
        <v>9</v>
      </c>
      <c r="F1596" s="117">
        <f>IF(B1596="","",(((E1596+F1620)/(D1596))-10^-0.0000001)^-1)</f>
        <v>0.27777776001092075</v>
      </c>
      <c r="G1596" s="117">
        <f t="shared" si="104"/>
        <v>0.27777776001092075</v>
      </c>
      <c r="H1596" s="117"/>
      <c r="I1596" s="216"/>
      <c r="J1596" s="216"/>
      <c r="K1596" s="216"/>
      <c r="L1596" s="216"/>
      <c r="M1596" s="216"/>
      <c r="N1596" s="216"/>
      <c r="O1596" s="216"/>
      <c r="P1596" s="216"/>
      <c r="Q1596" s="216"/>
      <c r="R1596" s="216"/>
      <c r="S1596" s="216"/>
      <c r="T1596" s="216"/>
      <c r="U1596" s="216"/>
      <c r="V1596" s="216"/>
    </row>
    <row r="1597" spans="1:22" x14ac:dyDescent="0.3">
      <c r="A1597" s="117">
        <f t="shared" si="106"/>
        <v>0</v>
      </c>
      <c r="B1597" s="117">
        <f t="shared" si="106"/>
        <v>0</v>
      </c>
      <c r="C1597" s="117">
        <f t="shared" si="102"/>
        <v>0</v>
      </c>
      <c r="D1597" s="117">
        <f t="shared" si="103"/>
        <v>9</v>
      </c>
      <c r="E1597" s="117">
        <f t="shared" si="105"/>
        <v>9</v>
      </c>
      <c r="F1597" s="117">
        <f>IF(B1597="","",(((E1597+F1620)/(D1597))-10^-0.0000001)^-1)</f>
        <v>0.27777776001092075</v>
      </c>
      <c r="G1597" s="117">
        <f t="shared" si="104"/>
        <v>0.27777776001092075</v>
      </c>
      <c r="H1597" s="117"/>
      <c r="I1597" s="216"/>
      <c r="J1597" s="216"/>
      <c r="K1597" s="216"/>
      <c r="L1597" s="216"/>
      <c r="M1597" s="216"/>
      <c r="N1597" s="216"/>
      <c r="O1597" s="216"/>
      <c r="P1597" s="216"/>
      <c r="Q1597" s="216"/>
      <c r="R1597" s="216"/>
      <c r="S1597" s="216"/>
      <c r="T1597" s="216"/>
      <c r="U1597" s="216"/>
      <c r="V1597" s="216"/>
    </row>
    <row r="1598" spans="1:22" x14ac:dyDescent="0.3">
      <c r="A1598" s="117">
        <f t="shared" si="106"/>
        <v>0</v>
      </c>
      <c r="B1598" s="117">
        <f t="shared" si="106"/>
        <v>0</v>
      </c>
      <c r="C1598" s="117">
        <f t="shared" si="102"/>
        <v>0</v>
      </c>
      <c r="D1598" s="117">
        <f t="shared" si="103"/>
        <v>9</v>
      </c>
      <c r="E1598" s="117">
        <f t="shared" si="105"/>
        <v>9</v>
      </c>
      <c r="F1598" s="117">
        <f>IF(B1598="","",(((E1598+F1620)/(D1598))-10^-0.0000001)^-1)</f>
        <v>0.27777776001092075</v>
      </c>
      <c r="G1598" s="117">
        <f t="shared" si="104"/>
        <v>0.27777776001092075</v>
      </c>
      <c r="H1598" s="117"/>
      <c r="I1598" s="216"/>
      <c r="J1598" s="216"/>
      <c r="K1598" s="216"/>
      <c r="L1598" s="216"/>
      <c r="M1598" s="216"/>
      <c r="N1598" s="216"/>
      <c r="O1598" s="216"/>
      <c r="P1598" s="216"/>
      <c r="Q1598" s="216"/>
      <c r="R1598" s="216"/>
      <c r="S1598" s="216"/>
      <c r="T1598" s="216"/>
      <c r="U1598" s="216"/>
      <c r="V1598" s="216"/>
    </row>
    <row r="1599" spans="1:22" x14ac:dyDescent="0.3">
      <c r="A1599" s="117">
        <f t="shared" si="106"/>
        <v>0</v>
      </c>
      <c r="B1599" s="117">
        <f t="shared" si="106"/>
        <v>0</v>
      </c>
      <c r="C1599" s="117">
        <f t="shared" si="102"/>
        <v>0</v>
      </c>
      <c r="D1599" s="117">
        <f t="shared" si="103"/>
        <v>9</v>
      </c>
      <c r="E1599" s="117">
        <f t="shared" si="105"/>
        <v>9</v>
      </c>
      <c r="F1599" s="117">
        <f>IF(B1599="","",(((E1599+F1620)/(D1599))-10^-0.0000001)^-1)</f>
        <v>0.27777776001092075</v>
      </c>
      <c r="G1599" s="117">
        <f t="shared" si="104"/>
        <v>0.27777776001092075</v>
      </c>
      <c r="H1599" s="117"/>
      <c r="I1599" s="216"/>
      <c r="J1599" s="216"/>
      <c r="K1599" s="216"/>
      <c r="L1599" s="216"/>
      <c r="M1599" s="216"/>
      <c r="N1599" s="216"/>
      <c r="O1599" s="216"/>
      <c r="P1599" s="216"/>
      <c r="Q1599" s="216"/>
      <c r="R1599" s="216"/>
      <c r="S1599" s="216"/>
      <c r="T1599" s="216"/>
      <c r="U1599" s="216"/>
      <c r="V1599" s="216"/>
    </row>
    <row r="1600" spans="1:22" x14ac:dyDescent="0.3">
      <c r="A1600" s="117">
        <f t="shared" si="106"/>
        <v>0</v>
      </c>
      <c r="B1600" s="117">
        <f t="shared" si="106"/>
        <v>0</v>
      </c>
      <c r="C1600" s="117">
        <f t="shared" si="102"/>
        <v>0</v>
      </c>
      <c r="D1600" s="117">
        <f t="shared" si="103"/>
        <v>9</v>
      </c>
      <c r="E1600" s="117">
        <f t="shared" si="105"/>
        <v>9</v>
      </c>
      <c r="F1600" s="117">
        <f>IF(B1600="","",(((E1600+F1620)/(D1600))-10^-0.0000001)^-1)</f>
        <v>0.27777776001092075</v>
      </c>
      <c r="G1600" s="117">
        <f t="shared" si="104"/>
        <v>0.27777776001092075</v>
      </c>
      <c r="H1600" s="117"/>
      <c r="I1600" s="216"/>
      <c r="J1600" s="216"/>
      <c r="K1600" s="216"/>
      <c r="L1600" s="216"/>
      <c r="M1600" s="216"/>
      <c r="N1600" s="216"/>
      <c r="O1600" s="216"/>
      <c r="P1600" s="216"/>
      <c r="Q1600" s="216"/>
      <c r="R1600" s="216"/>
      <c r="S1600" s="216"/>
      <c r="T1600" s="216"/>
      <c r="U1600" s="216"/>
      <c r="V1600" s="216"/>
    </row>
    <row r="1601" spans="1:22" x14ac:dyDescent="0.3">
      <c r="A1601" s="117" t="str">
        <f t="shared" si="106"/>
        <v>Vorgaben (xWP1 - xs - xWP2)</v>
      </c>
      <c r="B1601" s="117">
        <f t="shared" si="106"/>
        <v>9</v>
      </c>
      <c r="C1601" s="117" t="e">
        <f t="shared" si="102"/>
        <v>#VALUE!</v>
      </c>
      <c r="D1601" s="117">
        <f t="shared" si="103"/>
        <v>9</v>
      </c>
      <c r="E1601" s="117">
        <f t="shared" si="105"/>
        <v>9</v>
      </c>
      <c r="F1601" s="117">
        <f>IF(B1601="","",(((E1601+F1620)/(D1601))-10^-0.0000001)^-1)</f>
        <v>0.27777776001092075</v>
      </c>
      <c r="G1601" s="117">
        <f t="shared" si="104"/>
        <v>0.27777776001092075</v>
      </c>
      <c r="H1601" s="117"/>
      <c r="I1601" s="216"/>
      <c r="J1601" s="216"/>
      <c r="K1601" s="216"/>
      <c r="L1601" s="216"/>
      <c r="M1601" s="216"/>
      <c r="N1601" s="216"/>
      <c r="O1601" s="216"/>
      <c r="P1601" s="216"/>
      <c r="Q1601" s="216"/>
      <c r="R1601" s="216"/>
      <c r="S1601" s="216"/>
      <c r="T1601" s="216"/>
      <c r="U1601" s="216"/>
      <c r="V1601" s="216"/>
    </row>
    <row r="1602" spans="1:22" x14ac:dyDescent="0.3">
      <c r="A1602" s="117">
        <f>(E1601)</f>
        <v>9</v>
      </c>
      <c r="B1602" s="117"/>
      <c r="C1602" s="117"/>
      <c r="D1602" s="117"/>
      <c r="E1602" s="117"/>
      <c r="F1602" s="117"/>
      <c r="G1602" s="117"/>
      <c r="H1602" s="117"/>
      <c r="I1602" s="216"/>
      <c r="J1602" s="216"/>
      <c r="K1602" s="216"/>
      <c r="L1602" s="216"/>
      <c r="M1602" s="216"/>
      <c r="N1602" s="216"/>
      <c r="O1602" s="216"/>
      <c r="P1602" s="216"/>
      <c r="Q1602" s="216"/>
      <c r="R1602" s="216"/>
      <c r="S1602" s="216"/>
      <c r="T1602" s="216"/>
      <c r="U1602" s="216"/>
      <c r="V1602" s="216"/>
    </row>
    <row r="1603" spans="1:22" x14ac:dyDescent="0.3">
      <c r="A1603" s="117" t="e">
        <f>SUM(A1562:A1601)-(40-B1604)*A1601</f>
        <v>#VALUE!</v>
      </c>
      <c r="B1603" s="117" t="e">
        <f>SUM(C1562:C1601)-(40-(B1604))*C1601</f>
        <v>#VALUE!</v>
      </c>
      <c r="C1603" s="117"/>
      <c r="D1603" s="117"/>
      <c r="E1603" s="117"/>
      <c r="F1603" s="117"/>
      <c r="G1603" s="117"/>
      <c r="H1603" s="117"/>
      <c r="I1603" s="216"/>
      <c r="J1603" s="216"/>
      <c r="K1603" s="216"/>
      <c r="L1603" s="216"/>
      <c r="M1603" s="216"/>
      <c r="N1603" s="216"/>
      <c r="O1603" s="216"/>
      <c r="P1603" s="216"/>
      <c r="Q1603" s="216"/>
      <c r="R1603" s="216"/>
      <c r="S1603" s="216"/>
      <c r="T1603" s="216"/>
      <c r="U1603" s="216"/>
      <c r="V1603" s="216"/>
    </row>
    <row r="1604" spans="1:22" x14ac:dyDescent="0.3">
      <c r="A1604" s="117" t="s">
        <v>13</v>
      </c>
      <c r="B1604" s="117">
        <f>EINGABEN!$A$46</f>
        <v>0</v>
      </c>
      <c r="C1604" s="117" t="s">
        <v>18</v>
      </c>
      <c r="D1604" s="117"/>
      <c r="E1604" s="117"/>
      <c r="F1604" s="117"/>
      <c r="G1604" s="117"/>
      <c r="H1604" s="117"/>
      <c r="I1604" s="216"/>
      <c r="J1604" s="216"/>
      <c r="K1604" s="216"/>
      <c r="L1604" s="216"/>
      <c r="M1604" s="216"/>
      <c r="N1604" s="216"/>
      <c r="O1604" s="216"/>
      <c r="P1604" s="216"/>
      <c r="Q1604" s="216"/>
      <c r="R1604" s="216"/>
      <c r="S1604" s="216"/>
      <c r="T1604" s="216"/>
      <c r="U1604" s="216"/>
      <c r="V1604" s="216"/>
    </row>
    <row r="1605" spans="1:22" x14ac:dyDescent="0.3">
      <c r="A1605" s="117"/>
      <c r="B1605" s="117"/>
      <c r="C1605" s="117"/>
      <c r="D1605" s="117"/>
      <c r="E1605" s="117"/>
      <c r="F1605" s="117"/>
      <c r="G1605" s="117"/>
      <c r="H1605" s="117"/>
      <c r="I1605" s="216"/>
      <c r="J1605" s="216"/>
      <c r="K1605" s="216"/>
      <c r="L1605" s="216"/>
      <c r="M1605" s="216"/>
      <c r="N1605" s="216"/>
      <c r="O1605" s="216"/>
      <c r="P1605" s="216"/>
      <c r="Q1605" s="216"/>
      <c r="R1605" s="216"/>
      <c r="S1605" s="216"/>
      <c r="T1605" s="216"/>
      <c r="U1605" s="216"/>
      <c r="V1605" s="216"/>
    </row>
    <row r="1606" spans="1:22" x14ac:dyDescent="0.3">
      <c r="A1606" s="117" t="s">
        <v>11</v>
      </c>
      <c r="B1606" s="117" t="e">
        <f>(B1604*M1603-A1603*I1603)</f>
        <v>#VALUE!</v>
      </c>
      <c r="C1606" s="117" t="s">
        <v>19</v>
      </c>
      <c r="D1606" s="117"/>
      <c r="E1606" s="117" t="s">
        <v>40</v>
      </c>
      <c r="F1606" s="117"/>
      <c r="G1606" s="117"/>
      <c r="H1606" s="117"/>
      <c r="I1606" s="216"/>
      <c r="J1606" s="216"/>
      <c r="K1606" s="216"/>
      <c r="L1606" s="216"/>
      <c r="M1606" s="216"/>
      <c r="N1606" s="216"/>
      <c r="O1606" s="216"/>
      <c r="P1606" s="216"/>
      <c r="Q1606" s="216"/>
      <c r="R1606" s="216"/>
      <c r="S1606" s="216"/>
      <c r="T1606" s="216"/>
      <c r="U1606" s="216"/>
      <c r="V1606" s="216"/>
    </row>
    <row r="1607" spans="1:22" x14ac:dyDescent="0.3">
      <c r="A1607" s="117"/>
      <c r="B1607" s="117"/>
      <c r="C1607" s="117"/>
      <c r="D1607" s="117"/>
      <c r="E1607" s="117"/>
      <c r="F1607" s="117"/>
      <c r="G1607" s="117"/>
      <c r="H1607" s="117"/>
      <c r="I1607" s="216"/>
      <c r="J1607" s="216"/>
      <c r="K1607" s="216"/>
      <c r="L1607" s="216"/>
      <c r="M1607" s="216"/>
      <c r="N1607" s="216"/>
      <c r="O1607" s="216"/>
      <c r="P1607" s="216"/>
      <c r="Q1607" s="216"/>
      <c r="R1607" s="216"/>
      <c r="S1607" s="216"/>
      <c r="T1607" s="216"/>
      <c r="U1607" s="216"/>
      <c r="V1607" s="216"/>
    </row>
    <row r="1608" spans="1:22" x14ac:dyDescent="0.3">
      <c r="A1608" s="117" t="s">
        <v>16</v>
      </c>
      <c r="B1608" s="117" t="e">
        <f>(B1604*B1603-A1603^2)</f>
        <v>#VALUE!</v>
      </c>
      <c r="C1608" s="117" t="s">
        <v>0</v>
      </c>
      <c r="D1608" s="117"/>
      <c r="E1608" s="117" t="s">
        <v>41</v>
      </c>
      <c r="F1608" s="117"/>
      <c r="G1608" s="117"/>
      <c r="H1608" s="117"/>
      <c r="I1608" s="216"/>
      <c r="J1608" s="216"/>
      <c r="K1608" s="216"/>
      <c r="L1608" s="216"/>
      <c r="M1608" s="216"/>
      <c r="N1608" s="216"/>
      <c r="O1608" s="216"/>
      <c r="P1608" s="216"/>
      <c r="Q1608" s="216"/>
      <c r="R1608" s="216"/>
      <c r="S1608" s="216"/>
      <c r="T1608" s="216"/>
      <c r="U1608" s="216"/>
      <c r="V1608" s="216"/>
    </row>
    <row r="1609" spans="1:22" x14ac:dyDescent="0.3">
      <c r="A1609" s="117"/>
      <c r="B1609" s="117"/>
      <c r="C1609" s="117"/>
      <c r="D1609" s="117"/>
      <c r="E1609" s="117"/>
      <c r="F1609" s="117"/>
      <c r="G1609" s="117"/>
      <c r="H1609" s="117"/>
      <c r="I1609" s="216"/>
      <c r="J1609" s="216"/>
      <c r="K1609" s="216"/>
      <c r="L1609" s="216"/>
      <c r="M1609" s="216"/>
      <c r="N1609" s="216"/>
      <c r="O1609" s="216"/>
      <c r="P1609" s="216"/>
      <c r="Q1609" s="216"/>
      <c r="R1609" s="216"/>
      <c r="S1609" s="216"/>
      <c r="T1609" s="216"/>
      <c r="U1609" s="216"/>
      <c r="V1609" s="216"/>
    </row>
    <row r="1610" spans="1:22" x14ac:dyDescent="0.3">
      <c r="A1610" s="117" t="s">
        <v>15</v>
      </c>
      <c r="B1610" s="117">
        <f>(B1604*K1603-(I1603^2))</f>
        <v>0</v>
      </c>
      <c r="C1610" s="117"/>
      <c r="D1610" s="117"/>
      <c r="E1610" s="117"/>
      <c r="F1610" s="117"/>
      <c r="G1610" s="117"/>
      <c r="H1610" s="117"/>
      <c r="I1610" s="216"/>
      <c r="J1610" s="216"/>
      <c r="K1610" s="216"/>
      <c r="L1610" s="216"/>
      <c r="M1610" s="216"/>
      <c r="N1610" s="216"/>
      <c r="O1610" s="216"/>
      <c r="P1610" s="216"/>
      <c r="Q1610" s="216"/>
      <c r="R1610" s="216"/>
      <c r="S1610" s="216"/>
      <c r="T1610" s="216"/>
      <c r="U1610" s="216"/>
      <c r="V1610" s="216"/>
    </row>
    <row r="1611" spans="1:22" x14ac:dyDescent="0.3">
      <c r="A1611" s="117"/>
      <c r="B1611" s="117"/>
      <c r="C1611" s="117"/>
      <c r="D1611" s="117"/>
      <c r="E1611" s="117"/>
      <c r="F1611" s="117"/>
      <c r="G1611" s="117"/>
      <c r="H1611" s="117"/>
      <c r="I1611" s="216"/>
      <c r="J1611" s="216"/>
      <c r="K1611" s="216"/>
      <c r="L1611" s="216"/>
      <c r="M1611" s="216"/>
      <c r="N1611" s="216"/>
      <c r="O1611" s="216"/>
      <c r="P1611" s="216"/>
      <c r="Q1611" s="216"/>
      <c r="R1611" s="216"/>
      <c r="S1611" s="216"/>
      <c r="T1611" s="216"/>
      <c r="U1611" s="216"/>
      <c r="V1611" s="216"/>
    </row>
    <row r="1612" spans="1:22" x14ac:dyDescent="0.3">
      <c r="A1612" s="117"/>
      <c r="B1612" s="117"/>
      <c r="C1612" s="117" t="s">
        <v>35</v>
      </c>
      <c r="D1612" s="117"/>
      <c r="E1612" s="117"/>
      <c r="F1612" s="117" t="e">
        <f>ABS(B1606)/((B1608*B1610)^0.5)</f>
        <v>#VALUE!</v>
      </c>
      <c r="G1612" s="117"/>
      <c r="H1612" s="117"/>
      <c r="I1612" s="216"/>
      <c r="J1612" s="216"/>
      <c r="K1612" s="216"/>
      <c r="L1612" s="216"/>
      <c r="M1612" s="216"/>
      <c r="N1612" s="216"/>
      <c r="O1612" s="216"/>
      <c r="P1612" s="216"/>
      <c r="Q1612" s="216"/>
      <c r="R1612" s="216"/>
      <c r="S1612" s="216"/>
      <c r="T1612" s="216"/>
      <c r="U1612" s="216"/>
      <c r="V1612" s="216"/>
    </row>
    <row r="1613" spans="1:22" x14ac:dyDescent="0.3">
      <c r="A1613" s="117"/>
      <c r="B1613" s="117"/>
      <c r="C1613" s="117"/>
      <c r="D1613" s="117"/>
      <c r="E1613" s="117"/>
      <c r="F1613" s="117"/>
      <c r="G1613" s="117"/>
      <c r="H1613" s="117"/>
      <c r="I1613" s="216"/>
      <c r="J1613" s="216"/>
      <c r="K1613" s="216"/>
      <c r="L1613" s="216"/>
      <c r="M1613" s="216"/>
      <c r="N1613" s="216"/>
      <c r="O1613" s="216"/>
      <c r="P1613" s="216"/>
      <c r="Q1613" s="216"/>
      <c r="R1613" s="216"/>
      <c r="S1613" s="216"/>
      <c r="T1613" s="216"/>
      <c r="U1613" s="216"/>
      <c r="V1613" s="216"/>
    </row>
    <row r="1614" spans="1:22" x14ac:dyDescent="0.3">
      <c r="A1614" s="117"/>
      <c r="B1614" s="117"/>
      <c r="C1614" s="117" t="s">
        <v>36</v>
      </c>
      <c r="D1614" s="117"/>
      <c r="E1614" s="117"/>
      <c r="F1614" s="117" t="e">
        <f>IF(D1622*F1622=0,0,F1612)</f>
        <v>#VALUE!</v>
      </c>
      <c r="G1614" s="117"/>
      <c r="H1614" s="117"/>
      <c r="I1614" s="216"/>
      <c r="J1614" s="216"/>
      <c r="K1614" s="216"/>
      <c r="L1614" s="216"/>
      <c r="M1614" s="216"/>
      <c r="N1614" s="216"/>
      <c r="O1614" s="216"/>
      <c r="P1614" s="216"/>
      <c r="Q1614" s="216"/>
      <c r="R1614" s="216"/>
      <c r="S1614" s="216"/>
      <c r="T1614" s="216"/>
      <c r="U1614" s="216"/>
      <c r="V1614" s="216"/>
    </row>
    <row r="1615" spans="1:22" x14ac:dyDescent="0.3">
      <c r="A1615" s="117"/>
      <c r="B1615" s="117"/>
      <c r="C1615" s="117"/>
      <c r="D1615" s="117"/>
      <c r="E1615" s="117"/>
      <c r="F1615" s="117"/>
      <c r="G1615" s="117"/>
      <c r="H1615" s="117"/>
      <c r="I1615" s="216"/>
      <c r="J1615" s="216"/>
      <c r="K1615" s="216"/>
      <c r="L1615" s="216"/>
      <c r="M1615" s="216"/>
      <c r="N1615" s="216"/>
      <c r="O1615" s="216"/>
      <c r="P1615" s="216"/>
      <c r="Q1615" s="216"/>
      <c r="R1615" s="216"/>
      <c r="S1615" s="216"/>
      <c r="T1615" s="216"/>
      <c r="U1615" s="216"/>
      <c r="V1615" s="216"/>
    </row>
    <row r="1616" spans="1:22" x14ac:dyDescent="0.3">
      <c r="A1616" s="117"/>
      <c r="B1616" s="117"/>
      <c r="C1616" s="117" t="s">
        <v>28</v>
      </c>
      <c r="D1616" s="117" t="e">
        <f>(I1603-F1616*A1603)/B1604</f>
        <v>#VALUE!</v>
      </c>
      <c r="E1616" s="117" t="s">
        <v>31</v>
      </c>
      <c r="F1616" s="117" t="e">
        <f>(B1606/B1608)</f>
        <v>#VALUE!</v>
      </c>
      <c r="G1616" s="117"/>
      <c r="H1616" s="117"/>
      <c r="I1616" s="216"/>
      <c r="J1616" s="216"/>
      <c r="K1616" s="216"/>
      <c r="L1616" s="216"/>
      <c r="M1616" s="216"/>
      <c r="N1616" s="216"/>
      <c r="O1616" s="216"/>
      <c r="P1616" s="216"/>
      <c r="Q1616" s="216"/>
      <c r="R1616" s="216"/>
      <c r="S1616" s="216"/>
      <c r="T1616" s="216"/>
      <c r="U1616" s="216"/>
      <c r="V1616" s="216"/>
    </row>
    <row r="1617" spans="1:22" x14ac:dyDescent="0.3">
      <c r="A1617" s="117"/>
      <c r="B1617" s="117"/>
      <c r="C1617" s="117"/>
      <c r="D1617" s="117"/>
      <c r="E1617" s="117"/>
      <c r="F1617" s="117"/>
      <c r="G1617" s="117"/>
      <c r="H1617" s="117"/>
      <c r="I1617" s="216"/>
      <c r="J1617" s="216"/>
      <c r="K1617" s="216"/>
      <c r="L1617" s="216"/>
      <c r="M1617" s="216"/>
      <c r="N1617" s="216"/>
      <c r="O1617" s="216"/>
      <c r="P1617" s="216"/>
      <c r="Q1617" s="216"/>
      <c r="R1617" s="216"/>
      <c r="S1617" s="216"/>
      <c r="T1617" s="216"/>
      <c r="U1617" s="216"/>
      <c r="V1617" s="216"/>
    </row>
    <row r="1618" spans="1:22" x14ac:dyDescent="0.3">
      <c r="A1618" s="117"/>
      <c r="B1618" s="117"/>
      <c r="C1618" s="117" t="s">
        <v>29</v>
      </c>
      <c r="D1618" s="117" t="e">
        <f>((2.71828184^(-D1616/F1616)))-ABS(V1562-W1562)</f>
        <v>#VALUE!</v>
      </c>
      <c r="E1618" s="117" t="s">
        <v>32</v>
      </c>
      <c r="F1618" s="117">
        <f>'FALL A+F'!$F$159</f>
        <v>0</v>
      </c>
      <c r="G1618" s="117"/>
      <c r="H1618" s="117"/>
      <c r="I1618" s="216"/>
      <c r="J1618" s="216"/>
      <c r="K1618" s="216"/>
      <c r="L1618" s="216"/>
      <c r="M1618" s="216"/>
      <c r="N1618" s="216"/>
      <c r="O1618" s="216"/>
      <c r="P1618" s="216"/>
      <c r="Q1618" s="216"/>
      <c r="R1618" s="216"/>
      <c r="S1618" s="216"/>
      <c r="T1618" s="216"/>
      <c r="U1618" s="216"/>
      <c r="V1618" s="216"/>
    </row>
    <row r="1619" spans="1:22" x14ac:dyDescent="0.3">
      <c r="A1619" s="117"/>
      <c r="B1619" s="117"/>
      <c r="C1619" s="117"/>
      <c r="D1619" s="117"/>
      <c r="E1619" s="117"/>
      <c r="F1619" s="117"/>
      <c r="G1619" s="117"/>
      <c r="H1619" s="117"/>
      <c r="I1619" s="216"/>
      <c r="J1619" s="216"/>
      <c r="K1619" s="216"/>
      <c r="L1619" s="216"/>
      <c r="M1619" s="216"/>
      <c r="N1619" s="216"/>
      <c r="O1619" s="216"/>
      <c r="P1619" s="216"/>
      <c r="Q1619" s="216"/>
      <c r="R1619" s="216"/>
      <c r="S1619" s="216"/>
      <c r="T1619" s="216"/>
      <c r="U1619" s="216"/>
      <c r="V1619" s="216"/>
    </row>
    <row r="1620" spans="1:22" x14ac:dyDescent="0.3">
      <c r="A1620" s="117"/>
      <c r="B1620" s="117"/>
      <c r="C1620" s="117" t="s">
        <v>30</v>
      </c>
      <c r="D1620" s="117">
        <f>(E1601+F1620)</f>
        <v>41.4</v>
      </c>
      <c r="E1620" s="117" t="s">
        <v>20</v>
      </c>
      <c r="F1620" s="117">
        <f>(MAX(B1481:B1520)-MIN(B1481:B1520))*3.6</f>
        <v>32.4</v>
      </c>
      <c r="G1620" s="117"/>
      <c r="H1620" s="117"/>
      <c r="I1620" s="216"/>
      <c r="J1620" s="216"/>
      <c r="K1620" s="216"/>
      <c r="L1620" s="216"/>
      <c r="M1620" s="216"/>
      <c r="N1620" s="216"/>
      <c r="O1620" s="216"/>
      <c r="P1620" s="216"/>
      <c r="Q1620" s="216"/>
      <c r="R1620" s="216"/>
      <c r="S1620" s="216"/>
      <c r="T1620" s="216"/>
      <c r="U1620" s="216"/>
      <c r="V1620" s="216"/>
    </row>
    <row r="1621" spans="1:22" x14ac:dyDescent="0.3">
      <c r="A1621" s="117"/>
      <c r="B1621" s="117"/>
      <c r="C1621" s="117"/>
      <c r="D1621" s="117"/>
      <c r="E1621" s="117"/>
      <c r="F1621" s="117"/>
      <c r="G1621" s="117"/>
      <c r="H1621" s="117"/>
      <c r="I1621" s="216"/>
      <c r="J1621" s="216"/>
      <c r="K1621" s="216"/>
      <c r="L1621" s="216"/>
      <c r="M1621" s="216"/>
      <c r="N1621" s="216"/>
      <c r="O1621" s="216"/>
      <c r="P1621" s="216"/>
      <c r="Q1621" s="216"/>
      <c r="R1621" s="216"/>
      <c r="S1621" s="216"/>
      <c r="T1621" s="216"/>
      <c r="U1621" s="216"/>
      <c r="V1621" s="216"/>
    </row>
    <row r="1622" spans="1:22" x14ac:dyDescent="0.3">
      <c r="A1622" s="117"/>
      <c r="B1622" s="117"/>
      <c r="C1622" s="117" t="s">
        <v>22</v>
      </c>
      <c r="D1622" s="117" t="e">
        <f>IF(A1601&lt;D1618,0,F1612)</f>
        <v>#VALUE!</v>
      </c>
      <c r="E1622" s="117" t="s">
        <v>24</v>
      </c>
      <c r="F1622" s="117" t="e">
        <f>IF(A1562&gt;D1618,0,D1618)</f>
        <v>#VALUE!</v>
      </c>
      <c r="G1622" s="117"/>
      <c r="H1622" s="117"/>
      <c r="I1622" s="216"/>
      <c r="J1622" s="216"/>
      <c r="K1622" s="216"/>
      <c r="L1622" s="216"/>
      <c r="M1622" s="216"/>
      <c r="N1622" s="216"/>
      <c r="O1622" s="216"/>
      <c r="P1622" s="216"/>
      <c r="Q1622" s="216"/>
      <c r="R1622" s="216"/>
      <c r="S1622" s="216"/>
      <c r="T1622" s="216"/>
      <c r="U1622" s="216"/>
      <c r="V1622" s="216"/>
    </row>
    <row r="1623" spans="1:22" x14ac:dyDescent="0.3">
      <c r="A1623" s="117"/>
      <c r="B1623" s="117"/>
      <c r="C1623" s="117"/>
      <c r="D1623" s="117"/>
      <c r="E1623" s="117"/>
      <c r="F1623" s="117"/>
      <c r="G1623" s="117"/>
      <c r="H1623" s="117"/>
      <c r="I1623" s="216"/>
      <c r="J1623" s="216"/>
      <c r="K1623" s="216"/>
      <c r="L1623" s="216"/>
      <c r="M1623" s="216"/>
      <c r="N1623" s="216"/>
      <c r="O1623" s="216"/>
      <c r="P1623" s="216"/>
      <c r="Q1623" s="216"/>
      <c r="R1623" s="216"/>
      <c r="S1623" s="216"/>
      <c r="T1623" s="216"/>
      <c r="U1623" s="216"/>
      <c r="V1623" s="216"/>
    </row>
    <row r="1624" spans="1:22" x14ac:dyDescent="0.3">
      <c r="A1624" s="117"/>
      <c r="B1624" s="117"/>
      <c r="C1624" s="117" t="s">
        <v>23</v>
      </c>
      <c r="D1624" s="117" t="s">
        <v>21</v>
      </c>
      <c r="E1624" s="117"/>
      <c r="F1624" s="117"/>
      <c r="G1624" s="117"/>
      <c r="H1624" s="117"/>
      <c r="I1624" s="216"/>
      <c r="J1624" s="216"/>
      <c r="K1624" s="216"/>
      <c r="L1624" s="216"/>
      <c r="M1624" s="216"/>
      <c r="N1624" s="216"/>
      <c r="O1624" s="216"/>
      <c r="P1624" s="216"/>
      <c r="Q1624" s="216"/>
      <c r="R1624" s="216"/>
      <c r="S1624" s="216"/>
      <c r="T1624" s="216"/>
      <c r="U1624" s="216"/>
      <c r="V1624" s="216"/>
    </row>
    <row r="1625" spans="1:22" x14ac:dyDescent="0.3">
      <c r="A1625" s="117"/>
      <c r="B1625" s="117"/>
      <c r="C1625" s="117"/>
      <c r="D1625" s="117"/>
      <c r="E1625" s="117"/>
      <c r="F1625" s="117"/>
      <c r="G1625" s="117"/>
      <c r="H1625" s="117"/>
      <c r="I1625" s="216"/>
      <c r="J1625" s="216"/>
      <c r="K1625" s="216"/>
      <c r="L1625" s="216"/>
      <c r="M1625" s="216"/>
      <c r="N1625" s="216"/>
      <c r="O1625" s="216"/>
      <c r="P1625" s="216"/>
      <c r="Q1625" s="216"/>
      <c r="R1625" s="216"/>
      <c r="S1625" s="216"/>
      <c r="T1625" s="216"/>
      <c r="U1625" s="216"/>
      <c r="V1625" s="216"/>
    </row>
    <row r="1626" spans="1:22" x14ac:dyDescent="0.3">
      <c r="A1626" s="117"/>
      <c r="B1626" s="117"/>
      <c r="C1626" s="117"/>
      <c r="D1626" s="117"/>
      <c r="E1626" s="117"/>
      <c r="F1626" s="117"/>
      <c r="G1626" s="117"/>
      <c r="H1626" s="117"/>
      <c r="I1626" s="216"/>
      <c r="J1626" s="216"/>
      <c r="K1626" s="216"/>
      <c r="L1626" s="216"/>
      <c r="M1626" s="216"/>
      <c r="N1626" s="216"/>
      <c r="O1626" s="216"/>
      <c r="P1626" s="216"/>
      <c r="Q1626" s="216"/>
      <c r="R1626" s="216"/>
      <c r="S1626" s="216"/>
      <c r="T1626" s="216"/>
      <c r="U1626" s="216"/>
      <c r="V1626" s="216"/>
    </row>
    <row r="1627" spans="1:22" x14ac:dyDescent="0.3">
      <c r="A1627" s="117"/>
      <c r="B1627" s="117"/>
      <c r="C1627" s="117" t="s">
        <v>25</v>
      </c>
      <c r="D1627" s="117"/>
      <c r="E1627" s="117"/>
      <c r="F1627" s="117"/>
      <c r="G1627" s="117"/>
      <c r="H1627" s="117"/>
      <c r="I1627" s="216"/>
      <c r="J1627" s="216"/>
      <c r="K1627" s="216"/>
      <c r="L1627" s="216"/>
      <c r="M1627" s="216"/>
      <c r="N1627" s="216"/>
      <c r="O1627" s="216"/>
      <c r="P1627" s="216"/>
      <c r="Q1627" s="216"/>
      <c r="R1627" s="216"/>
      <c r="S1627" s="216"/>
      <c r="T1627" s="216"/>
      <c r="U1627" s="216"/>
      <c r="V1627" s="216"/>
    </row>
    <row r="1628" spans="1:22" x14ac:dyDescent="0.3">
      <c r="A1628" s="117"/>
      <c r="B1628" s="117"/>
      <c r="C1628" s="117"/>
      <c r="D1628" s="117"/>
      <c r="E1628" s="117"/>
      <c r="F1628" s="117"/>
      <c r="G1628" s="117"/>
      <c r="H1628" s="117"/>
      <c r="I1628" s="216"/>
      <c r="J1628" s="216"/>
      <c r="K1628" s="216"/>
      <c r="L1628" s="216"/>
      <c r="M1628" s="216"/>
      <c r="N1628" s="216"/>
      <c r="O1628" s="216"/>
      <c r="P1628" s="216"/>
      <c r="Q1628" s="216"/>
      <c r="R1628" s="216"/>
      <c r="S1628" s="216"/>
      <c r="T1628" s="216"/>
      <c r="U1628" s="216"/>
      <c r="V1628" s="216"/>
    </row>
    <row r="1629" spans="1:22" x14ac:dyDescent="0.3">
      <c r="A1629" s="117"/>
      <c r="B1629" s="117"/>
      <c r="C1629" s="117" t="s">
        <v>26</v>
      </c>
      <c r="D1629" s="117">
        <v>700</v>
      </c>
      <c r="E1629" s="117" t="s">
        <v>33</v>
      </c>
      <c r="F1629" s="117" t="e">
        <f>((2.71828184^(F1616*LN((D1629)+ABS(V1562-W1562)))+D1616)/((2.71828184^(F1616*LN((D1629)+ABS(V1562-W1562)))+D1616)+1))*1</f>
        <v>#VALUE!</v>
      </c>
      <c r="G1629" s="117"/>
      <c r="H1629" s="117"/>
      <c r="I1629" s="216"/>
      <c r="J1629" s="216"/>
      <c r="K1629" s="216"/>
      <c r="L1629" s="216"/>
      <c r="M1629" s="216"/>
      <c r="N1629" s="216"/>
      <c r="O1629" s="216"/>
      <c r="P1629" s="216"/>
      <c r="Q1629" s="216"/>
      <c r="R1629" s="216"/>
      <c r="S1629" s="216"/>
      <c r="T1629" s="216"/>
      <c r="U1629" s="216"/>
      <c r="V1629" s="216"/>
    </row>
    <row r="1630" spans="1:22" x14ac:dyDescent="0.3">
      <c r="A1630" s="117"/>
      <c r="B1630" s="117"/>
      <c r="C1630" s="117" t="s">
        <v>49</v>
      </c>
      <c r="D1630" s="117"/>
      <c r="E1630" s="117"/>
      <c r="F1630" s="117"/>
      <c r="G1630" s="117"/>
      <c r="H1630" s="117"/>
      <c r="I1630" s="216"/>
      <c r="J1630" s="216"/>
      <c r="K1630" s="216"/>
      <c r="L1630" s="216"/>
      <c r="M1630" s="216"/>
      <c r="N1630" s="216"/>
      <c r="O1630" s="216"/>
      <c r="P1630" s="216"/>
      <c r="Q1630" s="216"/>
      <c r="R1630" s="216"/>
      <c r="S1630" s="216"/>
      <c r="T1630" s="216"/>
      <c r="U1630" s="216"/>
      <c r="V1630" s="216"/>
    </row>
    <row r="1631" spans="1:22" x14ac:dyDescent="0.3">
      <c r="A1631" s="117"/>
      <c r="B1631" s="117"/>
      <c r="C1631" s="117"/>
      <c r="D1631" s="117"/>
      <c r="E1631" s="117"/>
      <c r="F1631" s="117"/>
      <c r="G1631" s="117"/>
      <c r="H1631" s="117"/>
      <c r="I1631" s="216"/>
      <c r="J1631" s="216"/>
      <c r="K1631" s="216"/>
      <c r="L1631" s="216"/>
      <c r="M1631" s="216"/>
      <c r="N1631" s="216"/>
      <c r="O1631" s="216"/>
      <c r="P1631" s="216"/>
      <c r="Q1631" s="216"/>
      <c r="R1631" s="216"/>
      <c r="S1631" s="216"/>
      <c r="T1631" s="216"/>
      <c r="U1631" s="216"/>
      <c r="V1631" s="216"/>
    </row>
    <row r="1632" spans="1:22" x14ac:dyDescent="0.3">
      <c r="A1632" s="117"/>
      <c r="B1632" s="117"/>
      <c r="C1632" s="117" t="s">
        <v>27</v>
      </c>
      <c r="D1632" s="117">
        <v>302.83999999999997</v>
      </c>
      <c r="E1632" s="117" t="s">
        <v>34</v>
      </c>
      <c r="F1632" s="117" t="e">
        <f>(2.71828184^((LN((D1632/D1620)/(1-(D1632/D1620)))-D1616)/F1616))</f>
        <v>#NUM!</v>
      </c>
      <c r="G1632" s="117"/>
      <c r="H1632" s="117"/>
      <c r="I1632" s="216"/>
      <c r="J1632" s="216"/>
      <c r="K1632" s="216"/>
      <c r="L1632" s="216"/>
      <c r="M1632" s="216"/>
      <c r="N1632" s="216"/>
      <c r="O1632" s="216"/>
      <c r="P1632" s="216"/>
      <c r="Q1632" s="216"/>
      <c r="R1632" s="216"/>
      <c r="S1632" s="216"/>
      <c r="T1632" s="216"/>
      <c r="U1632" s="216"/>
      <c r="V1632" s="216"/>
    </row>
    <row r="1633" spans="1:22" x14ac:dyDescent="0.3">
      <c r="A1633" s="117"/>
      <c r="B1633" s="117"/>
      <c r="C1633" s="117" t="s">
        <v>38</v>
      </c>
      <c r="D1633" s="117"/>
      <c r="E1633" s="117"/>
      <c r="F1633" s="117"/>
      <c r="G1633" s="117"/>
      <c r="H1633" s="117"/>
      <c r="I1633" s="216"/>
      <c r="J1633" s="216"/>
      <c r="K1633" s="216"/>
      <c r="L1633" s="216"/>
      <c r="M1633" s="216"/>
      <c r="N1633" s="216"/>
      <c r="O1633" s="216"/>
      <c r="P1633" s="216"/>
      <c r="Q1633" s="216"/>
      <c r="R1633" s="216"/>
      <c r="S1633" s="216"/>
      <c r="T1633" s="216"/>
      <c r="U1633" s="216"/>
      <c r="V1633" s="216"/>
    </row>
    <row r="1634" spans="1:22" x14ac:dyDescent="0.3">
      <c r="A1634" s="117"/>
      <c r="B1634" s="117"/>
      <c r="C1634" s="117" t="s">
        <v>39</v>
      </c>
      <c r="D1634" s="117"/>
      <c r="E1634" s="117"/>
      <c r="F1634" s="117"/>
      <c r="G1634" s="117"/>
      <c r="H1634" s="117"/>
      <c r="I1634" s="216"/>
      <c r="J1634" s="216"/>
      <c r="K1634" s="216"/>
      <c r="L1634" s="216"/>
      <c r="M1634" s="216"/>
      <c r="N1634" s="216"/>
      <c r="O1634" s="216"/>
      <c r="P1634" s="216"/>
      <c r="Q1634" s="216"/>
      <c r="R1634" s="216"/>
      <c r="S1634" s="216"/>
      <c r="T1634" s="216"/>
      <c r="U1634" s="216"/>
      <c r="V1634" s="216"/>
    </row>
    <row r="1635" spans="1:22" x14ac:dyDescent="0.3">
      <c r="A1635" s="117"/>
      <c r="B1635" s="117"/>
      <c r="C1635" s="117"/>
      <c r="D1635" s="117"/>
      <c r="E1635" s="117"/>
      <c r="F1635" s="117"/>
      <c r="G1635" s="117"/>
      <c r="H1635" s="117"/>
      <c r="I1635" s="216"/>
      <c r="J1635" s="216"/>
      <c r="K1635" s="216"/>
      <c r="L1635" s="216"/>
      <c r="M1635" s="216"/>
      <c r="N1635" s="216"/>
      <c r="O1635" s="216"/>
      <c r="P1635" s="216"/>
      <c r="Q1635" s="216"/>
      <c r="R1635" s="216"/>
      <c r="S1635" s="216"/>
      <c r="T1635" s="216"/>
      <c r="U1635" s="216"/>
      <c r="V1635" s="216"/>
    </row>
    <row r="1636" spans="1:22" x14ac:dyDescent="0.3">
      <c r="A1636" s="117"/>
      <c r="B1636" s="117"/>
      <c r="C1636" s="117"/>
      <c r="D1636" s="117"/>
      <c r="E1636" s="117"/>
      <c r="F1636" s="117"/>
      <c r="G1636" s="117"/>
      <c r="H1636" s="117"/>
      <c r="I1636" s="216"/>
      <c r="J1636" s="216"/>
      <c r="K1636" s="216"/>
      <c r="L1636" s="216"/>
      <c r="M1636" s="216"/>
      <c r="N1636" s="216"/>
      <c r="O1636" s="216"/>
      <c r="P1636" s="216"/>
      <c r="Q1636" s="216"/>
      <c r="R1636" s="216"/>
      <c r="S1636" s="216"/>
      <c r="T1636" s="216"/>
      <c r="U1636" s="216"/>
      <c r="V1636" s="216"/>
    </row>
    <row r="1637" spans="1:22" x14ac:dyDescent="0.3">
      <c r="A1637" s="117"/>
      <c r="B1637" s="117"/>
      <c r="C1637" s="117"/>
      <c r="D1637" s="117"/>
      <c r="E1637" s="117"/>
      <c r="F1637" s="117"/>
      <c r="G1637" s="117"/>
      <c r="H1637" s="117"/>
      <c r="I1637" s="216"/>
      <c r="J1637" s="216"/>
      <c r="K1637" s="216"/>
      <c r="L1637" s="216"/>
      <c r="M1637" s="216"/>
      <c r="N1637" s="216"/>
      <c r="O1637" s="216"/>
      <c r="P1637" s="216"/>
      <c r="Q1637" s="216"/>
      <c r="R1637" s="216"/>
      <c r="S1637" s="216"/>
      <c r="T1637" s="216"/>
      <c r="U1637" s="216"/>
      <c r="V1637" s="216"/>
    </row>
    <row r="1638" spans="1:22" x14ac:dyDescent="0.3">
      <c r="A1638" s="117"/>
      <c r="B1638" s="117"/>
      <c r="C1638" s="117"/>
      <c r="D1638" s="117"/>
      <c r="E1638" s="117"/>
      <c r="F1638" s="117"/>
      <c r="G1638" s="117"/>
      <c r="H1638" s="117"/>
      <c r="I1638" s="216"/>
      <c r="J1638" s="216"/>
      <c r="K1638" s="216"/>
      <c r="L1638" s="216"/>
      <c r="M1638" s="216"/>
      <c r="N1638" s="216"/>
      <c r="O1638" s="216"/>
      <c r="P1638" s="216"/>
      <c r="Q1638" s="216"/>
      <c r="R1638" s="216"/>
      <c r="S1638" s="216"/>
      <c r="T1638" s="216"/>
      <c r="U1638" s="216"/>
      <c r="V1638" s="216"/>
    </row>
    <row r="1639" spans="1:22" x14ac:dyDescent="0.3">
      <c r="A1639" s="117"/>
      <c r="B1639" s="117"/>
      <c r="C1639" s="117"/>
      <c r="D1639" s="117"/>
      <c r="E1639" s="117"/>
      <c r="F1639" s="117"/>
      <c r="G1639" s="117"/>
      <c r="H1639" s="117"/>
      <c r="I1639" s="216"/>
      <c r="J1639" s="216"/>
      <c r="K1639" s="216"/>
      <c r="L1639" s="216"/>
      <c r="M1639" s="216"/>
      <c r="N1639" s="216"/>
      <c r="O1639" s="216"/>
      <c r="P1639" s="216"/>
      <c r="Q1639" s="216"/>
      <c r="R1639" s="216"/>
      <c r="S1639" s="216"/>
      <c r="T1639" s="216"/>
      <c r="U1639" s="216"/>
      <c r="V1639" s="216"/>
    </row>
    <row r="1640" spans="1:22" x14ac:dyDescent="0.3">
      <c r="A1640" s="117"/>
      <c r="B1640" s="117"/>
      <c r="C1640" s="117"/>
      <c r="D1640" s="117"/>
      <c r="E1640" s="117"/>
      <c r="F1640" s="117"/>
      <c r="G1640" s="117"/>
      <c r="H1640" s="117"/>
      <c r="I1640" s="216"/>
      <c r="J1640" s="216"/>
      <c r="K1640" s="216"/>
      <c r="L1640" s="216"/>
      <c r="M1640" s="216"/>
      <c r="N1640" s="216"/>
      <c r="O1640" s="216"/>
      <c r="P1640" s="216"/>
      <c r="Q1640" s="216"/>
      <c r="R1640" s="216"/>
      <c r="S1640" s="216"/>
      <c r="T1640" s="216"/>
      <c r="U1640" s="216"/>
      <c r="V1640" s="216"/>
    </row>
    <row r="1641" spans="1:22" x14ac:dyDescent="0.3">
      <c r="A1641" s="117"/>
      <c r="B1641" s="117"/>
      <c r="C1641" s="117"/>
      <c r="D1641" s="117"/>
      <c r="E1641" s="117"/>
      <c r="F1641" s="117"/>
      <c r="G1641" s="117"/>
      <c r="H1641" s="117"/>
      <c r="I1641" s="216"/>
      <c r="J1641" s="216"/>
      <c r="K1641" s="216"/>
      <c r="L1641" s="216"/>
      <c r="M1641" s="216"/>
      <c r="N1641" s="216"/>
      <c r="O1641" s="216"/>
      <c r="P1641" s="216"/>
      <c r="Q1641" s="216"/>
      <c r="R1641" s="216"/>
      <c r="S1641" s="216"/>
      <c r="T1641" s="216"/>
      <c r="U1641" s="216"/>
      <c r="V1641" s="216"/>
    </row>
    <row r="1642" spans="1:22" x14ac:dyDescent="0.3">
      <c r="A1642" s="117" t="s">
        <v>7</v>
      </c>
      <c r="B1642" s="117" t="s">
        <v>8</v>
      </c>
      <c r="C1642" s="117" t="s">
        <v>12</v>
      </c>
      <c r="D1642" s="117" t="s">
        <v>9</v>
      </c>
      <c r="E1642" s="117" t="s">
        <v>10</v>
      </c>
      <c r="F1642" s="117" t="s">
        <v>17</v>
      </c>
      <c r="G1642" s="117" t="s">
        <v>14</v>
      </c>
      <c r="H1642" s="117"/>
      <c r="I1642" s="216"/>
      <c r="J1642" s="216"/>
      <c r="K1642" s="216"/>
      <c r="L1642" s="216"/>
      <c r="M1642" s="216"/>
      <c r="N1642" s="216"/>
      <c r="O1642" s="216"/>
      <c r="P1642" s="216"/>
      <c r="Q1642" s="216"/>
      <c r="R1642" s="216"/>
      <c r="S1642" s="216"/>
      <c r="T1642" s="216"/>
      <c r="U1642" s="216"/>
      <c r="V1642" s="216"/>
    </row>
    <row r="1643" spans="1:22" x14ac:dyDescent="0.3">
      <c r="A1643" s="117">
        <f t="shared" ref="A1643:B1662" si="107">A6</f>
        <v>0</v>
      </c>
      <c r="B1643" s="117">
        <f t="shared" si="107"/>
        <v>0</v>
      </c>
      <c r="C1643" s="117">
        <f t="shared" ref="C1643:C1682" si="108">(A1643^2)</f>
        <v>0</v>
      </c>
      <c r="D1643" s="117">
        <f>IF(B1643=0,E1643,B1643)</f>
        <v>9</v>
      </c>
      <c r="E1643" s="117">
        <f>MAX(B1643:B1682)</f>
        <v>9</v>
      </c>
      <c r="F1643" s="117">
        <f>IF(B1643="","",(((E1643+F1701)/(D1643))-10^-0.0000001)^-1)</f>
        <v>0.26315787879096481</v>
      </c>
      <c r="G1643" s="117">
        <f>IF(B1643="",1,F1643)</f>
        <v>0.26315787879096481</v>
      </c>
      <c r="H1643" s="117"/>
      <c r="I1643" s="216"/>
      <c r="J1643" s="216"/>
      <c r="K1643" s="216"/>
      <c r="L1643" s="216"/>
      <c r="M1643" s="216"/>
      <c r="N1643" s="216"/>
      <c r="O1643" s="216"/>
      <c r="P1643" s="216"/>
      <c r="Q1643" s="216"/>
      <c r="R1643" s="216"/>
      <c r="S1643" s="216"/>
      <c r="T1643" s="216"/>
      <c r="U1643" s="216"/>
      <c r="V1643" s="216"/>
    </row>
    <row r="1644" spans="1:22" x14ac:dyDescent="0.3">
      <c r="A1644" s="117">
        <f t="shared" si="107"/>
        <v>0</v>
      </c>
      <c r="B1644" s="117">
        <f t="shared" si="107"/>
        <v>0</v>
      </c>
      <c r="C1644" s="117">
        <f t="shared" si="108"/>
        <v>0</v>
      </c>
      <c r="D1644" s="117">
        <f t="shared" ref="D1644:D1682" si="109">IF(B1644=0,E1644,B1644)</f>
        <v>9</v>
      </c>
      <c r="E1644" s="117">
        <f>(E1643)</f>
        <v>9</v>
      </c>
      <c r="F1644" s="117">
        <f>IF(B1644="","",(((E1644+F1701)/(D1644))-10^-0.0000001)^-1)</f>
        <v>0.26315787879096481</v>
      </c>
      <c r="G1644" s="117">
        <f t="shared" ref="G1644:G1682" si="110">IF(B1644="",1,F1644)</f>
        <v>0.26315787879096481</v>
      </c>
      <c r="H1644" s="117"/>
      <c r="I1644" s="216"/>
      <c r="J1644" s="216"/>
      <c r="K1644" s="216"/>
      <c r="L1644" s="216"/>
      <c r="M1644" s="216"/>
      <c r="N1644" s="216"/>
      <c r="O1644" s="216"/>
      <c r="P1644" s="216"/>
      <c r="Q1644" s="216"/>
      <c r="R1644" s="216"/>
      <c r="S1644" s="216"/>
      <c r="T1644" s="216"/>
      <c r="U1644" s="216"/>
      <c r="V1644" s="216"/>
    </row>
    <row r="1645" spans="1:22" x14ac:dyDescent="0.3">
      <c r="A1645" s="117">
        <f t="shared" si="107"/>
        <v>0</v>
      </c>
      <c r="B1645" s="117">
        <f t="shared" si="107"/>
        <v>0</v>
      </c>
      <c r="C1645" s="117">
        <f t="shared" si="108"/>
        <v>0</v>
      </c>
      <c r="D1645" s="117">
        <f t="shared" si="109"/>
        <v>9</v>
      </c>
      <c r="E1645" s="117">
        <f t="shared" ref="E1645:E1682" si="111">(E1644)</f>
        <v>9</v>
      </c>
      <c r="F1645" s="117">
        <f>IF(B1645="","",(((E1645+F1701)/(D1645))-10^-0.0000001)^-1)</f>
        <v>0.26315787879096481</v>
      </c>
      <c r="G1645" s="117">
        <f t="shared" si="110"/>
        <v>0.26315787879096481</v>
      </c>
      <c r="H1645" s="117"/>
      <c r="I1645" s="216"/>
      <c r="J1645" s="216"/>
      <c r="K1645" s="216"/>
      <c r="L1645" s="216"/>
      <c r="M1645" s="216"/>
      <c r="N1645" s="216"/>
      <c r="O1645" s="216"/>
      <c r="P1645" s="216"/>
      <c r="Q1645" s="216"/>
      <c r="R1645" s="216"/>
      <c r="S1645" s="216"/>
      <c r="T1645" s="216"/>
      <c r="U1645" s="216"/>
      <c r="V1645" s="216"/>
    </row>
    <row r="1646" spans="1:22" x14ac:dyDescent="0.3">
      <c r="A1646" s="117">
        <f t="shared" si="107"/>
        <v>0</v>
      </c>
      <c r="B1646" s="117">
        <f t="shared" si="107"/>
        <v>0</v>
      </c>
      <c r="C1646" s="117">
        <f t="shared" si="108"/>
        <v>0</v>
      </c>
      <c r="D1646" s="117">
        <f t="shared" si="109"/>
        <v>9</v>
      </c>
      <c r="E1646" s="117">
        <f t="shared" si="111"/>
        <v>9</v>
      </c>
      <c r="F1646" s="117">
        <f>IF(B1646="","",(((E1646+F1701)/(D1646))-10^-0.0000001)^-1)</f>
        <v>0.26315787879096481</v>
      </c>
      <c r="G1646" s="117">
        <f t="shared" si="110"/>
        <v>0.26315787879096481</v>
      </c>
      <c r="H1646" s="117"/>
      <c r="I1646" s="216"/>
      <c r="J1646" s="216"/>
      <c r="K1646" s="216"/>
      <c r="L1646" s="216"/>
      <c r="M1646" s="216"/>
      <c r="N1646" s="216"/>
      <c r="O1646" s="216"/>
      <c r="P1646" s="216"/>
      <c r="Q1646" s="216"/>
      <c r="R1646" s="216"/>
      <c r="S1646" s="216"/>
      <c r="T1646" s="216"/>
      <c r="U1646" s="216"/>
      <c r="V1646" s="216"/>
    </row>
    <row r="1647" spans="1:22" x14ac:dyDescent="0.3">
      <c r="A1647" s="117">
        <f t="shared" si="107"/>
        <v>0</v>
      </c>
      <c r="B1647" s="117">
        <f t="shared" si="107"/>
        <v>0</v>
      </c>
      <c r="C1647" s="117">
        <f t="shared" si="108"/>
        <v>0</v>
      </c>
      <c r="D1647" s="117">
        <f t="shared" si="109"/>
        <v>9</v>
      </c>
      <c r="E1647" s="117">
        <f t="shared" si="111"/>
        <v>9</v>
      </c>
      <c r="F1647" s="117">
        <f>IF(B1647="","",(((E1647+F1701)/(D1647))-10^-0.0000001)^-1)</f>
        <v>0.26315787879096481</v>
      </c>
      <c r="G1647" s="117">
        <f t="shared" si="110"/>
        <v>0.26315787879096481</v>
      </c>
      <c r="H1647" s="117"/>
      <c r="I1647" s="216"/>
      <c r="J1647" s="216"/>
      <c r="K1647" s="216"/>
      <c r="L1647" s="216"/>
      <c r="M1647" s="216"/>
      <c r="N1647" s="216"/>
      <c r="O1647" s="216"/>
      <c r="P1647" s="216"/>
      <c r="Q1647" s="216"/>
      <c r="R1647" s="216"/>
      <c r="S1647" s="216"/>
      <c r="T1647" s="216"/>
      <c r="U1647" s="216"/>
      <c r="V1647" s="216"/>
    </row>
    <row r="1648" spans="1:22" x14ac:dyDescent="0.3">
      <c r="A1648" s="117">
        <f t="shared" si="107"/>
        <v>0</v>
      </c>
      <c r="B1648" s="117">
        <f t="shared" si="107"/>
        <v>0</v>
      </c>
      <c r="C1648" s="117">
        <f t="shared" si="108"/>
        <v>0</v>
      </c>
      <c r="D1648" s="117">
        <f t="shared" si="109"/>
        <v>9</v>
      </c>
      <c r="E1648" s="117">
        <f t="shared" si="111"/>
        <v>9</v>
      </c>
      <c r="F1648" s="117">
        <f>IF(B1648="","",(((E1648+F1701)/(D1648))-10^-0.0000001)^-1)</f>
        <v>0.26315787879096481</v>
      </c>
      <c r="G1648" s="117">
        <f t="shared" si="110"/>
        <v>0.26315787879096481</v>
      </c>
      <c r="H1648" s="117"/>
      <c r="I1648" s="216"/>
      <c r="J1648" s="216"/>
      <c r="K1648" s="216"/>
      <c r="L1648" s="216"/>
      <c r="M1648" s="216"/>
      <c r="N1648" s="216"/>
      <c r="O1648" s="216"/>
      <c r="P1648" s="216"/>
      <c r="Q1648" s="216"/>
      <c r="R1648" s="216"/>
      <c r="S1648" s="216"/>
      <c r="T1648" s="216"/>
      <c r="U1648" s="216"/>
      <c r="V1648" s="216"/>
    </row>
    <row r="1649" spans="1:22" x14ac:dyDescent="0.3">
      <c r="A1649" s="117">
        <f t="shared" si="107"/>
        <v>0</v>
      </c>
      <c r="B1649" s="117">
        <f t="shared" si="107"/>
        <v>0</v>
      </c>
      <c r="C1649" s="117">
        <f t="shared" si="108"/>
        <v>0</v>
      </c>
      <c r="D1649" s="117">
        <f t="shared" si="109"/>
        <v>9</v>
      </c>
      <c r="E1649" s="117">
        <f t="shared" si="111"/>
        <v>9</v>
      </c>
      <c r="F1649" s="117">
        <f>IF(B1649="","",(((E1649+F1701)/(D1649))-10^-0.0000001)^-1)</f>
        <v>0.26315787879096481</v>
      </c>
      <c r="G1649" s="117">
        <f t="shared" si="110"/>
        <v>0.26315787879096481</v>
      </c>
      <c r="H1649" s="117"/>
      <c r="I1649" s="216"/>
      <c r="J1649" s="216"/>
      <c r="K1649" s="216"/>
      <c r="L1649" s="216"/>
      <c r="M1649" s="216"/>
      <c r="N1649" s="216"/>
      <c r="O1649" s="216"/>
      <c r="P1649" s="216"/>
      <c r="Q1649" s="216"/>
      <c r="R1649" s="216"/>
      <c r="S1649" s="216"/>
      <c r="T1649" s="216"/>
      <c r="U1649" s="216"/>
      <c r="V1649" s="216"/>
    </row>
    <row r="1650" spans="1:22" x14ac:dyDescent="0.3">
      <c r="A1650" s="117">
        <f t="shared" si="107"/>
        <v>0</v>
      </c>
      <c r="B1650" s="117">
        <f t="shared" si="107"/>
        <v>0</v>
      </c>
      <c r="C1650" s="117">
        <f t="shared" si="108"/>
        <v>0</v>
      </c>
      <c r="D1650" s="117">
        <f t="shared" si="109"/>
        <v>9</v>
      </c>
      <c r="E1650" s="117">
        <f t="shared" si="111"/>
        <v>9</v>
      </c>
      <c r="F1650" s="117">
        <f>IF(B1650="","",(((E1650+F1701)/(D1650))-10^-0.0000001)^-1)</f>
        <v>0.26315787879096481</v>
      </c>
      <c r="G1650" s="117">
        <f t="shared" si="110"/>
        <v>0.26315787879096481</v>
      </c>
      <c r="H1650" s="117"/>
      <c r="I1650" s="216"/>
      <c r="J1650" s="216"/>
      <c r="K1650" s="216"/>
      <c r="L1650" s="216"/>
      <c r="M1650" s="216"/>
      <c r="N1650" s="216"/>
      <c r="O1650" s="216"/>
      <c r="P1650" s="216"/>
      <c r="Q1650" s="216"/>
      <c r="R1650" s="216"/>
      <c r="S1650" s="216"/>
      <c r="T1650" s="216"/>
      <c r="U1650" s="216"/>
      <c r="V1650" s="216"/>
    </row>
    <row r="1651" spans="1:22" x14ac:dyDescent="0.3">
      <c r="A1651" s="117">
        <f t="shared" si="107"/>
        <v>0</v>
      </c>
      <c r="B1651" s="117">
        <f t="shared" si="107"/>
        <v>0</v>
      </c>
      <c r="C1651" s="117">
        <f t="shared" si="108"/>
        <v>0</v>
      </c>
      <c r="D1651" s="117">
        <f t="shared" si="109"/>
        <v>9</v>
      </c>
      <c r="E1651" s="117">
        <f t="shared" si="111"/>
        <v>9</v>
      </c>
      <c r="F1651" s="117">
        <f>IF(B1651="","",(((E1651+F1701)/(D1651))-10^-0.0000001)^-1)</f>
        <v>0.26315787879096481</v>
      </c>
      <c r="G1651" s="117">
        <f t="shared" si="110"/>
        <v>0.26315787879096481</v>
      </c>
      <c r="H1651" s="117"/>
      <c r="I1651" s="216"/>
      <c r="J1651" s="216"/>
      <c r="K1651" s="216"/>
      <c r="L1651" s="216"/>
      <c r="M1651" s="216"/>
      <c r="N1651" s="216"/>
      <c r="O1651" s="216"/>
      <c r="P1651" s="216"/>
      <c r="Q1651" s="216"/>
      <c r="R1651" s="216"/>
      <c r="S1651" s="216"/>
      <c r="T1651" s="216"/>
      <c r="U1651" s="216"/>
      <c r="V1651" s="216"/>
    </row>
    <row r="1652" spans="1:22" x14ac:dyDescent="0.3">
      <c r="A1652" s="117">
        <f t="shared" si="107"/>
        <v>0</v>
      </c>
      <c r="B1652" s="117">
        <f t="shared" si="107"/>
        <v>0</v>
      </c>
      <c r="C1652" s="117">
        <f t="shared" si="108"/>
        <v>0</v>
      </c>
      <c r="D1652" s="117">
        <f t="shared" si="109"/>
        <v>9</v>
      </c>
      <c r="E1652" s="117">
        <f t="shared" si="111"/>
        <v>9</v>
      </c>
      <c r="F1652" s="117">
        <f>IF(B1652="","",(((E1652+F1701)/(D1652))-10^-0.0000001)^-1)</f>
        <v>0.26315787879096481</v>
      </c>
      <c r="G1652" s="117">
        <f t="shared" si="110"/>
        <v>0.26315787879096481</v>
      </c>
      <c r="H1652" s="117"/>
      <c r="I1652" s="216"/>
      <c r="J1652" s="216"/>
      <c r="K1652" s="216"/>
      <c r="L1652" s="216"/>
      <c r="M1652" s="216"/>
      <c r="N1652" s="216"/>
      <c r="O1652" s="216"/>
      <c r="P1652" s="216"/>
      <c r="Q1652" s="216"/>
      <c r="R1652" s="216"/>
      <c r="S1652" s="216"/>
      <c r="T1652" s="216"/>
      <c r="U1652" s="216"/>
      <c r="V1652" s="216"/>
    </row>
    <row r="1653" spans="1:22" x14ac:dyDescent="0.3">
      <c r="A1653" s="117">
        <f t="shared" si="107"/>
        <v>0</v>
      </c>
      <c r="B1653" s="117">
        <f t="shared" si="107"/>
        <v>0</v>
      </c>
      <c r="C1653" s="117">
        <f t="shared" si="108"/>
        <v>0</v>
      </c>
      <c r="D1653" s="117">
        <f t="shared" si="109"/>
        <v>9</v>
      </c>
      <c r="E1653" s="117">
        <f t="shared" si="111"/>
        <v>9</v>
      </c>
      <c r="F1653" s="117">
        <f>IF(B1653="","",(((E1653+F1701)/(D1653))-10^-0.0000001)^-1)</f>
        <v>0.26315787879096481</v>
      </c>
      <c r="G1653" s="117">
        <f t="shared" si="110"/>
        <v>0.26315787879096481</v>
      </c>
      <c r="H1653" s="117"/>
      <c r="I1653" s="216"/>
      <c r="J1653" s="216"/>
      <c r="K1653" s="216"/>
      <c r="L1653" s="216"/>
      <c r="M1653" s="216"/>
      <c r="N1653" s="216"/>
      <c r="O1653" s="216"/>
      <c r="P1653" s="216"/>
      <c r="Q1653" s="216"/>
      <c r="R1653" s="216"/>
      <c r="S1653" s="216"/>
      <c r="T1653" s="216"/>
      <c r="U1653" s="216"/>
      <c r="V1653" s="216"/>
    </row>
    <row r="1654" spans="1:22" x14ac:dyDescent="0.3">
      <c r="A1654" s="117">
        <f t="shared" si="107"/>
        <v>0</v>
      </c>
      <c r="B1654" s="117">
        <f t="shared" si="107"/>
        <v>0</v>
      </c>
      <c r="C1654" s="117">
        <f t="shared" si="108"/>
        <v>0</v>
      </c>
      <c r="D1654" s="117">
        <f t="shared" si="109"/>
        <v>9</v>
      </c>
      <c r="E1654" s="117">
        <f t="shared" si="111"/>
        <v>9</v>
      </c>
      <c r="F1654" s="117">
        <f>IF(B1654="","",(((E1654+F1701)/(D1654))-10^-0.0000001)^-1)</f>
        <v>0.26315787879096481</v>
      </c>
      <c r="G1654" s="117">
        <f t="shared" si="110"/>
        <v>0.26315787879096481</v>
      </c>
      <c r="H1654" s="117"/>
      <c r="I1654" s="216"/>
      <c r="J1654" s="216"/>
      <c r="K1654" s="216"/>
      <c r="L1654" s="216"/>
      <c r="M1654" s="216"/>
      <c r="N1654" s="216"/>
      <c r="O1654" s="216"/>
      <c r="P1654" s="216"/>
      <c r="Q1654" s="216"/>
      <c r="R1654" s="216"/>
      <c r="S1654" s="216"/>
      <c r="T1654" s="216"/>
      <c r="U1654" s="216"/>
      <c r="V1654" s="216"/>
    </row>
    <row r="1655" spans="1:22" x14ac:dyDescent="0.3">
      <c r="A1655" s="117">
        <f t="shared" si="107"/>
        <v>0</v>
      </c>
      <c r="B1655" s="117">
        <f t="shared" si="107"/>
        <v>0</v>
      </c>
      <c r="C1655" s="117">
        <f t="shared" si="108"/>
        <v>0</v>
      </c>
      <c r="D1655" s="117">
        <f t="shared" si="109"/>
        <v>9</v>
      </c>
      <c r="E1655" s="117">
        <f t="shared" si="111"/>
        <v>9</v>
      </c>
      <c r="F1655" s="117">
        <f>IF(B1655="","",(((E1655+F1701)/(D1655))-10^-0.0000001)^-1)</f>
        <v>0.26315787879096481</v>
      </c>
      <c r="G1655" s="117">
        <f t="shared" si="110"/>
        <v>0.26315787879096481</v>
      </c>
      <c r="H1655" s="117"/>
      <c r="I1655" s="216"/>
      <c r="J1655" s="216"/>
      <c r="K1655" s="216"/>
      <c r="L1655" s="216"/>
      <c r="M1655" s="216"/>
      <c r="N1655" s="216"/>
      <c r="O1655" s="216"/>
      <c r="P1655" s="216"/>
      <c r="Q1655" s="216"/>
      <c r="R1655" s="216"/>
      <c r="S1655" s="216"/>
      <c r="T1655" s="216"/>
      <c r="U1655" s="216"/>
      <c r="V1655" s="216"/>
    </row>
    <row r="1656" spans="1:22" x14ac:dyDescent="0.3">
      <c r="A1656" s="117">
        <f t="shared" si="107"/>
        <v>0</v>
      </c>
      <c r="B1656" s="117">
        <f t="shared" si="107"/>
        <v>0</v>
      </c>
      <c r="C1656" s="117">
        <f t="shared" si="108"/>
        <v>0</v>
      </c>
      <c r="D1656" s="117">
        <f t="shared" si="109"/>
        <v>9</v>
      </c>
      <c r="E1656" s="117">
        <f t="shared" si="111"/>
        <v>9</v>
      </c>
      <c r="F1656" s="117">
        <f>IF(B1656="","",(((E1656+F1701)/(D1656))-10^-0.0000001)^-1)</f>
        <v>0.26315787879096481</v>
      </c>
      <c r="G1656" s="117">
        <f t="shared" si="110"/>
        <v>0.26315787879096481</v>
      </c>
      <c r="H1656" s="117"/>
      <c r="I1656" s="216"/>
      <c r="J1656" s="216"/>
      <c r="K1656" s="216"/>
      <c r="L1656" s="216"/>
      <c r="M1656" s="216"/>
      <c r="N1656" s="216"/>
      <c r="O1656" s="216"/>
      <c r="P1656" s="216"/>
      <c r="Q1656" s="216"/>
      <c r="R1656" s="216"/>
      <c r="S1656" s="216"/>
      <c r="T1656" s="216"/>
      <c r="U1656" s="216"/>
      <c r="V1656" s="216"/>
    </row>
    <row r="1657" spans="1:22" x14ac:dyDescent="0.3">
      <c r="A1657" s="117">
        <f t="shared" si="107"/>
        <v>0</v>
      </c>
      <c r="B1657" s="117">
        <f t="shared" si="107"/>
        <v>0</v>
      </c>
      <c r="C1657" s="117">
        <f t="shared" si="108"/>
        <v>0</v>
      </c>
      <c r="D1657" s="117">
        <f t="shared" si="109"/>
        <v>9</v>
      </c>
      <c r="E1657" s="117">
        <f t="shared" si="111"/>
        <v>9</v>
      </c>
      <c r="F1657" s="117">
        <f>IF(B1657="","",(((E1657+F1701)/(D1657))-10^-0.0000001)^-1)</f>
        <v>0.26315787879096481</v>
      </c>
      <c r="G1657" s="117">
        <f t="shared" si="110"/>
        <v>0.26315787879096481</v>
      </c>
      <c r="H1657" s="117"/>
      <c r="I1657" s="216"/>
      <c r="J1657" s="216"/>
      <c r="K1657" s="216"/>
      <c r="L1657" s="216"/>
      <c r="M1657" s="216"/>
      <c r="N1657" s="216"/>
      <c r="O1657" s="216"/>
      <c r="P1657" s="216"/>
      <c r="Q1657" s="216"/>
      <c r="R1657" s="216"/>
      <c r="S1657" s="216"/>
      <c r="T1657" s="216"/>
      <c r="U1657" s="216"/>
      <c r="V1657" s="216"/>
    </row>
    <row r="1658" spans="1:22" x14ac:dyDescent="0.3">
      <c r="A1658" s="117">
        <f t="shared" si="107"/>
        <v>0</v>
      </c>
      <c r="B1658" s="117">
        <f t="shared" si="107"/>
        <v>0</v>
      </c>
      <c r="C1658" s="117">
        <f t="shared" si="108"/>
        <v>0</v>
      </c>
      <c r="D1658" s="117">
        <f t="shared" si="109"/>
        <v>9</v>
      </c>
      <c r="E1658" s="117">
        <f t="shared" si="111"/>
        <v>9</v>
      </c>
      <c r="F1658" s="117">
        <f>IF(B1658="","",(((E1658+F1701)/(D1658))-10^-0.0000001)^-1)</f>
        <v>0.26315787879096481</v>
      </c>
      <c r="G1658" s="117">
        <f t="shared" si="110"/>
        <v>0.26315787879096481</v>
      </c>
      <c r="H1658" s="117"/>
      <c r="I1658" s="216"/>
      <c r="J1658" s="216"/>
      <c r="K1658" s="216"/>
      <c r="L1658" s="216"/>
      <c r="M1658" s="216"/>
      <c r="N1658" s="216"/>
      <c r="O1658" s="216"/>
      <c r="P1658" s="216"/>
      <c r="Q1658" s="216"/>
      <c r="R1658" s="216"/>
      <c r="S1658" s="216"/>
      <c r="T1658" s="216"/>
      <c r="U1658" s="216"/>
      <c r="V1658" s="216"/>
    </row>
    <row r="1659" spans="1:22" x14ac:dyDescent="0.3">
      <c r="A1659" s="117" t="str">
        <f t="shared" si="107"/>
        <v>Vorgaben (xWP1 - xs - xWP2)</v>
      </c>
      <c r="B1659" s="117">
        <f t="shared" si="107"/>
        <v>9</v>
      </c>
      <c r="C1659" s="117" t="e">
        <f t="shared" si="108"/>
        <v>#VALUE!</v>
      </c>
      <c r="D1659" s="117">
        <f t="shared" si="109"/>
        <v>9</v>
      </c>
      <c r="E1659" s="117">
        <f t="shared" si="111"/>
        <v>9</v>
      </c>
      <c r="F1659" s="117">
        <f>IF(B1659="","",(((E1659+F1701)/(D1659))-10^-0.0000001)^-1)</f>
        <v>0.26315787879096481</v>
      </c>
      <c r="G1659" s="117">
        <f t="shared" si="110"/>
        <v>0.26315787879096481</v>
      </c>
      <c r="H1659" s="117"/>
      <c r="I1659" s="216"/>
      <c r="J1659" s="216"/>
      <c r="K1659" s="216"/>
      <c r="L1659" s="216"/>
      <c r="M1659" s="216"/>
      <c r="N1659" s="216"/>
      <c r="O1659" s="216"/>
      <c r="P1659" s="216"/>
      <c r="Q1659" s="216"/>
      <c r="R1659" s="216"/>
      <c r="S1659" s="216"/>
      <c r="T1659" s="216"/>
      <c r="U1659" s="216"/>
      <c r="V1659" s="216"/>
    </row>
    <row r="1660" spans="1:22" x14ac:dyDescent="0.3">
      <c r="A1660" s="117" t="str">
        <f t="shared" si="107"/>
        <v>Berechnet (x1% - X50% - x99%)</v>
      </c>
      <c r="B1660" s="117">
        <f t="shared" si="107"/>
        <v>6.92</v>
      </c>
      <c r="C1660" s="117" t="e">
        <f t="shared" si="108"/>
        <v>#VALUE!</v>
      </c>
      <c r="D1660" s="117">
        <f t="shared" si="109"/>
        <v>6.92</v>
      </c>
      <c r="E1660" s="117">
        <f t="shared" si="111"/>
        <v>9</v>
      </c>
      <c r="F1660" s="117">
        <f>IF(B1660="","",(((E1660+F1701)/(D1660))-10^-0.0000001)^-1)</f>
        <v>0.19073869063062643</v>
      </c>
      <c r="G1660" s="117">
        <f t="shared" si="110"/>
        <v>0.19073869063062643</v>
      </c>
      <c r="H1660" s="117"/>
      <c r="I1660" s="216"/>
      <c r="J1660" s="216"/>
      <c r="K1660" s="216"/>
      <c r="L1660" s="216"/>
      <c r="M1660" s="216"/>
      <c r="N1660" s="216"/>
      <c r="O1660" s="216"/>
      <c r="P1660" s="216"/>
      <c r="Q1660" s="216"/>
      <c r="R1660" s="216"/>
      <c r="S1660" s="216"/>
      <c r="T1660" s="216"/>
      <c r="U1660" s="216"/>
      <c r="V1660" s="216"/>
    </row>
    <row r="1661" spans="1:22" x14ac:dyDescent="0.3">
      <c r="A1661" s="117" t="str">
        <f t="shared" si="107"/>
        <v>Abfrage:</v>
      </c>
      <c r="B1661" s="117">
        <f t="shared" si="107"/>
        <v>0</v>
      </c>
      <c r="C1661" s="117" t="e">
        <f t="shared" si="108"/>
        <v>#VALUE!</v>
      </c>
      <c r="D1661" s="117">
        <f t="shared" si="109"/>
        <v>9</v>
      </c>
      <c r="E1661" s="117">
        <f t="shared" si="111"/>
        <v>9</v>
      </c>
      <c r="F1661" s="117">
        <f>IF(B1661="","",(((E1661+F1701)/(D1661))-10^-0.0000001)^-1)</f>
        <v>0.26315787879096481</v>
      </c>
      <c r="G1661" s="117">
        <f t="shared" si="110"/>
        <v>0.26315787879096481</v>
      </c>
      <c r="H1661" s="117"/>
      <c r="I1661" s="216"/>
      <c r="J1661" s="216"/>
      <c r="K1661" s="216"/>
      <c r="L1661" s="216"/>
      <c r="M1661" s="216"/>
      <c r="N1661" s="216"/>
      <c r="O1661" s="216"/>
      <c r="P1661" s="216"/>
      <c r="Q1661" s="216"/>
      <c r="R1661" s="216"/>
      <c r="S1661" s="216"/>
      <c r="T1661" s="216"/>
      <c r="U1661" s="216"/>
      <c r="V1661" s="216"/>
    </row>
    <row r="1662" spans="1:22" x14ac:dyDescent="0.3">
      <c r="A1662" s="117" t="str">
        <f t="shared" si="107"/>
        <v>Wenn x = (B23 ≤Abfrage≤ D23)</v>
      </c>
      <c r="B1662" s="117">
        <f t="shared" si="107"/>
        <v>6.92</v>
      </c>
      <c r="C1662" s="117" t="e">
        <f t="shared" si="108"/>
        <v>#VALUE!</v>
      </c>
      <c r="D1662" s="117">
        <f t="shared" si="109"/>
        <v>6.92</v>
      </c>
      <c r="E1662" s="117">
        <f t="shared" si="111"/>
        <v>9</v>
      </c>
      <c r="F1662" s="117">
        <f>IF(B1662="","",(((E1662+F1701)/(D1662))-10^-0.0000001)^-1)</f>
        <v>0.19073869063062643</v>
      </c>
      <c r="G1662" s="117">
        <f t="shared" si="110"/>
        <v>0.19073869063062643</v>
      </c>
      <c r="H1662" s="117"/>
      <c r="I1662" s="216"/>
      <c r="J1662" s="216"/>
      <c r="K1662" s="216"/>
      <c r="L1662" s="216"/>
      <c r="M1662" s="216"/>
      <c r="N1662" s="216"/>
      <c r="O1662" s="216"/>
      <c r="P1662" s="216"/>
      <c r="Q1662" s="216"/>
      <c r="R1662" s="216"/>
      <c r="S1662" s="216"/>
      <c r="T1662" s="216"/>
      <c r="U1662" s="216"/>
      <c r="V1662" s="216"/>
    </row>
    <row r="1663" spans="1:22" x14ac:dyDescent="0.3">
      <c r="A1663" s="117" t="str">
        <f t="shared" ref="A1663:B1682" si="112">A26</f>
        <v>Wenn y [%] = (1≤ Abfrage ≤99)</v>
      </c>
      <c r="B1663" s="117">
        <f t="shared" si="112"/>
        <v>1</v>
      </c>
      <c r="C1663" s="117" t="e">
        <f t="shared" si="108"/>
        <v>#VALUE!</v>
      </c>
      <c r="D1663" s="117">
        <f t="shared" si="109"/>
        <v>1</v>
      </c>
      <c r="E1663" s="117">
        <f t="shared" si="111"/>
        <v>9</v>
      </c>
      <c r="F1663" s="117">
        <f>IF(B1663="","",(((E1663+F1701)/(D1663))-10^-0.0000001)^-1)</f>
        <v>2.3696682335157298E-2</v>
      </c>
      <c r="G1663" s="117">
        <f t="shared" si="110"/>
        <v>2.3696682335157298E-2</v>
      </c>
      <c r="H1663" s="117"/>
      <c r="I1663" s="216"/>
      <c r="J1663" s="216"/>
      <c r="K1663" s="216"/>
      <c r="L1663" s="216"/>
      <c r="M1663" s="216"/>
      <c r="N1663" s="216"/>
      <c r="O1663" s="216"/>
      <c r="P1663" s="216"/>
      <c r="Q1663" s="216"/>
      <c r="R1663" s="216"/>
      <c r="S1663" s="216"/>
      <c r="T1663" s="216"/>
      <c r="U1663" s="216"/>
      <c r="V1663" s="216"/>
    </row>
    <row r="1664" spans="1:22" x14ac:dyDescent="0.3">
      <c r="A1664" s="117">
        <f t="shared" si="112"/>
        <v>0</v>
      </c>
      <c r="B1664" s="117">
        <f t="shared" si="112"/>
        <v>0</v>
      </c>
      <c r="C1664" s="117">
        <f t="shared" si="108"/>
        <v>0</v>
      </c>
      <c r="D1664" s="117">
        <f t="shared" si="109"/>
        <v>9</v>
      </c>
      <c r="E1664" s="117">
        <f t="shared" si="111"/>
        <v>9</v>
      </c>
      <c r="F1664" s="117">
        <f>IF(B1664="","",(((E1664+F1701)/(D1664))-10^-0.0000001)^-1)</f>
        <v>0.26315787879096481</v>
      </c>
      <c r="G1664" s="117">
        <f t="shared" si="110"/>
        <v>0.26315787879096481</v>
      </c>
      <c r="H1664" s="117"/>
      <c r="I1664" s="216"/>
      <c r="J1664" s="216"/>
      <c r="K1664" s="216"/>
      <c r="L1664" s="216"/>
      <c r="M1664" s="216"/>
      <c r="N1664" s="216"/>
      <c r="O1664" s="216"/>
      <c r="P1664" s="216"/>
      <c r="Q1664" s="216"/>
      <c r="R1664" s="216"/>
      <c r="S1664" s="216"/>
      <c r="T1664" s="216"/>
      <c r="U1664" s="216"/>
      <c r="V1664" s="216"/>
    </row>
    <row r="1665" spans="1:22" x14ac:dyDescent="0.3">
      <c r="A1665" s="117">
        <f t="shared" si="112"/>
        <v>0</v>
      </c>
      <c r="B1665" s="117">
        <f t="shared" si="112"/>
        <v>0</v>
      </c>
      <c r="C1665" s="117">
        <f t="shared" si="108"/>
        <v>0</v>
      </c>
      <c r="D1665" s="117">
        <f t="shared" si="109"/>
        <v>9</v>
      </c>
      <c r="E1665" s="117">
        <f t="shared" si="111"/>
        <v>9</v>
      </c>
      <c r="F1665" s="117">
        <f>IF(B1665="","",(((E1665+F1701)/(D1665))-10^-0.0000001)^-1)</f>
        <v>0.26315787879096481</v>
      </c>
      <c r="G1665" s="117">
        <f t="shared" si="110"/>
        <v>0.26315787879096481</v>
      </c>
      <c r="H1665" s="117"/>
      <c r="I1665" s="216"/>
      <c r="J1665" s="216"/>
      <c r="K1665" s="216"/>
      <c r="L1665" s="216"/>
      <c r="M1665" s="216"/>
      <c r="N1665" s="216"/>
      <c r="O1665" s="216"/>
      <c r="P1665" s="216"/>
      <c r="Q1665" s="216"/>
      <c r="R1665" s="216"/>
      <c r="S1665" s="216"/>
      <c r="T1665" s="216"/>
      <c r="U1665" s="216"/>
      <c r="V1665" s="216"/>
    </row>
    <row r="1666" spans="1:22" x14ac:dyDescent="0.3">
      <c r="A1666" s="117">
        <f t="shared" si="112"/>
        <v>0</v>
      </c>
      <c r="B1666" s="117">
        <f t="shared" si="112"/>
        <v>0</v>
      </c>
      <c r="C1666" s="117">
        <f t="shared" si="108"/>
        <v>0</v>
      </c>
      <c r="D1666" s="117">
        <f t="shared" si="109"/>
        <v>9</v>
      </c>
      <c r="E1666" s="117">
        <f t="shared" si="111"/>
        <v>9</v>
      </c>
      <c r="F1666" s="117">
        <f>IF(B1666="","",(((E1666+F1701)/(D1666))-10^-0.0000001)^-1)</f>
        <v>0.26315787879096481</v>
      </c>
      <c r="G1666" s="117">
        <f t="shared" si="110"/>
        <v>0.26315787879096481</v>
      </c>
      <c r="H1666" s="117"/>
      <c r="I1666" s="216"/>
      <c r="J1666" s="216"/>
      <c r="K1666" s="216"/>
      <c r="L1666" s="216"/>
      <c r="M1666" s="216"/>
      <c r="N1666" s="216"/>
      <c r="O1666" s="216"/>
      <c r="P1666" s="216"/>
      <c r="Q1666" s="216"/>
      <c r="R1666" s="216"/>
      <c r="S1666" s="216"/>
      <c r="T1666" s="216"/>
      <c r="U1666" s="216"/>
      <c r="V1666" s="216"/>
    </row>
    <row r="1667" spans="1:22" x14ac:dyDescent="0.3">
      <c r="A1667" s="117">
        <f t="shared" si="112"/>
        <v>0</v>
      </c>
      <c r="B1667" s="117">
        <f t="shared" si="112"/>
        <v>0</v>
      </c>
      <c r="C1667" s="117">
        <f t="shared" si="108"/>
        <v>0</v>
      </c>
      <c r="D1667" s="117">
        <f t="shared" si="109"/>
        <v>9</v>
      </c>
      <c r="E1667" s="117">
        <f t="shared" si="111"/>
        <v>9</v>
      </c>
      <c r="F1667" s="117">
        <f>IF(B1667="","",(((E1667+F1701)/(D1667))-10^-0.0000001)^-1)</f>
        <v>0.26315787879096481</v>
      </c>
      <c r="G1667" s="117">
        <f t="shared" si="110"/>
        <v>0.26315787879096481</v>
      </c>
      <c r="H1667" s="117"/>
      <c r="I1667" s="216"/>
      <c r="J1667" s="216"/>
      <c r="K1667" s="216"/>
      <c r="L1667" s="216"/>
      <c r="M1667" s="216"/>
      <c r="N1667" s="216"/>
      <c r="O1667" s="216"/>
      <c r="P1667" s="216"/>
      <c r="Q1667" s="216"/>
      <c r="R1667" s="216"/>
      <c r="S1667" s="216"/>
      <c r="T1667" s="216"/>
      <c r="U1667" s="216"/>
      <c r="V1667" s="216"/>
    </row>
    <row r="1668" spans="1:22" x14ac:dyDescent="0.3">
      <c r="A1668" s="117">
        <f t="shared" si="112"/>
        <v>0</v>
      </c>
      <c r="B1668" s="117">
        <f t="shared" si="112"/>
        <v>0</v>
      </c>
      <c r="C1668" s="117">
        <f t="shared" si="108"/>
        <v>0</v>
      </c>
      <c r="D1668" s="117">
        <f t="shared" si="109"/>
        <v>9</v>
      </c>
      <c r="E1668" s="117">
        <f t="shared" si="111"/>
        <v>9</v>
      </c>
      <c r="F1668" s="117">
        <f>IF(B1668="","",(((E1668+F1701)/(D1668))-10^-0.0000001)^-1)</f>
        <v>0.26315787879096481</v>
      </c>
      <c r="G1668" s="117">
        <f t="shared" si="110"/>
        <v>0.26315787879096481</v>
      </c>
      <c r="H1668" s="117"/>
      <c r="I1668" s="216"/>
      <c r="J1668" s="216"/>
      <c r="K1668" s="216"/>
      <c r="L1668" s="216"/>
      <c r="M1668" s="216"/>
      <c r="N1668" s="216"/>
      <c r="O1668" s="216"/>
      <c r="P1668" s="216"/>
      <c r="Q1668" s="216"/>
      <c r="R1668" s="216"/>
      <c r="S1668" s="216"/>
      <c r="T1668" s="216"/>
      <c r="U1668" s="216"/>
      <c r="V1668" s="216"/>
    </row>
    <row r="1669" spans="1:22" x14ac:dyDescent="0.3">
      <c r="A1669" s="117">
        <f t="shared" si="112"/>
        <v>0</v>
      </c>
      <c r="B1669" s="117">
        <f t="shared" si="112"/>
        <v>0</v>
      </c>
      <c r="C1669" s="117">
        <f t="shared" si="108"/>
        <v>0</v>
      </c>
      <c r="D1669" s="117">
        <f t="shared" si="109"/>
        <v>9</v>
      </c>
      <c r="E1669" s="117">
        <f t="shared" si="111"/>
        <v>9</v>
      </c>
      <c r="F1669" s="117">
        <f>IF(B1669="","",(((E1669+F1701)/(D1669))-10^-0.0000001)^-1)</f>
        <v>0.26315787879096481</v>
      </c>
      <c r="G1669" s="117">
        <f t="shared" si="110"/>
        <v>0.26315787879096481</v>
      </c>
      <c r="H1669" s="117"/>
      <c r="I1669" s="216"/>
      <c r="J1669" s="216"/>
      <c r="K1669" s="216"/>
      <c r="L1669" s="216"/>
      <c r="M1669" s="216"/>
      <c r="N1669" s="216"/>
      <c r="O1669" s="216"/>
      <c r="P1669" s="216"/>
      <c r="Q1669" s="216"/>
      <c r="R1669" s="216"/>
      <c r="S1669" s="216"/>
      <c r="T1669" s="216"/>
      <c r="U1669" s="216"/>
      <c r="V1669" s="216"/>
    </row>
    <row r="1670" spans="1:22" x14ac:dyDescent="0.3">
      <c r="A1670" s="117">
        <f t="shared" si="112"/>
        <v>0</v>
      </c>
      <c r="B1670" s="117">
        <f t="shared" si="112"/>
        <v>0</v>
      </c>
      <c r="C1670" s="117">
        <f t="shared" si="108"/>
        <v>0</v>
      </c>
      <c r="D1670" s="117">
        <f t="shared" si="109"/>
        <v>9</v>
      </c>
      <c r="E1670" s="117">
        <f t="shared" si="111"/>
        <v>9</v>
      </c>
      <c r="F1670" s="117">
        <f>IF(B1670="","",(((E1670+F1701)/(D1670))-10^-0.0000001)^-1)</f>
        <v>0.26315787879096481</v>
      </c>
      <c r="G1670" s="117">
        <f t="shared" si="110"/>
        <v>0.26315787879096481</v>
      </c>
      <c r="H1670" s="117"/>
      <c r="I1670" s="216"/>
      <c r="J1670" s="216"/>
      <c r="K1670" s="216"/>
      <c r="L1670" s="216"/>
      <c r="M1670" s="216"/>
      <c r="N1670" s="216"/>
      <c r="O1670" s="216"/>
      <c r="P1670" s="216"/>
      <c r="Q1670" s="216"/>
      <c r="R1670" s="216"/>
      <c r="S1670" s="216"/>
      <c r="T1670" s="216"/>
      <c r="U1670" s="216"/>
      <c r="V1670" s="216"/>
    </row>
    <row r="1671" spans="1:22" x14ac:dyDescent="0.3">
      <c r="A1671" s="117">
        <f t="shared" si="112"/>
        <v>0</v>
      </c>
      <c r="B1671" s="117">
        <f t="shared" si="112"/>
        <v>0</v>
      </c>
      <c r="C1671" s="117">
        <f t="shared" si="108"/>
        <v>0</v>
      </c>
      <c r="D1671" s="117">
        <f t="shared" si="109"/>
        <v>9</v>
      </c>
      <c r="E1671" s="117">
        <f t="shared" si="111"/>
        <v>9</v>
      </c>
      <c r="F1671" s="117">
        <f>IF(B1671="","",(((E1671+F1701)/(D1671))-10^-0.0000001)^-1)</f>
        <v>0.26315787879096481</v>
      </c>
      <c r="G1671" s="117">
        <f t="shared" si="110"/>
        <v>0.26315787879096481</v>
      </c>
      <c r="H1671" s="117"/>
      <c r="I1671" s="216"/>
      <c r="J1671" s="216"/>
      <c r="K1671" s="216"/>
      <c r="L1671" s="216"/>
      <c r="M1671" s="216"/>
      <c r="N1671" s="216"/>
      <c r="O1671" s="216"/>
      <c r="P1671" s="216"/>
      <c r="Q1671" s="216"/>
      <c r="R1671" s="216"/>
      <c r="S1671" s="216"/>
      <c r="T1671" s="216"/>
      <c r="U1671" s="216"/>
      <c r="V1671" s="216"/>
    </row>
    <row r="1672" spans="1:22" x14ac:dyDescent="0.3">
      <c r="A1672" s="117">
        <f t="shared" si="112"/>
        <v>0</v>
      </c>
      <c r="B1672" s="117">
        <f t="shared" si="112"/>
        <v>0</v>
      </c>
      <c r="C1672" s="117">
        <f t="shared" si="108"/>
        <v>0</v>
      </c>
      <c r="D1672" s="117">
        <f t="shared" si="109"/>
        <v>9</v>
      </c>
      <c r="E1672" s="117">
        <f t="shared" si="111"/>
        <v>9</v>
      </c>
      <c r="F1672" s="117">
        <f>IF(B1672="","",(((E1672+F1701)/(D1672))-10^-0.0000001)^-1)</f>
        <v>0.26315787879096481</v>
      </c>
      <c r="G1672" s="117">
        <f t="shared" si="110"/>
        <v>0.26315787879096481</v>
      </c>
      <c r="H1672" s="117"/>
      <c r="I1672" s="216"/>
      <c r="J1672" s="216"/>
      <c r="K1672" s="216"/>
      <c r="L1672" s="216"/>
      <c r="M1672" s="216"/>
      <c r="N1672" s="216"/>
      <c r="O1672" s="216"/>
      <c r="P1672" s="216"/>
      <c r="Q1672" s="216"/>
      <c r="R1672" s="216"/>
      <c r="S1672" s="216"/>
      <c r="T1672" s="216"/>
      <c r="U1672" s="216"/>
      <c r="V1672" s="216"/>
    </row>
    <row r="1673" spans="1:22" x14ac:dyDescent="0.3">
      <c r="A1673" s="117">
        <f t="shared" si="112"/>
        <v>0</v>
      </c>
      <c r="B1673" s="117">
        <f t="shared" si="112"/>
        <v>0</v>
      </c>
      <c r="C1673" s="117">
        <f t="shared" si="108"/>
        <v>0</v>
      </c>
      <c r="D1673" s="117">
        <f t="shared" si="109"/>
        <v>9</v>
      </c>
      <c r="E1673" s="117">
        <f t="shared" si="111"/>
        <v>9</v>
      </c>
      <c r="F1673" s="117">
        <f>IF(B1673="","",(((E1673+F1701)/(D1673))-10^-0.0000001)^-1)</f>
        <v>0.26315787879096481</v>
      </c>
      <c r="G1673" s="117">
        <f t="shared" si="110"/>
        <v>0.26315787879096481</v>
      </c>
      <c r="H1673" s="117"/>
      <c r="I1673" s="216"/>
      <c r="J1673" s="216"/>
      <c r="K1673" s="216"/>
      <c r="L1673" s="216"/>
      <c r="M1673" s="216"/>
      <c r="N1673" s="216"/>
      <c r="O1673" s="216"/>
      <c r="P1673" s="216"/>
      <c r="Q1673" s="216"/>
      <c r="R1673" s="216"/>
      <c r="S1673" s="216"/>
      <c r="T1673" s="216"/>
      <c r="U1673" s="216"/>
      <c r="V1673" s="216"/>
    </row>
    <row r="1674" spans="1:22" x14ac:dyDescent="0.3">
      <c r="A1674" s="117">
        <f t="shared" si="112"/>
        <v>0</v>
      </c>
      <c r="B1674" s="117">
        <f t="shared" si="112"/>
        <v>0</v>
      </c>
      <c r="C1674" s="117">
        <f t="shared" si="108"/>
        <v>0</v>
      </c>
      <c r="D1674" s="117">
        <f t="shared" si="109"/>
        <v>9</v>
      </c>
      <c r="E1674" s="117">
        <f t="shared" si="111"/>
        <v>9</v>
      </c>
      <c r="F1674" s="117">
        <f>IF(B1674="","",(((E1674+F1701)/(D1674))-10^-0.0000001)^-1)</f>
        <v>0.26315787879096481</v>
      </c>
      <c r="G1674" s="117">
        <f t="shared" si="110"/>
        <v>0.26315787879096481</v>
      </c>
      <c r="H1674" s="117"/>
      <c r="I1674" s="216"/>
      <c r="J1674" s="216"/>
      <c r="K1674" s="216"/>
      <c r="L1674" s="216"/>
      <c r="M1674" s="216"/>
      <c r="N1674" s="216"/>
      <c r="O1674" s="216"/>
      <c r="P1674" s="216"/>
      <c r="Q1674" s="216"/>
      <c r="R1674" s="216"/>
      <c r="S1674" s="216"/>
      <c r="T1674" s="216"/>
      <c r="U1674" s="216"/>
      <c r="V1674" s="216"/>
    </row>
    <row r="1675" spans="1:22" x14ac:dyDescent="0.3">
      <c r="A1675" s="117">
        <f t="shared" si="112"/>
        <v>0</v>
      </c>
      <c r="B1675" s="117">
        <f t="shared" si="112"/>
        <v>0</v>
      </c>
      <c r="C1675" s="117">
        <f t="shared" si="108"/>
        <v>0</v>
      </c>
      <c r="D1675" s="117">
        <f t="shared" si="109"/>
        <v>9</v>
      </c>
      <c r="E1675" s="117">
        <f t="shared" si="111"/>
        <v>9</v>
      </c>
      <c r="F1675" s="117">
        <f>IF(B1675="","",(((E1675+F1701)/(D1675))-10^-0.0000001)^-1)</f>
        <v>0.26315787879096481</v>
      </c>
      <c r="G1675" s="117">
        <f t="shared" si="110"/>
        <v>0.26315787879096481</v>
      </c>
      <c r="H1675" s="117"/>
      <c r="I1675" s="216"/>
      <c r="J1675" s="216"/>
      <c r="K1675" s="216"/>
      <c r="L1675" s="216"/>
      <c r="M1675" s="216"/>
      <c r="N1675" s="216"/>
      <c r="O1675" s="216"/>
      <c r="P1675" s="216"/>
      <c r="Q1675" s="216"/>
      <c r="R1675" s="216"/>
      <c r="S1675" s="216"/>
      <c r="T1675" s="216"/>
      <c r="U1675" s="216"/>
      <c r="V1675" s="216"/>
    </row>
    <row r="1676" spans="1:22" x14ac:dyDescent="0.3">
      <c r="A1676" s="117">
        <f t="shared" si="112"/>
        <v>0</v>
      </c>
      <c r="B1676" s="117">
        <f t="shared" si="112"/>
        <v>0</v>
      </c>
      <c r="C1676" s="117">
        <f t="shared" si="108"/>
        <v>0</v>
      </c>
      <c r="D1676" s="117">
        <f t="shared" si="109"/>
        <v>9</v>
      </c>
      <c r="E1676" s="117">
        <f t="shared" si="111"/>
        <v>9</v>
      </c>
      <c r="F1676" s="117">
        <f>IF(B1676="","",(((E1676+F1701)/(D1676))-10^-0.0000001)^-1)</f>
        <v>0.26315787879096481</v>
      </c>
      <c r="G1676" s="117">
        <f t="shared" si="110"/>
        <v>0.26315787879096481</v>
      </c>
      <c r="H1676" s="117"/>
      <c r="I1676" s="216"/>
      <c r="J1676" s="216"/>
      <c r="K1676" s="216"/>
      <c r="L1676" s="216"/>
      <c r="M1676" s="216"/>
      <c r="N1676" s="216"/>
      <c r="O1676" s="216"/>
      <c r="P1676" s="216"/>
      <c r="Q1676" s="216"/>
      <c r="R1676" s="216"/>
      <c r="S1676" s="216"/>
      <c r="T1676" s="216"/>
      <c r="U1676" s="216"/>
      <c r="V1676" s="216"/>
    </row>
    <row r="1677" spans="1:22" x14ac:dyDescent="0.3">
      <c r="A1677" s="117">
        <f t="shared" si="112"/>
        <v>0</v>
      </c>
      <c r="B1677" s="117">
        <f t="shared" si="112"/>
        <v>0</v>
      </c>
      <c r="C1677" s="117">
        <f t="shared" si="108"/>
        <v>0</v>
      </c>
      <c r="D1677" s="117">
        <f t="shared" si="109"/>
        <v>9</v>
      </c>
      <c r="E1677" s="117">
        <f t="shared" si="111"/>
        <v>9</v>
      </c>
      <c r="F1677" s="117">
        <f>IF(B1677="","",(((E1677+F1701)/(D1677))-10^-0.0000001)^-1)</f>
        <v>0.26315787879096481</v>
      </c>
      <c r="G1677" s="117">
        <f t="shared" si="110"/>
        <v>0.26315787879096481</v>
      </c>
      <c r="H1677" s="117"/>
      <c r="I1677" s="216"/>
      <c r="J1677" s="216"/>
      <c r="K1677" s="216"/>
      <c r="L1677" s="216"/>
      <c r="M1677" s="216"/>
      <c r="N1677" s="216"/>
      <c r="O1677" s="216"/>
      <c r="P1677" s="216"/>
      <c r="Q1677" s="216"/>
      <c r="R1677" s="216"/>
      <c r="S1677" s="216"/>
      <c r="T1677" s="216"/>
      <c r="U1677" s="216"/>
      <c r="V1677" s="216"/>
    </row>
    <row r="1678" spans="1:22" x14ac:dyDescent="0.3">
      <c r="A1678" s="117">
        <f t="shared" si="112"/>
        <v>0</v>
      </c>
      <c r="B1678" s="117">
        <f t="shared" si="112"/>
        <v>0</v>
      </c>
      <c r="C1678" s="117">
        <f t="shared" si="108"/>
        <v>0</v>
      </c>
      <c r="D1678" s="117">
        <f t="shared" si="109"/>
        <v>9</v>
      </c>
      <c r="E1678" s="117">
        <f t="shared" si="111"/>
        <v>9</v>
      </c>
      <c r="F1678" s="117">
        <f>IF(B1678="","",(((E1678+F1701)/(D1678))-10^-0.0000001)^-1)</f>
        <v>0.26315787879096481</v>
      </c>
      <c r="G1678" s="117">
        <f t="shared" si="110"/>
        <v>0.26315787879096481</v>
      </c>
      <c r="H1678" s="117"/>
      <c r="I1678" s="216"/>
      <c r="J1678" s="216"/>
      <c r="K1678" s="216"/>
      <c r="L1678" s="216"/>
      <c r="M1678" s="216"/>
      <c r="N1678" s="216"/>
      <c r="O1678" s="216"/>
      <c r="P1678" s="216"/>
      <c r="Q1678" s="216"/>
      <c r="R1678" s="216"/>
      <c r="S1678" s="216"/>
      <c r="T1678" s="216"/>
      <c r="U1678" s="216"/>
      <c r="V1678" s="216"/>
    </row>
    <row r="1679" spans="1:22" x14ac:dyDescent="0.3">
      <c r="A1679" s="117">
        <f t="shared" si="112"/>
        <v>0</v>
      </c>
      <c r="B1679" s="117">
        <f t="shared" si="112"/>
        <v>0</v>
      </c>
      <c r="C1679" s="117">
        <f t="shared" si="108"/>
        <v>0</v>
      </c>
      <c r="D1679" s="117">
        <f t="shared" si="109"/>
        <v>9</v>
      </c>
      <c r="E1679" s="117">
        <f t="shared" si="111"/>
        <v>9</v>
      </c>
      <c r="F1679" s="117">
        <f>IF(B1679="","",(((E1679+F1701)/(D1679))-10^-0.0000001)^-1)</f>
        <v>0.26315787879096481</v>
      </c>
      <c r="G1679" s="117">
        <f t="shared" si="110"/>
        <v>0.26315787879096481</v>
      </c>
      <c r="H1679" s="117"/>
      <c r="I1679" s="216"/>
      <c r="J1679" s="216"/>
      <c r="K1679" s="216"/>
      <c r="L1679" s="216"/>
      <c r="M1679" s="216"/>
      <c r="N1679" s="216"/>
      <c r="O1679" s="216"/>
      <c r="P1679" s="216"/>
      <c r="Q1679" s="216"/>
      <c r="R1679" s="216"/>
      <c r="S1679" s="216"/>
      <c r="T1679" s="216"/>
      <c r="U1679" s="216"/>
      <c r="V1679" s="216"/>
    </row>
    <row r="1680" spans="1:22" x14ac:dyDescent="0.3">
      <c r="A1680" s="117">
        <f t="shared" si="112"/>
        <v>0</v>
      </c>
      <c r="B1680" s="117">
        <f t="shared" si="112"/>
        <v>0</v>
      </c>
      <c r="C1680" s="117">
        <f t="shared" si="108"/>
        <v>0</v>
      </c>
      <c r="D1680" s="117">
        <f t="shared" si="109"/>
        <v>9</v>
      </c>
      <c r="E1680" s="117">
        <f t="shared" si="111"/>
        <v>9</v>
      </c>
      <c r="F1680" s="117">
        <f>IF(B1680="","",(((E1680+F1701)/(D1680))-10^-0.0000001)^-1)</f>
        <v>0.26315787879096481</v>
      </c>
      <c r="G1680" s="117">
        <f t="shared" si="110"/>
        <v>0.26315787879096481</v>
      </c>
      <c r="H1680" s="117"/>
      <c r="I1680" s="216"/>
      <c r="J1680" s="216"/>
      <c r="K1680" s="216"/>
      <c r="L1680" s="216"/>
      <c r="M1680" s="216"/>
      <c r="N1680" s="216"/>
      <c r="O1680" s="216"/>
      <c r="P1680" s="216"/>
      <c r="Q1680" s="216"/>
      <c r="R1680" s="216"/>
      <c r="S1680" s="216"/>
      <c r="T1680" s="216"/>
      <c r="U1680" s="216"/>
      <c r="V1680" s="216"/>
    </row>
    <row r="1681" spans="1:22" x14ac:dyDescent="0.3">
      <c r="A1681" s="117">
        <f t="shared" si="112"/>
        <v>0</v>
      </c>
      <c r="B1681" s="117">
        <f t="shared" si="112"/>
        <v>0</v>
      </c>
      <c r="C1681" s="117">
        <f t="shared" si="108"/>
        <v>0</v>
      </c>
      <c r="D1681" s="117">
        <f t="shared" si="109"/>
        <v>9</v>
      </c>
      <c r="E1681" s="117">
        <f t="shared" si="111"/>
        <v>9</v>
      </c>
      <c r="F1681" s="117">
        <f>IF(B1681="","",(((E1681+F1701)/(D1681))-10^-0.0000001)^-1)</f>
        <v>0.26315787879096481</v>
      </c>
      <c r="G1681" s="117">
        <f t="shared" si="110"/>
        <v>0.26315787879096481</v>
      </c>
      <c r="H1681" s="117"/>
      <c r="I1681" s="216"/>
      <c r="J1681" s="216"/>
      <c r="K1681" s="216"/>
      <c r="L1681" s="216"/>
      <c r="M1681" s="216"/>
      <c r="N1681" s="216"/>
      <c r="O1681" s="216"/>
      <c r="P1681" s="216"/>
      <c r="Q1681" s="216"/>
      <c r="R1681" s="216"/>
      <c r="S1681" s="216"/>
      <c r="T1681" s="216"/>
      <c r="U1681" s="216"/>
      <c r="V1681" s="216"/>
    </row>
    <row r="1682" spans="1:22" x14ac:dyDescent="0.3">
      <c r="A1682" s="117" t="str">
        <f t="shared" si="112"/>
        <v>Vorgaben (xWP1 - xs - xWP2)</v>
      </c>
      <c r="B1682" s="117">
        <f t="shared" si="112"/>
        <v>9</v>
      </c>
      <c r="C1682" s="117" t="e">
        <f t="shared" si="108"/>
        <v>#VALUE!</v>
      </c>
      <c r="D1682" s="117">
        <f t="shared" si="109"/>
        <v>9</v>
      </c>
      <c r="E1682" s="117">
        <f t="shared" si="111"/>
        <v>9</v>
      </c>
      <c r="F1682" s="117">
        <f>IF(B1682="","",(((E1682+F1701)/(D1682))-10^-0.0000001)^-1)</f>
        <v>0.26315787879096481</v>
      </c>
      <c r="G1682" s="117">
        <f t="shared" si="110"/>
        <v>0.26315787879096481</v>
      </c>
      <c r="H1682" s="117"/>
      <c r="I1682" s="216"/>
      <c r="J1682" s="216"/>
      <c r="K1682" s="216"/>
      <c r="L1682" s="216"/>
      <c r="M1682" s="216"/>
      <c r="N1682" s="216"/>
      <c r="O1682" s="216"/>
      <c r="P1682" s="216"/>
      <c r="Q1682" s="216"/>
      <c r="R1682" s="216"/>
      <c r="S1682" s="216"/>
      <c r="T1682" s="216"/>
      <c r="U1682" s="216"/>
      <c r="V1682" s="216"/>
    </row>
    <row r="1683" spans="1:22" x14ac:dyDescent="0.3">
      <c r="A1683" s="117">
        <f>(E1682)</f>
        <v>9</v>
      </c>
      <c r="B1683" s="117"/>
      <c r="C1683" s="117"/>
      <c r="D1683" s="117"/>
      <c r="E1683" s="117"/>
      <c r="F1683" s="117"/>
      <c r="G1683" s="117"/>
      <c r="H1683" s="117"/>
      <c r="I1683" s="216"/>
      <c r="J1683" s="216"/>
      <c r="K1683" s="216"/>
      <c r="L1683" s="216"/>
      <c r="M1683" s="216"/>
      <c r="N1683" s="216"/>
      <c r="O1683" s="216"/>
      <c r="P1683" s="216"/>
      <c r="Q1683" s="216"/>
      <c r="R1683" s="216"/>
      <c r="S1683" s="216"/>
      <c r="T1683" s="216"/>
      <c r="U1683" s="216"/>
      <c r="V1683" s="216"/>
    </row>
    <row r="1684" spans="1:22" x14ac:dyDescent="0.3">
      <c r="A1684" s="117" t="e">
        <f>SUM(A1643:A1682)-(40-B1685)*A1682</f>
        <v>#VALUE!</v>
      </c>
      <c r="B1684" s="117" t="e">
        <f>SUM(C1643:C1682)-(40-(B1685))*C1682</f>
        <v>#VALUE!</v>
      </c>
      <c r="C1684" s="117"/>
      <c r="D1684" s="117"/>
      <c r="E1684" s="117"/>
      <c r="F1684" s="117"/>
      <c r="G1684" s="117"/>
      <c r="H1684" s="117"/>
      <c r="I1684" s="216"/>
      <c r="J1684" s="216"/>
      <c r="K1684" s="216"/>
      <c r="L1684" s="216"/>
      <c r="M1684" s="216"/>
      <c r="N1684" s="216"/>
      <c r="O1684" s="216"/>
      <c r="P1684" s="216"/>
      <c r="Q1684" s="216"/>
      <c r="R1684" s="216"/>
      <c r="S1684" s="216"/>
      <c r="T1684" s="216"/>
      <c r="U1684" s="216"/>
      <c r="V1684" s="216"/>
    </row>
    <row r="1685" spans="1:22" x14ac:dyDescent="0.3">
      <c r="A1685" s="117" t="s">
        <v>13</v>
      </c>
      <c r="B1685" s="117">
        <f>EINGABEN!$A$46</f>
        <v>0</v>
      </c>
      <c r="C1685" s="117" t="s">
        <v>18</v>
      </c>
      <c r="D1685" s="117"/>
      <c r="E1685" s="117"/>
      <c r="F1685" s="117"/>
      <c r="G1685" s="117"/>
      <c r="H1685" s="117"/>
      <c r="I1685" s="216"/>
      <c r="J1685" s="216"/>
      <c r="K1685" s="216"/>
      <c r="L1685" s="216"/>
      <c r="M1685" s="216"/>
      <c r="N1685" s="216"/>
      <c r="O1685" s="216"/>
      <c r="P1685" s="216"/>
      <c r="Q1685" s="216"/>
      <c r="R1685" s="216"/>
      <c r="S1685" s="216"/>
      <c r="T1685" s="216"/>
      <c r="U1685" s="216"/>
      <c r="V1685" s="216"/>
    </row>
    <row r="1686" spans="1:22" x14ac:dyDescent="0.3">
      <c r="A1686" s="117"/>
      <c r="B1686" s="117"/>
      <c r="C1686" s="117"/>
      <c r="D1686" s="117"/>
      <c r="E1686" s="117"/>
      <c r="F1686" s="117"/>
      <c r="G1686" s="117"/>
      <c r="H1686" s="117"/>
      <c r="I1686" s="216"/>
      <c r="J1686" s="216"/>
      <c r="K1686" s="216"/>
      <c r="L1686" s="216"/>
      <c r="M1686" s="216"/>
      <c r="N1686" s="216"/>
      <c r="O1686" s="216"/>
      <c r="P1686" s="216"/>
      <c r="Q1686" s="216"/>
      <c r="R1686" s="216"/>
      <c r="S1686" s="216"/>
      <c r="T1686" s="216"/>
      <c r="U1686" s="216"/>
      <c r="V1686" s="216"/>
    </row>
    <row r="1687" spans="1:22" x14ac:dyDescent="0.3">
      <c r="A1687" s="117" t="s">
        <v>11</v>
      </c>
      <c r="B1687" s="117" t="e">
        <f>(B1685*M1684-A1684*I1684)</f>
        <v>#VALUE!</v>
      </c>
      <c r="C1687" s="117" t="s">
        <v>19</v>
      </c>
      <c r="D1687" s="117"/>
      <c r="E1687" s="117" t="s">
        <v>40</v>
      </c>
      <c r="F1687" s="117"/>
      <c r="G1687" s="117"/>
      <c r="H1687" s="117"/>
      <c r="I1687" s="216"/>
      <c r="J1687" s="216"/>
      <c r="K1687" s="216"/>
      <c r="L1687" s="216"/>
      <c r="M1687" s="216"/>
      <c r="N1687" s="216"/>
      <c r="O1687" s="216"/>
      <c r="P1687" s="216"/>
      <c r="Q1687" s="216"/>
      <c r="R1687" s="216"/>
      <c r="S1687" s="216"/>
      <c r="T1687" s="216"/>
      <c r="U1687" s="216"/>
      <c r="V1687" s="216"/>
    </row>
    <row r="1688" spans="1:22" x14ac:dyDescent="0.3">
      <c r="A1688" s="117"/>
      <c r="B1688" s="117"/>
      <c r="C1688" s="117"/>
      <c r="D1688" s="117"/>
      <c r="E1688" s="117"/>
      <c r="F1688" s="117"/>
      <c r="G1688" s="117"/>
      <c r="H1688" s="117"/>
      <c r="I1688" s="216"/>
      <c r="J1688" s="216"/>
      <c r="K1688" s="216"/>
      <c r="L1688" s="216"/>
      <c r="M1688" s="216"/>
      <c r="N1688" s="216"/>
      <c r="O1688" s="216"/>
      <c r="P1688" s="216"/>
      <c r="Q1688" s="216"/>
      <c r="R1688" s="216"/>
      <c r="S1688" s="216"/>
      <c r="T1688" s="216"/>
      <c r="U1688" s="216"/>
      <c r="V1688" s="216"/>
    </row>
    <row r="1689" spans="1:22" x14ac:dyDescent="0.3">
      <c r="A1689" s="117" t="s">
        <v>16</v>
      </c>
      <c r="B1689" s="117" t="e">
        <f>(B1685*B1684-A1684^2)</f>
        <v>#VALUE!</v>
      </c>
      <c r="C1689" s="117" t="s">
        <v>0</v>
      </c>
      <c r="D1689" s="117"/>
      <c r="E1689" s="117" t="s">
        <v>41</v>
      </c>
      <c r="F1689" s="117"/>
      <c r="G1689" s="117"/>
      <c r="H1689" s="117"/>
      <c r="I1689" s="216"/>
      <c r="J1689" s="216"/>
      <c r="K1689" s="216"/>
      <c r="L1689" s="216"/>
      <c r="M1689" s="216"/>
      <c r="N1689" s="216"/>
      <c r="O1689" s="216"/>
      <c r="P1689" s="216"/>
      <c r="Q1689" s="216"/>
      <c r="R1689" s="216"/>
      <c r="S1689" s="216"/>
      <c r="T1689" s="216"/>
      <c r="U1689" s="216"/>
      <c r="V1689" s="216"/>
    </row>
    <row r="1690" spans="1:22" x14ac:dyDescent="0.3">
      <c r="A1690" s="117"/>
      <c r="B1690" s="117"/>
      <c r="C1690" s="117"/>
      <c r="D1690" s="117"/>
      <c r="E1690" s="117"/>
      <c r="F1690" s="117"/>
      <c r="G1690" s="117"/>
      <c r="H1690" s="117"/>
      <c r="I1690" s="216"/>
      <c r="J1690" s="216"/>
      <c r="K1690" s="216"/>
      <c r="L1690" s="216"/>
      <c r="M1690" s="216"/>
      <c r="N1690" s="216"/>
      <c r="O1690" s="216"/>
      <c r="P1690" s="216"/>
      <c r="Q1690" s="216"/>
      <c r="R1690" s="216"/>
      <c r="S1690" s="216"/>
      <c r="T1690" s="216"/>
      <c r="U1690" s="216"/>
      <c r="V1690" s="216"/>
    </row>
    <row r="1691" spans="1:22" x14ac:dyDescent="0.3">
      <c r="A1691" s="117" t="s">
        <v>15</v>
      </c>
      <c r="B1691" s="117">
        <f>(B1685*K1684-(I1684^2))</f>
        <v>0</v>
      </c>
      <c r="C1691" s="117"/>
      <c r="D1691" s="117"/>
      <c r="E1691" s="117"/>
      <c r="F1691" s="117"/>
      <c r="G1691" s="117"/>
      <c r="H1691" s="117"/>
      <c r="I1691" s="216"/>
      <c r="J1691" s="216"/>
      <c r="K1691" s="216"/>
      <c r="L1691" s="216"/>
      <c r="M1691" s="216"/>
      <c r="N1691" s="216"/>
      <c r="O1691" s="216"/>
      <c r="P1691" s="216"/>
      <c r="Q1691" s="216"/>
      <c r="R1691" s="216"/>
      <c r="S1691" s="216"/>
      <c r="T1691" s="216"/>
      <c r="U1691" s="216"/>
      <c r="V1691" s="216"/>
    </row>
    <row r="1692" spans="1:22" x14ac:dyDescent="0.3">
      <c r="A1692" s="117"/>
      <c r="B1692" s="117"/>
      <c r="C1692" s="117"/>
      <c r="D1692" s="117"/>
      <c r="E1692" s="117"/>
      <c r="F1692" s="117"/>
      <c r="G1692" s="117"/>
      <c r="H1692" s="117"/>
      <c r="I1692" s="216"/>
      <c r="J1692" s="216"/>
      <c r="K1692" s="216"/>
      <c r="L1692" s="216"/>
      <c r="M1692" s="216"/>
      <c r="N1692" s="216"/>
      <c r="O1692" s="216"/>
      <c r="P1692" s="216"/>
      <c r="Q1692" s="216"/>
      <c r="R1692" s="216"/>
      <c r="S1692" s="216"/>
      <c r="T1692" s="216"/>
      <c r="U1692" s="216"/>
      <c r="V1692" s="216"/>
    </row>
    <row r="1693" spans="1:22" x14ac:dyDescent="0.3">
      <c r="A1693" s="117"/>
      <c r="B1693" s="117"/>
      <c r="C1693" s="117" t="s">
        <v>35</v>
      </c>
      <c r="D1693" s="117"/>
      <c r="E1693" s="117"/>
      <c r="F1693" s="117" t="e">
        <f>ABS(B1687)/((B1689*B1691)^0.5)</f>
        <v>#VALUE!</v>
      </c>
      <c r="G1693" s="117"/>
      <c r="H1693" s="117"/>
      <c r="I1693" s="216"/>
      <c r="J1693" s="216"/>
      <c r="K1693" s="216"/>
      <c r="L1693" s="216"/>
      <c r="M1693" s="216"/>
      <c r="N1693" s="216"/>
      <c r="O1693" s="216"/>
      <c r="P1693" s="216"/>
      <c r="Q1693" s="216"/>
      <c r="R1693" s="216"/>
      <c r="S1693" s="216"/>
      <c r="T1693" s="216"/>
      <c r="U1693" s="216"/>
      <c r="V1693" s="216"/>
    </row>
    <row r="1694" spans="1:22" x14ac:dyDescent="0.3">
      <c r="A1694" s="117"/>
      <c r="B1694" s="117"/>
      <c r="C1694" s="117"/>
      <c r="D1694" s="117"/>
      <c r="E1694" s="117"/>
      <c r="F1694" s="117"/>
      <c r="G1694" s="117"/>
      <c r="H1694" s="117"/>
      <c r="I1694" s="216"/>
      <c r="J1694" s="216"/>
      <c r="K1694" s="216"/>
      <c r="L1694" s="216"/>
      <c r="M1694" s="216"/>
      <c r="N1694" s="216"/>
      <c r="O1694" s="216"/>
      <c r="P1694" s="216"/>
      <c r="Q1694" s="216"/>
      <c r="R1694" s="216"/>
      <c r="S1694" s="216"/>
      <c r="T1694" s="216"/>
      <c r="U1694" s="216"/>
      <c r="V1694" s="216"/>
    </row>
    <row r="1695" spans="1:22" x14ac:dyDescent="0.3">
      <c r="A1695" s="117"/>
      <c r="B1695" s="117"/>
      <c r="C1695" s="117" t="s">
        <v>36</v>
      </c>
      <c r="D1695" s="117"/>
      <c r="E1695" s="117"/>
      <c r="F1695" s="117" t="e">
        <f>IF(D1703*F1703=0,0,F1693)</f>
        <v>#VALUE!</v>
      </c>
      <c r="G1695" s="117"/>
      <c r="H1695" s="117"/>
      <c r="I1695" s="216"/>
      <c r="J1695" s="216"/>
      <c r="K1695" s="216"/>
      <c r="L1695" s="216"/>
      <c r="M1695" s="216"/>
      <c r="N1695" s="216"/>
      <c r="O1695" s="216"/>
      <c r="P1695" s="216"/>
      <c r="Q1695" s="216"/>
      <c r="R1695" s="216"/>
      <c r="S1695" s="216"/>
      <c r="T1695" s="216"/>
      <c r="U1695" s="216"/>
      <c r="V1695" s="216"/>
    </row>
    <row r="1696" spans="1:22" x14ac:dyDescent="0.3">
      <c r="A1696" s="117"/>
      <c r="B1696" s="117"/>
      <c r="C1696" s="117"/>
      <c r="D1696" s="117"/>
      <c r="E1696" s="117"/>
      <c r="F1696" s="117"/>
      <c r="G1696" s="117"/>
      <c r="H1696" s="117"/>
      <c r="I1696" s="216"/>
      <c r="J1696" s="216"/>
      <c r="K1696" s="216"/>
      <c r="L1696" s="216"/>
      <c r="M1696" s="216"/>
      <c r="N1696" s="216"/>
      <c r="O1696" s="216"/>
      <c r="P1696" s="216"/>
      <c r="Q1696" s="216"/>
      <c r="R1696" s="216"/>
      <c r="S1696" s="216"/>
      <c r="T1696" s="216"/>
      <c r="U1696" s="216"/>
      <c r="V1696" s="216"/>
    </row>
    <row r="1697" spans="1:22" x14ac:dyDescent="0.3">
      <c r="A1697" s="117"/>
      <c r="B1697" s="117"/>
      <c r="C1697" s="117" t="s">
        <v>28</v>
      </c>
      <c r="D1697" s="117" t="e">
        <f>(I1684-F1697*A1684)/B1685</f>
        <v>#VALUE!</v>
      </c>
      <c r="E1697" s="117" t="s">
        <v>31</v>
      </c>
      <c r="F1697" s="117" t="e">
        <f>(B1687/B1689)</f>
        <v>#VALUE!</v>
      </c>
      <c r="G1697" s="117"/>
      <c r="H1697" s="117"/>
      <c r="I1697" s="216"/>
      <c r="J1697" s="216"/>
      <c r="K1697" s="216"/>
      <c r="L1697" s="216"/>
      <c r="M1697" s="216"/>
      <c r="N1697" s="216"/>
      <c r="O1697" s="216"/>
      <c r="P1697" s="216"/>
      <c r="Q1697" s="216"/>
      <c r="R1697" s="216"/>
      <c r="S1697" s="216"/>
      <c r="T1697" s="216"/>
      <c r="U1697" s="216"/>
      <c r="V1697" s="216"/>
    </row>
    <row r="1698" spans="1:22" x14ac:dyDescent="0.3">
      <c r="A1698" s="117"/>
      <c r="B1698" s="117"/>
      <c r="C1698" s="117"/>
      <c r="D1698" s="117"/>
      <c r="E1698" s="117"/>
      <c r="F1698" s="117"/>
      <c r="G1698" s="117"/>
      <c r="H1698" s="117"/>
      <c r="I1698" s="216"/>
      <c r="J1698" s="216"/>
      <c r="K1698" s="216"/>
      <c r="L1698" s="216"/>
      <c r="M1698" s="216"/>
      <c r="N1698" s="216"/>
      <c r="O1698" s="216"/>
      <c r="P1698" s="216"/>
      <c r="Q1698" s="216"/>
      <c r="R1698" s="216"/>
      <c r="S1698" s="216"/>
      <c r="T1698" s="216"/>
      <c r="U1698" s="216"/>
      <c r="V1698" s="216"/>
    </row>
    <row r="1699" spans="1:22" x14ac:dyDescent="0.3">
      <c r="A1699" s="117"/>
      <c r="B1699" s="117"/>
      <c r="C1699" s="117" t="s">
        <v>29</v>
      </c>
      <c r="D1699" s="117" t="e">
        <f>((2.71828184^(-D1697/F1697)))-ABS(V1643-W1643)</f>
        <v>#VALUE!</v>
      </c>
      <c r="E1699" s="117" t="s">
        <v>32</v>
      </c>
      <c r="F1699" s="117">
        <f>'FALL A+F'!$F$159</f>
        <v>0</v>
      </c>
      <c r="G1699" s="117"/>
      <c r="H1699" s="117"/>
      <c r="I1699" s="216"/>
      <c r="J1699" s="216"/>
      <c r="K1699" s="216"/>
      <c r="L1699" s="216"/>
      <c r="M1699" s="216"/>
      <c r="N1699" s="216"/>
      <c r="O1699" s="216"/>
      <c r="P1699" s="216"/>
      <c r="Q1699" s="216"/>
      <c r="R1699" s="216"/>
      <c r="S1699" s="216"/>
      <c r="T1699" s="216"/>
      <c r="U1699" s="216"/>
      <c r="V1699" s="216"/>
    </row>
    <row r="1700" spans="1:22" x14ac:dyDescent="0.3">
      <c r="A1700" s="117"/>
      <c r="B1700" s="117"/>
      <c r="C1700" s="117"/>
      <c r="D1700" s="117"/>
      <c r="E1700" s="117"/>
      <c r="F1700" s="117"/>
      <c r="G1700" s="117"/>
      <c r="H1700" s="117"/>
      <c r="I1700" s="216"/>
      <c r="J1700" s="216"/>
      <c r="K1700" s="216"/>
      <c r="L1700" s="216"/>
      <c r="M1700" s="216"/>
      <c r="N1700" s="216"/>
      <c r="O1700" s="216"/>
      <c r="P1700" s="216"/>
      <c r="Q1700" s="216"/>
      <c r="R1700" s="216"/>
      <c r="S1700" s="216"/>
      <c r="T1700" s="216"/>
      <c r="U1700" s="216"/>
      <c r="V1700" s="216"/>
    </row>
    <row r="1701" spans="1:22" x14ac:dyDescent="0.3">
      <c r="A1701" s="117"/>
      <c r="B1701" s="117"/>
      <c r="C1701" s="117" t="s">
        <v>30</v>
      </c>
      <c r="D1701" s="117">
        <f>(E1682+F1701)</f>
        <v>43.199999999999996</v>
      </c>
      <c r="E1701" s="117" t="s">
        <v>20</v>
      </c>
      <c r="F1701" s="117">
        <f>(MAX(B1562:B1601)-MIN(B1562:B1601))*3.8</f>
        <v>34.199999999999996</v>
      </c>
      <c r="G1701" s="117"/>
      <c r="H1701" s="117"/>
      <c r="I1701" s="216"/>
      <c r="J1701" s="216"/>
      <c r="K1701" s="216"/>
      <c r="L1701" s="216"/>
      <c r="M1701" s="216"/>
      <c r="N1701" s="216"/>
      <c r="O1701" s="216"/>
      <c r="P1701" s="216"/>
      <c r="Q1701" s="216"/>
      <c r="R1701" s="216"/>
      <c r="S1701" s="216"/>
      <c r="T1701" s="216"/>
      <c r="U1701" s="216"/>
      <c r="V1701" s="216"/>
    </row>
    <row r="1702" spans="1:22" x14ac:dyDescent="0.3">
      <c r="A1702" s="117"/>
      <c r="B1702" s="117"/>
      <c r="C1702" s="117"/>
      <c r="D1702" s="117"/>
      <c r="E1702" s="117"/>
      <c r="F1702" s="117"/>
      <c r="G1702" s="117"/>
      <c r="H1702" s="117"/>
      <c r="I1702" s="216"/>
      <c r="J1702" s="216"/>
      <c r="K1702" s="216"/>
      <c r="L1702" s="216"/>
      <c r="M1702" s="216"/>
      <c r="N1702" s="216"/>
      <c r="O1702" s="216"/>
      <c r="P1702" s="216"/>
      <c r="Q1702" s="216"/>
      <c r="R1702" s="216"/>
      <c r="S1702" s="216"/>
      <c r="T1702" s="216"/>
      <c r="U1702" s="216"/>
      <c r="V1702" s="216"/>
    </row>
    <row r="1703" spans="1:22" x14ac:dyDescent="0.3">
      <c r="A1703" s="117"/>
      <c r="B1703" s="117"/>
      <c r="C1703" s="117" t="s">
        <v>22</v>
      </c>
      <c r="D1703" s="117" t="e">
        <f>IF(A1682&lt;D1699,0,F1693)</f>
        <v>#VALUE!</v>
      </c>
      <c r="E1703" s="117" t="s">
        <v>24</v>
      </c>
      <c r="F1703" s="117" t="e">
        <f>IF(A1643&gt;D1699,0,D1699)</f>
        <v>#VALUE!</v>
      </c>
      <c r="G1703" s="117"/>
      <c r="H1703" s="117"/>
      <c r="I1703" s="216"/>
      <c r="J1703" s="216"/>
      <c r="K1703" s="216"/>
      <c r="L1703" s="216"/>
      <c r="M1703" s="216"/>
      <c r="N1703" s="216"/>
      <c r="O1703" s="216"/>
      <c r="P1703" s="216"/>
      <c r="Q1703" s="216"/>
      <c r="R1703" s="216"/>
      <c r="S1703" s="216"/>
      <c r="T1703" s="216"/>
      <c r="U1703" s="216"/>
      <c r="V1703" s="216"/>
    </row>
    <row r="1704" spans="1:22" x14ac:dyDescent="0.3">
      <c r="A1704" s="117"/>
      <c r="B1704" s="117"/>
      <c r="C1704" s="117"/>
      <c r="D1704" s="117"/>
      <c r="E1704" s="117"/>
      <c r="F1704" s="117"/>
      <c r="G1704" s="117"/>
      <c r="H1704" s="117"/>
      <c r="I1704" s="216"/>
      <c r="J1704" s="216"/>
      <c r="K1704" s="216"/>
      <c r="L1704" s="216"/>
      <c r="M1704" s="216"/>
      <c r="N1704" s="216"/>
      <c r="O1704" s="216"/>
      <c r="P1704" s="216"/>
      <c r="Q1704" s="216"/>
      <c r="R1704" s="216"/>
      <c r="S1704" s="216"/>
      <c r="T1704" s="216"/>
      <c r="U1704" s="216"/>
      <c r="V1704" s="216"/>
    </row>
    <row r="1705" spans="1:22" x14ac:dyDescent="0.3">
      <c r="A1705" s="117"/>
      <c r="B1705" s="117"/>
      <c r="C1705" s="117" t="s">
        <v>23</v>
      </c>
      <c r="D1705" s="117" t="s">
        <v>21</v>
      </c>
      <c r="E1705" s="117"/>
      <c r="F1705" s="117"/>
      <c r="G1705" s="117"/>
      <c r="H1705" s="117"/>
      <c r="I1705" s="216"/>
      <c r="J1705" s="216"/>
      <c r="K1705" s="216"/>
      <c r="L1705" s="216"/>
      <c r="M1705" s="216"/>
      <c r="N1705" s="216"/>
      <c r="O1705" s="216"/>
      <c r="P1705" s="216"/>
      <c r="Q1705" s="216"/>
      <c r="R1705" s="216"/>
      <c r="S1705" s="216"/>
      <c r="T1705" s="216"/>
      <c r="U1705" s="216"/>
      <c r="V1705" s="216"/>
    </row>
    <row r="1706" spans="1:22" x14ac:dyDescent="0.3">
      <c r="A1706" s="117"/>
      <c r="B1706" s="117"/>
      <c r="C1706" s="117"/>
      <c r="D1706" s="117"/>
      <c r="E1706" s="117"/>
      <c r="F1706" s="117"/>
      <c r="G1706" s="117"/>
      <c r="H1706" s="117"/>
      <c r="I1706" s="216"/>
      <c r="J1706" s="216"/>
      <c r="K1706" s="216"/>
      <c r="L1706" s="216"/>
      <c r="M1706" s="216"/>
      <c r="N1706" s="216"/>
      <c r="O1706" s="216"/>
      <c r="P1706" s="216"/>
      <c r="Q1706" s="216"/>
      <c r="R1706" s="216"/>
      <c r="S1706" s="216"/>
      <c r="T1706" s="216"/>
      <c r="U1706" s="216"/>
      <c r="V1706" s="216"/>
    </row>
    <row r="1707" spans="1:22" x14ac:dyDescent="0.3">
      <c r="A1707" s="117"/>
      <c r="B1707" s="117"/>
      <c r="C1707" s="117"/>
      <c r="D1707" s="117"/>
      <c r="E1707" s="117"/>
      <c r="F1707" s="117"/>
      <c r="G1707" s="117"/>
      <c r="H1707" s="117"/>
      <c r="I1707" s="216"/>
      <c r="J1707" s="216"/>
      <c r="K1707" s="216"/>
      <c r="L1707" s="216"/>
      <c r="M1707" s="216"/>
      <c r="N1707" s="216"/>
      <c r="O1707" s="216"/>
      <c r="P1707" s="216"/>
      <c r="Q1707" s="216"/>
      <c r="R1707" s="216"/>
      <c r="S1707" s="216"/>
      <c r="T1707" s="216"/>
      <c r="U1707" s="216"/>
      <c r="V1707" s="216"/>
    </row>
    <row r="1708" spans="1:22" x14ac:dyDescent="0.3">
      <c r="A1708" s="117"/>
      <c r="B1708" s="117"/>
      <c r="C1708" s="117" t="s">
        <v>25</v>
      </c>
      <c r="D1708" s="117"/>
      <c r="E1708" s="117"/>
      <c r="F1708" s="117"/>
      <c r="G1708" s="117"/>
      <c r="H1708" s="117"/>
      <c r="I1708" s="216"/>
      <c r="J1708" s="216"/>
      <c r="K1708" s="216"/>
      <c r="L1708" s="216"/>
      <c r="M1708" s="216"/>
      <c r="N1708" s="216"/>
      <c r="O1708" s="216"/>
      <c r="P1708" s="216"/>
      <c r="Q1708" s="216"/>
      <c r="R1708" s="216"/>
      <c r="S1708" s="216"/>
      <c r="T1708" s="216"/>
      <c r="U1708" s="216"/>
      <c r="V1708" s="216"/>
    </row>
    <row r="1709" spans="1:22" x14ac:dyDescent="0.3">
      <c r="A1709" s="117"/>
      <c r="B1709" s="117"/>
      <c r="C1709" s="117"/>
      <c r="D1709" s="117"/>
      <c r="E1709" s="117"/>
      <c r="F1709" s="117"/>
      <c r="G1709" s="117"/>
      <c r="H1709" s="117"/>
      <c r="I1709" s="216"/>
      <c r="J1709" s="216"/>
      <c r="K1709" s="216"/>
      <c r="L1709" s="216"/>
      <c r="M1709" s="216"/>
      <c r="N1709" s="216"/>
      <c r="O1709" s="216"/>
      <c r="P1709" s="216"/>
      <c r="Q1709" s="216"/>
      <c r="R1709" s="216"/>
      <c r="S1709" s="216"/>
      <c r="T1709" s="216"/>
      <c r="U1709" s="216"/>
      <c r="V1709" s="216"/>
    </row>
    <row r="1710" spans="1:22" x14ac:dyDescent="0.3">
      <c r="A1710" s="117"/>
      <c r="B1710" s="117"/>
      <c r="C1710" s="117" t="s">
        <v>26</v>
      </c>
      <c r="D1710" s="117">
        <v>700</v>
      </c>
      <c r="E1710" s="117" t="s">
        <v>33</v>
      </c>
      <c r="F1710" s="117" t="e">
        <f>((2.71828184^(F1697*LN((D1710)+ABS(V1643-W1643)))+D1697)/((2.71828184^(F1697*LN((D1710)+ABS(V1643-W1643)))+D1697)+1))*1</f>
        <v>#VALUE!</v>
      </c>
      <c r="G1710" s="117"/>
      <c r="H1710" s="117"/>
      <c r="I1710" s="216"/>
      <c r="J1710" s="216"/>
      <c r="K1710" s="216"/>
      <c r="L1710" s="216"/>
      <c r="M1710" s="216"/>
      <c r="N1710" s="216"/>
      <c r="O1710" s="216"/>
      <c r="P1710" s="216"/>
      <c r="Q1710" s="216"/>
      <c r="R1710" s="216"/>
      <c r="S1710" s="216"/>
      <c r="T1710" s="216"/>
      <c r="U1710" s="216"/>
      <c r="V1710" s="216"/>
    </row>
    <row r="1711" spans="1:22" x14ac:dyDescent="0.3">
      <c r="A1711" s="117"/>
      <c r="B1711" s="117"/>
      <c r="C1711" s="117" t="s">
        <v>49</v>
      </c>
      <c r="D1711" s="117"/>
      <c r="E1711" s="117"/>
      <c r="F1711" s="117"/>
      <c r="G1711" s="117"/>
      <c r="H1711" s="117"/>
      <c r="I1711" s="216"/>
      <c r="J1711" s="216"/>
      <c r="K1711" s="216"/>
      <c r="L1711" s="216"/>
      <c r="M1711" s="216"/>
      <c r="N1711" s="216"/>
      <c r="O1711" s="216"/>
      <c r="P1711" s="216"/>
      <c r="Q1711" s="216"/>
      <c r="R1711" s="216"/>
      <c r="S1711" s="216"/>
      <c r="T1711" s="216"/>
      <c r="U1711" s="216"/>
      <c r="V1711" s="216"/>
    </row>
    <row r="1712" spans="1:22" x14ac:dyDescent="0.3">
      <c r="A1712" s="117"/>
      <c r="B1712" s="117"/>
      <c r="C1712" s="117"/>
      <c r="D1712" s="117"/>
      <c r="E1712" s="117"/>
      <c r="F1712" s="117"/>
      <c r="G1712" s="117"/>
      <c r="H1712" s="117"/>
      <c r="I1712" s="216"/>
      <c r="J1712" s="216"/>
      <c r="K1712" s="216"/>
      <c r="L1712" s="216"/>
      <c r="M1712" s="216"/>
      <c r="N1712" s="216"/>
      <c r="O1712" s="216"/>
      <c r="P1712" s="216"/>
      <c r="Q1712" s="216"/>
      <c r="R1712" s="216"/>
      <c r="S1712" s="216"/>
      <c r="T1712" s="216"/>
      <c r="U1712" s="216"/>
      <c r="V1712" s="216"/>
    </row>
    <row r="1713" spans="1:22" x14ac:dyDescent="0.3">
      <c r="A1713" s="117"/>
      <c r="B1713" s="117"/>
      <c r="C1713" s="117" t="s">
        <v>27</v>
      </c>
      <c r="D1713" s="117">
        <v>302.83999999999997</v>
      </c>
      <c r="E1713" s="117" t="s">
        <v>34</v>
      </c>
      <c r="F1713" s="117" t="e">
        <f>(2.71828184^((LN((D1713/D1701)/(1-(D1713/D1701)))-D1697)/F1697))</f>
        <v>#NUM!</v>
      </c>
      <c r="G1713" s="117"/>
      <c r="H1713" s="117"/>
      <c r="I1713" s="216"/>
      <c r="J1713" s="216"/>
      <c r="K1713" s="216"/>
      <c r="L1713" s="216"/>
      <c r="M1713" s="216"/>
      <c r="N1713" s="216"/>
      <c r="O1713" s="216"/>
      <c r="P1713" s="216"/>
      <c r="Q1713" s="216"/>
      <c r="R1713" s="216"/>
      <c r="S1713" s="216"/>
      <c r="T1713" s="216"/>
      <c r="U1713" s="216"/>
      <c r="V1713" s="216"/>
    </row>
    <row r="1714" spans="1:22" x14ac:dyDescent="0.3">
      <c r="A1714" s="117"/>
      <c r="B1714" s="117"/>
      <c r="C1714" s="117" t="s">
        <v>38</v>
      </c>
      <c r="D1714" s="117"/>
      <c r="E1714" s="117"/>
      <c r="F1714" s="117"/>
      <c r="G1714" s="117"/>
      <c r="H1714" s="117"/>
      <c r="I1714" s="216"/>
      <c r="J1714" s="216"/>
      <c r="K1714" s="216"/>
      <c r="L1714" s="216"/>
      <c r="M1714" s="216"/>
      <c r="N1714" s="216"/>
      <c r="O1714" s="216"/>
      <c r="P1714" s="216"/>
      <c r="Q1714" s="216"/>
      <c r="R1714" s="216"/>
      <c r="S1714" s="216"/>
      <c r="T1714" s="216"/>
      <c r="U1714" s="216"/>
      <c r="V1714" s="216"/>
    </row>
    <row r="1715" spans="1:22" x14ac:dyDescent="0.3">
      <c r="A1715" s="117"/>
      <c r="B1715" s="117"/>
      <c r="C1715" s="117" t="s">
        <v>39</v>
      </c>
      <c r="D1715" s="117"/>
      <c r="E1715" s="117"/>
      <c r="F1715" s="117"/>
      <c r="G1715" s="117"/>
      <c r="H1715" s="117"/>
      <c r="I1715" s="216"/>
      <c r="J1715" s="216"/>
      <c r="K1715" s="216"/>
      <c r="L1715" s="216"/>
      <c r="M1715" s="216"/>
      <c r="N1715" s="216"/>
      <c r="O1715" s="216"/>
      <c r="P1715" s="216"/>
      <c r="Q1715" s="216"/>
      <c r="R1715" s="216"/>
      <c r="S1715" s="216"/>
      <c r="T1715" s="216"/>
      <c r="U1715" s="216"/>
      <c r="V1715" s="216"/>
    </row>
    <row r="1716" spans="1:22" x14ac:dyDescent="0.3">
      <c r="A1716" s="117"/>
      <c r="B1716" s="117"/>
      <c r="C1716" s="117"/>
      <c r="D1716" s="117"/>
      <c r="E1716" s="117"/>
      <c r="F1716" s="117"/>
      <c r="G1716" s="117"/>
      <c r="H1716" s="117"/>
      <c r="I1716" s="216"/>
      <c r="J1716" s="216"/>
      <c r="K1716" s="216"/>
      <c r="L1716" s="216"/>
      <c r="M1716" s="216"/>
      <c r="N1716" s="216"/>
      <c r="O1716" s="216"/>
      <c r="P1716" s="216"/>
      <c r="Q1716" s="216"/>
      <c r="R1716" s="216"/>
      <c r="S1716" s="216"/>
      <c r="T1716" s="216"/>
      <c r="U1716" s="216"/>
      <c r="V1716" s="216"/>
    </row>
    <row r="1717" spans="1:22" x14ac:dyDescent="0.3">
      <c r="A1717" s="117"/>
      <c r="B1717" s="117"/>
      <c r="C1717" s="117"/>
      <c r="D1717" s="117"/>
      <c r="E1717" s="117"/>
      <c r="F1717" s="117"/>
      <c r="G1717" s="117"/>
      <c r="H1717" s="117"/>
      <c r="I1717" s="216"/>
      <c r="J1717" s="216"/>
      <c r="K1717" s="216"/>
      <c r="L1717" s="216"/>
      <c r="M1717" s="216"/>
      <c r="N1717" s="216"/>
      <c r="O1717" s="216"/>
      <c r="P1717" s="216"/>
      <c r="Q1717" s="216"/>
      <c r="R1717" s="216"/>
      <c r="S1717" s="216"/>
      <c r="T1717" s="216"/>
      <c r="U1717" s="216"/>
      <c r="V1717" s="216"/>
    </row>
    <row r="1718" spans="1:22" x14ac:dyDescent="0.3">
      <c r="A1718" s="117"/>
      <c r="B1718" s="117"/>
      <c r="C1718" s="117"/>
      <c r="D1718" s="117"/>
      <c r="E1718" s="117"/>
      <c r="F1718" s="117"/>
      <c r="G1718" s="117"/>
      <c r="H1718" s="117"/>
      <c r="I1718" s="216"/>
      <c r="J1718" s="216"/>
      <c r="K1718" s="216"/>
      <c r="L1718" s="216"/>
      <c r="M1718" s="216"/>
      <c r="N1718" s="216"/>
      <c r="O1718" s="216"/>
      <c r="P1718" s="216"/>
      <c r="Q1718" s="216"/>
      <c r="R1718" s="216"/>
      <c r="S1718" s="216"/>
      <c r="T1718" s="216"/>
      <c r="U1718" s="216"/>
      <c r="V1718" s="216"/>
    </row>
    <row r="1719" spans="1:22" x14ac:dyDescent="0.3">
      <c r="A1719" s="117"/>
      <c r="B1719" s="117"/>
      <c r="C1719" s="117"/>
      <c r="D1719" s="117"/>
      <c r="E1719" s="117"/>
      <c r="F1719" s="117"/>
      <c r="G1719" s="117"/>
      <c r="H1719" s="117"/>
      <c r="I1719" s="216"/>
      <c r="J1719" s="216"/>
      <c r="K1719" s="216"/>
      <c r="L1719" s="216"/>
      <c r="M1719" s="216"/>
      <c r="N1719" s="216"/>
      <c r="O1719" s="216"/>
      <c r="P1719" s="216"/>
      <c r="Q1719" s="216"/>
      <c r="R1719" s="216"/>
      <c r="S1719" s="216"/>
      <c r="T1719" s="216"/>
      <c r="U1719" s="216"/>
      <c r="V1719" s="216"/>
    </row>
    <row r="1720" spans="1:22" x14ac:dyDescent="0.3">
      <c r="A1720" s="117"/>
      <c r="B1720" s="117"/>
      <c r="C1720" s="117"/>
      <c r="D1720" s="117"/>
      <c r="E1720" s="117"/>
      <c r="F1720" s="117"/>
      <c r="G1720" s="117"/>
      <c r="H1720" s="117"/>
      <c r="I1720" s="216"/>
      <c r="J1720" s="216"/>
      <c r="K1720" s="216"/>
      <c r="L1720" s="216"/>
      <c r="M1720" s="216"/>
      <c r="N1720" s="216"/>
      <c r="O1720" s="216"/>
      <c r="P1720" s="216"/>
      <c r="Q1720" s="216"/>
      <c r="R1720" s="216"/>
      <c r="S1720" s="216"/>
      <c r="T1720" s="216"/>
      <c r="U1720" s="216"/>
      <c r="V1720" s="216"/>
    </row>
    <row r="1721" spans="1:22" x14ac:dyDescent="0.3">
      <c r="A1721" s="117"/>
      <c r="B1721" s="117"/>
      <c r="C1721" s="117"/>
      <c r="D1721" s="117"/>
      <c r="E1721" s="117"/>
      <c r="F1721" s="117"/>
      <c r="G1721" s="117"/>
      <c r="H1721" s="117"/>
      <c r="I1721" s="216"/>
      <c r="J1721" s="216"/>
      <c r="K1721" s="216"/>
      <c r="L1721" s="216"/>
      <c r="M1721" s="216"/>
      <c r="N1721" s="216"/>
      <c r="O1721" s="216"/>
      <c r="P1721" s="216"/>
      <c r="Q1721" s="216"/>
      <c r="R1721" s="216"/>
      <c r="S1721" s="216"/>
      <c r="T1721" s="216"/>
      <c r="U1721" s="216"/>
      <c r="V1721" s="216"/>
    </row>
    <row r="1722" spans="1:22" x14ac:dyDescent="0.3">
      <c r="A1722" s="117"/>
      <c r="B1722" s="117"/>
      <c r="C1722" s="117"/>
      <c r="D1722" s="117"/>
      <c r="E1722" s="117"/>
      <c r="F1722" s="117"/>
      <c r="G1722" s="117"/>
      <c r="H1722" s="117"/>
      <c r="I1722" s="216"/>
      <c r="J1722" s="216"/>
      <c r="K1722" s="216"/>
      <c r="L1722" s="216"/>
      <c r="M1722" s="216"/>
      <c r="N1722" s="216"/>
      <c r="O1722" s="216"/>
      <c r="P1722" s="216"/>
      <c r="Q1722" s="216"/>
      <c r="R1722" s="216"/>
      <c r="S1722" s="216"/>
      <c r="T1722" s="216"/>
      <c r="U1722" s="216"/>
      <c r="V1722" s="216"/>
    </row>
    <row r="1723" spans="1:22" x14ac:dyDescent="0.3">
      <c r="A1723" s="117" t="s">
        <v>7</v>
      </c>
      <c r="B1723" s="117" t="s">
        <v>8</v>
      </c>
      <c r="C1723" s="117" t="s">
        <v>12</v>
      </c>
      <c r="D1723" s="117" t="s">
        <v>9</v>
      </c>
      <c r="E1723" s="117" t="s">
        <v>10</v>
      </c>
      <c r="F1723" s="117" t="s">
        <v>17</v>
      </c>
      <c r="G1723" s="117" t="s">
        <v>14</v>
      </c>
      <c r="H1723" s="117"/>
      <c r="I1723" s="216"/>
      <c r="J1723" s="216"/>
      <c r="K1723" s="216"/>
      <c r="L1723" s="216"/>
      <c r="M1723" s="216"/>
      <c r="N1723" s="216"/>
      <c r="O1723" s="216"/>
      <c r="P1723" s="216"/>
      <c r="Q1723" s="216"/>
      <c r="R1723" s="216"/>
      <c r="S1723" s="216"/>
      <c r="T1723" s="216"/>
      <c r="U1723" s="216"/>
      <c r="V1723" s="216"/>
    </row>
    <row r="1724" spans="1:22" x14ac:dyDescent="0.3">
      <c r="A1724" s="117">
        <f t="shared" ref="A1724:B1743" si="113">A6</f>
        <v>0</v>
      </c>
      <c r="B1724" s="117">
        <f t="shared" si="113"/>
        <v>0</v>
      </c>
      <c r="C1724" s="117">
        <f t="shared" ref="C1724:C1763" si="114">(A1724^2)</f>
        <v>0</v>
      </c>
      <c r="D1724" s="117">
        <f>IF(B1724=0,E1724,B1724)</f>
        <v>9</v>
      </c>
      <c r="E1724" s="117">
        <f>MAX(B1724:B1763)</f>
        <v>9</v>
      </c>
      <c r="F1724" s="117">
        <f>IF(B1724="","",(((E1724+F1782)/(D1724))-10^-0.0000001)^-1)</f>
        <v>0.24999998560884568</v>
      </c>
      <c r="G1724" s="117">
        <f>IF(B1724="",1,F1724)</f>
        <v>0.24999998560884568</v>
      </c>
      <c r="H1724" s="117"/>
      <c r="I1724" s="216"/>
      <c r="J1724" s="216"/>
      <c r="K1724" s="216"/>
      <c r="L1724" s="216"/>
      <c r="M1724" s="216"/>
      <c r="N1724" s="216"/>
      <c r="O1724" s="216"/>
      <c r="P1724" s="216"/>
      <c r="Q1724" s="216"/>
      <c r="R1724" s="216"/>
      <c r="S1724" s="216"/>
      <c r="T1724" s="216"/>
      <c r="U1724" s="216"/>
      <c r="V1724" s="216"/>
    </row>
    <row r="1725" spans="1:22" x14ac:dyDescent="0.3">
      <c r="A1725" s="117">
        <f t="shared" si="113"/>
        <v>0</v>
      </c>
      <c r="B1725" s="117">
        <f t="shared" si="113"/>
        <v>0</v>
      </c>
      <c r="C1725" s="117">
        <f t="shared" si="114"/>
        <v>0</v>
      </c>
      <c r="D1725" s="117">
        <f t="shared" ref="D1725:D1763" si="115">IF(B1725=0,E1725,B1725)</f>
        <v>9</v>
      </c>
      <c r="E1725" s="117">
        <f>(E1724)</f>
        <v>9</v>
      </c>
      <c r="F1725" s="117">
        <f>IF(B1725="","",(((E1725+F1782)/(D1725))-10^-0.0000001)^-1)</f>
        <v>0.24999998560884568</v>
      </c>
      <c r="G1725" s="117">
        <f t="shared" ref="G1725:G1763" si="116">IF(B1725="",1,F1725)</f>
        <v>0.24999998560884568</v>
      </c>
      <c r="H1725" s="117"/>
      <c r="I1725" s="216"/>
      <c r="J1725" s="216"/>
      <c r="K1725" s="216"/>
      <c r="L1725" s="216"/>
      <c r="M1725" s="216"/>
      <c r="N1725" s="216"/>
      <c r="O1725" s="216"/>
      <c r="P1725" s="216"/>
      <c r="Q1725" s="216"/>
      <c r="R1725" s="216"/>
      <c r="S1725" s="216"/>
      <c r="T1725" s="216"/>
      <c r="U1725" s="216"/>
      <c r="V1725" s="216"/>
    </row>
    <row r="1726" spans="1:22" x14ac:dyDescent="0.3">
      <c r="A1726" s="117">
        <f t="shared" si="113"/>
        <v>0</v>
      </c>
      <c r="B1726" s="117">
        <f t="shared" si="113"/>
        <v>0</v>
      </c>
      <c r="C1726" s="117">
        <f t="shared" si="114"/>
        <v>0</v>
      </c>
      <c r="D1726" s="117">
        <f t="shared" si="115"/>
        <v>9</v>
      </c>
      <c r="E1726" s="117">
        <f t="shared" ref="E1726:E1763" si="117">(E1725)</f>
        <v>9</v>
      </c>
      <c r="F1726" s="117">
        <f>IF(B1726="","",(((E1726+F1782)/(D1726))-10^-0.0000001)^-1)</f>
        <v>0.24999998560884568</v>
      </c>
      <c r="G1726" s="117">
        <f t="shared" si="116"/>
        <v>0.24999998560884568</v>
      </c>
      <c r="H1726" s="117"/>
      <c r="I1726" s="216"/>
      <c r="J1726" s="216"/>
      <c r="K1726" s="216"/>
      <c r="L1726" s="216"/>
      <c r="M1726" s="216"/>
      <c r="N1726" s="216"/>
      <c r="O1726" s="216"/>
      <c r="P1726" s="216"/>
      <c r="Q1726" s="216"/>
      <c r="R1726" s="216"/>
      <c r="S1726" s="216"/>
      <c r="T1726" s="216"/>
      <c r="U1726" s="216"/>
      <c r="V1726" s="216"/>
    </row>
    <row r="1727" spans="1:22" x14ac:dyDescent="0.3">
      <c r="A1727" s="117">
        <f t="shared" si="113"/>
        <v>0</v>
      </c>
      <c r="B1727" s="117">
        <f t="shared" si="113"/>
        <v>0</v>
      </c>
      <c r="C1727" s="117">
        <f t="shared" si="114"/>
        <v>0</v>
      </c>
      <c r="D1727" s="117">
        <f t="shared" si="115"/>
        <v>9</v>
      </c>
      <c r="E1727" s="117">
        <f t="shared" si="117"/>
        <v>9</v>
      </c>
      <c r="F1727" s="117">
        <f>IF(B1727="","",(((E1727+F1782)/(D1727))-10^-0.0000001)^-1)</f>
        <v>0.24999998560884568</v>
      </c>
      <c r="G1727" s="117">
        <f t="shared" si="116"/>
        <v>0.24999998560884568</v>
      </c>
      <c r="H1727" s="117"/>
      <c r="I1727" s="216"/>
      <c r="J1727" s="216"/>
      <c r="K1727" s="216"/>
      <c r="L1727" s="216"/>
      <c r="M1727" s="216"/>
      <c r="N1727" s="216"/>
      <c r="O1727" s="216"/>
      <c r="P1727" s="216"/>
      <c r="Q1727" s="216"/>
      <c r="R1727" s="216"/>
      <c r="S1727" s="216"/>
      <c r="T1727" s="216"/>
      <c r="U1727" s="216"/>
      <c r="V1727" s="216"/>
    </row>
    <row r="1728" spans="1:22" x14ac:dyDescent="0.3">
      <c r="A1728" s="117">
        <f t="shared" si="113"/>
        <v>0</v>
      </c>
      <c r="B1728" s="117">
        <f t="shared" si="113"/>
        <v>0</v>
      </c>
      <c r="C1728" s="117">
        <f t="shared" si="114"/>
        <v>0</v>
      </c>
      <c r="D1728" s="117">
        <f t="shared" si="115"/>
        <v>9</v>
      </c>
      <c r="E1728" s="117">
        <f t="shared" si="117"/>
        <v>9</v>
      </c>
      <c r="F1728" s="117">
        <f>IF(B1728="","",(((E1728+F1782)/(D1728))-10^-0.0000001)^-1)</f>
        <v>0.24999998560884568</v>
      </c>
      <c r="G1728" s="117">
        <f t="shared" si="116"/>
        <v>0.24999998560884568</v>
      </c>
      <c r="H1728" s="117"/>
      <c r="I1728" s="216"/>
      <c r="J1728" s="216"/>
      <c r="K1728" s="216"/>
      <c r="L1728" s="216"/>
      <c r="M1728" s="216"/>
      <c r="N1728" s="216"/>
      <c r="O1728" s="216"/>
      <c r="P1728" s="216"/>
      <c r="Q1728" s="216"/>
      <c r="R1728" s="216"/>
      <c r="S1728" s="216"/>
      <c r="T1728" s="216"/>
      <c r="U1728" s="216"/>
      <c r="V1728" s="216"/>
    </row>
    <row r="1729" spans="1:22" x14ac:dyDescent="0.3">
      <c r="A1729" s="117">
        <f t="shared" si="113"/>
        <v>0</v>
      </c>
      <c r="B1729" s="117">
        <f t="shared" si="113"/>
        <v>0</v>
      </c>
      <c r="C1729" s="117">
        <f t="shared" si="114"/>
        <v>0</v>
      </c>
      <c r="D1729" s="117">
        <f t="shared" si="115"/>
        <v>9</v>
      </c>
      <c r="E1729" s="117">
        <f t="shared" si="117"/>
        <v>9</v>
      </c>
      <c r="F1729" s="117">
        <f>IF(B1729="","",(((E1729+F1782)/(D1729))-10^-0.0000001)^-1)</f>
        <v>0.24999998560884568</v>
      </c>
      <c r="G1729" s="117">
        <f t="shared" si="116"/>
        <v>0.24999998560884568</v>
      </c>
      <c r="H1729" s="117"/>
      <c r="I1729" s="216"/>
      <c r="J1729" s="216"/>
      <c r="K1729" s="216"/>
      <c r="L1729" s="216"/>
      <c r="M1729" s="216"/>
      <c r="N1729" s="216"/>
      <c r="O1729" s="216"/>
      <c r="P1729" s="216"/>
      <c r="Q1729" s="216"/>
      <c r="R1729" s="216"/>
      <c r="S1729" s="216"/>
      <c r="T1729" s="216"/>
      <c r="U1729" s="216"/>
      <c r="V1729" s="216"/>
    </row>
    <row r="1730" spans="1:22" x14ac:dyDescent="0.3">
      <c r="A1730" s="117">
        <f t="shared" si="113"/>
        <v>0</v>
      </c>
      <c r="B1730" s="117">
        <f t="shared" si="113"/>
        <v>0</v>
      </c>
      <c r="C1730" s="117">
        <f t="shared" si="114"/>
        <v>0</v>
      </c>
      <c r="D1730" s="117">
        <f t="shared" si="115"/>
        <v>9</v>
      </c>
      <c r="E1730" s="117">
        <f t="shared" si="117"/>
        <v>9</v>
      </c>
      <c r="F1730" s="117">
        <f>IF(B1730="","",(((E1730+F1782)/(D1730))-10^-0.0000001)^-1)</f>
        <v>0.24999998560884568</v>
      </c>
      <c r="G1730" s="117">
        <f t="shared" si="116"/>
        <v>0.24999998560884568</v>
      </c>
      <c r="H1730" s="117"/>
      <c r="I1730" s="216"/>
      <c r="J1730" s="216"/>
      <c r="K1730" s="216"/>
      <c r="L1730" s="216"/>
      <c r="M1730" s="216"/>
      <c r="N1730" s="216"/>
      <c r="O1730" s="216"/>
      <c r="P1730" s="216"/>
      <c r="Q1730" s="216"/>
      <c r="R1730" s="216"/>
      <c r="S1730" s="216"/>
      <c r="T1730" s="216"/>
      <c r="U1730" s="216"/>
      <c r="V1730" s="216"/>
    </row>
    <row r="1731" spans="1:22" x14ac:dyDescent="0.3">
      <c r="A1731" s="117">
        <f t="shared" si="113"/>
        <v>0</v>
      </c>
      <c r="B1731" s="117">
        <f t="shared" si="113"/>
        <v>0</v>
      </c>
      <c r="C1731" s="117">
        <f t="shared" si="114"/>
        <v>0</v>
      </c>
      <c r="D1731" s="117">
        <f t="shared" si="115"/>
        <v>9</v>
      </c>
      <c r="E1731" s="117">
        <f t="shared" si="117"/>
        <v>9</v>
      </c>
      <c r="F1731" s="117">
        <f>IF(B1731="","",(((E1731+F1782)/(D1731))-10^-0.0000001)^-1)</f>
        <v>0.24999998560884568</v>
      </c>
      <c r="G1731" s="117">
        <f t="shared" si="116"/>
        <v>0.24999998560884568</v>
      </c>
      <c r="H1731" s="117"/>
      <c r="I1731" s="216"/>
      <c r="J1731" s="216"/>
      <c r="K1731" s="216"/>
      <c r="L1731" s="216"/>
      <c r="M1731" s="216"/>
      <c r="N1731" s="216"/>
      <c r="O1731" s="216"/>
      <c r="P1731" s="216"/>
      <c r="Q1731" s="216"/>
      <c r="R1731" s="216"/>
      <c r="S1731" s="216"/>
      <c r="T1731" s="216"/>
      <c r="U1731" s="216"/>
      <c r="V1731" s="216"/>
    </row>
    <row r="1732" spans="1:22" x14ac:dyDescent="0.3">
      <c r="A1732" s="117">
        <f t="shared" si="113"/>
        <v>0</v>
      </c>
      <c r="B1732" s="117">
        <f t="shared" si="113"/>
        <v>0</v>
      </c>
      <c r="C1732" s="117">
        <f t="shared" si="114"/>
        <v>0</v>
      </c>
      <c r="D1732" s="117">
        <f t="shared" si="115"/>
        <v>9</v>
      </c>
      <c r="E1732" s="117">
        <f t="shared" si="117"/>
        <v>9</v>
      </c>
      <c r="F1732" s="117">
        <f>IF(B1732="","",(((E1732+F1782)/(D1732))-10^-0.0000001)^-1)</f>
        <v>0.24999998560884568</v>
      </c>
      <c r="G1732" s="117">
        <f t="shared" si="116"/>
        <v>0.24999998560884568</v>
      </c>
      <c r="H1732" s="117"/>
      <c r="I1732" s="216"/>
      <c r="J1732" s="216"/>
      <c r="K1732" s="216"/>
      <c r="L1732" s="216"/>
      <c r="M1732" s="216"/>
      <c r="N1732" s="216"/>
      <c r="O1732" s="216"/>
      <c r="P1732" s="216"/>
      <c r="Q1732" s="216"/>
      <c r="R1732" s="216"/>
      <c r="S1732" s="216"/>
      <c r="T1732" s="216"/>
      <c r="U1732" s="216"/>
      <c r="V1732" s="216"/>
    </row>
    <row r="1733" spans="1:22" x14ac:dyDescent="0.3">
      <c r="A1733" s="117">
        <f t="shared" si="113"/>
        <v>0</v>
      </c>
      <c r="B1733" s="117">
        <f t="shared" si="113"/>
        <v>0</v>
      </c>
      <c r="C1733" s="117">
        <f t="shared" si="114"/>
        <v>0</v>
      </c>
      <c r="D1733" s="117">
        <f t="shared" si="115"/>
        <v>9</v>
      </c>
      <c r="E1733" s="117">
        <f t="shared" si="117"/>
        <v>9</v>
      </c>
      <c r="F1733" s="117">
        <f>IF(B1733="","",(((E1733+F1782)/(D1733))-10^-0.0000001)^-1)</f>
        <v>0.24999998560884568</v>
      </c>
      <c r="G1733" s="117">
        <f t="shared" si="116"/>
        <v>0.24999998560884568</v>
      </c>
      <c r="H1733" s="117"/>
      <c r="I1733" s="216"/>
      <c r="J1733" s="216"/>
      <c r="K1733" s="216"/>
      <c r="L1733" s="216"/>
      <c r="M1733" s="216"/>
      <c r="N1733" s="216"/>
      <c r="O1733" s="216"/>
      <c r="P1733" s="216"/>
      <c r="Q1733" s="216"/>
      <c r="R1733" s="216"/>
      <c r="S1733" s="216"/>
      <c r="T1733" s="216"/>
      <c r="U1733" s="216"/>
      <c r="V1733" s="216"/>
    </row>
    <row r="1734" spans="1:22" x14ac:dyDescent="0.3">
      <c r="A1734" s="117">
        <f t="shared" si="113"/>
        <v>0</v>
      </c>
      <c r="B1734" s="117">
        <f t="shared" si="113"/>
        <v>0</v>
      </c>
      <c r="C1734" s="117">
        <f t="shared" si="114"/>
        <v>0</v>
      </c>
      <c r="D1734" s="117">
        <f t="shared" si="115"/>
        <v>9</v>
      </c>
      <c r="E1734" s="117">
        <f t="shared" si="117"/>
        <v>9</v>
      </c>
      <c r="F1734" s="117">
        <f>IF(B1734="","",(((E1734+F1782)/(D1734))-10^-0.0000001)^-1)</f>
        <v>0.24999998560884568</v>
      </c>
      <c r="G1734" s="117">
        <f t="shared" si="116"/>
        <v>0.24999998560884568</v>
      </c>
      <c r="H1734" s="117"/>
      <c r="I1734" s="216"/>
      <c r="J1734" s="216"/>
      <c r="K1734" s="216"/>
      <c r="L1734" s="216"/>
      <c r="M1734" s="216"/>
      <c r="N1734" s="216"/>
      <c r="O1734" s="216"/>
      <c r="P1734" s="216"/>
      <c r="Q1734" s="216"/>
      <c r="R1734" s="216"/>
      <c r="S1734" s="216"/>
      <c r="T1734" s="216"/>
      <c r="U1734" s="216"/>
      <c r="V1734" s="216"/>
    </row>
    <row r="1735" spans="1:22" x14ac:dyDescent="0.3">
      <c r="A1735" s="117">
        <f t="shared" si="113"/>
        <v>0</v>
      </c>
      <c r="B1735" s="117">
        <f t="shared" si="113"/>
        <v>0</v>
      </c>
      <c r="C1735" s="117">
        <f t="shared" si="114"/>
        <v>0</v>
      </c>
      <c r="D1735" s="117">
        <f t="shared" si="115"/>
        <v>9</v>
      </c>
      <c r="E1735" s="117">
        <f t="shared" si="117"/>
        <v>9</v>
      </c>
      <c r="F1735" s="117">
        <f>IF(B1735="","",(((E1735+F1782)/(D1735))-10^-0.0000001)^-1)</f>
        <v>0.24999998560884568</v>
      </c>
      <c r="G1735" s="117">
        <f t="shared" si="116"/>
        <v>0.24999998560884568</v>
      </c>
      <c r="H1735" s="117"/>
      <c r="I1735" s="216"/>
      <c r="J1735" s="216"/>
      <c r="K1735" s="216"/>
      <c r="L1735" s="216"/>
      <c r="M1735" s="216"/>
      <c r="N1735" s="216"/>
      <c r="O1735" s="216"/>
      <c r="P1735" s="216"/>
      <c r="Q1735" s="216"/>
      <c r="R1735" s="216"/>
      <c r="S1735" s="216"/>
      <c r="T1735" s="216"/>
      <c r="U1735" s="216"/>
      <c r="V1735" s="216"/>
    </row>
    <row r="1736" spans="1:22" x14ac:dyDescent="0.3">
      <c r="A1736" s="117">
        <f t="shared" si="113"/>
        <v>0</v>
      </c>
      <c r="B1736" s="117">
        <f t="shared" si="113"/>
        <v>0</v>
      </c>
      <c r="C1736" s="117">
        <f t="shared" si="114"/>
        <v>0</v>
      </c>
      <c r="D1736" s="117">
        <f t="shared" si="115"/>
        <v>9</v>
      </c>
      <c r="E1736" s="117">
        <f t="shared" si="117"/>
        <v>9</v>
      </c>
      <c r="F1736" s="117">
        <f>IF(B1736="","",(((E1736+F1782)/(D1736))-10^-0.0000001)^-1)</f>
        <v>0.24999998560884568</v>
      </c>
      <c r="G1736" s="117">
        <f t="shared" si="116"/>
        <v>0.24999998560884568</v>
      </c>
      <c r="H1736" s="117"/>
      <c r="I1736" s="216"/>
      <c r="J1736" s="216"/>
      <c r="K1736" s="216"/>
      <c r="L1736" s="216"/>
      <c r="M1736" s="216"/>
      <c r="N1736" s="216"/>
      <c r="O1736" s="216"/>
      <c r="P1736" s="216"/>
      <c r="Q1736" s="216"/>
      <c r="R1736" s="216"/>
      <c r="S1736" s="216"/>
      <c r="T1736" s="216"/>
      <c r="U1736" s="216"/>
      <c r="V1736" s="216"/>
    </row>
    <row r="1737" spans="1:22" x14ac:dyDescent="0.3">
      <c r="A1737" s="117">
        <f t="shared" si="113"/>
        <v>0</v>
      </c>
      <c r="B1737" s="117">
        <f t="shared" si="113"/>
        <v>0</v>
      </c>
      <c r="C1737" s="117">
        <f t="shared" si="114"/>
        <v>0</v>
      </c>
      <c r="D1737" s="117">
        <f t="shared" si="115"/>
        <v>9</v>
      </c>
      <c r="E1737" s="117">
        <f t="shared" si="117"/>
        <v>9</v>
      </c>
      <c r="F1737" s="117">
        <f>IF(B1737="","",(((E1737+F1782)/(D1737))-10^-0.0000001)^-1)</f>
        <v>0.24999998560884568</v>
      </c>
      <c r="G1737" s="117">
        <f t="shared" si="116"/>
        <v>0.24999998560884568</v>
      </c>
      <c r="H1737" s="117"/>
      <c r="I1737" s="216"/>
      <c r="J1737" s="216"/>
      <c r="K1737" s="216"/>
      <c r="L1737" s="216"/>
      <c r="M1737" s="216"/>
      <c r="N1737" s="216"/>
      <c r="O1737" s="216"/>
      <c r="P1737" s="216"/>
      <c r="Q1737" s="216"/>
      <c r="R1737" s="216"/>
      <c r="S1737" s="216"/>
      <c r="T1737" s="216"/>
      <c r="U1737" s="216"/>
      <c r="V1737" s="216"/>
    </row>
    <row r="1738" spans="1:22" x14ac:dyDescent="0.3">
      <c r="A1738" s="117">
        <f t="shared" si="113"/>
        <v>0</v>
      </c>
      <c r="B1738" s="117">
        <f t="shared" si="113"/>
        <v>0</v>
      </c>
      <c r="C1738" s="117">
        <f t="shared" si="114"/>
        <v>0</v>
      </c>
      <c r="D1738" s="117">
        <f t="shared" si="115"/>
        <v>9</v>
      </c>
      <c r="E1738" s="117">
        <f t="shared" si="117"/>
        <v>9</v>
      </c>
      <c r="F1738" s="117">
        <f>IF(B1738="","",(((E1738+F1782)/(D1738))-10^-0.0000001)^-1)</f>
        <v>0.24999998560884568</v>
      </c>
      <c r="G1738" s="117">
        <f t="shared" si="116"/>
        <v>0.24999998560884568</v>
      </c>
      <c r="H1738" s="117"/>
      <c r="I1738" s="216"/>
      <c r="J1738" s="216"/>
      <c r="K1738" s="216"/>
      <c r="L1738" s="216"/>
      <c r="M1738" s="216"/>
      <c r="N1738" s="216"/>
      <c r="O1738" s="216"/>
      <c r="P1738" s="216"/>
      <c r="Q1738" s="216"/>
      <c r="R1738" s="216"/>
      <c r="S1738" s="216"/>
      <c r="T1738" s="216"/>
      <c r="U1738" s="216"/>
      <c r="V1738" s="216"/>
    </row>
    <row r="1739" spans="1:22" x14ac:dyDescent="0.3">
      <c r="A1739" s="117">
        <f t="shared" si="113"/>
        <v>0</v>
      </c>
      <c r="B1739" s="117">
        <f t="shared" si="113"/>
        <v>0</v>
      </c>
      <c r="C1739" s="117">
        <f t="shared" si="114"/>
        <v>0</v>
      </c>
      <c r="D1739" s="117">
        <f t="shared" si="115"/>
        <v>9</v>
      </c>
      <c r="E1739" s="117">
        <f t="shared" si="117"/>
        <v>9</v>
      </c>
      <c r="F1739" s="117">
        <f>IF(B1739="","",(((E1739+F1782)/(D1739))-10^-0.0000001)^-1)</f>
        <v>0.24999998560884568</v>
      </c>
      <c r="G1739" s="117">
        <f t="shared" si="116"/>
        <v>0.24999998560884568</v>
      </c>
      <c r="H1739" s="117"/>
      <c r="I1739" s="216"/>
      <c r="J1739" s="216"/>
      <c r="K1739" s="216"/>
      <c r="L1739" s="216"/>
      <c r="M1739" s="216"/>
      <c r="N1739" s="216"/>
      <c r="O1739" s="216"/>
      <c r="P1739" s="216"/>
      <c r="Q1739" s="216"/>
      <c r="R1739" s="216"/>
      <c r="S1739" s="216"/>
      <c r="T1739" s="216"/>
      <c r="U1739" s="216"/>
      <c r="V1739" s="216"/>
    </row>
    <row r="1740" spans="1:22" x14ac:dyDescent="0.3">
      <c r="A1740" s="117" t="str">
        <f t="shared" si="113"/>
        <v>Vorgaben (xWP1 - xs - xWP2)</v>
      </c>
      <c r="B1740" s="117">
        <f t="shared" si="113"/>
        <v>9</v>
      </c>
      <c r="C1740" s="117" t="e">
        <f t="shared" si="114"/>
        <v>#VALUE!</v>
      </c>
      <c r="D1740" s="117">
        <f t="shared" si="115"/>
        <v>9</v>
      </c>
      <c r="E1740" s="117">
        <f t="shared" si="117"/>
        <v>9</v>
      </c>
      <c r="F1740" s="117">
        <f>IF(B1740="","",(((E1740+F1782)/(D1740))-10^-0.0000001)^-1)</f>
        <v>0.24999998560884568</v>
      </c>
      <c r="G1740" s="117">
        <f t="shared" si="116"/>
        <v>0.24999998560884568</v>
      </c>
      <c r="H1740" s="117"/>
      <c r="I1740" s="216"/>
      <c r="J1740" s="216"/>
      <c r="K1740" s="216"/>
      <c r="L1740" s="216"/>
      <c r="M1740" s="216"/>
      <c r="N1740" s="216"/>
      <c r="O1740" s="216"/>
      <c r="P1740" s="216"/>
      <c r="Q1740" s="216"/>
      <c r="R1740" s="216"/>
      <c r="S1740" s="216"/>
      <c r="T1740" s="216"/>
      <c r="U1740" s="216"/>
      <c r="V1740" s="216"/>
    </row>
    <row r="1741" spans="1:22" x14ac:dyDescent="0.3">
      <c r="A1741" s="117" t="str">
        <f t="shared" si="113"/>
        <v>Berechnet (x1% - X50% - x99%)</v>
      </c>
      <c r="B1741" s="117">
        <f t="shared" si="113"/>
        <v>6.92</v>
      </c>
      <c r="C1741" s="117" t="e">
        <f t="shared" si="114"/>
        <v>#VALUE!</v>
      </c>
      <c r="D1741" s="117">
        <f t="shared" si="115"/>
        <v>6.92</v>
      </c>
      <c r="E1741" s="117">
        <f t="shared" si="117"/>
        <v>9</v>
      </c>
      <c r="F1741" s="117">
        <f>IF(B1741="","",(((E1741+F1782)/(D1741))-10^-0.0000001)^-1)</f>
        <v>0.18172268147177345</v>
      </c>
      <c r="G1741" s="117">
        <f t="shared" si="116"/>
        <v>0.18172268147177345</v>
      </c>
      <c r="H1741" s="117"/>
      <c r="I1741" s="216"/>
      <c r="J1741" s="216"/>
      <c r="K1741" s="216"/>
      <c r="L1741" s="216"/>
      <c r="M1741" s="216"/>
      <c r="N1741" s="216"/>
      <c r="O1741" s="216"/>
      <c r="P1741" s="216"/>
      <c r="Q1741" s="216"/>
      <c r="R1741" s="216"/>
      <c r="S1741" s="216"/>
      <c r="T1741" s="216"/>
      <c r="U1741" s="216"/>
      <c r="V1741" s="216"/>
    </row>
    <row r="1742" spans="1:22" x14ac:dyDescent="0.3">
      <c r="A1742" s="117" t="str">
        <f t="shared" si="113"/>
        <v>Abfrage:</v>
      </c>
      <c r="B1742" s="117">
        <f t="shared" si="113"/>
        <v>0</v>
      </c>
      <c r="C1742" s="117" t="e">
        <f t="shared" si="114"/>
        <v>#VALUE!</v>
      </c>
      <c r="D1742" s="117">
        <f t="shared" si="115"/>
        <v>9</v>
      </c>
      <c r="E1742" s="117">
        <f t="shared" si="117"/>
        <v>9</v>
      </c>
      <c r="F1742" s="117">
        <f>IF(B1742="","",(((E1742+F1782)/(D1742))-10^-0.0000001)^-1)</f>
        <v>0.24999998560884568</v>
      </c>
      <c r="G1742" s="117">
        <f t="shared" si="116"/>
        <v>0.24999998560884568</v>
      </c>
      <c r="H1742" s="117"/>
      <c r="I1742" s="216"/>
      <c r="J1742" s="216"/>
      <c r="K1742" s="216"/>
      <c r="L1742" s="216"/>
      <c r="M1742" s="216"/>
      <c r="N1742" s="216"/>
      <c r="O1742" s="216"/>
      <c r="P1742" s="216"/>
      <c r="Q1742" s="216"/>
      <c r="R1742" s="216"/>
      <c r="S1742" s="216"/>
      <c r="T1742" s="216"/>
      <c r="U1742" s="216"/>
      <c r="V1742" s="216"/>
    </row>
    <row r="1743" spans="1:22" x14ac:dyDescent="0.3">
      <c r="A1743" s="117" t="str">
        <f t="shared" si="113"/>
        <v>Wenn x = (B23 ≤Abfrage≤ D23)</v>
      </c>
      <c r="B1743" s="117">
        <f t="shared" si="113"/>
        <v>6.92</v>
      </c>
      <c r="C1743" s="117" t="e">
        <f t="shared" si="114"/>
        <v>#VALUE!</v>
      </c>
      <c r="D1743" s="117">
        <f t="shared" si="115"/>
        <v>6.92</v>
      </c>
      <c r="E1743" s="117">
        <f t="shared" si="117"/>
        <v>9</v>
      </c>
      <c r="F1743" s="117">
        <f>IF(B1743="","",(((E1743+F1782)/(D1743))-10^-0.0000001)^-1)</f>
        <v>0.18172268147177345</v>
      </c>
      <c r="G1743" s="117">
        <f t="shared" si="116"/>
        <v>0.18172268147177345</v>
      </c>
      <c r="H1743" s="117"/>
      <c r="I1743" s="216"/>
      <c r="J1743" s="216"/>
      <c r="K1743" s="216"/>
      <c r="L1743" s="216"/>
      <c r="M1743" s="216"/>
      <c r="N1743" s="216"/>
      <c r="O1743" s="216"/>
      <c r="P1743" s="216"/>
      <c r="Q1743" s="216"/>
      <c r="R1743" s="216"/>
      <c r="S1743" s="216"/>
      <c r="T1743" s="216"/>
      <c r="U1743" s="216"/>
      <c r="V1743" s="216"/>
    </row>
    <row r="1744" spans="1:22" x14ac:dyDescent="0.3">
      <c r="A1744" s="117" t="str">
        <f t="shared" ref="A1744:B1763" si="118">A26</f>
        <v>Wenn y [%] = (1≤ Abfrage ≤99)</v>
      </c>
      <c r="B1744" s="117">
        <f t="shared" si="118"/>
        <v>1</v>
      </c>
      <c r="C1744" s="117" t="e">
        <f t="shared" si="114"/>
        <v>#VALUE!</v>
      </c>
      <c r="D1744" s="117">
        <f t="shared" si="115"/>
        <v>1</v>
      </c>
      <c r="E1744" s="117">
        <f t="shared" si="117"/>
        <v>9</v>
      </c>
      <c r="F1744" s="117">
        <f>IF(B1744="","",(((E1744+F1782)/(D1744))-10^-0.0000001)^-1)</f>
        <v>2.2727272608337561E-2</v>
      </c>
      <c r="G1744" s="117">
        <f t="shared" si="116"/>
        <v>2.2727272608337561E-2</v>
      </c>
      <c r="H1744" s="117"/>
      <c r="I1744" s="216"/>
      <c r="J1744" s="216"/>
      <c r="K1744" s="216"/>
      <c r="L1744" s="216"/>
      <c r="M1744" s="216"/>
      <c r="N1744" s="216"/>
      <c r="O1744" s="216"/>
      <c r="P1744" s="216"/>
      <c r="Q1744" s="216"/>
      <c r="R1744" s="216"/>
      <c r="S1744" s="216"/>
      <c r="T1744" s="216"/>
      <c r="U1744" s="216"/>
      <c r="V1744" s="216"/>
    </row>
    <row r="1745" spans="1:22" x14ac:dyDescent="0.3">
      <c r="A1745" s="117">
        <f t="shared" si="118"/>
        <v>0</v>
      </c>
      <c r="B1745" s="117">
        <f t="shared" si="118"/>
        <v>0</v>
      </c>
      <c r="C1745" s="117">
        <f t="shared" si="114"/>
        <v>0</v>
      </c>
      <c r="D1745" s="117">
        <f t="shared" si="115"/>
        <v>9</v>
      </c>
      <c r="E1745" s="117">
        <f t="shared" si="117"/>
        <v>9</v>
      </c>
      <c r="F1745" s="117">
        <f>IF(B1745="","",(((E1745+F1782)/(D1745))-10^-0.0000001)^-1)</f>
        <v>0.24999998560884568</v>
      </c>
      <c r="G1745" s="117">
        <f t="shared" si="116"/>
        <v>0.24999998560884568</v>
      </c>
      <c r="H1745" s="117"/>
      <c r="I1745" s="216"/>
      <c r="J1745" s="216"/>
      <c r="K1745" s="216"/>
      <c r="L1745" s="216"/>
      <c r="M1745" s="216"/>
      <c r="N1745" s="216"/>
      <c r="O1745" s="216"/>
      <c r="P1745" s="216"/>
      <c r="Q1745" s="216"/>
      <c r="R1745" s="216"/>
      <c r="S1745" s="216"/>
      <c r="T1745" s="216"/>
      <c r="U1745" s="216"/>
      <c r="V1745" s="216"/>
    </row>
    <row r="1746" spans="1:22" x14ac:dyDescent="0.3">
      <c r="A1746" s="117">
        <f t="shared" si="118"/>
        <v>0</v>
      </c>
      <c r="B1746" s="117">
        <f t="shared" si="118"/>
        <v>0</v>
      </c>
      <c r="C1746" s="117">
        <f t="shared" si="114"/>
        <v>0</v>
      </c>
      <c r="D1746" s="117">
        <f t="shared" si="115"/>
        <v>9</v>
      </c>
      <c r="E1746" s="117">
        <f t="shared" si="117"/>
        <v>9</v>
      </c>
      <c r="F1746" s="117">
        <f>IF(B1746="","",(((E1746+F1782)/(D1746))-10^-0.0000001)^-1)</f>
        <v>0.24999998560884568</v>
      </c>
      <c r="G1746" s="117">
        <f t="shared" si="116"/>
        <v>0.24999998560884568</v>
      </c>
      <c r="H1746" s="117"/>
      <c r="I1746" s="216"/>
      <c r="J1746" s="216"/>
      <c r="K1746" s="216"/>
      <c r="L1746" s="216"/>
      <c r="M1746" s="216"/>
      <c r="N1746" s="216"/>
      <c r="O1746" s="216"/>
      <c r="P1746" s="216"/>
      <c r="Q1746" s="216"/>
      <c r="R1746" s="216"/>
      <c r="S1746" s="216"/>
      <c r="T1746" s="216"/>
      <c r="U1746" s="216"/>
      <c r="V1746" s="216"/>
    </row>
    <row r="1747" spans="1:22" x14ac:dyDescent="0.3">
      <c r="A1747" s="117">
        <f t="shared" si="118"/>
        <v>0</v>
      </c>
      <c r="B1747" s="117">
        <f t="shared" si="118"/>
        <v>0</v>
      </c>
      <c r="C1747" s="117">
        <f t="shared" si="114"/>
        <v>0</v>
      </c>
      <c r="D1747" s="117">
        <f t="shared" si="115"/>
        <v>9</v>
      </c>
      <c r="E1747" s="117">
        <f t="shared" si="117"/>
        <v>9</v>
      </c>
      <c r="F1747" s="117">
        <f>IF(B1747="","",(((E1747+F1782)/(D1747))-10^-0.0000001)^-1)</f>
        <v>0.24999998560884568</v>
      </c>
      <c r="G1747" s="117">
        <f t="shared" si="116"/>
        <v>0.24999998560884568</v>
      </c>
      <c r="H1747" s="117"/>
      <c r="I1747" s="216"/>
      <c r="J1747" s="216"/>
      <c r="K1747" s="216"/>
      <c r="L1747" s="216"/>
      <c r="M1747" s="216"/>
      <c r="N1747" s="216"/>
      <c r="O1747" s="216"/>
      <c r="P1747" s="216"/>
      <c r="Q1747" s="216"/>
      <c r="R1747" s="216"/>
      <c r="S1747" s="216"/>
      <c r="T1747" s="216"/>
      <c r="U1747" s="216"/>
      <c r="V1747" s="216"/>
    </row>
    <row r="1748" spans="1:22" x14ac:dyDescent="0.3">
      <c r="A1748" s="117">
        <f t="shared" si="118"/>
        <v>0</v>
      </c>
      <c r="B1748" s="117">
        <f t="shared" si="118"/>
        <v>0</v>
      </c>
      <c r="C1748" s="117">
        <f t="shared" si="114"/>
        <v>0</v>
      </c>
      <c r="D1748" s="117">
        <f t="shared" si="115"/>
        <v>9</v>
      </c>
      <c r="E1748" s="117">
        <f t="shared" si="117"/>
        <v>9</v>
      </c>
      <c r="F1748" s="117">
        <f>IF(B1748="","",(((E1748+F1782)/(D1748))-10^-0.0000001)^-1)</f>
        <v>0.24999998560884568</v>
      </c>
      <c r="G1748" s="117">
        <f t="shared" si="116"/>
        <v>0.24999998560884568</v>
      </c>
      <c r="H1748" s="117"/>
      <c r="I1748" s="216"/>
      <c r="J1748" s="216"/>
      <c r="K1748" s="216"/>
      <c r="L1748" s="216"/>
      <c r="M1748" s="216"/>
      <c r="N1748" s="216"/>
      <c r="O1748" s="216"/>
      <c r="P1748" s="216"/>
      <c r="Q1748" s="216"/>
      <c r="R1748" s="216"/>
      <c r="S1748" s="216"/>
      <c r="T1748" s="216"/>
      <c r="U1748" s="216"/>
      <c r="V1748" s="216"/>
    </row>
    <row r="1749" spans="1:22" x14ac:dyDescent="0.3">
      <c r="A1749" s="117">
        <f t="shared" si="118"/>
        <v>0</v>
      </c>
      <c r="B1749" s="117">
        <f t="shared" si="118"/>
        <v>0</v>
      </c>
      <c r="C1749" s="117">
        <f t="shared" si="114"/>
        <v>0</v>
      </c>
      <c r="D1749" s="117">
        <f t="shared" si="115"/>
        <v>9</v>
      </c>
      <c r="E1749" s="117">
        <f t="shared" si="117"/>
        <v>9</v>
      </c>
      <c r="F1749" s="117">
        <f>IF(B1749="","",(((E1749+F1782)/(D1749))-10^-0.0000001)^-1)</f>
        <v>0.24999998560884568</v>
      </c>
      <c r="G1749" s="117">
        <f t="shared" si="116"/>
        <v>0.24999998560884568</v>
      </c>
      <c r="H1749" s="117"/>
      <c r="I1749" s="216"/>
      <c r="J1749" s="216"/>
      <c r="K1749" s="216"/>
      <c r="L1749" s="216"/>
      <c r="M1749" s="216"/>
      <c r="N1749" s="216"/>
      <c r="O1749" s="216"/>
      <c r="P1749" s="216"/>
      <c r="Q1749" s="216"/>
      <c r="R1749" s="216"/>
      <c r="S1749" s="216"/>
      <c r="T1749" s="216"/>
      <c r="U1749" s="216"/>
      <c r="V1749" s="216"/>
    </row>
    <row r="1750" spans="1:22" x14ac:dyDescent="0.3">
      <c r="A1750" s="117">
        <f t="shared" si="118"/>
        <v>0</v>
      </c>
      <c r="B1750" s="117">
        <f t="shared" si="118"/>
        <v>0</v>
      </c>
      <c r="C1750" s="117">
        <f t="shared" si="114"/>
        <v>0</v>
      </c>
      <c r="D1750" s="117">
        <f t="shared" si="115"/>
        <v>9</v>
      </c>
      <c r="E1750" s="117">
        <f t="shared" si="117"/>
        <v>9</v>
      </c>
      <c r="F1750" s="117">
        <f>IF(B1750="","",(((E1750+F1782)/(D1750))-10^-0.0000001)^-1)</f>
        <v>0.24999998560884568</v>
      </c>
      <c r="G1750" s="117">
        <f t="shared" si="116"/>
        <v>0.24999998560884568</v>
      </c>
      <c r="H1750" s="117"/>
      <c r="I1750" s="216"/>
      <c r="J1750" s="216"/>
      <c r="K1750" s="216"/>
      <c r="L1750" s="216"/>
      <c r="M1750" s="216"/>
      <c r="N1750" s="216"/>
      <c r="O1750" s="216"/>
      <c r="P1750" s="216"/>
      <c r="Q1750" s="216"/>
      <c r="R1750" s="216"/>
      <c r="S1750" s="216"/>
      <c r="T1750" s="216"/>
      <c r="U1750" s="216"/>
      <c r="V1750" s="216"/>
    </row>
    <row r="1751" spans="1:22" x14ac:dyDescent="0.3">
      <c r="A1751" s="117">
        <f t="shared" si="118"/>
        <v>0</v>
      </c>
      <c r="B1751" s="117">
        <f t="shared" si="118"/>
        <v>0</v>
      </c>
      <c r="C1751" s="117">
        <f t="shared" si="114"/>
        <v>0</v>
      </c>
      <c r="D1751" s="117">
        <f t="shared" si="115"/>
        <v>9</v>
      </c>
      <c r="E1751" s="117">
        <f t="shared" si="117"/>
        <v>9</v>
      </c>
      <c r="F1751" s="117">
        <f>IF(B1751="","",(((E1751+F1782)/(D1751))-10^-0.0000001)^-1)</f>
        <v>0.24999998560884568</v>
      </c>
      <c r="G1751" s="117">
        <f t="shared" si="116"/>
        <v>0.24999998560884568</v>
      </c>
      <c r="H1751" s="117"/>
      <c r="I1751" s="216"/>
      <c r="J1751" s="216"/>
      <c r="K1751" s="216"/>
      <c r="L1751" s="216"/>
      <c r="M1751" s="216"/>
      <c r="N1751" s="216"/>
      <c r="O1751" s="216"/>
      <c r="P1751" s="216"/>
      <c r="Q1751" s="216"/>
      <c r="R1751" s="216"/>
      <c r="S1751" s="216"/>
      <c r="T1751" s="216"/>
      <c r="U1751" s="216"/>
      <c r="V1751" s="216"/>
    </row>
    <row r="1752" spans="1:22" x14ac:dyDescent="0.3">
      <c r="A1752" s="117">
        <f t="shared" si="118"/>
        <v>0</v>
      </c>
      <c r="B1752" s="117">
        <f t="shared" si="118"/>
        <v>0</v>
      </c>
      <c r="C1752" s="117">
        <f t="shared" si="114"/>
        <v>0</v>
      </c>
      <c r="D1752" s="117">
        <f t="shared" si="115"/>
        <v>9</v>
      </c>
      <c r="E1752" s="117">
        <f t="shared" si="117"/>
        <v>9</v>
      </c>
      <c r="F1752" s="117">
        <f>IF(B1752="","",(((E1752+F1782)/(D1752))-10^-0.0000001)^-1)</f>
        <v>0.24999998560884568</v>
      </c>
      <c r="G1752" s="117">
        <f t="shared" si="116"/>
        <v>0.24999998560884568</v>
      </c>
      <c r="H1752" s="117"/>
      <c r="I1752" s="216"/>
      <c r="J1752" s="216"/>
      <c r="K1752" s="216"/>
      <c r="L1752" s="216"/>
      <c r="M1752" s="216"/>
      <c r="N1752" s="216"/>
      <c r="O1752" s="216"/>
      <c r="P1752" s="216"/>
      <c r="Q1752" s="216"/>
      <c r="R1752" s="216"/>
      <c r="S1752" s="216"/>
      <c r="T1752" s="216"/>
      <c r="U1752" s="216"/>
      <c r="V1752" s="216"/>
    </row>
    <row r="1753" spans="1:22" x14ac:dyDescent="0.3">
      <c r="A1753" s="117">
        <f t="shared" si="118"/>
        <v>0</v>
      </c>
      <c r="B1753" s="117">
        <f t="shared" si="118"/>
        <v>0</v>
      </c>
      <c r="C1753" s="117">
        <f t="shared" si="114"/>
        <v>0</v>
      </c>
      <c r="D1753" s="117">
        <f t="shared" si="115"/>
        <v>9</v>
      </c>
      <c r="E1753" s="117">
        <f t="shared" si="117"/>
        <v>9</v>
      </c>
      <c r="F1753" s="117">
        <f>IF(B1753="","",(((E1753+F1782)/(D1753))-10^-0.0000001)^-1)</f>
        <v>0.24999998560884568</v>
      </c>
      <c r="G1753" s="117">
        <f t="shared" si="116"/>
        <v>0.24999998560884568</v>
      </c>
      <c r="H1753" s="117"/>
      <c r="I1753" s="216"/>
      <c r="J1753" s="216"/>
      <c r="K1753" s="216"/>
      <c r="L1753" s="216"/>
      <c r="M1753" s="216"/>
      <c r="N1753" s="216"/>
      <c r="O1753" s="216"/>
      <c r="P1753" s="216"/>
      <c r="Q1753" s="216"/>
      <c r="R1753" s="216"/>
      <c r="S1753" s="216"/>
      <c r="T1753" s="216"/>
      <c r="U1753" s="216"/>
      <c r="V1753" s="216"/>
    </row>
    <row r="1754" spans="1:22" x14ac:dyDescent="0.3">
      <c r="A1754" s="117">
        <f t="shared" si="118"/>
        <v>0</v>
      </c>
      <c r="B1754" s="117">
        <f t="shared" si="118"/>
        <v>0</v>
      </c>
      <c r="C1754" s="117">
        <f t="shared" si="114"/>
        <v>0</v>
      </c>
      <c r="D1754" s="117">
        <f t="shared" si="115"/>
        <v>9</v>
      </c>
      <c r="E1754" s="117">
        <f t="shared" si="117"/>
        <v>9</v>
      </c>
      <c r="F1754" s="117">
        <f>IF(B1754="","",(((E1754+F1782)/(D1754))-10^-0.0000001)^-1)</f>
        <v>0.24999998560884568</v>
      </c>
      <c r="G1754" s="117">
        <f t="shared" si="116"/>
        <v>0.24999998560884568</v>
      </c>
      <c r="H1754" s="117"/>
      <c r="I1754" s="216"/>
      <c r="J1754" s="216"/>
      <c r="K1754" s="216"/>
      <c r="L1754" s="216"/>
      <c r="M1754" s="216"/>
      <c r="N1754" s="216"/>
      <c r="O1754" s="216"/>
      <c r="P1754" s="216"/>
      <c r="Q1754" s="216"/>
      <c r="R1754" s="216"/>
      <c r="S1754" s="216"/>
      <c r="T1754" s="216"/>
      <c r="U1754" s="216"/>
      <c r="V1754" s="216"/>
    </row>
    <row r="1755" spans="1:22" x14ac:dyDescent="0.3">
      <c r="A1755" s="117">
        <f t="shared" si="118"/>
        <v>0</v>
      </c>
      <c r="B1755" s="117">
        <f t="shared" si="118"/>
        <v>0</v>
      </c>
      <c r="C1755" s="117">
        <f t="shared" si="114"/>
        <v>0</v>
      </c>
      <c r="D1755" s="117">
        <f t="shared" si="115"/>
        <v>9</v>
      </c>
      <c r="E1755" s="117">
        <f t="shared" si="117"/>
        <v>9</v>
      </c>
      <c r="F1755" s="117">
        <f>IF(B1755="","",(((E1755+F1782)/(D1755))-10^-0.0000001)^-1)</f>
        <v>0.24999998560884568</v>
      </c>
      <c r="G1755" s="117">
        <f t="shared" si="116"/>
        <v>0.24999998560884568</v>
      </c>
      <c r="H1755" s="117"/>
      <c r="I1755" s="216"/>
      <c r="J1755" s="216"/>
      <c r="K1755" s="216"/>
      <c r="L1755" s="216"/>
      <c r="M1755" s="216"/>
      <c r="N1755" s="216"/>
      <c r="O1755" s="216"/>
      <c r="P1755" s="216"/>
      <c r="Q1755" s="216"/>
      <c r="R1755" s="216"/>
      <c r="S1755" s="216"/>
      <c r="T1755" s="216"/>
      <c r="U1755" s="216"/>
      <c r="V1755" s="216"/>
    </row>
    <row r="1756" spans="1:22" x14ac:dyDescent="0.3">
      <c r="A1756" s="117">
        <f t="shared" si="118"/>
        <v>0</v>
      </c>
      <c r="B1756" s="117">
        <f t="shared" si="118"/>
        <v>0</v>
      </c>
      <c r="C1756" s="117">
        <f t="shared" si="114"/>
        <v>0</v>
      </c>
      <c r="D1756" s="117">
        <f t="shared" si="115"/>
        <v>9</v>
      </c>
      <c r="E1756" s="117">
        <f t="shared" si="117"/>
        <v>9</v>
      </c>
      <c r="F1756" s="117">
        <f>IF(B1756="","",(((E1756+F1782)/(D1756))-10^-0.0000001)^-1)</f>
        <v>0.24999998560884568</v>
      </c>
      <c r="G1756" s="117">
        <f t="shared" si="116"/>
        <v>0.24999998560884568</v>
      </c>
      <c r="H1756" s="117"/>
      <c r="I1756" s="216"/>
      <c r="J1756" s="216"/>
      <c r="K1756" s="216"/>
      <c r="L1756" s="216"/>
      <c r="M1756" s="216"/>
      <c r="N1756" s="216"/>
      <c r="O1756" s="216"/>
      <c r="P1756" s="216"/>
      <c r="Q1756" s="216"/>
      <c r="R1756" s="216"/>
      <c r="S1756" s="216"/>
      <c r="T1756" s="216"/>
      <c r="U1756" s="216"/>
      <c r="V1756" s="216"/>
    </row>
    <row r="1757" spans="1:22" x14ac:dyDescent="0.3">
      <c r="A1757" s="117">
        <f t="shared" si="118"/>
        <v>0</v>
      </c>
      <c r="B1757" s="117">
        <f t="shared" si="118"/>
        <v>0</v>
      </c>
      <c r="C1757" s="117">
        <f t="shared" si="114"/>
        <v>0</v>
      </c>
      <c r="D1757" s="117">
        <f t="shared" si="115"/>
        <v>9</v>
      </c>
      <c r="E1757" s="117">
        <f t="shared" si="117"/>
        <v>9</v>
      </c>
      <c r="F1757" s="117">
        <f>IF(B1757="","",(((E1757+F1782)/(D1757))-10^-0.0000001)^-1)</f>
        <v>0.24999998560884568</v>
      </c>
      <c r="G1757" s="117">
        <f t="shared" si="116"/>
        <v>0.24999998560884568</v>
      </c>
      <c r="H1757" s="117"/>
      <c r="I1757" s="216"/>
      <c r="J1757" s="216"/>
      <c r="K1757" s="216"/>
      <c r="L1757" s="216"/>
      <c r="M1757" s="216"/>
      <c r="N1757" s="216"/>
      <c r="O1757" s="216"/>
      <c r="P1757" s="216"/>
      <c r="Q1757" s="216"/>
      <c r="R1757" s="216"/>
      <c r="S1757" s="216"/>
      <c r="T1757" s="216"/>
      <c r="U1757" s="216"/>
      <c r="V1757" s="216"/>
    </row>
    <row r="1758" spans="1:22" x14ac:dyDescent="0.3">
      <c r="A1758" s="117">
        <f t="shared" si="118"/>
        <v>0</v>
      </c>
      <c r="B1758" s="117">
        <f t="shared" si="118"/>
        <v>0</v>
      </c>
      <c r="C1758" s="117">
        <f t="shared" si="114"/>
        <v>0</v>
      </c>
      <c r="D1758" s="117">
        <f t="shared" si="115"/>
        <v>9</v>
      </c>
      <c r="E1758" s="117">
        <f t="shared" si="117"/>
        <v>9</v>
      </c>
      <c r="F1758" s="117">
        <f>IF(B1758="","",(((E1758+F1782)/(D1758))-10^-0.0000001)^-1)</f>
        <v>0.24999998560884568</v>
      </c>
      <c r="G1758" s="117">
        <f t="shared" si="116"/>
        <v>0.24999998560884568</v>
      </c>
      <c r="H1758" s="117"/>
      <c r="I1758" s="216"/>
      <c r="J1758" s="216"/>
      <c r="K1758" s="216"/>
      <c r="L1758" s="216"/>
      <c r="M1758" s="216"/>
      <c r="N1758" s="216"/>
      <c r="O1758" s="216"/>
      <c r="P1758" s="216"/>
      <c r="Q1758" s="216"/>
      <c r="R1758" s="216"/>
      <c r="S1758" s="216"/>
      <c r="T1758" s="216"/>
      <c r="U1758" s="216"/>
      <c r="V1758" s="216"/>
    </row>
    <row r="1759" spans="1:22" x14ac:dyDescent="0.3">
      <c r="A1759" s="117">
        <f t="shared" si="118"/>
        <v>0</v>
      </c>
      <c r="B1759" s="117">
        <f t="shared" si="118"/>
        <v>0</v>
      </c>
      <c r="C1759" s="117">
        <f t="shared" si="114"/>
        <v>0</v>
      </c>
      <c r="D1759" s="117">
        <f t="shared" si="115"/>
        <v>9</v>
      </c>
      <c r="E1759" s="117">
        <f t="shared" si="117"/>
        <v>9</v>
      </c>
      <c r="F1759" s="117">
        <f>IF(B1759="","",(((E1759+F1782)/(D1759))-10^-0.0000001)^-1)</f>
        <v>0.24999998560884568</v>
      </c>
      <c r="G1759" s="117">
        <f t="shared" si="116"/>
        <v>0.24999998560884568</v>
      </c>
      <c r="H1759" s="117"/>
      <c r="I1759" s="216"/>
      <c r="J1759" s="216"/>
      <c r="K1759" s="216"/>
      <c r="L1759" s="216"/>
      <c r="M1759" s="216"/>
      <c r="N1759" s="216"/>
      <c r="O1759" s="216"/>
      <c r="P1759" s="216"/>
      <c r="Q1759" s="216"/>
      <c r="R1759" s="216"/>
      <c r="S1759" s="216"/>
      <c r="T1759" s="216"/>
      <c r="U1759" s="216"/>
      <c r="V1759" s="216"/>
    </row>
    <row r="1760" spans="1:22" x14ac:dyDescent="0.3">
      <c r="A1760" s="117">
        <f t="shared" si="118"/>
        <v>0</v>
      </c>
      <c r="B1760" s="117">
        <f t="shared" si="118"/>
        <v>0</v>
      </c>
      <c r="C1760" s="117">
        <f t="shared" si="114"/>
        <v>0</v>
      </c>
      <c r="D1760" s="117">
        <f t="shared" si="115"/>
        <v>9</v>
      </c>
      <c r="E1760" s="117">
        <f t="shared" si="117"/>
        <v>9</v>
      </c>
      <c r="F1760" s="117">
        <f>IF(B1760="","",(((E1760+F1782)/(D1760))-10^-0.0000001)^-1)</f>
        <v>0.24999998560884568</v>
      </c>
      <c r="G1760" s="117">
        <f t="shared" si="116"/>
        <v>0.24999998560884568</v>
      </c>
      <c r="H1760" s="117"/>
      <c r="I1760" s="216"/>
      <c r="J1760" s="216"/>
      <c r="K1760" s="216"/>
      <c r="L1760" s="216"/>
      <c r="M1760" s="216"/>
      <c r="N1760" s="216"/>
      <c r="O1760" s="216"/>
      <c r="P1760" s="216"/>
      <c r="Q1760" s="216"/>
      <c r="R1760" s="216"/>
      <c r="S1760" s="216"/>
      <c r="T1760" s="216"/>
      <c r="U1760" s="216"/>
      <c r="V1760" s="216"/>
    </row>
    <row r="1761" spans="1:22" x14ac:dyDescent="0.3">
      <c r="A1761" s="117">
        <f t="shared" si="118"/>
        <v>0</v>
      </c>
      <c r="B1761" s="117">
        <f t="shared" si="118"/>
        <v>0</v>
      </c>
      <c r="C1761" s="117">
        <f t="shared" si="114"/>
        <v>0</v>
      </c>
      <c r="D1761" s="117">
        <f t="shared" si="115"/>
        <v>9</v>
      </c>
      <c r="E1761" s="117">
        <f t="shared" si="117"/>
        <v>9</v>
      </c>
      <c r="F1761" s="117">
        <f>IF(B1761="","",(((E1761+F1782)/(D1761))-10^-0.0000001)^-1)</f>
        <v>0.24999998560884568</v>
      </c>
      <c r="G1761" s="117">
        <f t="shared" si="116"/>
        <v>0.24999998560884568</v>
      </c>
      <c r="H1761" s="117"/>
      <c r="I1761" s="216"/>
      <c r="J1761" s="216"/>
      <c r="K1761" s="216"/>
      <c r="L1761" s="216"/>
      <c r="M1761" s="216"/>
      <c r="N1761" s="216"/>
      <c r="O1761" s="216"/>
      <c r="P1761" s="216"/>
      <c r="Q1761" s="216"/>
      <c r="R1761" s="216"/>
      <c r="S1761" s="216"/>
      <c r="T1761" s="216"/>
      <c r="U1761" s="216"/>
      <c r="V1761" s="216"/>
    </row>
    <row r="1762" spans="1:22" x14ac:dyDescent="0.3">
      <c r="A1762" s="117">
        <f t="shared" si="118"/>
        <v>0</v>
      </c>
      <c r="B1762" s="117">
        <f t="shared" si="118"/>
        <v>0</v>
      </c>
      <c r="C1762" s="117">
        <f t="shared" si="114"/>
        <v>0</v>
      </c>
      <c r="D1762" s="117">
        <f t="shared" si="115"/>
        <v>9</v>
      </c>
      <c r="E1762" s="117">
        <f t="shared" si="117"/>
        <v>9</v>
      </c>
      <c r="F1762" s="117">
        <f>IF(B1762="","",(((E1762+F1782)/(D1762))-10^-0.0000001)^-1)</f>
        <v>0.24999998560884568</v>
      </c>
      <c r="G1762" s="117">
        <f t="shared" si="116"/>
        <v>0.24999998560884568</v>
      </c>
      <c r="H1762" s="117"/>
      <c r="I1762" s="216"/>
      <c r="J1762" s="216"/>
      <c r="K1762" s="216"/>
      <c r="L1762" s="216"/>
      <c r="M1762" s="216"/>
      <c r="N1762" s="216"/>
      <c r="O1762" s="216"/>
      <c r="P1762" s="216"/>
      <c r="Q1762" s="216"/>
      <c r="R1762" s="216"/>
      <c r="S1762" s="216"/>
      <c r="T1762" s="216"/>
      <c r="U1762" s="216"/>
      <c r="V1762" s="216"/>
    </row>
    <row r="1763" spans="1:22" x14ac:dyDescent="0.3">
      <c r="A1763" s="117" t="str">
        <f t="shared" si="118"/>
        <v>Vorgaben (xWP1 - xs - xWP2)</v>
      </c>
      <c r="B1763" s="117">
        <f t="shared" si="118"/>
        <v>9</v>
      </c>
      <c r="C1763" s="117" t="e">
        <f t="shared" si="114"/>
        <v>#VALUE!</v>
      </c>
      <c r="D1763" s="117">
        <f t="shared" si="115"/>
        <v>9</v>
      </c>
      <c r="E1763" s="117">
        <f t="shared" si="117"/>
        <v>9</v>
      </c>
      <c r="F1763" s="117">
        <f>IF(B1763="","",(((E1763+F1782)/(D1763))-10^-0.0000001)^-1)</f>
        <v>0.24999998560884568</v>
      </c>
      <c r="G1763" s="117">
        <f t="shared" si="116"/>
        <v>0.24999998560884568</v>
      </c>
      <c r="H1763" s="117"/>
      <c r="I1763" s="216"/>
      <c r="J1763" s="216"/>
      <c r="K1763" s="216"/>
      <c r="L1763" s="216"/>
      <c r="M1763" s="216"/>
      <c r="N1763" s="216"/>
      <c r="O1763" s="216"/>
      <c r="P1763" s="216"/>
      <c r="Q1763" s="216"/>
      <c r="R1763" s="216"/>
      <c r="S1763" s="216"/>
      <c r="T1763" s="216"/>
      <c r="U1763" s="216"/>
      <c r="V1763" s="216"/>
    </row>
    <row r="1764" spans="1:22" x14ac:dyDescent="0.3">
      <c r="A1764" s="117">
        <f>(E1763)</f>
        <v>9</v>
      </c>
      <c r="B1764" s="117"/>
      <c r="C1764" s="117"/>
      <c r="D1764" s="117"/>
      <c r="E1764" s="117"/>
      <c r="F1764" s="117"/>
      <c r="G1764" s="117"/>
      <c r="H1764" s="117"/>
      <c r="I1764" s="216"/>
      <c r="J1764" s="216"/>
      <c r="K1764" s="216"/>
      <c r="L1764" s="216"/>
      <c r="M1764" s="216"/>
      <c r="N1764" s="216"/>
      <c r="O1764" s="216"/>
      <c r="P1764" s="216"/>
      <c r="Q1764" s="216"/>
      <c r="R1764" s="216"/>
      <c r="S1764" s="216"/>
      <c r="T1764" s="216"/>
      <c r="U1764" s="216"/>
      <c r="V1764" s="216"/>
    </row>
    <row r="1765" spans="1:22" x14ac:dyDescent="0.3">
      <c r="A1765" s="117" t="e">
        <f>SUM(A1724:A1763)-(40-B1766)*A1763</f>
        <v>#VALUE!</v>
      </c>
      <c r="B1765" s="117" t="e">
        <f>SUM(C1724:C1763)-(40-(B1766))*C1763</f>
        <v>#VALUE!</v>
      </c>
      <c r="C1765" s="117"/>
      <c r="D1765" s="117"/>
      <c r="E1765" s="117"/>
      <c r="F1765" s="117"/>
      <c r="G1765" s="117"/>
      <c r="H1765" s="117"/>
      <c r="I1765" s="216"/>
      <c r="J1765" s="216"/>
      <c r="K1765" s="216"/>
      <c r="L1765" s="216"/>
      <c r="M1765" s="216"/>
      <c r="N1765" s="216"/>
      <c r="O1765" s="216"/>
      <c r="P1765" s="216"/>
      <c r="Q1765" s="216"/>
      <c r="R1765" s="216"/>
      <c r="S1765" s="216"/>
      <c r="T1765" s="216"/>
      <c r="U1765" s="216"/>
      <c r="V1765" s="216"/>
    </row>
    <row r="1766" spans="1:22" x14ac:dyDescent="0.3">
      <c r="A1766" s="117" t="s">
        <v>13</v>
      </c>
      <c r="B1766" s="117">
        <f>EINGABEN!$A$46</f>
        <v>0</v>
      </c>
      <c r="C1766" s="117" t="s">
        <v>18</v>
      </c>
      <c r="D1766" s="117"/>
      <c r="E1766" s="117"/>
      <c r="F1766" s="117"/>
      <c r="G1766" s="117"/>
      <c r="H1766" s="117"/>
      <c r="I1766" s="216"/>
      <c r="J1766" s="216"/>
      <c r="K1766" s="216"/>
      <c r="L1766" s="216"/>
      <c r="M1766" s="216"/>
      <c r="N1766" s="216"/>
      <c r="O1766" s="216"/>
      <c r="P1766" s="216"/>
      <c r="Q1766" s="216"/>
      <c r="R1766" s="216"/>
      <c r="S1766" s="216"/>
      <c r="T1766" s="216"/>
      <c r="U1766" s="216"/>
      <c r="V1766" s="216"/>
    </row>
    <row r="1767" spans="1:22" x14ac:dyDescent="0.3">
      <c r="A1767" s="117"/>
      <c r="B1767" s="117"/>
      <c r="C1767" s="117"/>
      <c r="D1767" s="117"/>
      <c r="E1767" s="117"/>
      <c r="F1767" s="117"/>
      <c r="G1767" s="117"/>
      <c r="H1767" s="117"/>
      <c r="I1767" s="216"/>
      <c r="J1767" s="216"/>
      <c r="K1767" s="216"/>
      <c r="L1767" s="216"/>
      <c r="M1767" s="216"/>
      <c r="N1767" s="216"/>
      <c r="O1767" s="216"/>
      <c r="P1767" s="216"/>
      <c r="Q1767" s="216"/>
      <c r="R1767" s="216"/>
      <c r="S1767" s="216"/>
      <c r="T1767" s="216"/>
      <c r="U1767" s="216"/>
      <c r="V1767" s="216"/>
    </row>
    <row r="1768" spans="1:22" x14ac:dyDescent="0.3">
      <c r="A1768" s="117" t="s">
        <v>11</v>
      </c>
      <c r="B1768" s="117" t="e">
        <f>(B1766*M1765-A1765*I1765)</f>
        <v>#VALUE!</v>
      </c>
      <c r="C1768" s="117" t="s">
        <v>19</v>
      </c>
      <c r="D1768" s="117"/>
      <c r="E1768" s="117" t="s">
        <v>40</v>
      </c>
      <c r="F1768" s="117"/>
      <c r="G1768" s="117"/>
      <c r="H1768" s="117"/>
      <c r="I1768" s="216"/>
      <c r="J1768" s="216"/>
      <c r="K1768" s="216"/>
      <c r="L1768" s="216"/>
      <c r="M1768" s="216"/>
      <c r="N1768" s="216"/>
      <c r="O1768" s="216"/>
      <c r="P1768" s="216"/>
      <c r="Q1768" s="216"/>
      <c r="R1768" s="216"/>
      <c r="S1768" s="216"/>
      <c r="T1768" s="216"/>
      <c r="U1768" s="216"/>
      <c r="V1768" s="216"/>
    </row>
    <row r="1769" spans="1:22" x14ac:dyDescent="0.3">
      <c r="A1769" s="117"/>
      <c r="B1769" s="117"/>
      <c r="C1769" s="117"/>
      <c r="D1769" s="117"/>
      <c r="E1769" s="117"/>
      <c r="F1769" s="117"/>
      <c r="G1769" s="117"/>
      <c r="H1769" s="117"/>
      <c r="I1769" s="216"/>
      <c r="J1769" s="216"/>
      <c r="K1769" s="216"/>
      <c r="L1769" s="216"/>
      <c r="M1769" s="216"/>
      <c r="N1769" s="216"/>
      <c r="O1769" s="216"/>
      <c r="P1769" s="216"/>
      <c r="Q1769" s="216"/>
      <c r="R1769" s="216"/>
      <c r="S1769" s="216"/>
      <c r="T1769" s="216"/>
      <c r="U1769" s="216"/>
      <c r="V1769" s="216"/>
    </row>
    <row r="1770" spans="1:22" x14ac:dyDescent="0.3">
      <c r="A1770" s="117" t="s">
        <v>16</v>
      </c>
      <c r="B1770" s="117" t="e">
        <f>(B1766*B1765-A1765^2)</f>
        <v>#VALUE!</v>
      </c>
      <c r="C1770" s="117" t="s">
        <v>0</v>
      </c>
      <c r="D1770" s="117"/>
      <c r="E1770" s="117" t="s">
        <v>41</v>
      </c>
      <c r="F1770" s="117"/>
      <c r="G1770" s="117"/>
      <c r="H1770" s="117"/>
      <c r="I1770" s="216"/>
      <c r="J1770" s="216"/>
      <c r="K1770" s="216"/>
      <c r="L1770" s="216"/>
      <c r="M1770" s="216"/>
      <c r="N1770" s="216"/>
      <c r="O1770" s="216"/>
      <c r="P1770" s="216"/>
      <c r="Q1770" s="216"/>
      <c r="R1770" s="216"/>
      <c r="S1770" s="216"/>
      <c r="T1770" s="216"/>
      <c r="U1770" s="216"/>
      <c r="V1770" s="216"/>
    </row>
    <row r="1771" spans="1:22" x14ac:dyDescent="0.3">
      <c r="A1771" s="117"/>
      <c r="B1771" s="117"/>
      <c r="C1771" s="117"/>
      <c r="D1771" s="117"/>
      <c r="E1771" s="117"/>
      <c r="F1771" s="117"/>
      <c r="G1771" s="117"/>
      <c r="H1771" s="117"/>
      <c r="I1771" s="216"/>
      <c r="J1771" s="216"/>
      <c r="K1771" s="216"/>
      <c r="L1771" s="216"/>
      <c r="M1771" s="216"/>
      <c r="N1771" s="216"/>
      <c r="O1771" s="216"/>
      <c r="P1771" s="216"/>
      <c r="Q1771" s="216"/>
      <c r="R1771" s="216"/>
      <c r="S1771" s="216"/>
      <c r="T1771" s="216"/>
      <c r="U1771" s="216"/>
      <c r="V1771" s="216"/>
    </row>
    <row r="1772" spans="1:22" x14ac:dyDescent="0.3">
      <c r="A1772" s="117" t="s">
        <v>15</v>
      </c>
      <c r="B1772" s="117">
        <f>(B1766*K1765-(I1765^2))</f>
        <v>0</v>
      </c>
      <c r="C1772" s="117"/>
      <c r="D1772" s="117"/>
      <c r="E1772" s="117"/>
      <c r="F1772" s="117"/>
      <c r="G1772" s="117"/>
      <c r="H1772" s="117"/>
      <c r="I1772" s="216"/>
      <c r="J1772" s="216"/>
      <c r="K1772" s="216"/>
      <c r="L1772" s="216"/>
      <c r="M1772" s="216"/>
      <c r="N1772" s="216"/>
      <c r="O1772" s="216"/>
      <c r="P1772" s="216"/>
      <c r="Q1772" s="216"/>
      <c r="R1772" s="216"/>
      <c r="S1772" s="216"/>
      <c r="T1772" s="216"/>
      <c r="U1772" s="216"/>
      <c r="V1772" s="216"/>
    </row>
    <row r="1773" spans="1:22" x14ac:dyDescent="0.3">
      <c r="A1773" s="117"/>
      <c r="B1773" s="117"/>
      <c r="C1773" s="117"/>
      <c r="D1773" s="117"/>
      <c r="E1773" s="117"/>
      <c r="F1773" s="117"/>
      <c r="G1773" s="117"/>
      <c r="H1773" s="117"/>
      <c r="I1773" s="216"/>
      <c r="J1773" s="216"/>
      <c r="K1773" s="216"/>
      <c r="L1773" s="216"/>
      <c r="M1773" s="216"/>
      <c r="N1773" s="216"/>
      <c r="O1773" s="216"/>
      <c r="P1773" s="216"/>
      <c r="Q1773" s="216"/>
      <c r="R1773" s="216"/>
      <c r="S1773" s="216"/>
      <c r="T1773" s="216"/>
      <c r="U1773" s="216"/>
      <c r="V1773" s="216"/>
    </row>
    <row r="1774" spans="1:22" x14ac:dyDescent="0.3">
      <c r="A1774" s="117"/>
      <c r="B1774" s="117"/>
      <c r="C1774" s="117" t="s">
        <v>35</v>
      </c>
      <c r="D1774" s="117"/>
      <c r="E1774" s="117"/>
      <c r="F1774" s="117" t="e">
        <f>ABS(B1768)/((B1770*B1772)^0.5)</f>
        <v>#VALUE!</v>
      </c>
      <c r="G1774" s="117"/>
      <c r="H1774" s="117"/>
      <c r="I1774" s="216"/>
      <c r="J1774" s="216"/>
      <c r="K1774" s="216"/>
      <c r="L1774" s="216"/>
      <c r="M1774" s="216"/>
      <c r="N1774" s="216"/>
      <c r="O1774" s="216"/>
      <c r="P1774" s="216"/>
      <c r="Q1774" s="216"/>
      <c r="R1774" s="216"/>
      <c r="S1774" s="216"/>
      <c r="T1774" s="216"/>
      <c r="U1774" s="216"/>
      <c r="V1774" s="216"/>
    </row>
    <row r="1775" spans="1:22" x14ac:dyDescent="0.3">
      <c r="A1775" s="117"/>
      <c r="B1775" s="117"/>
      <c r="C1775" s="117"/>
      <c r="D1775" s="117"/>
      <c r="E1775" s="117"/>
      <c r="F1775" s="117"/>
      <c r="G1775" s="117"/>
      <c r="H1775" s="117"/>
      <c r="I1775" s="216"/>
      <c r="J1775" s="216"/>
      <c r="K1775" s="216"/>
      <c r="L1775" s="216"/>
      <c r="M1775" s="216"/>
      <c r="N1775" s="216"/>
      <c r="O1775" s="216"/>
      <c r="P1775" s="216"/>
      <c r="Q1775" s="216"/>
      <c r="R1775" s="216"/>
      <c r="S1775" s="216"/>
      <c r="T1775" s="216"/>
      <c r="U1775" s="216"/>
      <c r="V1775" s="216"/>
    </row>
    <row r="1776" spans="1:22" x14ac:dyDescent="0.3">
      <c r="A1776" s="117"/>
      <c r="B1776" s="117"/>
      <c r="C1776" s="117" t="s">
        <v>36</v>
      </c>
      <c r="D1776" s="117"/>
      <c r="E1776" s="117"/>
      <c r="F1776" s="117" t="e">
        <f>IF(D1784*F1784=0,0,F1774)</f>
        <v>#VALUE!</v>
      </c>
      <c r="G1776" s="117"/>
      <c r="H1776" s="117"/>
      <c r="I1776" s="216"/>
      <c r="J1776" s="216"/>
      <c r="K1776" s="216"/>
      <c r="L1776" s="216"/>
      <c r="M1776" s="216"/>
      <c r="N1776" s="216"/>
      <c r="O1776" s="216"/>
      <c r="P1776" s="216"/>
      <c r="Q1776" s="216"/>
      <c r="R1776" s="216"/>
      <c r="S1776" s="216"/>
      <c r="T1776" s="216"/>
      <c r="U1776" s="216"/>
      <c r="V1776" s="216"/>
    </row>
    <row r="1777" spans="1:22" x14ac:dyDescent="0.3">
      <c r="A1777" s="117"/>
      <c r="B1777" s="117"/>
      <c r="C1777" s="117"/>
      <c r="D1777" s="117"/>
      <c r="E1777" s="117"/>
      <c r="F1777" s="117"/>
      <c r="G1777" s="117"/>
      <c r="H1777" s="117"/>
      <c r="I1777" s="216"/>
      <c r="J1777" s="216"/>
      <c r="K1777" s="216"/>
      <c r="L1777" s="216"/>
      <c r="M1777" s="216"/>
      <c r="N1777" s="216"/>
      <c r="O1777" s="216"/>
      <c r="P1777" s="216"/>
      <c r="Q1777" s="216"/>
      <c r="R1777" s="216"/>
      <c r="S1777" s="216"/>
      <c r="T1777" s="216"/>
      <c r="U1777" s="216"/>
      <c r="V1777" s="216"/>
    </row>
    <row r="1778" spans="1:22" x14ac:dyDescent="0.3">
      <c r="A1778" s="117"/>
      <c r="B1778" s="117"/>
      <c r="C1778" s="117" t="s">
        <v>28</v>
      </c>
      <c r="D1778" s="117" t="e">
        <f>(I1765-F1778*A1765)/B1766</f>
        <v>#VALUE!</v>
      </c>
      <c r="E1778" s="117" t="s">
        <v>31</v>
      </c>
      <c r="F1778" s="117" t="e">
        <f>(B1768/B1770)</f>
        <v>#VALUE!</v>
      </c>
      <c r="G1778" s="117"/>
      <c r="H1778" s="117"/>
      <c r="I1778" s="216"/>
      <c r="J1778" s="216"/>
      <c r="K1778" s="216"/>
      <c r="L1778" s="216"/>
      <c r="M1778" s="216"/>
      <c r="N1778" s="216"/>
      <c r="O1778" s="216"/>
      <c r="P1778" s="216"/>
      <c r="Q1778" s="216"/>
      <c r="R1778" s="216"/>
      <c r="S1778" s="216"/>
      <c r="T1778" s="216"/>
      <c r="U1778" s="216"/>
      <c r="V1778" s="216"/>
    </row>
    <row r="1779" spans="1:22" x14ac:dyDescent="0.3">
      <c r="A1779" s="117"/>
      <c r="B1779" s="117"/>
      <c r="C1779" s="117"/>
      <c r="D1779" s="117"/>
      <c r="E1779" s="117"/>
      <c r="F1779" s="117"/>
      <c r="G1779" s="117"/>
      <c r="H1779" s="117"/>
      <c r="I1779" s="216"/>
      <c r="J1779" s="216"/>
      <c r="K1779" s="216"/>
      <c r="L1779" s="216"/>
      <c r="M1779" s="216"/>
      <c r="N1779" s="216"/>
      <c r="O1779" s="216"/>
      <c r="P1779" s="216"/>
      <c r="Q1779" s="216"/>
      <c r="R1779" s="216"/>
      <c r="S1779" s="216"/>
      <c r="T1779" s="216"/>
      <c r="U1779" s="216"/>
      <c r="V1779" s="216"/>
    </row>
    <row r="1780" spans="1:22" x14ac:dyDescent="0.3">
      <c r="A1780" s="117"/>
      <c r="B1780" s="117"/>
      <c r="C1780" s="117" t="s">
        <v>29</v>
      </c>
      <c r="D1780" s="117" t="e">
        <f>((2.71828184^(-D1778/F1778)))-ABS(V1724-W1724)</f>
        <v>#VALUE!</v>
      </c>
      <c r="E1780" s="117" t="s">
        <v>32</v>
      </c>
      <c r="F1780" s="117">
        <f>'FALL A+F'!$F$159</f>
        <v>0</v>
      </c>
      <c r="G1780" s="117"/>
      <c r="H1780" s="117"/>
      <c r="I1780" s="216"/>
      <c r="J1780" s="216"/>
      <c r="K1780" s="216"/>
      <c r="L1780" s="216"/>
      <c r="M1780" s="216"/>
      <c r="N1780" s="216"/>
      <c r="O1780" s="216"/>
      <c r="P1780" s="216"/>
      <c r="Q1780" s="216"/>
      <c r="R1780" s="216"/>
      <c r="S1780" s="216"/>
      <c r="T1780" s="216"/>
      <c r="U1780" s="216"/>
      <c r="V1780" s="216"/>
    </row>
    <row r="1781" spans="1:22" x14ac:dyDescent="0.3">
      <c r="A1781" s="117"/>
      <c r="B1781" s="117"/>
      <c r="C1781" s="117"/>
      <c r="D1781" s="117"/>
      <c r="E1781" s="117"/>
      <c r="F1781" s="117"/>
      <c r="G1781" s="117"/>
      <c r="H1781" s="117"/>
      <c r="I1781" s="216"/>
      <c r="J1781" s="216"/>
      <c r="K1781" s="216"/>
      <c r="L1781" s="216"/>
      <c r="M1781" s="216"/>
      <c r="N1781" s="216"/>
      <c r="O1781" s="216"/>
      <c r="P1781" s="216"/>
      <c r="Q1781" s="216"/>
      <c r="R1781" s="216"/>
      <c r="S1781" s="216"/>
      <c r="T1781" s="216"/>
      <c r="U1781" s="216"/>
      <c r="V1781" s="216"/>
    </row>
    <row r="1782" spans="1:22" x14ac:dyDescent="0.3">
      <c r="A1782" s="117"/>
      <c r="B1782" s="117"/>
      <c r="C1782" s="117" t="s">
        <v>30</v>
      </c>
      <c r="D1782" s="117">
        <f>(E1763+F1782)</f>
        <v>45</v>
      </c>
      <c r="E1782" s="117" t="s">
        <v>20</v>
      </c>
      <c r="F1782" s="117">
        <f>(MAX(B1643:B1682)-MIN(B1643:B1682))*4</f>
        <v>36</v>
      </c>
      <c r="G1782" s="117"/>
      <c r="H1782" s="117"/>
      <c r="I1782" s="216"/>
      <c r="J1782" s="216"/>
      <c r="K1782" s="216"/>
      <c r="L1782" s="216"/>
      <c r="M1782" s="216"/>
      <c r="N1782" s="216"/>
      <c r="O1782" s="216"/>
      <c r="P1782" s="216"/>
      <c r="Q1782" s="216"/>
      <c r="R1782" s="216"/>
      <c r="S1782" s="216"/>
      <c r="T1782" s="216"/>
      <c r="U1782" s="216"/>
      <c r="V1782" s="216"/>
    </row>
    <row r="1783" spans="1:22" x14ac:dyDescent="0.3">
      <c r="A1783" s="117"/>
      <c r="B1783" s="117"/>
      <c r="C1783" s="117"/>
      <c r="D1783" s="117"/>
      <c r="E1783" s="117"/>
      <c r="F1783" s="117"/>
      <c r="G1783" s="117"/>
      <c r="H1783" s="117"/>
      <c r="I1783" s="216"/>
      <c r="J1783" s="216"/>
      <c r="K1783" s="216"/>
      <c r="L1783" s="216"/>
      <c r="M1783" s="216"/>
      <c r="N1783" s="216"/>
      <c r="O1783" s="216"/>
      <c r="P1783" s="216"/>
      <c r="Q1783" s="216"/>
      <c r="R1783" s="216"/>
      <c r="S1783" s="216"/>
      <c r="T1783" s="216"/>
      <c r="U1783" s="216"/>
      <c r="V1783" s="216"/>
    </row>
    <row r="1784" spans="1:22" x14ac:dyDescent="0.3">
      <c r="A1784" s="117"/>
      <c r="B1784" s="117"/>
      <c r="C1784" s="117" t="s">
        <v>22</v>
      </c>
      <c r="D1784" s="117" t="e">
        <f>IF(A1763&lt;D1780,0,F1774)</f>
        <v>#VALUE!</v>
      </c>
      <c r="E1784" s="117" t="s">
        <v>24</v>
      </c>
      <c r="F1784" s="117" t="e">
        <f>IF(A1724&gt;D1780,0,D1780)</f>
        <v>#VALUE!</v>
      </c>
      <c r="G1784" s="117"/>
      <c r="H1784" s="117"/>
      <c r="I1784" s="216"/>
      <c r="J1784" s="216"/>
      <c r="K1784" s="216"/>
      <c r="L1784" s="216"/>
      <c r="M1784" s="216"/>
      <c r="N1784" s="216"/>
      <c r="O1784" s="216"/>
      <c r="P1784" s="216"/>
      <c r="Q1784" s="216"/>
      <c r="R1784" s="216"/>
      <c r="S1784" s="216"/>
      <c r="T1784" s="216"/>
      <c r="U1784" s="216"/>
      <c r="V1784" s="216"/>
    </row>
    <row r="1785" spans="1:22" x14ac:dyDescent="0.3">
      <c r="A1785" s="117"/>
      <c r="B1785" s="117"/>
      <c r="C1785" s="117"/>
      <c r="D1785" s="117"/>
      <c r="E1785" s="117"/>
      <c r="F1785" s="117"/>
      <c r="G1785" s="117"/>
      <c r="H1785" s="117"/>
      <c r="I1785" s="216"/>
      <c r="J1785" s="216"/>
      <c r="K1785" s="216"/>
      <c r="L1785" s="216"/>
      <c r="M1785" s="216"/>
      <c r="N1785" s="216"/>
      <c r="O1785" s="216"/>
      <c r="P1785" s="216"/>
      <c r="Q1785" s="216"/>
      <c r="R1785" s="216"/>
      <c r="S1785" s="216"/>
      <c r="T1785" s="216"/>
      <c r="U1785" s="216"/>
      <c r="V1785" s="216"/>
    </row>
    <row r="1786" spans="1:22" x14ac:dyDescent="0.3">
      <c r="A1786" s="117"/>
      <c r="B1786" s="117"/>
      <c r="C1786" s="117" t="s">
        <v>23</v>
      </c>
      <c r="D1786" s="117" t="s">
        <v>21</v>
      </c>
      <c r="E1786" s="117"/>
      <c r="F1786" s="117"/>
      <c r="G1786" s="117"/>
      <c r="H1786" s="117"/>
      <c r="I1786" s="216"/>
      <c r="J1786" s="216"/>
      <c r="K1786" s="216"/>
      <c r="L1786" s="216"/>
      <c r="M1786" s="216"/>
      <c r="N1786" s="216"/>
      <c r="O1786" s="216"/>
      <c r="P1786" s="216"/>
      <c r="Q1786" s="216"/>
      <c r="R1786" s="216"/>
      <c r="S1786" s="216"/>
      <c r="T1786" s="216"/>
      <c r="U1786" s="216"/>
      <c r="V1786" s="216"/>
    </row>
    <row r="1787" spans="1:22" x14ac:dyDescent="0.3">
      <c r="A1787" s="117"/>
      <c r="B1787" s="117"/>
      <c r="C1787" s="117"/>
      <c r="D1787" s="117"/>
      <c r="E1787" s="117"/>
      <c r="F1787" s="117"/>
      <c r="G1787" s="117"/>
      <c r="H1787" s="117"/>
      <c r="I1787" s="216"/>
      <c r="J1787" s="216"/>
      <c r="K1787" s="216"/>
      <c r="L1787" s="216"/>
      <c r="M1787" s="216"/>
      <c r="N1787" s="216"/>
      <c r="O1787" s="216"/>
      <c r="P1787" s="216"/>
      <c r="Q1787" s="216"/>
      <c r="R1787" s="216"/>
      <c r="S1787" s="216"/>
      <c r="T1787" s="216"/>
      <c r="U1787" s="216"/>
      <c r="V1787" s="216"/>
    </row>
    <row r="1788" spans="1:22" x14ac:dyDescent="0.3">
      <c r="A1788" s="117"/>
      <c r="B1788" s="117"/>
      <c r="C1788" s="117"/>
      <c r="D1788" s="117"/>
      <c r="E1788" s="117"/>
      <c r="F1788" s="117"/>
      <c r="G1788" s="117"/>
      <c r="H1788" s="117"/>
      <c r="I1788" s="216"/>
      <c r="J1788" s="216"/>
      <c r="K1788" s="216"/>
      <c r="L1788" s="216"/>
      <c r="M1788" s="216"/>
      <c r="N1788" s="216"/>
      <c r="O1788" s="216"/>
      <c r="P1788" s="216"/>
      <c r="Q1788" s="216"/>
      <c r="R1788" s="216"/>
      <c r="S1788" s="216"/>
      <c r="T1788" s="216"/>
      <c r="U1788" s="216"/>
      <c r="V1788" s="216"/>
    </row>
    <row r="1789" spans="1:22" x14ac:dyDescent="0.3">
      <c r="A1789" s="117"/>
      <c r="B1789" s="117"/>
      <c r="C1789" s="117" t="s">
        <v>25</v>
      </c>
      <c r="D1789" s="117"/>
      <c r="E1789" s="117"/>
      <c r="F1789" s="117"/>
      <c r="G1789" s="117"/>
      <c r="H1789" s="117"/>
      <c r="I1789" s="216"/>
      <c r="J1789" s="216"/>
      <c r="K1789" s="216"/>
      <c r="L1789" s="216"/>
      <c r="M1789" s="216"/>
      <c r="N1789" s="216"/>
      <c r="O1789" s="216"/>
      <c r="P1789" s="216"/>
      <c r="Q1789" s="216"/>
      <c r="R1789" s="216"/>
      <c r="S1789" s="216"/>
      <c r="T1789" s="216"/>
      <c r="U1789" s="216"/>
      <c r="V1789" s="216"/>
    </row>
    <row r="1790" spans="1:22" x14ac:dyDescent="0.3">
      <c r="A1790" s="117"/>
      <c r="B1790" s="117"/>
      <c r="C1790" s="117"/>
      <c r="D1790" s="117"/>
      <c r="E1790" s="117"/>
      <c r="F1790" s="117"/>
      <c r="G1790" s="117"/>
      <c r="H1790" s="117"/>
      <c r="I1790" s="216"/>
      <c r="J1790" s="216"/>
      <c r="K1790" s="216"/>
      <c r="L1790" s="216"/>
      <c r="M1790" s="216"/>
      <c r="N1790" s="216"/>
      <c r="O1790" s="216"/>
      <c r="P1790" s="216"/>
      <c r="Q1790" s="216"/>
      <c r="R1790" s="216"/>
      <c r="S1790" s="216"/>
      <c r="T1790" s="216"/>
      <c r="U1790" s="216"/>
      <c r="V1790" s="216"/>
    </row>
    <row r="1791" spans="1:22" x14ac:dyDescent="0.3">
      <c r="A1791" s="117"/>
      <c r="B1791" s="117"/>
      <c r="C1791" s="117" t="s">
        <v>26</v>
      </c>
      <c r="D1791" s="117">
        <v>700</v>
      </c>
      <c r="E1791" s="117" t="s">
        <v>33</v>
      </c>
      <c r="F1791" s="117" t="e">
        <f>((2.71828184^(F1778*LN((D1791)+ABS(V1724-W1724)))+D1778)/((2.71828184^(F1778*LN((D1791)+ABS(V1724-W1724)))+D1778)+1))*1</f>
        <v>#VALUE!</v>
      </c>
      <c r="G1791" s="117"/>
      <c r="H1791" s="117"/>
      <c r="I1791" s="216"/>
      <c r="J1791" s="216"/>
      <c r="K1791" s="216"/>
      <c r="L1791" s="216"/>
      <c r="M1791" s="216"/>
      <c r="N1791" s="216"/>
      <c r="O1791" s="216"/>
      <c r="P1791" s="216"/>
      <c r="Q1791" s="216"/>
      <c r="R1791" s="216"/>
      <c r="S1791" s="216"/>
      <c r="T1791" s="216"/>
      <c r="U1791" s="216"/>
      <c r="V1791" s="216"/>
    </row>
    <row r="1792" spans="1:22" x14ac:dyDescent="0.3">
      <c r="A1792" s="117"/>
      <c r="B1792" s="117"/>
      <c r="C1792" s="117" t="s">
        <v>49</v>
      </c>
      <c r="D1792" s="117"/>
      <c r="E1792" s="117"/>
      <c r="F1792" s="117"/>
      <c r="G1792" s="117"/>
      <c r="H1792" s="117"/>
      <c r="I1792" s="216"/>
      <c r="J1792" s="216"/>
      <c r="K1792" s="216"/>
      <c r="L1792" s="216"/>
      <c r="M1792" s="216"/>
      <c r="N1792" s="216"/>
      <c r="O1792" s="216"/>
      <c r="P1792" s="216"/>
      <c r="Q1792" s="216"/>
      <c r="R1792" s="216"/>
      <c r="S1792" s="216"/>
      <c r="T1792" s="216"/>
      <c r="U1792" s="216"/>
      <c r="V1792" s="216"/>
    </row>
    <row r="1793" spans="1:22" x14ac:dyDescent="0.3">
      <c r="A1793" s="117"/>
      <c r="B1793" s="117"/>
      <c r="C1793" s="117"/>
      <c r="D1793" s="117"/>
      <c r="E1793" s="117"/>
      <c r="F1793" s="117"/>
      <c r="G1793" s="117"/>
      <c r="H1793" s="117"/>
      <c r="I1793" s="216"/>
      <c r="J1793" s="216"/>
      <c r="K1793" s="216"/>
      <c r="L1793" s="216"/>
      <c r="M1793" s="216"/>
      <c r="N1793" s="216"/>
      <c r="O1793" s="216"/>
      <c r="P1793" s="216"/>
      <c r="Q1793" s="216"/>
      <c r="R1793" s="216"/>
      <c r="S1793" s="216"/>
      <c r="T1793" s="216"/>
      <c r="U1793" s="216"/>
      <c r="V1793" s="216"/>
    </row>
    <row r="1794" spans="1:22" x14ac:dyDescent="0.3">
      <c r="A1794" s="117"/>
      <c r="B1794" s="117"/>
      <c r="C1794" s="117" t="s">
        <v>27</v>
      </c>
      <c r="D1794" s="117">
        <v>302.83999999999997</v>
      </c>
      <c r="E1794" s="117" t="s">
        <v>34</v>
      </c>
      <c r="F1794" s="117" t="e">
        <f>(2.71828184^((LN((D1794/D1782)/(1-(D1794/D1782)))-D1778)/F1778))</f>
        <v>#NUM!</v>
      </c>
      <c r="G1794" s="117"/>
      <c r="H1794" s="117"/>
      <c r="I1794" s="216"/>
      <c r="J1794" s="216"/>
      <c r="K1794" s="216"/>
      <c r="L1794" s="216"/>
      <c r="M1794" s="216"/>
      <c r="N1794" s="216"/>
      <c r="O1794" s="216"/>
      <c r="P1794" s="216"/>
      <c r="Q1794" s="216"/>
      <c r="R1794" s="216"/>
      <c r="S1794" s="216"/>
      <c r="T1794" s="216"/>
      <c r="U1794" s="216"/>
      <c r="V1794" s="216"/>
    </row>
    <row r="1795" spans="1:22" x14ac:dyDescent="0.3">
      <c r="A1795" s="117"/>
      <c r="B1795" s="117"/>
      <c r="C1795" s="117" t="s">
        <v>38</v>
      </c>
      <c r="D1795" s="117"/>
      <c r="E1795" s="117"/>
      <c r="F1795" s="117"/>
      <c r="G1795" s="117"/>
      <c r="H1795" s="117"/>
      <c r="I1795" s="216"/>
      <c r="J1795" s="216"/>
      <c r="K1795" s="216"/>
      <c r="L1795" s="216"/>
      <c r="M1795" s="216"/>
      <c r="N1795" s="216"/>
      <c r="O1795" s="216"/>
      <c r="P1795" s="216"/>
      <c r="Q1795" s="216"/>
      <c r="R1795" s="216"/>
      <c r="S1795" s="216"/>
      <c r="T1795" s="216"/>
      <c r="U1795" s="216"/>
      <c r="V1795" s="216"/>
    </row>
    <row r="1796" spans="1:22" x14ac:dyDescent="0.3">
      <c r="A1796" s="117"/>
      <c r="B1796" s="117"/>
      <c r="C1796" s="117" t="s">
        <v>39</v>
      </c>
      <c r="D1796" s="117"/>
      <c r="E1796" s="117"/>
      <c r="F1796" s="117"/>
      <c r="G1796" s="117"/>
      <c r="H1796" s="117"/>
      <c r="I1796" s="216"/>
      <c r="J1796" s="216"/>
      <c r="K1796" s="216"/>
      <c r="L1796" s="216"/>
      <c r="M1796" s="216"/>
      <c r="N1796" s="216"/>
      <c r="O1796" s="216"/>
      <c r="P1796" s="216"/>
      <c r="Q1796" s="216"/>
      <c r="R1796" s="216"/>
      <c r="S1796" s="216"/>
      <c r="T1796" s="216"/>
      <c r="U1796" s="216"/>
      <c r="V1796" s="216"/>
    </row>
    <row r="1797" spans="1:22" x14ac:dyDescent="0.3">
      <c r="A1797" s="117"/>
      <c r="B1797" s="117"/>
      <c r="C1797" s="117"/>
      <c r="D1797" s="117"/>
      <c r="E1797" s="117"/>
      <c r="F1797" s="117"/>
      <c r="G1797" s="117"/>
      <c r="H1797" s="117"/>
      <c r="I1797" s="216"/>
      <c r="J1797" s="216"/>
      <c r="K1797" s="216"/>
      <c r="L1797" s="216"/>
      <c r="M1797" s="216"/>
      <c r="N1797" s="216"/>
      <c r="O1797" s="216"/>
      <c r="P1797" s="216"/>
      <c r="Q1797" s="216"/>
      <c r="R1797" s="216"/>
      <c r="S1797" s="216"/>
      <c r="T1797" s="216"/>
      <c r="U1797" s="216"/>
      <c r="V1797" s="216"/>
    </row>
    <row r="1798" spans="1:22" x14ac:dyDescent="0.3">
      <c r="A1798" s="117"/>
      <c r="B1798" s="117"/>
      <c r="C1798" s="117"/>
      <c r="D1798" s="117"/>
      <c r="E1798" s="117"/>
      <c r="F1798" s="117"/>
      <c r="G1798" s="117"/>
      <c r="H1798" s="117"/>
      <c r="I1798" s="216"/>
      <c r="J1798" s="216"/>
      <c r="K1798" s="216"/>
      <c r="L1798" s="216"/>
      <c r="M1798" s="216"/>
      <c r="N1798" s="216"/>
      <c r="O1798" s="216"/>
      <c r="P1798" s="216"/>
      <c r="Q1798" s="216"/>
      <c r="R1798" s="216"/>
      <c r="S1798" s="216"/>
      <c r="T1798" s="216"/>
      <c r="U1798" s="216"/>
      <c r="V1798" s="216"/>
    </row>
    <row r="1799" spans="1:22" x14ac:dyDescent="0.3">
      <c r="A1799" s="117"/>
      <c r="B1799" s="117"/>
      <c r="C1799" s="117"/>
      <c r="D1799" s="117"/>
      <c r="E1799" s="117"/>
      <c r="F1799" s="117"/>
      <c r="G1799" s="117"/>
      <c r="H1799" s="117"/>
      <c r="I1799" s="216"/>
      <c r="J1799" s="216"/>
      <c r="K1799" s="216"/>
      <c r="L1799" s="216"/>
      <c r="M1799" s="216"/>
      <c r="N1799" s="216"/>
      <c r="O1799" s="216"/>
      <c r="P1799" s="216"/>
      <c r="Q1799" s="216"/>
      <c r="R1799" s="216"/>
      <c r="S1799" s="216"/>
      <c r="T1799" s="216"/>
      <c r="U1799" s="216"/>
      <c r="V1799" s="216"/>
    </row>
    <row r="1800" spans="1:22" x14ac:dyDescent="0.3">
      <c r="A1800" s="117"/>
      <c r="B1800" s="117"/>
      <c r="C1800" s="117"/>
      <c r="D1800" s="117"/>
      <c r="E1800" s="117"/>
      <c r="F1800" s="117"/>
      <c r="G1800" s="117"/>
      <c r="H1800" s="117"/>
      <c r="I1800" s="216"/>
      <c r="J1800" s="216"/>
      <c r="K1800" s="216"/>
      <c r="L1800" s="216"/>
      <c r="M1800" s="216"/>
      <c r="N1800" s="216"/>
      <c r="O1800" s="216"/>
      <c r="P1800" s="216"/>
      <c r="Q1800" s="216"/>
      <c r="R1800" s="216"/>
      <c r="S1800" s="216"/>
      <c r="T1800" s="216"/>
      <c r="U1800" s="216"/>
      <c r="V1800" s="216"/>
    </row>
    <row r="1801" spans="1:22" x14ac:dyDescent="0.3">
      <c r="A1801" s="117"/>
      <c r="B1801" s="117"/>
      <c r="C1801" s="117"/>
      <c r="D1801" s="117"/>
      <c r="E1801" s="117"/>
      <c r="F1801" s="117"/>
      <c r="G1801" s="117"/>
      <c r="H1801" s="117"/>
      <c r="I1801" s="216"/>
      <c r="J1801" s="216"/>
      <c r="K1801" s="216"/>
      <c r="L1801" s="216"/>
      <c r="M1801" s="216"/>
      <c r="N1801" s="216"/>
      <c r="O1801" s="216"/>
      <c r="P1801" s="216"/>
      <c r="Q1801" s="216"/>
      <c r="R1801" s="216"/>
      <c r="S1801" s="216"/>
      <c r="T1801" s="216"/>
      <c r="U1801" s="216"/>
      <c r="V1801" s="216"/>
    </row>
    <row r="1802" spans="1:22" x14ac:dyDescent="0.3">
      <c r="A1802" s="117"/>
      <c r="B1802" s="117"/>
      <c r="C1802" s="117"/>
      <c r="D1802" s="117"/>
      <c r="E1802" s="117"/>
      <c r="F1802" s="117"/>
      <c r="G1802" s="117"/>
      <c r="H1802" s="117"/>
      <c r="I1802" s="216"/>
      <c r="J1802" s="216"/>
      <c r="K1802" s="216"/>
      <c r="L1802" s="216"/>
      <c r="M1802" s="216"/>
      <c r="N1802" s="216"/>
      <c r="O1802" s="216"/>
      <c r="P1802" s="216"/>
      <c r="Q1802" s="216"/>
      <c r="R1802" s="216"/>
      <c r="S1802" s="216"/>
      <c r="T1802" s="216"/>
      <c r="U1802" s="216"/>
      <c r="V1802" s="216"/>
    </row>
    <row r="1803" spans="1:22" x14ac:dyDescent="0.3">
      <c r="A1803" s="117"/>
      <c r="B1803" s="117"/>
      <c r="C1803" s="117"/>
      <c r="D1803" s="117"/>
      <c r="E1803" s="117"/>
      <c r="F1803" s="117"/>
      <c r="G1803" s="117"/>
      <c r="H1803" s="117"/>
      <c r="I1803" s="216"/>
      <c r="J1803" s="216"/>
      <c r="K1803" s="216"/>
      <c r="L1803" s="216"/>
      <c r="M1803" s="216"/>
      <c r="N1803" s="216"/>
      <c r="O1803" s="216"/>
      <c r="P1803" s="216"/>
      <c r="Q1803" s="216"/>
      <c r="R1803" s="216"/>
      <c r="S1803" s="216"/>
      <c r="T1803" s="216"/>
      <c r="U1803" s="216"/>
      <c r="V1803" s="216"/>
    </row>
    <row r="1804" spans="1:22" x14ac:dyDescent="0.3">
      <c r="A1804" s="117" t="s">
        <v>7</v>
      </c>
      <c r="B1804" s="117" t="s">
        <v>8</v>
      </c>
      <c r="C1804" s="117" t="s">
        <v>12</v>
      </c>
      <c r="D1804" s="117" t="s">
        <v>9</v>
      </c>
      <c r="E1804" s="117" t="s">
        <v>10</v>
      </c>
      <c r="F1804" s="117" t="s">
        <v>17</v>
      </c>
      <c r="G1804" s="117" t="s">
        <v>14</v>
      </c>
      <c r="H1804" s="117"/>
      <c r="I1804" s="216"/>
      <c r="J1804" s="216"/>
      <c r="K1804" s="216"/>
      <c r="L1804" s="216"/>
      <c r="M1804" s="216"/>
      <c r="N1804" s="216"/>
      <c r="O1804" s="216"/>
      <c r="P1804" s="216"/>
      <c r="Q1804" s="216"/>
      <c r="R1804" s="216"/>
      <c r="S1804" s="216"/>
      <c r="T1804" s="216"/>
      <c r="U1804" s="216"/>
      <c r="V1804" s="216"/>
    </row>
    <row r="1805" spans="1:22" x14ac:dyDescent="0.3">
      <c r="A1805" s="117">
        <f t="shared" ref="A1805:B1824" si="119">A6</f>
        <v>0</v>
      </c>
      <c r="B1805" s="117">
        <f t="shared" si="119"/>
        <v>0</v>
      </c>
      <c r="C1805" s="117">
        <f t="shared" ref="C1805:C1844" si="120">(A1805^2)</f>
        <v>0</v>
      </c>
      <c r="D1805" s="117">
        <f>IF(B1805=0,E1805,B1805)</f>
        <v>9</v>
      </c>
      <c r="E1805" s="117">
        <f>MAX(B1805:B1844)</f>
        <v>9</v>
      </c>
      <c r="F1805" s="117">
        <f>IF(B1805="","",(((E1805+F1863)/(D1805))-10^-0.0000001)^-1)</f>
        <v>0.23809522504203684</v>
      </c>
      <c r="G1805" s="117">
        <f>IF(B1805="",1,F1805)</f>
        <v>0.23809522504203684</v>
      </c>
      <c r="H1805" s="117"/>
      <c r="I1805" s="216"/>
      <c r="J1805" s="216"/>
      <c r="K1805" s="216"/>
      <c r="L1805" s="216"/>
      <c r="M1805" s="216"/>
      <c r="N1805" s="216"/>
      <c r="O1805" s="216"/>
      <c r="P1805" s="216"/>
      <c r="Q1805" s="216"/>
      <c r="R1805" s="216"/>
      <c r="S1805" s="216"/>
      <c r="T1805" s="216"/>
      <c r="U1805" s="216"/>
      <c r="V1805" s="216"/>
    </row>
    <row r="1806" spans="1:22" x14ac:dyDescent="0.3">
      <c r="A1806" s="117">
        <f t="shared" si="119"/>
        <v>0</v>
      </c>
      <c r="B1806" s="117">
        <f t="shared" si="119"/>
        <v>0</v>
      </c>
      <c r="C1806" s="117">
        <f t="shared" si="120"/>
        <v>0</v>
      </c>
      <c r="D1806" s="117">
        <f t="shared" ref="D1806:D1844" si="121">IF(B1806=0,E1806,B1806)</f>
        <v>9</v>
      </c>
      <c r="E1806" s="117">
        <f>(E1805)</f>
        <v>9</v>
      </c>
      <c r="F1806" s="117">
        <f>IF(B1806="","",(((E1806+F1863)/(D1806))-10^-0.0000001)^-1)</f>
        <v>0.23809522504203684</v>
      </c>
      <c r="G1806" s="117">
        <f t="shared" ref="G1806:G1844" si="122">IF(B1806="",1,F1806)</f>
        <v>0.23809522504203684</v>
      </c>
      <c r="H1806" s="117"/>
      <c r="I1806" s="216"/>
      <c r="J1806" s="216"/>
      <c r="K1806" s="216"/>
      <c r="L1806" s="216"/>
      <c r="M1806" s="216"/>
      <c r="N1806" s="216"/>
      <c r="O1806" s="216"/>
      <c r="P1806" s="216"/>
      <c r="Q1806" s="216"/>
      <c r="R1806" s="216"/>
      <c r="S1806" s="216"/>
      <c r="T1806" s="216"/>
      <c r="U1806" s="216"/>
      <c r="V1806" s="216"/>
    </row>
    <row r="1807" spans="1:22" x14ac:dyDescent="0.3">
      <c r="A1807" s="117">
        <f t="shared" si="119"/>
        <v>0</v>
      </c>
      <c r="B1807" s="117">
        <f t="shared" si="119"/>
        <v>0</v>
      </c>
      <c r="C1807" s="117">
        <f t="shared" si="120"/>
        <v>0</v>
      </c>
      <c r="D1807" s="117">
        <f t="shared" si="121"/>
        <v>9</v>
      </c>
      <c r="E1807" s="117">
        <f t="shared" ref="E1807:E1844" si="123">(E1806)</f>
        <v>9</v>
      </c>
      <c r="F1807" s="117">
        <f>IF(B1807="","",(((E1807+F1863)/(D1807))-10^-0.0000001)^-1)</f>
        <v>0.23809522504203684</v>
      </c>
      <c r="G1807" s="117">
        <f t="shared" si="122"/>
        <v>0.23809522504203684</v>
      </c>
      <c r="H1807" s="117"/>
      <c r="I1807" s="216"/>
      <c r="J1807" s="216"/>
      <c r="K1807" s="216"/>
      <c r="L1807" s="216"/>
      <c r="M1807" s="216"/>
      <c r="N1807" s="216"/>
      <c r="O1807" s="216"/>
      <c r="P1807" s="216"/>
      <c r="Q1807" s="216"/>
      <c r="R1807" s="216"/>
      <c r="S1807" s="216"/>
      <c r="T1807" s="216"/>
      <c r="U1807" s="216"/>
      <c r="V1807" s="216"/>
    </row>
    <row r="1808" spans="1:22" x14ac:dyDescent="0.3">
      <c r="A1808" s="117">
        <f t="shared" si="119"/>
        <v>0</v>
      </c>
      <c r="B1808" s="117">
        <f t="shared" si="119"/>
        <v>0</v>
      </c>
      <c r="C1808" s="117">
        <f t="shared" si="120"/>
        <v>0</v>
      </c>
      <c r="D1808" s="117">
        <f t="shared" si="121"/>
        <v>9</v>
      </c>
      <c r="E1808" s="117">
        <f t="shared" si="123"/>
        <v>9</v>
      </c>
      <c r="F1808" s="117">
        <f>IF(B1808="","",(((E1808+F1863)/(D1808))-10^-0.0000001)^-1)</f>
        <v>0.23809522504203684</v>
      </c>
      <c r="G1808" s="117">
        <f t="shared" si="122"/>
        <v>0.23809522504203684</v>
      </c>
      <c r="H1808" s="117"/>
      <c r="I1808" s="216"/>
      <c r="J1808" s="216"/>
      <c r="K1808" s="216"/>
      <c r="L1808" s="216"/>
      <c r="M1808" s="216"/>
      <c r="N1808" s="216"/>
      <c r="O1808" s="216"/>
      <c r="P1808" s="216"/>
      <c r="Q1808" s="216"/>
      <c r="R1808" s="216"/>
      <c r="S1808" s="216"/>
      <c r="T1808" s="216"/>
      <c r="U1808" s="216"/>
      <c r="V1808" s="216"/>
    </row>
    <row r="1809" spans="1:22" x14ac:dyDescent="0.3">
      <c r="A1809" s="117">
        <f t="shared" si="119"/>
        <v>0</v>
      </c>
      <c r="B1809" s="117">
        <f t="shared" si="119"/>
        <v>0</v>
      </c>
      <c r="C1809" s="117">
        <f t="shared" si="120"/>
        <v>0</v>
      </c>
      <c r="D1809" s="117">
        <f t="shared" si="121"/>
        <v>9</v>
      </c>
      <c r="E1809" s="117">
        <f t="shared" si="123"/>
        <v>9</v>
      </c>
      <c r="F1809" s="117">
        <f>IF(B1809="","",(((E1809+F1863)/(D1809))-10^-0.0000001)^-1)</f>
        <v>0.23809522504203684</v>
      </c>
      <c r="G1809" s="117">
        <f t="shared" si="122"/>
        <v>0.23809522504203684</v>
      </c>
      <c r="H1809" s="117"/>
      <c r="I1809" s="216"/>
      <c r="J1809" s="216"/>
      <c r="K1809" s="216"/>
      <c r="L1809" s="216"/>
      <c r="M1809" s="216"/>
      <c r="N1809" s="216"/>
      <c r="O1809" s="216"/>
      <c r="P1809" s="216"/>
      <c r="Q1809" s="216"/>
      <c r="R1809" s="216"/>
      <c r="S1809" s="216"/>
      <c r="T1809" s="216"/>
      <c r="U1809" s="216"/>
      <c r="V1809" s="216"/>
    </row>
    <row r="1810" spans="1:22" x14ac:dyDescent="0.3">
      <c r="A1810" s="117">
        <f t="shared" si="119"/>
        <v>0</v>
      </c>
      <c r="B1810" s="117">
        <f t="shared" si="119"/>
        <v>0</v>
      </c>
      <c r="C1810" s="117">
        <f t="shared" si="120"/>
        <v>0</v>
      </c>
      <c r="D1810" s="117">
        <f t="shared" si="121"/>
        <v>9</v>
      </c>
      <c r="E1810" s="117">
        <f t="shared" si="123"/>
        <v>9</v>
      </c>
      <c r="F1810" s="117">
        <f>IF(B1810="","",(((E1810+F1863)/(D1810))-10^-0.0000001)^-1)</f>
        <v>0.23809522504203684</v>
      </c>
      <c r="G1810" s="117">
        <f t="shared" si="122"/>
        <v>0.23809522504203684</v>
      </c>
      <c r="H1810" s="117"/>
      <c r="I1810" s="216"/>
      <c r="J1810" s="216"/>
      <c r="K1810" s="216"/>
      <c r="L1810" s="216"/>
      <c r="M1810" s="216"/>
      <c r="N1810" s="216"/>
      <c r="O1810" s="216"/>
      <c r="P1810" s="216"/>
      <c r="Q1810" s="216"/>
      <c r="R1810" s="216"/>
      <c r="S1810" s="216"/>
      <c r="T1810" s="216"/>
      <c r="U1810" s="216"/>
      <c r="V1810" s="216"/>
    </row>
    <row r="1811" spans="1:22" x14ac:dyDescent="0.3">
      <c r="A1811" s="117">
        <f t="shared" si="119"/>
        <v>0</v>
      </c>
      <c r="B1811" s="117">
        <f t="shared" si="119"/>
        <v>0</v>
      </c>
      <c r="C1811" s="117">
        <f t="shared" si="120"/>
        <v>0</v>
      </c>
      <c r="D1811" s="117">
        <f t="shared" si="121"/>
        <v>9</v>
      </c>
      <c r="E1811" s="117">
        <f t="shared" si="123"/>
        <v>9</v>
      </c>
      <c r="F1811" s="117">
        <f>IF(B1811="","",(((E1811+F1863)/(D1811))-10^-0.0000001)^-1)</f>
        <v>0.23809522504203684</v>
      </c>
      <c r="G1811" s="117">
        <f t="shared" si="122"/>
        <v>0.23809522504203684</v>
      </c>
      <c r="H1811" s="117"/>
      <c r="I1811" s="216"/>
      <c r="J1811" s="216"/>
      <c r="K1811" s="216"/>
      <c r="L1811" s="216"/>
      <c r="M1811" s="216"/>
      <c r="N1811" s="216"/>
      <c r="O1811" s="216"/>
      <c r="P1811" s="216"/>
      <c r="Q1811" s="216"/>
      <c r="R1811" s="216"/>
      <c r="S1811" s="216"/>
      <c r="T1811" s="216"/>
      <c r="U1811" s="216"/>
      <c r="V1811" s="216"/>
    </row>
    <row r="1812" spans="1:22" x14ac:dyDescent="0.3">
      <c r="A1812" s="117">
        <f t="shared" si="119"/>
        <v>0</v>
      </c>
      <c r="B1812" s="117">
        <f t="shared" si="119"/>
        <v>0</v>
      </c>
      <c r="C1812" s="117">
        <f t="shared" si="120"/>
        <v>0</v>
      </c>
      <c r="D1812" s="117">
        <f t="shared" si="121"/>
        <v>9</v>
      </c>
      <c r="E1812" s="117">
        <f t="shared" si="123"/>
        <v>9</v>
      </c>
      <c r="F1812" s="117">
        <f>IF(B1812="","",(((E1812+F1863)/(D1812))-10^-0.0000001)^-1)</f>
        <v>0.23809522504203684</v>
      </c>
      <c r="G1812" s="117">
        <f t="shared" si="122"/>
        <v>0.23809522504203684</v>
      </c>
      <c r="H1812" s="117"/>
      <c r="I1812" s="216"/>
      <c r="J1812" s="216"/>
      <c r="K1812" s="216"/>
      <c r="L1812" s="216"/>
      <c r="M1812" s="216"/>
      <c r="N1812" s="216"/>
      <c r="O1812" s="216"/>
      <c r="P1812" s="216"/>
      <c r="Q1812" s="216"/>
      <c r="R1812" s="216"/>
      <c r="S1812" s="216"/>
      <c r="T1812" s="216"/>
      <c r="U1812" s="216"/>
      <c r="V1812" s="216"/>
    </row>
    <row r="1813" spans="1:22" x14ac:dyDescent="0.3">
      <c r="A1813" s="117">
        <f t="shared" si="119"/>
        <v>0</v>
      </c>
      <c r="B1813" s="117">
        <f t="shared" si="119"/>
        <v>0</v>
      </c>
      <c r="C1813" s="117">
        <f t="shared" si="120"/>
        <v>0</v>
      </c>
      <c r="D1813" s="117">
        <f t="shared" si="121"/>
        <v>9</v>
      </c>
      <c r="E1813" s="117">
        <f t="shared" si="123"/>
        <v>9</v>
      </c>
      <c r="F1813" s="117">
        <f>IF(B1813="","",(((E1813+F1863)/(D1813))-10^-0.0000001)^-1)</f>
        <v>0.23809522504203684</v>
      </c>
      <c r="G1813" s="117">
        <f t="shared" si="122"/>
        <v>0.23809522504203684</v>
      </c>
      <c r="H1813" s="117"/>
      <c r="I1813" s="216"/>
      <c r="J1813" s="216"/>
      <c r="K1813" s="216"/>
      <c r="L1813" s="216"/>
      <c r="M1813" s="216"/>
      <c r="N1813" s="216"/>
      <c r="O1813" s="216"/>
      <c r="P1813" s="216"/>
      <c r="Q1813" s="216"/>
      <c r="R1813" s="216"/>
      <c r="S1813" s="216"/>
      <c r="T1813" s="216"/>
      <c r="U1813" s="216"/>
      <c r="V1813" s="216"/>
    </row>
    <row r="1814" spans="1:22" x14ac:dyDescent="0.3">
      <c r="A1814" s="117">
        <f t="shared" si="119"/>
        <v>0</v>
      </c>
      <c r="B1814" s="117">
        <f t="shared" si="119"/>
        <v>0</v>
      </c>
      <c r="C1814" s="117">
        <f t="shared" si="120"/>
        <v>0</v>
      </c>
      <c r="D1814" s="117">
        <f t="shared" si="121"/>
        <v>9</v>
      </c>
      <c r="E1814" s="117">
        <f t="shared" si="123"/>
        <v>9</v>
      </c>
      <c r="F1814" s="117">
        <f>IF(B1814="","",(((E1814+F1863)/(D1814))-10^-0.0000001)^-1)</f>
        <v>0.23809522504203684</v>
      </c>
      <c r="G1814" s="117">
        <f t="shared" si="122"/>
        <v>0.23809522504203684</v>
      </c>
      <c r="H1814" s="117"/>
      <c r="I1814" s="216"/>
      <c r="J1814" s="216"/>
      <c r="K1814" s="216"/>
      <c r="L1814" s="216"/>
      <c r="M1814" s="216"/>
      <c r="N1814" s="216"/>
      <c r="O1814" s="216"/>
      <c r="P1814" s="216"/>
      <c r="Q1814" s="216"/>
      <c r="R1814" s="216"/>
      <c r="S1814" s="216"/>
      <c r="T1814" s="216"/>
      <c r="U1814" s="216"/>
      <c r="V1814" s="216"/>
    </row>
    <row r="1815" spans="1:22" x14ac:dyDescent="0.3">
      <c r="A1815" s="117">
        <f t="shared" si="119"/>
        <v>0</v>
      </c>
      <c r="B1815" s="117">
        <f t="shared" si="119"/>
        <v>0</v>
      </c>
      <c r="C1815" s="117">
        <f t="shared" si="120"/>
        <v>0</v>
      </c>
      <c r="D1815" s="117">
        <f t="shared" si="121"/>
        <v>9</v>
      </c>
      <c r="E1815" s="117">
        <f t="shared" si="123"/>
        <v>9</v>
      </c>
      <c r="F1815" s="117">
        <f>IF(B1815="","",(((E1815+F1863)/(D1815))-10^-0.0000001)^-1)</f>
        <v>0.23809522504203684</v>
      </c>
      <c r="G1815" s="117">
        <f t="shared" si="122"/>
        <v>0.23809522504203684</v>
      </c>
      <c r="H1815" s="117"/>
      <c r="I1815" s="216"/>
      <c r="J1815" s="216"/>
      <c r="K1815" s="216"/>
      <c r="L1815" s="216"/>
      <c r="M1815" s="216"/>
      <c r="N1815" s="216"/>
      <c r="O1815" s="216"/>
      <c r="P1815" s="216"/>
      <c r="Q1815" s="216"/>
      <c r="R1815" s="216"/>
      <c r="S1815" s="216"/>
      <c r="T1815" s="216"/>
      <c r="U1815" s="216"/>
      <c r="V1815" s="216"/>
    </row>
    <row r="1816" spans="1:22" x14ac:dyDescent="0.3">
      <c r="A1816" s="117">
        <f t="shared" si="119"/>
        <v>0</v>
      </c>
      <c r="B1816" s="117">
        <f t="shared" si="119"/>
        <v>0</v>
      </c>
      <c r="C1816" s="117">
        <f t="shared" si="120"/>
        <v>0</v>
      </c>
      <c r="D1816" s="117">
        <f t="shared" si="121"/>
        <v>9</v>
      </c>
      <c r="E1816" s="117">
        <f t="shared" si="123"/>
        <v>9</v>
      </c>
      <c r="F1816" s="117">
        <f>IF(B1816="","",(((E1816+F1863)/(D1816))-10^-0.0000001)^-1)</f>
        <v>0.23809522504203684</v>
      </c>
      <c r="G1816" s="117">
        <f t="shared" si="122"/>
        <v>0.23809522504203684</v>
      </c>
      <c r="H1816" s="117"/>
      <c r="I1816" s="216"/>
      <c r="J1816" s="216"/>
      <c r="K1816" s="216"/>
      <c r="L1816" s="216"/>
      <c r="M1816" s="216"/>
      <c r="N1816" s="216"/>
      <c r="O1816" s="216"/>
      <c r="P1816" s="216"/>
      <c r="Q1816" s="216"/>
      <c r="R1816" s="216"/>
      <c r="S1816" s="216"/>
      <c r="T1816" s="216"/>
      <c r="U1816" s="216"/>
      <c r="V1816" s="216"/>
    </row>
    <row r="1817" spans="1:22" x14ac:dyDescent="0.3">
      <c r="A1817" s="117">
        <f t="shared" si="119"/>
        <v>0</v>
      </c>
      <c r="B1817" s="117">
        <f t="shared" si="119"/>
        <v>0</v>
      </c>
      <c r="C1817" s="117">
        <f t="shared" si="120"/>
        <v>0</v>
      </c>
      <c r="D1817" s="117">
        <f t="shared" si="121"/>
        <v>9</v>
      </c>
      <c r="E1817" s="117">
        <f t="shared" si="123"/>
        <v>9</v>
      </c>
      <c r="F1817" s="117">
        <f>IF(B1817="","",(((E1817+F1863)/(D1817))-10^-0.0000001)^-1)</f>
        <v>0.23809522504203684</v>
      </c>
      <c r="G1817" s="117">
        <f t="shared" si="122"/>
        <v>0.23809522504203684</v>
      </c>
      <c r="H1817" s="117"/>
      <c r="I1817" s="216"/>
      <c r="J1817" s="216"/>
      <c r="K1817" s="216"/>
      <c r="L1817" s="216"/>
      <c r="M1817" s="216"/>
      <c r="N1817" s="216"/>
      <c r="O1817" s="216"/>
      <c r="P1817" s="216"/>
      <c r="Q1817" s="216"/>
      <c r="R1817" s="216"/>
      <c r="S1817" s="216"/>
      <c r="T1817" s="216"/>
      <c r="U1817" s="216"/>
      <c r="V1817" s="216"/>
    </row>
    <row r="1818" spans="1:22" x14ac:dyDescent="0.3">
      <c r="A1818" s="117">
        <f t="shared" si="119"/>
        <v>0</v>
      </c>
      <c r="B1818" s="117">
        <f t="shared" si="119"/>
        <v>0</v>
      </c>
      <c r="C1818" s="117">
        <f t="shared" si="120"/>
        <v>0</v>
      </c>
      <c r="D1818" s="117">
        <f t="shared" si="121"/>
        <v>9</v>
      </c>
      <c r="E1818" s="117">
        <f t="shared" si="123"/>
        <v>9</v>
      </c>
      <c r="F1818" s="117">
        <f>IF(B1818="","",(((E1818+F1863)/(D1818))-10^-0.0000001)^-1)</f>
        <v>0.23809522504203684</v>
      </c>
      <c r="G1818" s="117">
        <f t="shared" si="122"/>
        <v>0.23809522504203684</v>
      </c>
      <c r="H1818" s="117"/>
      <c r="I1818" s="216"/>
      <c r="J1818" s="216"/>
      <c r="K1818" s="216"/>
      <c r="L1818" s="216"/>
      <c r="M1818" s="216"/>
      <c r="N1818" s="216"/>
      <c r="O1818" s="216"/>
      <c r="P1818" s="216"/>
      <c r="Q1818" s="216"/>
      <c r="R1818" s="216"/>
      <c r="S1818" s="216"/>
      <c r="T1818" s="216"/>
      <c r="U1818" s="216"/>
      <c r="V1818" s="216"/>
    </row>
    <row r="1819" spans="1:22" x14ac:dyDescent="0.3">
      <c r="A1819" s="117">
        <f t="shared" si="119"/>
        <v>0</v>
      </c>
      <c r="B1819" s="117">
        <f t="shared" si="119"/>
        <v>0</v>
      </c>
      <c r="C1819" s="117">
        <f t="shared" si="120"/>
        <v>0</v>
      </c>
      <c r="D1819" s="117">
        <f t="shared" si="121"/>
        <v>9</v>
      </c>
      <c r="E1819" s="117">
        <f t="shared" si="123"/>
        <v>9</v>
      </c>
      <c r="F1819" s="117">
        <f>IF(B1819="","",(((E1819+F1863)/(D1819))-10^-0.0000001)^-1)</f>
        <v>0.23809522504203684</v>
      </c>
      <c r="G1819" s="117">
        <f t="shared" si="122"/>
        <v>0.23809522504203684</v>
      </c>
      <c r="H1819" s="117"/>
      <c r="I1819" s="216"/>
      <c r="J1819" s="216"/>
      <c r="K1819" s="216"/>
      <c r="L1819" s="216"/>
      <c r="M1819" s="216"/>
      <c r="N1819" s="216"/>
      <c r="O1819" s="216"/>
      <c r="P1819" s="216"/>
      <c r="Q1819" s="216"/>
      <c r="R1819" s="216"/>
      <c r="S1819" s="216"/>
      <c r="T1819" s="216"/>
      <c r="U1819" s="216"/>
      <c r="V1819" s="216"/>
    </row>
    <row r="1820" spans="1:22" x14ac:dyDescent="0.3">
      <c r="A1820" s="117">
        <f t="shared" si="119"/>
        <v>0</v>
      </c>
      <c r="B1820" s="117">
        <f t="shared" si="119"/>
        <v>0</v>
      </c>
      <c r="C1820" s="117">
        <f t="shared" si="120"/>
        <v>0</v>
      </c>
      <c r="D1820" s="117">
        <f t="shared" si="121"/>
        <v>9</v>
      </c>
      <c r="E1820" s="117">
        <f t="shared" si="123"/>
        <v>9</v>
      </c>
      <c r="F1820" s="117">
        <f>IF(B1820="","",(((E1820+F1863)/(D1820))-10^-0.0000001)^-1)</f>
        <v>0.23809522504203684</v>
      </c>
      <c r="G1820" s="117">
        <f t="shared" si="122"/>
        <v>0.23809522504203684</v>
      </c>
      <c r="H1820" s="117"/>
      <c r="I1820" s="216"/>
      <c r="J1820" s="216"/>
      <c r="K1820" s="216"/>
      <c r="L1820" s="216"/>
      <c r="M1820" s="216"/>
      <c r="N1820" s="216"/>
      <c r="O1820" s="216"/>
      <c r="P1820" s="216"/>
      <c r="Q1820" s="216"/>
      <c r="R1820" s="216"/>
      <c r="S1820" s="216"/>
      <c r="T1820" s="216"/>
      <c r="U1820" s="216"/>
      <c r="V1820" s="216"/>
    </row>
    <row r="1821" spans="1:22" x14ac:dyDescent="0.3">
      <c r="A1821" s="117" t="str">
        <f t="shared" si="119"/>
        <v>Vorgaben (xWP1 - xs - xWP2)</v>
      </c>
      <c r="B1821" s="117">
        <f t="shared" si="119"/>
        <v>9</v>
      </c>
      <c r="C1821" s="117" t="e">
        <f t="shared" si="120"/>
        <v>#VALUE!</v>
      </c>
      <c r="D1821" s="117">
        <f t="shared" si="121"/>
        <v>9</v>
      </c>
      <c r="E1821" s="117">
        <f t="shared" si="123"/>
        <v>9</v>
      </c>
      <c r="F1821" s="117">
        <f>IF(B1821="","",(((E1821+F1863)/(D1821))-10^-0.0000001)^-1)</f>
        <v>0.23809522504203684</v>
      </c>
      <c r="G1821" s="117">
        <f t="shared" si="122"/>
        <v>0.23809522504203684</v>
      </c>
      <c r="H1821" s="117"/>
      <c r="I1821" s="216"/>
      <c r="J1821" s="216"/>
      <c r="K1821" s="216"/>
      <c r="L1821" s="216"/>
      <c r="M1821" s="216"/>
      <c r="N1821" s="216"/>
      <c r="O1821" s="216"/>
      <c r="P1821" s="216"/>
      <c r="Q1821" s="216"/>
      <c r="R1821" s="216"/>
      <c r="S1821" s="216"/>
      <c r="T1821" s="216"/>
      <c r="U1821" s="216"/>
      <c r="V1821" s="216"/>
    </row>
    <row r="1822" spans="1:22" x14ac:dyDescent="0.3">
      <c r="A1822" s="117" t="str">
        <f t="shared" si="119"/>
        <v>Berechnet (x1% - X50% - x99%)</v>
      </c>
      <c r="B1822" s="117">
        <f t="shared" si="119"/>
        <v>6.92</v>
      </c>
      <c r="C1822" s="117" t="e">
        <f t="shared" si="120"/>
        <v>#VALUE!</v>
      </c>
      <c r="D1822" s="117">
        <f t="shared" si="121"/>
        <v>6.92</v>
      </c>
      <c r="E1822" s="117">
        <f t="shared" si="123"/>
        <v>9</v>
      </c>
      <c r="F1822" s="117">
        <f>IF(B1822="","",(((E1822+F1863)/(D1822))-10^-0.0000001)^-1)</f>
        <v>0.17352055475211406</v>
      </c>
      <c r="G1822" s="117">
        <f t="shared" si="122"/>
        <v>0.17352055475211406</v>
      </c>
      <c r="H1822" s="117"/>
      <c r="I1822" s="216"/>
      <c r="J1822" s="216"/>
      <c r="K1822" s="216"/>
      <c r="L1822" s="216"/>
      <c r="M1822" s="216"/>
      <c r="N1822" s="216"/>
      <c r="O1822" s="216"/>
      <c r="P1822" s="216"/>
      <c r="Q1822" s="216"/>
      <c r="R1822" s="216"/>
      <c r="S1822" s="216"/>
      <c r="T1822" s="216"/>
      <c r="U1822" s="216"/>
      <c r="V1822" s="216"/>
    </row>
    <row r="1823" spans="1:22" x14ac:dyDescent="0.3">
      <c r="A1823" s="117" t="str">
        <f t="shared" si="119"/>
        <v>Abfrage:</v>
      </c>
      <c r="B1823" s="117">
        <f t="shared" si="119"/>
        <v>0</v>
      </c>
      <c r="C1823" s="117" t="e">
        <f t="shared" si="120"/>
        <v>#VALUE!</v>
      </c>
      <c r="D1823" s="117">
        <f t="shared" si="121"/>
        <v>9</v>
      </c>
      <c r="E1823" s="117">
        <f t="shared" si="123"/>
        <v>9</v>
      </c>
      <c r="F1823" s="117">
        <f>IF(B1823="","",(((E1823+F1863)/(D1823))-10^-0.0000001)^-1)</f>
        <v>0.23809522504203684</v>
      </c>
      <c r="G1823" s="117">
        <f t="shared" si="122"/>
        <v>0.23809522504203684</v>
      </c>
      <c r="H1823" s="117"/>
      <c r="I1823" s="216"/>
      <c r="J1823" s="216"/>
      <c r="K1823" s="216"/>
      <c r="L1823" s="216"/>
      <c r="M1823" s="216"/>
      <c r="N1823" s="216"/>
      <c r="O1823" s="216"/>
      <c r="P1823" s="216"/>
      <c r="Q1823" s="216"/>
      <c r="R1823" s="216"/>
      <c r="S1823" s="216"/>
      <c r="T1823" s="216"/>
      <c r="U1823" s="216"/>
      <c r="V1823" s="216"/>
    </row>
    <row r="1824" spans="1:22" x14ac:dyDescent="0.3">
      <c r="A1824" s="117" t="str">
        <f t="shared" si="119"/>
        <v>Wenn x = (B23 ≤Abfrage≤ D23)</v>
      </c>
      <c r="B1824" s="117">
        <f t="shared" si="119"/>
        <v>6.92</v>
      </c>
      <c r="C1824" s="117" t="e">
        <f t="shared" si="120"/>
        <v>#VALUE!</v>
      </c>
      <c r="D1824" s="117">
        <f t="shared" si="121"/>
        <v>6.92</v>
      </c>
      <c r="E1824" s="117">
        <f t="shared" si="123"/>
        <v>9</v>
      </c>
      <c r="F1824" s="117">
        <f>IF(B1824="","",(((E1824+F1863)/(D1824))-10^-0.0000001)^-1)</f>
        <v>0.17352055475211406</v>
      </c>
      <c r="G1824" s="117">
        <f t="shared" si="122"/>
        <v>0.17352055475211406</v>
      </c>
      <c r="H1824" s="117"/>
      <c r="I1824" s="216"/>
      <c r="J1824" s="216"/>
      <c r="K1824" s="216"/>
      <c r="L1824" s="216"/>
      <c r="M1824" s="216"/>
      <c r="N1824" s="216"/>
      <c r="O1824" s="216"/>
      <c r="P1824" s="216"/>
      <c r="Q1824" s="216"/>
      <c r="R1824" s="216"/>
      <c r="S1824" s="216"/>
      <c r="T1824" s="216"/>
      <c r="U1824" s="216"/>
      <c r="V1824" s="216"/>
    </row>
    <row r="1825" spans="1:22" x14ac:dyDescent="0.3">
      <c r="A1825" s="117" t="str">
        <f t="shared" ref="A1825:B1844" si="124">A26</f>
        <v>Wenn y [%] = (1≤ Abfrage ≤99)</v>
      </c>
      <c r="B1825" s="117">
        <f t="shared" si="124"/>
        <v>1</v>
      </c>
      <c r="C1825" s="117" t="e">
        <f t="shared" si="120"/>
        <v>#VALUE!</v>
      </c>
      <c r="D1825" s="117">
        <f t="shared" si="121"/>
        <v>1</v>
      </c>
      <c r="E1825" s="117">
        <f t="shared" si="123"/>
        <v>9</v>
      </c>
      <c r="F1825" s="117">
        <f>IF(B1825="","",(((E1825+F1863)/(D1825))-10^-0.0000001)^-1)</f>
        <v>2.1834061025600919E-2</v>
      </c>
      <c r="G1825" s="117">
        <f t="shared" si="122"/>
        <v>2.1834061025600919E-2</v>
      </c>
      <c r="H1825" s="117"/>
      <c r="I1825" s="216"/>
      <c r="J1825" s="216"/>
      <c r="K1825" s="216"/>
      <c r="L1825" s="216"/>
      <c r="M1825" s="216"/>
      <c r="N1825" s="216"/>
      <c r="O1825" s="216"/>
      <c r="P1825" s="216"/>
      <c r="Q1825" s="216"/>
      <c r="R1825" s="216"/>
      <c r="S1825" s="216"/>
      <c r="T1825" s="216"/>
      <c r="U1825" s="216"/>
      <c r="V1825" s="216"/>
    </row>
    <row r="1826" spans="1:22" x14ac:dyDescent="0.3">
      <c r="A1826" s="117">
        <f t="shared" si="124"/>
        <v>0</v>
      </c>
      <c r="B1826" s="117">
        <f t="shared" si="124"/>
        <v>0</v>
      </c>
      <c r="C1826" s="117">
        <f t="shared" si="120"/>
        <v>0</v>
      </c>
      <c r="D1826" s="117">
        <f t="shared" si="121"/>
        <v>9</v>
      </c>
      <c r="E1826" s="117">
        <f t="shared" si="123"/>
        <v>9</v>
      </c>
      <c r="F1826" s="117">
        <f>IF(B1826="","",(((E1826+F1863)/(D1826))-10^-0.0000001)^-1)</f>
        <v>0.23809522504203684</v>
      </c>
      <c r="G1826" s="117">
        <f t="shared" si="122"/>
        <v>0.23809522504203684</v>
      </c>
      <c r="H1826" s="117"/>
      <c r="I1826" s="216"/>
      <c r="J1826" s="216"/>
      <c r="K1826" s="216"/>
      <c r="L1826" s="216"/>
      <c r="M1826" s="216"/>
      <c r="N1826" s="216"/>
      <c r="O1826" s="216"/>
      <c r="P1826" s="216"/>
      <c r="Q1826" s="216"/>
      <c r="R1826" s="216"/>
      <c r="S1826" s="216"/>
      <c r="T1826" s="216"/>
      <c r="U1826" s="216"/>
      <c r="V1826" s="216"/>
    </row>
    <row r="1827" spans="1:22" x14ac:dyDescent="0.3">
      <c r="A1827" s="117">
        <f t="shared" si="124"/>
        <v>0</v>
      </c>
      <c r="B1827" s="117">
        <f t="shared" si="124"/>
        <v>0</v>
      </c>
      <c r="C1827" s="117">
        <f t="shared" si="120"/>
        <v>0</v>
      </c>
      <c r="D1827" s="117">
        <f t="shared" si="121"/>
        <v>9</v>
      </c>
      <c r="E1827" s="117">
        <f t="shared" si="123"/>
        <v>9</v>
      </c>
      <c r="F1827" s="117">
        <f>IF(B1827="","",(((E1827+F1863)/(D1827))-10^-0.0000001)^-1)</f>
        <v>0.23809522504203684</v>
      </c>
      <c r="G1827" s="117">
        <f t="shared" si="122"/>
        <v>0.23809522504203684</v>
      </c>
      <c r="H1827" s="117"/>
      <c r="I1827" s="216"/>
      <c r="J1827" s="216"/>
      <c r="K1827" s="216"/>
      <c r="L1827" s="216"/>
      <c r="M1827" s="216"/>
      <c r="N1827" s="216"/>
      <c r="O1827" s="216"/>
      <c r="P1827" s="216"/>
      <c r="Q1827" s="216"/>
      <c r="R1827" s="216"/>
      <c r="S1827" s="216"/>
      <c r="T1827" s="216"/>
      <c r="U1827" s="216"/>
      <c r="V1827" s="216"/>
    </row>
    <row r="1828" spans="1:22" x14ac:dyDescent="0.3">
      <c r="A1828" s="117">
        <f t="shared" si="124"/>
        <v>0</v>
      </c>
      <c r="B1828" s="117">
        <f t="shared" si="124"/>
        <v>0</v>
      </c>
      <c r="C1828" s="117">
        <f t="shared" si="120"/>
        <v>0</v>
      </c>
      <c r="D1828" s="117">
        <f t="shared" si="121"/>
        <v>9</v>
      </c>
      <c r="E1828" s="117">
        <f t="shared" si="123"/>
        <v>9</v>
      </c>
      <c r="F1828" s="117">
        <f>IF(B1828="","",(((E1828+F1863)/(D1828))-10^-0.0000001)^-1)</f>
        <v>0.23809522504203684</v>
      </c>
      <c r="G1828" s="117">
        <f t="shared" si="122"/>
        <v>0.23809522504203684</v>
      </c>
      <c r="H1828" s="117"/>
      <c r="I1828" s="216"/>
      <c r="J1828" s="216"/>
      <c r="K1828" s="216"/>
      <c r="L1828" s="216"/>
      <c r="M1828" s="216"/>
      <c r="N1828" s="216"/>
      <c r="O1828" s="216"/>
      <c r="P1828" s="216"/>
      <c r="Q1828" s="216"/>
      <c r="R1828" s="216"/>
      <c r="S1828" s="216"/>
      <c r="T1828" s="216"/>
      <c r="U1828" s="216"/>
      <c r="V1828" s="216"/>
    </row>
    <row r="1829" spans="1:22" x14ac:dyDescent="0.3">
      <c r="A1829" s="117">
        <f t="shared" si="124"/>
        <v>0</v>
      </c>
      <c r="B1829" s="117">
        <f t="shared" si="124"/>
        <v>0</v>
      </c>
      <c r="C1829" s="117">
        <f t="shared" si="120"/>
        <v>0</v>
      </c>
      <c r="D1829" s="117">
        <f t="shared" si="121"/>
        <v>9</v>
      </c>
      <c r="E1829" s="117">
        <f t="shared" si="123"/>
        <v>9</v>
      </c>
      <c r="F1829" s="117">
        <f>IF(B1829="","",(((E1829+F1863)/(D1829))-10^-0.0000001)^-1)</f>
        <v>0.23809522504203684</v>
      </c>
      <c r="G1829" s="117">
        <f t="shared" si="122"/>
        <v>0.23809522504203684</v>
      </c>
      <c r="H1829" s="117"/>
      <c r="I1829" s="216"/>
      <c r="J1829" s="216"/>
      <c r="K1829" s="216"/>
      <c r="L1829" s="216"/>
      <c r="M1829" s="216"/>
      <c r="N1829" s="216"/>
      <c r="O1829" s="216"/>
      <c r="P1829" s="216"/>
      <c r="Q1829" s="216"/>
      <c r="R1829" s="216"/>
      <c r="S1829" s="216"/>
      <c r="T1829" s="216"/>
      <c r="U1829" s="216"/>
      <c r="V1829" s="216"/>
    </row>
    <row r="1830" spans="1:22" x14ac:dyDescent="0.3">
      <c r="A1830" s="117">
        <f t="shared" si="124"/>
        <v>0</v>
      </c>
      <c r="B1830" s="117">
        <f t="shared" si="124"/>
        <v>0</v>
      </c>
      <c r="C1830" s="117">
        <f t="shared" si="120"/>
        <v>0</v>
      </c>
      <c r="D1830" s="117">
        <f t="shared" si="121"/>
        <v>9</v>
      </c>
      <c r="E1830" s="117">
        <f t="shared" si="123"/>
        <v>9</v>
      </c>
      <c r="F1830" s="117">
        <f>IF(B1830="","",(((E1830+F1863)/(D1830))-10^-0.0000001)^-1)</f>
        <v>0.23809522504203684</v>
      </c>
      <c r="G1830" s="117">
        <f t="shared" si="122"/>
        <v>0.23809522504203684</v>
      </c>
      <c r="H1830" s="117"/>
      <c r="I1830" s="216"/>
      <c r="J1830" s="216"/>
      <c r="K1830" s="216"/>
      <c r="L1830" s="216"/>
      <c r="M1830" s="216"/>
      <c r="N1830" s="216"/>
      <c r="O1830" s="216"/>
      <c r="P1830" s="216"/>
      <c r="Q1830" s="216"/>
      <c r="R1830" s="216"/>
      <c r="S1830" s="216"/>
      <c r="T1830" s="216"/>
      <c r="U1830" s="216"/>
      <c r="V1830" s="216"/>
    </row>
    <row r="1831" spans="1:22" x14ac:dyDescent="0.3">
      <c r="A1831" s="117">
        <f t="shared" si="124"/>
        <v>0</v>
      </c>
      <c r="B1831" s="117">
        <f t="shared" si="124"/>
        <v>0</v>
      </c>
      <c r="C1831" s="117">
        <f t="shared" si="120"/>
        <v>0</v>
      </c>
      <c r="D1831" s="117">
        <f t="shared" si="121"/>
        <v>9</v>
      </c>
      <c r="E1831" s="117">
        <f t="shared" si="123"/>
        <v>9</v>
      </c>
      <c r="F1831" s="117">
        <f>IF(B1831="","",(((E1831+F1863)/(D1831))-10^-0.0000001)^-1)</f>
        <v>0.23809522504203684</v>
      </c>
      <c r="G1831" s="117">
        <f t="shared" si="122"/>
        <v>0.23809522504203684</v>
      </c>
      <c r="H1831" s="117"/>
      <c r="I1831" s="216"/>
      <c r="J1831" s="216"/>
      <c r="K1831" s="216"/>
      <c r="L1831" s="216"/>
      <c r="M1831" s="216"/>
      <c r="N1831" s="216"/>
      <c r="O1831" s="216"/>
      <c r="P1831" s="216"/>
      <c r="Q1831" s="216"/>
      <c r="R1831" s="216"/>
      <c r="S1831" s="216"/>
      <c r="T1831" s="216"/>
      <c r="U1831" s="216"/>
      <c r="V1831" s="216"/>
    </row>
    <row r="1832" spans="1:22" x14ac:dyDescent="0.3">
      <c r="A1832" s="117">
        <f t="shared" si="124"/>
        <v>0</v>
      </c>
      <c r="B1832" s="117">
        <f t="shared" si="124"/>
        <v>0</v>
      </c>
      <c r="C1832" s="117">
        <f t="shared" si="120"/>
        <v>0</v>
      </c>
      <c r="D1832" s="117">
        <f t="shared" si="121"/>
        <v>9</v>
      </c>
      <c r="E1832" s="117">
        <f t="shared" si="123"/>
        <v>9</v>
      </c>
      <c r="F1832" s="117">
        <f>IF(B1832="","",(((E1832+F1863)/(D1832))-10^-0.0000001)^-1)</f>
        <v>0.23809522504203684</v>
      </c>
      <c r="G1832" s="117">
        <f t="shared" si="122"/>
        <v>0.23809522504203684</v>
      </c>
      <c r="H1832" s="117"/>
      <c r="I1832" s="216"/>
      <c r="J1832" s="216"/>
      <c r="K1832" s="216"/>
      <c r="L1832" s="216"/>
      <c r="M1832" s="216"/>
      <c r="N1832" s="216"/>
      <c r="O1832" s="216"/>
      <c r="P1832" s="216"/>
      <c r="Q1832" s="216"/>
      <c r="R1832" s="216"/>
      <c r="S1832" s="216"/>
      <c r="T1832" s="216"/>
      <c r="U1832" s="216"/>
      <c r="V1832" s="216"/>
    </row>
    <row r="1833" spans="1:22" x14ac:dyDescent="0.3">
      <c r="A1833" s="117">
        <f t="shared" si="124"/>
        <v>0</v>
      </c>
      <c r="B1833" s="117">
        <f t="shared" si="124"/>
        <v>0</v>
      </c>
      <c r="C1833" s="117">
        <f t="shared" si="120"/>
        <v>0</v>
      </c>
      <c r="D1833" s="117">
        <f t="shared" si="121"/>
        <v>9</v>
      </c>
      <c r="E1833" s="117">
        <f t="shared" si="123"/>
        <v>9</v>
      </c>
      <c r="F1833" s="117">
        <f>IF(B1833="","",(((E1833+F1863)/(D1833))-10^-0.0000001)^-1)</f>
        <v>0.23809522504203684</v>
      </c>
      <c r="G1833" s="117">
        <f t="shared" si="122"/>
        <v>0.23809522504203684</v>
      </c>
      <c r="H1833" s="117"/>
      <c r="I1833" s="216"/>
      <c r="J1833" s="216"/>
      <c r="K1833" s="216"/>
      <c r="L1833" s="216"/>
      <c r="M1833" s="216"/>
      <c r="N1833" s="216"/>
      <c r="O1833" s="216"/>
      <c r="P1833" s="216"/>
      <c r="Q1833" s="216"/>
      <c r="R1833" s="216"/>
      <c r="S1833" s="216"/>
      <c r="T1833" s="216"/>
      <c r="U1833" s="216"/>
      <c r="V1833" s="216"/>
    </row>
    <row r="1834" spans="1:22" x14ac:dyDescent="0.3">
      <c r="A1834" s="117">
        <f t="shared" si="124"/>
        <v>0</v>
      </c>
      <c r="B1834" s="117">
        <f t="shared" si="124"/>
        <v>0</v>
      </c>
      <c r="C1834" s="117">
        <f t="shared" si="120"/>
        <v>0</v>
      </c>
      <c r="D1834" s="117">
        <f t="shared" si="121"/>
        <v>9</v>
      </c>
      <c r="E1834" s="117">
        <f t="shared" si="123"/>
        <v>9</v>
      </c>
      <c r="F1834" s="117">
        <f>IF(B1834="","",(((E1834+F1863)/(D1834))-10^-0.0000001)^-1)</f>
        <v>0.23809522504203684</v>
      </c>
      <c r="G1834" s="117">
        <f t="shared" si="122"/>
        <v>0.23809522504203684</v>
      </c>
      <c r="H1834" s="117"/>
      <c r="I1834" s="216"/>
      <c r="J1834" s="216"/>
      <c r="K1834" s="216"/>
      <c r="L1834" s="216"/>
      <c r="M1834" s="216"/>
      <c r="N1834" s="216"/>
      <c r="O1834" s="216"/>
      <c r="P1834" s="216"/>
      <c r="Q1834" s="216"/>
      <c r="R1834" s="216"/>
      <c r="S1834" s="216"/>
      <c r="T1834" s="216"/>
      <c r="U1834" s="216"/>
      <c r="V1834" s="216"/>
    </row>
    <row r="1835" spans="1:22" x14ac:dyDescent="0.3">
      <c r="A1835" s="117">
        <f t="shared" si="124"/>
        <v>0</v>
      </c>
      <c r="B1835" s="117">
        <f t="shared" si="124"/>
        <v>0</v>
      </c>
      <c r="C1835" s="117">
        <f t="shared" si="120"/>
        <v>0</v>
      </c>
      <c r="D1835" s="117">
        <f t="shared" si="121"/>
        <v>9</v>
      </c>
      <c r="E1835" s="117">
        <f t="shared" si="123"/>
        <v>9</v>
      </c>
      <c r="F1835" s="117">
        <f>IF(B1835="","",(((E1835+F1863)/(D1835))-10^-0.0000001)^-1)</f>
        <v>0.23809522504203684</v>
      </c>
      <c r="G1835" s="117">
        <f t="shared" si="122"/>
        <v>0.23809522504203684</v>
      </c>
      <c r="H1835" s="117"/>
      <c r="I1835" s="216"/>
      <c r="J1835" s="216"/>
      <c r="K1835" s="216"/>
      <c r="L1835" s="216"/>
      <c r="M1835" s="216"/>
      <c r="N1835" s="216"/>
      <c r="O1835" s="216"/>
      <c r="P1835" s="216"/>
      <c r="Q1835" s="216"/>
      <c r="R1835" s="216"/>
      <c r="S1835" s="216"/>
      <c r="T1835" s="216"/>
      <c r="U1835" s="216"/>
      <c r="V1835" s="216"/>
    </row>
    <row r="1836" spans="1:22" x14ac:dyDescent="0.3">
      <c r="A1836" s="117">
        <f t="shared" si="124"/>
        <v>0</v>
      </c>
      <c r="B1836" s="117">
        <f t="shared" si="124"/>
        <v>0</v>
      </c>
      <c r="C1836" s="117">
        <f t="shared" si="120"/>
        <v>0</v>
      </c>
      <c r="D1836" s="117">
        <f t="shared" si="121"/>
        <v>9</v>
      </c>
      <c r="E1836" s="117">
        <f t="shared" si="123"/>
        <v>9</v>
      </c>
      <c r="F1836" s="117">
        <f>IF(B1836="","",(((E1836+F1863)/(D1836))-10^-0.0000001)^-1)</f>
        <v>0.23809522504203684</v>
      </c>
      <c r="G1836" s="117">
        <f t="shared" si="122"/>
        <v>0.23809522504203684</v>
      </c>
      <c r="H1836" s="117"/>
      <c r="I1836" s="216"/>
      <c r="J1836" s="216"/>
      <c r="K1836" s="216"/>
      <c r="L1836" s="216"/>
      <c r="M1836" s="216"/>
      <c r="N1836" s="216"/>
      <c r="O1836" s="216"/>
      <c r="P1836" s="216"/>
      <c r="Q1836" s="216"/>
      <c r="R1836" s="216"/>
      <c r="S1836" s="216"/>
      <c r="T1836" s="216"/>
      <c r="U1836" s="216"/>
      <c r="V1836" s="216"/>
    </row>
    <row r="1837" spans="1:22" x14ac:dyDescent="0.3">
      <c r="A1837" s="117">
        <f t="shared" si="124"/>
        <v>0</v>
      </c>
      <c r="B1837" s="117">
        <f t="shared" si="124"/>
        <v>0</v>
      </c>
      <c r="C1837" s="117">
        <f t="shared" si="120"/>
        <v>0</v>
      </c>
      <c r="D1837" s="117">
        <f t="shared" si="121"/>
        <v>9</v>
      </c>
      <c r="E1837" s="117">
        <f t="shared" si="123"/>
        <v>9</v>
      </c>
      <c r="F1837" s="117">
        <f>IF(B1837="","",(((E1837+F1863)/(D1837))-10^-0.0000001)^-1)</f>
        <v>0.23809522504203684</v>
      </c>
      <c r="G1837" s="117">
        <f t="shared" si="122"/>
        <v>0.23809522504203684</v>
      </c>
      <c r="H1837" s="117"/>
      <c r="I1837" s="216"/>
      <c r="J1837" s="216"/>
      <c r="K1837" s="216"/>
      <c r="L1837" s="216"/>
      <c r="M1837" s="216"/>
      <c r="N1837" s="216"/>
      <c r="O1837" s="216"/>
      <c r="P1837" s="216"/>
      <c r="Q1837" s="216"/>
      <c r="R1837" s="216"/>
      <c r="S1837" s="216"/>
      <c r="T1837" s="216"/>
      <c r="U1837" s="216"/>
      <c r="V1837" s="216"/>
    </row>
    <row r="1838" spans="1:22" x14ac:dyDescent="0.3">
      <c r="A1838" s="117">
        <f t="shared" si="124"/>
        <v>0</v>
      </c>
      <c r="B1838" s="117">
        <f t="shared" si="124"/>
        <v>0</v>
      </c>
      <c r="C1838" s="117">
        <f t="shared" si="120"/>
        <v>0</v>
      </c>
      <c r="D1838" s="117">
        <f t="shared" si="121"/>
        <v>9</v>
      </c>
      <c r="E1838" s="117">
        <f t="shared" si="123"/>
        <v>9</v>
      </c>
      <c r="F1838" s="117">
        <f>IF(B1838="","",(((E1838+F1863)/(D1838))-10^-0.0000001)^-1)</f>
        <v>0.23809522504203684</v>
      </c>
      <c r="G1838" s="117">
        <f t="shared" si="122"/>
        <v>0.23809522504203684</v>
      </c>
      <c r="H1838" s="117"/>
      <c r="I1838" s="216"/>
      <c r="J1838" s="216"/>
      <c r="K1838" s="216"/>
      <c r="L1838" s="216"/>
      <c r="M1838" s="216"/>
      <c r="N1838" s="216"/>
      <c r="O1838" s="216"/>
      <c r="P1838" s="216"/>
      <c r="Q1838" s="216"/>
      <c r="R1838" s="216"/>
      <c r="S1838" s="216"/>
      <c r="T1838" s="216"/>
      <c r="U1838" s="216"/>
      <c r="V1838" s="216"/>
    </row>
    <row r="1839" spans="1:22" x14ac:dyDescent="0.3">
      <c r="A1839" s="117">
        <f t="shared" si="124"/>
        <v>0</v>
      </c>
      <c r="B1839" s="117">
        <f t="shared" si="124"/>
        <v>0</v>
      </c>
      <c r="C1839" s="117">
        <f t="shared" si="120"/>
        <v>0</v>
      </c>
      <c r="D1839" s="117">
        <f t="shared" si="121"/>
        <v>9</v>
      </c>
      <c r="E1839" s="117">
        <f t="shared" si="123"/>
        <v>9</v>
      </c>
      <c r="F1839" s="117">
        <f>IF(B1839="","",(((E1839+F1863)/(D1839))-10^-0.0000001)^-1)</f>
        <v>0.23809522504203684</v>
      </c>
      <c r="G1839" s="117">
        <f t="shared" si="122"/>
        <v>0.23809522504203684</v>
      </c>
      <c r="H1839" s="117"/>
      <c r="I1839" s="216"/>
      <c r="J1839" s="216"/>
      <c r="K1839" s="216"/>
      <c r="L1839" s="216"/>
      <c r="M1839" s="216"/>
      <c r="N1839" s="216"/>
      <c r="O1839" s="216"/>
      <c r="P1839" s="216"/>
      <c r="Q1839" s="216"/>
      <c r="R1839" s="216"/>
      <c r="S1839" s="216"/>
      <c r="T1839" s="216"/>
      <c r="U1839" s="216"/>
      <c r="V1839" s="216"/>
    </row>
    <row r="1840" spans="1:22" x14ac:dyDescent="0.3">
      <c r="A1840" s="117">
        <f t="shared" si="124"/>
        <v>0</v>
      </c>
      <c r="B1840" s="117">
        <f t="shared" si="124"/>
        <v>0</v>
      </c>
      <c r="C1840" s="117">
        <f t="shared" si="120"/>
        <v>0</v>
      </c>
      <c r="D1840" s="117">
        <f t="shared" si="121"/>
        <v>9</v>
      </c>
      <c r="E1840" s="117">
        <f t="shared" si="123"/>
        <v>9</v>
      </c>
      <c r="F1840" s="117">
        <f>IF(B1840="","",(((E1840+F1863)/(D1840))-10^-0.0000001)^-1)</f>
        <v>0.23809522504203684</v>
      </c>
      <c r="G1840" s="117">
        <f t="shared" si="122"/>
        <v>0.23809522504203684</v>
      </c>
      <c r="H1840" s="117"/>
      <c r="I1840" s="216"/>
      <c r="J1840" s="216"/>
      <c r="K1840" s="216"/>
      <c r="L1840" s="216"/>
      <c r="M1840" s="216"/>
      <c r="N1840" s="216"/>
      <c r="O1840" s="216"/>
      <c r="P1840" s="216"/>
      <c r="Q1840" s="216"/>
      <c r="R1840" s="216"/>
      <c r="S1840" s="216"/>
      <c r="T1840" s="216"/>
      <c r="U1840" s="216"/>
      <c r="V1840" s="216"/>
    </row>
    <row r="1841" spans="1:22" x14ac:dyDescent="0.3">
      <c r="A1841" s="117">
        <f t="shared" si="124"/>
        <v>0</v>
      </c>
      <c r="B1841" s="117">
        <f t="shared" si="124"/>
        <v>0</v>
      </c>
      <c r="C1841" s="117">
        <f t="shared" si="120"/>
        <v>0</v>
      </c>
      <c r="D1841" s="117">
        <f t="shared" si="121"/>
        <v>9</v>
      </c>
      <c r="E1841" s="117">
        <f t="shared" si="123"/>
        <v>9</v>
      </c>
      <c r="F1841" s="117">
        <f>IF(B1841="","",(((E1841+F1863)/(D1841))-10^-0.0000001)^-1)</f>
        <v>0.23809522504203684</v>
      </c>
      <c r="G1841" s="117">
        <f t="shared" si="122"/>
        <v>0.23809522504203684</v>
      </c>
      <c r="H1841" s="117"/>
      <c r="I1841" s="216"/>
      <c r="J1841" s="216"/>
      <c r="K1841" s="216"/>
      <c r="L1841" s="216"/>
      <c r="M1841" s="216"/>
      <c r="N1841" s="216"/>
      <c r="O1841" s="216"/>
      <c r="P1841" s="216"/>
      <c r="Q1841" s="216"/>
      <c r="R1841" s="216"/>
      <c r="S1841" s="216"/>
      <c r="T1841" s="216"/>
      <c r="U1841" s="216"/>
      <c r="V1841" s="216"/>
    </row>
    <row r="1842" spans="1:22" x14ac:dyDescent="0.3">
      <c r="A1842" s="117">
        <f t="shared" si="124"/>
        <v>0</v>
      </c>
      <c r="B1842" s="117">
        <f t="shared" si="124"/>
        <v>0</v>
      </c>
      <c r="C1842" s="117">
        <f t="shared" si="120"/>
        <v>0</v>
      </c>
      <c r="D1842" s="117">
        <f t="shared" si="121"/>
        <v>9</v>
      </c>
      <c r="E1842" s="117">
        <f t="shared" si="123"/>
        <v>9</v>
      </c>
      <c r="F1842" s="117">
        <f>IF(B1842="","",(((E1842+F1863)/(D1842))-10^-0.0000001)^-1)</f>
        <v>0.23809522504203684</v>
      </c>
      <c r="G1842" s="117">
        <f t="shared" si="122"/>
        <v>0.23809522504203684</v>
      </c>
      <c r="H1842" s="117"/>
      <c r="I1842" s="216"/>
      <c r="J1842" s="216"/>
      <c r="K1842" s="216"/>
      <c r="L1842" s="216"/>
      <c r="M1842" s="216"/>
      <c r="N1842" s="216"/>
      <c r="O1842" s="216"/>
      <c r="P1842" s="216"/>
      <c r="Q1842" s="216"/>
      <c r="R1842" s="216"/>
      <c r="S1842" s="216"/>
      <c r="T1842" s="216"/>
      <c r="U1842" s="216"/>
      <c r="V1842" s="216"/>
    </row>
    <row r="1843" spans="1:22" x14ac:dyDescent="0.3">
      <c r="A1843" s="117">
        <f t="shared" si="124"/>
        <v>0</v>
      </c>
      <c r="B1843" s="117">
        <f t="shared" si="124"/>
        <v>0</v>
      </c>
      <c r="C1843" s="117">
        <f t="shared" si="120"/>
        <v>0</v>
      </c>
      <c r="D1843" s="117">
        <f t="shared" si="121"/>
        <v>9</v>
      </c>
      <c r="E1843" s="117">
        <f t="shared" si="123"/>
        <v>9</v>
      </c>
      <c r="F1843" s="117">
        <f>IF(B1843="","",(((E1843+F1863)/(D1843))-10^-0.0000001)^-1)</f>
        <v>0.23809522504203684</v>
      </c>
      <c r="G1843" s="117">
        <f t="shared" si="122"/>
        <v>0.23809522504203684</v>
      </c>
      <c r="H1843" s="117"/>
      <c r="I1843" s="216"/>
      <c r="J1843" s="216"/>
      <c r="K1843" s="216"/>
      <c r="L1843" s="216"/>
      <c r="M1843" s="216"/>
      <c r="N1843" s="216"/>
      <c r="O1843" s="216"/>
      <c r="P1843" s="216"/>
      <c r="Q1843" s="216"/>
      <c r="R1843" s="216"/>
      <c r="S1843" s="216"/>
      <c r="T1843" s="216"/>
      <c r="U1843" s="216"/>
      <c r="V1843" s="216"/>
    </row>
    <row r="1844" spans="1:22" x14ac:dyDescent="0.3">
      <c r="A1844" s="117" t="str">
        <f t="shared" si="124"/>
        <v>Vorgaben (xWP1 - xs - xWP2)</v>
      </c>
      <c r="B1844" s="117">
        <f t="shared" si="124"/>
        <v>9</v>
      </c>
      <c r="C1844" s="117" t="e">
        <f t="shared" si="120"/>
        <v>#VALUE!</v>
      </c>
      <c r="D1844" s="117">
        <f t="shared" si="121"/>
        <v>9</v>
      </c>
      <c r="E1844" s="117">
        <f t="shared" si="123"/>
        <v>9</v>
      </c>
      <c r="F1844" s="117">
        <f>IF(B1844="","",(((E1844+F1863)/(D1844))-10^-0.0000001)^-1)</f>
        <v>0.23809522504203684</v>
      </c>
      <c r="G1844" s="117">
        <f t="shared" si="122"/>
        <v>0.23809522504203684</v>
      </c>
      <c r="H1844" s="117"/>
      <c r="I1844" s="216"/>
      <c r="J1844" s="216"/>
      <c r="K1844" s="216"/>
      <c r="L1844" s="216"/>
      <c r="M1844" s="216"/>
      <c r="N1844" s="216"/>
      <c r="O1844" s="216"/>
      <c r="P1844" s="216"/>
      <c r="Q1844" s="216"/>
      <c r="R1844" s="216"/>
      <c r="S1844" s="216"/>
      <c r="T1844" s="216"/>
      <c r="U1844" s="216"/>
      <c r="V1844" s="216"/>
    </row>
    <row r="1845" spans="1:22" x14ac:dyDescent="0.3">
      <c r="A1845" s="117">
        <f>(E1844)</f>
        <v>9</v>
      </c>
      <c r="B1845" s="117"/>
      <c r="C1845" s="117"/>
      <c r="D1845" s="117"/>
      <c r="E1845" s="117"/>
      <c r="F1845" s="117"/>
      <c r="G1845" s="117"/>
      <c r="H1845" s="117"/>
      <c r="I1845" s="216"/>
      <c r="J1845" s="216"/>
      <c r="K1845" s="216"/>
      <c r="L1845" s="216"/>
      <c r="M1845" s="216"/>
      <c r="N1845" s="216"/>
      <c r="O1845" s="216"/>
      <c r="P1845" s="216"/>
      <c r="Q1845" s="216"/>
      <c r="R1845" s="216"/>
      <c r="S1845" s="216"/>
      <c r="T1845" s="216"/>
      <c r="U1845" s="216"/>
      <c r="V1845" s="216"/>
    </row>
    <row r="1846" spans="1:22" x14ac:dyDescent="0.3">
      <c r="A1846" s="117" t="e">
        <f>SUM(A1805:A1844)-(40-B1847)*A1844</f>
        <v>#VALUE!</v>
      </c>
      <c r="B1846" s="117" t="e">
        <f>SUM(C1805:C1844)-(40-(B1847))*C1844</f>
        <v>#VALUE!</v>
      </c>
      <c r="C1846" s="117"/>
      <c r="D1846" s="117"/>
      <c r="E1846" s="117"/>
      <c r="F1846" s="117"/>
      <c r="G1846" s="117"/>
      <c r="H1846" s="117"/>
      <c r="I1846" s="216"/>
      <c r="J1846" s="216"/>
      <c r="K1846" s="216"/>
      <c r="L1846" s="216"/>
      <c r="M1846" s="216"/>
      <c r="N1846" s="216"/>
      <c r="O1846" s="216"/>
      <c r="P1846" s="216"/>
      <c r="Q1846" s="216"/>
      <c r="R1846" s="216"/>
      <c r="S1846" s="216"/>
      <c r="T1846" s="216"/>
      <c r="U1846" s="216"/>
      <c r="V1846" s="216"/>
    </row>
    <row r="1847" spans="1:22" x14ac:dyDescent="0.3">
      <c r="A1847" s="117" t="s">
        <v>13</v>
      </c>
      <c r="B1847" s="117">
        <f>EINGABEN!$A$46</f>
        <v>0</v>
      </c>
      <c r="C1847" s="117" t="s">
        <v>18</v>
      </c>
      <c r="D1847" s="117"/>
      <c r="E1847" s="117"/>
      <c r="F1847" s="117"/>
      <c r="G1847" s="117"/>
      <c r="H1847" s="117"/>
      <c r="I1847" s="216"/>
      <c r="J1847" s="216"/>
      <c r="K1847" s="216"/>
      <c r="L1847" s="216"/>
      <c r="M1847" s="216"/>
      <c r="N1847" s="216"/>
      <c r="O1847" s="216"/>
      <c r="P1847" s="216"/>
      <c r="Q1847" s="216"/>
      <c r="R1847" s="216"/>
      <c r="S1847" s="216"/>
      <c r="T1847" s="216"/>
      <c r="U1847" s="216"/>
      <c r="V1847" s="216"/>
    </row>
    <row r="1848" spans="1:22" x14ac:dyDescent="0.3">
      <c r="A1848" s="117"/>
      <c r="B1848" s="117"/>
      <c r="C1848" s="117"/>
      <c r="D1848" s="117"/>
      <c r="E1848" s="117"/>
      <c r="F1848" s="117"/>
      <c r="G1848" s="117"/>
      <c r="H1848" s="117"/>
      <c r="I1848" s="216"/>
      <c r="J1848" s="216"/>
      <c r="K1848" s="216"/>
      <c r="L1848" s="216"/>
      <c r="M1848" s="216"/>
      <c r="N1848" s="216"/>
      <c r="O1848" s="216"/>
      <c r="P1848" s="216"/>
      <c r="Q1848" s="216"/>
      <c r="R1848" s="216"/>
      <c r="S1848" s="216"/>
      <c r="T1848" s="216"/>
      <c r="U1848" s="216"/>
      <c r="V1848" s="216"/>
    </row>
    <row r="1849" spans="1:22" x14ac:dyDescent="0.3">
      <c r="A1849" s="117" t="s">
        <v>11</v>
      </c>
      <c r="B1849" s="117" t="e">
        <f>(B1847*M1846-A1846*I1846)</f>
        <v>#VALUE!</v>
      </c>
      <c r="C1849" s="117" t="s">
        <v>19</v>
      </c>
      <c r="D1849" s="117"/>
      <c r="E1849" s="117" t="s">
        <v>40</v>
      </c>
      <c r="F1849" s="117"/>
      <c r="G1849" s="117"/>
      <c r="H1849" s="117"/>
      <c r="I1849" s="216"/>
      <c r="J1849" s="216"/>
      <c r="K1849" s="216"/>
      <c r="L1849" s="216"/>
      <c r="M1849" s="216"/>
      <c r="N1849" s="216"/>
      <c r="O1849" s="216"/>
      <c r="P1849" s="216"/>
      <c r="Q1849" s="216"/>
      <c r="R1849" s="216"/>
      <c r="S1849" s="216"/>
      <c r="T1849" s="216"/>
      <c r="U1849" s="216"/>
      <c r="V1849" s="216"/>
    </row>
    <row r="1850" spans="1:22" x14ac:dyDescent="0.3">
      <c r="A1850" s="117"/>
      <c r="B1850" s="117"/>
      <c r="C1850" s="117"/>
      <c r="D1850" s="117"/>
      <c r="E1850" s="117"/>
      <c r="F1850" s="117"/>
      <c r="G1850" s="117"/>
      <c r="H1850" s="117"/>
      <c r="I1850" s="216"/>
      <c r="J1850" s="216"/>
      <c r="K1850" s="216"/>
      <c r="L1850" s="216"/>
      <c r="M1850" s="216"/>
      <c r="N1850" s="216"/>
      <c r="O1850" s="216"/>
      <c r="P1850" s="216"/>
      <c r="Q1850" s="216"/>
      <c r="R1850" s="216"/>
      <c r="S1850" s="216"/>
      <c r="T1850" s="216"/>
      <c r="U1850" s="216"/>
      <c r="V1850" s="216"/>
    </row>
    <row r="1851" spans="1:22" x14ac:dyDescent="0.3">
      <c r="A1851" s="117" t="s">
        <v>16</v>
      </c>
      <c r="B1851" s="117" t="e">
        <f>(B1847*B1846-A1846^2)</f>
        <v>#VALUE!</v>
      </c>
      <c r="C1851" s="117" t="s">
        <v>0</v>
      </c>
      <c r="D1851" s="117"/>
      <c r="E1851" s="117" t="s">
        <v>41</v>
      </c>
      <c r="F1851" s="117"/>
      <c r="G1851" s="117"/>
      <c r="H1851" s="117"/>
      <c r="I1851" s="216"/>
      <c r="J1851" s="216"/>
      <c r="K1851" s="216"/>
      <c r="L1851" s="216"/>
      <c r="M1851" s="216"/>
      <c r="N1851" s="216"/>
      <c r="O1851" s="216"/>
      <c r="P1851" s="216"/>
      <c r="Q1851" s="216"/>
      <c r="R1851" s="216"/>
      <c r="S1851" s="216"/>
      <c r="T1851" s="216"/>
      <c r="U1851" s="216"/>
      <c r="V1851" s="216"/>
    </row>
    <row r="1852" spans="1:22" x14ac:dyDescent="0.3">
      <c r="A1852" s="117"/>
      <c r="B1852" s="117"/>
      <c r="C1852" s="117"/>
      <c r="D1852" s="117"/>
      <c r="E1852" s="117"/>
      <c r="F1852" s="117"/>
      <c r="G1852" s="117"/>
      <c r="H1852" s="117"/>
      <c r="I1852" s="216"/>
      <c r="J1852" s="216"/>
      <c r="K1852" s="216"/>
      <c r="L1852" s="216"/>
      <c r="M1852" s="216"/>
      <c r="N1852" s="216"/>
      <c r="O1852" s="216"/>
      <c r="P1852" s="216"/>
      <c r="Q1852" s="216"/>
      <c r="R1852" s="216"/>
      <c r="S1852" s="216"/>
      <c r="T1852" s="216"/>
      <c r="U1852" s="216"/>
      <c r="V1852" s="216"/>
    </row>
    <row r="1853" spans="1:22" x14ac:dyDescent="0.3">
      <c r="A1853" s="117" t="s">
        <v>15</v>
      </c>
      <c r="B1853" s="117">
        <f>(B1847*K1846-(I1846^2))</f>
        <v>0</v>
      </c>
      <c r="C1853" s="117"/>
      <c r="D1853" s="117"/>
      <c r="E1853" s="117"/>
      <c r="F1853" s="117"/>
      <c r="G1853" s="117"/>
      <c r="H1853" s="117"/>
      <c r="I1853" s="216"/>
      <c r="J1853" s="216"/>
      <c r="K1853" s="216"/>
      <c r="L1853" s="216"/>
      <c r="M1853" s="216"/>
      <c r="N1853" s="216"/>
      <c r="O1853" s="216"/>
      <c r="P1853" s="216"/>
      <c r="Q1853" s="216"/>
      <c r="R1853" s="216"/>
      <c r="S1853" s="216"/>
      <c r="T1853" s="216"/>
      <c r="U1853" s="216"/>
      <c r="V1853" s="216"/>
    </row>
    <row r="1854" spans="1:22" x14ac:dyDescent="0.3">
      <c r="A1854" s="117"/>
      <c r="B1854" s="117"/>
      <c r="C1854" s="117"/>
      <c r="D1854" s="117"/>
      <c r="E1854" s="117"/>
      <c r="F1854" s="117"/>
      <c r="G1854" s="117"/>
      <c r="H1854" s="117"/>
      <c r="I1854" s="216"/>
      <c r="J1854" s="216"/>
      <c r="K1854" s="216"/>
      <c r="L1854" s="216"/>
      <c r="M1854" s="216"/>
      <c r="N1854" s="216"/>
      <c r="O1854" s="216"/>
      <c r="P1854" s="216"/>
      <c r="Q1854" s="216"/>
      <c r="R1854" s="216"/>
      <c r="S1854" s="216"/>
      <c r="T1854" s="216"/>
      <c r="U1854" s="216"/>
      <c r="V1854" s="216"/>
    </row>
    <row r="1855" spans="1:22" x14ac:dyDescent="0.3">
      <c r="A1855" s="117"/>
      <c r="B1855" s="117"/>
      <c r="C1855" s="117" t="s">
        <v>35</v>
      </c>
      <c r="D1855" s="117"/>
      <c r="E1855" s="117"/>
      <c r="F1855" s="117" t="e">
        <f>ABS(B1849)/((B1851*B1853)^0.5)</f>
        <v>#VALUE!</v>
      </c>
      <c r="G1855" s="117"/>
      <c r="H1855" s="117"/>
      <c r="I1855" s="216"/>
      <c r="J1855" s="216"/>
      <c r="K1855" s="216"/>
      <c r="L1855" s="216"/>
      <c r="M1855" s="216"/>
      <c r="N1855" s="216"/>
      <c r="O1855" s="216"/>
      <c r="P1855" s="216"/>
      <c r="Q1855" s="216"/>
      <c r="R1855" s="216"/>
      <c r="S1855" s="216"/>
      <c r="T1855" s="216"/>
      <c r="U1855" s="216"/>
      <c r="V1855" s="216"/>
    </row>
    <row r="1856" spans="1:22" x14ac:dyDescent="0.3">
      <c r="A1856" s="117"/>
      <c r="B1856" s="117"/>
      <c r="C1856" s="117"/>
      <c r="D1856" s="117"/>
      <c r="E1856" s="117"/>
      <c r="F1856" s="117"/>
      <c r="G1856" s="117"/>
      <c r="H1856" s="117"/>
      <c r="I1856" s="216"/>
      <c r="J1856" s="216"/>
      <c r="K1856" s="216"/>
      <c r="L1856" s="216"/>
      <c r="M1856" s="216"/>
      <c r="N1856" s="216"/>
      <c r="O1856" s="216"/>
      <c r="P1856" s="216"/>
      <c r="Q1856" s="216"/>
      <c r="R1856" s="216"/>
      <c r="S1856" s="216"/>
      <c r="T1856" s="216"/>
      <c r="U1856" s="216"/>
      <c r="V1856" s="216"/>
    </row>
    <row r="1857" spans="1:22" x14ac:dyDescent="0.3">
      <c r="A1857" s="117"/>
      <c r="B1857" s="117"/>
      <c r="C1857" s="117" t="s">
        <v>36</v>
      </c>
      <c r="D1857" s="117"/>
      <c r="E1857" s="117"/>
      <c r="F1857" s="117" t="e">
        <f>IF(D1865*F1865=0,0,F1855)</f>
        <v>#VALUE!</v>
      </c>
      <c r="G1857" s="117"/>
      <c r="H1857" s="117"/>
      <c r="I1857" s="216"/>
      <c r="J1857" s="216"/>
      <c r="K1857" s="216"/>
      <c r="L1857" s="216"/>
      <c r="M1857" s="216"/>
      <c r="N1857" s="216"/>
      <c r="O1857" s="216"/>
      <c r="P1857" s="216"/>
      <c r="Q1857" s="216"/>
      <c r="R1857" s="216"/>
      <c r="S1857" s="216"/>
      <c r="T1857" s="216"/>
      <c r="U1857" s="216"/>
      <c r="V1857" s="216"/>
    </row>
    <row r="1858" spans="1:22" x14ac:dyDescent="0.3">
      <c r="A1858" s="117"/>
      <c r="B1858" s="117"/>
      <c r="C1858" s="117"/>
      <c r="D1858" s="117"/>
      <c r="E1858" s="117"/>
      <c r="F1858" s="117"/>
      <c r="G1858" s="117"/>
      <c r="H1858" s="117"/>
      <c r="I1858" s="216"/>
      <c r="J1858" s="216"/>
      <c r="K1858" s="216"/>
      <c r="L1858" s="216"/>
      <c r="M1858" s="216"/>
      <c r="N1858" s="216"/>
      <c r="O1858" s="216"/>
      <c r="P1858" s="216"/>
      <c r="Q1858" s="216"/>
      <c r="R1858" s="216"/>
      <c r="S1858" s="216"/>
      <c r="T1858" s="216"/>
      <c r="U1858" s="216"/>
      <c r="V1858" s="216"/>
    </row>
    <row r="1859" spans="1:22" x14ac:dyDescent="0.3">
      <c r="A1859" s="117"/>
      <c r="B1859" s="117"/>
      <c r="C1859" s="117" t="s">
        <v>28</v>
      </c>
      <c r="D1859" s="117" t="e">
        <f>(I1846-F1859*A1846)/B1847</f>
        <v>#VALUE!</v>
      </c>
      <c r="E1859" s="117" t="s">
        <v>31</v>
      </c>
      <c r="F1859" s="117" t="e">
        <f>(B1849/B1851)</f>
        <v>#VALUE!</v>
      </c>
      <c r="G1859" s="117"/>
      <c r="H1859" s="117"/>
      <c r="I1859" s="216"/>
      <c r="J1859" s="216"/>
      <c r="K1859" s="216"/>
      <c r="L1859" s="216"/>
      <c r="M1859" s="216"/>
      <c r="N1859" s="216"/>
      <c r="O1859" s="216"/>
      <c r="P1859" s="216"/>
      <c r="Q1859" s="216"/>
      <c r="R1859" s="216"/>
      <c r="S1859" s="216"/>
      <c r="T1859" s="216"/>
      <c r="U1859" s="216"/>
      <c r="V1859" s="216"/>
    </row>
    <row r="1860" spans="1:22" x14ac:dyDescent="0.3">
      <c r="A1860" s="117"/>
      <c r="B1860" s="117"/>
      <c r="C1860" s="117"/>
      <c r="D1860" s="117"/>
      <c r="E1860" s="117"/>
      <c r="F1860" s="117"/>
      <c r="G1860" s="117"/>
      <c r="H1860" s="117"/>
      <c r="I1860" s="216"/>
      <c r="J1860" s="216"/>
      <c r="K1860" s="216"/>
      <c r="L1860" s="216"/>
      <c r="M1860" s="216"/>
      <c r="N1860" s="216"/>
      <c r="O1860" s="216"/>
      <c r="P1860" s="216"/>
      <c r="Q1860" s="216"/>
      <c r="R1860" s="216"/>
      <c r="S1860" s="216"/>
      <c r="T1860" s="216"/>
      <c r="U1860" s="216"/>
      <c r="V1860" s="216"/>
    </row>
    <row r="1861" spans="1:22" x14ac:dyDescent="0.3">
      <c r="A1861" s="117"/>
      <c r="B1861" s="117"/>
      <c r="C1861" s="117" t="s">
        <v>29</v>
      </c>
      <c r="D1861" s="117" t="e">
        <f>((2.71828184^(-D1859/F1859)))-ABS(V1805-W1805)</f>
        <v>#VALUE!</v>
      </c>
      <c r="E1861" s="117" t="s">
        <v>32</v>
      </c>
      <c r="F1861" s="117">
        <f>'FALL A+F'!$F$159</f>
        <v>0</v>
      </c>
      <c r="G1861" s="117"/>
      <c r="H1861" s="117"/>
      <c r="I1861" s="216"/>
      <c r="J1861" s="216"/>
      <c r="K1861" s="216"/>
      <c r="L1861" s="216"/>
      <c r="M1861" s="216"/>
      <c r="N1861" s="216"/>
      <c r="O1861" s="216"/>
      <c r="P1861" s="216"/>
      <c r="Q1861" s="216"/>
      <c r="R1861" s="216"/>
      <c r="S1861" s="216"/>
      <c r="T1861" s="216"/>
      <c r="U1861" s="216"/>
      <c r="V1861" s="216"/>
    </row>
    <row r="1862" spans="1:22" x14ac:dyDescent="0.3">
      <c r="A1862" s="117"/>
      <c r="B1862" s="117"/>
      <c r="C1862" s="117"/>
      <c r="D1862" s="117"/>
      <c r="E1862" s="117"/>
      <c r="F1862" s="117"/>
      <c r="G1862" s="117"/>
      <c r="H1862" s="117"/>
      <c r="I1862" s="216"/>
      <c r="J1862" s="216"/>
      <c r="K1862" s="216"/>
      <c r="L1862" s="216"/>
      <c r="M1862" s="216"/>
      <c r="N1862" s="216"/>
      <c r="O1862" s="216"/>
      <c r="P1862" s="216"/>
      <c r="Q1862" s="216"/>
      <c r="R1862" s="216"/>
      <c r="S1862" s="216"/>
      <c r="T1862" s="216"/>
      <c r="U1862" s="216"/>
      <c r="V1862" s="216"/>
    </row>
    <row r="1863" spans="1:22" x14ac:dyDescent="0.3">
      <c r="A1863" s="117"/>
      <c r="B1863" s="117"/>
      <c r="C1863" s="117" t="s">
        <v>30</v>
      </c>
      <c r="D1863" s="117">
        <f>(E1844+F1863)</f>
        <v>46.800000000000004</v>
      </c>
      <c r="E1863" s="117" t="s">
        <v>20</v>
      </c>
      <c r="F1863" s="117">
        <f>(MAX(B1724:B1763)-MIN(B1724:B1763))*4.2</f>
        <v>37.800000000000004</v>
      </c>
      <c r="G1863" s="117"/>
      <c r="H1863" s="117"/>
      <c r="I1863" s="216"/>
      <c r="J1863" s="216"/>
      <c r="K1863" s="216"/>
      <c r="L1863" s="216"/>
      <c r="M1863" s="216"/>
      <c r="N1863" s="216"/>
      <c r="O1863" s="216"/>
      <c r="P1863" s="216"/>
      <c r="Q1863" s="216"/>
      <c r="R1863" s="216"/>
      <c r="S1863" s="216"/>
      <c r="T1863" s="216"/>
      <c r="U1863" s="216"/>
      <c r="V1863" s="216"/>
    </row>
    <row r="1864" spans="1:22" x14ac:dyDescent="0.3">
      <c r="A1864" s="117"/>
      <c r="B1864" s="117"/>
      <c r="C1864" s="117"/>
      <c r="D1864" s="117"/>
      <c r="E1864" s="117"/>
      <c r="F1864" s="117"/>
      <c r="G1864" s="117"/>
      <c r="H1864" s="117"/>
      <c r="I1864" s="216"/>
      <c r="J1864" s="216"/>
      <c r="K1864" s="216"/>
      <c r="L1864" s="216"/>
      <c r="M1864" s="216"/>
      <c r="N1864" s="216"/>
      <c r="O1864" s="216"/>
      <c r="P1864" s="216"/>
      <c r="Q1864" s="216"/>
      <c r="R1864" s="216"/>
      <c r="S1864" s="216"/>
      <c r="T1864" s="216"/>
      <c r="U1864" s="216"/>
      <c r="V1864" s="216"/>
    </row>
    <row r="1865" spans="1:22" x14ac:dyDescent="0.3">
      <c r="A1865" s="117"/>
      <c r="B1865" s="117"/>
      <c r="C1865" s="117" t="s">
        <v>22</v>
      </c>
      <c r="D1865" s="117" t="e">
        <f>IF(A1844&lt;D1861,0,F1855)</f>
        <v>#VALUE!</v>
      </c>
      <c r="E1865" s="117" t="s">
        <v>24</v>
      </c>
      <c r="F1865" s="117" t="e">
        <f>IF(A1805&gt;D1861,0,D1861)</f>
        <v>#VALUE!</v>
      </c>
      <c r="G1865" s="117"/>
      <c r="H1865" s="117"/>
      <c r="I1865" s="216"/>
      <c r="J1865" s="216"/>
      <c r="K1865" s="216"/>
      <c r="L1865" s="216"/>
      <c r="M1865" s="216"/>
      <c r="N1865" s="216"/>
      <c r="O1865" s="216"/>
      <c r="P1865" s="216"/>
      <c r="Q1865" s="216"/>
      <c r="R1865" s="216"/>
      <c r="S1865" s="216"/>
      <c r="T1865" s="216"/>
      <c r="U1865" s="216"/>
      <c r="V1865" s="216"/>
    </row>
    <row r="1866" spans="1:22" x14ac:dyDescent="0.3">
      <c r="A1866" s="117"/>
      <c r="B1866" s="117"/>
      <c r="C1866" s="117"/>
      <c r="D1866" s="117"/>
      <c r="E1866" s="117"/>
      <c r="F1866" s="117"/>
      <c r="G1866" s="117"/>
      <c r="H1866" s="117"/>
      <c r="I1866" s="216"/>
      <c r="J1866" s="216"/>
      <c r="K1866" s="216"/>
      <c r="L1866" s="216"/>
      <c r="M1866" s="216"/>
      <c r="N1866" s="216"/>
      <c r="O1866" s="216"/>
      <c r="P1866" s="216"/>
      <c r="Q1866" s="216"/>
      <c r="R1866" s="216"/>
      <c r="S1866" s="216"/>
      <c r="T1866" s="216"/>
      <c r="U1866" s="216"/>
      <c r="V1866" s="216"/>
    </row>
    <row r="1867" spans="1:22" x14ac:dyDescent="0.3">
      <c r="A1867" s="117"/>
      <c r="B1867" s="117"/>
      <c r="C1867" s="117" t="s">
        <v>23</v>
      </c>
      <c r="D1867" s="117" t="s">
        <v>21</v>
      </c>
      <c r="E1867" s="117"/>
      <c r="F1867" s="117"/>
      <c r="G1867" s="117"/>
      <c r="H1867" s="117"/>
      <c r="I1867" s="216"/>
      <c r="J1867" s="216"/>
      <c r="K1867" s="216"/>
      <c r="L1867" s="216"/>
      <c r="M1867" s="216"/>
      <c r="N1867" s="216"/>
      <c r="O1867" s="216"/>
      <c r="P1867" s="216"/>
      <c r="Q1867" s="216"/>
      <c r="R1867" s="216"/>
      <c r="S1867" s="216"/>
      <c r="T1867" s="216"/>
      <c r="U1867" s="216"/>
      <c r="V1867" s="216"/>
    </row>
    <row r="1868" spans="1:22" x14ac:dyDescent="0.3">
      <c r="A1868" s="117"/>
      <c r="B1868" s="117"/>
      <c r="C1868" s="117"/>
      <c r="D1868" s="117"/>
      <c r="E1868" s="117"/>
      <c r="F1868" s="117"/>
      <c r="G1868" s="117"/>
      <c r="H1868" s="117"/>
      <c r="I1868" s="216"/>
      <c r="J1868" s="216"/>
      <c r="K1868" s="216"/>
      <c r="L1868" s="216"/>
      <c r="M1868" s="216"/>
      <c r="N1868" s="216"/>
      <c r="O1868" s="216"/>
      <c r="P1868" s="216"/>
      <c r="Q1868" s="216"/>
      <c r="R1868" s="216"/>
      <c r="S1868" s="216"/>
      <c r="T1868" s="216"/>
      <c r="U1868" s="216"/>
      <c r="V1868" s="216"/>
    </row>
    <row r="1869" spans="1:22" x14ac:dyDescent="0.3">
      <c r="A1869" s="117"/>
      <c r="B1869" s="117"/>
      <c r="C1869" s="117"/>
      <c r="D1869" s="117"/>
      <c r="E1869" s="117"/>
      <c r="F1869" s="117"/>
      <c r="G1869" s="117"/>
      <c r="H1869" s="117"/>
      <c r="I1869" s="216"/>
      <c r="J1869" s="216"/>
      <c r="K1869" s="216"/>
      <c r="L1869" s="216"/>
      <c r="M1869" s="216"/>
      <c r="N1869" s="216"/>
      <c r="O1869" s="216"/>
      <c r="P1869" s="216"/>
      <c r="Q1869" s="216"/>
      <c r="R1869" s="216"/>
      <c r="S1869" s="216"/>
      <c r="T1869" s="216"/>
      <c r="U1869" s="216"/>
      <c r="V1869" s="216"/>
    </row>
    <row r="1870" spans="1:22" x14ac:dyDescent="0.3">
      <c r="A1870" s="117"/>
      <c r="B1870" s="117"/>
      <c r="C1870" s="117" t="s">
        <v>25</v>
      </c>
      <c r="D1870" s="117"/>
      <c r="E1870" s="117"/>
      <c r="F1870" s="117"/>
      <c r="G1870" s="117"/>
      <c r="H1870" s="117"/>
      <c r="I1870" s="216"/>
      <c r="J1870" s="216"/>
      <c r="K1870" s="216"/>
      <c r="L1870" s="216"/>
      <c r="M1870" s="216"/>
      <c r="N1870" s="216"/>
      <c r="O1870" s="216"/>
      <c r="P1870" s="216"/>
      <c r="Q1870" s="216"/>
      <c r="R1870" s="216"/>
      <c r="S1870" s="216"/>
      <c r="T1870" s="216"/>
      <c r="U1870" s="216"/>
      <c r="V1870" s="216"/>
    </row>
    <row r="1871" spans="1:22" x14ac:dyDescent="0.3">
      <c r="A1871" s="117"/>
      <c r="B1871" s="117"/>
      <c r="C1871" s="117"/>
      <c r="D1871" s="117"/>
      <c r="E1871" s="117"/>
      <c r="F1871" s="117"/>
      <c r="G1871" s="117"/>
      <c r="H1871" s="117"/>
      <c r="I1871" s="216"/>
      <c r="J1871" s="216"/>
      <c r="K1871" s="216"/>
      <c r="L1871" s="216"/>
      <c r="M1871" s="216"/>
      <c r="N1871" s="216"/>
      <c r="O1871" s="216"/>
      <c r="P1871" s="216"/>
      <c r="Q1871" s="216"/>
      <c r="R1871" s="216"/>
      <c r="S1871" s="216"/>
      <c r="T1871" s="216"/>
      <c r="U1871" s="216"/>
      <c r="V1871" s="216"/>
    </row>
    <row r="1872" spans="1:22" x14ac:dyDescent="0.3">
      <c r="A1872" s="117"/>
      <c r="B1872" s="117"/>
      <c r="C1872" s="117" t="s">
        <v>26</v>
      </c>
      <c r="D1872" s="117">
        <v>700</v>
      </c>
      <c r="E1872" s="117" t="s">
        <v>33</v>
      </c>
      <c r="F1872" s="117" t="e">
        <f>((2.71828184^(F1859*LN((D1872)+ABS(V1805-W1805)))+D1859)/((2.71828184^(F1859*LN((D1872)+ABS(V1805-W1805)))+D1859)+1))*1</f>
        <v>#VALUE!</v>
      </c>
      <c r="G1872" s="117"/>
      <c r="H1872" s="117"/>
      <c r="I1872" s="216"/>
      <c r="J1872" s="216"/>
      <c r="K1872" s="216"/>
      <c r="L1872" s="216"/>
      <c r="M1872" s="216"/>
      <c r="N1872" s="216"/>
      <c r="O1872" s="216"/>
      <c r="P1872" s="216"/>
      <c r="Q1872" s="216"/>
      <c r="R1872" s="216"/>
      <c r="S1872" s="216"/>
      <c r="T1872" s="216"/>
      <c r="U1872" s="216"/>
      <c r="V1872" s="216"/>
    </row>
    <row r="1873" spans="1:22" x14ac:dyDescent="0.3">
      <c r="A1873" s="117"/>
      <c r="B1873" s="117"/>
      <c r="C1873" s="117" t="s">
        <v>49</v>
      </c>
      <c r="D1873" s="117"/>
      <c r="E1873" s="117"/>
      <c r="F1873" s="117"/>
      <c r="G1873" s="117"/>
      <c r="H1873" s="117"/>
      <c r="I1873" s="216"/>
      <c r="J1873" s="216"/>
      <c r="K1873" s="216"/>
      <c r="L1873" s="216"/>
      <c r="M1873" s="216"/>
      <c r="N1873" s="216"/>
      <c r="O1873" s="216"/>
      <c r="P1873" s="216"/>
      <c r="Q1873" s="216"/>
      <c r="R1873" s="216"/>
      <c r="S1873" s="216"/>
      <c r="T1873" s="216"/>
      <c r="U1873" s="216"/>
      <c r="V1873" s="216"/>
    </row>
    <row r="1874" spans="1:22" x14ac:dyDescent="0.3">
      <c r="A1874" s="117"/>
      <c r="B1874" s="117"/>
      <c r="C1874" s="117"/>
      <c r="D1874" s="117"/>
      <c r="E1874" s="117"/>
      <c r="F1874" s="117"/>
      <c r="G1874" s="117"/>
      <c r="H1874" s="117"/>
      <c r="I1874" s="216"/>
      <c r="J1874" s="216"/>
      <c r="K1874" s="216"/>
      <c r="L1874" s="216"/>
      <c r="M1874" s="216"/>
      <c r="N1874" s="216"/>
      <c r="O1874" s="216"/>
      <c r="P1874" s="216"/>
      <c r="Q1874" s="216"/>
      <c r="R1874" s="216"/>
      <c r="S1874" s="216"/>
      <c r="T1874" s="216"/>
      <c r="U1874" s="216"/>
      <c r="V1874" s="216"/>
    </row>
    <row r="1875" spans="1:22" x14ac:dyDescent="0.3">
      <c r="A1875" s="117"/>
      <c r="B1875" s="117"/>
      <c r="C1875" s="117" t="s">
        <v>27</v>
      </c>
      <c r="D1875" s="117">
        <v>302.83999999999997</v>
      </c>
      <c r="E1875" s="117" t="s">
        <v>34</v>
      </c>
      <c r="F1875" s="117" t="e">
        <f>(2.71828184^((LN((D1875/D1863)/(1-(D1875/D1863)))-D1859)/F1859))</f>
        <v>#NUM!</v>
      </c>
      <c r="G1875" s="117"/>
      <c r="H1875" s="117"/>
      <c r="I1875" s="216"/>
      <c r="J1875" s="216"/>
      <c r="K1875" s="216"/>
      <c r="L1875" s="216"/>
      <c r="M1875" s="216"/>
      <c r="N1875" s="216"/>
      <c r="O1875" s="216"/>
      <c r="P1875" s="216"/>
      <c r="Q1875" s="216"/>
      <c r="R1875" s="216"/>
      <c r="S1875" s="216"/>
      <c r="T1875" s="216"/>
      <c r="U1875" s="216"/>
      <c r="V1875" s="216"/>
    </row>
    <row r="1876" spans="1:22" x14ac:dyDescent="0.3">
      <c r="A1876" s="117"/>
      <c r="B1876" s="117"/>
      <c r="C1876" s="117" t="s">
        <v>38</v>
      </c>
      <c r="D1876" s="117"/>
      <c r="E1876" s="117"/>
      <c r="F1876" s="117"/>
      <c r="G1876" s="117"/>
      <c r="H1876" s="117"/>
      <c r="I1876" s="216"/>
      <c r="J1876" s="216"/>
      <c r="K1876" s="216"/>
      <c r="L1876" s="216"/>
      <c r="M1876" s="216"/>
      <c r="N1876" s="216"/>
      <c r="O1876" s="216"/>
      <c r="P1876" s="216"/>
      <c r="Q1876" s="216"/>
      <c r="R1876" s="216"/>
      <c r="S1876" s="216"/>
      <c r="T1876" s="216"/>
      <c r="U1876" s="216"/>
      <c r="V1876" s="216"/>
    </row>
    <row r="1877" spans="1:22" x14ac:dyDescent="0.3">
      <c r="A1877" s="117"/>
      <c r="B1877" s="117"/>
      <c r="C1877" s="117" t="s">
        <v>39</v>
      </c>
      <c r="D1877" s="117"/>
      <c r="E1877" s="117"/>
      <c r="F1877" s="117"/>
      <c r="G1877" s="117"/>
      <c r="H1877" s="117"/>
      <c r="I1877" s="216"/>
      <c r="J1877" s="216"/>
      <c r="K1877" s="216"/>
      <c r="L1877" s="216"/>
      <c r="M1877" s="216"/>
      <c r="N1877" s="216"/>
      <c r="O1877" s="216"/>
      <c r="P1877" s="216"/>
      <c r="Q1877" s="216"/>
      <c r="R1877" s="216"/>
      <c r="S1877" s="216"/>
      <c r="T1877" s="216"/>
      <c r="U1877" s="216"/>
      <c r="V1877" s="216"/>
    </row>
    <row r="1878" spans="1:22" x14ac:dyDescent="0.3">
      <c r="A1878" s="117"/>
      <c r="B1878" s="117"/>
      <c r="C1878" s="117"/>
      <c r="D1878" s="117"/>
      <c r="E1878" s="117"/>
      <c r="F1878" s="117"/>
      <c r="G1878" s="117"/>
      <c r="H1878" s="117"/>
      <c r="I1878" s="216"/>
      <c r="J1878" s="216"/>
      <c r="K1878" s="216"/>
      <c r="L1878" s="216"/>
      <c r="M1878" s="216"/>
      <c r="N1878" s="216"/>
      <c r="O1878" s="216"/>
      <c r="P1878" s="216"/>
      <c r="Q1878" s="216"/>
      <c r="R1878" s="216"/>
      <c r="S1878" s="216"/>
      <c r="T1878" s="216"/>
      <c r="U1878" s="216"/>
      <c r="V1878" s="216"/>
    </row>
    <row r="1879" spans="1:22" x14ac:dyDescent="0.3">
      <c r="A1879" s="117"/>
      <c r="B1879" s="117"/>
      <c r="C1879" s="117"/>
      <c r="D1879" s="117"/>
      <c r="E1879" s="117"/>
      <c r="F1879" s="117"/>
      <c r="G1879" s="117"/>
      <c r="H1879" s="117"/>
      <c r="I1879" s="216"/>
      <c r="J1879" s="216"/>
      <c r="K1879" s="216"/>
      <c r="L1879" s="216"/>
      <c r="M1879" s="216"/>
      <c r="N1879" s="216"/>
      <c r="O1879" s="216"/>
      <c r="P1879" s="216"/>
      <c r="Q1879" s="216"/>
      <c r="R1879" s="216"/>
      <c r="S1879" s="216"/>
      <c r="T1879" s="216"/>
      <c r="U1879" s="216"/>
      <c r="V1879" s="216"/>
    </row>
    <row r="1880" spans="1:22" x14ac:dyDescent="0.3">
      <c r="A1880" s="117"/>
      <c r="B1880" s="117"/>
      <c r="C1880" s="117"/>
      <c r="D1880" s="117"/>
      <c r="E1880" s="117"/>
      <c r="F1880" s="117"/>
      <c r="G1880" s="117"/>
      <c r="H1880" s="117"/>
      <c r="I1880" s="216"/>
      <c r="J1880" s="216"/>
      <c r="K1880" s="216"/>
      <c r="L1880" s="216"/>
      <c r="M1880" s="216"/>
      <c r="N1880" s="216"/>
      <c r="O1880" s="216"/>
      <c r="P1880" s="216"/>
      <c r="Q1880" s="216"/>
      <c r="R1880" s="216"/>
      <c r="S1880" s="216"/>
      <c r="T1880" s="216"/>
      <c r="U1880" s="216"/>
      <c r="V1880" s="216"/>
    </row>
    <row r="1881" spans="1:22" x14ac:dyDescent="0.3">
      <c r="A1881" s="117"/>
      <c r="B1881" s="117"/>
      <c r="C1881" s="117"/>
      <c r="D1881" s="117"/>
      <c r="E1881" s="117"/>
      <c r="F1881" s="117"/>
      <c r="G1881" s="117"/>
      <c r="H1881" s="117"/>
      <c r="I1881" s="216"/>
      <c r="J1881" s="216"/>
      <c r="K1881" s="216"/>
      <c r="L1881" s="216"/>
      <c r="M1881" s="216"/>
      <c r="N1881" s="216"/>
      <c r="O1881" s="216"/>
      <c r="P1881" s="216"/>
      <c r="Q1881" s="216"/>
      <c r="R1881" s="216"/>
      <c r="S1881" s="216"/>
      <c r="T1881" s="216"/>
      <c r="U1881" s="216"/>
      <c r="V1881" s="216"/>
    </row>
    <row r="1882" spans="1:22" x14ac:dyDescent="0.3">
      <c r="A1882" s="117"/>
      <c r="B1882" s="117"/>
      <c r="C1882" s="117"/>
      <c r="D1882" s="117"/>
      <c r="E1882" s="117"/>
      <c r="F1882" s="117"/>
      <c r="G1882" s="117"/>
      <c r="H1882" s="117"/>
      <c r="I1882" s="216"/>
      <c r="J1882" s="216"/>
      <c r="K1882" s="216"/>
      <c r="L1882" s="216"/>
      <c r="M1882" s="216"/>
      <c r="N1882" s="216"/>
      <c r="O1882" s="216"/>
      <c r="P1882" s="216"/>
      <c r="Q1882" s="216"/>
      <c r="R1882" s="216"/>
      <c r="S1882" s="216"/>
      <c r="T1882" s="216"/>
      <c r="U1882" s="216"/>
      <c r="V1882" s="216"/>
    </row>
    <row r="1883" spans="1:22" x14ac:dyDescent="0.3">
      <c r="A1883" s="117"/>
      <c r="B1883" s="117"/>
      <c r="C1883" s="117"/>
      <c r="D1883" s="117"/>
      <c r="E1883" s="117"/>
      <c r="F1883" s="117"/>
      <c r="G1883" s="117"/>
      <c r="H1883" s="117"/>
      <c r="I1883" s="216"/>
      <c r="J1883" s="216"/>
      <c r="K1883" s="216"/>
      <c r="L1883" s="216"/>
      <c r="M1883" s="216"/>
      <c r="N1883" s="216"/>
      <c r="O1883" s="216"/>
      <c r="P1883" s="216"/>
      <c r="Q1883" s="216"/>
      <c r="R1883" s="216"/>
      <c r="S1883" s="216"/>
      <c r="T1883" s="216"/>
      <c r="U1883" s="216"/>
      <c r="V1883" s="216"/>
    </row>
    <row r="1884" spans="1:22" x14ac:dyDescent="0.3">
      <c r="A1884" s="117"/>
      <c r="B1884" s="117"/>
      <c r="C1884" s="117"/>
      <c r="D1884" s="117"/>
      <c r="E1884" s="117"/>
      <c r="F1884" s="117"/>
      <c r="G1884" s="117"/>
      <c r="H1884" s="117"/>
      <c r="I1884" s="216"/>
      <c r="J1884" s="216"/>
      <c r="K1884" s="216"/>
      <c r="L1884" s="216"/>
      <c r="M1884" s="216"/>
      <c r="N1884" s="216"/>
      <c r="O1884" s="216"/>
      <c r="P1884" s="216"/>
      <c r="Q1884" s="216"/>
      <c r="R1884" s="216"/>
      <c r="S1884" s="216"/>
      <c r="T1884" s="216"/>
      <c r="U1884" s="216"/>
      <c r="V1884" s="216"/>
    </row>
    <row r="1885" spans="1:22" x14ac:dyDescent="0.3">
      <c r="A1885" s="117" t="s">
        <v>7</v>
      </c>
      <c r="B1885" s="117" t="s">
        <v>8</v>
      </c>
      <c r="C1885" s="117" t="s">
        <v>12</v>
      </c>
      <c r="D1885" s="117" t="s">
        <v>9</v>
      </c>
      <c r="E1885" s="117" t="s">
        <v>10</v>
      </c>
      <c r="F1885" s="117" t="s">
        <v>17</v>
      </c>
      <c r="G1885" s="117" t="s">
        <v>14</v>
      </c>
      <c r="H1885" s="117"/>
      <c r="I1885" s="216"/>
      <c r="J1885" s="216"/>
      <c r="K1885" s="216"/>
      <c r="L1885" s="216"/>
      <c r="M1885" s="216"/>
      <c r="N1885" s="216"/>
      <c r="O1885" s="216"/>
      <c r="P1885" s="216"/>
      <c r="Q1885" s="216"/>
      <c r="R1885" s="216"/>
      <c r="S1885" s="216"/>
      <c r="T1885" s="216"/>
      <c r="U1885" s="216"/>
      <c r="V1885" s="216"/>
    </row>
    <row r="1886" spans="1:22" x14ac:dyDescent="0.3">
      <c r="A1886" s="117">
        <f t="shared" ref="A1886:B1905" si="125">A6</f>
        <v>0</v>
      </c>
      <c r="B1886" s="117">
        <f t="shared" si="125"/>
        <v>0</v>
      </c>
      <c r="C1886" s="117">
        <f t="shared" ref="C1886:C1925" si="126">(A1886^2)</f>
        <v>0</v>
      </c>
      <c r="D1886" s="117">
        <f>IF(B1886=0,E1886,B1886)</f>
        <v>9</v>
      </c>
      <c r="E1886" s="117">
        <f>MAX(B1886:B1925)</f>
        <v>9</v>
      </c>
      <c r="F1886" s="117">
        <f>IF(B1886="","",(((E1886+F1944)/(D1886))-10^-0.0000001)^-1)</f>
        <v>0.22727271537921123</v>
      </c>
      <c r="G1886" s="117">
        <f>IF(B1886="",1,F1886)</f>
        <v>0.22727271537921123</v>
      </c>
      <c r="H1886" s="117"/>
      <c r="I1886" s="216"/>
      <c r="J1886" s="216"/>
      <c r="K1886" s="216"/>
      <c r="L1886" s="216"/>
      <c r="M1886" s="216"/>
      <c r="N1886" s="216"/>
      <c r="O1886" s="216"/>
      <c r="P1886" s="216"/>
      <c r="Q1886" s="216"/>
      <c r="R1886" s="216"/>
      <c r="S1886" s="216"/>
      <c r="T1886" s="216"/>
      <c r="U1886" s="216"/>
      <c r="V1886" s="216"/>
    </row>
    <row r="1887" spans="1:22" x14ac:dyDescent="0.3">
      <c r="A1887" s="117">
        <f t="shared" si="125"/>
        <v>0</v>
      </c>
      <c r="B1887" s="117">
        <f t="shared" si="125"/>
        <v>0</v>
      </c>
      <c r="C1887" s="117">
        <f t="shared" si="126"/>
        <v>0</v>
      </c>
      <c r="D1887" s="117">
        <f t="shared" ref="D1887:D1925" si="127">IF(B1887=0,E1887,B1887)</f>
        <v>9</v>
      </c>
      <c r="E1887" s="117">
        <f>(E1886)</f>
        <v>9</v>
      </c>
      <c r="F1887" s="117">
        <f>IF(B1887="","",(((E1887+F1944)/(D1887))-10^-0.0000001)^-1)</f>
        <v>0.22727271537921123</v>
      </c>
      <c r="G1887" s="117">
        <f t="shared" ref="G1887:G1925" si="128">IF(B1887="",1,F1887)</f>
        <v>0.22727271537921123</v>
      </c>
      <c r="H1887" s="117"/>
      <c r="I1887" s="216"/>
      <c r="J1887" s="216"/>
      <c r="K1887" s="216"/>
      <c r="L1887" s="216"/>
      <c r="M1887" s="216"/>
      <c r="N1887" s="216"/>
      <c r="O1887" s="216"/>
      <c r="P1887" s="216"/>
      <c r="Q1887" s="216"/>
      <c r="R1887" s="216"/>
      <c r="S1887" s="216"/>
      <c r="T1887" s="216"/>
      <c r="U1887" s="216"/>
      <c r="V1887" s="216"/>
    </row>
    <row r="1888" spans="1:22" x14ac:dyDescent="0.3">
      <c r="A1888" s="117">
        <f t="shared" si="125"/>
        <v>0</v>
      </c>
      <c r="B1888" s="117">
        <f t="shared" si="125"/>
        <v>0</v>
      </c>
      <c r="C1888" s="117">
        <f t="shared" si="126"/>
        <v>0</v>
      </c>
      <c r="D1888" s="117">
        <f t="shared" si="127"/>
        <v>9</v>
      </c>
      <c r="E1888" s="117">
        <f t="shared" ref="E1888:E1925" si="129">(E1887)</f>
        <v>9</v>
      </c>
      <c r="F1888" s="117">
        <f>IF(B1888="","",(((E1888+F1944)/(D1888))-10^-0.0000001)^-1)</f>
        <v>0.22727271537921123</v>
      </c>
      <c r="G1888" s="117">
        <f t="shared" si="128"/>
        <v>0.22727271537921123</v>
      </c>
      <c r="H1888" s="117"/>
      <c r="I1888" s="216"/>
      <c r="J1888" s="216"/>
      <c r="K1888" s="216"/>
      <c r="L1888" s="216"/>
      <c r="M1888" s="216"/>
      <c r="N1888" s="216"/>
      <c r="O1888" s="216"/>
      <c r="P1888" s="216"/>
      <c r="Q1888" s="216"/>
      <c r="R1888" s="216"/>
      <c r="S1888" s="216"/>
      <c r="T1888" s="216"/>
      <c r="U1888" s="216"/>
      <c r="V1888" s="216"/>
    </row>
    <row r="1889" spans="1:22" x14ac:dyDescent="0.3">
      <c r="A1889" s="117">
        <f t="shared" si="125"/>
        <v>0</v>
      </c>
      <c r="B1889" s="117">
        <f t="shared" si="125"/>
        <v>0</v>
      </c>
      <c r="C1889" s="117">
        <f t="shared" si="126"/>
        <v>0</v>
      </c>
      <c r="D1889" s="117">
        <f t="shared" si="127"/>
        <v>9</v>
      </c>
      <c r="E1889" s="117">
        <f t="shared" si="129"/>
        <v>9</v>
      </c>
      <c r="F1889" s="117">
        <f>IF(B1889="","",(((E1889+F1944)/(D1889))-10^-0.0000001)^-1)</f>
        <v>0.22727271537921123</v>
      </c>
      <c r="G1889" s="117">
        <f t="shared" si="128"/>
        <v>0.22727271537921123</v>
      </c>
      <c r="H1889" s="117"/>
      <c r="I1889" s="216"/>
      <c r="J1889" s="216"/>
      <c r="K1889" s="216"/>
      <c r="L1889" s="216"/>
      <c r="M1889" s="216"/>
      <c r="N1889" s="216"/>
      <c r="O1889" s="216"/>
      <c r="P1889" s="216"/>
      <c r="Q1889" s="216"/>
      <c r="R1889" s="216"/>
      <c r="S1889" s="216"/>
      <c r="T1889" s="216"/>
      <c r="U1889" s="216"/>
      <c r="V1889" s="216"/>
    </row>
    <row r="1890" spans="1:22" x14ac:dyDescent="0.3">
      <c r="A1890" s="117">
        <f t="shared" si="125"/>
        <v>0</v>
      </c>
      <c r="B1890" s="117">
        <f t="shared" si="125"/>
        <v>0</v>
      </c>
      <c r="C1890" s="117">
        <f t="shared" si="126"/>
        <v>0</v>
      </c>
      <c r="D1890" s="117">
        <f t="shared" si="127"/>
        <v>9</v>
      </c>
      <c r="E1890" s="117">
        <f t="shared" si="129"/>
        <v>9</v>
      </c>
      <c r="F1890" s="117">
        <f>IF(B1890="","",(((E1890+F1944)/(D1890))-10^-0.0000001)^-1)</f>
        <v>0.22727271537921123</v>
      </c>
      <c r="G1890" s="117">
        <f t="shared" si="128"/>
        <v>0.22727271537921123</v>
      </c>
      <c r="H1890" s="117"/>
      <c r="I1890" s="216"/>
      <c r="J1890" s="216"/>
      <c r="K1890" s="216"/>
      <c r="L1890" s="216"/>
      <c r="M1890" s="216"/>
      <c r="N1890" s="216"/>
      <c r="O1890" s="216"/>
      <c r="P1890" s="216"/>
      <c r="Q1890" s="216"/>
      <c r="R1890" s="216"/>
      <c r="S1890" s="216"/>
      <c r="T1890" s="216"/>
      <c r="U1890" s="216"/>
      <c r="V1890" s="216"/>
    </row>
    <row r="1891" spans="1:22" x14ac:dyDescent="0.3">
      <c r="A1891" s="117">
        <f t="shared" si="125"/>
        <v>0</v>
      </c>
      <c r="B1891" s="117">
        <f t="shared" si="125"/>
        <v>0</v>
      </c>
      <c r="C1891" s="117">
        <f t="shared" si="126"/>
        <v>0</v>
      </c>
      <c r="D1891" s="117">
        <f t="shared" si="127"/>
        <v>9</v>
      </c>
      <c r="E1891" s="117">
        <f t="shared" si="129"/>
        <v>9</v>
      </c>
      <c r="F1891" s="117">
        <f>IF(B1891="","",(((E1891+F1944)/(D1891))-10^-0.0000001)^-1)</f>
        <v>0.22727271537921123</v>
      </c>
      <c r="G1891" s="117">
        <f t="shared" si="128"/>
        <v>0.22727271537921123</v>
      </c>
      <c r="H1891" s="117"/>
      <c r="I1891" s="216"/>
      <c r="J1891" s="216"/>
      <c r="K1891" s="216"/>
      <c r="L1891" s="216"/>
      <c r="M1891" s="216"/>
      <c r="N1891" s="216"/>
      <c r="O1891" s="216"/>
      <c r="P1891" s="216"/>
      <c r="Q1891" s="216"/>
      <c r="R1891" s="216"/>
      <c r="S1891" s="216"/>
      <c r="T1891" s="216"/>
      <c r="U1891" s="216"/>
      <c r="V1891" s="216"/>
    </row>
    <row r="1892" spans="1:22" x14ac:dyDescent="0.3">
      <c r="A1892" s="117">
        <f t="shared" si="125"/>
        <v>0</v>
      </c>
      <c r="B1892" s="117">
        <f t="shared" si="125"/>
        <v>0</v>
      </c>
      <c r="C1892" s="117">
        <f t="shared" si="126"/>
        <v>0</v>
      </c>
      <c r="D1892" s="117">
        <f t="shared" si="127"/>
        <v>9</v>
      </c>
      <c r="E1892" s="117">
        <f t="shared" si="129"/>
        <v>9</v>
      </c>
      <c r="F1892" s="117">
        <f>IF(B1892="","",(((E1892+F1944)/(D1892))-10^-0.0000001)^-1)</f>
        <v>0.22727271537921123</v>
      </c>
      <c r="G1892" s="117">
        <f t="shared" si="128"/>
        <v>0.22727271537921123</v>
      </c>
      <c r="H1892" s="117"/>
      <c r="I1892" s="216"/>
      <c r="J1892" s="216"/>
      <c r="K1892" s="216"/>
      <c r="L1892" s="216"/>
      <c r="M1892" s="216"/>
      <c r="N1892" s="216"/>
      <c r="O1892" s="216"/>
      <c r="P1892" s="216"/>
      <c r="Q1892" s="216"/>
      <c r="R1892" s="216"/>
      <c r="S1892" s="216"/>
      <c r="T1892" s="216"/>
      <c r="U1892" s="216"/>
      <c r="V1892" s="216"/>
    </row>
    <row r="1893" spans="1:22" x14ac:dyDescent="0.3">
      <c r="A1893" s="117">
        <f t="shared" si="125"/>
        <v>0</v>
      </c>
      <c r="B1893" s="117">
        <f t="shared" si="125"/>
        <v>0</v>
      </c>
      <c r="C1893" s="117">
        <f t="shared" si="126"/>
        <v>0</v>
      </c>
      <c r="D1893" s="117">
        <f t="shared" si="127"/>
        <v>9</v>
      </c>
      <c r="E1893" s="117">
        <f t="shared" si="129"/>
        <v>9</v>
      </c>
      <c r="F1893" s="117">
        <f>IF(B1893="","",(((E1893+F1944)/(D1893))-10^-0.0000001)^-1)</f>
        <v>0.22727271537921123</v>
      </c>
      <c r="G1893" s="117">
        <f t="shared" si="128"/>
        <v>0.22727271537921123</v>
      </c>
      <c r="H1893" s="117"/>
      <c r="I1893" s="216"/>
      <c r="J1893" s="216"/>
      <c r="K1893" s="216"/>
      <c r="L1893" s="216"/>
      <c r="M1893" s="216"/>
      <c r="N1893" s="216"/>
      <c r="O1893" s="216"/>
      <c r="P1893" s="216"/>
      <c r="Q1893" s="216"/>
      <c r="R1893" s="216"/>
      <c r="S1893" s="216"/>
      <c r="T1893" s="216"/>
      <c r="U1893" s="216"/>
      <c r="V1893" s="216"/>
    </row>
    <row r="1894" spans="1:22" x14ac:dyDescent="0.3">
      <c r="A1894" s="117">
        <f t="shared" si="125"/>
        <v>0</v>
      </c>
      <c r="B1894" s="117">
        <f t="shared" si="125"/>
        <v>0</v>
      </c>
      <c r="C1894" s="117">
        <f t="shared" si="126"/>
        <v>0</v>
      </c>
      <c r="D1894" s="117">
        <f t="shared" si="127"/>
        <v>9</v>
      </c>
      <c r="E1894" s="117">
        <f t="shared" si="129"/>
        <v>9</v>
      </c>
      <c r="F1894" s="117">
        <f>IF(B1894="","",(((E1894+F1944)/(D1894))-10^-0.0000001)^-1)</f>
        <v>0.22727271537921123</v>
      </c>
      <c r="G1894" s="117">
        <f t="shared" si="128"/>
        <v>0.22727271537921123</v>
      </c>
      <c r="H1894" s="117"/>
      <c r="I1894" s="216"/>
      <c r="J1894" s="216"/>
      <c r="K1894" s="216"/>
      <c r="L1894" s="216"/>
      <c r="M1894" s="216"/>
      <c r="N1894" s="216"/>
      <c r="O1894" s="216"/>
      <c r="P1894" s="216"/>
      <c r="Q1894" s="216"/>
      <c r="R1894" s="216"/>
      <c r="S1894" s="216"/>
      <c r="T1894" s="216"/>
      <c r="U1894" s="216"/>
      <c r="V1894" s="216"/>
    </row>
    <row r="1895" spans="1:22" x14ac:dyDescent="0.3">
      <c r="A1895" s="117">
        <f t="shared" si="125"/>
        <v>0</v>
      </c>
      <c r="B1895" s="117">
        <f t="shared" si="125"/>
        <v>0</v>
      </c>
      <c r="C1895" s="117">
        <f t="shared" si="126"/>
        <v>0</v>
      </c>
      <c r="D1895" s="117">
        <f t="shared" si="127"/>
        <v>9</v>
      </c>
      <c r="E1895" s="117">
        <f t="shared" si="129"/>
        <v>9</v>
      </c>
      <c r="F1895" s="117">
        <f>IF(B1895="","",(((E1895+F1944)/(D1895))-10^-0.0000001)^-1)</f>
        <v>0.22727271537921123</v>
      </c>
      <c r="G1895" s="117">
        <f t="shared" si="128"/>
        <v>0.22727271537921123</v>
      </c>
      <c r="H1895" s="117"/>
      <c r="I1895" s="216"/>
      <c r="J1895" s="216"/>
      <c r="K1895" s="216"/>
      <c r="L1895" s="216"/>
      <c r="M1895" s="216"/>
      <c r="N1895" s="216"/>
      <c r="O1895" s="216"/>
      <c r="P1895" s="216"/>
      <c r="Q1895" s="216"/>
      <c r="R1895" s="216"/>
      <c r="S1895" s="216"/>
      <c r="T1895" s="216"/>
      <c r="U1895" s="216"/>
      <c r="V1895" s="216"/>
    </row>
    <row r="1896" spans="1:22" x14ac:dyDescent="0.3">
      <c r="A1896" s="117">
        <f t="shared" si="125"/>
        <v>0</v>
      </c>
      <c r="B1896" s="117">
        <f t="shared" si="125"/>
        <v>0</v>
      </c>
      <c r="C1896" s="117">
        <f t="shared" si="126"/>
        <v>0</v>
      </c>
      <c r="D1896" s="117">
        <f t="shared" si="127"/>
        <v>9</v>
      </c>
      <c r="E1896" s="117">
        <f t="shared" si="129"/>
        <v>9</v>
      </c>
      <c r="F1896" s="117">
        <f>IF(B1896="","",(((E1896+F1944)/(D1896))-10^-0.0000001)^-1)</f>
        <v>0.22727271537921123</v>
      </c>
      <c r="G1896" s="117">
        <f t="shared" si="128"/>
        <v>0.22727271537921123</v>
      </c>
      <c r="H1896" s="117"/>
      <c r="I1896" s="216"/>
      <c r="J1896" s="216"/>
      <c r="K1896" s="216"/>
      <c r="L1896" s="216"/>
      <c r="M1896" s="216"/>
      <c r="N1896" s="216"/>
      <c r="O1896" s="216"/>
      <c r="P1896" s="216"/>
      <c r="Q1896" s="216"/>
      <c r="R1896" s="216"/>
      <c r="S1896" s="216"/>
      <c r="T1896" s="216"/>
      <c r="U1896" s="216"/>
      <c r="V1896" s="216"/>
    </row>
    <row r="1897" spans="1:22" x14ac:dyDescent="0.3">
      <c r="A1897" s="117">
        <f t="shared" si="125"/>
        <v>0</v>
      </c>
      <c r="B1897" s="117">
        <f t="shared" si="125"/>
        <v>0</v>
      </c>
      <c r="C1897" s="117">
        <f t="shared" si="126"/>
        <v>0</v>
      </c>
      <c r="D1897" s="117">
        <f t="shared" si="127"/>
        <v>9</v>
      </c>
      <c r="E1897" s="117">
        <f t="shared" si="129"/>
        <v>9</v>
      </c>
      <c r="F1897" s="117">
        <f>IF(B1897="","",(((E1897+F1944)/(D1897))-10^-0.0000001)^-1)</f>
        <v>0.22727271537921123</v>
      </c>
      <c r="G1897" s="117">
        <f t="shared" si="128"/>
        <v>0.22727271537921123</v>
      </c>
      <c r="H1897" s="117"/>
      <c r="I1897" s="216"/>
      <c r="J1897" s="216"/>
      <c r="K1897" s="216"/>
      <c r="L1897" s="216"/>
      <c r="M1897" s="216"/>
      <c r="N1897" s="216"/>
      <c r="O1897" s="216"/>
      <c r="P1897" s="216"/>
      <c r="Q1897" s="216"/>
      <c r="R1897" s="216"/>
      <c r="S1897" s="216"/>
      <c r="T1897" s="216"/>
      <c r="U1897" s="216"/>
      <c r="V1897" s="216"/>
    </row>
    <row r="1898" spans="1:22" x14ac:dyDescent="0.3">
      <c r="A1898" s="117">
        <f t="shared" si="125"/>
        <v>0</v>
      </c>
      <c r="B1898" s="117">
        <f t="shared" si="125"/>
        <v>0</v>
      </c>
      <c r="C1898" s="117">
        <f t="shared" si="126"/>
        <v>0</v>
      </c>
      <c r="D1898" s="117">
        <f t="shared" si="127"/>
        <v>9</v>
      </c>
      <c r="E1898" s="117">
        <f t="shared" si="129"/>
        <v>9</v>
      </c>
      <c r="F1898" s="117">
        <f>IF(B1898="","",(((E1898+F1944)/(D1898))-10^-0.0000001)^-1)</f>
        <v>0.22727271537921123</v>
      </c>
      <c r="G1898" s="117">
        <f t="shared" si="128"/>
        <v>0.22727271537921123</v>
      </c>
      <c r="H1898" s="117"/>
      <c r="I1898" s="216"/>
      <c r="J1898" s="216"/>
      <c r="K1898" s="216"/>
      <c r="L1898" s="216"/>
      <c r="M1898" s="216"/>
      <c r="N1898" s="216"/>
      <c r="O1898" s="216"/>
      <c r="P1898" s="216"/>
      <c r="Q1898" s="216"/>
      <c r="R1898" s="216"/>
      <c r="S1898" s="216"/>
      <c r="T1898" s="216"/>
      <c r="U1898" s="216"/>
      <c r="V1898" s="216"/>
    </row>
    <row r="1899" spans="1:22" x14ac:dyDescent="0.3">
      <c r="A1899" s="117">
        <f t="shared" si="125"/>
        <v>0</v>
      </c>
      <c r="B1899" s="117">
        <f t="shared" si="125"/>
        <v>0</v>
      </c>
      <c r="C1899" s="117">
        <f t="shared" si="126"/>
        <v>0</v>
      </c>
      <c r="D1899" s="117">
        <f t="shared" si="127"/>
        <v>9</v>
      </c>
      <c r="E1899" s="117">
        <f t="shared" si="129"/>
        <v>9</v>
      </c>
      <c r="F1899" s="117">
        <f>IF(B1899="","",(((E1899+F1944)/(D1899))-10^-0.0000001)^-1)</f>
        <v>0.22727271537921123</v>
      </c>
      <c r="G1899" s="117">
        <f t="shared" si="128"/>
        <v>0.22727271537921123</v>
      </c>
      <c r="H1899" s="117"/>
      <c r="I1899" s="216"/>
      <c r="J1899" s="216"/>
      <c r="K1899" s="216"/>
      <c r="L1899" s="216"/>
      <c r="M1899" s="216"/>
      <c r="N1899" s="216"/>
      <c r="O1899" s="216"/>
      <c r="P1899" s="216"/>
      <c r="Q1899" s="216"/>
      <c r="R1899" s="216"/>
      <c r="S1899" s="216"/>
      <c r="T1899" s="216"/>
      <c r="U1899" s="216"/>
      <c r="V1899" s="216"/>
    </row>
    <row r="1900" spans="1:22" x14ac:dyDescent="0.3">
      <c r="A1900" s="117">
        <f t="shared" si="125"/>
        <v>0</v>
      </c>
      <c r="B1900" s="117">
        <f t="shared" si="125"/>
        <v>0</v>
      </c>
      <c r="C1900" s="117">
        <f t="shared" si="126"/>
        <v>0</v>
      </c>
      <c r="D1900" s="117">
        <f t="shared" si="127"/>
        <v>9</v>
      </c>
      <c r="E1900" s="117">
        <f t="shared" si="129"/>
        <v>9</v>
      </c>
      <c r="F1900" s="117">
        <f>IF(B1900="","",(((E1900+F1944)/(D1900))-10^-0.0000001)^-1)</f>
        <v>0.22727271537921123</v>
      </c>
      <c r="G1900" s="117">
        <f t="shared" si="128"/>
        <v>0.22727271537921123</v>
      </c>
      <c r="H1900" s="117"/>
      <c r="I1900" s="216"/>
      <c r="J1900" s="216"/>
      <c r="K1900" s="216"/>
      <c r="L1900" s="216"/>
      <c r="M1900" s="216"/>
      <c r="N1900" s="216"/>
      <c r="O1900" s="216"/>
      <c r="P1900" s="216"/>
      <c r="Q1900" s="216"/>
      <c r="R1900" s="216"/>
      <c r="S1900" s="216"/>
      <c r="T1900" s="216"/>
      <c r="U1900" s="216"/>
      <c r="V1900" s="216"/>
    </row>
    <row r="1901" spans="1:22" x14ac:dyDescent="0.3">
      <c r="A1901" s="117">
        <f t="shared" si="125"/>
        <v>0</v>
      </c>
      <c r="B1901" s="117">
        <f t="shared" si="125"/>
        <v>0</v>
      </c>
      <c r="C1901" s="117">
        <f t="shared" si="126"/>
        <v>0</v>
      </c>
      <c r="D1901" s="117">
        <f t="shared" si="127"/>
        <v>9</v>
      </c>
      <c r="E1901" s="117">
        <f t="shared" si="129"/>
        <v>9</v>
      </c>
      <c r="F1901" s="117">
        <f>IF(B1901="","",(((E1901+F1944)/(D1901))-10^-0.0000001)^-1)</f>
        <v>0.22727271537921123</v>
      </c>
      <c r="G1901" s="117">
        <f t="shared" si="128"/>
        <v>0.22727271537921123</v>
      </c>
      <c r="H1901" s="117"/>
      <c r="I1901" s="216"/>
      <c r="J1901" s="216"/>
      <c r="K1901" s="216"/>
      <c r="L1901" s="216"/>
      <c r="M1901" s="216"/>
      <c r="N1901" s="216"/>
      <c r="O1901" s="216"/>
      <c r="P1901" s="216"/>
      <c r="Q1901" s="216"/>
      <c r="R1901" s="216"/>
      <c r="S1901" s="216"/>
      <c r="T1901" s="216"/>
      <c r="U1901" s="216"/>
      <c r="V1901" s="216"/>
    </row>
    <row r="1902" spans="1:22" x14ac:dyDescent="0.3">
      <c r="A1902" s="117" t="str">
        <f t="shared" si="125"/>
        <v>Vorgaben (xWP1 - xs - xWP2)</v>
      </c>
      <c r="B1902" s="117">
        <f t="shared" si="125"/>
        <v>9</v>
      </c>
      <c r="C1902" s="117" t="e">
        <f t="shared" si="126"/>
        <v>#VALUE!</v>
      </c>
      <c r="D1902" s="117">
        <f t="shared" si="127"/>
        <v>9</v>
      </c>
      <c r="E1902" s="117">
        <f t="shared" si="129"/>
        <v>9</v>
      </c>
      <c r="F1902" s="117">
        <f>IF(B1902="","",(((E1902+F1944)/(D1902))-10^-0.0000001)^-1)</f>
        <v>0.22727271537921123</v>
      </c>
      <c r="G1902" s="117">
        <f t="shared" si="128"/>
        <v>0.22727271537921123</v>
      </c>
      <c r="H1902" s="117"/>
      <c r="I1902" s="216"/>
      <c r="J1902" s="216"/>
      <c r="K1902" s="216"/>
      <c r="L1902" s="216"/>
      <c r="M1902" s="216"/>
      <c r="N1902" s="216"/>
      <c r="O1902" s="216"/>
      <c r="P1902" s="216"/>
      <c r="Q1902" s="216"/>
      <c r="R1902" s="216"/>
      <c r="S1902" s="216"/>
      <c r="T1902" s="216"/>
      <c r="U1902" s="216"/>
      <c r="V1902" s="216"/>
    </row>
    <row r="1903" spans="1:22" x14ac:dyDescent="0.3">
      <c r="A1903" s="117" t="str">
        <f t="shared" si="125"/>
        <v>Berechnet (x1% - X50% - x99%)</v>
      </c>
      <c r="B1903" s="117">
        <f t="shared" si="125"/>
        <v>6.92</v>
      </c>
      <c r="C1903" s="117" t="e">
        <f t="shared" si="126"/>
        <v>#VALUE!</v>
      </c>
      <c r="D1903" s="117">
        <f t="shared" si="127"/>
        <v>6.92</v>
      </c>
      <c r="E1903" s="117">
        <f t="shared" si="129"/>
        <v>9</v>
      </c>
      <c r="F1903" s="117">
        <f>IF(B1903="","",(((E1903+F1944)/(D1903))-10^-0.0000001)^-1)</f>
        <v>0.16602686505409475</v>
      </c>
      <c r="G1903" s="117">
        <f t="shared" si="128"/>
        <v>0.16602686505409475</v>
      </c>
      <c r="H1903" s="117"/>
      <c r="I1903" s="216"/>
      <c r="J1903" s="216"/>
      <c r="K1903" s="216"/>
      <c r="L1903" s="216"/>
      <c r="M1903" s="216"/>
      <c r="N1903" s="216"/>
      <c r="O1903" s="216"/>
      <c r="P1903" s="216"/>
      <c r="Q1903" s="216"/>
      <c r="R1903" s="216"/>
      <c r="S1903" s="216"/>
      <c r="T1903" s="216"/>
      <c r="U1903" s="216"/>
      <c r="V1903" s="216"/>
    </row>
    <row r="1904" spans="1:22" x14ac:dyDescent="0.3">
      <c r="A1904" s="117" t="str">
        <f t="shared" si="125"/>
        <v>Abfrage:</v>
      </c>
      <c r="B1904" s="117">
        <f t="shared" si="125"/>
        <v>0</v>
      </c>
      <c r="C1904" s="117" t="e">
        <f t="shared" si="126"/>
        <v>#VALUE!</v>
      </c>
      <c r="D1904" s="117">
        <f t="shared" si="127"/>
        <v>9</v>
      </c>
      <c r="E1904" s="117">
        <f t="shared" si="129"/>
        <v>9</v>
      </c>
      <c r="F1904" s="117">
        <f>IF(B1904="","",(((E1904+F1944)/(D1904))-10^-0.0000001)^-1)</f>
        <v>0.22727271537921123</v>
      </c>
      <c r="G1904" s="117">
        <f t="shared" si="128"/>
        <v>0.22727271537921123</v>
      </c>
      <c r="H1904" s="117"/>
      <c r="I1904" s="216"/>
      <c r="J1904" s="216"/>
      <c r="K1904" s="216"/>
      <c r="L1904" s="216"/>
      <c r="M1904" s="216"/>
      <c r="N1904" s="216"/>
      <c r="O1904" s="216"/>
      <c r="P1904" s="216"/>
      <c r="Q1904" s="216"/>
      <c r="R1904" s="216"/>
      <c r="S1904" s="216"/>
      <c r="T1904" s="216"/>
      <c r="U1904" s="216"/>
      <c r="V1904" s="216"/>
    </row>
    <row r="1905" spans="1:22" x14ac:dyDescent="0.3">
      <c r="A1905" s="117" t="str">
        <f t="shared" si="125"/>
        <v>Wenn x = (B23 ≤Abfrage≤ D23)</v>
      </c>
      <c r="B1905" s="117">
        <f t="shared" si="125"/>
        <v>6.92</v>
      </c>
      <c r="C1905" s="117" t="e">
        <f t="shared" si="126"/>
        <v>#VALUE!</v>
      </c>
      <c r="D1905" s="117">
        <f t="shared" si="127"/>
        <v>6.92</v>
      </c>
      <c r="E1905" s="117">
        <f t="shared" si="129"/>
        <v>9</v>
      </c>
      <c r="F1905" s="117">
        <f>IF(B1905="","",(((E1905+F1944)/(D1905))-10^-0.0000001)^-1)</f>
        <v>0.16602686505409475</v>
      </c>
      <c r="G1905" s="117">
        <f t="shared" si="128"/>
        <v>0.16602686505409475</v>
      </c>
      <c r="H1905" s="117"/>
      <c r="I1905" s="216"/>
      <c r="J1905" s="216"/>
      <c r="K1905" s="216"/>
      <c r="L1905" s="216"/>
      <c r="M1905" s="216"/>
      <c r="N1905" s="216"/>
      <c r="O1905" s="216"/>
      <c r="P1905" s="216"/>
      <c r="Q1905" s="216"/>
      <c r="R1905" s="216"/>
      <c r="S1905" s="216"/>
      <c r="T1905" s="216"/>
      <c r="U1905" s="216"/>
      <c r="V1905" s="216"/>
    </row>
    <row r="1906" spans="1:22" x14ac:dyDescent="0.3">
      <c r="A1906" s="117" t="str">
        <f t="shared" ref="A1906:B1925" si="130">A26</f>
        <v>Wenn y [%] = (1≤ Abfrage ≤99)</v>
      </c>
      <c r="B1906" s="117">
        <f t="shared" si="130"/>
        <v>1</v>
      </c>
      <c r="C1906" s="117" t="e">
        <f t="shared" si="126"/>
        <v>#VALUE!</v>
      </c>
      <c r="D1906" s="117">
        <f t="shared" si="127"/>
        <v>1</v>
      </c>
      <c r="E1906" s="117">
        <f t="shared" si="129"/>
        <v>9</v>
      </c>
      <c r="F1906" s="117">
        <f>IF(B1906="","",(((E1906+F1944)/(D1906))-10^-0.0000001)^-1)</f>
        <v>2.1008403259719262E-2</v>
      </c>
      <c r="G1906" s="117">
        <f t="shared" si="128"/>
        <v>2.1008403259719262E-2</v>
      </c>
      <c r="H1906" s="117"/>
      <c r="I1906" s="216"/>
      <c r="J1906" s="216"/>
      <c r="K1906" s="216"/>
      <c r="L1906" s="216"/>
      <c r="M1906" s="216"/>
      <c r="N1906" s="216"/>
      <c r="O1906" s="216"/>
      <c r="P1906" s="216"/>
      <c r="Q1906" s="216"/>
      <c r="R1906" s="216"/>
      <c r="S1906" s="216"/>
      <c r="T1906" s="216"/>
      <c r="U1906" s="216"/>
      <c r="V1906" s="216"/>
    </row>
    <row r="1907" spans="1:22" x14ac:dyDescent="0.3">
      <c r="A1907" s="117">
        <f t="shared" si="130"/>
        <v>0</v>
      </c>
      <c r="B1907" s="117">
        <f t="shared" si="130"/>
        <v>0</v>
      </c>
      <c r="C1907" s="117">
        <f t="shared" si="126"/>
        <v>0</v>
      </c>
      <c r="D1907" s="117">
        <f t="shared" si="127"/>
        <v>9</v>
      </c>
      <c r="E1907" s="117">
        <f t="shared" si="129"/>
        <v>9</v>
      </c>
      <c r="F1907" s="117">
        <f>IF(B1907="","",(((E1907+F1944)/(D1907))-10^-0.0000001)^-1)</f>
        <v>0.22727271537921123</v>
      </c>
      <c r="G1907" s="117">
        <f t="shared" si="128"/>
        <v>0.22727271537921123</v>
      </c>
      <c r="H1907" s="117"/>
      <c r="I1907" s="216"/>
      <c r="J1907" s="216"/>
      <c r="K1907" s="216"/>
      <c r="L1907" s="216"/>
      <c r="M1907" s="216"/>
      <c r="N1907" s="216"/>
      <c r="O1907" s="216"/>
      <c r="P1907" s="216"/>
      <c r="Q1907" s="216"/>
      <c r="R1907" s="216"/>
      <c r="S1907" s="216"/>
      <c r="T1907" s="216"/>
      <c r="U1907" s="216"/>
      <c r="V1907" s="216"/>
    </row>
    <row r="1908" spans="1:22" x14ac:dyDescent="0.3">
      <c r="A1908" s="117">
        <f t="shared" si="130"/>
        <v>0</v>
      </c>
      <c r="B1908" s="117">
        <f t="shared" si="130"/>
        <v>0</v>
      </c>
      <c r="C1908" s="117">
        <f t="shared" si="126"/>
        <v>0</v>
      </c>
      <c r="D1908" s="117">
        <f t="shared" si="127"/>
        <v>9</v>
      </c>
      <c r="E1908" s="117">
        <f t="shared" si="129"/>
        <v>9</v>
      </c>
      <c r="F1908" s="117">
        <f>IF(B1908="","",(((E1908+F1944)/(D1908))-10^-0.0000001)^-1)</f>
        <v>0.22727271537921123</v>
      </c>
      <c r="G1908" s="117">
        <f t="shared" si="128"/>
        <v>0.22727271537921123</v>
      </c>
      <c r="H1908" s="117"/>
      <c r="I1908" s="216"/>
      <c r="J1908" s="216"/>
      <c r="K1908" s="216"/>
      <c r="L1908" s="216"/>
      <c r="M1908" s="216"/>
      <c r="N1908" s="216"/>
      <c r="O1908" s="216"/>
      <c r="P1908" s="216"/>
      <c r="Q1908" s="216"/>
      <c r="R1908" s="216"/>
      <c r="S1908" s="216"/>
      <c r="T1908" s="216"/>
      <c r="U1908" s="216"/>
      <c r="V1908" s="216"/>
    </row>
    <row r="1909" spans="1:22" x14ac:dyDescent="0.3">
      <c r="A1909" s="117">
        <f t="shared" si="130"/>
        <v>0</v>
      </c>
      <c r="B1909" s="117">
        <f t="shared" si="130"/>
        <v>0</v>
      </c>
      <c r="C1909" s="117">
        <f t="shared" si="126"/>
        <v>0</v>
      </c>
      <c r="D1909" s="117">
        <f t="shared" si="127"/>
        <v>9</v>
      </c>
      <c r="E1909" s="117">
        <f t="shared" si="129"/>
        <v>9</v>
      </c>
      <c r="F1909" s="117">
        <f>IF(B1909="","",(((E1909+F1944)/(D1909))-10^-0.0000001)^-1)</f>
        <v>0.22727271537921123</v>
      </c>
      <c r="G1909" s="117">
        <f t="shared" si="128"/>
        <v>0.22727271537921123</v>
      </c>
      <c r="H1909" s="117"/>
      <c r="I1909" s="216"/>
      <c r="J1909" s="216"/>
      <c r="K1909" s="216"/>
      <c r="L1909" s="216"/>
      <c r="M1909" s="216"/>
      <c r="N1909" s="216"/>
      <c r="O1909" s="216"/>
      <c r="P1909" s="216"/>
      <c r="Q1909" s="216"/>
      <c r="R1909" s="216"/>
      <c r="S1909" s="216"/>
      <c r="T1909" s="216"/>
      <c r="U1909" s="216"/>
      <c r="V1909" s="216"/>
    </row>
    <row r="1910" spans="1:22" x14ac:dyDescent="0.3">
      <c r="A1910" s="117">
        <f t="shared" si="130"/>
        <v>0</v>
      </c>
      <c r="B1910" s="117">
        <f t="shared" si="130"/>
        <v>0</v>
      </c>
      <c r="C1910" s="117">
        <f t="shared" si="126"/>
        <v>0</v>
      </c>
      <c r="D1910" s="117">
        <f t="shared" si="127"/>
        <v>9</v>
      </c>
      <c r="E1910" s="117">
        <f t="shared" si="129"/>
        <v>9</v>
      </c>
      <c r="F1910" s="117">
        <f>IF(B1910="","",(((E1910+F1944)/(D1910))-10^-0.0000001)^-1)</f>
        <v>0.22727271537921123</v>
      </c>
      <c r="G1910" s="117">
        <f t="shared" si="128"/>
        <v>0.22727271537921123</v>
      </c>
      <c r="H1910" s="117"/>
      <c r="I1910" s="216"/>
      <c r="J1910" s="216"/>
      <c r="K1910" s="216"/>
      <c r="L1910" s="216"/>
      <c r="M1910" s="216"/>
      <c r="N1910" s="216"/>
      <c r="O1910" s="216"/>
      <c r="P1910" s="216"/>
      <c r="Q1910" s="216"/>
      <c r="R1910" s="216"/>
      <c r="S1910" s="216"/>
      <c r="T1910" s="216"/>
      <c r="U1910" s="216"/>
      <c r="V1910" s="216"/>
    </row>
    <row r="1911" spans="1:22" x14ac:dyDescent="0.3">
      <c r="A1911" s="117">
        <f t="shared" si="130"/>
        <v>0</v>
      </c>
      <c r="B1911" s="117">
        <f t="shared" si="130"/>
        <v>0</v>
      </c>
      <c r="C1911" s="117">
        <f t="shared" si="126"/>
        <v>0</v>
      </c>
      <c r="D1911" s="117">
        <f t="shared" si="127"/>
        <v>9</v>
      </c>
      <c r="E1911" s="117">
        <f t="shared" si="129"/>
        <v>9</v>
      </c>
      <c r="F1911" s="117">
        <f>IF(B1911="","",(((E1911+F1944)/(D1911))-10^-0.0000001)^-1)</f>
        <v>0.22727271537921123</v>
      </c>
      <c r="G1911" s="117">
        <f t="shared" si="128"/>
        <v>0.22727271537921123</v>
      </c>
      <c r="H1911" s="117"/>
      <c r="I1911" s="216"/>
      <c r="J1911" s="216"/>
      <c r="K1911" s="216"/>
      <c r="L1911" s="216"/>
      <c r="M1911" s="216"/>
      <c r="N1911" s="216"/>
      <c r="O1911" s="216"/>
      <c r="P1911" s="216"/>
      <c r="Q1911" s="216"/>
      <c r="R1911" s="216"/>
      <c r="S1911" s="216"/>
      <c r="T1911" s="216"/>
      <c r="U1911" s="216"/>
      <c r="V1911" s="216"/>
    </row>
    <row r="1912" spans="1:22" x14ac:dyDescent="0.3">
      <c r="A1912" s="117">
        <f t="shared" si="130"/>
        <v>0</v>
      </c>
      <c r="B1912" s="117">
        <f t="shared" si="130"/>
        <v>0</v>
      </c>
      <c r="C1912" s="117">
        <f t="shared" si="126"/>
        <v>0</v>
      </c>
      <c r="D1912" s="117">
        <f t="shared" si="127"/>
        <v>9</v>
      </c>
      <c r="E1912" s="117">
        <f t="shared" si="129"/>
        <v>9</v>
      </c>
      <c r="F1912" s="117">
        <f>IF(B1912="","",(((E1912+F1944)/(D1912))-10^-0.0000001)^-1)</f>
        <v>0.22727271537921123</v>
      </c>
      <c r="G1912" s="117">
        <f t="shared" si="128"/>
        <v>0.22727271537921123</v>
      </c>
      <c r="H1912" s="117"/>
      <c r="I1912" s="216"/>
      <c r="J1912" s="216"/>
      <c r="K1912" s="216"/>
      <c r="L1912" s="216"/>
      <c r="M1912" s="216"/>
      <c r="N1912" s="216"/>
      <c r="O1912" s="216"/>
      <c r="P1912" s="216"/>
      <c r="Q1912" s="216"/>
      <c r="R1912" s="216"/>
      <c r="S1912" s="216"/>
      <c r="T1912" s="216"/>
      <c r="U1912" s="216"/>
      <c r="V1912" s="216"/>
    </row>
    <row r="1913" spans="1:22" x14ac:dyDescent="0.3">
      <c r="A1913" s="117">
        <f t="shared" si="130"/>
        <v>0</v>
      </c>
      <c r="B1913" s="117">
        <f t="shared" si="130"/>
        <v>0</v>
      </c>
      <c r="C1913" s="117">
        <f t="shared" si="126"/>
        <v>0</v>
      </c>
      <c r="D1913" s="117">
        <f t="shared" si="127"/>
        <v>9</v>
      </c>
      <c r="E1913" s="117">
        <f t="shared" si="129"/>
        <v>9</v>
      </c>
      <c r="F1913" s="117">
        <f>IF(B1913="","",(((E1913+F1944)/(D1913))-10^-0.0000001)^-1)</f>
        <v>0.22727271537921123</v>
      </c>
      <c r="G1913" s="117">
        <f t="shared" si="128"/>
        <v>0.22727271537921123</v>
      </c>
      <c r="H1913" s="117"/>
      <c r="I1913" s="216"/>
      <c r="J1913" s="216"/>
      <c r="K1913" s="216"/>
      <c r="L1913" s="216"/>
      <c r="M1913" s="216"/>
      <c r="N1913" s="216"/>
      <c r="O1913" s="216"/>
      <c r="P1913" s="216"/>
      <c r="Q1913" s="216"/>
      <c r="R1913" s="216"/>
      <c r="S1913" s="216"/>
      <c r="T1913" s="216"/>
      <c r="U1913" s="216"/>
      <c r="V1913" s="216"/>
    </row>
    <row r="1914" spans="1:22" x14ac:dyDescent="0.3">
      <c r="A1914" s="117">
        <f t="shared" si="130"/>
        <v>0</v>
      </c>
      <c r="B1914" s="117">
        <f t="shared" si="130"/>
        <v>0</v>
      </c>
      <c r="C1914" s="117">
        <f t="shared" si="126"/>
        <v>0</v>
      </c>
      <c r="D1914" s="117">
        <f t="shared" si="127"/>
        <v>9</v>
      </c>
      <c r="E1914" s="117">
        <f t="shared" si="129"/>
        <v>9</v>
      </c>
      <c r="F1914" s="117">
        <f>IF(B1914="","",(((E1914+F1944)/(D1914))-10^-0.0000001)^-1)</f>
        <v>0.22727271537921123</v>
      </c>
      <c r="G1914" s="117">
        <f t="shared" si="128"/>
        <v>0.22727271537921123</v>
      </c>
      <c r="H1914" s="117"/>
      <c r="I1914" s="216"/>
      <c r="J1914" s="216"/>
      <c r="K1914" s="216"/>
      <c r="L1914" s="216"/>
      <c r="M1914" s="216"/>
      <c r="N1914" s="216"/>
      <c r="O1914" s="216"/>
      <c r="P1914" s="216"/>
      <c r="Q1914" s="216"/>
      <c r="R1914" s="216"/>
      <c r="S1914" s="216"/>
      <c r="T1914" s="216"/>
      <c r="U1914" s="216"/>
      <c r="V1914" s="216"/>
    </row>
    <row r="1915" spans="1:22" x14ac:dyDescent="0.3">
      <c r="A1915" s="117">
        <f t="shared" si="130"/>
        <v>0</v>
      </c>
      <c r="B1915" s="117">
        <f t="shared" si="130"/>
        <v>0</v>
      </c>
      <c r="C1915" s="117">
        <f t="shared" si="126"/>
        <v>0</v>
      </c>
      <c r="D1915" s="117">
        <f t="shared" si="127"/>
        <v>9</v>
      </c>
      <c r="E1915" s="117">
        <f t="shared" si="129"/>
        <v>9</v>
      </c>
      <c r="F1915" s="117">
        <f>IF(B1915="","",(((E1915+F1944)/(D1915))-10^-0.0000001)^-1)</f>
        <v>0.22727271537921123</v>
      </c>
      <c r="G1915" s="117">
        <f t="shared" si="128"/>
        <v>0.22727271537921123</v>
      </c>
      <c r="H1915" s="117"/>
      <c r="I1915" s="216"/>
      <c r="J1915" s="216"/>
      <c r="K1915" s="216"/>
      <c r="L1915" s="216"/>
      <c r="M1915" s="216"/>
      <c r="N1915" s="216"/>
      <c r="O1915" s="216"/>
      <c r="P1915" s="216"/>
      <c r="Q1915" s="216"/>
      <c r="R1915" s="216"/>
      <c r="S1915" s="216"/>
      <c r="T1915" s="216"/>
      <c r="U1915" s="216"/>
      <c r="V1915" s="216"/>
    </row>
    <row r="1916" spans="1:22" x14ac:dyDescent="0.3">
      <c r="A1916" s="117">
        <f t="shared" si="130"/>
        <v>0</v>
      </c>
      <c r="B1916" s="117">
        <f t="shared" si="130"/>
        <v>0</v>
      </c>
      <c r="C1916" s="117">
        <f t="shared" si="126"/>
        <v>0</v>
      </c>
      <c r="D1916" s="117">
        <f t="shared" si="127"/>
        <v>9</v>
      </c>
      <c r="E1916" s="117">
        <f t="shared" si="129"/>
        <v>9</v>
      </c>
      <c r="F1916" s="117">
        <f>IF(B1916="","",(((E1916+F1944)/(D1916))-10^-0.0000001)^-1)</f>
        <v>0.22727271537921123</v>
      </c>
      <c r="G1916" s="117">
        <f t="shared" si="128"/>
        <v>0.22727271537921123</v>
      </c>
      <c r="H1916" s="117"/>
      <c r="I1916" s="216"/>
      <c r="J1916" s="216"/>
      <c r="K1916" s="216"/>
      <c r="L1916" s="216"/>
      <c r="M1916" s="216"/>
      <c r="N1916" s="216"/>
      <c r="O1916" s="216"/>
      <c r="P1916" s="216"/>
      <c r="Q1916" s="216"/>
      <c r="R1916" s="216"/>
      <c r="S1916" s="216"/>
      <c r="T1916" s="216"/>
      <c r="U1916" s="216"/>
      <c r="V1916" s="216"/>
    </row>
    <row r="1917" spans="1:22" x14ac:dyDescent="0.3">
      <c r="A1917" s="117">
        <f t="shared" si="130"/>
        <v>0</v>
      </c>
      <c r="B1917" s="117">
        <f t="shared" si="130"/>
        <v>0</v>
      </c>
      <c r="C1917" s="117">
        <f t="shared" si="126"/>
        <v>0</v>
      </c>
      <c r="D1917" s="117">
        <f t="shared" si="127"/>
        <v>9</v>
      </c>
      <c r="E1917" s="117">
        <f t="shared" si="129"/>
        <v>9</v>
      </c>
      <c r="F1917" s="117">
        <f>IF(B1917="","",(((E1917+F1944)/(D1917))-10^-0.0000001)^-1)</f>
        <v>0.22727271537921123</v>
      </c>
      <c r="G1917" s="117">
        <f t="shared" si="128"/>
        <v>0.22727271537921123</v>
      </c>
      <c r="H1917" s="117"/>
      <c r="I1917" s="216"/>
      <c r="J1917" s="216"/>
      <c r="K1917" s="216"/>
      <c r="L1917" s="216"/>
      <c r="M1917" s="216"/>
      <c r="N1917" s="216"/>
      <c r="O1917" s="216"/>
      <c r="P1917" s="216"/>
      <c r="Q1917" s="216"/>
      <c r="R1917" s="216"/>
      <c r="S1917" s="216"/>
      <c r="T1917" s="216"/>
      <c r="U1917" s="216"/>
      <c r="V1917" s="216"/>
    </row>
    <row r="1918" spans="1:22" x14ac:dyDescent="0.3">
      <c r="A1918" s="117">
        <f t="shared" si="130"/>
        <v>0</v>
      </c>
      <c r="B1918" s="117">
        <f t="shared" si="130"/>
        <v>0</v>
      </c>
      <c r="C1918" s="117">
        <f t="shared" si="126"/>
        <v>0</v>
      </c>
      <c r="D1918" s="117">
        <f t="shared" si="127"/>
        <v>9</v>
      </c>
      <c r="E1918" s="117">
        <f t="shared" si="129"/>
        <v>9</v>
      </c>
      <c r="F1918" s="117">
        <f>IF(B1918="","",(((E1918+F1944)/(D1918))-10^-0.0000001)^-1)</f>
        <v>0.22727271537921123</v>
      </c>
      <c r="G1918" s="117">
        <f t="shared" si="128"/>
        <v>0.22727271537921123</v>
      </c>
      <c r="H1918" s="117"/>
      <c r="I1918" s="216"/>
      <c r="J1918" s="216"/>
      <c r="K1918" s="216"/>
      <c r="L1918" s="216"/>
      <c r="M1918" s="216"/>
      <c r="N1918" s="216"/>
      <c r="O1918" s="216"/>
      <c r="P1918" s="216"/>
      <c r="Q1918" s="216"/>
      <c r="R1918" s="216"/>
      <c r="S1918" s="216"/>
      <c r="T1918" s="216"/>
      <c r="U1918" s="216"/>
      <c r="V1918" s="216"/>
    </row>
    <row r="1919" spans="1:22" x14ac:dyDescent="0.3">
      <c r="A1919" s="117">
        <f t="shared" si="130"/>
        <v>0</v>
      </c>
      <c r="B1919" s="117">
        <f t="shared" si="130"/>
        <v>0</v>
      </c>
      <c r="C1919" s="117">
        <f t="shared" si="126"/>
        <v>0</v>
      </c>
      <c r="D1919" s="117">
        <f t="shared" si="127"/>
        <v>9</v>
      </c>
      <c r="E1919" s="117">
        <f t="shared" si="129"/>
        <v>9</v>
      </c>
      <c r="F1919" s="117">
        <f>IF(B1919="","",(((E1919+F1944)/(D1919))-10^-0.0000001)^-1)</f>
        <v>0.22727271537921123</v>
      </c>
      <c r="G1919" s="117">
        <f t="shared" si="128"/>
        <v>0.22727271537921123</v>
      </c>
      <c r="H1919" s="117"/>
      <c r="I1919" s="216"/>
      <c r="J1919" s="216"/>
      <c r="K1919" s="216"/>
      <c r="L1919" s="216"/>
      <c r="M1919" s="216"/>
      <c r="N1919" s="216"/>
      <c r="O1919" s="216"/>
      <c r="P1919" s="216"/>
      <c r="Q1919" s="216"/>
      <c r="R1919" s="216"/>
      <c r="S1919" s="216"/>
      <c r="T1919" s="216"/>
      <c r="U1919" s="216"/>
      <c r="V1919" s="216"/>
    </row>
    <row r="1920" spans="1:22" x14ac:dyDescent="0.3">
      <c r="A1920" s="117">
        <f t="shared" si="130"/>
        <v>0</v>
      </c>
      <c r="B1920" s="117">
        <f t="shared" si="130"/>
        <v>0</v>
      </c>
      <c r="C1920" s="117">
        <f t="shared" si="126"/>
        <v>0</v>
      </c>
      <c r="D1920" s="117">
        <f t="shared" si="127"/>
        <v>9</v>
      </c>
      <c r="E1920" s="117">
        <f t="shared" si="129"/>
        <v>9</v>
      </c>
      <c r="F1920" s="117">
        <f>IF(B1920="","",(((E1920+F1944)/(D1920))-10^-0.0000001)^-1)</f>
        <v>0.22727271537921123</v>
      </c>
      <c r="G1920" s="117">
        <f t="shared" si="128"/>
        <v>0.22727271537921123</v>
      </c>
      <c r="H1920" s="117"/>
      <c r="I1920" s="216"/>
      <c r="J1920" s="216"/>
      <c r="K1920" s="216"/>
      <c r="L1920" s="216"/>
      <c r="M1920" s="216"/>
      <c r="N1920" s="216"/>
      <c r="O1920" s="216"/>
      <c r="P1920" s="216"/>
      <c r="Q1920" s="216"/>
      <c r="R1920" s="216"/>
      <c r="S1920" s="216"/>
      <c r="T1920" s="216"/>
      <c r="U1920" s="216"/>
      <c r="V1920" s="216"/>
    </row>
    <row r="1921" spans="1:22" x14ac:dyDescent="0.3">
      <c r="A1921" s="117">
        <f t="shared" si="130"/>
        <v>0</v>
      </c>
      <c r="B1921" s="117">
        <f t="shared" si="130"/>
        <v>0</v>
      </c>
      <c r="C1921" s="117">
        <f t="shared" si="126"/>
        <v>0</v>
      </c>
      <c r="D1921" s="117">
        <f t="shared" si="127"/>
        <v>9</v>
      </c>
      <c r="E1921" s="117">
        <f t="shared" si="129"/>
        <v>9</v>
      </c>
      <c r="F1921" s="117">
        <f>IF(B1921="","",(((E1921+F1944)/(D1921))-10^-0.0000001)^-1)</f>
        <v>0.22727271537921123</v>
      </c>
      <c r="G1921" s="117">
        <f t="shared" si="128"/>
        <v>0.22727271537921123</v>
      </c>
      <c r="H1921" s="117"/>
      <c r="I1921" s="216"/>
      <c r="J1921" s="216"/>
      <c r="K1921" s="216"/>
      <c r="L1921" s="216"/>
      <c r="M1921" s="216"/>
      <c r="N1921" s="216"/>
      <c r="O1921" s="216"/>
      <c r="P1921" s="216"/>
      <c r="Q1921" s="216"/>
      <c r="R1921" s="216"/>
      <c r="S1921" s="216"/>
      <c r="T1921" s="216"/>
      <c r="U1921" s="216"/>
      <c r="V1921" s="216"/>
    </row>
    <row r="1922" spans="1:22" x14ac:dyDescent="0.3">
      <c r="A1922" s="117">
        <f t="shared" si="130"/>
        <v>0</v>
      </c>
      <c r="B1922" s="117">
        <f t="shared" si="130"/>
        <v>0</v>
      </c>
      <c r="C1922" s="117">
        <f t="shared" si="126"/>
        <v>0</v>
      </c>
      <c r="D1922" s="117">
        <f t="shared" si="127"/>
        <v>9</v>
      </c>
      <c r="E1922" s="117">
        <f t="shared" si="129"/>
        <v>9</v>
      </c>
      <c r="F1922" s="117">
        <f>IF(B1922="","",(((E1922+F1944)/(D1922))-10^-0.0000001)^-1)</f>
        <v>0.22727271537921123</v>
      </c>
      <c r="G1922" s="117">
        <f t="shared" si="128"/>
        <v>0.22727271537921123</v>
      </c>
      <c r="H1922" s="117"/>
      <c r="I1922" s="216"/>
      <c r="J1922" s="216"/>
      <c r="K1922" s="216"/>
      <c r="L1922" s="216"/>
      <c r="M1922" s="216"/>
      <c r="N1922" s="216"/>
      <c r="O1922" s="216"/>
      <c r="P1922" s="216"/>
      <c r="Q1922" s="216"/>
      <c r="R1922" s="216"/>
      <c r="S1922" s="216"/>
      <c r="T1922" s="216"/>
      <c r="U1922" s="216"/>
      <c r="V1922" s="216"/>
    </row>
    <row r="1923" spans="1:22" x14ac:dyDescent="0.3">
      <c r="A1923" s="117">
        <f t="shared" si="130"/>
        <v>0</v>
      </c>
      <c r="B1923" s="117">
        <f t="shared" si="130"/>
        <v>0</v>
      </c>
      <c r="C1923" s="117">
        <f t="shared" si="126"/>
        <v>0</v>
      </c>
      <c r="D1923" s="117">
        <f t="shared" si="127"/>
        <v>9</v>
      </c>
      <c r="E1923" s="117">
        <f t="shared" si="129"/>
        <v>9</v>
      </c>
      <c r="F1923" s="117">
        <f>IF(B1923="","",(((E1923+F1944)/(D1923))-10^-0.0000001)^-1)</f>
        <v>0.22727271537921123</v>
      </c>
      <c r="G1923" s="117">
        <f t="shared" si="128"/>
        <v>0.22727271537921123</v>
      </c>
      <c r="H1923" s="117"/>
      <c r="I1923" s="216"/>
      <c r="J1923" s="216"/>
      <c r="K1923" s="216"/>
      <c r="L1923" s="216"/>
      <c r="M1923" s="216"/>
      <c r="N1923" s="216"/>
      <c r="O1923" s="216"/>
      <c r="P1923" s="216"/>
      <c r="Q1923" s="216"/>
      <c r="R1923" s="216"/>
      <c r="S1923" s="216"/>
      <c r="T1923" s="216"/>
      <c r="U1923" s="216"/>
      <c r="V1923" s="216"/>
    </row>
    <row r="1924" spans="1:22" x14ac:dyDescent="0.3">
      <c r="A1924" s="117">
        <f t="shared" si="130"/>
        <v>0</v>
      </c>
      <c r="B1924" s="117">
        <f t="shared" si="130"/>
        <v>0</v>
      </c>
      <c r="C1924" s="117">
        <f t="shared" si="126"/>
        <v>0</v>
      </c>
      <c r="D1924" s="117">
        <f t="shared" si="127"/>
        <v>9</v>
      </c>
      <c r="E1924" s="117">
        <f t="shared" si="129"/>
        <v>9</v>
      </c>
      <c r="F1924" s="117">
        <f>IF(B1924="","",(((E1924+F1944)/(D1924))-10^-0.0000001)^-1)</f>
        <v>0.22727271537921123</v>
      </c>
      <c r="G1924" s="117">
        <f t="shared" si="128"/>
        <v>0.22727271537921123</v>
      </c>
      <c r="H1924" s="117"/>
      <c r="I1924" s="216"/>
      <c r="J1924" s="216"/>
      <c r="K1924" s="216"/>
      <c r="L1924" s="216"/>
      <c r="M1924" s="216"/>
      <c r="N1924" s="216"/>
      <c r="O1924" s="216"/>
      <c r="P1924" s="216"/>
      <c r="Q1924" s="216"/>
      <c r="R1924" s="216"/>
      <c r="S1924" s="216"/>
      <c r="T1924" s="216"/>
      <c r="U1924" s="216"/>
      <c r="V1924" s="216"/>
    </row>
    <row r="1925" spans="1:22" x14ac:dyDescent="0.3">
      <c r="A1925" s="117" t="str">
        <f t="shared" si="130"/>
        <v>Vorgaben (xWP1 - xs - xWP2)</v>
      </c>
      <c r="B1925" s="117">
        <f t="shared" si="130"/>
        <v>9</v>
      </c>
      <c r="C1925" s="117" t="e">
        <f t="shared" si="126"/>
        <v>#VALUE!</v>
      </c>
      <c r="D1925" s="117">
        <f t="shared" si="127"/>
        <v>9</v>
      </c>
      <c r="E1925" s="117">
        <f t="shared" si="129"/>
        <v>9</v>
      </c>
      <c r="F1925" s="117">
        <f>IF(B1925="","",(((E1925+F1944)/(D1925))-10^-0.0000001)^-1)</f>
        <v>0.22727271537921123</v>
      </c>
      <c r="G1925" s="117">
        <f t="shared" si="128"/>
        <v>0.22727271537921123</v>
      </c>
      <c r="H1925" s="117"/>
      <c r="I1925" s="216"/>
      <c r="J1925" s="216"/>
      <c r="K1925" s="216"/>
      <c r="L1925" s="216"/>
      <c r="M1925" s="216"/>
      <c r="N1925" s="216"/>
      <c r="O1925" s="216"/>
      <c r="P1925" s="216"/>
      <c r="Q1925" s="216"/>
      <c r="R1925" s="216"/>
      <c r="S1925" s="216"/>
      <c r="T1925" s="216"/>
      <c r="U1925" s="216"/>
      <c r="V1925" s="216"/>
    </row>
    <row r="1926" spans="1:22" x14ac:dyDescent="0.3">
      <c r="A1926" s="117">
        <f>(E1925)</f>
        <v>9</v>
      </c>
      <c r="B1926" s="117"/>
      <c r="C1926" s="117"/>
      <c r="D1926" s="117"/>
      <c r="E1926" s="117"/>
      <c r="F1926" s="117"/>
      <c r="G1926" s="117"/>
      <c r="H1926" s="117"/>
      <c r="I1926" s="216"/>
      <c r="J1926" s="216"/>
      <c r="K1926" s="216"/>
      <c r="L1926" s="216"/>
      <c r="M1926" s="216"/>
      <c r="N1926" s="216"/>
      <c r="O1926" s="216"/>
      <c r="P1926" s="216"/>
      <c r="Q1926" s="216"/>
      <c r="R1926" s="216"/>
      <c r="S1926" s="216"/>
      <c r="T1926" s="216"/>
      <c r="U1926" s="216"/>
      <c r="V1926" s="216"/>
    </row>
    <row r="1927" spans="1:22" x14ac:dyDescent="0.3">
      <c r="A1927" s="117" t="e">
        <f>SUM(A1886:A1925)-(40-B1928)*A1925</f>
        <v>#VALUE!</v>
      </c>
      <c r="B1927" s="117" t="e">
        <f>SUM(C1886:C1925)-(40-(B1928))*C1925</f>
        <v>#VALUE!</v>
      </c>
      <c r="C1927" s="117"/>
      <c r="D1927" s="117"/>
      <c r="E1927" s="117"/>
      <c r="F1927" s="117"/>
      <c r="G1927" s="117"/>
      <c r="H1927" s="117"/>
      <c r="I1927" s="216"/>
      <c r="J1927" s="216"/>
      <c r="K1927" s="216"/>
      <c r="L1927" s="216"/>
      <c r="M1927" s="216"/>
      <c r="N1927" s="216"/>
      <c r="O1927" s="216"/>
      <c r="P1927" s="216"/>
      <c r="Q1927" s="216"/>
      <c r="R1927" s="216"/>
      <c r="S1927" s="216"/>
      <c r="T1927" s="216"/>
      <c r="U1927" s="216"/>
      <c r="V1927" s="216"/>
    </row>
    <row r="1928" spans="1:22" x14ac:dyDescent="0.3">
      <c r="A1928" s="117" t="s">
        <v>13</v>
      </c>
      <c r="B1928" s="117">
        <f>EINGABEN!$A$46</f>
        <v>0</v>
      </c>
      <c r="C1928" s="117" t="s">
        <v>18</v>
      </c>
      <c r="D1928" s="117"/>
      <c r="E1928" s="117"/>
      <c r="F1928" s="117"/>
      <c r="G1928" s="117"/>
      <c r="H1928" s="117"/>
      <c r="I1928" s="216"/>
      <c r="J1928" s="216"/>
      <c r="K1928" s="216"/>
      <c r="L1928" s="216"/>
      <c r="M1928" s="216"/>
      <c r="N1928" s="216"/>
      <c r="O1928" s="216"/>
      <c r="P1928" s="216"/>
      <c r="Q1928" s="216"/>
      <c r="R1928" s="216"/>
      <c r="S1928" s="216"/>
      <c r="T1928" s="216"/>
      <c r="U1928" s="216"/>
      <c r="V1928" s="216"/>
    </row>
    <row r="1929" spans="1:22" x14ac:dyDescent="0.3">
      <c r="A1929" s="117"/>
      <c r="B1929" s="117"/>
      <c r="C1929" s="117"/>
      <c r="D1929" s="117"/>
      <c r="E1929" s="117"/>
      <c r="F1929" s="117"/>
      <c r="G1929" s="117"/>
      <c r="H1929" s="117"/>
      <c r="I1929" s="216"/>
      <c r="J1929" s="216"/>
      <c r="K1929" s="216"/>
      <c r="L1929" s="216"/>
      <c r="M1929" s="216"/>
      <c r="N1929" s="216"/>
      <c r="O1929" s="216"/>
      <c r="P1929" s="216"/>
      <c r="Q1929" s="216"/>
      <c r="R1929" s="216"/>
      <c r="S1929" s="216"/>
      <c r="T1929" s="216"/>
      <c r="U1929" s="216"/>
      <c r="V1929" s="216"/>
    </row>
    <row r="1930" spans="1:22" x14ac:dyDescent="0.3">
      <c r="A1930" s="117" t="s">
        <v>11</v>
      </c>
      <c r="B1930" s="117" t="e">
        <f>(B1928*M1927-A1927*I1927)</f>
        <v>#VALUE!</v>
      </c>
      <c r="C1930" s="117" t="s">
        <v>19</v>
      </c>
      <c r="D1930" s="117"/>
      <c r="E1930" s="117" t="s">
        <v>40</v>
      </c>
      <c r="F1930" s="117"/>
      <c r="G1930" s="117"/>
      <c r="H1930" s="117"/>
      <c r="I1930" s="216"/>
      <c r="J1930" s="216"/>
      <c r="K1930" s="216"/>
      <c r="L1930" s="216"/>
      <c r="M1930" s="216"/>
      <c r="N1930" s="216"/>
      <c r="O1930" s="216"/>
      <c r="P1930" s="216"/>
      <c r="Q1930" s="216"/>
      <c r="R1930" s="216"/>
      <c r="S1930" s="216"/>
      <c r="T1930" s="216"/>
      <c r="U1930" s="216"/>
      <c r="V1930" s="216"/>
    </row>
    <row r="1931" spans="1:22" x14ac:dyDescent="0.3">
      <c r="A1931" s="117"/>
      <c r="B1931" s="117"/>
      <c r="C1931" s="117"/>
      <c r="D1931" s="117"/>
      <c r="E1931" s="117"/>
      <c r="F1931" s="117"/>
      <c r="G1931" s="117"/>
      <c r="H1931" s="117"/>
      <c r="I1931" s="216"/>
      <c r="J1931" s="216"/>
      <c r="K1931" s="216"/>
      <c r="L1931" s="216"/>
      <c r="M1931" s="216"/>
      <c r="N1931" s="216"/>
      <c r="O1931" s="216"/>
      <c r="P1931" s="216"/>
      <c r="Q1931" s="216"/>
      <c r="R1931" s="216"/>
      <c r="S1931" s="216"/>
      <c r="T1931" s="216"/>
      <c r="U1931" s="216"/>
      <c r="V1931" s="216"/>
    </row>
    <row r="1932" spans="1:22" x14ac:dyDescent="0.3">
      <c r="A1932" s="117" t="s">
        <v>16</v>
      </c>
      <c r="B1932" s="117" t="e">
        <f>(B1928*B1927-A1927^2)</f>
        <v>#VALUE!</v>
      </c>
      <c r="C1932" s="117" t="s">
        <v>0</v>
      </c>
      <c r="D1932" s="117"/>
      <c r="E1932" s="117" t="s">
        <v>41</v>
      </c>
      <c r="F1932" s="117"/>
      <c r="G1932" s="117"/>
      <c r="H1932" s="117"/>
      <c r="I1932" s="216"/>
      <c r="J1932" s="216"/>
      <c r="K1932" s="216"/>
      <c r="L1932" s="216"/>
      <c r="M1932" s="216"/>
      <c r="N1932" s="216"/>
      <c r="O1932" s="216"/>
      <c r="P1932" s="216"/>
      <c r="Q1932" s="216"/>
      <c r="R1932" s="216"/>
      <c r="S1932" s="216"/>
      <c r="T1932" s="216"/>
      <c r="U1932" s="216"/>
      <c r="V1932" s="216"/>
    </row>
    <row r="1933" spans="1:22" x14ac:dyDescent="0.3">
      <c r="A1933" s="117"/>
      <c r="B1933" s="117"/>
      <c r="C1933" s="117"/>
      <c r="D1933" s="117"/>
      <c r="E1933" s="117"/>
      <c r="F1933" s="117"/>
      <c r="G1933" s="117"/>
      <c r="H1933" s="117"/>
      <c r="I1933" s="216"/>
      <c r="J1933" s="216"/>
      <c r="K1933" s="216"/>
      <c r="L1933" s="216"/>
      <c r="M1933" s="216"/>
      <c r="N1933" s="216"/>
      <c r="O1933" s="216"/>
      <c r="P1933" s="216"/>
      <c r="Q1933" s="216"/>
      <c r="R1933" s="216"/>
      <c r="S1933" s="216"/>
      <c r="T1933" s="216"/>
      <c r="U1933" s="216"/>
      <c r="V1933" s="216"/>
    </row>
    <row r="1934" spans="1:22" x14ac:dyDescent="0.3">
      <c r="A1934" s="117" t="s">
        <v>15</v>
      </c>
      <c r="B1934" s="117">
        <f>(B1928*K1927-(I1927^2))</f>
        <v>0</v>
      </c>
      <c r="C1934" s="117"/>
      <c r="D1934" s="117"/>
      <c r="E1934" s="117"/>
      <c r="F1934" s="117"/>
      <c r="G1934" s="117"/>
      <c r="H1934" s="117"/>
      <c r="I1934" s="216"/>
      <c r="J1934" s="216"/>
      <c r="K1934" s="216"/>
      <c r="L1934" s="216"/>
      <c r="M1934" s="216"/>
      <c r="N1934" s="216"/>
      <c r="O1934" s="216"/>
      <c r="P1934" s="216"/>
      <c r="Q1934" s="216"/>
      <c r="R1934" s="216"/>
      <c r="S1934" s="216"/>
      <c r="T1934" s="216"/>
      <c r="U1934" s="216"/>
      <c r="V1934" s="216"/>
    </row>
    <row r="1935" spans="1:22" x14ac:dyDescent="0.3">
      <c r="A1935" s="117"/>
      <c r="B1935" s="117"/>
      <c r="C1935" s="117"/>
      <c r="D1935" s="117"/>
      <c r="E1935" s="117"/>
      <c r="F1935" s="117"/>
      <c r="G1935" s="117"/>
      <c r="H1935" s="117"/>
      <c r="I1935" s="216"/>
      <c r="J1935" s="216"/>
      <c r="K1935" s="216"/>
      <c r="L1935" s="216"/>
      <c r="M1935" s="216"/>
      <c r="N1935" s="216"/>
      <c r="O1935" s="216"/>
      <c r="P1935" s="216"/>
      <c r="Q1935" s="216"/>
      <c r="R1935" s="216"/>
      <c r="S1935" s="216"/>
      <c r="T1935" s="216"/>
      <c r="U1935" s="216"/>
      <c r="V1935" s="216"/>
    </row>
    <row r="1936" spans="1:22" x14ac:dyDescent="0.3">
      <c r="A1936" s="117"/>
      <c r="B1936" s="117"/>
      <c r="C1936" s="117" t="s">
        <v>35</v>
      </c>
      <c r="D1936" s="117"/>
      <c r="E1936" s="117"/>
      <c r="F1936" s="117" t="e">
        <f>ABS(B1930)/((B1932*B1934)^0.5)</f>
        <v>#VALUE!</v>
      </c>
      <c r="G1936" s="117"/>
      <c r="H1936" s="117"/>
      <c r="I1936" s="216"/>
      <c r="J1936" s="216"/>
      <c r="K1936" s="216"/>
      <c r="L1936" s="216"/>
      <c r="M1936" s="216"/>
      <c r="N1936" s="216"/>
      <c r="O1936" s="216"/>
      <c r="P1936" s="216"/>
      <c r="Q1936" s="216"/>
      <c r="R1936" s="216"/>
      <c r="S1936" s="216"/>
      <c r="T1936" s="216"/>
      <c r="U1936" s="216"/>
      <c r="V1936" s="216"/>
    </row>
    <row r="1937" spans="1:22" x14ac:dyDescent="0.3">
      <c r="A1937" s="117"/>
      <c r="B1937" s="117"/>
      <c r="C1937" s="117"/>
      <c r="D1937" s="117"/>
      <c r="E1937" s="117"/>
      <c r="F1937" s="117"/>
      <c r="G1937" s="117"/>
      <c r="H1937" s="117"/>
      <c r="I1937" s="216"/>
      <c r="J1937" s="216"/>
      <c r="K1937" s="216"/>
      <c r="L1937" s="216"/>
      <c r="M1937" s="216"/>
      <c r="N1937" s="216"/>
      <c r="O1937" s="216"/>
      <c r="P1937" s="216"/>
      <c r="Q1937" s="216"/>
      <c r="R1937" s="216"/>
      <c r="S1937" s="216"/>
      <c r="T1937" s="216"/>
      <c r="U1937" s="216"/>
      <c r="V1937" s="216"/>
    </row>
    <row r="1938" spans="1:22" x14ac:dyDescent="0.3">
      <c r="A1938" s="117"/>
      <c r="B1938" s="117"/>
      <c r="C1938" s="117" t="s">
        <v>36</v>
      </c>
      <c r="D1938" s="117"/>
      <c r="E1938" s="117"/>
      <c r="F1938" s="117" t="e">
        <f>IF(D1946*F1946=0,0,F1936)</f>
        <v>#VALUE!</v>
      </c>
      <c r="G1938" s="117"/>
      <c r="H1938" s="117"/>
      <c r="I1938" s="216"/>
      <c r="J1938" s="216"/>
      <c r="K1938" s="216"/>
      <c r="L1938" s="216"/>
      <c r="M1938" s="216"/>
      <c r="N1938" s="216"/>
      <c r="O1938" s="216"/>
      <c r="P1938" s="216"/>
      <c r="Q1938" s="216"/>
      <c r="R1938" s="216"/>
      <c r="S1938" s="216"/>
      <c r="T1938" s="216"/>
      <c r="U1938" s="216"/>
      <c r="V1938" s="216"/>
    </row>
    <row r="1939" spans="1:22" x14ac:dyDescent="0.3">
      <c r="A1939" s="117"/>
      <c r="B1939" s="117"/>
      <c r="C1939" s="117"/>
      <c r="D1939" s="117"/>
      <c r="E1939" s="117"/>
      <c r="F1939" s="117"/>
      <c r="G1939" s="117"/>
      <c r="H1939" s="117"/>
      <c r="I1939" s="216"/>
      <c r="J1939" s="216"/>
      <c r="K1939" s="216"/>
      <c r="L1939" s="216"/>
      <c r="M1939" s="216"/>
      <c r="N1939" s="216"/>
      <c r="O1939" s="216"/>
      <c r="P1939" s="216"/>
      <c r="Q1939" s="216"/>
      <c r="R1939" s="216"/>
      <c r="S1939" s="216"/>
      <c r="T1939" s="216"/>
      <c r="U1939" s="216"/>
      <c r="V1939" s="216"/>
    </row>
    <row r="1940" spans="1:22" x14ac:dyDescent="0.3">
      <c r="A1940" s="117"/>
      <c r="B1940" s="117"/>
      <c r="C1940" s="117" t="s">
        <v>28</v>
      </c>
      <c r="D1940" s="117" t="e">
        <f>(I1927-F1940*A1927)/B1928</f>
        <v>#VALUE!</v>
      </c>
      <c r="E1940" s="117" t="s">
        <v>31</v>
      </c>
      <c r="F1940" s="117" t="e">
        <f>(B1930/B1932)</f>
        <v>#VALUE!</v>
      </c>
      <c r="G1940" s="117"/>
      <c r="H1940" s="117"/>
      <c r="I1940" s="216"/>
      <c r="J1940" s="216"/>
      <c r="K1940" s="216"/>
      <c r="L1940" s="216"/>
      <c r="M1940" s="216"/>
      <c r="N1940" s="216"/>
      <c r="O1940" s="216"/>
      <c r="P1940" s="216"/>
      <c r="Q1940" s="216"/>
      <c r="R1940" s="216"/>
      <c r="S1940" s="216"/>
      <c r="T1940" s="216"/>
      <c r="U1940" s="216"/>
      <c r="V1940" s="216"/>
    </row>
    <row r="1941" spans="1:22" x14ac:dyDescent="0.3">
      <c r="A1941" s="117"/>
      <c r="B1941" s="117"/>
      <c r="C1941" s="117"/>
      <c r="D1941" s="117"/>
      <c r="E1941" s="117"/>
      <c r="F1941" s="117"/>
      <c r="G1941" s="117"/>
      <c r="H1941" s="117"/>
      <c r="I1941" s="216"/>
      <c r="J1941" s="216"/>
      <c r="K1941" s="216"/>
      <c r="L1941" s="216"/>
      <c r="M1941" s="216"/>
      <c r="N1941" s="216"/>
      <c r="O1941" s="216"/>
      <c r="P1941" s="216"/>
      <c r="Q1941" s="216"/>
      <c r="R1941" s="216"/>
      <c r="S1941" s="216"/>
      <c r="T1941" s="216"/>
      <c r="U1941" s="216"/>
      <c r="V1941" s="216"/>
    </row>
    <row r="1942" spans="1:22" x14ac:dyDescent="0.3">
      <c r="A1942" s="117"/>
      <c r="B1942" s="117"/>
      <c r="C1942" s="117" t="s">
        <v>29</v>
      </c>
      <c r="D1942" s="117" t="e">
        <f>((2.71828184^(-D1940/F1940)))-ABS(V1886-W1886)</f>
        <v>#VALUE!</v>
      </c>
      <c r="E1942" s="117" t="s">
        <v>32</v>
      </c>
      <c r="F1942" s="117">
        <f>'FALL A+F'!$F$159</f>
        <v>0</v>
      </c>
      <c r="G1942" s="117"/>
      <c r="H1942" s="117"/>
      <c r="I1942" s="216"/>
      <c r="J1942" s="216"/>
      <c r="K1942" s="216"/>
      <c r="L1942" s="216"/>
      <c r="M1942" s="216"/>
      <c r="N1942" s="216"/>
      <c r="O1942" s="216"/>
      <c r="P1942" s="216"/>
      <c r="Q1942" s="216"/>
      <c r="R1942" s="216"/>
      <c r="S1942" s="216"/>
      <c r="T1942" s="216"/>
      <c r="U1942" s="216"/>
      <c r="V1942" s="216"/>
    </row>
    <row r="1943" spans="1:22" x14ac:dyDescent="0.3">
      <c r="A1943" s="117"/>
      <c r="B1943" s="117"/>
      <c r="C1943" s="117"/>
      <c r="D1943" s="117"/>
      <c r="E1943" s="117"/>
      <c r="F1943" s="117"/>
      <c r="G1943" s="117"/>
      <c r="H1943" s="117"/>
      <c r="I1943" s="216"/>
      <c r="J1943" s="216"/>
      <c r="K1943" s="216"/>
      <c r="L1943" s="216"/>
      <c r="M1943" s="216"/>
      <c r="N1943" s="216"/>
      <c r="O1943" s="216"/>
      <c r="P1943" s="216"/>
      <c r="Q1943" s="216"/>
      <c r="R1943" s="216"/>
      <c r="S1943" s="216"/>
      <c r="T1943" s="216"/>
      <c r="U1943" s="216"/>
      <c r="V1943" s="216"/>
    </row>
    <row r="1944" spans="1:22" x14ac:dyDescent="0.3">
      <c r="A1944" s="117"/>
      <c r="B1944" s="117"/>
      <c r="C1944" s="117" t="s">
        <v>30</v>
      </c>
      <c r="D1944" s="117">
        <f>(E1925+F1944)</f>
        <v>48.6</v>
      </c>
      <c r="E1944" s="117" t="s">
        <v>20</v>
      </c>
      <c r="F1944" s="117">
        <f>(MAX(B1805:B1844)-MIN(B1805:B1844))*4.4</f>
        <v>39.6</v>
      </c>
      <c r="G1944" s="117"/>
      <c r="H1944" s="117"/>
      <c r="I1944" s="216"/>
      <c r="J1944" s="216"/>
      <c r="K1944" s="216"/>
      <c r="L1944" s="216"/>
      <c r="M1944" s="216"/>
      <c r="N1944" s="216"/>
      <c r="O1944" s="216"/>
      <c r="P1944" s="216"/>
      <c r="Q1944" s="216"/>
      <c r="R1944" s="216"/>
      <c r="S1944" s="216"/>
      <c r="T1944" s="216"/>
      <c r="U1944" s="216"/>
      <c r="V1944" s="216"/>
    </row>
    <row r="1945" spans="1:22" x14ac:dyDescent="0.3">
      <c r="A1945" s="117"/>
      <c r="B1945" s="117"/>
      <c r="C1945" s="117"/>
      <c r="D1945" s="117"/>
      <c r="E1945" s="117"/>
      <c r="F1945" s="117"/>
      <c r="G1945" s="117"/>
      <c r="H1945" s="117"/>
      <c r="I1945" s="216"/>
      <c r="J1945" s="216"/>
      <c r="K1945" s="216"/>
      <c r="L1945" s="216"/>
      <c r="M1945" s="216"/>
      <c r="N1945" s="216"/>
      <c r="O1945" s="216"/>
      <c r="P1945" s="216"/>
      <c r="Q1945" s="216"/>
      <c r="R1945" s="216"/>
      <c r="S1945" s="216"/>
      <c r="T1945" s="216"/>
      <c r="U1945" s="216"/>
      <c r="V1945" s="216"/>
    </row>
    <row r="1946" spans="1:22" x14ac:dyDescent="0.3">
      <c r="A1946" s="117"/>
      <c r="B1946" s="117"/>
      <c r="C1946" s="117" t="s">
        <v>22</v>
      </c>
      <c r="D1946" s="117" t="e">
        <f>IF(A1925&lt;D1942,0,F1936)</f>
        <v>#VALUE!</v>
      </c>
      <c r="E1946" s="117" t="s">
        <v>24</v>
      </c>
      <c r="F1946" s="117" t="e">
        <f>IF(A1886&gt;D1942,0,D1942)</f>
        <v>#VALUE!</v>
      </c>
      <c r="G1946" s="117"/>
      <c r="H1946" s="117"/>
      <c r="I1946" s="216"/>
      <c r="J1946" s="216"/>
      <c r="K1946" s="216"/>
      <c r="L1946" s="216"/>
      <c r="M1946" s="216"/>
      <c r="N1946" s="216"/>
      <c r="O1946" s="216"/>
      <c r="P1946" s="216"/>
      <c r="Q1946" s="216"/>
      <c r="R1946" s="216"/>
      <c r="S1946" s="216"/>
      <c r="T1946" s="216"/>
      <c r="U1946" s="216"/>
      <c r="V1946" s="216"/>
    </row>
    <row r="1947" spans="1:22" x14ac:dyDescent="0.3">
      <c r="A1947" s="117"/>
      <c r="B1947" s="117"/>
      <c r="C1947" s="117"/>
      <c r="D1947" s="117"/>
      <c r="E1947" s="117"/>
      <c r="F1947" s="117"/>
      <c r="G1947" s="117"/>
      <c r="H1947" s="117"/>
      <c r="I1947" s="216"/>
      <c r="J1947" s="216"/>
      <c r="K1947" s="216"/>
      <c r="L1947" s="216"/>
      <c r="M1947" s="216"/>
      <c r="N1947" s="216"/>
      <c r="O1947" s="216"/>
      <c r="P1947" s="216"/>
      <c r="Q1947" s="216"/>
      <c r="R1947" s="216"/>
      <c r="S1947" s="216"/>
      <c r="T1947" s="216"/>
      <c r="U1947" s="216"/>
      <c r="V1947" s="216"/>
    </row>
    <row r="1948" spans="1:22" x14ac:dyDescent="0.3">
      <c r="A1948" s="117"/>
      <c r="B1948" s="117"/>
      <c r="C1948" s="117" t="s">
        <v>23</v>
      </c>
      <c r="D1948" s="117" t="s">
        <v>21</v>
      </c>
      <c r="E1948" s="117"/>
      <c r="F1948" s="117"/>
      <c r="G1948" s="117"/>
      <c r="H1948" s="117"/>
      <c r="I1948" s="216"/>
      <c r="J1948" s="216"/>
      <c r="K1948" s="216"/>
      <c r="L1948" s="216"/>
      <c r="M1948" s="216"/>
      <c r="N1948" s="216"/>
      <c r="O1948" s="216"/>
      <c r="P1948" s="216"/>
      <c r="Q1948" s="216"/>
      <c r="R1948" s="216"/>
      <c r="S1948" s="216"/>
      <c r="T1948" s="216"/>
      <c r="U1948" s="216"/>
      <c r="V1948" s="216"/>
    </row>
    <row r="1949" spans="1:22" x14ac:dyDescent="0.3">
      <c r="A1949" s="117"/>
      <c r="B1949" s="117"/>
      <c r="C1949" s="117"/>
      <c r="D1949" s="117"/>
      <c r="E1949" s="117"/>
      <c r="F1949" s="117"/>
      <c r="G1949" s="117"/>
      <c r="H1949" s="117"/>
      <c r="I1949" s="216"/>
      <c r="J1949" s="216"/>
      <c r="K1949" s="216"/>
      <c r="L1949" s="216"/>
      <c r="M1949" s="216"/>
      <c r="N1949" s="216"/>
      <c r="O1949" s="216"/>
      <c r="P1949" s="216"/>
      <c r="Q1949" s="216"/>
      <c r="R1949" s="216"/>
      <c r="S1949" s="216"/>
      <c r="T1949" s="216"/>
      <c r="U1949" s="216"/>
      <c r="V1949" s="216"/>
    </row>
    <row r="1950" spans="1:22" x14ac:dyDescent="0.3">
      <c r="A1950" s="117"/>
      <c r="B1950" s="117"/>
      <c r="C1950" s="117"/>
      <c r="D1950" s="117"/>
      <c r="E1950" s="117"/>
      <c r="F1950" s="117"/>
      <c r="G1950" s="117"/>
      <c r="H1950" s="117"/>
      <c r="I1950" s="216"/>
      <c r="J1950" s="216"/>
      <c r="K1950" s="216"/>
      <c r="L1950" s="216"/>
      <c r="M1950" s="216"/>
      <c r="N1950" s="216"/>
      <c r="O1950" s="216"/>
      <c r="P1950" s="216"/>
      <c r="Q1950" s="216"/>
      <c r="R1950" s="216"/>
      <c r="S1950" s="216"/>
      <c r="T1950" s="216"/>
      <c r="U1950" s="216"/>
      <c r="V1950" s="216"/>
    </row>
    <row r="1951" spans="1:22" x14ac:dyDescent="0.3">
      <c r="A1951" s="117"/>
      <c r="B1951" s="117"/>
      <c r="C1951" s="117" t="s">
        <v>25</v>
      </c>
      <c r="D1951" s="117"/>
      <c r="E1951" s="117"/>
      <c r="F1951" s="117"/>
      <c r="G1951" s="117"/>
      <c r="H1951" s="117"/>
      <c r="I1951" s="216"/>
      <c r="J1951" s="216"/>
      <c r="K1951" s="216"/>
      <c r="L1951" s="216"/>
      <c r="M1951" s="216"/>
      <c r="N1951" s="216"/>
      <c r="O1951" s="216"/>
      <c r="P1951" s="216"/>
      <c r="Q1951" s="216"/>
      <c r="R1951" s="216"/>
      <c r="S1951" s="216"/>
      <c r="T1951" s="216"/>
      <c r="U1951" s="216"/>
      <c r="V1951" s="216"/>
    </row>
    <row r="1952" spans="1:22" x14ac:dyDescent="0.3">
      <c r="A1952" s="117"/>
      <c r="B1952" s="117"/>
      <c r="C1952" s="117"/>
      <c r="D1952" s="117"/>
      <c r="E1952" s="117"/>
      <c r="F1952" s="117"/>
      <c r="G1952" s="117"/>
      <c r="H1952" s="117"/>
      <c r="I1952" s="216"/>
      <c r="J1952" s="216"/>
      <c r="K1952" s="216"/>
      <c r="L1952" s="216"/>
      <c r="M1952" s="216"/>
      <c r="N1952" s="216"/>
      <c r="O1952" s="216"/>
      <c r="P1952" s="216"/>
      <c r="Q1952" s="216"/>
      <c r="R1952" s="216"/>
      <c r="S1952" s="216"/>
      <c r="T1952" s="216"/>
      <c r="U1952" s="216"/>
      <c r="V1952" s="216"/>
    </row>
    <row r="1953" spans="1:22" x14ac:dyDescent="0.3">
      <c r="A1953" s="117"/>
      <c r="B1953" s="117"/>
      <c r="C1953" s="117" t="s">
        <v>26</v>
      </c>
      <c r="D1953" s="117">
        <v>700</v>
      </c>
      <c r="E1953" s="117" t="s">
        <v>33</v>
      </c>
      <c r="F1953" s="117" t="e">
        <f>((2.71828184^(F1940*LN((D1953)+ABS(V1886-W1886)))+D1940)/((2.71828184^(F1940*LN((D1953)+ABS(V1886-W1886)))+D1940)+1))*1</f>
        <v>#VALUE!</v>
      </c>
      <c r="G1953" s="117"/>
      <c r="H1953" s="117"/>
      <c r="I1953" s="216"/>
      <c r="J1953" s="216"/>
      <c r="K1953" s="216"/>
      <c r="L1953" s="216"/>
      <c r="M1953" s="216"/>
      <c r="N1953" s="216"/>
      <c r="O1953" s="216"/>
      <c r="P1953" s="216"/>
      <c r="Q1953" s="216"/>
      <c r="R1953" s="216"/>
      <c r="S1953" s="216"/>
      <c r="T1953" s="216"/>
      <c r="U1953" s="216"/>
      <c r="V1953" s="216"/>
    </row>
    <row r="1954" spans="1:22" x14ac:dyDescent="0.3">
      <c r="A1954" s="117"/>
      <c r="B1954" s="117"/>
      <c r="C1954" s="117" t="s">
        <v>49</v>
      </c>
      <c r="D1954" s="117"/>
      <c r="E1954" s="117"/>
      <c r="F1954" s="117"/>
      <c r="G1954" s="117"/>
      <c r="H1954" s="117"/>
      <c r="I1954" s="216"/>
      <c r="J1954" s="216"/>
      <c r="K1954" s="216"/>
      <c r="L1954" s="216"/>
      <c r="M1954" s="216"/>
      <c r="N1954" s="216"/>
      <c r="O1954" s="216"/>
      <c r="P1954" s="216"/>
      <c r="Q1954" s="216"/>
      <c r="R1954" s="216"/>
      <c r="S1954" s="216"/>
      <c r="T1954" s="216"/>
      <c r="U1954" s="216"/>
      <c r="V1954" s="216"/>
    </row>
    <row r="1955" spans="1:22" x14ac:dyDescent="0.3">
      <c r="A1955" s="117"/>
      <c r="B1955" s="117"/>
      <c r="C1955" s="117"/>
      <c r="D1955" s="117"/>
      <c r="E1955" s="117"/>
      <c r="F1955" s="117"/>
      <c r="G1955" s="117"/>
      <c r="H1955" s="117"/>
      <c r="I1955" s="216"/>
      <c r="J1955" s="216"/>
      <c r="K1955" s="216"/>
      <c r="L1955" s="216"/>
      <c r="M1955" s="216"/>
      <c r="N1955" s="216"/>
      <c r="O1955" s="216"/>
      <c r="P1955" s="216"/>
      <c r="Q1955" s="216"/>
      <c r="R1955" s="216"/>
      <c r="S1955" s="216"/>
      <c r="T1955" s="216"/>
      <c r="U1955" s="216"/>
      <c r="V1955" s="216"/>
    </row>
    <row r="1956" spans="1:22" x14ac:dyDescent="0.3">
      <c r="A1956" s="117"/>
      <c r="B1956" s="117"/>
      <c r="C1956" s="117" t="s">
        <v>27</v>
      </c>
      <c r="D1956" s="117">
        <v>302.83999999999997</v>
      </c>
      <c r="E1956" s="117" t="s">
        <v>34</v>
      </c>
      <c r="F1956" s="117" t="e">
        <f>(2.71828184^((LN((D1956/D1944)/(1-(D1956/D1944)))-D1940)/F1940))</f>
        <v>#NUM!</v>
      </c>
      <c r="G1956" s="117"/>
      <c r="H1956" s="117"/>
      <c r="I1956" s="216"/>
      <c r="J1956" s="216"/>
      <c r="K1956" s="216"/>
      <c r="L1956" s="216"/>
      <c r="M1956" s="216"/>
      <c r="N1956" s="216"/>
      <c r="O1956" s="216"/>
      <c r="P1956" s="216"/>
      <c r="Q1956" s="216"/>
      <c r="R1956" s="216"/>
      <c r="S1956" s="216"/>
      <c r="T1956" s="216"/>
      <c r="U1956" s="216"/>
      <c r="V1956" s="216"/>
    </row>
    <row r="1957" spans="1:22" x14ac:dyDescent="0.3">
      <c r="A1957" s="117"/>
      <c r="B1957" s="117"/>
      <c r="C1957" s="117" t="s">
        <v>38</v>
      </c>
      <c r="D1957" s="117"/>
      <c r="E1957" s="117"/>
      <c r="F1957" s="117"/>
      <c r="G1957" s="117"/>
      <c r="H1957" s="117"/>
      <c r="I1957" s="216"/>
      <c r="J1957" s="216"/>
      <c r="K1957" s="216"/>
      <c r="L1957" s="216"/>
      <c r="M1957" s="216"/>
      <c r="N1957" s="216"/>
      <c r="O1957" s="216"/>
      <c r="P1957" s="216"/>
      <c r="Q1957" s="216"/>
      <c r="R1957" s="216"/>
      <c r="S1957" s="216"/>
      <c r="T1957" s="216"/>
      <c r="U1957" s="216"/>
      <c r="V1957" s="216"/>
    </row>
    <row r="1958" spans="1:22" x14ac:dyDescent="0.3">
      <c r="A1958" s="117"/>
      <c r="B1958" s="117"/>
      <c r="C1958" s="117" t="s">
        <v>39</v>
      </c>
      <c r="D1958" s="117"/>
      <c r="E1958" s="117"/>
      <c r="F1958" s="117"/>
      <c r="G1958" s="117"/>
      <c r="H1958" s="117"/>
      <c r="I1958" s="216"/>
      <c r="J1958" s="216"/>
      <c r="K1958" s="216"/>
      <c r="L1958" s="216"/>
      <c r="M1958" s="216"/>
      <c r="N1958" s="216"/>
      <c r="O1958" s="216"/>
      <c r="P1958" s="216"/>
      <c r="Q1958" s="216"/>
      <c r="R1958" s="216"/>
      <c r="S1958" s="216"/>
      <c r="T1958" s="216"/>
      <c r="U1958" s="216"/>
      <c r="V1958" s="216"/>
    </row>
    <row r="1959" spans="1:22" x14ac:dyDescent="0.3">
      <c r="A1959" s="117"/>
      <c r="B1959" s="117"/>
      <c r="C1959" s="117"/>
      <c r="D1959" s="117"/>
      <c r="E1959" s="117"/>
      <c r="F1959" s="117"/>
      <c r="G1959" s="117"/>
      <c r="H1959" s="117"/>
      <c r="I1959" s="216"/>
      <c r="J1959" s="216"/>
      <c r="K1959" s="216"/>
      <c r="L1959" s="216"/>
      <c r="M1959" s="216"/>
      <c r="N1959" s="216"/>
      <c r="O1959" s="216"/>
      <c r="P1959" s="216"/>
      <c r="Q1959" s="216"/>
      <c r="R1959" s="216"/>
      <c r="S1959" s="216"/>
      <c r="T1959" s="216"/>
      <c r="U1959" s="216"/>
      <c r="V1959" s="216"/>
    </row>
    <row r="1960" spans="1:22" x14ac:dyDescent="0.3">
      <c r="A1960" s="117"/>
      <c r="B1960" s="117"/>
      <c r="C1960" s="117"/>
      <c r="D1960" s="117"/>
      <c r="E1960" s="117"/>
      <c r="F1960" s="117"/>
      <c r="G1960" s="117"/>
      <c r="H1960" s="117"/>
      <c r="I1960" s="216"/>
      <c r="J1960" s="216"/>
      <c r="K1960" s="216"/>
      <c r="L1960" s="216"/>
      <c r="M1960" s="216"/>
      <c r="N1960" s="216"/>
      <c r="O1960" s="216"/>
      <c r="P1960" s="216"/>
      <c r="Q1960" s="216"/>
      <c r="R1960" s="216"/>
      <c r="S1960" s="216"/>
      <c r="T1960" s="216"/>
      <c r="U1960" s="216"/>
      <c r="V1960" s="216"/>
    </row>
    <row r="1961" spans="1:22" x14ac:dyDescent="0.3">
      <c r="A1961" s="117"/>
      <c r="B1961" s="117"/>
      <c r="C1961" s="117"/>
      <c r="D1961" s="117"/>
      <c r="E1961" s="117"/>
      <c r="F1961" s="117"/>
      <c r="G1961" s="117"/>
      <c r="H1961" s="117"/>
      <c r="I1961" s="216"/>
      <c r="J1961" s="216"/>
      <c r="K1961" s="216"/>
      <c r="L1961" s="216"/>
      <c r="M1961" s="216"/>
      <c r="N1961" s="216"/>
      <c r="O1961" s="216"/>
      <c r="P1961" s="216"/>
      <c r="Q1961" s="216"/>
      <c r="R1961" s="216"/>
      <c r="S1961" s="216"/>
      <c r="T1961" s="216"/>
      <c r="U1961" s="216"/>
      <c r="V1961" s="216"/>
    </row>
    <row r="1962" spans="1:22" x14ac:dyDescent="0.3">
      <c r="A1962" s="117"/>
      <c r="B1962" s="117"/>
      <c r="C1962" s="117"/>
      <c r="D1962" s="117"/>
      <c r="E1962" s="117"/>
      <c r="F1962" s="117"/>
      <c r="G1962" s="117"/>
      <c r="H1962" s="117"/>
      <c r="I1962" s="216"/>
      <c r="J1962" s="216"/>
      <c r="K1962" s="216"/>
      <c r="L1962" s="216"/>
      <c r="M1962" s="216"/>
      <c r="N1962" s="216"/>
      <c r="O1962" s="216"/>
      <c r="P1962" s="216"/>
      <c r="Q1962" s="216"/>
      <c r="R1962" s="216"/>
      <c r="S1962" s="216"/>
      <c r="T1962" s="216"/>
      <c r="U1962" s="216"/>
      <c r="V1962" s="216"/>
    </row>
    <row r="1963" spans="1:22" x14ac:dyDescent="0.3">
      <c r="A1963" s="117"/>
      <c r="B1963" s="117"/>
      <c r="C1963" s="117"/>
      <c r="D1963" s="117"/>
      <c r="E1963" s="117"/>
      <c r="F1963" s="117"/>
      <c r="G1963" s="117"/>
      <c r="H1963" s="117"/>
      <c r="I1963" s="216"/>
      <c r="J1963" s="216"/>
      <c r="K1963" s="216"/>
      <c r="L1963" s="216"/>
      <c r="M1963" s="216"/>
      <c r="N1963" s="216"/>
      <c r="O1963" s="216"/>
      <c r="P1963" s="216"/>
      <c r="Q1963" s="216"/>
      <c r="R1963" s="216"/>
      <c r="S1963" s="216"/>
      <c r="T1963" s="216"/>
      <c r="U1963" s="216"/>
      <c r="V1963" s="216"/>
    </row>
    <row r="1964" spans="1:22" x14ac:dyDescent="0.3">
      <c r="A1964" s="117"/>
      <c r="B1964" s="117"/>
      <c r="C1964" s="117"/>
      <c r="D1964" s="117"/>
      <c r="E1964" s="117"/>
      <c r="F1964" s="117"/>
      <c r="G1964" s="117"/>
      <c r="H1964" s="117"/>
      <c r="I1964" s="216"/>
      <c r="J1964" s="216"/>
      <c r="K1964" s="216"/>
      <c r="L1964" s="216"/>
      <c r="M1964" s="216"/>
      <c r="N1964" s="216"/>
      <c r="O1964" s="216"/>
      <c r="P1964" s="216"/>
      <c r="Q1964" s="216"/>
      <c r="R1964" s="216"/>
      <c r="S1964" s="216"/>
      <c r="T1964" s="216"/>
      <c r="U1964" s="216"/>
      <c r="V1964" s="216"/>
    </row>
    <row r="1965" spans="1:22" x14ac:dyDescent="0.3">
      <c r="A1965" s="117"/>
      <c r="B1965" s="117"/>
      <c r="C1965" s="117"/>
      <c r="D1965" s="117"/>
      <c r="E1965" s="117"/>
      <c r="F1965" s="117"/>
      <c r="G1965" s="117"/>
      <c r="H1965" s="117"/>
      <c r="I1965" s="216"/>
      <c r="J1965" s="216"/>
      <c r="K1965" s="216"/>
      <c r="L1965" s="216"/>
      <c r="M1965" s="216"/>
      <c r="N1965" s="216"/>
      <c r="O1965" s="216"/>
      <c r="P1965" s="216"/>
      <c r="Q1965" s="216"/>
      <c r="R1965" s="216"/>
      <c r="S1965" s="216"/>
      <c r="T1965" s="216"/>
      <c r="U1965" s="216"/>
      <c r="V1965" s="216"/>
    </row>
    <row r="1966" spans="1:22" x14ac:dyDescent="0.3">
      <c r="A1966" s="117" t="s">
        <v>7</v>
      </c>
      <c r="B1966" s="117" t="s">
        <v>8</v>
      </c>
      <c r="C1966" s="117" t="s">
        <v>12</v>
      </c>
      <c r="D1966" s="117" t="s">
        <v>9</v>
      </c>
      <c r="E1966" s="117" t="s">
        <v>10</v>
      </c>
      <c r="F1966" s="117" t="s">
        <v>17</v>
      </c>
      <c r="G1966" s="117" t="s">
        <v>14</v>
      </c>
      <c r="H1966" s="117"/>
      <c r="I1966" s="216"/>
      <c r="J1966" s="216"/>
      <c r="K1966" s="216"/>
      <c r="L1966" s="216"/>
      <c r="M1966" s="216"/>
      <c r="N1966" s="216"/>
      <c r="O1966" s="216"/>
      <c r="P1966" s="216"/>
      <c r="Q1966" s="216"/>
      <c r="R1966" s="216"/>
      <c r="S1966" s="216"/>
      <c r="T1966" s="216"/>
      <c r="U1966" s="216"/>
      <c r="V1966" s="216"/>
    </row>
    <row r="1967" spans="1:22" x14ac:dyDescent="0.3">
      <c r="A1967" s="117">
        <f t="shared" ref="A1967:B1986" si="131">A6</f>
        <v>0</v>
      </c>
      <c r="B1967" s="117">
        <f t="shared" si="131"/>
        <v>0</v>
      </c>
      <c r="C1967" s="117">
        <f t="shared" ref="C1967:C2006" si="132">(A1967^2)</f>
        <v>0</v>
      </c>
      <c r="D1967" s="117">
        <f>IF(B1967=0,E1967,B1967)</f>
        <v>9</v>
      </c>
      <c r="E1967" s="117">
        <f>MAX(B1967:B2006)</f>
        <v>9</v>
      </c>
      <c r="F1967" s="117">
        <f>IF(B1967="","",(((E1967+F2025)/(D1967))-10^-0.0000001)^-1)</f>
        <v>0.2173912934660458</v>
      </c>
      <c r="G1967" s="117">
        <f>IF(B1967="",1,F1967)</f>
        <v>0.2173912934660458</v>
      </c>
      <c r="H1967" s="117"/>
      <c r="I1967" s="216"/>
      <c r="J1967" s="216"/>
      <c r="K1967" s="216"/>
      <c r="L1967" s="216"/>
      <c r="M1967" s="216"/>
      <c r="N1967" s="216"/>
      <c r="O1967" s="216"/>
      <c r="P1967" s="216"/>
      <c r="Q1967" s="216"/>
      <c r="R1967" s="216"/>
      <c r="S1967" s="216"/>
      <c r="T1967" s="216"/>
      <c r="U1967" s="216"/>
      <c r="V1967" s="216"/>
    </row>
    <row r="1968" spans="1:22" x14ac:dyDescent="0.3">
      <c r="A1968" s="117">
        <f t="shared" si="131"/>
        <v>0</v>
      </c>
      <c r="B1968" s="117">
        <f t="shared" si="131"/>
        <v>0</v>
      </c>
      <c r="C1968" s="117">
        <f t="shared" si="132"/>
        <v>0</v>
      </c>
      <c r="D1968" s="117">
        <f t="shared" ref="D1968:D2006" si="133">IF(B1968=0,E1968,B1968)</f>
        <v>9</v>
      </c>
      <c r="E1968" s="117">
        <f>(E1967)</f>
        <v>9</v>
      </c>
      <c r="F1968" s="117">
        <f>IF(B1968="","",(((E1968+F2025)/(D1968))-10^-0.0000001)^-1)</f>
        <v>0.2173912934660458</v>
      </c>
      <c r="G1968" s="117">
        <f t="shared" ref="G1968:G2006" si="134">IF(B1968="",1,F1968)</f>
        <v>0.2173912934660458</v>
      </c>
      <c r="H1968" s="117"/>
      <c r="I1968" s="216"/>
      <c r="J1968" s="216"/>
      <c r="K1968" s="216"/>
      <c r="L1968" s="216"/>
      <c r="M1968" s="216"/>
      <c r="N1968" s="216"/>
      <c r="O1968" s="216"/>
      <c r="P1968" s="216"/>
      <c r="Q1968" s="216"/>
      <c r="R1968" s="216"/>
      <c r="S1968" s="216"/>
      <c r="T1968" s="216"/>
      <c r="U1968" s="216"/>
      <c r="V1968" s="216"/>
    </row>
    <row r="1969" spans="1:22" x14ac:dyDescent="0.3">
      <c r="A1969" s="117">
        <f t="shared" si="131"/>
        <v>0</v>
      </c>
      <c r="B1969" s="117">
        <f t="shared" si="131"/>
        <v>0</v>
      </c>
      <c r="C1969" s="117">
        <f t="shared" si="132"/>
        <v>0</v>
      </c>
      <c r="D1969" s="117">
        <f t="shared" si="133"/>
        <v>9</v>
      </c>
      <c r="E1969" s="117">
        <f t="shared" ref="E1969:E2006" si="135">(E1968)</f>
        <v>9</v>
      </c>
      <c r="F1969" s="117">
        <f>IF(B1969="","",(((E1969+F2025)/(D1969))-10^-0.0000001)^-1)</f>
        <v>0.2173912934660458</v>
      </c>
      <c r="G1969" s="117">
        <f t="shared" si="134"/>
        <v>0.2173912934660458</v>
      </c>
      <c r="H1969" s="117"/>
      <c r="I1969" s="216"/>
      <c r="J1969" s="216"/>
      <c r="K1969" s="216"/>
      <c r="L1969" s="216"/>
      <c r="M1969" s="216"/>
      <c r="N1969" s="216"/>
      <c r="O1969" s="216"/>
      <c r="P1969" s="216"/>
      <c r="Q1969" s="216"/>
      <c r="R1969" s="216"/>
      <c r="S1969" s="216"/>
      <c r="T1969" s="216"/>
      <c r="U1969" s="216"/>
      <c r="V1969" s="216"/>
    </row>
    <row r="1970" spans="1:22" x14ac:dyDescent="0.3">
      <c r="A1970" s="117">
        <f t="shared" si="131"/>
        <v>0</v>
      </c>
      <c r="B1970" s="117">
        <f t="shared" si="131"/>
        <v>0</v>
      </c>
      <c r="C1970" s="117">
        <f t="shared" si="132"/>
        <v>0</v>
      </c>
      <c r="D1970" s="117">
        <f t="shared" si="133"/>
        <v>9</v>
      </c>
      <c r="E1970" s="117">
        <f t="shared" si="135"/>
        <v>9</v>
      </c>
      <c r="F1970" s="117">
        <f>IF(B1970="","",(((E1970+F2025)/(D1970))-10^-0.0000001)^-1)</f>
        <v>0.2173912934660458</v>
      </c>
      <c r="G1970" s="117">
        <f t="shared" si="134"/>
        <v>0.2173912934660458</v>
      </c>
      <c r="H1970" s="117"/>
      <c r="I1970" s="216"/>
      <c r="J1970" s="216"/>
      <c r="K1970" s="216"/>
      <c r="L1970" s="216"/>
      <c r="M1970" s="216"/>
      <c r="N1970" s="216"/>
      <c r="O1970" s="216"/>
      <c r="P1970" s="216"/>
      <c r="Q1970" s="216"/>
      <c r="R1970" s="216"/>
      <c r="S1970" s="216"/>
      <c r="T1970" s="216"/>
      <c r="U1970" s="216"/>
      <c r="V1970" s="216"/>
    </row>
    <row r="1971" spans="1:22" x14ac:dyDescent="0.3">
      <c r="A1971" s="117">
        <f t="shared" si="131"/>
        <v>0</v>
      </c>
      <c r="B1971" s="117">
        <f t="shared" si="131"/>
        <v>0</v>
      </c>
      <c r="C1971" s="117">
        <f t="shared" si="132"/>
        <v>0</v>
      </c>
      <c r="D1971" s="117">
        <f t="shared" si="133"/>
        <v>9</v>
      </c>
      <c r="E1971" s="117">
        <f t="shared" si="135"/>
        <v>9</v>
      </c>
      <c r="F1971" s="117">
        <f>IF(B1971="","",(((E1971+F2025)/(D1971))-10^-0.0000001)^-1)</f>
        <v>0.2173912934660458</v>
      </c>
      <c r="G1971" s="117">
        <f t="shared" si="134"/>
        <v>0.2173912934660458</v>
      </c>
      <c r="H1971" s="117"/>
      <c r="I1971" s="216"/>
      <c r="J1971" s="216"/>
      <c r="K1971" s="216"/>
      <c r="L1971" s="216"/>
      <c r="M1971" s="216"/>
      <c r="N1971" s="216"/>
      <c r="O1971" s="216"/>
      <c r="P1971" s="216"/>
      <c r="Q1971" s="216"/>
      <c r="R1971" s="216"/>
      <c r="S1971" s="216"/>
      <c r="T1971" s="216"/>
      <c r="U1971" s="216"/>
      <c r="V1971" s="216"/>
    </row>
    <row r="1972" spans="1:22" x14ac:dyDescent="0.3">
      <c r="A1972" s="117">
        <f t="shared" si="131"/>
        <v>0</v>
      </c>
      <c r="B1972" s="117">
        <f t="shared" si="131"/>
        <v>0</v>
      </c>
      <c r="C1972" s="117">
        <f t="shared" si="132"/>
        <v>0</v>
      </c>
      <c r="D1972" s="117">
        <f t="shared" si="133"/>
        <v>9</v>
      </c>
      <c r="E1972" s="117">
        <f t="shared" si="135"/>
        <v>9</v>
      </c>
      <c r="F1972" s="117">
        <f>IF(B1972="","",(((E1972+F2025)/(D1972))-10^-0.0000001)^-1)</f>
        <v>0.2173912934660458</v>
      </c>
      <c r="G1972" s="117">
        <f t="shared" si="134"/>
        <v>0.2173912934660458</v>
      </c>
      <c r="H1972" s="117"/>
      <c r="I1972" s="216"/>
      <c r="J1972" s="216"/>
      <c r="K1972" s="216"/>
      <c r="L1972" s="216"/>
      <c r="M1972" s="216"/>
      <c r="N1972" s="216"/>
      <c r="O1972" s="216"/>
      <c r="P1972" s="216"/>
      <c r="Q1972" s="216"/>
      <c r="R1972" s="216"/>
      <c r="S1972" s="216"/>
      <c r="T1972" s="216"/>
      <c r="U1972" s="216"/>
      <c r="V1972" s="216"/>
    </row>
    <row r="1973" spans="1:22" x14ac:dyDescent="0.3">
      <c r="A1973" s="117">
        <f t="shared" si="131"/>
        <v>0</v>
      </c>
      <c r="B1973" s="117">
        <f t="shared" si="131"/>
        <v>0</v>
      </c>
      <c r="C1973" s="117">
        <f t="shared" si="132"/>
        <v>0</v>
      </c>
      <c r="D1973" s="117">
        <f t="shared" si="133"/>
        <v>9</v>
      </c>
      <c r="E1973" s="117">
        <f t="shared" si="135"/>
        <v>9</v>
      </c>
      <c r="F1973" s="117">
        <f>IF(B1973="","",(((E1973+F2025)/(D1973))-10^-0.0000001)^-1)</f>
        <v>0.2173912934660458</v>
      </c>
      <c r="G1973" s="117">
        <f t="shared" si="134"/>
        <v>0.2173912934660458</v>
      </c>
      <c r="H1973" s="117"/>
      <c r="I1973" s="216"/>
      <c r="J1973" s="216"/>
      <c r="K1973" s="216"/>
      <c r="L1973" s="216"/>
      <c r="M1973" s="216"/>
      <c r="N1973" s="216"/>
      <c r="O1973" s="216"/>
      <c r="P1973" s="216"/>
      <c r="Q1973" s="216"/>
      <c r="R1973" s="216"/>
      <c r="S1973" s="216"/>
      <c r="T1973" s="216"/>
      <c r="U1973" s="216"/>
      <c r="V1973" s="216"/>
    </row>
    <row r="1974" spans="1:22" x14ac:dyDescent="0.3">
      <c r="A1974" s="117">
        <f t="shared" si="131"/>
        <v>0</v>
      </c>
      <c r="B1974" s="117">
        <f t="shared" si="131"/>
        <v>0</v>
      </c>
      <c r="C1974" s="117">
        <f t="shared" si="132"/>
        <v>0</v>
      </c>
      <c r="D1974" s="117">
        <f t="shared" si="133"/>
        <v>9</v>
      </c>
      <c r="E1974" s="117">
        <f t="shared" si="135"/>
        <v>9</v>
      </c>
      <c r="F1974" s="117">
        <f>IF(B1974="","",(((E1974+F2025)/(D1974))-10^-0.0000001)^-1)</f>
        <v>0.2173912934660458</v>
      </c>
      <c r="G1974" s="117">
        <f t="shared" si="134"/>
        <v>0.2173912934660458</v>
      </c>
      <c r="H1974" s="117"/>
      <c r="I1974" s="216"/>
      <c r="J1974" s="216"/>
      <c r="K1974" s="216"/>
      <c r="L1974" s="216"/>
      <c r="M1974" s="216"/>
      <c r="N1974" s="216"/>
      <c r="O1974" s="216"/>
      <c r="P1974" s="216"/>
      <c r="Q1974" s="216"/>
      <c r="R1974" s="216"/>
      <c r="S1974" s="216"/>
      <c r="T1974" s="216"/>
      <c r="U1974" s="216"/>
      <c r="V1974" s="216"/>
    </row>
    <row r="1975" spans="1:22" x14ac:dyDescent="0.3">
      <c r="A1975" s="117">
        <f t="shared" si="131"/>
        <v>0</v>
      </c>
      <c r="B1975" s="117">
        <f t="shared" si="131"/>
        <v>0</v>
      </c>
      <c r="C1975" s="117">
        <f t="shared" si="132"/>
        <v>0</v>
      </c>
      <c r="D1975" s="117">
        <f t="shared" si="133"/>
        <v>9</v>
      </c>
      <c r="E1975" s="117">
        <f t="shared" si="135"/>
        <v>9</v>
      </c>
      <c r="F1975" s="117">
        <f>IF(B1975="","",(((E1975+F2025)/(D1975))-10^-0.0000001)^-1)</f>
        <v>0.2173912934660458</v>
      </c>
      <c r="G1975" s="117">
        <f t="shared" si="134"/>
        <v>0.2173912934660458</v>
      </c>
      <c r="H1975" s="117"/>
      <c r="I1975" s="216"/>
      <c r="J1975" s="216"/>
      <c r="K1975" s="216"/>
      <c r="L1975" s="216"/>
      <c r="M1975" s="216"/>
      <c r="N1975" s="216"/>
      <c r="O1975" s="216"/>
      <c r="P1975" s="216"/>
      <c r="Q1975" s="216"/>
      <c r="R1975" s="216"/>
      <c r="S1975" s="216"/>
      <c r="T1975" s="216"/>
      <c r="U1975" s="216"/>
      <c r="V1975" s="216"/>
    </row>
    <row r="1976" spans="1:22" x14ac:dyDescent="0.3">
      <c r="A1976" s="117">
        <f t="shared" si="131"/>
        <v>0</v>
      </c>
      <c r="B1976" s="117">
        <f t="shared" si="131"/>
        <v>0</v>
      </c>
      <c r="C1976" s="117">
        <f t="shared" si="132"/>
        <v>0</v>
      </c>
      <c r="D1976" s="117">
        <f t="shared" si="133"/>
        <v>9</v>
      </c>
      <c r="E1976" s="117">
        <f t="shared" si="135"/>
        <v>9</v>
      </c>
      <c r="F1976" s="117">
        <f>IF(B1976="","",(((E1976+F2025)/(D1976))-10^-0.0000001)^-1)</f>
        <v>0.2173912934660458</v>
      </c>
      <c r="G1976" s="117">
        <f t="shared" si="134"/>
        <v>0.2173912934660458</v>
      </c>
      <c r="H1976" s="117"/>
      <c r="I1976" s="216"/>
      <c r="J1976" s="216"/>
      <c r="K1976" s="216"/>
      <c r="L1976" s="216"/>
      <c r="M1976" s="216"/>
      <c r="N1976" s="216"/>
      <c r="O1976" s="216"/>
      <c r="P1976" s="216"/>
      <c r="Q1976" s="216"/>
      <c r="R1976" s="216"/>
      <c r="S1976" s="216"/>
      <c r="T1976" s="216"/>
      <c r="U1976" s="216"/>
      <c r="V1976" s="216"/>
    </row>
    <row r="1977" spans="1:22" x14ac:dyDescent="0.3">
      <c r="A1977" s="117">
        <f t="shared" si="131"/>
        <v>0</v>
      </c>
      <c r="B1977" s="117">
        <f t="shared" si="131"/>
        <v>0</v>
      </c>
      <c r="C1977" s="117">
        <f t="shared" si="132"/>
        <v>0</v>
      </c>
      <c r="D1977" s="117">
        <f t="shared" si="133"/>
        <v>9</v>
      </c>
      <c r="E1977" s="117">
        <f t="shared" si="135"/>
        <v>9</v>
      </c>
      <c r="F1977" s="117">
        <f>IF(B1977="","",(((E1977+F2025)/(D1977))-10^-0.0000001)^-1)</f>
        <v>0.2173912934660458</v>
      </c>
      <c r="G1977" s="117">
        <f t="shared" si="134"/>
        <v>0.2173912934660458</v>
      </c>
      <c r="H1977" s="117"/>
      <c r="I1977" s="216"/>
      <c r="J1977" s="216"/>
      <c r="K1977" s="216"/>
      <c r="L1977" s="216"/>
      <c r="M1977" s="216"/>
      <c r="N1977" s="216"/>
      <c r="O1977" s="216"/>
      <c r="P1977" s="216"/>
      <c r="Q1977" s="216"/>
      <c r="R1977" s="216"/>
      <c r="S1977" s="216"/>
      <c r="T1977" s="216"/>
      <c r="U1977" s="216"/>
      <c r="V1977" s="216"/>
    </row>
    <row r="1978" spans="1:22" x14ac:dyDescent="0.3">
      <c r="A1978" s="117">
        <f t="shared" si="131"/>
        <v>0</v>
      </c>
      <c r="B1978" s="117">
        <f t="shared" si="131"/>
        <v>0</v>
      </c>
      <c r="C1978" s="117">
        <f t="shared" si="132"/>
        <v>0</v>
      </c>
      <c r="D1978" s="117">
        <f t="shared" si="133"/>
        <v>9</v>
      </c>
      <c r="E1978" s="117">
        <f t="shared" si="135"/>
        <v>9</v>
      </c>
      <c r="F1978" s="117">
        <f>IF(B1978="","",(((E1978+F2025)/(D1978))-10^-0.0000001)^-1)</f>
        <v>0.2173912934660458</v>
      </c>
      <c r="G1978" s="117">
        <f t="shared" si="134"/>
        <v>0.2173912934660458</v>
      </c>
      <c r="H1978" s="117"/>
      <c r="I1978" s="216"/>
      <c r="J1978" s="216"/>
      <c r="K1978" s="216"/>
      <c r="L1978" s="216"/>
      <c r="M1978" s="216"/>
      <c r="N1978" s="216"/>
      <c r="O1978" s="216"/>
      <c r="P1978" s="216"/>
      <c r="Q1978" s="216"/>
      <c r="R1978" s="216"/>
      <c r="S1978" s="216"/>
      <c r="T1978" s="216"/>
      <c r="U1978" s="216"/>
      <c r="V1978" s="216"/>
    </row>
    <row r="1979" spans="1:22" x14ac:dyDescent="0.3">
      <c r="A1979" s="117">
        <f t="shared" si="131"/>
        <v>0</v>
      </c>
      <c r="B1979" s="117">
        <f t="shared" si="131"/>
        <v>0</v>
      </c>
      <c r="C1979" s="117">
        <f t="shared" si="132"/>
        <v>0</v>
      </c>
      <c r="D1979" s="117">
        <f t="shared" si="133"/>
        <v>9</v>
      </c>
      <c r="E1979" s="117">
        <f t="shared" si="135"/>
        <v>9</v>
      </c>
      <c r="F1979" s="117">
        <f>IF(B1979="","",(((E1979+F2025)/(D1979))-10^-0.0000001)^-1)</f>
        <v>0.2173912934660458</v>
      </c>
      <c r="G1979" s="117">
        <f t="shared" si="134"/>
        <v>0.2173912934660458</v>
      </c>
      <c r="H1979" s="117"/>
      <c r="I1979" s="216"/>
      <c r="J1979" s="216"/>
      <c r="K1979" s="216"/>
      <c r="L1979" s="216"/>
      <c r="M1979" s="216"/>
      <c r="N1979" s="216"/>
      <c r="O1979" s="216"/>
      <c r="P1979" s="216"/>
      <c r="Q1979" s="216"/>
      <c r="R1979" s="216"/>
      <c r="S1979" s="216"/>
      <c r="T1979" s="216"/>
      <c r="U1979" s="216"/>
      <c r="V1979" s="216"/>
    </row>
    <row r="1980" spans="1:22" x14ac:dyDescent="0.3">
      <c r="A1980" s="117">
        <f t="shared" si="131"/>
        <v>0</v>
      </c>
      <c r="B1980" s="117">
        <f t="shared" si="131"/>
        <v>0</v>
      </c>
      <c r="C1980" s="117">
        <f t="shared" si="132"/>
        <v>0</v>
      </c>
      <c r="D1980" s="117">
        <f t="shared" si="133"/>
        <v>9</v>
      </c>
      <c r="E1980" s="117">
        <f t="shared" si="135"/>
        <v>9</v>
      </c>
      <c r="F1980" s="117">
        <f>IF(B1980="","",(((E1980+F2025)/(D1980))-10^-0.0000001)^-1)</f>
        <v>0.2173912934660458</v>
      </c>
      <c r="G1980" s="117">
        <f t="shared" si="134"/>
        <v>0.2173912934660458</v>
      </c>
      <c r="H1980" s="117"/>
      <c r="I1980" s="216"/>
      <c r="J1980" s="216"/>
      <c r="K1980" s="216"/>
      <c r="L1980" s="216"/>
      <c r="M1980" s="216"/>
      <c r="N1980" s="216"/>
      <c r="O1980" s="216"/>
      <c r="P1980" s="216"/>
      <c r="Q1980" s="216"/>
      <c r="R1980" s="216"/>
      <c r="S1980" s="216"/>
      <c r="T1980" s="216"/>
      <c r="U1980" s="216"/>
      <c r="V1980" s="216"/>
    </row>
    <row r="1981" spans="1:22" x14ac:dyDescent="0.3">
      <c r="A1981" s="117">
        <f t="shared" si="131"/>
        <v>0</v>
      </c>
      <c r="B1981" s="117">
        <f t="shared" si="131"/>
        <v>0</v>
      </c>
      <c r="C1981" s="117">
        <f t="shared" si="132"/>
        <v>0</v>
      </c>
      <c r="D1981" s="117">
        <f t="shared" si="133"/>
        <v>9</v>
      </c>
      <c r="E1981" s="117">
        <f t="shared" si="135"/>
        <v>9</v>
      </c>
      <c r="F1981" s="117">
        <f>IF(B1981="","",(((E1981+F2025)/(D1981))-10^-0.0000001)^-1)</f>
        <v>0.2173912934660458</v>
      </c>
      <c r="G1981" s="117">
        <f t="shared" si="134"/>
        <v>0.2173912934660458</v>
      </c>
      <c r="H1981" s="117"/>
      <c r="I1981" s="216"/>
      <c r="J1981" s="216"/>
      <c r="K1981" s="216"/>
      <c r="L1981" s="216"/>
      <c r="M1981" s="216"/>
      <c r="N1981" s="216"/>
      <c r="O1981" s="216"/>
      <c r="P1981" s="216"/>
      <c r="Q1981" s="216"/>
      <c r="R1981" s="216"/>
      <c r="S1981" s="216"/>
      <c r="T1981" s="216"/>
      <c r="U1981" s="216"/>
      <c r="V1981" s="216"/>
    </row>
    <row r="1982" spans="1:22" x14ac:dyDescent="0.3">
      <c r="A1982" s="117">
        <f t="shared" si="131"/>
        <v>0</v>
      </c>
      <c r="B1982" s="117">
        <f t="shared" si="131"/>
        <v>0</v>
      </c>
      <c r="C1982" s="117">
        <f t="shared" si="132"/>
        <v>0</v>
      </c>
      <c r="D1982" s="117">
        <f t="shared" si="133"/>
        <v>9</v>
      </c>
      <c r="E1982" s="117">
        <f t="shared" si="135"/>
        <v>9</v>
      </c>
      <c r="F1982" s="117">
        <f>IF(B1982="","",(((E1982+F2025)/(D1982))-10^-0.0000001)^-1)</f>
        <v>0.2173912934660458</v>
      </c>
      <c r="G1982" s="117">
        <f t="shared" si="134"/>
        <v>0.2173912934660458</v>
      </c>
      <c r="H1982" s="117"/>
      <c r="I1982" s="216"/>
      <c r="J1982" s="216"/>
      <c r="K1982" s="216"/>
      <c r="L1982" s="216"/>
      <c r="M1982" s="216"/>
      <c r="N1982" s="216"/>
      <c r="O1982" s="216"/>
      <c r="P1982" s="216"/>
      <c r="Q1982" s="216"/>
      <c r="R1982" s="216"/>
      <c r="S1982" s="216"/>
      <c r="T1982" s="216"/>
      <c r="U1982" s="216"/>
      <c r="V1982" s="216"/>
    </row>
    <row r="1983" spans="1:22" x14ac:dyDescent="0.3">
      <c r="A1983" s="117" t="str">
        <f t="shared" si="131"/>
        <v>Vorgaben (xWP1 - xs - xWP2)</v>
      </c>
      <c r="B1983" s="117">
        <f t="shared" si="131"/>
        <v>9</v>
      </c>
      <c r="C1983" s="117" t="e">
        <f t="shared" si="132"/>
        <v>#VALUE!</v>
      </c>
      <c r="D1983" s="117">
        <f t="shared" si="133"/>
        <v>9</v>
      </c>
      <c r="E1983" s="117">
        <f t="shared" si="135"/>
        <v>9</v>
      </c>
      <c r="F1983" s="117">
        <f>IF(B1983="","",(((E1983+F2025)/(D1983))-10^-0.0000001)^-1)</f>
        <v>0.2173912934660458</v>
      </c>
      <c r="G1983" s="117">
        <f t="shared" si="134"/>
        <v>0.2173912934660458</v>
      </c>
      <c r="H1983" s="117"/>
      <c r="I1983" s="216"/>
      <c r="J1983" s="216"/>
      <c r="K1983" s="216"/>
      <c r="L1983" s="216"/>
      <c r="M1983" s="216"/>
      <c r="N1983" s="216"/>
      <c r="O1983" s="216"/>
      <c r="P1983" s="216"/>
      <c r="Q1983" s="216"/>
      <c r="R1983" s="216"/>
      <c r="S1983" s="216"/>
      <c r="T1983" s="216"/>
      <c r="U1983" s="216"/>
      <c r="V1983" s="216"/>
    </row>
    <row r="1984" spans="1:22" x14ac:dyDescent="0.3">
      <c r="A1984" s="117" t="str">
        <f t="shared" si="131"/>
        <v>Berechnet (x1% - X50% - x99%)</v>
      </c>
      <c r="B1984" s="117">
        <f t="shared" si="131"/>
        <v>6.92</v>
      </c>
      <c r="C1984" s="117" t="e">
        <f t="shared" si="132"/>
        <v>#VALUE!</v>
      </c>
      <c r="D1984" s="117">
        <f t="shared" si="133"/>
        <v>6.92</v>
      </c>
      <c r="E1984" s="117">
        <f t="shared" si="135"/>
        <v>9</v>
      </c>
      <c r="F1984" s="117">
        <f>IF(B1984="","",(((E1984+F2025)/(D1984))-10^-0.0000001)^-1)</f>
        <v>0.15915362802222649</v>
      </c>
      <c r="G1984" s="117">
        <f t="shared" si="134"/>
        <v>0.15915362802222649</v>
      </c>
      <c r="H1984" s="117"/>
      <c r="I1984" s="216"/>
      <c r="J1984" s="216"/>
      <c r="K1984" s="216"/>
      <c r="L1984" s="216"/>
      <c r="M1984" s="216"/>
      <c r="N1984" s="216"/>
      <c r="O1984" s="216"/>
      <c r="P1984" s="216"/>
      <c r="Q1984" s="216"/>
      <c r="R1984" s="216"/>
      <c r="S1984" s="216"/>
      <c r="T1984" s="216"/>
      <c r="U1984" s="216"/>
      <c r="V1984" s="216"/>
    </row>
    <row r="1985" spans="1:22" x14ac:dyDescent="0.3">
      <c r="A1985" s="117" t="str">
        <f t="shared" si="131"/>
        <v>Abfrage:</v>
      </c>
      <c r="B1985" s="117">
        <f t="shared" si="131"/>
        <v>0</v>
      </c>
      <c r="C1985" s="117" t="e">
        <f t="shared" si="132"/>
        <v>#VALUE!</v>
      </c>
      <c r="D1985" s="117">
        <f t="shared" si="133"/>
        <v>9</v>
      </c>
      <c r="E1985" s="117">
        <f t="shared" si="135"/>
        <v>9</v>
      </c>
      <c r="F1985" s="117">
        <f>IF(B1985="","",(((E1985+F2025)/(D1985))-10^-0.0000001)^-1)</f>
        <v>0.2173912934660458</v>
      </c>
      <c r="G1985" s="117">
        <f t="shared" si="134"/>
        <v>0.2173912934660458</v>
      </c>
      <c r="H1985" s="117"/>
      <c r="I1985" s="216"/>
      <c r="J1985" s="216"/>
      <c r="K1985" s="216"/>
      <c r="L1985" s="216"/>
      <c r="M1985" s="216"/>
      <c r="N1985" s="216"/>
      <c r="O1985" s="216"/>
      <c r="P1985" s="216"/>
      <c r="Q1985" s="216"/>
      <c r="R1985" s="216"/>
      <c r="S1985" s="216"/>
      <c r="T1985" s="216"/>
      <c r="U1985" s="216"/>
      <c r="V1985" s="216"/>
    </row>
    <row r="1986" spans="1:22" x14ac:dyDescent="0.3">
      <c r="A1986" s="117" t="str">
        <f t="shared" si="131"/>
        <v>Wenn x = (B23 ≤Abfrage≤ D23)</v>
      </c>
      <c r="B1986" s="117">
        <f t="shared" si="131"/>
        <v>6.92</v>
      </c>
      <c r="C1986" s="117" t="e">
        <f t="shared" si="132"/>
        <v>#VALUE!</v>
      </c>
      <c r="D1986" s="117">
        <f t="shared" si="133"/>
        <v>6.92</v>
      </c>
      <c r="E1986" s="117">
        <f t="shared" si="135"/>
        <v>9</v>
      </c>
      <c r="F1986" s="117">
        <f>IF(B1986="","",(((E1986+F2025)/(D1986))-10^-0.0000001)^-1)</f>
        <v>0.15915362802222649</v>
      </c>
      <c r="G1986" s="117">
        <f t="shared" si="134"/>
        <v>0.15915362802222649</v>
      </c>
      <c r="H1986" s="117"/>
      <c r="I1986" s="216"/>
      <c r="J1986" s="216"/>
      <c r="K1986" s="216"/>
      <c r="L1986" s="216"/>
      <c r="M1986" s="216"/>
      <c r="N1986" s="216"/>
      <c r="O1986" s="216"/>
      <c r="P1986" s="216"/>
      <c r="Q1986" s="216"/>
      <c r="R1986" s="216"/>
      <c r="S1986" s="216"/>
      <c r="T1986" s="216"/>
      <c r="U1986" s="216"/>
      <c r="V1986" s="216"/>
    </row>
    <row r="1987" spans="1:22" x14ac:dyDescent="0.3">
      <c r="A1987" s="117" t="str">
        <f t="shared" ref="A1987:B2006" si="136">A26</f>
        <v>Wenn y [%] = (1≤ Abfrage ≤99)</v>
      </c>
      <c r="B1987" s="117">
        <f t="shared" si="136"/>
        <v>1</v>
      </c>
      <c r="C1987" s="117" t="e">
        <f t="shared" si="132"/>
        <v>#VALUE!</v>
      </c>
      <c r="D1987" s="117">
        <f t="shared" si="133"/>
        <v>1</v>
      </c>
      <c r="E1987" s="117">
        <f t="shared" si="135"/>
        <v>9</v>
      </c>
      <c r="F1987" s="117">
        <f>IF(B1987="","",(((E1987+F2025)/(D1987))-10^-0.0000001)^-1)</f>
        <v>2.0242914885402776E-2</v>
      </c>
      <c r="G1987" s="117">
        <f t="shared" si="134"/>
        <v>2.0242914885402776E-2</v>
      </c>
      <c r="H1987" s="117"/>
      <c r="I1987" s="216"/>
      <c r="J1987" s="216"/>
      <c r="K1987" s="216"/>
      <c r="L1987" s="216"/>
      <c r="M1987" s="216"/>
      <c r="N1987" s="216"/>
      <c r="O1987" s="216"/>
      <c r="P1987" s="216"/>
      <c r="Q1987" s="216"/>
      <c r="R1987" s="216"/>
      <c r="S1987" s="216"/>
      <c r="T1987" s="216"/>
      <c r="U1987" s="216"/>
      <c r="V1987" s="216"/>
    </row>
    <row r="1988" spans="1:22" x14ac:dyDescent="0.3">
      <c r="A1988" s="117">
        <f t="shared" si="136"/>
        <v>0</v>
      </c>
      <c r="B1988" s="117">
        <f t="shared" si="136"/>
        <v>0</v>
      </c>
      <c r="C1988" s="117">
        <f t="shared" si="132"/>
        <v>0</v>
      </c>
      <c r="D1988" s="117">
        <f t="shared" si="133"/>
        <v>9</v>
      </c>
      <c r="E1988" s="117">
        <f t="shared" si="135"/>
        <v>9</v>
      </c>
      <c r="F1988" s="117">
        <f>IF(B1988="","",(((E1988+F2025)/(D1988))-10^-0.0000001)^-1)</f>
        <v>0.2173912934660458</v>
      </c>
      <c r="G1988" s="117">
        <f t="shared" si="134"/>
        <v>0.2173912934660458</v>
      </c>
      <c r="H1988" s="117"/>
      <c r="I1988" s="216"/>
      <c r="J1988" s="216"/>
      <c r="K1988" s="216"/>
      <c r="L1988" s="216"/>
      <c r="M1988" s="216"/>
      <c r="N1988" s="216"/>
      <c r="O1988" s="216"/>
      <c r="P1988" s="216"/>
      <c r="Q1988" s="216"/>
      <c r="R1988" s="216"/>
      <c r="S1988" s="216"/>
      <c r="T1988" s="216"/>
      <c r="U1988" s="216"/>
      <c r="V1988" s="216"/>
    </row>
    <row r="1989" spans="1:22" x14ac:dyDescent="0.3">
      <c r="A1989" s="117">
        <f t="shared" si="136"/>
        <v>0</v>
      </c>
      <c r="B1989" s="117">
        <f t="shared" si="136"/>
        <v>0</v>
      </c>
      <c r="C1989" s="117">
        <f t="shared" si="132"/>
        <v>0</v>
      </c>
      <c r="D1989" s="117">
        <f t="shared" si="133"/>
        <v>9</v>
      </c>
      <c r="E1989" s="117">
        <f t="shared" si="135"/>
        <v>9</v>
      </c>
      <c r="F1989" s="117">
        <f>IF(B1989="","",(((E1989+F2025)/(D1989))-10^-0.0000001)^-1)</f>
        <v>0.2173912934660458</v>
      </c>
      <c r="G1989" s="117">
        <f t="shared" si="134"/>
        <v>0.2173912934660458</v>
      </c>
      <c r="H1989" s="117"/>
      <c r="I1989" s="216"/>
      <c r="J1989" s="216"/>
      <c r="K1989" s="216"/>
      <c r="L1989" s="216"/>
      <c r="M1989" s="216"/>
      <c r="N1989" s="216"/>
      <c r="O1989" s="216"/>
      <c r="P1989" s="216"/>
      <c r="Q1989" s="216"/>
      <c r="R1989" s="216"/>
      <c r="S1989" s="216"/>
      <c r="T1989" s="216"/>
      <c r="U1989" s="216"/>
      <c r="V1989" s="216"/>
    </row>
    <row r="1990" spans="1:22" x14ac:dyDescent="0.3">
      <c r="A1990" s="117">
        <f t="shared" si="136"/>
        <v>0</v>
      </c>
      <c r="B1990" s="117">
        <f t="shared" si="136"/>
        <v>0</v>
      </c>
      <c r="C1990" s="117">
        <f t="shared" si="132"/>
        <v>0</v>
      </c>
      <c r="D1990" s="117">
        <f t="shared" si="133"/>
        <v>9</v>
      </c>
      <c r="E1990" s="117">
        <f t="shared" si="135"/>
        <v>9</v>
      </c>
      <c r="F1990" s="117">
        <f>IF(B1990="","",(((E1990+F2025)/(D1990))-10^-0.0000001)^-1)</f>
        <v>0.2173912934660458</v>
      </c>
      <c r="G1990" s="117">
        <f t="shared" si="134"/>
        <v>0.2173912934660458</v>
      </c>
      <c r="H1990" s="117"/>
      <c r="I1990" s="216"/>
      <c r="J1990" s="216"/>
      <c r="K1990" s="216"/>
      <c r="L1990" s="216"/>
      <c r="M1990" s="216"/>
      <c r="N1990" s="216"/>
      <c r="O1990" s="216"/>
      <c r="P1990" s="216"/>
      <c r="Q1990" s="216"/>
      <c r="R1990" s="216"/>
      <c r="S1990" s="216"/>
      <c r="T1990" s="216"/>
      <c r="U1990" s="216"/>
      <c r="V1990" s="216"/>
    </row>
    <row r="1991" spans="1:22" x14ac:dyDescent="0.3">
      <c r="A1991" s="117">
        <f t="shared" si="136"/>
        <v>0</v>
      </c>
      <c r="B1991" s="117">
        <f t="shared" si="136"/>
        <v>0</v>
      </c>
      <c r="C1991" s="117">
        <f t="shared" si="132"/>
        <v>0</v>
      </c>
      <c r="D1991" s="117">
        <f t="shared" si="133"/>
        <v>9</v>
      </c>
      <c r="E1991" s="117">
        <f t="shared" si="135"/>
        <v>9</v>
      </c>
      <c r="F1991" s="117">
        <f>IF(B1991="","",(((E1991+F2025)/(D1991))-10^-0.0000001)^-1)</f>
        <v>0.2173912934660458</v>
      </c>
      <c r="G1991" s="117">
        <f t="shared" si="134"/>
        <v>0.2173912934660458</v>
      </c>
      <c r="H1991" s="117"/>
      <c r="I1991" s="216"/>
      <c r="J1991" s="216"/>
      <c r="K1991" s="216"/>
      <c r="L1991" s="216"/>
      <c r="M1991" s="216"/>
      <c r="N1991" s="216"/>
      <c r="O1991" s="216"/>
      <c r="P1991" s="216"/>
      <c r="Q1991" s="216"/>
      <c r="R1991" s="216"/>
      <c r="S1991" s="216"/>
      <c r="T1991" s="216"/>
      <c r="U1991" s="216"/>
      <c r="V1991" s="216"/>
    </row>
    <row r="1992" spans="1:22" x14ac:dyDescent="0.3">
      <c r="A1992" s="117">
        <f t="shared" si="136"/>
        <v>0</v>
      </c>
      <c r="B1992" s="117">
        <f t="shared" si="136"/>
        <v>0</v>
      </c>
      <c r="C1992" s="117">
        <f t="shared" si="132"/>
        <v>0</v>
      </c>
      <c r="D1992" s="117">
        <f t="shared" si="133"/>
        <v>9</v>
      </c>
      <c r="E1992" s="117">
        <f t="shared" si="135"/>
        <v>9</v>
      </c>
      <c r="F1992" s="117">
        <f>IF(B1992="","",(((E1992+F2025)/(D1992))-10^-0.0000001)^-1)</f>
        <v>0.2173912934660458</v>
      </c>
      <c r="G1992" s="117">
        <f t="shared" si="134"/>
        <v>0.2173912934660458</v>
      </c>
      <c r="H1992" s="117"/>
      <c r="I1992" s="216"/>
      <c r="J1992" s="216"/>
      <c r="K1992" s="216"/>
      <c r="L1992" s="216"/>
      <c r="M1992" s="216"/>
      <c r="N1992" s="216"/>
      <c r="O1992" s="216"/>
      <c r="P1992" s="216"/>
      <c r="Q1992" s="216"/>
      <c r="R1992" s="216"/>
      <c r="S1992" s="216"/>
      <c r="T1992" s="216"/>
      <c r="U1992" s="216"/>
      <c r="V1992" s="216"/>
    </row>
    <row r="1993" spans="1:22" x14ac:dyDescent="0.3">
      <c r="A1993" s="117">
        <f t="shared" si="136"/>
        <v>0</v>
      </c>
      <c r="B1993" s="117">
        <f t="shared" si="136"/>
        <v>0</v>
      </c>
      <c r="C1993" s="117">
        <f t="shared" si="132"/>
        <v>0</v>
      </c>
      <c r="D1993" s="117">
        <f t="shared" si="133"/>
        <v>9</v>
      </c>
      <c r="E1993" s="117">
        <f t="shared" si="135"/>
        <v>9</v>
      </c>
      <c r="F1993" s="117">
        <f>IF(B1993="","",(((E1993+F2025)/(D1993))-10^-0.0000001)^-1)</f>
        <v>0.2173912934660458</v>
      </c>
      <c r="G1993" s="117">
        <f t="shared" si="134"/>
        <v>0.2173912934660458</v>
      </c>
      <c r="H1993" s="117"/>
      <c r="I1993" s="216"/>
      <c r="J1993" s="216"/>
      <c r="K1993" s="216"/>
      <c r="L1993" s="216"/>
      <c r="M1993" s="216"/>
      <c r="N1993" s="216"/>
      <c r="O1993" s="216"/>
      <c r="P1993" s="216"/>
      <c r="Q1993" s="216"/>
      <c r="R1993" s="216"/>
      <c r="S1993" s="216"/>
      <c r="T1993" s="216"/>
      <c r="U1993" s="216"/>
      <c r="V1993" s="216"/>
    </row>
    <row r="1994" spans="1:22" x14ac:dyDescent="0.3">
      <c r="A1994" s="117">
        <f t="shared" si="136"/>
        <v>0</v>
      </c>
      <c r="B1994" s="117">
        <f t="shared" si="136"/>
        <v>0</v>
      </c>
      <c r="C1994" s="117">
        <f t="shared" si="132"/>
        <v>0</v>
      </c>
      <c r="D1994" s="117">
        <f t="shared" si="133"/>
        <v>9</v>
      </c>
      <c r="E1994" s="117">
        <f t="shared" si="135"/>
        <v>9</v>
      </c>
      <c r="F1994" s="117">
        <f>IF(B1994="","",(((E1994+F2025)/(D1994))-10^-0.0000001)^-1)</f>
        <v>0.2173912934660458</v>
      </c>
      <c r="G1994" s="117">
        <f t="shared" si="134"/>
        <v>0.2173912934660458</v>
      </c>
      <c r="H1994" s="117"/>
      <c r="I1994" s="216"/>
      <c r="J1994" s="216"/>
      <c r="K1994" s="216"/>
      <c r="L1994" s="216"/>
      <c r="M1994" s="216"/>
      <c r="N1994" s="216"/>
      <c r="O1994" s="216"/>
      <c r="P1994" s="216"/>
      <c r="Q1994" s="216"/>
      <c r="R1994" s="216"/>
      <c r="S1994" s="216"/>
      <c r="T1994" s="216"/>
      <c r="U1994" s="216"/>
      <c r="V1994" s="216"/>
    </row>
    <row r="1995" spans="1:22" x14ac:dyDescent="0.3">
      <c r="A1995" s="117">
        <f t="shared" si="136"/>
        <v>0</v>
      </c>
      <c r="B1995" s="117">
        <f t="shared" si="136"/>
        <v>0</v>
      </c>
      <c r="C1995" s="117">
        <f t="shared" si="132"/>
        <v>0</v>
      </c>
      <c r="D1995" s="117">
        <f t="shared" si="133"/>
        <v>9</v>
      </c>
      <c r="E1995" s="117">
        <f t="shared" si="135"/>
        <v>9</v>
      </c>
      <c r="F1995" s="117">
        <f>IF(B1995="","",(((E1995+F2025)/(D1995))-10^-0.0000001)^-1)</f>
        <v>0.2173912934660458</v>
      </c>
      <c r="G1995" s="117">
        <f t="shared" si="134"/>
        <v>0.2173912934660458</v>
      </c>
      <c r="H1995" s="117"/>
      <c r="I1995" s="216"/>
      <c r="J1995" s="216"/>
      <c r="K1995" s="216"/>
      <c r="L1995" s="216"/>
      <c r="M1995" s="216"/>
      <c r="N1995" s="216"/>
      <c r="O1995" s="216"/>
      <c r="P1995" s="216"/>
      <c r="Q1995" s="216"/>
      <c r="R1995" s="216"/>
      <c r="S1995" s="216"/>
      <c r="T1995" s="216"/>
      <c r="U1995" s="216"/>
      <c r="V1995" s="216"/>
    </row>
    <row r="1996" spans="1:22" x14ac:dyDescent="0.3">
      <c r="A1996" s="117">
        <f t="shared" si="136"/>
        <v>0</v>
      </c>
      <c r="B1996" s="117">
        <f t="shared" si="136"/>
        <v>0</v>
      </c>
      <c r="C1996" s="117">
        <f t="shared" si="132"/>
        <v>0</v>
      </c>
      <c r="D1996" s="117">
        <f t="shared" si="133"/>
        <v>9</v>
      </c>
      <c r="E1996" s="117">
        <f t="shared" si="135"/>
        <v>9</v>
      </c>
      <c r="F1996" s="117">
        <f>IF(B1996="","",(((E1996+F2025)/(D1996))-10^-0.0000001)^-1)</f>
        <v>0.2173912934660458</v>
      </c>
      <c r="G1996" s="117">
        <f t="shared" si="134"/>
        <v>0.2173912934660458</v>
      </c>
      <c r="H1996" s="117"/>
      <c r="I1996" s="216"/>
      <c r="J1996" s="216"/>
      <c r="K1996" s="216"/>
      <c r="L1996" s="216"/>
      <c r="M1996" s="216"/>
      <c r="N1996" s="216"/>
      <c r="O1996" s="216"/>
      <c r="P1996" s="216"/>
      <c r="Q1996" s="216"/>
      <c r="R1996" s="216"/>
      <c r="S1996" s="216"/>
      <c r="T1996" s="216"/>
      <c r="U1996" s="216"/>
      <c r="V1996" s="216"/>
    </row>
    <row r="1997" spans="1:22" x14ac:dyDescent="0.3">
      <c r="A1997" s="117">
        <f t="shared" si="136"/>
        <v>0</v>
      </c>
      <c r="B1997" s="117">
        <f t="shared" si="136"/>
        <v>0</v>
      </c>
      <c r="C1997" s="117">
        <f t="shared" si="132"/>
        <v>0</v>
      </c>
      <c r="D1997" s="117">
        <f t="shared" si="133"/>
        <v>9</v>
      </c>
      <c r="E1997" s="117">
        <f t="shared" si="135"/>
        <v>9</v>
      </c>
      <c r="F1997" s="117">
        <f>IF(B1997="","",(((E1997+F2025)/(D1997))-10^-0.0000001)^-1)</f>
        <v>0.2173912934660458</v>
      </c>
      <c r="G1997" s="117">
        <f t="shared" si="134"/>
        <v>0.2173912934660458</v>
      </c>
      <c r="H1997" s="117"/>
      <c r="I1997" s="216"/>
      <c r="J1997" s="216"/>
      <c r="K1997" s="216"/>
      <c r="L1997" s="216"/>
      <c r="M1997" s="216"/>
      <c r="N1997" s="216"/>
      <c r="O1997" s="216"/>
      <c r="P1997" s="216"/>
      <c r="Q1997" s="216"/>
      <c r="R1997" s="216"/>
      <c r="S1997" s="216"/>
      <c r="T1997" s="216"/>
      <c r="U1997" s="216"/>
      <c r="V1997" s="216"/>
    </row>
    <row r="1998" spans="1:22" x14ac:dyDescent="0.3">
      <c r="A1998" s="117">
        <f t="shared" si="136"/>
        <v>0</v>
      </c>
      <c r="B1998" s="117">
        <f t="shared" si="136"/>
        <v>0</v>
      </c>
      <c r="C1998" s="117">
        <f t="shared" si="132"/>
        <v>0</v>
      </c>
      <c r="D1998" s="117">
        <f t="shared" si="133"/>
        <v>9</v>
      </c>
      <c r="E1998" s="117">
        <f t="shared" si="135"/>
        <v>9</v>
      </c>
      <c r="F1998" s="117">
        <f>IF(B1998="","",(((E1998+F2025)/(D1998))-10^-0.0000001)^-1)</f>
        <v>0.2173912934660458</v>
      </c>
      <c r="G1998" s="117">
        <f t="shared" si="134"/>
        <v>0.2173912934660458</v>
      </c>
      <c r="H1998" s="117"/>
      <c r="I1998" s="216"/>
      <c r="J1998" s="216"/>
      <c r="K1998" s="216"/>
      <c r="L1998" s="216"/>
      <c r="M1998" s="216"/>
      <c r="N1998" s="216"/>
      <c r="O1998" s="216"/>
      <c r="P1998" s="216"/>
      <c r="Q1998" s="216"/>
      <c r="R1998" s="216"/>
      <c r="S1998" s="216"/>
      <c r="T1998" s="216"/>
      <c r="U1998" s="216"/>
      <c r="V1998" s="216"/>
    </row>
    <row r="1999" spans="1:22" x14ac:dyDescent="0.3">
      <c r="A1999" s="117">
        <f t="shared" si="136"/>
        <v>0</v>
      </c>
      <c r="B1999" s="117">
        <f t="shared" si="136"/>
        <v>0</v>
      </c>
      <c r="C1999" s="117">
        <f t="shared" si="132"/>
        <v>0</v>
      </c>
      <c r="D1999" s="117">
        <f t="shared" si="133"/>
        <v>9</v>
      </c>
      <c r="E1999" s="117">
        <f t="shared" si="135"/>
        <v>9</v>
      </c>
      <c r="F1999" s="117">
        <f>IF(B1999="","",(((E1999+F2025)/(D1999))-10^-0.0000001)^-1)</f>
        <v>0.2173912934660458</v>
      </c>
      <c r="G1999" s="117">
        <f t="shared" si="134"/>
        <v>0.2173912934660458</v>
      </c>
      <c r="H1999" s="117"/>
      <c r="I1999" s="216"/>
      <c r="J1999" s="216"/>
      <c r="K1999" s="216"/>
      <c r="L1999" s="216"/>
      <c r="M1999" s="216"/>
      <c r="N1999" s="216"/>
      <c r="O1999" s="216"/>
      <c r="P1999" s="216"/>
      <c r="Q1999" s="216"/>
      <c r="R1999" s="216"/>
      <c r="S1999" s="216"/>
      <c r="T1999" s="216"/>
      <c r="U1999" s="216"/>
      <c r="V1999" s="216"/>
    </row>
    <row r="2000" spans="1:22" x14ac:dyDescent="0.3">
      <c r="A2000" s="117">
        <f t="shared" si="136"/>
        <v>0</v>
      </c>
      <c r="B2000" s="117">
        <f t="shared" si="136"/>
        <v>0</v>
      </c>
      <c r="C2000" s="117">
        <f t="shared" si="132"/>
        <v>0</v>
      </c>
      <c r="D2000" s="117">
        <f t="shared" si="133"/>
        <v>9</v>
      </c>
      <c r="E2000" s="117">
        <f t="shared" si="135"/>
        <v>9</v>
      </c>
      <c r="F2000" s="117">
        <f>IF(B2000="","",(((E2000+F2025)/(D2000))-10^-0.0000001)^-1)</f>
        <v>0.2173912934660458</v>
      </c>
      <c r="G2000" s="117">
        <f t="shared" si="134"/>
        <v>0.2173912934660458</v>
      </c>
      <c r="H2000" s="117"/>
      <c r="I2000" s="216"/>
      <c r="J2000" s="216"/>
      <c r="K2000" s="216"/>
      <c r="L2000" s="216"/>
      <c r="M2000" s="216"/>
      <c r="N2000" s="216"/>
      <c r="O2000" s="216"/>
      <c r="P2000" s="216"/>
      <c r="Q2000" s="216"/>
      <c r="R2000" s="216"/>
      <c r="S2000" s="216"/>
      <c r="T2000" s="216"/>
      <c r="U2000" s="216"/>
      <c r="V2000" s="216"/>
    </row>
    <row r="2001" spans="1:22" x14ac:dyDescent="0.3">
      <c r="A2001" s="117">
        <f t="shared" si="136"/>
        <v>0</v>
      </c>
      <c r="B2001" s="117">
        <f t="shared" si="136"/>
        <v>0</v>
      </c>
      <c r="C2001" s="117">
        <f t="shared" si="132"/>
        <v>0</v>
      </c>
      <c r="D2001" s="117">
        <f t="shared" si="133"/>
        <v>9</v>
      </c>
      <c r="E2001" s="117">
        <f t="shared" si="135"/>
        <v>9</v>
      </c>
      <c r="F2001" s="117">
        <f>IF(B2001="","",(((E2001+F2025)/(D2001))-10^-0.0000001)^-1)</f>
        <v>0.2173912934660458</v>
      </c>
      <c r="G2001" s="117">
        <f t="shared" si="134"/>
        <v>0.2173912934660458</v>
      </c>
      <c r="H2001" s="117"/>
      <c r="I2001" s="216"/>
      <c r="J2001" s="216"/>
      <c r="K2001" s="216"/>
      <c r="L2001" s="216"/>
      <c r="M2001" s="216"/>
      <c r="N2001" s="216"/>
      <c r="O2001" s="216"/>
      <c r="P2001" s="216"/>
      <c r="Q2001" s="216"/>
      <c r="R2001" s="216"/>
      <c r="S2001" s="216"/>
      <c r="T2001" s="216"/>
      <c r="U2001" s="216"/>
      <c r="V2001" s="216"/>
    </row>
    <row r="2002" spans="1:22" x14ac:dyDescent="0.3">
      <c r="A2002" s="117">
        <f t="shared" si="136"/>
        <v>0</v>
      </c>
      <c r="B2002" s="117">
        <f t="shared" si="136"/>
        <v>0</v>
      </c>
      <c r="C2002" s="117">
        <f t="shared" si="132"/>
        <v>0</v>
      </c>
      <c r="D2002" s="117">
        <f t="shared" si="133"/>
        <v>9</v>
      </c>
      <c r="E2002" s="117">
        <f t="shared" si="135"/>
        <v>9</v>
      </c>
      <c r="F2002" s="117">
        <f>IF(B2002="","",(((E2002+F2025)/(D2002))-10^-0.0000001)^-1)</f>
        <v>0.2173912934660458</v>
      </c>
      <c r="G2002" s="117">
        <f t="shared" si="134"/>
        <v>0.2173912934660458</v>
      </c>
      <c r="H2002" s="117"/>
      <c r="I2002" s="216"/>
      <c r="J2002" s="216"/>
      <c r="K2002" s="216"/>
      <c r="L2002" s="216"/>
      <c r="M2002" s="216"/>
      <c r="N2002" s="216"/>
      <c r="O2002" s="216"/>
      <c r="P2002" s="216"/>
      <c r="Q2002" s="216"/>
      <c r="R2002" s="216"/>
      <c r="S2002" s="216"/>
      <c r="T2002" s="216"/>
      <c r="U2002" s="216"/>
      <c r="V2002" s="216"/>
    </row>
    <row r="2003" spans="1:22" x14ac:dyDescent="0.3">
      <c r="A2003" s="117">
        <f t="shared" si="136"/>
        <v>0</v>
      </c>
      <c r="B2003" s="117">
        <f t="shared" si="136"/>
        <v>0</v>
      </c>
      <c r="C2003" s="117">
        <f t="shared" si="132"/>
        <v>0</v>
      </c>
      <c r="D2003" s="117">
        <f t="shared" si="133"/>
        <v>9</v>
      </c>
      <c r="E2003" s="117">
        <f t="shared" si="135"/>
        <v>9</v>
      </c>
      <c r="F2003" s="117">
        <f>IF(B2003="","",(((E2003+F2025)/(D2003))-10^-0.0000001)^-1)</f>
        <v>0.2173912934660458</v>
      </c>
      <c r="G2003" s="117">
        <f t="shared" si="134"/>
        <v>0.2173912934660458</v>
      </c>
      <c r="H2003" s="117"/>
      <c r="I2003" s="216"/>
      <c r="J2003" s="216"/>
      <c r="K2003" s="216"/>
      <c r="L2003" s="216"/>
      <c r="M2003" s="216"/>
      <c r="N2003" s="216"/>
      <c r="O2003" s="216"/>
      <c r="P2003" s="216"/>
      <c r="Q2003" s="216"/>
      <c r="R2003" s="216"/>
      <c r="S2003" s="216"/>
      <c r="T2003" s="216"/>
      <c r="U2003" s="216"/>
      <c r="V2003" s="216"/>
    </row>
    <row r="2004" spans="1:22" x14ac:dyDescent="0.3">
      <c r="A2004" s="117">
        <f t="shared" si="136"/>
        <v>0</v>
      </c>
      <c r="B2004" s="117">
        <f t="shared" si="136"/>
        <v>0</v>
      </c>
      <c r="C2004" s="117">
        <f t="shared" si="132"/>
        <v>0</v>
      </c>
      <c r="D2004" s="117">
        <f t="shared" si="133"/>
        <v>9</v>
      </c>
      <c r="E2004" s="117">
        <f t="shared" si="135"/>
        <v>9</v>
      </c>
      <c r="F2004" s="117">
        <f>IF(B2004="","",(((E2004+F2025)/(D2004))-10^-0.0000001)^-1)</f>
        <v>0.2173912934660458</v>
      </c>
      <c r="G2004" s="117">
        <f t="shared" si="134"/>
        <v>0.2173912934660458</v>
      </c>
      <c r="H2004" s="117"/>
      <c r="I2004" s="216"/>
      <c r="J2004" s="216"/>
      <c r="K2004" s="216"/>
      <c r="L2004" s="216"/>
      <c r="M2004" s="216"/>
      <c r="N2004" s="216"/>
      <c r="O2004" s="216"/>
      <c r="P2004" s="216"/>
      <c r="Q2004" s="216"/>
      <c r="R2004" s="216"/>
      <c r="S2004" s="216"/>
      <c r="T2004" s="216"/>
      <c r="U2004" s="216"/>
      <c r="V2004" s="216"/>
    </row>
    <row r="2005" spans="1:22" x14ac:dyDescent="0.3">
      <c r="A2005" s="117">
        <f t="shared" si="136"/>
        <v>0</v>
      </c>
      <c r="B2005" s="117">
        <f t="shared" si="136"/>
        <v>0</v>
      </c>
      <c r="C2005" s="117">
        <f t="shared" si="132"/>
        <v>0</v>
      </c>
      <c r="D2005" s="117">
        <f t="shared" si="133"/>
        <v>9</v>
      </c>
      <c r="E2005" s="117">
        <f t="shared" si="135"/>
        <v>9</v>
      </c>
      <c r="F2005" s="117">
        <f>IF(B2005="","",(((E2005+F2025)/(D2005))-10^-0.0000001)^-1)</f>
        <v>0.2173912934660458</v>
      </c>
      <c r="G2005" s="117">
        <f t="shared" si="134"/>
        <v>0.2173912934660458</v>
      </c>
      <c r="H2005" s="117"/>
      <c r="I2005" s="216"/>
      <c r="J2005" s="216"/>
      <c r="K2005" s="216"/>
      <c r="L2005" s="216"/>
      <c r="M2005" s="216"/>
      <c r="N2005" s="216"/>
      <c r="O2005" s="216"/>
      <c r="P2005" s="216"/>
      <c r="Q2005" s="216"/>
      <c r="R2005" s="216"/>
      <c r="S2005" s="216"/>
      <c r="T2005" s="216"/>
      <c r="U2005" s="216"/>
      <c r="V2005" s="216"/>
    </row>
    <row r="2006" spans="1:22" x14ac:dyDescent="0.3">
      <c r="A2006" s="117" t="str">
        <f t="shared" si="136"/>
        <v>Vorgaben (xWP1 - xs - xWP2)</v>
      </c>
      <c r="B2006" s="117">
        <f t="shared" si="136"/>
        <v>9</v>
      </c>
      <c r="C2006" s="117" t="e">
        <f t="shared" si="132"/>
        <v>#VALUE!</v>
      </c>
      <c r="D2006" s="117">
        <f t="shared" si="133"/>
        <v>9</v>
      </c>
      <c r="E2006" s="117">
        <f t="shared" si="135"/>
        <v>9</v>
      </c>
      <c r="F2006" s="117">
        <f>IF(B2006="","",(((E2006+F2025)/(D2006))-10^-0.0000001)^-1)</f>
        <v>0.2173912934660458</v>
      </c>
      <c r="G2006" s="117">
        <f t="shared" si="134"/>
        <v>0.2173912934660458</v>
      </c>
      <c r="H2006" s="117"/>
      <c r="I2006" s="216"/>
      <c r="J2006" s="216"/>
      <c r="K2006" s="216"/>
      <c r="L2006" s="216"/>
      <c r="M2006" s="216"/>
      <c r="N2006" s="216"/>
      <c r="O2006" s="216"/>
      <c r="P2006" s="216"/>
      <c r="Q2006" s="216"/>
      <c r="R2006" s="216"/>
      <c r="S2006" s="216"/>
      <c r="T2006" s="216"/>
      <c r="U2006" s="216"/>
      <c r="V2006" s="216"/>
    </row>
    <row r="2007" spans="1:22" x14ac:dyDescent="0.3">
      <c r="A2007" s="117">
        <f>(E2006)</f>
        <v>9</v>
      </c>
      <c r="B2007" s="117"/>
      <c r="C2007" s="117"/>
      <c r="D2007" s="117"/>
      <c r="E2007" s="117"/>
      <c r="F2007" s="117"/>
      <c r="G2007" s="117"/>
      <c r="H2007" s="117"/>
      <c r="I2007" s="216"/>
      <c r="J2007" s="216"/>
      <c r="K2007" s="216"/>
      <c r="L2007" s="216"/>
      <c r="M2007" s="216"/>
      <c r="N2007" s="216"/>
      <c r="O2007" s="216"/>
      <c r="P2007" s="216"/>
      <c r="Q2007" s="216"/>
      <c r="R2007" s="216"/>
      <c r="S2007" s="216"/>
      <c r="T2007" s="216"/>
      <c r="U2007" s="216"/>
      <c r="V2007" s="216"/>
    </row>
    <row r="2008" spans="1:22" x14ac:dyDescent="0.3">
      <c r="A2008" s="117" t="e">
        <f>SUM(A1967:A2006)-(40-B2009)*A2006</f>
        <v>#VALUE!</v>
      </c>
      <c r="B2008" s="117" t="e">
        <f>SUM(C1967:C2006)-(40-(B2009))*C2006</f>
        <v>#VALUE!</v>
      </c>
      <c r="C2008" s="117"/>
      <c r="D2008" s="117"/>
      <c r="E2008" s="117"/>
      <c r="F2008" s="117"/>
      <c r="G2008" s="117"/>
      <c r="H2008" s="117"/>
      <c r="I2008" s="216"/>
      <c r="J2008" s="216"/>
      <c r="K2008" s="216"/>
      <c r="L2008" s="216"/>
      <c r="M2008" s="216"/>
      <c r="N2008" s="216"/>
      <c r="O2008" s="216"/>
      <c r="P2008" s="216"/>
      <c r="Q2008" s="216"/>
      <c r="R2008" s="216"/>
      <c r="S2008" s="216"/>
      <c r="T2008" s="216"/>
      <c r="U2008" s="216"/>
      <c r="V2008" s="216"/>
    </row>
    <row r="2009" spans="1:22" x14ac:dyDescent="0.3">
      <c r="A2009" s="117" t="s">
        <v>13</v>
      </c>
      <c r="B2009" s="117">
        <f>EINGABEN!$A$46</f>
        <v>0</v>
      </c>
      <c r="C2009" s="117" t="s">
        <v>18</v>
      </c>
      <c r="D2009" s="117"/>
      <c r="E2009" s="117"/>
      <c r="F2009" s="117"/>
      <c r="G2009" s="117"/>
      <c r="H2009" s="117"/>
      <c r="I2009" s="216"/>
      <c r="J2009" s="216"/>
      <c r="K2009" s="216"/>
      <c r="L2009" s="216"/>
      <c r="M2009" s="216"/>
      <c r="N2009" s="216"/>
      <c r="O2009" s="216"/>
      <c r="P2009" s="216"/>
      <c r="Q2009" s="216"/>
      <c r="R2009" s="216"/>
      <c r="S2009" s="216"/>
      <c r="T2009" s="216"/>
      <c r="U2009" s="216"/>
      <c r="V2009" s="216"/>
    </row>
    <row r="2010" spans="1:22" x14ac:dyDescent="0.3">
      <c r="A2010" s="117"/>
      <c r="B2010" s="117"/>
      <c r="C2010" s="117"/>
      <c r="D2010" s="117"/>
      <c r="E2010" s="117"/>
      <c r="F2010" s="117"/>
      <c r="G2010" s="117"/>
      <c r="H2010" s="117"/>
      <c r="I2010" s="216"/>
      <c r="J2010" s="216"/>
      <c r="K2010" s="216"/>
      <c r="L2010" s="216"/>
      <c r="M2010" s="216"/>
      <c r="N2010" s="216"/>
      <c r="O2010" s="216"/>
      <c r="P2010" s="216"/>
      <c r="Q2010" s="216"/>
      <c r="R2010" s="216"/>
      <c r="S2010" s="216"/>
      <c r="T2010" s="216"/>
      <c r="U2010" s="216"/>
      <c r="V2010" s="216"/>
    </row>
    <row r="2011" spans="1:22" x14ac:dyDescent="0.3">
      <c r="A2011" s="117" t="s">
        <v>11</v>
      </c>
      <c r="B2011" s="117" t="e">
        <f>(B2009*M2008-A2008*I2008)</f>
        <v>#VALUE!</v>
      </c>
      <c r="C2011" s="117" t="s">
        <v>19</v>
      </c>
      <c r="D2011" s="117"/>
      <c r="E2011" s="117" t="s">
        <v>40</v>
      </c>
      <c r="F2011" s="117"/>
      <c r="G2011" s="117"/>
      <c r="H2011" s="117"/>
      <c r="I2011" s="216"/>
      <c r="J2011" s="216"/>
      <c r="K2011" s="216"/>
      <c r="L2011" s="216"/>
      <c r="M2011" s="216"/>
      <c r="N2011" s="216"/>
      <c r="O2011" s="216"/>
      <c r="P2011" s="216"/>
      <c r="Q2011" s="216"/>
      <c r="R2011" s="216"/>
      <c r="S2011" s="216"/>
      <c r="T2011" s="216"/>
      <c r="U2011" s="216"/>
      <c r="V2011" s="216"/>
    </row>
    <row r="2012" spans="1:22" x14ac:dyDescent="0.3">
      <c r="A2012" s="117"/>
      <c r="B2012" s="117"/>
      <c r="C2012" s="117"/>
      <c r="D2012" s="117"/>
      <c r="E2012" s="117"/>
      <c r="F2012" s="117"/>
      <c r="G2012" s="117"/>
      <c r="H2012" s="117"/>
      <c r="I2012" s="216"/>
      <c r="J2012" s="216"/>
      <c r="K2012" s="216"/>
      <c r="L2012" s="216"/>
      <c r="M2012" s="216"/>
      <c r="N2012" s="216"/>
      <c r="O2012" s="216"/>
      <c r="P2012" s="216"/>
      <c r="Q2012" s="216"/>
      <c r="R2012" s="216"/>
      <c r="S2012" s="216"/>
      <c r="T2012" s="216"/>
      <c r="U2012" s="216"/>
      <c r="V2012" s="216"/>
    </row>
    <row r="2013" spans="1:22" x14ac:dyDescent="0.3">
      <c r="A2013" s="117" t="s">
        <v>16</v>
      </c>
      <c r="B2013" s="117" t="e">
        <f>(B2009*B2008-A2008^2)</f>
        <v>#VALUE!</v>
      </c>
      <c r="C2013" s="117" t="s">
        <v>0</v>
      </c>
      <c r="D2013" s="117"/>
      <c r="E2013" s="117" t="s">
        <v>41</v>
      </c>
      <c r="F2013" s="117"/>
      <c r="G2013" s="117"/>
      <c r="H2013" s="117"/>
      <c r="I2013" s="216"/>
      <c r="J2013" s="216"/>
      <c r="K2013" s="216"/>
      <c r="L2013" s="216"/>
      <c r="M2013" s="216"/>
      <c r="N2013" s="216"/>
      <c r="O2013" s="216"/>
      <c r="P2013" s="216"/>
      <c r="Q2013" s="216"/>
      <c r="R2013" s="216"/>
      <c r="S2013" s="216"/>
      <c r="T2013" s="216"/>
      <c r="U2013" s="216"/>
      <c r="V2013" s="216"/>
    </row>
    <row r="2014" spans="1:22" x14ac:dyDescent="0.3">
      <c r="A2014" s="117"/>
      <c r="B2014" s="117"/>
      <c r="C2014" s="117"/>
      <c r="D2014" s="117"/>
      <c r="E2014" s="117"/>
      <c r="F2014" s="117"/>
      <c r="G2014" s="117"/>
      <c r="H2014" s="117"/>
      <c r="I2014" s="216"/>
      <c r="J2014" s="216"/>
      <c r="K2014" s="216"/>
      <c r="L2014" s="216"/>
      <c r="M2014" s="216"/>
      <c r="N2014" s="216"/>
      <c r="O2014" s="216"/>
      <c r="P2014" s="216"/>
      <c r="Q2014" s="216"/>
      <c r="R2014" s="216"/>
      <c r="S2014" s="216"/>
      <c r="T2014" s="216"/>
      <c r="U2014" s="216"/>
      <c r="V2014" s="216"/>
    </row>
    <row r="2015" spans="1:22" x14ac:dyDescent="0.3">
      <c r="A2015" s="117" t="s">
        <v>15</v>
      </c>
      <c r="B2015" s="117">
        <f>(B2009*K2008-(I2008^2))</f>
        <v>0</v>
      </c>
      <c r="C2015" s="117"/>
      <c r="D2015" s="117"/>
      <c r="E2015" s="117"/>
      <c r="F2015" s="117"/>
      <c r="G2015" s="117"/>
      <c r="H2015" s="117"/>
      <c r="I2015" s="216"/>
      <c r="J2015" s="216"/>
      <c r="K2015" s="216"/>
      <c r="L2015" s="216"/>
      <c r="M2015" s="216"/>
      <c r="N2015" s="216"/>
      <c r="O2015" s="216"/>
      <c r="P2015" s="216"/>
      <c r="Q2015" s="216"/>
      <c r="R2015" s="216"/>
      <c r="S2015" s="216"/>
      <c r="T2015" s="216"/>
      <c r="U2015" s="216"/>
      <c r="V2015" s="216"/>
    </row>
    <row r="2016" spans="1:22" x14ac:dyDescent="0.3">
      <c r="A2016" s="117"/>
      <c r="B2016" s="117"/>
      <c r="C2016" s="117"/>
      <c r="D2016" s="117"/>
      <c r="E2016" s="117"/>
      <c r="F2016" s="117"/>
      <c r="G2016" s="117"/>
      <c r="H2016" s="117"/>
      <c r="I2016" s="216"/>
      <c r="J2016" s="216"/>
      <c r="K2016" s="216"/>
      <c r="L2016" s="216"/>
      <c r="M2016" s="216"/>
      <c r="N2016" s="216"/>
      <c r="O2016" s="216"/>
      <c r="P2016" s="216"/>
      <c r="Q2016" s="216"/>
      <c r="R2016" s="216"/>
      <c r="S2016" s="216"/>
      <c r="T2016" s="216"/>
      <c r="U2016" s="216"/>
      <c r="V2016" s="216"/>
    </row>
    <row r="2017" spans="1:22" x14ac:dyDescent="0.3">
      <c r="A2017" s="117"/>
      <c r="B2017" s="117"/>
      <c r="C2017" s="117" t="s">
        <v>35</v>
      </c>
      <c r="D2017" s="117"/>
      <c r="E2017" s="117"/>
      <c r="F2017" s="117" t="e">
        <f>ABS(B2011)/((B2013*B2015)^0.5)</f>
        <v>#VALUE!</v>
      </c>
      <c r="G2017" s="117"/>
      <c r="H2017" s="117"/>
      <c r="I2017" s="216"/>
      <c r="J2017" s="216"/>
      <c r="K2017" s="216"/>
      <c r="L2017" s="216"/>
      <c r="M2017" s="216"/>
      <c r="N2017" s="216"/>
      <c r="O2017" s="216"/>
      <c r="P2017" s="216"/>
      <c r="Q2017" s="216"/>
      <c r="R2017" s="216"/>
      <c r="S2017" s="216"/>
      <c r="T2017" s="216"/>
      <c r="U2017" s="216"/>
      <c r="V2017" s="216"/>
    </row>
    <row r="2018" spans="1:22" x14ac:dyDescent="0.3">
      <c r="A2018" s="117"/>
      <c r="B2018" s="117"/>
      <c r="C2018" s="117"/>
      <c r="D2018" s="117"/>
      <c r="E2018" s="117"/>
      <c r="F2018" s="117"/>
      <c r="G2018" s="117"/>
      <c r="H2018" s="117"/>
      <c r="I2018" s="216"/>
      <c r="J2018" s="216"/>
      <c r="K2018" s="216"/>
      <c r="L2018" s="216"/>
      <c r="M2018" s="216"/>
      <c r="N2018" s="216"/>
      <c r="O2018" s="216"/>
      <c r="P2018" s="216"/>
      <c r="Q2018" s="216"/>
      <c r="R2018" s="216"/>
      <c r="S2018" s="216"/>
      <c r="T2018" s="216"/>
      <c r="U2018" s="216"/>
      <c r="V2018" s="216"/>
    </row>
    <row r="2019" spans="1:22" x14ac:dyDescent="0.3">
      <c r="A2019" s="117"/>
      <c r="B2019" s="117"/>
      <c r="C2019" s="117" t="s">
        <v>36</v>
      </c>
      <c r="D2019" s="117"/>
      <c r="E2019" s="117"/>
      <c r="F2019" s="117" t="e">
        <f>IF(D2027*F2027=0,0,F2017)</f>
        <v>#VALUE!</v>
      </c>
      <c r="G2019" s="117"/>
      <c r="H2019" s="117"/>
      <c r="I2019" s="216"/>
      <c r="J2019" s="216"/>
      <c r="K2019" s="216"/>
      <c r="L2019" s="216"/>
      <c r="M2019" s="216"/>
      <c r="N2019" s="216"/>
      <c r="O2019" s="216"/>
      <c r="P2019" s="216"/>
      <c r="Q2019" s="216"/>
      <c r="R2019" s="216"/>
      <c r="S2019" s="216"/>
      <c r="T2019" s="216"/>
      <c r="U2019" s="216"/>
      <c r="V2019" s="216"/>
    </row>
    <row r="2020" spans="1:22" x14ac:dyDescent="0.3">
      <c r="A2020" s="117"/>
      <c r="B2020" s="117"/>
      <c r="C2020" s="117"/>
      <c r="D2020" s="117"/>
      <c r="E2020" s="117"/>
      <c r="F2020" s="117"/>
      <c r="G2020" s="117"/>
      <c r="H2020" s="117"/>
      <c r="I2020" s="216"/>
      <c r="J2020" s="216"/>
      <c r="K2020" s="216"/>
      <c r="L2020" s="216"/>
      <c r="M2020" s="216"/>
      <c r="N2020" s="216"/>
      <c r="O2020" s="216"/>
      <c r="P2020" s="216"/>
      <c r="Q2020" s="216"/>
      <c r="R2020" s="216"/>
      <c r="S2020" s="216"/>
      <c r="T2020" s="216"/>
      <c r="U2020" s="216"/>
      <c r="V2020" s="216"/>
    </row>
    <row r="2021" spans="1:22" x14ac:dyDescent="0.3">
      <c r="A2021" s="117"/>
      <c r="B2021" s="117"/>
      <c r="C2021" s="117" t="s">
        <v>28</v>
      </c>
      <c r="D2021" s="117" t="e">
        <f>(I2008-F2021*A2008)/B2009</f>
        <v>#VALUE!</v>
      </c>
      <c r="E2021" s="117" t="s">
        <v>31</v>
      </c>
      <c r="F2021" s="117" t="e">
        <f>(B2011/B2013)</f>
        <v>#VALUE!</v>
      </c>
      <c r="G2021" s="117"/>
      <c r="H2021" s="117"/>
      <c r="I2021" s="216"/>
      <c r="J2021" s="216"/>
      <c r="K2021" s="216"/>
      <c r="L2021" s="216"/>
      <c r="M2021" s="216"/>
      <c r="N2021" s="216"/>
      <c r="O2021" s="216"/>
      <c r="P2021" s="216"/>
      <c r="Q2021" s="216"/>
      <c r="R2021" s="216"/>
      <c r="S2021" s="216"/>
      <c r="T2021" s="216"/>
      <c r="U2021" s="216"/>
      <c r="V2021" s="216"/>
    </row>
    <row r="2022" spans="1:22" x14ac:dyDescent="0.3">
      <c r="A2022" s="117"/>
      <c r="B2022" s="117"/>
      <c r="C2022" s="117"/>
      <c r="D2022" s="117"/>
      <c r="E2022" s="117"/>
      <c r="F2022" s="117"/>
      <c r="G2022" s="117"/>
      <c r="H2022" s="117"/>
      <c r="I2022" s="216"/>
      <c r="J2022" s="216"/>
      <c r="K2022" s="216"/>
      <c r="L2022" s="216"/>
      <c r="M2022" s="216"/>
      <c r="N2022" s="216"/>
      <c r="O2022" s="216"/>
      <c r="P2022" s="216"/>
      <c r="Q2022" s="216"/>
      <c r="R2022" s="216"/>
      <c r="S2022" s="216"/>
      <c r="T2022" s="216"/>
      <c r="U2022" s="216"/>
      <c r="V2022" s="216"/>
    </row>
    <row r="2023" spans="1:22" x14ac:dyDescent="0.3">
      <c r="A2023" s="117"/>
      <c r="B2023" s="117"/>
      <c r="C2023" s="117" t="s">
        <v>29</v>
      </c>
      <c r="D2023" s="117" t="e">
        <f>((2.71828184^(-D2021/F2021)))-ABS(V1967-W1967)</f>
        <v>#VALUE!</v>
      </c>
      <c r="E2023" s="117" t="s">
        <v>32</v>
      </c>
      <c r="F2023" s="117">
        <f>'FALL A+F'!$F$159</f>
        <v>0</v>
      </c>
      <c r="G2023" s="117"/>
      <c r="H2023" s="117"/>
      <c r="I2023" s="216"/>
      <c r="J2023" s="216"/>
      <c r="K2023" s="216"/>
      <c r="L2023" s="216"/>
      <c r="M2023" s="216"/>
      <c r="N2023" s="216"/>
      <c r="O2023" s="216"/>
      <c r="P2023" s="216"/>
      <c r="Q2023" s="216"/>
      <c r="R2023" s="216"/>
      <c r="S2023" s="216"/>
      <c r="T2023" s="216"/>
      <c r="U2023" s="216"/>
      <c r="V2023" s="216"/>
    </row>
    <row r="2024" spans="1:22" x14ac:dyDescent="0.3">
      <c r="A2024" s="117"/>
      <c r="B2024" s="117"/>
      <c r="C2024" s="117"/>
      <c r="D2024" s="117"/>
      <c r="E2024" s="117"/>
      <c r="F2024" s="117"/>
      <c r="G2024" s="117"/>
      <c r="H2024" s="117"/>
      <c r="I2024" s="216"/>
      <c r="J2024" s="216"/>
      <c r="K2024" s="216"/>
      <c r="L2024" s="216"/>
      <c r="M2024" s="216"/>
      <c r="N2024" s="216"/>
      <c r="O2024" s="216"/>
      <c r="P2024" s="216"/>
      <c r="Q2024" s="216"/>
      <c r="R2024" s="216"/>
      <c r="S2024" s="216"/>
      <c r="T2024" s="216"/>
      <c r="U2024" s="216"/>
      <c r="V2024" s="216"/>
    </row>
    <row r="2025" spans="1:22" x14ac:dyDescent="0.3">
      <c r="A2025" s="117"/>
      <c r="B2025" s="117"/>
      <c r="C2025" s="117" t="s">
        <v>30</v>
      </c>
      <c r="D2025" s="117">
        <f>(E2006+F2025)</f>
        <v>50.4</v>
      </c>
      <c r="E2025" s="117" t="s">
        <v>20</v>
      </c>
      <c r="F2025" s="117">
        <f>(MAX(B1886:B1925)-MIN(B1886:B1925))*4.6</f>
        <v>41.4</v>
      </c>
      <c r="G2025" s="117"/>
      <c r="H2025" s="117"/>
      <c r="I2025" s="216"/>
      <c r="J2025" s="216"/>
      <c r="K2025" s="216"/>
      <c r="L2025" s="216"/>
      <c r="M2025" s="216"/>
      <c r="N2025" s="216"/>
      <c r="O2025" s="216"/>
      <c r="P2025" s="216"/>
      <c r="Q2025" s="216"/>
      <c r="R2025" s="216"/>
      <c r="S2025" s="216"/>
      <c r="T2025" s="216"/>
      <c r="U2025" s="216"/>
      <c r="V2025" s="216"/>
    </row>
    <row r="2026" spans="1:22" x14ac:dyDescent="0.3">
      <c r="A2026" s="117"/>
      <c r="B2026" s="117"/>
      <c r="C2026" s="117"/>
      <c r="D2026" s="117"/>
      <c r="E2026" s="117"/>
      <c r="F2026" s="117"/>
      <c r="G2026" s="117"/>
      <c r="H2026" s="117"/>
      <c r="I2026" s="216"/>
      <c r="J2026" s="216"/>
      <c r="K2026" s="216"/>
      <c r="L2026" s="216"/>
      <c r="M2026" s="216"/>
      <c r="N2026" s="216"/>
      <c r="O2026" s="216"/>
      <c r="P2026" s="216"/>
      <c r="Q2026" s="216"/>
      <c r="R2026" s="216"/>
      <c r="S2026" s="216"/>
      <c r="T2026" s="216"/>
      <c r="U2026" s="216"/>
      <c r="V2026" s="216"/>
    </row>
    <row r="2027" spans="1:22" x14ac:dyDescent="0.3">
      <c r="A2027" s="117"/>
      <c r="B2027" s="117"/>
      <c r="C2027" s="117" t="s">
        <v>22</v>
      </c>
      <c r="D2027" s="117" t="e">
        <f>IF(A2006&lt;D2023,0,F2017)</f>
        <v>#VALUE!</v>
      </c>
      <c r="E2027" s="117" t="s">
        <v>24</v>
      </c>
      <c r="F2027" s="117" t="e">
        <f>IF(A1967&gt;D2023,0,D2023)</f>
        <v>#VALUE!</v>
      </c>
      <c r="G2027" s="117"/>
      <c r="H2027" s="117"/>
      <c r="I2027" s="216"/>
      <c r="J2027" s="216"/>
      <c r="K2027" s="216"/>
      <c r="L2027" s="216"/>
      <c r="M2027" s="216"/>
      <c r="N2027" s="216"/>
      <c r="O2027" s="216"/>
      <c r="P2027" s="216"/>
      <c r="Q2027" s="216"/>
      <c r="R2027" s="216"/>
      <c r="S2027" s="216"/>
      <c r="T2027" s="216"/>
      <c r="U2027" s="216"/>
      <c r="V2027" s="216"/>
    </row>
    <row r="2028" spans="1:22" x14ac:dyDescent="0.3">
      <c r="A2028" s="117"/>
      <c r="B2028" s="117"/>
      <c r="C2028" s="117"/>
      <c r="D2028" s="117"/>
      <c r="E2028" s="117"/>
      <c r="F2028" s="117"/>
      <c r="G2028" s="117"/>
      <c r="H2028" s="117"/>
      <c r="I2028" s="216"/>
      <c r="J2028" s="216"/>
      <c r="K2028" s="216"/>
      <c r="L2028" s="216"/>
      <c r="M2028" s="216"/>
      <c r="N2028" s="216"/>
      <c r="O2028" s="216"/>
      <c r="P2028" s="216"/>
      <c r="Q2028" s="216"/>
      <c r="R2028" s="216"/>
      <c r="S2028" s="216"/>
      <c r="T2028" s="216"/>
      <c r="U2028" s="216"/>
      <c r="V2028" s="216"/>
    </row>
    <row r="2029" spans="1:22" x14ac:dyDescent="0.3">
      <c r="A2029" s="117"/>
      <c r="B2029" s="117"/>
      <c r="C2029" s="117" t="s">
        <v>23</v>
      </c>
      <c r="D2029" s="117" t="s">
        <v>21</v>
      </c>
      <c r="E2029" s="117"/>
      <c r="F2029" s="117"/>
      <c r="G2029" s="117"/>
      <c r="H2029" s="117"/>
      <c r="I2029" s="216"/>
      <c r="J2029" s="216"/>
      <c r="K2029" s="216"/>
      <c r="L2029" s="216"/>
      <c r="M2029" s="216"/>
      <c r="N2029" s="216"/>
      <c r="O2029" s="216"/>
      <c r="P2029" s="216"/>
      <c r="Q2029" s="216"/>
      <c r="R2029" s="216"/>
      <c r="S2029" s="216"/>
      <c r="T2029" s="216"/>
      <c r="U2029" s="216"/>
      <c r="V2029" s="216"/>
    </row>
    <row r="2030" spans="1:22" x14ac:dyDescent="0.3">
      <c r="A2030" s="117"/>
      <c r="B2030" s="117"/>
      <c r="C2030" s="117"/>
      <c r="D2030" s="117"/>
      <c r="E2030" s="117"/>
      <c r="F2030" s="117"/>
      <c r="G2030" s="117"/>
      <c r="H2030" s="117"/>
      <c r="I2030" s="216"/>
      <c r="J2030" s="216"/>
      <c r="K2030" s="216"/>
      <c r="L2030" s="216"/>
      <c r="M2030" s="216"/>
      <c r="N2030" s="216"/>
      <c r="O2030" s="216"/>
      <c r="P2030" s="216"/>
      <c r="Q2030" s="216"/>
      <c r="R2030" s="216"/>
      <c r="S2030" s="216"/>
      <c r="T2030" s="216"/>
      <c r="U2030" s="216"/>
      <c r="V2030" s="216"/>
    </row>
    <row r="2031" spans="1:22" x14ac:dyDescent="0.3">
      <c r="A2031" s="117"/>
      <c r="B2031" s="117"/>
      <c r="C2031" s="117"/>
      <c r="D2031" s="117"/>
      <c r="E2031" s="117"/>
      <c r="F2031" s="117"/>
      <c r="G2031" s="117"/>
      <c r="H2031" s="117"/>
      <c r="I2031" s="216"/>
      <c r="J2031" s="216"/>
      <c r="K2031" s="216"/>
      <c r="L2031" s="216"/>
      <c r="M2031" s="216"/>
      <c r="N2031" s="216"/>
      <c r="O2031" s="216"/>
      <c r="P2031" s="216"/>
      <c r="Q2031" s="216"/>
      <c r="R2031" s="216"/>
      <c r="S2031" s="216"/>
      <c r="T2031" s="216"/>
      <c r="U2031" s="216"/>
      <c r="V2031" s="216"/>
    </row>
    <row r="2032" spans="1:22" x14ac:dyDescent="0.3">
      <c r="A2032" s="117"/>
      <c r="B2032" s="117"/>
      <c r="C2032" s="117" t="s">
        <v>25</v>
      </c>
      <c r="D2032" s="117"/>
      <c r="E2032" s="117"/>
      <c r="F2032" s="117"/>
      <c r="G2032" s="117"/>
      <c r="H2032" s="117"/>
      <c r="I2032" s="216"/>
      <c r="J2032" s="216"/>
      <c r="K2032" s="216"/>
      <c r="L2032" s="216"/>
      <c r="M2032" s="216"/>
      <c r="N2032" s="216"/>
      <c r="O2032" s="216"/>
      <c r="P2032" s="216"/>
      <c r="Q2032" s="216"/>
      <c r="R2032" s="216"/>
      <c r="S2032" s="216"/>
      <c r="T2032" s="216"/>
      <c r="U2032" s="216"/>
      <c r="V2032" s="216"/>
    </row>
    <row r="2033" spans="1:22" x14ac:dyDescent="0.3">
      <c r="A2033" s="117"/>
      <c r="B2033" s="117"/>
      <c r="C2033" s="117"/>
      <c r="D2033" s="117"/>
      <c r="E2033" s="117"/>
      <c r="F2033" s="117"/>
      <c r="G2033" s="117"/>
      <c r="H2033" s="117"/>
      <c r="I2033" s="216"/>
      <c r="J2033" s="216"/>
      <c r="K2033" s="216"/>
      <c r="L2033" s="216"/>
      <c r="M2033" s="216"/>
      <c r="N2033" s="216"/>
      <c r="O2033" s="216"/>
      <c r="P2033" s="216"/>
      <c r="Q2033" s="216"/>
      <c r="R2033" s="216"/>
      <c r="S2033" s="216"/>
      <c r="T2033" s="216"/>
      <c r="U2033" s="216"/>
      <c r="V2033" s="216"/>
    </row>
    <row r="2034" spans="1:22" x14ac:dyDescent="0.3">
      <c r="A2034" s="117"/>
      <c r="B2034" s="117"/>
      <c r="C2034" s="117" t="s">
        <v>26</v>
      </c>
      <c r="D2034" s="117">
        <v>700</v>
      </c>
      <c r="E2034" s="117" t="s">
        <v>33</v>
      </c>
      <c r="F2034" s="117" t="e">
        <f>((2.71828184^(F2021*LN((D2034)+ABS(V1967-W1967)))+D2021)/((2.71828184^(F2021*LN((D2034)+ABS(V1967-W1967)))+D2021)+1))*1</f>
        <v>#VALUE!</v>
      </c>
      <c r="G2034" s="117"/>
      <c r="H2034" s="117"/>
      <c r="I2034" s="216"/>
      <c r="J2034" s="216"/>
      <c r="K2034" s="216"/>
      <c r="L2034" s="216"/>
      <c r="M2034" s="216"/>
      <c r="N2034" s="216"/>
      <c r="O2034" s="216"/>
      <c r="P2034" s="216"/>
      <c r="Q2034" s="216"/>
      <c r="R2034" s="216"/>
      <c r="S2034" s="216"/>
      <c r="T2034" s="216"/>
      <c r="U2034" s="216"/>
      <c r="V2034" s="216"/>
    </row>
    <row r="2035" spans="1:22" x14ac:dyDescent="0.3">
      <c r="A2035" s="117"/>
      <c r="B2035" s="117"/>
      <c r="C2035" s="117" t="s">
        <v>49</v>
      </c>
      <c r="D2035" s="117"/>
      <c r="E2035" s="117"/>
      <c r="F2035" s="117"/>
      <c r="G2035" s="117"/>
      <c r="H2035" s="117"/>
      <c r="I2035" s="216"/>
      <c r="J2035" s="216"/>
      <c r="K2035" s="216"/>
      <c r="L2035" s="216"/>
      <c r="M2035" s="216"/>
      <c r="N2035" s="216"/>
      <c r="O2035" s="216"/>
      <c r="P2035" s="216"/>
      <c r="Q2035" s="216"/>
      <c r="R2035" s="216"/>
      <c r="S2035" s="216"/>
      <c r="T2035" s="216"/>
      <c r="U2035" s="216"/>
      <c r="V2035" s="216"/>
    </row>
    <row r="2036" spans="1:22" x14ac:dyDescent="0.3">
      <c r="A2036" s="117"/>
      <c r="B2036" s="117"/>
      <c r="C2036" s="117"/>
      <c r="D2036" s="117"/>
      <c r="E2036" s="117"/>
      <c r="F2036" s="117"/>
      <c r="G2036" s="117"/>
      <c r="H2036" s="117"/>
      <c r="I2036" s="216"/>
      <c r="J2036" s="216"/>
      <c r="K2036" s="216"/>
      <c r="L2036" s="216"/>
      <c r="M2036" s="216"/>
      <c r="N2036" s="216"/>
      <c r="O2036" s="216"/>
      <c r="P2036" s="216"/>
      <c r="Q2036" s="216"/>
      <c r="R2036" s="216"/>
      <c r="S2036" s="216"/>
      <c r="T2036" s="216"/>
      <c r="U2036" s="216"/>
      <c r="V2036" s="216"/>
    </row>
    <row r="2037" spans="1:22" x14ac:dyDescent="0.3">
      <c r="A2037" s="117"/>
      <c r="B2037" s="117"/>
      <c r="C2037" s="117" t="s">
        <v>27</v>
      </c>
      <c r="D2037" s="117">
        <v>302.83999999999997</v>
      </c>
      <c r="E2037" s="117" t="s">
        <v>34</v>
      </c>
      <c r="F2037" s="117" t="e">
        <f>(2.71828184^((LN((D2037/D2025)/(1-(D2037/D2025)))-D2021)/F2021))</f>
        <v>#NUM!</v>
      </c>
      <c r="G2037" s="117"/>
      <c r="H2037" s="117"/>
      <c r="I2037" s="216"/>
      <c r="J2037" s="216"/>
      <c r="K2037" s="216"/>
      <c r="L2037" s="216"/>
      <c r="M2037" s="216"/>
      <c r="N2037" s="216"/>
      <c r="O2037" s="216"/>
      <c r="P2037" s="216"/>
      <c r="Q2037" s="216"/>
      <c r="R2037" s="216"/>
      <c r="S2037" s="216"/>
      <c r="T2037" s="216"/>
      <c r="U2037" s="216"/>
      <c r="V2037" s="216"/>
    </row>
    <row r="2038" spans="1:22" x14ac:dyDescent="0.3">
      <c r="A2038" s="117"/>
      <c r="B2038" s="117"/>
      <c r="C2038" s="117" t="s">
        <v>38</v>
      </c>
      <c r="D2038" s="117"/>
      <c r="E2038" s="117"/>
      <c r="F2038" s="117"/>
      <c r="G2038" s="117"/>
      <c r="H2038" s="117"/>
      <c r="I2038" s="216"/>
      <c r="J2038" s="216"/>
      <c r="K2038" s="216"/>
      <c r="L2038" s="216"/>
      <c r="M2038" s="216"/>
      <c r="N2038" s="216"/>
      <c r="O2038" s="216"/>
      <c r="P2038" s="216"/>
      <c r="Q2038" s="216"/>
      <c r="R2038" s="216"/>
      <c r="S2038" s="216"/>
      <c r="T2038" s="216"/>
      <c r="U2038" s="216"/>
      <c r="V2038" s="216"/>
    </row>
    <row r="2039" spans="1:22" x14ac:dyDescent="0.3">
      <c r="A2039" s="117"/>
      <c r="B2039" s="117"/>
      <c r="C2039" s="117" t="s">
        <v>39</v>
      </c>
      <c r="D2039" s="117"/>
      <c r="E2039" s="117"/>
      <c r="F2039" s="117"/>
      <c r="G2039" s="117"/>
      <c r="H2039" s="117"/>
      <c r="I2039" s="216"/>
      <c r="J2039" s="216"/>
      <c r="K2039" s="216"/>
      <c r="L2039" s="216"/>
      <c r="M2039" s="216"/>
      <c r="N2039" s="216"/>
      <c r="O2039" s="216"/>
      <c r="P2039" s="216"/>
      <c r="Q2039" s="216"/>
      <c r="R2039" s="216"/>
      <c r="S2039" s="216"/>
      <c r="T2039" s="216"/>
      <c r="U2039" s="216"/>
      <c r="V2039" s="216"/>
    </row>
    <row r="2040" spans="1:22" x14ac:dyDescent="0.3">
      <c r="A2040" s="117"/>
      <c r="B2040" s="117"/>
      <c r="C2040" s="117"/>
      <c r="D2040" s="117"/>
      <c r="E2040" s="117"/>
      <c r="F2040" s="117"/>
      <c r="G2040" s="117"/>
      <c r="H2040" s="117"/>
      <c r="I2040" s="216"/>
      <c r="J2040" s="216"/>
      <c r="K2040" s="216"/>
      <c r="L2040" s="216"/>
      <c r="M2040" s="216"/>
      <c r="N2040" s="216"/>
      <c r="O2040" s="216"/>
      <c r="P2040" s="216"/>
      <c r="Q2040" s="216"/>
      <c r="R2040" s="216"/>
      <c r="S2040" s="216"/>
      <c r="T2040" s="216"/>
      <c r="U2040" s="216"/>
      <c r="V2040" s="216"/>
    </row>
    <row r="2041" spans="1:22" x14ac:dyDescent="0.3">
      <c r="A2041" s="117"/>
      <c r="B2041" s="117"/>
      <c r="C2041" s="117"/>
      <c r="D2041" s="117"/>
      <c r="E2041" s="117"/>
      <c r="F2041" s="117"/>
      <c r="G2041" s="117"/>
      <c r="H2041" s="117"/>
      <c r="I2041" s="216"/>
      <c r="J2041" s="216"/>
      <c r="K2041" s="216"/>
      <c r="L2041" s="216"/>
      <c r="M2041" s="216"/>
      <c r="N2041" s="216"/>
      <c r="O2041" s="216"/>
      <c r="P2041" s="216"/>
      <c r="Q2041" s="216"/>
      <c r="R2041" s="216"/>
      <c r="S2041" s="216"/>
      <c r="T2041" s="216"/>
      <c r="U2041" s="216"/>
      <c r="V2041" s="216"/>
    </row>
    <row r="2042" spans="1:22" x14ac:dyDescent="0.3">
      <c r="A2042" s="117"/>
      <c r="B2042" s="117"/>
      <c r="C2042" s="117"/>
      <c r="D2042" s="117"/>
      <c r="E2042" s="117"/>
      <c r="F2042" s="117"/>
      <c r="G2042" s="117"/>
      <c r="H2042" s="117"/>
      <c r="I2042" s="216"/>
      <c r="J2042" s="216"/>
      <c r="K2042" s="216"/>
      <c r="L2042" s="216"/>
      <c r="M2042" s="216"/>
      <c r="N2042" s="216"/>
      <c r="O2042" s="216"/>
      <c r="P2042" s="216"/>
      <c r="Q2042" s="216"/>
      <c r="R2042" s="216"/>
      <c r="S2042" s="216"/>
      <c r="T2042" s="216"/>
      <c r="U2042" s="216"/>
      <c r="V2042" s="216"/>
    </row>
    <row r="2043" spans="1:22" x14ac:dyDescent="0.3">
      <c r="A2043" s="117"/>
      <c r="B2043" s="117"/>
      <c r="C2043" s="117"/>
      <c r="D2043" s="117"/>
      <c r="E2043" s="117"/>
      <c r="F2043" s="117"/>
      <c r="G2043" s="117"/>
      <c r="H2043" s="117"/>
      <c r="I2043" s="216"/>
      <c r="J2043" s="216"/>
      <c r="K2043" s="216"/>
      <c r="L2043" s="216"/>
      <c r="M2043" s="216"/>
      <c r="N2043" s="216"/>
      <c r="O2043" s="216"/>
      <c r="P2043" s="216"/>
      <c r="Q2043" s="216"/>
      <c r="R2043" s="216"/>
      <c r="S2043" s="216"/>
      <c r="T2043" s="216"/>
      <c r="U2043" s="216"/>
      <c r="V2043" s="216"/>
    </row>
    <row r="2044" spans="1:22" x14ac:dyDescent="0.3">
      <c r="A2044" s="117"/>
      <c r="B2044" s="117"/>
      <c r="C2044" s="117"/>
      <c r="D2044" s="117"/>
      <c r="E2044" s="117"/>
      <c r="F2044" s="117"/>
      <c r="G2044" s="117"/>
      <c r="H2044" s="117"/>
      <c r="I2044" s="216"/>
      <c r="J2044" s="216"/>
      <c r="K2044" s="216"/>
      <c r="L2044" s="216"/>
      <c r="M2044" s="216"/>
      <c r="N2044" s="216"/>
      <c r="O2044" s="216"/>
      <c r="P2044" s="216"/>
      <c r="Q2044" s="216"/>
      <c r="R2044" s="216"/>
      <c r="S2044" s="216"/>
      <c r="T2044" s="216"/>
      <c r="U2044" s="216"/>
      <c r="V2044" s="216"/>
    </row>
    <row r="2045" spans="1:22" x14ac:dyDescent="0.3">
      <c r="A2045" s="117"/>
      <c r="B2045" s="117"/>
      <c r="C2045" s="117"/>
      <c r="D2045" s="117"/>
      <c r="E2045" s="117"/>
      <c r="F2045" s="117"/>
      <c r="G2045" s="117"/>
      <c r="H2045" s="117"/>
      <c r="I2045" s="216"/>
      <c r="J2045" s="216"/>
      <c r="K2045" s="216"/>
      <c r="L2045" s="216"/>
      <c r="M2045" s="216"/>
      <c r="N2045" s="216"/>
      <c r="O2045" s="216"/>
      <c r="P2045" s="216"/>
      <c r="Q2045" s="216"/>
      <c r="R2045" s="216"/>
      <c r="S2045" s="216"/>
      <c r="T2045" s="216"/>
      <c r="U2045" s="216"/>
      <c r="V2045" s="216"/>
    </row>
    <row r="2046" spans="1:22" x14ac:dyDescent="0.3">
      <c r="A2046" s="117"/>
      <c r="B2046" s="117"/>
      <c r="C2046" s="117"/>
      <c r="D2046" s="117"/>
      <c r="E2046" s="117"/>
      <c r="F2046" s="117"/>
      <c r="G2046" s="117"/>
      <c r="H2046" s="117"/>
      <c r="I2046" s="216"/>
      <c r="J2046" s="216"/>
      <c r="K2046" s="216"/>
      <c r="L2046" s="216"/>
      <c r="M2046" s="216"/>
      <c r="N2046" s="216"/>
      <c r="O2046" s="216"/>
      <c r="P2046" s="216"/>
      <c r="Q2046" s="216"/>
      <c r="R2046" s="216"/>
      <c r="S2046" s="216"/>
      <c r="T2046" s="216"/>
      <c r="U2046" s="216"/>
      <c r="V2046" s="216"/>
    </row>
    <row r="2047" spans="1:22" x14ac:dyDescent="0.3">
      <c r="A2047" s="117" t="s">
        <v>7</v>
      </c>
      <c r="B2047" s="117" t="s">
        <v>8</v>
      </c>
      <c r="C2047" s="117" t="s">
        <v>12</v>
      </c>
      <c r="D2047" s="117" t="s">
        <v>9</v>
      </c>
      <c r="E2047" s="117" t="s">
        <v>10</v>
      </c>
      <c r="F2047" s="117" t="s">
        <v>17</v>
      </c>
      <c r="G2047" s="117" t="s">
        <v>14</v>
      </c>
      <c r="H2047" s="117"/>
      <c r="I2047" s="216"/>
      <c r="J2047" s="216"/>
      <c r="K2047" s="216"/>
      <c r="L2047" s="216"/>
      <c r="M2047" s="216"/>
      <c r="N2047" s="216"/>
      <c r="O2047" s="216"/>
      <c r="P2047" s="216"/>
      <c r="Q2047" s="216"/>
      <c r="R2047" s="216"/>
      <c r="S2047" s="216"/>
      <c r="T2047" s="216"/>
      <c r="U2047" s="216"/>
      <c r="V2047" s="216"/>
    </row>
    <row r="2048" spans="1:22" x14ac:dyDescent="0.3">
      <c r="A2048" s="117">
        <f t="shared" ref="A2048:B2067" si="137">A6</f>
        <v>0</v>
      </c>
      <c r="B2048" s="117">
        <f t="shared" si="137"/>
        <v>0</v>
      </c>
      <c r="C2048" s="117">
        <f t="shared" ref="C2048:C2087" si="138">(A2048^2)</f>
        <v>0</v>
      </c>
      <c r="D2048" s="117">
        <f>IF(B2048=0,E2048,B2048)</f>
        <v>9</v>
      </c>
      <c r="E2048" s="117">
        <f>MAX(B2048:B2087)</f>
        <v>9</v>
      </c>
      <c r="F2048" s="117">
        <f>IF(B2048="","",(((E2048+F2106)/(D2048))-10^-0.0000001)^-1)</f>
        <v>0.20833332333947607</v>
      </c>
      <c r="G2048" s="117">
        <f>IF(B2048="",1,F2048)</f>
        <v>0.20833332333947607</v>
      </c>
      <c r="H2048" s="117"/>
      <c r="I2048" s="216"/>
      <c r="J2048" s="216"/>
      <c r="K2048" s="216"/>
      <c r="L2048" s="216"/>
      <c r="M2048" s="216"/>
      <c r="N2048" s="216"/>
      <c r="O2048" s="216"/>
      <c r="P2048" s="216"/>
      <c r="Q2048" s="216"/>
      <c r="R2048" s="216"/>
      <c r="S2048" s="216"/>
      <c r="T2048" s="216"/>
      <c r="U2048" s="216"/>
      <c r="V2048" s="216"/>
    </row>
    <row r="2049" spans="1:22" x14ac:dyDescent="0.3">
      <c r="A2049" s="117">
        <f t="shared" si="137"/>
        <v>0</v>
      </c>
      <c r="B2049" s="117">
        <f t="shared" si="137"/>
        <v>0</v>
      </c>
      <c r="C2049" s="117">
        <f t="shared" si="138"/>
        <v>0</v>
      </c>
      <c r="D2049" s="117">
        <f t="shared" ref="D2049:D2087" si="139">IF(B2049=0,E2049,B2049)</f>
        <v>9</v>
      </c>
      <c r="E2049" s="117">
        <f>(E2048)</f>
        <v>9</v>
      </c>
      <c r="F2049" s="117">
        <f>IF(B2049="","",(((E2049+F2106)/(D2049))-10^-0.0000001)^-1)</f>
        <v>0.20833332333947607</v>
      </c>
      <c r="G2049" s="117">
        <f t="shared" ref="G2049:G2087" si="140">IF(B2049="",1,F2049)</f>
        <v>0.20833332333947607</v>
      </c>
      <c r="H2049" s="117"/>
      <c r="I2049" s="216"/>
      <c r="J2049" s="216"/>
      <c r="K2049" s="216"/>
      <c r="L2049" s="216"/>
      <c r="M2049" s="216"/>
      <c r="N2049" s="216"/>
      <c r="O2049" s="216"/>
      <c r="P2049" s="216"/>
      <c r="Q2049" s="216"/>
      <c r="R2049" s="216"/>
      <c r="S2049" s="216"/>
      <c r="T2049" s="216"/>
      <c r="U2049" s="216"/>
      <c r="V2049" s="216"/>
    </row>
    <row r="2050" spans="1:22" x14ac:dyDescent="0.3">
      <c r="A2050" s="117">
        <f t="shared" si="137"/>
        <v>0</v>
      </c>
      <c r="B2050" s="117">
        <f t="shared" si="137"/>
        <v>0</v>
      </c>
      <c r="C2050" s="117">
        <f t="shared" si="138"/>
        <v>0</v>
      </c>
      <c r="D2050" s="117">
        <f t="shared" si="139"/>
        <v>9</v>
      </c>
      <c r="E2050" s="117">
        <f t="shared" ref="E2050:E2087" si="141">(E2049)</f>
        <v>9</v>
      </c>
      <c r="F2050" s="117">
        <f>IF(B2050="","",(((E2050+F2106)/(D2050))-10^-0.0000001)^-1)</f>
        <v>0.20833332333947607</v>
      </c>
      <c r="G2050" s="117">
        <f t="shared" si="140"/>
        <v>0.20833332333947607</v>
      </c>
      <c r="H2050" s="117"/>
      <c r="I2050" s="216"/>
      <c r="J2050" s="216"/>
      <c r="K2050" s="216"/>
      <c r="L2050" s="216"/>
      <c r="M2050" s="216"/>
      <c r="N2050" s="216"/>
      <c r="O2050" s="216"/>
      <c r="P2050" s="216"/>
      <c r="Q2050" s="216"/>
      <c r="R2050" s="216"/>
      <c r="S2050" s="216"/>
      <c r="T2050" s="216"/>
      <c r="U2050" s="216"/>
      <c r="V2050" s="216"/>
    </row>
    <row r="2051" spans="1:22" x14ac:dyDescent="0.3">
      <c r="A2051" s="117">
        <f t="shared" si="137"/>
        <v>0</v>
      </c>
      <c r="B2051" s="117">
        <f t="shared" si="137"/>
        <v>0</v>
      </c>
      <c r="C2051" s="117">
        <f t="shared" si="138"/>
        <v>0</v>
      </c>
      <c r="D2051" s="117">
        <f t="shared" si="139"/>
        <v>9</v>
      </c>
      <c r="E2051" s="117">
        <f t="shared" si="141"/>
        <v>9</v>
      </c>
      <c r="F2051" s="117">
        <f>IF(B2051="","",(((E2051+F2106)/(D2051))-10^-0.0000001)^-1)</f>
        <v>0.20833332333947607</v>
      </c>
      <c r="G2051" s="117">
        <f t="shared" si="140"/>
        <v>0.20833332333947607</v>
      </c>
      <c r="H2051" s="117"/>
      <c r="I2051" s="216"/>
      <c r="J2051" s="216"/>
      <c r="K2051" s="216"/>
      <c r="L2051" s="216"/>
      <c r="M2051" s="216"/>
      <c r="N2051" s="216"/>
      <c r="O2051" s="216"/>
      <c r="P2051" s="216"/>
      <c r="Q2051" s="216"/>
      <c r="R2051" s="216"/>
      <c r="S2051" s="216"/>
      <c r="T2051" s="216"/>
      <c r="U2051" s="216"/>
      <c r="V2051" s="216"/>
    </row>
    <row r="2052" spans="1:22" x14ac:dyDescent="0.3">
      <c r="A2052" s="117">
        <f t="shared" si="137"/>
        <v>0</v>
      </c>
      <c r="B2052" s="117">
        <f t="shared" si="137"/>
        <v>0</v>
      </c>
      <c r="C2052" s="117">
        <f t="shared" si="138"/>
        <v>0</v>
      </c>
      <c r="D2052" s="117">
        <f t="shared" si="139"/>
        <v>9</v>
      </c>
      <c r="E2052" s="117">
        <f t="shared" si="141"/>
        <v>9</v>
      </c>
      <c r="F2052" s="117">
        <f>IF(B2052="","",(((E2052+F2106)/(D2052))-10^-0.0000001)^-1)</f>
        <v>0.20833332333947607</v>
      </c>
      <c r="G2052" s="117">
        <f t="shared" si="140"/>
        <v>0.20833332333947607</v>
      </c>
      <c r="H2052" s="117"/>
      <c r="I2052" s="216"/>
      <c r="J2052" s="216"/>
      <c r="K2052" s="216"/>
      <c r="L2052" s="216"/>
      <c r="M2052" s="216"/>
      <c r="N2052" s="216"/>
      <c r="O2052" s="216"/>
      <c r="P2052" s="216"/>
      <c r="Q2052" s="216"/>
      <c r="R2052" s="216"/>
      <c r="S2052" s="216"/>
      <c r="T2052" s="216"/>
      <c r="U2052" s="216"/>
      <c r="V2052" s="216"/>
    </row>
    <row r="2053" spans="1:22" x14ac:dyDescent="0.3">
      <c r="A2053" s="117">
        <f t="shared" si="137"/>
        <v>0</v>
      </c>
      <c r="B2053" s="117">
        <f t="shared" si="137"/>
        <v>0</v>
      </c>
      <c r="C2053" s="117">
        <f t="shared" si="138"/>
        <v>0</v>
      </c>
      <c r="D2053" s="117">
        <f t="shared" si="139"/>
        <v>9</v>
      </c>
      <c r="E2053" s="117">
        <f t="shared" si="141"/>
        <v>9</v>
      </c>
      <c r="F2053" s="117">
        <f>IF(B2053="","",(((E2053+F2106)/(D2053))-10^-0.0000001)^-1)</f>
        <v>0.20833332333947607</v>
      </c>
      <c r="G2053" s="117">
        <f t="shared" si="140"/>
        <v>0.20833332333947607</v>
      </c>
      <c r="H2053" s="117"/>
      <c r="I2053" s="216"/>
      <c r="J2053" s="216"/>
      <c r="K2053" s="216"/>
      <c r="L2053" s="216"/>
      <c r="M2053" s="216"/>
      <c r="N2053" s="216"/>
      <c r="O2053" s="216"/>
      <c r="P2053" s="216"/>
      <c r="Q2053" s="216"/>
      <c r="R2053" s="216"/>
      <c r="S2053" s="216"/>
      <c r="T2053" s="216"/>
      <c r="U2053" s="216"/>
      <c r="V2053" s="216"/>
    </row>
    <row r="2054" spans="1:22" x14ac:dyDescent="0.3">
      <c r="A2054" s="117">
        <f t="shared" si="137"/>
        <v>0</v>
      </c>
      <c r="B2054" s="117">
        <f t="shared" si="137"/>
        <v>0</v>
      </c>
      <c r="C2054" s="117">
        <f t="shared" si="138"/>
        <v>0</v>
      </c>
      <c r="D2054" s="117">
        <f t="shared" si="139"/>
        <v>9</v>
      </c>
      <c r="E2054" s="117">
        <f t="shared" si="141"/>
        <v>9</v>
      </c>
      <c r="F2054" s="117">
        <f>IF(B2054="","",(((E2054+F2106)/(D2054))-10^-0.0000001)^-1)</f>
        <v>0.20833332333947607</v>
      </c>
      <c r="G2054" s="117">
        <f t="shared" si="140"/>
        <v>0.20833332333947607</v>
      </c>
      <c r="H2054" s="117"/>
      <c r="I2054" s="216"/>
      <c r="J2054" s="216"/>
      <c r="K2054" s="216"/>
      <c r="L2054" s="216"/>
      <c r="M2054" s="216"/>
      <c r="N2054" s="216"/>
      <c r="O2054" s="216"/>
      <c r="P2054" s="216"/>
      <c r="Q2054" s="216"/>
      <c r="R2054" s="216"/>
      <c r="S2054" s="216"/>
      <c r="T2054" s="216"/>
      <c r="U2054" s="216"/>
      <c r="V2054" s="216"/>
    </row>
    <row r="2055" spans="1:22" x14ac:dyDescent="0.3">
      <c r="A2055" s="117">
        <f t="shared" si="137"/>
        <v>0</v>
      </c>
      <c r="B2055" s="117">
        <f t="shared" si="137"/>
        <v>0</v>
      </c>
      <c r="C2055" s="117">
        <f t="shared" si="138"/>
        <v>0</v>
      </c>
      <c r="D2055" s="117">
        <f t="shared" si="139"/>
        <v>9</v>
      </c>
      <c r="E2055" s="117">
        <f t="shared" si="141"/>
        <v>9</v>
      </c>
      <c r="F2055" s="117">
        <f>IF(B2055="","",(((E2055+F2106)/(D2055))-10^-0.0000001)^-1)</f>
        <v>0.20833332333947607</v>
      </c>
      <c r="G2055" s="117">
        <f t="shared" si="140"/>
        <v>0.20833332333947607</v>
      </c>
      <c r="H2055" s="117"/>
      <c r="I2055" s="216"/>
      <c r="J2055" s="216"/>
      <c r="K2055" s="216"/>
      <c r="L2055" s="216"/>
      <c r="M2055" s="216"/>
      <c r="N2055" s="216"/>
      <c r="O2055" s="216"/>
      <c r="P2055" s="216"/>
      <c r="Q2055" s="216"/>
      <c r="R2055" s="216"/>
      <c r="S2055" s="216"/>
      <c r="T2055" s="216"/>
      <c r="U2055" s="216"/>
      <c r="V2055" s="216"/>
    </row>
    <row r="2056" spans="1:22" x14ac:dyDescent="0.3">
      <c r="A2056" s="117">
        <f t="shared" si="137"/>
        <v>0</v>
      </c>
      <c r="B2056" s="117">
        <f t="shared" si="137"/>
        <v>0</v>
      </c>
      <c r="C2056" s="117">
        <f t="shared" si="138"/>
        <v>0</v>
      </c>
      <c r="D2056" s="117">
        <f t="shared" si="139"/>
        <v>9</v>
      </c>
      <c r="E2056" s="117">
        <f t="shared" si="141"/>
        <v>9</v>
      </c>
      <c r="F2056" s="117">
        <f>IF(B2056="","",(((E2056+F2106)/(D2056))-10^-0.0000001)^-1)</f>
        <v>0.20833332333947607</v>
      </c>
      <c r="G2056" s="117">
        <f t="shared" si="140"/>
        <v>0.20833332333947607</v>
      </c>
      <c r="H2056" s="117"/>
      <c r="I2056" s="216"/>
      <c r="J2056" s="216"/>
      <c r="K2056" s="216"/>
      <c r="L2056" s="216"/>
      <c r="M2056" s="216"/>
      <c r="N2056" s="216"/>
      <c r="O2056" s="216"/>
      <c r="P2056" s="216"/>
      <c r="Q2056" s="216"/>
      <c r="R2056" s="216"/>
      <c r="S2056" s="216"/>
      <c r="T2056" s="216"/>
      <c r="U2056" s="216"/>
      <c r="V2056" s="216"/>
    </row>
    <row r="2057" spans="1:22" x14ac:dyDescent="0.3">
      <c r="A2057" s="117">
        <f t="shared" si="137"/>
        <v>0</v>
      </c>
      <c r="B2057" s="117">
        <f t="shared" si="137"/>
        <v>0</v>
      </c>
      <c r="C2057" s="117">
        <f t="shared" si="138"/>
        <v>0</v>
      </c>
      <c r="D2057" s="117">
        <f t="shared" si="139"/>
        <v>9</v>
      </c>
      <c r="E2057" s="117">
        <f t="shared" si="141"/>
        <v>9</v>
      </c>
      <c r="F2057" s="117">
        <f>IF(B2057="","",(((E2057+F2106)/(D2057))-10^-0.0000001)^-1)</f>
        <v>0.20833332333947607</v>
      </c>
      <c r="G2057" s="117">
        <f t="shared" si="140"/>
        <v>0.20833332333947607</v>
      </c>
      <c r="H2057" s="117"/>
      <c r="I2057" s="216"/>
      <c r="J2057" s="216"/>
      <c r="K2057" s="216"/>
      <c r="L2057" s="216"/>
      <c r="M2057" s="216"/>
      <c r="N2057" s="216"/>
      <c r="O2057" s="216"/>
      <c r="P2057" s="216"/>
      <c r="Q2057" s="216"/>
      <c r="R2057" s="216"/>
      <c r="S2057" s="216"/>
      <c r="T2057" s="216"/>
      <c r="U2057" s="216"/>
      <c r="V2057" s="216"/>
    </row>
    <row r="2058" spans="1:22" x14ac:dyDescent="0.3">
      <c r="A2058" s="117">
        <f t="shared" si="137"/>
        <v>0</v>
      </c>
      <c r="B2058" s="117">
        <f t="shared" si="137"/>
        <v>0</v>
      </c>
      <c r="C2058" s="117">
        <f t="shared" si="138"/>
        <v>0</v>
      </c>
      <c r="D2058" s="117">
        <f t="shared" si="139"/>
        <v>9</v>
      </c>
      <c r="E2058" s="117">
        <f t="shared" si="141"/>
        <v>9</v>
      </c>
      <c r="F2058" s="117">
        <f>IF(B2058="","",(((E2058+F2106)/(D2058))-10^-0.0000001)^-1)</f>
        <v>0.20833332333947607</v>
      </c>
      <c r="G2058" s="117">
        <f t="shared" si="140"/>
        <v>0.20833332333947607</v>
      </c>
      <c r="H2058" s="117"/>
      <c r="I2058" s="216"/>
      <c r="J2058" s="216"/>
      <c r="K2058" s="216"/>
      <c r="L2058" s="216"/>
      <c r="M2058" s="216"/>
      <c r="N2058" s="216"/>
      <c r="O2058" s="216"/>
      <c r="P2058" s="216"/>
      <c r="Q2058" s="216"/>
      <c r="R2058" s="216"/>
      <c r="S2058" s="216"/>
      <c r="T2058" s="216"/>
      <c r="U2058" s="216"/>
      <c r="V2058" s="216"/>
    </row>
    <row r="2059" spans="1:22" x14ac:dyDescent="0.3">
      <c r="A2059" s="117">
        <f t="shared" si="137"/>
        <v>0</v>
      </c>
      <c r="B2059" s="117">
        <f t="shared" si="137"/>
        <v>0</v>
      </c>
      <c r="C2059" s="117">
        <f t="shared" si="138"/>
        <v>0</v>
      </c>
      <c r="D2059" s="117">
        <f t="shared" si="139"/>
        <v>9</v>
      </c>
      <c r="E2059" s="117">
        <f t="shared" si="141"/>
        <v>9</v>
      </c>
      <c r="F2059" s="117">
        <f>IF(B2059="","",(((E2059+F2106)/(D2059))-10^-0.0000001)^-1)</f>
        <v>0.20833332333947607</v>
      </c>
      <c r="G2059" s="117">
        <f t="shared" si="140"/>
        <v>0.20833332333947607</v>
      </c>
      <c r="H2059" s="117"/>
      <c r="I2059" s="216"/>
      <c r="J2059" s="216"/>
      <c r="K2059" s="216"/>
      <c r="L2059" s="216"/>
      <c r="M2059" s="216"/>
      <c r="N2059" s="216"/>
      <c r="O2059" s="216"/>
      <c r="P2059" s="216"/>
      <c r="Q2059" s="216"/>
      <c r="R2059" s="216"/>
      <c r="S2059" s="216"/>
      <c r="T2059" s="216"/>
      <c r="U2059" s="216"/>
      <c r="V2059" s="216"/>
    </row>
    <row r="2060" spans="1:22" x14ac:dyDescent="0.3">
      <c r="A2060" s="117">
        <f t="shared" si="137"/>
        <v>0</v>
      </c>
      <c r="B2060" s="117">
        <f t="shared" si="137"/>
        <v>0</v>
      </c>
      <c r="C2060" s="117">
        <f t="shared" si="138"/>
        <v>0</v>
      </c>
      <c r="D2060" s="117">
        <f t="shared" si="139"/>
        <v>9</v>
      </c>
      <c r="E2060" s="117">
        <f t="shared" si="141"/>
        <v>9</v>
      </c>
      <c r="F2060" s="117">
        <f>IF(B2060="","",(((E2060+F2106)/(D2060))-10^-0.0000001)^-1)</f>
        <v>0.20833332333947607</v>
      </c>
      <c r="G2060" s="117">
        <f t="shared" si="140"/>
        <v>0.20833332333947607</v>
      </c>
      <c r="H2060" s="117"/>
      <c r="I2060" s="216"/>
      <c r="J2060" s="216"/>
      <c r="K2060" s="216"/>
      <c r="L2060" s="216"/>
      <c r="M2060" s="216"/>
      <c r="N2060" s="216"/>
      <c r="O2060" s="216"/>
      <c r="P2060" s="216"/>
      <c r="Q2060" s="216"/>
      <c r="R2060" s="216"/>
      <c r="S2060" s="216"/>
      <c r="T2060" s="216"/>
      <c r="U2060" s="216"/>
      <c r="V2060" s="216"/>
    </row>
    <row r="2061" spans="1:22" x14ac:dyDescent="0.3">
      <c r="A2061" s="117">
        <f t="shared" si="137"/>
        <v>0</v>
      </c>
      <c r="B2061" s="117">
        <f t="shared" si="137"/>
        <v>0</v>
      </c>
      <c r="C2061" s="117">
        <f t="shared" si="138"/>
        <v>0</v>
      </c>
      <c r="D2061" s="117">
        <f t="shared" si="139"/>
        <v>9</v>
      </c>
      <c r="E2061" s="117">
        <f t="shared" si="141"/>
        <v>9</v>
      </c>
      <c r="F2061" s="117">
        <f>IF(B2061="","",(((E2061+F2106)/(D2061))-10^-0.0000001)^-1)</f>
        <v>0.20833332333947607</v>
      </c>
      <c r="G2061" s="117">
        <f t="shared" si="140"/>
        <v>0.20833332333947607</v>
      </c>
      <c r="H2061" s="117"/>
      <c r="I2061" s="216"/>
      <c r="J2061" s="216"/>
      <c r="K2061" s="216"/>
      <c r="L2061" s="216"/>
      <c r="M2061" s="216"/>
      <c r="N2061" s="216"/>
      <c r="O2061" s="216"/>
      <c r="P2061" s="216"/>
      <c r="Q2061" s="216"/>
      <c r="R2061" s="216"/>
      <c r="S2061" s="216"/>
      <c r="T2061" s="216"/>
      <c r="U2061" s="216"/>
      <c r="V2061" s="216"/>
    </row>
    <row r="2062" spans="1:22" x14ac:dyDescent="0.3">
      <c r="A2062" s="117">
        <f t="shared" si="137"/>
        <v>0</v>
      </c>
      <c r="B2062" s="117">
        <f t="shared" si="137"/>
        <v>0</v>
      </c>
      <c r="C2062" s="117">
        <f t="shared" si="138"/>
        <v>0</v>
      </c>
      <c r="D2062" s="117">
        <f t="shared" si="139"/>
        <v>9</v>
      </c>
      <c r="E2062" s="117">
        <f t="shared" si="141"/>
        <v>9</v>
      </c>
      <c r="F2062" s="117">
        <f>IF(B2062="","",(((E2062+F2106)/(D2062))-10^-0.0000001)^-1)</f>
        <v>0.20833332333947607</v>
      </c>
      <c r="G2062" s="117">
        <f t="shared" si="140"/>
        <v>0.20833332333947607</v>
      </c>
      <c r="H2062" s="117"/>
      <c r="I2062" s="216"/>
      <c r="J2062" s="216"/>
      <c r="K2062" s="216"/>
      <c r="L2062" s="216"/>
      <c r="M2062" s="216"/>
      <c r="N2062" s="216"/>
      <c r="O2062" s="216"/>
      <c r="P2062" s="216"/>
      <c r="Q2062" s="216"/>
      <c r="R2062" s="216"/>
      <c r="S2062" s="216"/>
      <c r="T2062" s="216"/>
      <c r="U2062" s="216"/>
      <c r="V2062" s="216"/>
    </row>
    <row r="2063" spans="1:22" x14ac:dyDescent="0.3">
      <c r="A2063" s="117">
        <f t="shared" si="137"/>
        <v>0</v>
      </c>
      <c r="B2063" s="117">
        <f t="shared" si="137"/>
        <v>0</v>
      </c>
      <c r="C2063" s="117">
        <f t="shared" si="138"/>
        <v>0</v>
      </c>
      <c r="D2063" s="117">
        <f t="shared" si="139"/>
        <v>9</v>
      </c>
      <c r="E2063" s="117">
        <f t="shared" si="141"/>
        <v>9</v>
      </c>
      <c r="F2063" s="117">
        <f>IF(B2063="","",(((E2063+F2106)/(D2063))-10^-0.0000001)^-1)</f>
        <v>0.20833332333947607</v>
      </c>
      <c r="G2063" s="117">
        <f t="shared" si="140"/>
        <v>0.20833332333947607</v>
      </c>
      <c r="H2063" s="117"/>
      <c r="I2063" s="216"/>
      <c r="J2063" s="216"/>
      <c r="K2063" s="216"/>
      <c r="L2063" s="216"/>
      <c r="M2063" s="216"/>
      <c r="N2063" s="216"/>
      <c r="O2063" s="216"/>
      <c r="P2063" s="216"/>
      <c r="Q2063" s="216"/>
      <c r="R2063" s="216"/>
      <c r="S2063" s="216"/>
      <c r="T2063" s="216"/>
      <c r="U2063" s="216"/>
      <c r="V2063" s="216"/>
    </row>
    <row r="2064" spans="1:22" x14ac:dyDescent="0.3">
      <c r="A2064" s="117" t="str">
        <f t="shared" si="137"/>
        <v>Vorgaben (xWP1 - xs - xWP2)</v>
      </c>
      <c r="B2064" s="117">
        <f t="shared" si="137"/>
        <v>9</v>
      </c>
      <c r="C2064" s="117" t="e">
        <f t="shared" si="138"/>
        <v>#VALUE!</v>
      </c>
      <c r="D2064" s="117">
        <f t="shared" si="139"/>
        <v>9</v>
      </c>
      <c r="E2064" s="117">
        <f t="shared" si="141"/>
        <v>9</v>
      </c>
      <c r="F2064" s="117">
        <f>IF(B2064="","",(((E2064+F2106)/(D2064))-10^-0.0000001)^-1)</f>
        <v>0.20833332333947607</v>
      </c>
      <c r="G2064" s="117">
        <f t="shared" si="140"/>
        <v>0.20833332333947607</v>
      </c>
      <c r="H2064" s="117"/>
      <c r="I2064" s="216"/>
      <c r="J2064" s="216"/>
      <c r="K2064" s="216"/>
      <c r="L2064" s="216"/>
      <c r="M2064" s="216"/>
      <c r="N2064" s="216"/>
      <c r="O2064" s="216"/>
      <c r="P2064" s="216"/>
      <c r="Q2064" s="216"/>
      <c r="R2064" s="216"/>
      <c r="S2064" s="216"/>
      <c r="T2064" s="216"/>
      <c r="U2064" s="216"/>
      <c r="V2064" s="216"/>
    </row>
    <row r="2065" spans="1:22" x14ac:dyDescent="0.3">
      <c r="A2065" s="117" t="str">
        <f t="shared" si="137"/>
        <v>Berechnet (x1% - X50% - x99%)</v>
      </c>
      <c r="B2065" s="117">
        <f t="shared" si="137"/>
        <v>6.92</v>
      </c>
      <c r="C2065" s="117" t="e">
        <f t="shared" si="138"/>
        <v>#VALUE!</v>
      </c>
      <c r="D2065" s="117">
        <f t="shared" si="139"/>
        <v>6.92</v>
      </c>
      <c r="E2065" s="117">
        <f t="shared" si="141"/>
        <v>9</v>
      </c>
      <c r="F2065" s="117">
        <f>IF(B2065="","",(((E2065+F2106)/(D2065))-10^-0.0000001)^-1)</f>
        <v>0.15282684974574703</v>
      </c>
      <c r="G2065" s="117">
        <f t="shared" si="140"/>
        <v>0.15282684974574703</v>
      </c>
      <c r="H2065" s="117"/>
      <c r="I2065" s="216"/>
      <c r="J2065" s="216"/>
      <c r="K2065" s="216"/>
      <c r="L2065" s="216"/>
      <c r="M2065" s="216"/>
      <c r="N2065" s="216"/>
      <c r="O2065" s="216"/>
      <c r="P2065" s="216"/>
      <c r="Q2065" s="216"/>
      <c r="R2065" s="216"/>
      <c r="S2065" s="216"/>
      <c r="T2065" s="216"/>
      <c r="U2065" s="216"/>
      <c r="V2065" s="216"/>
    </row>
    <row r="2066" spans="1:22" x14ac:dyDescent="0.3">
      <c r="A2066" s="117" t="str">
        <f t="shared" si="137"/>
        <v>Abfrage:</v>
      </c>
      <c r="B2066" s="117">
        <f t="shared" si="137"/>
        <v>0</v>
      </c>
      <c r="C2066" s="117" t="e">
        <f t="shared" si="138"/>
        <v>#VALUE!</v>
      </c>
      <c r="D2066" s="117">
        <f t="shared" si="139"/>
        <v>9</v>
      </c>
      <c r="E2066" s="117">
        <f t="shared" si="141"/>
        <v>9</v>
      </c>
      <c r="F2066" s="117">
        <f>IF(B2066="","",(((E2066+F2106)/(D2066))-10^-0.0000001)^-1)</f>
        <v>0.20833332333947607</v>
      </c>
      <c r="G2066" s="117">
        <f t="shared" si="140"/>
        <v>0.20833332333947607</v>
      </c>
      <c r="H2066" s="117"/>
      <c r="I2066" s="216"/>
      <c r="J2066" s="216"/>
      <c r="K2066" s="216"/>
      <c r="L2066" s="216"/>
      <c r="M2066" s="216"/>
      <c r="N2066" s="216"/>
      <c r="O2066" s="216"/>
      <c r="P2066" s="216"/>
      <c r="Q2066" s="216"/>
      <c r="R2066" s="216"/>
      <c r="S2066" s="216"/>
      <c r="T2066" s="216"/>
      <c r="U2066" s="216"/>
      <c r="V2066" s="216"/>
    </row>
    <row r="2067" spans="1:22" x14ac:dyDescent="0.3">
      <c r="A2067" s="117" t="str">
        <f t="shared" si="137"/>
        <v>Wenn x = (B23 ≤Abfrage≤ D23)</v>
      </c>
      <c r="B2067" s="117">
        <f t="shared" si="137"/>
        <v>6.92</v>
      </c>
      <c r="C2067" s="117" t="e">
        <f t="shared" si="138"/>
        <v>#VALUE!</v>
      </c>
      <c r="D2067" s="117">
        <f t="shared" si="139"/>
        <v>6.92</v>
      </c>
      <c r="E2067" s="117">
        <f t="shared" si="141"/>
        <v>9</v>
      </c>
      <c r="F2067" s="117">
        <f>IF(B2067="","",(((E2067+F2106)/(D2067))-10^-0.0000001)^-1)</f>
        <v>0.15282684974574703</v>
      </c>
      <c r="G2067" s="117">
        <f t="shared" si="140"/>
        <v>0.15282684974574703</v>
      </c>
      <c r="H2067" s="117"/>
      <c r="I2067" s="216"/>
      <c r="J2067" s="216"/>
      <c r="K2067" s="216"/>
      <c r="L2067" s="216"/>
      <c r="M2067" s="216"/>
      <c r="N2067" s="216"/>
      <c r="O2067" s="216"/>
      <c r="P2067" s="216"/>
      <c r="Q2067" s="216"/>
      <c r="R2067" s="216"/>
      <c r="S2067" s="216"/>
      <c r="T2067" s="216"/>
      <c r="U2067" s="216"/>
      <c r="V2067" s="216"/>
    </row>
    <row r="2068" spans="1:22" x14ac:dyDescent="0.3">
      <c r="A2068" s="117" t="str">
        <f t="shared" ref="A2068:B2087" si="142">A26</f>
        <v>Wenn y [%] = (1≤ Abfrage ≤99)</v>
      </c>
      <c r="B2068" s="117">
        <f t="shared" si="142"/>
        <v>1</v>
      </c>
      <c r="C2068" s="117" t="e">
        <f t="shared" si="138"/>
        <v>#VALUE!</v>
      </c>
      <c r="D2068" s="117">
        <f t="shared" si="139"/>
        <v>1</v>
      </c>
      <c r="E2068" s="117">
        <f t="shared" si="141"/>
        <v>9</v>
      </c>
      <c r="F2068" s="117">
        <f>IF(B2068="","",(((E2068+F2106)/(D2068))-10^-0.0000001)^-1)</f>
        <v>1.9531249912163359E-2</v>
      </c>
      <c r="G2068" s="117">
        <f t="shared" si="140"/>
        <v>1.9531249912163359E-2</v>
      </c>
      <c r="H2068" s="117"/>
      <c r="I2068" s="216"/>
      <c r="J2068" s="216"/>
      <c r="K2068" s="216"/>
      <c r="L2068" s="216"/>
      <c r="M2068" s="216"/>
      <c r="N2068" s="216"/>
      <c r="O2068" s="216"/>
      <c r="P2068" s="216"/>
      <c r="Q2068" s="216"/>
      <c r="R2068" s="216"/>
      <c r="S2068" s="216"/>
      <c r="T2068" s="216"/>
      <c r="U2068" s="216"/>
      <c r="V2068" s="216"/>
    </row>
    <row r="2069" spans="1:22" x14ac:dyDescent="0.3">
      <c r="A2069" s="117">
        <f t="shared" si="142"/>
        <v>0</v>
      </c>
      <c r="B2069" s="117">
        <f t="shared" si="142"/>
        <v>0</v>
      </c>
      <c r="C2069" s="117">
        <f t="shared" si="138"/>
        <v>0</v>
      </c>
      <c r="D2069" s="117">
        <f t="shared" si="139"/>
        <v>9</v>
      </c>
      <c r="E2069" s="117">
        <f t="shared" si="141"/>
        <v>9</v>
      </c>
      <c r="F2069" s="117">
        <f>IF(B2069="","",(((E2069+F2106)/(D2069))-10^-0.0000001)^-1)</f>
        <v>0.20833332333947607</v>
      </c>
      <c r="G2069" s="117">
        <f t="shared" si="140"/>
        <v>0.20833332333947607</v>
      </c>
      <c r="H2069" s="117"/>
      <c r="I2069" s="216"/>
      <c r="J2069" s="216"/>
      <c r="K2069" s="216"/>
      <c r="L2069" s="216"/>
      <c r="M2069" s="216"/>
      <c r="N2069" s="216"/>
      <c r="O2069" s="216"/>
      <c r="P2069" s="216"/>
      <c r="Q2069" s="216"/>
      <c r="R2069" s="216"/>
      <c r="S2069" s="216"/>
      <c r="T2069" s="216"/>
      <c r="U2069" s="216"/>
      <c r="V2069" s="216"/>
    </row>
    <row r="2070" spans="1:22" x14ac:dyDescent="0.3">
      <c r="A2070" s="117">
        <f t="shared" si="142"/>
        <v>0</v>
      </c>
      <c r="B2070" s="117">
        <f t="shared" si="142"/>
        <v>0</v>
      </c>
      <c r="C2070" s="117">
        <f t="shared" si="138"/>
        <v>0</v>
      </c>
      <c r="D2070" s="117">
        <f t="shared" si="139"/>
        <v>9</v>
      </c>
      <c r="E2070" s="117">
        <f t="shared" si="141"/>
        <v>9</v>
      </c>
      <c r="F2070" s="117">
        <f>IF(B2070="","",(((E2070+F2106)/(D2070))-10^-0.0000001)^-1)</f>
        <v>0.20833332333947607</v>
      </c>
      <c r="G2070" s="117">
        <f t="shared" si="140"/>
        <v>0.20833332333947607</v>
      </c>
      <c r="H2070" s="117"/>
      <c r="I2070" s="216"/>
      <c r="J2070" s="216"/>
      <c r="K2070" s="216"/>
      <c r="L2070" s="216"/>
      <c r="M2070" s="216"/>
      <c r="N2070" s="216"/>
      <c r="O2070" s="216"/>
      <c r="P2070" s="216"/>
      <c r="Q2070" s="216"/>
      <c r="R2070" s="216"/>
      <c r="S2070" s="216"/>
      <c r="T2070" s="216"/>
      <c r="U2070" s="216"/>
      <c r="V2070" s="216"/>
    </row>
    <row r="2071" spans="1:22" x14ac:dyDescent="0.3">
      <c r="A2071" s="117">
        <f t="shared" si="142"/>
        <v>0</v>
      </c>
      <c r="B2071" s="117">
        <f t="shared" si="142"/>
        <v>0</v>
      </c>
      <c r="C2071" s="117">
        <f t="shared" si="138"/>
        <v>0</v>
      </c>
      <c r="D2071" s="117">
        <f t="shared" si="139"/>
        <v>9</v>
      </c>
      <c r="E2071" s="117">
        <f t="shared" si="141"/>
        <v>9</v>
      </c>
      <c r="F2071" s="117">
        <f>IF(B2071="","",(((E2071+F2106)/(D2071))-10^-0.0000001)^-1)</f>
        <v>0.20833332333947607</v>
      </c>
      <c r="G2071" s="117">
        <f t="shared" si="140"/>
        <v>0.20833332333947607</v>
      </c>
      <c r="H2071" s="117"/>
      <c r="I2071" s="216"/>
      <c r="J2071" s="216"/>
      <c r="K2071" s="216"/>
      <c r="L2071" s="216"/>
      <c r="M2071" s="216"/>
      <c r="N2071" s="216"/>
      <c r="O2071" s="216"/>
      <c r="P2071" s="216"/>
      <c r="Q2071" s="216"/>
      <c r="R2071" s="216"/>
      <c r="S2071" s="216"/>
      <c r="T2071" s="216"/>
      <c r="U2071" s="216"/>
      <c r="V2071" s="216"/>
    </row>
    <row r="2072" spans="1:22" x14ac:dyDescent="0.3">
      <c r="A2072" s="117">
        <f t="shared" si="142"/>
        <v>0</v>
      </c>
      <c r="B2072" s="117">
        <f t="shared" si="142"/>
        <v>0</v>
      </c>
      <c r="C2072" s="117">
        <f t="shared" si="138"/>
        <v>0</v>
      </c>
      <c r="D2072" s="117">
        <f t="shared" si="139"/>
        <v>9</v>
      </c>
      <c r="E2072" s="117">
        <f t="shared" si="141"/>
        <v>9</v>
      </c>
      <c r="F2072" s="117">
        <f>IF(B2072="","",(((E2072+F2106)/(D2072))-10^-0.0000001)^-1)</f>
        <v>0.20833332333947607</v>
      </c>
      <c r="G2072" s="117">
        <f t="shared" si="140"/>
        <v>0.20833332333947607</v>
      </c>
      <c r="H2072" s="117"/>
      <c r="I2072" s="216"/>
      <c r="J2072" s="216"/>
      <c r="K2072" s="216"/>
      <c r="L2072" s="216"/>
      <c r="M2072" s="216"/>
      <c r="N2072" s="216"/>
      <c r="O2072" s="216"/>
      <c r="P2072" s="216"/>
      <c r="Q2072" s="216"/>
      <c r="R2072" s="216"/>
      <c r="S2072" s="216"/>
      <c r="T2072" s="216"/>
      <c r="U2072" s="216"/>
      <c r="V2072" s="216"/>
    </row>
    <row r="2073" spans="1:22" x14ac:dyDescent="0.3">
      <c r="A2073" s="117">
        <f t="shared" si="142"/>
        <v>0</v>
      </c>
      <c r="B2073" s="117">
        <f t="shared" si="142"/>
        <v>0</v>
      </c>
      <c r="C2073" s="117">
        <f t="shared" si="138"/>
        <v>0</v>
      </c>
      <c r="D2073" s="117">
        <f t="shared" si="139"/>
        <v>9</v>
      </c>
      <c r="E2073" s="117">
        <f t="shared" si="141"/>
        <v>9</v>
      </c>
      <c r="F2073" s="117">
        <f>IF(B2073="","",(((E2073+F2106)/(D2073))-10^-0.0000001)^-1)</f>
        <v>0.20833332333947607</v>
      </c>
      <c r="G2073" s="117">
        <f t="shared" si="140"/>
        <v>0.20833332333947607</v>
      </c>
      <c r="H2073" s="117"/>
      <c r="I2073" s="216"/>
      <c r="J2073" s="216"/>
      <c r="K2073" s="216"/>
      <c r="L2073" s="216"/>
      <c r="M2073" s="216"/>
      <c r="N2073" s="216"/>
      <c r="O2073" s="216"/>
      <c r="P2073" s="216"/>
      <c r="Q2073" s="216"/>
      <c r="R2073" s="216"/>
      <c r="S2073" s="216"/>
      <c r="T2073" s="216"/>
      <c r="U2073" s="216"/>
      <c r="V2073" s="216"/>
    </row>
    <row r="2074" spans="1:22" x14ac:dyDescent="0.3">
      <c r="A2074" s="117">
        <f t="shared" si="142"/>
        <v>0</v>
      </c>
      <c r="B2074" s="117">
        <f t="shared" si="142"/>
        <v>0</v>
      </c>
      <c r="C2074" s="117">
        <f t="shared" si="138"/>
        <v>0</v>
      </c>
      <c r="D2074" s="117">
        <f t="shared" si="139"/>
        <v>9</v>
      </c>
      <c r="E2074" s="117">
        <f t="shared" si="141"/>
        <v>9</v>
      </c>
      <c r="F2074" s="117">
        <f>IF(B2074="","",(((E2074+F2106)/(D2074))-10^-0.0000001)^-1)</f>
        <v>0.20833332333947607</v>
      </c>
      <c r="G2074" s="117">
        <f t="shared" si="140"/>
        <v>0.20833332333947607</v>
      </c>
      <c r="H2074" s="117"/>
      <c r="I2074" s="216"/>
      <c r="J2074" s="216"/>
      <c r="K2074" s="216"/>
      <c r="L2074" s="216"/>
      <c r="M2074" s="216"/>
      <c r="N2074" s="216"/>
      <c r="O2074" s="216"/>
      <c r="P2074" s="216"/>
      <c r="Q2074" s="216"/>
      <c r="R2074" s="216"/>
      <c r="S2074" s="216"/>
      <c r="T2074" s="216"/>
      <c r="U2074" s="216"/>
      <c r="V2074" s="216"/>
    </row>
    <row r="2075" spans="1:22" x14ac:dyDescent="0.3">
      <c r="A2075" s="117">
        <f t="shared" si="142"/>
        <v>0</v>
      </c>
      <c r="B2075" s="117">
        <f t="shared" si="142"/>
        <v>0</v>
      </c>
      <c r="C2075" s="117">
        <f t="shared" si="138"/>
        <v>0</v>
      </c>
      <c r="D2075" s="117">
        <f t="shared" si="139"/>
        <v>9</v>
      </c>
      <c r="E2075" s="117">
        <f t="shared" si="141"/>
        <v>9</v>
      </c>
      <c r="F2075" s="117">
        <f>IF(B2075="","",(((E2075+F2106)/(D2075))-10^-0.0000001)^-1)</f>
        <v>0.20833332333947607</v>
      </c>
      <c r="G2075" s="117">
        <f t="shared" si="140"/>
        <v>0.20833332333947607</v>
      </c>
      <c r="H2075" s="117"/>
      <c r="I2075" s="216"/>
      <c r="J2075" s="216"/>
      <c r="K2075" s="216"/>
      <c r="L2075" s="216"/>
      <c r="M2075" s="216"/>
      <c r="N2075" s="216"/>
      <c r="O2075" s="216"/>
      <c r="P2075" s="216"/>
      <c r="Q2075" s="216"/>
      <c r="R2075" s="216"/>
      <c r="S2075" s="216"/>
      <c r="T2075" s="216"/>
      <c r="U2075" s="216"/>
      <c r="V2075" s="216"/>
    </row>
    <row r="2076" spans="1:22" x14ac:dyDescent="0.3">
      <c r="A2076" s="117">
        <f t="shared" si="142"/>
        <v>0</v>
      </c>
      <c r="B2076" s="117">
        <f t="shared" si="142"/>
        <v>0</v>
      </c>
      <c r="C2076" s="117">
        <f t="shared" si="138"/>
        <v>0</v>
      </c>
      <c r="D2076" s="117">
        <f t="shared" si="139"/>
        <v>9</v>
      </c>
      <c r="E2076" s="117">
        <f t="shared" si="141"/>
        <v>9</v>
      </c>
      <c r="F2076" s="117">
        <f>IF(B2076="","",(((E2076+F2106)/(D2076))-10^-0.0000001)^-1)</f>
        <v>0.20833332333947607</v>
      </c>
      <c r="G2076" s="117">
        <f t="shared" si="140"/>
        <v>0.20833332333947607</v>
      </c>
      <c r="H2076" s="117"/>
      <c r="I2076" s="216"/>
      <c r="J2076" s="216"/>
      <c r="K2076" s="216"/>
      <c r="L2076" s="216"/>
      <c r="M2076" s="216"/>
      <c r="N2076" s="216"/>
      <c r="O2076" s="216"/>
      <c r="P2076" s="216"/>
      <c r="Q2076" s="216"/>
      <c r="R2076" s="216"/>
      <c r="S2076" s="216"/>
      <c r="T2076" s="216"/>
      <c r="U2076" s="216"/>
      <c r="V2076" s="216"/>
    </row>
    <row r="2077" spans="1:22" x14ac:dyDescent="0.3">
      <c r="A2077" s="117">
        <f t="shared" si="142"/>
        <v>0</v>
      </c>
      <c r="B2077" s="117">
        <f t="shared" si="142"/>
        <v>0</v>
      </c>
      <c r="C2077" s="117">
        <f t="shared" si="138"/>
        <v>0</v>
      </c>
      <c r="D2077" s="117">
        <f t="shared" si="139"/>
        <v>9</v>
      </c>
      <c r="E2077" s="117">
        <f t="shared" si="141"/>
        <v>9</v>
      </c>
      <c r="F2077" s="117">
        <f>IF(B2077="","",(((E2077+F2106)/(D2077))-10^-0.0000001)^-1)</f>
        <v>0.20833332333947607</v>
      </c>
      <c r="G2077" s="117">
        <f t="shared" si="140"/>
        <v>0.20833332333947607</v>
      </c>
      <c r="H2077" s="117"/>
      <c r="I2077" s="216"/>
      <c r="J2077" s="216"/>
      <c r="K2077" s="216"/>
      <c r="L2077" s="216"/>
      <c r="M2077" s="216"/>
      <c r="N2077" s="216"/>
      <c r="O2077" s="216"/>
      <c r="P2077" s="216"/>
      <c r="Q2077" s="216"/>
      <c r="R2077" s="216"/>
      <c r="S2077" s="216"/>
      <c r="T2077" s="216"/>
      <c r="U2077" s="216"/>
      <c r="V2077" s="216"/>
    </row>
    <row r="2078" spans="1:22" x14ac:dyDescent="0.3">
      <c r="A2078" s="117">
        <f t="shared" si="142"/>
        <v>0</v>
      </c>
      <c r="B2078" s="117">
        <f t="shared" si="142"/>
        <v>0</v>
      </c>
      <c r="C2078" s="117">
        <f t="shared" si="138"/>
        <v>0</v>
      </c>
      <c r="D2078" s="117">
        <f t="shared" si="139"/>
        <v>9</v>
      </c>
      <c r="E2078" s="117">
        <f t="shared" si="141"/>
        <v>9</v>
      </c>
      <c r="F2078" s="117">
        <f>IF(B2078="","",(((E2078+F2106)/(D2078))-10^-0.0000001)^-1)</f>
        <v>0.20833332333947607</v>
      </c>
      <c r="G2078" s="117">
        <f t="shared" si="140"/>
        <v>0.20833332333947607</v>
      </c>
      <c r="H2078" s="117"/>
      <c r="I2078" s="216"/>
      <c r="J2078" s="216"/>
      <c r="K2078" s="216"/>
      <c r="L2078" s="216"/>
      <c r="M2078" s="216"/>
      <c r="N2078" s="216"/>
      <c r="O2078" s="216"/>
      <c r="P2078" s="216"/>
      <c r="Q2078" s="216"/>
      <c r="R2078" s="216"/>
      <c r="S2078" s="216"/>
      <c r="T2078" s="216"/>
      <c r="U2078" s="216"/>
      <c r="V2078" s="216"/>
    </row>
    <row r="2079" spans="1:22" x14ac:dyDescent="0.3">
      <c r="A2079" s="117">
        <f t="shared" si="142"/>
        <v>0</v>
      </c>
      <c r="B2079" s="117">
        <f t="shared" si="142"/>
        <v>0</v>
      </c>
      <c r="C2079" s="117">
        <f t="shared" si="138"/>
        <v>0</v>
      </c>
      <c r="D2079" s="117">
        <f t="shared" si="139"/>
        <v>9</v>
      </c>
      <c r="E2079" s="117">
        <f t="shared" si="141"/>
        <v>9</v>
      </c>
      <c r="F2079" s="117">
        <f>IF(B2079="","",(((E2079+F2106)/(D2079))-10^-0.0000001)^-1)</f>
        <v>0.20833332333947607</v>
      </c>
      <c r="G2079" s="117">
        <f t="shared" si="140"/>
        <v>0.20833332333947607</v>
      </c>
      <c r="H2079" s="117"/>
      <c r="I2079" s="216"/>
      <c r="J2079" s="216"/>
      <c r="K2079" s="216"/>
      <c r="L2079" s="216"/>
      <c r="M2079" s="216"/>
      <c r="N2079" s="216"/>
      <c r="O2079" s="216"/>
      <c r="P2079" s="216"/>
      <c r="Q2079" s="216"/>
      <c r="R2079" s="216"/>
      <c r="S2079" s="216"/>
      <c r="T2079" s="216"/>
      <c r="U2079" s="216"/>
      <c r="V2079" s="216"/>
    </row>
    <row r="2080" spans="1:22" x14ac:dyDescent="0.3">
      <c r="A2080" s="117">
        <f t="shared" si="142"/>
        <v>0</v>
      </c>
      <c r="B2080" s="117">
        <f t="shared" si="142"/>
        <v>0</v>
      </c>
      <c r="C2080" s="117">
        <f t="shared" si="138"/>
        <v>0</v>
      </c>
      <c r="D2080" s="117">
        <f t="shared" si="139"/>
        <v>9</v>
      </c>
      <c r="E2080" s="117">
        <f t="shared" si="141"/>
        <v>9</v>
      </c>
      <c r="F2080" s="117">
        <f>IF(B2080="","",(((E2080+F2106)/(D2080))-10^-0.0000001)^-1)</f>
        <v>0.20833332333947607</v>
      </c>
      <c r="G2080" s="117">
        <f t="shared" si="140"/>
        <v>0.20833332333947607</v>
      </c>
      <c r="H2080" s="117"/>
      <c r="I2080" s="216"/>
      <c r="J2080" s="216"/>
      <c r="K2080" s="216"/>
      <c r="L2080" s="216"/>
      <c r="M2080" s="216"/>
      <c r="N2080" s="216"/>
      <c r="O2080" s="216"/>
      <c r="P2080" s="216"/>
      <c r="Q2080" s="216"/>
      <c r="R2080" s="216"/>
      <c r="S2080" s="216"/>
      <c r="T2080" s="216"/>
      <c r="U2080" s="216"/>
      <c r="V2080" s="216"/>
    </row>
    <row r="2081" spans="1:22" x14ac:dyDescent="0.3">
      <c r="A2081" s="117">
        <f t="shared" si="142"/>
        <v>0</v>
      </c>
      <c r="B2081" s="117">
        <f t="shared" si="142"/>
        <v>0</v>
      </c>
      <c r="C2081" s="117">
        <f t="shared" si="138"/>
        <v>0</v>
      </c>
      <c r="D2081" s="117">
        <f t="shared" si="139"/>
        <v>9</v>
      </c>
      <c r="E2081" s="117">
        <f t="shared" si="141"/>
        <v>9</v>
      </c>
      <c r="F2081" s="117">
        <f>IF(B2081="","",(((E2081+F2106)/(D2081))-10^-0.0000001)^-1)</f>
        <v>0.20833332333947607</v>
      </c>
      <c r="G2081" s="117">
        <f t="shared" si="140"/>
        <v>0.20833332333947607</v>
      </c>
      <c r="H2081" s="117"/>
      <c r="I2081" s="216"/>
      <c r="J2081" s="216"/>
      <c r="K2081" s="216"/>
      <c r="L2081" s="216"/>
      <c r="M2081" s="216"/>
      <c r="N2081" s="216"/>
      <c r="O2081" s="216"/>
      <c r="P2081" s="216"/>
      <c r="Q2081" s="216"/>
      <c r="R2081" s="216"/>
      <c r="S2081" s="216"/>
      <c r="T2081" s="216"/>
      <c r="U2081" s="216"/>
      <c r="V2081" s="216"/>
    </row>
    <row r="2082" spans="1:22" x14ac:dyDescent="0.3">
      <c r="A2082" s="117">
        <f t="shared" si="142"/>
        <v>0</v>
      </c>
      <c r="B2082" s="117">
        <f t="shared" si="142"/>
        <v>0</v>
      </c>
      <c r="C2082" s="117">
        <f t="shared" si="138"/>
        <v>0</v>
      </c>
      <c r="D2082" s="117">
        <f t="shared" si="139"/>
        <v>9</v>
      </c>
      <c r="E2082" s="117">
        <f t="shared" si="141"/>
        <v>9</v>
      </c>
      <c r="F2082" s="117">
        <f>IF(B2082="","",(((E2082+F2106)/(D2082))-10^-0.0000001)^-1)</f>
        <v>0.20833332333947607</v>
      </c>
      <c r="G2082" s="117">
        <f t="shared" si="140"/>
        <v>0.20833332333947607</v>
      </c>
      <c r="H2082" s="117"/>
      <c r="I2082" s="216"/>
      <c r="J2082" s="216"/>
      <c r="K2082" s="216"/>
      <c r="L2082" s="216"/>
      <c r="M2082" s="216"/>
      <c r="N2082" s="216"/>
      <c r="O2082" s="216"/>
      <c r="P2082" s="216"/>
      <c r="Q2082" s="216"/>
      <c r="R2082" s="216"/>
      <c r="S2082" s="216"/>
      <c r="T2082" s="216"/>
      <c r="U2082" s="216"/>
      <c r="V2082" s="216"/>
    </row>
    <row r="2083" spans="1:22" x14ac:dyDescent="0.3">
      <c r="A2083" s="117">
        <f t="shared" si="142"/>
        <v>0</v>
      </c>
      <c r="B2083" s="117">
        <f t="shared" si="142"/>
        <v>0</v>
      </c>
      <c r="C2083" s="117">
        <f t="shared" si="138"/>
        <v>0</v>
      </c>
      <c r="D2083" s="117">
        <f t="shared" si="139"/>
        <v>9</v>
      </c>
      <c r="E2083" s="117">
        <f t="shared" si="141"/>
        <v>9</v>
      </c>
      <c r="F2083" s="117">
        <f>IF(B2083="","",(((E2083+F2106)/(D2083))-10^-0.0000001)^-1)</f>
        <v>0.20833332333947607</v>
      </c>
      <c r="G2083" s="117">
        <f t="shared" si="140"/>
        <v>0.20833332333947607</v>
      </c>
      <c r="H2083" s="117"/>
      <c r="I2083" s="216"/>
      <c r="J2083" s="216"/>
      <c r="K2083" s="216"/>
      <c r="L2083" s="216"/>
      <c r="M2083" s="216"/>
      <c r="N2083" s="216"/>
      <c r="O2083" s="216"/>
      <c r="P2083" s="216"/>
      <c r="Q2083" s="216"/>
      <c r="R2083" s="216"/>
      <c r="S2083" s="216"/>
      <c r="T2083" s="216"/>
      <c r="U2083" s="216"/>
      <c r="V2083" s="216"/>
    </row>
    <row r="2084" spans="1:22" x14ac:dyDescent="0.3">
      <c r="A2084" s="117">
        <f t="shared" si="142"/>
        <v>0</v>
      </c>
      <c r="B2084" s="117">
        <f t="shared" si="142"/>
        <v>0</v>
      </c>
      <c r="C2084" s="117">
        <f t="shared" si="138"/>
        <v>0</v>
      </c>
      <c r="D2084" s="117">
        <f t="shared" si="139"/>
        <v>9</v>
      </c>
      <c r="E2084" s="117">
        <f t="shared" si="141"/>
        <v>9</v>
      </c>
      <c r="F2084" s="117">
        <f>IF(B2084="","",(((E2084+F2106)/(D2084))-10^-0.0000001)^-1)</f>
        <v>0.20833332333947607</v>
      </c>
      <c r="G2084" s="117">
        <f t="shared" si="140"/>
        <v>0.20833332333947607</v>
      </c>
      <c r="H2084" s="117"/>
      <c r="I2084" s="216"/>
      <c r="J2084" s="216"/>
      <c r="K2084" s="216"/>
      <c r="L2084" s="216"/>
      <c r="M2084" s="216"/>
      <c r="N2084" s="216"/>
      <c r="O2084" s="216"/>
      <c r="P2084" s="216"/>
      <c r="Q2084" s="216"/>
      <c r="R2084" s="216"/>
      <c r="S2084" s="216"/>
      <c r="T2084" s="216"/>
      <c r="U2084" s="216"/>
      <c r="V2084" s="216"/>
    </row>
    <row r="2085" spans="1:22" x14ac:dyDescent="0.3">
      <c r="A2085" s="117">
        <f t="shared" si="142"/>
        <v>0</v>
      </c>
      <c r="B2085" s="117">
        <f t="shared" si="142"/>
        <v>0</v>
      </c>
      <c r="C2085" s="117">
        <f t="shared" si="138"/>
        <v>0</v>
      </c>
      <c r="D2085" s="117">
        <f t="shared" si="139"/>
        <v>9</v>
      </c>
      <c r="E2085" s="117">
        <f t="shared" si="141"/>
        <v>9</v>
      </c>
      <c r="F2085" s="117">
        <f>IF(B2085="","",(((E2085+F2106)/(D2085))-10^-0.0000001)^-1)</f>
        <v>0.20833332333947607</v>
      </c>
      <c r="G2085" s="117">
        <f t="shared" si="140"/>
        <v>0.20833332333947607</v>
      </c>
      <c r="H2085" s="117"/>
      <c r="I2085" s="216"/>
      <c r="J2085" s="216"/>
      <c r="K2085" s="216"/>
      <c r="L2085" s="216"/>
      <c r="M2085" s="216"/>
      <c r="N2085" s="216"/>
      <c r="O2085" s="216"/>
      <c r="P2085" s="216"/>
      <c r="Q2085" s="216"/>
      <c r="R2085" s="216"/>
      <c r="S2085" s="216"/>
      <c r="T2085" s="216"/>
      <c r="U2085" s="216"/>
      <c r="V2085" s="216"/>
    </row>
    <row r="2086" spans="1:22" x14ac:dyDescent="0.3">
      <c r="A2086" s="117">
        <f t="shared" si="142"/>
        <v>0</v>
      </c>
      <c r="B2086" s="117">
        <f t="shared" si="142"/>
        <v>0</v>
      </c>
      <c r="C2086" s="117">
        <f t="shared" si="138"/>
        <v>0</v>
      </c>
      <c r="D2086" s="117">
        <f t="shared" si="139"/>
        <v>9</v>
      </c>
      <c r="E2086" s="117">
        <f t="shared" si="141"/>
        <v>9</v>
      </c>
      <c r="F2086" s="117">
        <f>IF(B2086="","",(((E2086+F2106)/(D2086))-10^-0.0000001)^-1)</f>
        <v>0.20833332333947607</v>
      </c>
      <c r="G2086" s="117">
        <f t="shared" si="140"/>
        <v>0.20833332333947607</v>
      </c>
      <c r="H2086" s="117"/>
      <c r="I2086" s="216"/>
      <c r="J2086" s="216"/>
      <c r="K2086" s="216"/>
      <c r="L2086" s="216"/>
      <c r="M2086" s="216"/>
      <c r="N2086" s="216"/>
      <c r="O2086" s="216"/>
      <c r="P2086" s="216"/>
      <c r="Q2086" s="216"/>
      <c r="R2086" s="216"/>
      <c r="S2086" s="216"/>
      <c r="T2086" s="216"/>
      <c r="U2086" s="216"/>
      <c r="V2086" s="216"/>
    </row>
    <row r="2087" spans="1:22" x14ac:dyDescent="0.3">
      <c r="A2087" s="117" t="str">
        <f t="shared" si="142"/>
        <v>Vorgaben (xWP1 - xs - xWP2)</v>
      </c>
      <c r="B2087" s="117">
        <f t="shared" si="142"/>
        <v>9</v>
      </c>
      <c r="C2087" s="117" t="e">
        <f t="shared" si="138"/>
        <v>#VALUE!</v>
      </c>
      <c r="D2087" s="117">
        <f t="shared" si="139"/>
        <v>9</v>
      </c>
      <c r="E2087" s="117">
        <f t="shared" si="141"/>
        <v>9</v>
      </c>
      <c r="F2087" s="117">
        <f>IF(B2087="","",(((E2087+F2106)/(D2087))-10^-0.0000001)^-1)</f>
        <v>0.20833332333947607</v>
      </c>
      <c r="G2087" s="117">
        <f t="shared" si="140"/>
        <v>0.20833332333947607</v>
      </c>
      <c r="H2087" s="117"/>
      <c r="I2087" s="216"/>
      <c r="J2087" s="216"/>
      <c r="K2087" s="216"/>
      <c r="L2087" s="216"/>
      <c r="M2087" s="216"/>
      <c r="N2087" s="216"/>
      <c r="O2087" s="216"/>
      <c r="P2087" s="216"/>
      <c r="Q2087" s="216"/>
      <c r="R2087" s="216"/>
      <c r="S2087" s="216"/>
      <c r="T2087" s="216"/>
      <c r="U2087" s="216"/>
      <c r="V2087" s="216"/>
    </row>
    <row r="2088" spans="1:22" x14ac:dyDescent="0.3">
      <c r="A2088" s="117">
        <f>(E2087)</f>
        <v>9</v>
      </c>
      <c r="B2088" s="117"/>
      <c r="C2088" s="117"/>
      <c r="D2088" s="117"/>
      <c r="E2088" s="117"/>
      <c r="F2088" s="117"/>
      <c r="G2088" s="117"/>
      <c r="H2088" s="117"/>
      <c r="I2088" s="216"/>
      <c r="J2088" s="216"/>
      <c r="K2088" s="216"/>
      <c r="L2088" s="216"/>
      <c r="M2088" s="216"/>
      <c r="N2088" s="216"/>
      <c r="O2088" s="216"/>
      <c r="P2088" s="216"/>
      <c r="Q2088" s="216"/>
      <c r="R2088" s="216"/>
      <c r="S2088" s="216"/>
      <c r="T2088" s="216"/>
      <c r="U2088" s="216"/>
      <c r="V2088" s="216"/>
    </row>
    <row r="2089" spans="1:22" x14ac:dyDescent="0.3">
      <c r="A2089" s="117" t="e">
        <f>SUM(A2048:A2087)-(40-B2090)*A2087</f>
        <v>#VALUE!</v>
      </c>
      <c r="B2089" s="117" t="e">
        <f>SUM(C2048:C2087)-(40-(B2090))*C2087</f>
        <v>#VALUE!</v>
      </c>
      <c r="C2089" s="117"/>
      <c r="D2089" s="117"/>
      <c r="E2089" s="117"/>
      <c r="F2089" s="117"/>
      <c r="G2089" s="117"/>
      <c r="H2089" s="117"/>
      <c r="I2089" s="216"/>
      <c r="J2089" s="216"/>
      <c r="K2089" s="216"/>
      <c r="L2089" s="216"/>
      <c r="M2089" s="216"/>
      <c r="N2089" s="216"/>
      <c r="O2089" s="216"/>
      <c r="P2089" s="216"/>
      <c r="Q2089" s="216"/>
      <c r="R2089" s="216"/>
      <c r="S2089" s="216"/>
      <c r="T2089" s="216"/>
      <c r="U2089" s="216"/>
      <c r="V2089" s="216"/>
    </row>
    <row r="2090" spans="1:22" x14ac:dyDescent="0.3">
      <c r="A2090" s="117" t="s">
        <v>13</v>
      </c>
      <c r="B2090" s="117">
        <f>EINGABEN!$A$46</f>
        <v>0</v>
      </c>
      <c r="C2090" s="117" t="s">
        <v>18</v>
      </c>
      <c r="D2090" s="117"/>
      <c r="E2090" s="117"/>
      <c r="F2090" s="117"/>
      <c r="G2090" s="117"/>
      <c r="H2090" s="117"/>
      <c r="I2090" s="216"/>
      <c r="J2090" s="216"/>
      <c r="K2090" s="216"/>
      <c r="L2090" s="216"/>
      <c r="M2090" s="216"/>
      <c r="N2090" s="216"/>
      <c r="O2090" s="216"/>
      <c r="P2090" s="216"/>
      <c r="Q2090" s="216"/>
      <c r="R2090" s="216"/>
      <c r="S2090" s="216"/>
      <c r="T2090" s="216"/>
      <c r="U2090" s="216"/>
      <c r="V2090" s="216"/>
    </row>
    <row r="2091" spans="1:22" x14ac:dyDescent="0.3">
      <c r="A2091" s="117"/>
      <c r="B2091" s="117"/>
      <c r="C2091" s="117"/>
      <c r="D2091" s="117"/>
      <c r="E2091" s="117"/>
      <c r="F2091" s="117"/>
      <c r="G2091" s="117"/>
      <c r="H2091" s="117"/>
      <c r="I2091" s="216"/>
      <c r="J2091" s="216"/>
      <c r="K2091" s="216"/>
      <c r="L2091" s="216"/>
      <c r="M2091" s="216"/>
      <c r="N2091" s="216"/>
      <c r="O2091" s="216"/>
      <c r="P2091" s="216"/>
      <c r="Q2091" s="216"/>
      <c r="R2091" s="216"/>
      <c r="S2091" s="216"/>
      <c r="T2091" s="216"/>
      <c r="U2091" s="216"/>
      <c r="V2091" s="216"/>
    </row>
    <row r="2092" spans="1:22" x14ac:dyDescent="0.3">
      <c r="A2092" s="117" t="s">
        <v>11</v>
      </c>
      <c r="B2092" s="117" t="e">
        <f>(B2090*M2089-A2089*I2089)</f>
        <v>#VALUE!</v>
      </c>
      <c r="C2092" s="117" t="s">
        <v>19</v>
      </c>
      <c r="D2092" s="117"/>
      <c r="E2092" s="117" t="s">
        <v>40</v>
      </c>
      <c r="F2092" s="117"/>
      <c r="G2092" s="117"/>
      <c r="H2092" s="117"/>
      <c r="I2092" s="216"/>
      <c r="J2092" s="216"/>
      <c r="K2092" s="216"/>
      <c r="L2092" s="216"/>
      <c r="M2092" s="216"/>
      <c r="N2092" s="216"/>
      <c r="O2092" s="216"/>
      <c r="P2092" s="216"/>
      <c r="Q2092" s="216"/>
      <c r="R2092" s="216"/>
      <c r="S2092" s="216"/>
      <c r="T2092" s="216"/>
      <c r="U2092" s="216"/>
      <c r="V2092" s="216"/>
    </row>
    <row r="2093" spans="1:22" x14ac:dyDescent="0.3">
      <c r="A2093" s="117"/>
      <c r="B2093" s="117"/>
      <c r="C2093" s="117"/>
      <c r="D2093" s="117"/>
      <c r="E2093" s="117"/>
      <c r="F2093" s="117"/>
      <c r="G2093" s="117"/>
      <c r="H2093" s="117"/>
      <c r="I2093" s="216"/>
      <c r="J2093" s="216"/>
      <c r="K2093" s="216"/>
      <c r="L2093" s="216"/>
      <c r="M2093" s="216"/>
      <c r="N2093" s="216"/>
      <c r="O2093" s="216"/>
      <c r="P2093" s="216"/>
      <c r="Q2093" s="216"/>
      <c r="R2093" s="216"/>
      <c r="S2093" s="216"/>
      <c r="T2093" s="216"/>
      <c r="U2093" s="216"/>
      <c r="V2093" s="216"/>
    </row>
    <row r="2094" spans="1:22" x14ac:dyDescent="0.3">
      <c r="A2094" s="117" t="s">
        <v>16</v>
      </c>
      <c r="B2094" s="117" t="e">
        <f>(B2090*B2089-A2089^2)</f>
        <v>#VALUE!</v>
      </c>
      <c r="C2094" s="117" t="s">
        <v>0</v>
      </c>
      <c r="D2094" s="117"/>
      <c r="E2094" s="117" t="s">
        <v>41</v>
      </c>
      <c r="F2094" s="117"/>
      <c r="G2094" s="117"/>
      <c r="H2094" s="117"/>
      <c r="I2094" s="216"/>
      <c r="J2094" s="216"/>
      <c r="K2094" s="216"/>
      <c r="L2094" s="216"/>
      <c r="M2094" s="216"/>
      <c r="N2094" s="216"/>
      <c r="O2094" s="216"/>
      <c r="P2094" s="216"/>
      <c r="Q2094" s="216"/>
      <c r="R2094" s="216"/>
      <c r="S2094" s="216"/>
      <c r="T2094" s="216"/>
      <c r="U2094" s="216"/>
      <c r="V2094" s="216"/>
    </row>
    <row r="2095" spans="1:22" x14ac:dyDescent="0.3">
      <c r="A2095" s="117"/>
      <c r="B2095" s="117"/>
      <c r="C2095" s="117"/>
      <c r="D2095" s="117"/>
      <c r="E2095" s="117"/>
      <c r="F2095" s="117"/>
      <c r="G2095" s="117"/>
      <c r="H2095" s="117"/>
      <c r="I2095" s="216"/>
      <c r="J2095" s="216"/>
      <c r="K2095" s="216"/>
      <c r="L2095" s="216"/>
      <c r="M2095" s="216"/>
      <c r="N2095" s="216"/>
      <c r="O2095" s="216"/>
      <c r="P2095" s="216"/>
      <c r="Q2095" s="216"/>
      <c r="R2095" s="216"/>
      <c r="S2095" s="216"/>
      <c r="T2095" s="216"/>
      <c r="U2095" s="216"/>
      <c r="V2095" s="216"/>
    </row>
    <row r="2096" spans="1:22" x14ac:dyDescent="0.3">
      <c r="A2096" s="117" t="s">
        <v>15</v>
      </c>
      <c r="B2096" s="117">
        <f>(B2090*K2089-(I2089^2))</f>
        <v>0</v>
      </c>
      <c r="C2096" s="117"/>
      <c r="D2096" s="117"/>
      <c r="E2096" s="117"/>
      <c r="F2096" s="117"/>
      <c r="G2096" s="117"/>
      <c r="H2096" s="117"/>
      <c r="I2096" s="216"/>
      <c r="J2096" s="216"/>
      <c r="K2096" s="216"/>
      <c r="L2096" s="216"/>
      <c r="M2096" s="216"/>
      <c r="N2096" s="216"/>
      <c r="O2096" s="216"/>
      <c r="P2096" s="216"/>
      <c r="Q2096" s="216"/>
      <c r="R2096" s="216"/>
      <c r="S2096" s="216"/>
      <c r="T2096" s="216"/>
      <c r="U2096" s="216"/>
      <c r="V2096" s="216"/>
    </row>
    <row r="2097" spans="1:22" x14ac:dyDescent="0.3">
      <c r="A2097" s="117"/>
      <c r="B2097" s="117"/>
      <c r="C2097" s="117"/>
      <c r="D2097" s="117"/>
      <c r="E2097" s="117"/>
      <c r="F2097" s="117"/>
      <c r="G2097" s="117"/>
      <c r="H2097" s="117"/>
      <c r="I2097" s="216"/>
      <c r="J2097" s="216"/>
      <c r="K2097" s="216"/>
      <c r="L2097" s="216"/>
      <c r="M2097" s="216"/>
      <c r="N2097" s="216"/>
      <c r="O2097" s="216"/>
      <c r="P2097" s="216"/>
      <c r="Q2097" s="216"/>
      <c r="R2097" s="216"/>
      <c r="S2097" s="216"/>
      <c r="T2097" s="216"/>
      <c r="U2097" s="216"/>
      <c r="V2097" s="216"/>
    </row>
    <row r="2098" spans="1:22" x14ac:dyDescent="0.3">
      <c r="A2098" s="117"/>
      <c r="B2098" s="117"/>
      <c r="C2098" s="117" t="s">
        <v>35</v>
      </c>
      <c r="D2098" s="117"/>
      <c r="E2098" s="117"/>
      <c r="F2098" s="117" t="e">
        <f>ABS(B2092)/((B2094*B2096)^0.5)</f>
        <v>#VALUE!</v>
      </c>
      <c r="G2098" s="117"/>
      <c r="H2098" s="117"/>
      <c r="I2098" s="216"/>
      <c r="J2098" s="216"/>
      <c r="K2098" s="216"/>
      <c r="L2098" s="216"/>
      <c r="M2098" s="216"/>
      <c r="N2098" s="216"/>
      <c r="O2098" s="216"/>
      <c r="P2098" s="216"/>
      <c r="Q2098" s="216"/>
      <c r="R2098" s="216"/>
      <c r="S2098" s="216"/>
      <c r="T2098" s="216"/>
      <c r="U2098" s="216"/>
      <c r="V2098" s="216"/>
    </row>
    <row r="2099" spans="1:22" x14ac:dyDescent="0.3">
      <c r="A2099" s="117"/>
      <c r="B2099" s="117"/>
      <c r="C2099" s="117"/>
      <c r="D2099" s="117"/>
      <c r="E2099" s="117"/>
      <c r="F2099" s="117"/>
      <c r="G2099" s="117"/>
      <c r="H2099" s="117"/>
      <c r="I2099" s="216"/>
      <c r="J2099" s="216"/>
      <c r="K2099" s="216"/>
      <c r="L2099" s="216"/>
      <c r="M2099" s="216"/>
      <c r="N2099" s="216"/>
      <c r="O2099" s="216"/>
      <c r="P2099" s="216"/>
      <c r="Q2099" s="216"/>
      <c r="R2099" s="216"/>
      <c r="S2099" s="216"/>
      <c r="T2099" s="216"/>
      <c r="U2099" s="216"/>
      <c r="V2099" s="216"/>
    </row>
    <row r="2100" spans="1:22" x14ac:dyDescent="0.3">
      <c r="A2100" s="117"/>
      <c r="B2100" s="117"/>
      <c r="C2100" s="117" t="s">
        <v>36</v>
      </c>
      <c r="D2100" s="117"/>
      <c r="E2100" s="117"/>
      <c r="F2100" s="117" t="e">
        <f>IF(D2108*F2108=0,0,F2098)</f>
        <v>#VALUE!</v>
      </c>
      <c r="G2100" s="117"/>
      <c r="H2100" s="117"/>
      <c r="I2100" s="216"/>
      <c r="J2100" s="216"/>
      <c r="K2100" s="216"/>
      <c r="L2100" s="216"/>
      <c r="M2100" s="216"/>
      <c r="N2100" s="216"/>
      <c r="O2100" s="216"/>
      <c r="P2100" s="216"/>
      <c r="Q2100" s="216"/>
      <c r="R2100" s="216"/>
      <c r="S2100" s="216"/>
      <c r="T2100" s="216"/>
      <c r="U2100" s="216"/>
      <c r="V2100" s="216"/>
    </row>
    <row r="2101" spans="1:22" x14ac:dyDescent="0.3">
      <c r="A2101" s="117"/>
      <c r="B2101" s="117"/>
      <c r="C2101" s="117"/>
      <c r="D2101" s="117"/>
      <c r="E2101" s="117"/>
      <c r="F2101" s="117"/>
      <c r="G2101" s="117"/>
      <c r="H2101" s="117"/>
      <c r="I2101" s="216"/>
      <c r="J2101" s="216"/>
      <c r="K2101" s="216"/>
      <c r="L2101" s="216"/>
      <c r="M2101" s="216"/>
      <c r="N2101" s="216"/>
      <c r="O2101" s="216"/>
      <c r="P2101" s="216"/>
      <c r="Q2101" s="216"/>
      <c r="R2101" s="216"/>
      <c r="S2101" s="216"/>
      <c r="T2101" s="216"/>
      <c r="U2101" s="216"/>
      <c r="V2101" s="216"/>
    </row>
    <row r="2102" spans="1:22" x14ac:dyDescent="0.3">
      <c r="A2102" s="117"/>
      <c r="B2102" s="117"/>
      <c r="C2102" s="117" t="s">
        <v>28</v>
      </c>
      <c r="D2102" s="117" t="e">
        <f>(I2089-F2102*A2089)/B2090</f>
        <v>#VALUE!</v>
      </c>
      <c r="E2102" s="117" t="s">
        <v>31</v>
      </c>
      <c r="F2102" s="117" t="e">
        <f>(B2092/B2094)</f>
        <v>#VALUE!</v>
      </c>
      <c r="G2102" s="117"/>
      <c r="H2102" s="117"/>
      <c r="I2102" s="216"/>
      <c r="J2102" s="216"/>
      <c r="K2102" s="216"/>
      <c r="L2102" s="216"/>
      <c r="M2102" s="216"/>
      <c r="N2102" s="216"/>
      <c r="O2102" s="216"/>
      <c r="P2102" s="216"/>
      <c r="Q2102" s="216"/>
      <c r="R2102" s="216"/>
      <c r="S2102" s="216"/>
      <c r="T2102" s="216"/>
      <c r="U2102" s="216"/>
      <c r="V2102" s="216"/>
    </row>
    <row r="2103" spans="1:22" x14ac:dyDescent="0.3">
      <c r="A2103" s="117"/>
      <c r="B2103" s="117"/>
      <c r="C2103" s="117"/>
      <c r="D2103" s="117"/>
      <c r="E2103" s="117"/>
      <c r="F2103" s="117"/>
      <c r="G2103" s="117"/>
      <c r="H2103" s="117"/>
      <c r="I2103" s="216"/>
      <c r="J2103" s="216"/>
      <c r="K2103" s="216"/>
      <c r="L2103" s="216"/>
      <c r="M2103" s="216"/>
      <c r="N2103" s="216"/>
      <c r="O2103" s="216"/>
      <c r="P2103" s="216"/>
      <c r="Q2103" s="216"/>
      <c r="R2103" s="216"/>
      <c r="S2103" s="216"/>
      <c r="T2103" s="216"/>
      <c r="U2103" s="216"/>
      <c r="V2103" s="216"/>
    </row>
    <row r="2104" spans="1:22" x14ac:dyDescent="0.3">
      <c r="A2104" s="117"/>
      <c r="B2104" s="117"/>
      <c r="C2104" s="117" t="s">
        <v>29</v>
      </c>
      <c r="D2104" s="117" t="e">
        <f>((2.71828184^(-D2102/F2102)))-ABS(V2048-W2048)</f>
        <v>#VALUE!</v>
      </c>
      <c r="E2104" s="117" t="s">
        <v>32</v>
      </c>
      <c r="F2104" s="117">
        <f>'FALL A+F'!$F$159</f>
        <v>0</v>
      </c>
      <c r="G2104" s="117"/>
      <c r="H2104" s="117"/>
      <c r="I2104" s="216"/>
      <c r="J2104" s="216"/>
      <c r="K2104" s="216"/>
      <c r="L2104" s="216"/>
      <c r="M2104" s="216"/>
      <c r="N2104" s="216"/>
      <c r="O2104" s="216"/>
      <c r="P2104" s="216"/>
      <c r="Q2104" s="216"/>
      <c r="R2104" s="216"/>
      <c r="S2104" s="216"/>
      <c r="T2104" s="216"/>
      <c r="U2104" s="216"/>
      <c r="V2104" s="216"/>
    </row>
    <row r="2105" spans="1:22" x14ac:dyDescent="0.3">
      <c r="A2105" s="117"/>
      <c r="B2105" s="117"/>
      <c r="C2105" s="117"/>
      <c r="D2105" s="117"/>
      <c r="E2105" s="117"/>
      <c r="F2105" s="117"/>
      <c r="G2105" s="117"/>
      <c r="H2105" s="117"/>
      <c r="I2105" s="216"/>
      <c r="J2105" s="216"/>
      <c r="K2105" s="216"/>
      <c r="L2105" s="216"/>
      <c r="M2105" s="216"/>
      <c r="N2105" s="216"/>
      <c r="O2105" s="216"/>
      <c r="P2105" s="216"/>
      <c r="Q2105" s="216"/>
      <c r="R2105" s="216"/>
      <c r="S2105" s="216"/>
      <c r="T2105" s="216"/>
      <c r="U2105" s="216"/>
      <c r="V2105" s="216"/>
    </row>
    <row r="2106" spans="1:22" x14ac:dyDescent="0.3">
      <c r="A2106" s="117"/>
      <c r="B2106" s="117"/>
      <c r="C2106" s="117" t="s">
        <v>30</v>
      </c>
      <c r="D2106" s="117">
        <f>(E2087+F2106)</f>
        <v>52.199999999999996</v>
      </c>
      <c r="E2106" s="117" t="s">
        <v>20</v>
      </c>
      <c r="F2106" s="117">
        <f>(MAX(B1967:B2006)-MIN(B1967:B2006))*4.8</f>
        <v>43.199999999999996</v>
      </c>
      <c r="G2106" s="117"/>
      <c r="H2106" s="117"/>
      <c r="I2106" s="216"/>
      <c r="J2106" s="216"/>
      <c r="K2106" s="216"/>
      <c r="L2106" s="216"/>
      <c r="M2106" s="216"/>
      <c r="N2106" s="216"/>
      <c r="O2106" s="216"/>
      <c r="P2106" s="216"/>
      <c r="Q2106" s="216"/>
      <c r="R2106" s="216"/>
      <c r="S2106" s="216"/>
      <c r="T2106" s="216"/>
      <c r="U2106" s="216"/>
      <c r="V2106" s="216"/>
    </row>
    <row r="2107" spans="1:22" x14ac:dyDescent="0.3">
      <c r="A2107" s="117"/>
      <c r="B2107" s="117"/>
      <c r="C2107" s="117"/>
      <c r="D2107" s="117"/>
      <c r="E2107" s="117"/>
      <c r="F2107" s="117"/>
      <c r="G2107" s="117"/>
      <c r="H2107" s="117"/>
      <c r="I2107" s="216"/>
      <c r="J2107" s="216"/>
      <c r="K2107" s="216"/>
      <c r="L2107" s="216"/>
      <c r="M2107" s="216"/>
      <c r="N2107" s="216"/>
      <c r="O2107" s="216"/>
      <c r="P2107" s="216"/>
      <c r="Q2107" s="216"/>
      <c r="R2107" s="216"/>
      <c r="S2107" s="216"/>
      <c r="T2107" s="216"/>
      <c r="U2107" s="216"/>
      <c r="V2107" s="216"/>
    </row>
    <row r="2108" spans="1:22" x14ac:dyDescent="0.3">
      <c r="A2108" s="117"/>
      <c r="B2108" s="117"/>
      <c r="C2108" s="117" t="s">
        <v>22</v>
      </c>
      <c r="D2108" s="117" t="e">
        <f>IF(A2087&lt;D2104,0,F2098)</f>
        <v>#VALUE!</v>
      </c>
      <c r="E2108" s="117" t="s">
        <v>24</v>
      </c>
      <c r="F2108" s="117" t="e">
        <f>IF(A2048&gt;D2104,0,D2104)</f>
        <v>#VALUE!</v>
      </c>
      <c r="G2108" s="117"/>
      <c r="H2108" s="117"/>
      <c r="I2108" s="216"/>
      <c r="J2108" s="216"/>
      <c r="K2108" s="216"/>
      <c r="L2108" s="216"/>
      <c r="M2108" s="216"/>
      <c r="N2108" s="216"/>
      <c r="O2108" s="216"/>
      <c r="P2108" s="216"/>
      <c r="Q2108" s="216"/>
      <c r="R2108" s="216"/>
      <c r="S2108" s="216"/>
      <c r="T2108" s="216"/>
      <c r="U2108" s="216"/>
      <c r="V2108" s="216"/>
    </row>
    <row r="2109" spans="1:22" x14ac:dyDescent="0.3">
      <c r="A2109" s="117"/>
      <c r="B2109" s="117"/>
      <c r="C2109" s="117"/>
      <c r="D2109" s="117"/>
      <c r="E2109" s="117"/>
      <c r="F2109" s="117"/>
      <c r="G2109" s="117"/>
      <c r="H2109" s="117"/>
      <c r="I2109" s="216"/>
      <c r="J2109" s="216"/>
      <c r="K2109" s="216"/>
      <c r="L2109" s="216"/>
      <c r="M2109" s="216"/>
      <c r="N2109" s="216"/>
      <c r="O2109" s="216"/>
      <c r="P2109" s="216"/>
      <c r="Q2109" s="216"/>
      <c r="R2109" s="216"/>
      <c r="S2109" s="216"/>
      <c r="T2109" s="216"/>
      <c r="U2109" s="216"/>
      <c r="V2109" s="216"/>
    </row>
    <row r="2110" spans="1:22" x14ac:dyDescent="0.3">
      <c r="A2110" s="117"/>
      <c r="B2110" s="117"/>
      <c r="C2110" s="117" t="s">
        <v>23</v>
      </c>
      <c r="D2110" s="117" t="s">
        <v>21</v>
      </c>
      <c r="E2110" s="117"/>
      <c r="F2110" s="117"/>
      <c r="G2110" s="117"/>
      <c r="H2110" s="117"/>
      <c r="I2110" s="216"/>
      <c r="J2110" s="216"/>
      <c r="K2110" s="216"/>
      <c r="L2110" s="216"/>
      <c r="M2110" s="216"/>
      <c r="N2110" s="216"/>
      <c r="O2110" s="216"/>
      <c r="P2110" s="216"/>
      <c r="Q2110" s="216"/>
      <c r="R2110" s="216"/>
      <c r="S2110" s="216"/>
      <c r="T2110" s="216"/>
      <c r="U2110" s="216"/>
      <c r="V2110" s="216"/>
    </row>
    <row r="2111" spans="1:22" x14ac:dyDescent="0.3">
      <c r="A2111" s="117"/>
      <c r="B2111" s="117"/>
      <c r="C2111" s="117"/>
      <c r="D2111" s="117"/>
      <c r="E2111" s="117"/>
      <c r="F2111" s="117"/>
      <c r="G2111" s="117"/>
      <c r="H2111" s="117"/>
      <c r="I2111" s="216"/>
      <c r="J2111" s="216"/>
      <c r="K2111" s="216"/>
      <c r="L2111" s="216"/>
      <c r="M2111" s="216"/>
      <c r="N2111" s="216"/>
      <c r="O2111" s="216"/>
      <c r="P2111" s="216"/>
      <c r="Q2111" s="216"/>
      <c r="R2111" s="216"/>
      <c r="S2111" s="216"/>
      <c r="T2111" s="216"/>
      <c r="U2111" s="216"/>
      <c r="V2111" s="216"/>
    </row>
    <row r="2112" spans="1:22" x14ac:dyDescent="0.3">
      <c r="A2112" s="117"/>
      <c r="B2112" s="117"/>
      <c r="C2112" s="117"/>
      <c r="D2112" s="117"/>
      <c r="E2112" s="117"/>
      <c r="F2112" s="117"/>
      <c r="G2112" s="117"/>
      <c r="H2112" s="117"/>
      <c r="I2112" s="216"/>
      <c r="J2112" s="216"/>
      <c r="K2112" s="216"/>
      <c r="L2112" s="216"/>
      <c r="M2112" s="216"/>
      <c r="N2112" s="216"/>
      <c r="O2112" s="216"/>
      <c r="P2112" s="216"/>
      <c r="Q2112" s="216"/>
      <c r="R2112" s="216"/>
      <c r="S2112" s="216"/>
      <c r="T2112" s="216"/>
      <c r="U2112" s="216"/>
      <c r="V2112" s="216"/>
    </row>
    <row r="2113" spans="1:22" x14ac:dyDescent="0.3">
      <c r="A2113" s="117"/>
      <c r="B2113" s="117"/>
      <c r="C2113" s="117" t="s">
        <v>25</v>
      </c>
      <c r="D2113" s="117"/>
      <c r="E2113" s="117"/>
      <c r="F2113" s="117"/>
      <c r="G2113" s="117"/>
      <c r="H2113" s="117"/>
      <c r="I2113" s="216"/>
      <c r="J2113" s="216"/>
      <c r="K2113" s="216"/>
      <c r="L2113" s="216"/>
      <c r="M2113" s="216"/>
      <c r="N2113" s="216"/>
      <c r="O2113" s="216"/>
      <c r="P2113" s="216"/>
      <c r="Q2113" s="216"/>
      <c r="R2113" s="216"/>
      <c r="S2113" s="216"/>
      <c r="T2113" s="216"/>
      <c r="U2113" s="216"/>
      <c r="V2113" s="216"/>
    </row>
    <row r="2114" spans="1:22" x14ac:dyDescent="0.3">
      <c r="A2114" s="117"/>
      <c r="B2114" s="117"/>
      <c r="C2114" s="117"/>
      <c r="D2114" s="117"/>
      <c r="E2114" s="117"/>
      <c r="F2114" s="117"/>
      <c r="G2114" s="117"/>
      <c r="H2114" s="117"/>
      <c r="I2114" s="216"/>
      <c r="J2114" s="216"/>
      <c r="K2114" s="216"/>
      <c r="L2114" s="216"/>
      <c r="M2114" s="216"/>
      <c r="N2114" s="216"/>
      <c r="O2114" s="216"/>
      <c r="P2114" s="216"/>
      <c r="Q2114" s="216"/>
      <c r="R2114" s="216"/>
      <c r="S2114" s="216"/>
      <c r="T2114" s="216"/>
      <c r="U2114" s="216"/>
      <c r="V2114" s="216"/>
    </row>
    <row r="2115" spans="1:22" x14ac:dyDescent="0.3">
      <c r="A2115" s="117"/>
      <c r="B2115" s="117"/>
      <c r="C2115" s="117" t="s">
        <v>26</v>
      </c>
      <c r="D2115" s="117">
        <v>700</v>
      </c>
      <c r="E2115" s="117" t="s">
        <v>33</v>
      </c>
      <c r="F2115" s="117" t="e">
        <f>((2.71828184^(F2102*LN((D2115)+ABS(V2048-W2048)))+D2102)/((2.71828184^(F2102*LN((D2115)+ABS(V2048-W2048)))+D2102)+1))*1</f>
        <v>#VALUE!</v>
      </c>
      <c r="G2115" s="117"/>
      <c r="H2115" s="117"/>
      <c r="I2115" s="216"/>
      <c r="J2115" s="216"/>
      <c r="K2115" s="216"/>
      <c r="L2115" s="216"/>
      <c r="M2115" s="216"/>
      <c r="N2115" s="216"/>
      <c r="O2115" s="216"/>
      <c r="P2115" s="216"/>
      <c r="Q2115" s="216"/>
      <c r="R2115" s="216"/>
      <c r="S2115" s="216"/>
      <c r="T2115" s="216"/>
      <c r="U2115" s="216"/>
      <c r="V2115" s="216"/>
    </row>
    <row r="2116" spans="1:22" x14ac:dyDescent="0.3">
      <c r="A2116" s="117"/>
      <c r="B2116" s="117"/>
      <c r="C2116" s="117" t="s">
        <v>49</v>
      </c>
      <c r="D2116" s="117"/>
      <c r="E2116" s="117"/>
      <c r="F2116" s="117"/>
      <c r="G2116" s="117"/>
      <c r="H2116" s="117"/>
      <c r="I2116" s="216"/>
      <c r="J2116" s="216"/>
      <c r="K2116" s="216"/>
      <c r="L2116" s="216"/>
      <c r="M2116" s="216"/>
      <c r="N2116" s="216"/>
      <c r="O2116" s="216"/>
      <c r="P2116" s="216"/>
      <c r="Q2116" s="216"/>
      <c r="R2116" s="216"/>
      <c r="S2116" s="216"/>
      <c r="T2116" s="216"/>
      <c r="U2116" s="216"/>
      <c r="V2116" s="216"/>
    </row>
    <row r="2117" spans="1:22" x14ac:dyDescent="0.3">
      <c r="A2117" s="117"/>
      <c r="B2117" s="117"/>
      <c r="C2117" s="117"/>
      <c r="D2117" s="117"/>
      <c r="E2117" s="117"/>
      <c r="F2117" s="117"/>
      <c r="G2117" s="117"/>
      <c r="H2117" s="117"/>
      <c r="I2117" s="216"/>
      <c r="J2117" s="216"/>
      <c r="K2117" s="216"/>
      <c r="L2117" s="216"/>
      <c r="M2117" s="216"/>
      <c r="N2117" s="216"/>
      <c r="O2117" s="216"/>
      <c r="P2117" s="216"/>
      <c r="Q2117" s="216"/>
      <c r="R2117" s="216"/>
      <c r="S2117" s="216"/>
      <c r="T2117" s="216"/>
      <c r="U2117" s="216"/>
      <c r="V2117" s="216"/>
    </row>
    <row r="2118" spans="1:22" x14ac:dyDescent="0.3">
      <c r="A2118" s="117"/>
      <c r="B2118" s="117"/>
      <c r="C2118" s="117" t="s">
        <v>27</v>
      </c>
      <c r="D2118" s="117">
        <v>302.83999999999997</v>
      </c>
      <c r="E2118" s="117" t="s">
        <v>34</v>
      </c>
      <c r="F2118" s="117" t="e">
        <f>(2.71828184^((LN((D2118/D2106)/(1-(D2118/D2106)))-D2102)/F2102))</f>
        <v>#NUM!</v>
      </c>
      <c r="G2118" s="117"/>
      <c r="H2118" s="117"/>
      <c r="I2118" s="216"/>
      <c r="J2118" s="216"/>
      <c r="K2118" s="216"/>
      <c r="L2118" s="216"/>
      <c r="M2118" s="216"/>
      <c r="N2118" s="216"/>
      <c r="O2118" s="216"/>
      <c r="P2118" s="216"/>
      <c r="Q2118" s="216"/>
      <c r="R2118" s="216"/>
      <c r="S2118" s="216"/>
      <c r="T2118" s="216"/>
      <c r="U2118" s="216"/>
      <c r="V2118" s="216"/>
    </row>
    <row r="2119" spans="1:22" x14ac:dyDescent="0.3">
      <c r="A2119" s="117"/>
      <c r="B2119" s="117"/>
      <c r="C2119" s="117" t="s">
        <v>38</v>
      </c>
      <c r="D2119" s="117"/>
      <c r="E2119" s="117"/>
      <c r="F2119" s="117"/>
      <c r="G2119" s="117"/>
      <c r="H2119" s="117"/>
      <c r="I2119" s="216"/>
      <c r="J2119" s="216"/>
      <c r="K2119" s="216"/>
      <c r="L2119" s="216"/>
      <c r="M2119" s="216"/>
      <c r="N2119" s="216"/>
      <c r="O2119" s="216"/>
      <c r="P2119" s="216"/>
      <c r="Q2119" s="216"/>
      <c r="R2119" s="216"/>
      <c r="S2119" s="216"/>
      <c r="T2119" s="216"/>
      <c r="U2119" s="216"/>
      <c r="V2119" s="216"/>
    </row>
    <row r="2120" spans="1:22" x14ac:dyDescent="0.3">
      <c r="A2120" s="117"/>
      <c r="B2120" s="117"/>
      <c r="C2120" s="117" t="s">
        <v>39</v>
      </c>
      <c r="D2120" s="117"/>
      <c r="E2120" s="117"/>
      <c r="F2120" s="117"/>
      <c r="G2120" s="117"/>
      <c r="H2120" s="117"/>
      <c r="I2120" s="216"/>
      <c r="J2120" s="216"/>
      <c r="K2120" s="216"/>
      <c r="L2120" s="216"/>
      <c r="M2120" s="216"/>
      <c r="N2120" s="216"/>
      <c r="O2120" s="216"/>
      <c r="P2120" s="216"/>
      <c r="Q2120" s="216"/>
      <c r="R2120" s="216"/>
      <c r="S2120" s="216"/>
      <c r="T2120" s="216"/>
      <c r="U2120" s="216"/>
      <c r="V2120" s="216"/>
    </row>
    <row r="2121" spans="1:22" x14ac:dyDescent="0.3">
      <c r="A2121" s="117"/>
      <c r="B2121" s="117"/>
      <c r="C2121" s="117"/>
      <c r="D2121" s="117"/>
      <c r="E2121" s="117"/>
      <c r="F2121" s="117"/>
      <c r="G2121" s="117"/>
      <c r="H2121" s="117"/>
      <c r="I2121" s="216"/>
      <c r="J2121" s="216"/>
      <c r="K2121" s="216"/>
      <c r="L2121" s="216"/>
      <c r="M2121" s="216"/>
      <c r="N2121" s="216"/>
      <c r="O2121" s="216"/>
      <c r="P2121" s="216"/>
      <c r="Q2121" s="216"/>
      <c r="R2121" s="216"/>
      <c r="S2121" s="216"/>
      <c r="T2121" s="216"/>
      <c r="U2121" s="216"/>
      <c r="V2121" s="216"/>
    </row>
    <row r="2122" spans="1:22" x14ac:dyDescent="0.3">
      <c r="A2122" s="117"/>
      <c r="B2122" s="117"/>
      <c r="C2122" s="117"/>
      <c r="D2122" s="117"/>
      <c r="E2122" s="117"/>
      <c r="F2122" s="117"/>
      <c r="G2122" s="117"/>
      <c r="H2122" s="117"/>
      <c r="I2122" s="216"/>
      <c r="J2122" s="216"/>
      <c r="K2122" s="216"/>
      <c r="L2122" s="216"/>
      <c r="M2122" s="216"/>
      <c r="N2122" s="216"/>
      <c r="O2122" s="216"/>
      <c r="P2122" s="216"/>
      <c r="Q2122" s="216"/>
      <c r="R2122" s="216"/>
      <c r="S2122" s="216"/>
      <c r="T2122" s="216"/>
      <c r="U2122" s="216"/>
      <c r="V2122" s="216"/>
    </row>
    <row r="2123" spans="1:22" x14ac:dyDescent="0.3">
      <c r="A2123" s="117"/>
      <c r="B2123" s="117"/>
      <c r="C2123" s="117"/>
      <c r="D2123" s="117"/>
      <c r="E2123" s="117"/>
      <c r="F2123" s="117"/>
      <c r="G2123" s="117"/>
      <c r="H2123" s="117"/>
      <c r="I2123" s="216"/>
      <c r="J2123" s="216"/>
      <c r="K2123" s="216"/>
      <c r="L2123" s="216"/>
      <c r="M2123" s="216"/>
      <c r="N2123" s="216"/>
      <c r="O2123" s="216"/>
      <c r="P2123" s="216"/>
      <c r="Q2123" s="216"/>
      <c r="R2123" s="216"/>
      <c r="S2123" s="216"/>
      <c r="T2123" s="216"/>
      <c r="U2123" s="216"/>
      <c r="V2123" s="216"/>
    </row>
    <row r="2124" spans="1:22" x14ac:dyDescent="0.3">
      <c r="A2124" s="117"/>
      <c r="B2124" s="117"/>
      <c r="C2124" s="117"/>
      <c r="D2124" s="117"/>
      <c r="E2124" s="117"/>
      <c r="F2124" s="117"/>
      <c r="G2124" s="117"/>
      <c r="H2124" s="117"/>
      <c r="I2124" s="216"/>
      <c r="J2124" s="216"/>
      <c r="K2124" s="216"/>
      <c r="L2124" s="216"/>
      <c r="M2124" s="216"/>
      <c r="N2124" s="216"/>
      <c r="O2124" s="216"/>
      <c r="P2124" s="216"/>
      <c r="Q2124" s="216"/>
      <c r="R2124" s="216"/>
      <c r="S2124" s="216"/>
      <c r="T2124" s="216"/>
      <c r="U2124" s="216"/>
      <c r="V2124" s="216"/>
    </row>
    <row r="2125" spans="1:22" x14ac:dyDescent="0.3">
      <c r="A2125" s="117"/>
      <c r="B2125" s="117"/>
      <c r="C2125" s="117"/>
      <c r="D2125" s="117"/>
      <c r="E2125" s="117"/>
      <c r="F2125" s="117"/>
      <c r="G2125" s="117"/>
      <c r="H2125" s="117"/>
      <c r="I2125" s="216"/>
      <c r="J2125" s="216"/>
      <c r="K2125" s="216"/>
      <c r="L2125" s="216"/>
      <c r="M2125" s="216"/>
      <c r="N2125" s="216"/>
      <c r="O2125" s="216"/>
      <c r="P2125" s="216"/>
      <c r="Q2125" s="216"/>
      <c r="R2125" s="216"/>
      <c r="S2125" s="216"/>
      <c r="T2125" s="216"/>
      <c r="U2125" s="216"/>
      <c r="V2125" s="216"/>
    </row>
    <row r="2126" spans="1:22" x14ac:dyDescent="0.3">
      <c r="A2126" s="117"/>
      <c r="B2126" s="117"/>
      <c r="C2126" s="117"/>
      <c r="D2126" s="117"/>
      <c r="E2126" s="117"/>
      <c r="F2126" s="117"/>
      <c r="G2126" s="117"/>
      <c r="H2126" s="117"/>
      <c r="I2126" s="216"/>
      <c r="J2126" s="216"/>
      <c r="K2126" s="216"/>
      <c r="L2126" s="216"/>
      <c r="M2126" s="216"/>
      <c r="N2126" s="216"/>
      <c r="O2126" s="216"/>
      <c r="P2126" s="216"/>
      <c r="Q2126" s="216"/>
      <c r="R2126" s="216"/>
      <c r="S2126" s="216"/>
      <c r="T2126" s="216"/>
      <c r="U2126" s="216"/>
      <c r="V2126" s="216"/>
    </row>
    <row r="2127" spans="1:22" x14ac:dyDescent="0.3">
      <c r="A2127" s="117"/>
      <c r="B2127" s="117"/>
      <c r="C2127" s="117"/>
      <c r="D2127" s="117"/>
      <c r="E2127" s="117"/>
      <c r="F2127" s="117"/>
      <c r="G2127" s="117"/>
      <c r="H2127" s="117"/>
      <c r="I2127" s="216"/>
      <c r="J2127" s="216"/>
      <c r="K2127" s="216"/>
      <c r="L2127" s="216"/>
      <c r="M2127" s="216"/>
      <c r="N2127" s="216"/>
      <c r="O2127" s="216"/>
      <c r="P2127" s="216"/>
      <c r="Q2127" s="216"/>
      <c r="R2127" s="216"/>
      <c r="S2127" s="216"/>
      <c r="T2127" s="216"/>
      <c r="U2127" s="216"/>
      <c r="V2127" s="216"/>
    </row>
    <row r="2128" spans="1:22" x14ac:dyDescent="0.3">
      <c r="A2128" s="117" t="s">
        <v>7</v>
      </c>
      <c r="B2128" s="117" t="s">
        <v>8</v>
      </c>
      <c r="C2128" s="117" t="s">
        <v>12</v>
      </c>
      <c r="D2128" s="117" t="s">
        <v>9</v>
      </c>
      <c r="E2128" s="117" t="s">
        <v>10</v>
      </c>
      <c r="F2128" s="117" t="s">
        <v>17</v>
      </c>
      <c r="G2128" s="117" t="s">
        <v>14</v>
      </c>
      <c r="H2128" s="117"/>
      <c r="I2128" s="216"/>
      <c r="J2128" s="216"/>
      <c r="K2128" s="216"/>
      <c r="L2128" s="216"/>
      <c r="M2128" s="216"/>
      <c r="N2128" s="216"/>
      <c r="O2128" s="216"/>
      <c r="P2128" s="216"/>
      <c r="Q2128" s="216"/>
      <c r="R2128" s="216"/>
      <c r="S2128" s="216"/>
      <c r="T2128" s="216"/>
      <c r="U2128" s="216"/>
      <c r="V2128" s="216"/>
    </row>
    <row r="2129" spans="1:22" x14ac:dyDescent="0.3">
      <c r="A2129" s="117">
        <f t="shared" ref="A2129:B2148" si="143">A6</f>
        <v>0</v>
      </c>
      <c r="B2129" s="117">
        <f t="shared" si="143"/>
        <v>0</v>
      </c>
      <c r="C2129" s="117">
        <f t="shared" ref="C2129:C2168" si="144">(A2129^2)</f>
        <v>0</v>
      </c>
      <c r="D2129" s="117">
        <f>IF(B2129=0,E2129,B2129)</f>
        <v>9</v>
      </c>
      <c r="E2129" s="117">
        <f>MAX(B2129:B2168)</f>
        <v>9</v>
      </c>
      <c r="F2129" s="117">
        <f>IF(B2129="","",(((E2129+F2187)/(D2129))-10^-0.0000001)^-1)</f>
        <v>0.19999999078966113</v>
      </c>
      <c r="G2129" s="117">
        <f>IF(B2129="",1,F2129)</f>
        <v>0.19999999078966113</v>
      </c>
      <c r="H2129" s="117"/>
      <c r="I2129" s="216"/>
      <c r="J2129" s="216"/>
      <c r="K2129" s="216"/>
      <c r="L2129" s="216"/>
      <c r="M2129" s="216"/>
      <c r="N2129" s="216"/>
      <c r="O2129" s="216"/>
      <c r="P2129" s="216"/>
      <c r="Q2129" s="216"/>
      <c r="R2129" s="216"/>
      <c r="S2129" s="216"/>
      <c r="T2129" s="216"/>
      <c r="U2129" s="216"/>
      <c r="V2129" s="216"/>
    </row>
    <row r="2130" spans="1:22" x14ac:dyDescent="0.3">
      <c r="A2130" s="117">
        <f t="shared" si="143"/>
        <v>0</v>
      </c>
      <c r="B2130" s="117">
        <f t="shared" si="143"/>
        <v>0</v>
      </c>
      <c r="C2130" s="117">
        <f t="shared" si="144"/>
        <v>0</v>
      </c>
      <c r="D2130" s="117">
        <f t="shared" ref="D2130:D2168" si="145">IF(B2130=0,E2130,B2130)</f>
        <v>9</v>
      </c>
      <c r="E2130" s="117">
        <f>(E2129)</f>
        <v>9</v>
      </c>
      <c r="F2130" s="117">
        <f>IF(B2130="","",(((E2130+F2187)/(D2130))-10^-0.0000001)^-1)</f>
        <v>0.19999999078966113</v>
      </c>
      <c r="G2130" s="117">
        <f t="shared" ref="G2130:G2168" si="146">IF(B2130="",1,F2130)</f>
        <v>0.19999999078966113</v>
      </c>
      <c r="H2130" s="117"/>
      <c r="I2130" s="216"/>
      <c r="J2130" s="216"/>
      <c r="K2130" s="216"/>
      <c r="L2130" s="216"/>
      <c r="M2130" s="216"/>
      <c r="N2130" s="216"/>
      <c r="O2130" s="216"/>
      <c r="P2130" s="216"/>
      <c r="Q2130" s="216"/>
      <c r="R2130" s="216"/>
      <c r="S2130" s="216"/>
      <c r="T2130" s="216"/>
      <c r="U2130" s="216"/>
      <c r="V2130" s="216"/>
    </row>
    <row r="2131" spans="1:22" x14ac:dyDescent="0.3">
      <c r="A2131" s="117">
        <f t="shared" si="143"/>
        <v>0</v>
      </c>
      <c r="B2131" s="117">
        <f t="shared" si="143"/>
        <v>0</v>
      </c>
      <c r="C2131" s="117">
        <f t="shared" si="144"/>
        <v>0</v>
      </c>
      <c r="D2131" s="117">
        <f t="shared" si="145"/>
        <v>9</v>
      </c>
      <c r="E2131" s="117">
        <f t="shared" ref="E2131:E2168" si="147">(E2130)</f>
        <v>9</v>
      </c>
      <c r="F2131" s="117">
        <f>IF(B2131="","",(((E2131+F2187)/(D2131))-10^-0.0000001)^-1)</f>
        <v>0.19999999078966113</v>
      </c>
      <c r="G2131" s="117">
        <f t="shared" si="146"/>
        <v>0.19999999078966113</v>
      </c>
      <c r="H2131" s="117"/>
      <c r="I2131" s="216"/>
      <c r="J2131" s="216"/>
      <c r="K2131" s="216"/>
      <c r="L2131" s="216"/>
      <c r="M2131" s="216"/>
      <c r="N2131" s="216"/>
      <c r="O2131" s="216"/>
      <c r="P2131" s="216"/>
      <c r="Q2131" s="216"/>
      <c r="R2131" s="216"/>
      <c r="S2131" s="216"/>
      <c r="T2131" s="216"/>
      <c r="U2131" s="216"/>
      <c r="V2131" s="216"/>
    </row>
    <row r="2132" spans="1:22" x14ac:dyDescent="0.3">
      <c r="A2132" s="117">
        <f t="shared" si="143"/>
        <v>0</v>
      </c>
      <c r="B2132" s="117">
        <f t="shared" si="143"/>
        <v>0</v>
      </c>
      <c r="C2132" s="117">
        <f t="shared" si="144"/>
        <v>0</v>
      </c>
      <c r="D2132" s="117">
        <f t="shared" si="145"/>
        <v>9</v>
      </c>
      <c r="E2132" s="117">
        <f t="shared" si="147"/>
        <v>9</v>
      </c>
      <c r="F2132" s="117">
        <f>IF(B2132="","",(((E2132+F2187)/(D2132))-10^-0.0000001)^-1)</f>
        <v>0.19999999078966113</v>
      </c>
      <c r="G2132" s="117">
        <f t="shared" si="146"/>
        <v>0.19999999078966113</v>
      </c>
      <c r="H2132" s="117"/>
      <c r="I2132" s="216"/>
      <c r="J2132" s="216"/>
      <c r="K2132" s="216"/>
      <c r="L2132" s="216"/>
      <c r="M2132" s="216"/>
      <c r="N2132" s="216"/>
      <c r="O2132" s="216"/>
      <c r="P2132" s="216"/>
      <c r="Q2132" s="216"/>
      <c r="R2132" s="216"/>
      <c r="S2132" s="216"/>
      <c r="T2132" s="216"/>
      <c r="U2132" s="216"/>
      <c r="V2132" s="216"/>
    </row>
    <row r="2133" spans="1:22" x14ac:dyDescent="0.3">
      <c r="A2133" s="117">
        <f t="shared" si="143"/>
        <v>0</v>
      </c>
      <c r="B2133" s="117">
        <f t="shared" si="143"/>
        <v>0</v>
      </c>
      <c r="C2133" s="117">
        <f t="shared" si="144"/>
        <v>0</v>
      </c>
      <c r="D2133" s="117">
        <f t="shared" si="145"/>
        <v>9</v>
      </c>
      <c r="E2133" s="117">
        <f t="shared" si="147"/>
        <v>9</v>
      </c>
      <c r="F2133" s="117">
        <f>IF(B2133="","",(((E2133+F2187)/(D2133))-10^-0.0000001)^-1)</f>
        <v>0.19999999078966113</v>
      </c>
      <c r="G2133" s="117">
        <f t="shared" si="146"/>
        <v>0.19999999078966113</v>
      </c>
      <c r="H2133" s="117"/>
      <c r="I2133" s="216"/>
      <c r="J2133" s="216"/>
      <c r="K2133" s="216"/>
      <c r="L2133" s="216"/>
      <c r="M2133" s="216"/>
      <c r="N2133" s="216"/>
      <c r="O2133" s="216"/>
      <c r="P2133" s="216"/>
      <c r="Q2133" s="216"/>
      <c r="R2133" s="216"/>
      <c r="S2133" s="216"/>
      <c r="T2133" s="216"/>
      <c r="U2133" s="216"/>
      <c r="V2133" s="216"/>
    </row>
    <row r="2134" spans="1:22" x14ac:dyDescent="0.3">
      <c r="A2134" s="117">
        <f t="shared" si="143"/>
        <v>0</v>
      </c>
      <c r="B2134" s="117">
        <f t="shared" si="143"/>
        <v>0</v>
      </c>
      <c r="C2134" s="117">
        <f t="shared" si="144"/>
        <v>0</v>
      </c>
      <c r="D2134" s="117">
        <f t="shared" si="145"/>
        <v>9</v>
      </c>
      <c r="E2134" s="117">
        <f t="shared" si="147"/>
        <v>9</v>
      </c>
      <c r="F2134" s="117">
        <f>IF(B2134="","",(((E2134+F2187)/(D2134))-10^-0.0000001)^-1)</f>
        <v>0.19999999078966113</v>
      </c>
      <c r="G2134" s="117">
        <f t="shared" si="146"/>
        <v>0.19999999078966113</v>
      </c>
      <c r="H2134" s="117"/>
      <c r="I2134" s="216"/>
      <c r="J2134" s="216"/>
      <c r="K2134" s="216"/>
      <c r="L2134" s="216"/>
      <c r="M2134" s="216"/>
      <c r="N2134" s="216"/>
      <c r="O2134" s="216"/>
      <c r="P2134" s="216"/>
      <c r="Q2134" s="216"/>
      <c r="R2134" s="216"/>
      <c r="S2134" s="216"/>
      <c r="T2134" s="216"/>
      <c r="U2134" s="216"/>
      <c r="V2134" s="216"/>
    </row>
    <row r="2135" spans="1:22" x14ac:dyDescent="0.3">
      <c r="A2135" s="117">
        <f t="shared" si="143"/>
        <v>0</v>
      </c>
      <c r="B2135" s="117">
        <f t="shared" si="143"/>
        <v>0</v>
      </c>
      <c r="C2135" s="117">
        <f t="shared" si="144"/>
        <v>0</v>
      </c>
      <c r="D2135" s="117">
        <f t="shared" si="145"/>
        <v>9</v>
      </c>
      <c r="E2135" s="117">
        <f t="shared" si="147"/>
        <v>9</v>
      </c>
      <c r="F2135" s="117">
        <f>IF(B2135="","",(((E2135+F2187)/(D2135))-10^-0.0000001)^-1)</f>
        <v>0.19999999078966113</v>
      </c>
      <c r="G2135" s="117">
        <f t="shared" si="146"/>
        <v>0.19999999078966113</v>
      </c>
      <c r="H2135" s="117"/>
      <c r="I2135" s="216"/>
      <c r="J2135" s="216"/>
      <c r="K2135" s="216"/>
      <c r="L2135" s="216"/>
      <c r="M2135" s="216"/>
      <c r="N2135" s="216"/>
      <c r="O2135" s="216"/>
      <c r="P2135" s="216"/>
      <c r="Q2135" s="216"/>
      <c r="R2135" s="216"/>
      <c r="S2135" s="216"/>
      <c r="T2135" s="216"/>
      <c r="U2135" s="216"/>
      <c r="V2135" s="216"/>
    </row>
    <row r="2136" spans="1:22" x14ac:dyDescent="0.3">
      <c r="A2136" s="117">
        <f t="shared" si="143"/>
        <v>0</v>
      </c>
      <c r="B2136" s="117">
        <f t="shared" si="143"/>
        <v>0</v>
      </c>
      <c r="C2136" s="117">
        <f t="shared" si="144"/>
        <v>0</v>
      </c>
      <c r="D2136" s="117">
        <f t="shared" si="145"/>
        <v>9</v>
      </c>
      <c r="E2136" s="117">
        <f t="shared" si="147"/>
        <v>9</v>
      </c>
      <c r="F2136" s="117">
        <f>IF(B2136="","",(((E2136+F2187)/(D2136))-10^-0.0000001)^-1)</f>
        <v>0.19999999078966113</v>
      </c>
      <c r="G2136" s="117">
        <f t="shared" si="146"/>
        <v>0.19999999078966113</v>
      </c>
      <c r="H2136" s="117"/>
      <c r="I2136" s="216"/>
      <c r="J2136" s="216"/>
      <c r="K2136" s="216"/>
      <c r="L2136" s="216"/>
      <c r="M2136" s="216"/>
      <c r="N2136" s="216"/>
      <c r="O2136" s="216"/>
      <c r="P2136" s="216"/>
      <c r="Q2136" s="216"/>
      <c r="R2136" s="216"/>
      <c r="S2136" s="216"/>
      <c r="T2136" s="216"/>
      <c r="U2136" s="216"/>
      <c r="V2136" s="216"/>
    </row>
    <row r="2137" spans="1:22" x14ac:dyDescent="0.3">
      <c r="A2137" s="117">
        <f t="shared" si="143"/>
        <v>0</v>
      </c>
      <c r="B2137" s="117">
        <f t="shared" si="143"/>
        <v>0</v>
      </c>
      <c r="C2137" s="117">
        <f t="shared" si="144"/>
        <v>0</v>
      </c>
      <c r="D2137" s="117">
        <f t="shared" si="145"/>
        <v>9</v>
      </c>
      <c r="E2137" s="117">
        <f t="shared" si="147"/>
        <v>9</v>
      </c>
      <c r="F2137" s="117">
        <f>IF(B2137="","",(((E2137+F2187)/(D2137))-10^-0.0000001)^-1)</f>
        <v>0.19999999078966113</v>
      </c>
      <c r="G2137" s="117">
        <f t="shared" si="146"/>
        <v>0.19999999078966113</v>
      </c>
      <c r="H2137" s="117"/>
      <c r="I2137" s="216"/>
      <c r="J2137" s="216"/>
      <c r="K2137" s="216"/>
      <c r="L2137" s="216"/>
      <c r="M2137" s="216"/>
      <c r="N2137" s="216"/>
      <c r="O2137" s="216"/>
      <c r="P2137" s="216"/>
      <c r="Q2137" s="216"/>
      <c r="R2137" s="216"/>
      <c r="S2137" s="216"/>
      <c r="T2137" s="216"/>
      <c r="U2137" s="216"/>
      <c r="V2137" s="216"/>
    </row>
    <row r="2138" spans="1:22" x14ac:dyDescent="0.3">
      <c r="A2138" s="117">
        <f t="shared" si="143"/>
        <v>0</v>
      </c>
      <c r="B2138" s="117">
        <f t="shared" si="143"/>
        <v>0</v>
      </c>
      <c r="C2138" s="117">
        <f t="shared" si="144"/>
        <v>0</v>
      </c>
      <c r="D2138" s="117">
        <f t="shared" si="145"/>
        <v>9</v>
      </c>
      <c r="E2138" s="117">
        <f t="shared" si="147"/>
        <v>9</v>
      </c>
      <c r="F2138" s="117">
        <f>IF(B2138="","",(((E2138+F2187)/(D2138))-10^-0.0000001)^-1)</f>
        <v>0.19999999078966113</v>
      </c>
      <c r="G2138" s="117">
        <f t="shared" si="146"/>
        <v>0.19999999078966113</v>
      </c>
      <c r="H2138" s="117"/>
      <c r="I2138" s="216"/>
      <c r="J2138" s="216"/>
      <c r="K2138" s="216"/>
      <c r="L2138" s="216"/>
      <c r="M2138" s="216"/>
      <c r="N2138" s="216"/>
      <c r="O2138" s="216"/>
      <c r="P2138" s="216"/>
      <c r="Q2138" s="216"/>
      <c r="R2138" s="216"/>
      <c r="S2138" s="216"/>
      <c r="T2138" s="216"/>
      <c r="U2138" s="216"/>
      <c r="V2138" s="216"/>
    </row>
    <row r="2139" spans="1:22" x14ac:dyDescent="0.3">
      <c r="A2139" s="117">
        <f t="shared" si="143"/>
        <v>0</v>
      </c>
      <c r="B2139" s="117">
        <f t="shared" si="143"/>
        <v>0</v>
      </c>
      <c r="C2139" s="117">
        <f t="shared" si="144"/>
        <v>0</v>
      </c>
      <c r="D2139" s="117">
        <f t="shared" si="145"/>
        <v>9</v>
      </c>
      <c r="E2139" s="117">
        <f t="shared" si="147"/>
        <v>9</v>
      </c>
      <c r="F2139" s="117">
        <f>IF(B2139="","",(((E2139+F2187)/(D2139))-10^-0.0000001)^-1)</f>
        <v>0.19999999078966113</v>
      </c>
      <c r="G2139" s="117">
        <f t="shared" si="146"/>
        <v>0.19999999078966113</v>
      </c>
      <c r="H2139" s="117"/>
      <c r="I2139" s="216"/>
      <c r="J2139" s="216"/>
      <c r="K2139" s="216"/>
      <c r="L2139" s="216"/>
      <c r="M2139" s="216"/>
      <c r="N2139" s="216"/>
      <c r="O2139" s="216"/>
      <c r="P2139" s="216"/>
      <c r="Q2139" s="216"/>
      <c r="R2139" s="216"/>
      <c r="S2139" s="216"/>
      <c r="T2139" s="216"/>
      <c r="U2139" s="216"/>
      <c r="V2139" s="216"/>
    </row>
    <row r="2140" spans="1:22" x14ac:dyDescent="0.3">
      <c r="A2140" s="117">
        <f t="shared" si="143"/>
        <v>0</v>
      </c>
      <c r="B2140" s="117">
        <f t="shared" si="143"/>
        <v>0</v>
      </c>
      <c r="C2140" s="117">
        <f t="shared" si="144"/>
        <v>0</v>
      </c>
      <c r="D2140" s="117">
        <f t="shared" si="145"/>
        <v>9</v>
      </c>
      <c r="E2140" s="117">
        <f t="shared" si="147"/>
        <v>9</v>
      </c>
      <c r="F2140" s="117">
        <f>IF(B2140="","",(((E2140+F2187)/(D2140))-10^-0.0000001)^-1)</f>
        <v>0.19999999078966113</v>
      </c>
      <c r="G2140" s="117">
        <f t="shared" si="146"/>
        <v>0.19999999078966113</v>
      </c>
      <c r="H2140" s="117"/>
      <c r="I2140" s="216"/>
      <c r="J2140" s="216"/>
      <c r="K2140" s="216"/>
      <c r="L2140" s="216"/>
      <c r="M2140" s="216"/>
      <c r="N2140" s="216"/>
      <c r="O2140" s="216"/>
      <c r="P2140" s="216"/>
      <c r="Q2140" s="216"/>
      <c r="R2140" s="216"/>
      <c r="S2140" s="216"/>
      <c r="T2140" s="216"/>
      <c r="U2140" s="216"/>
      <c r="V2140" s="216"/>
    </row>
    <row r="2141" spans="1:22" x14ac:dyDescent="0.3">
      <c r="A2141" s="117">
        <f t="shared" si="143"/>
        <v>0</v>
      </c>
      <c r="B2141" s="117">
        <f t="shared" si="143"/>
        <v>0</v>
      </c>
      <c r="C2141" s="117">
        <f t="shared" si="144"/>
        <v>0</v>
      </c>
      <c r="D2141" s="117">
        <f t="shared" si="145"/>
        <v>9</v>
      </c>
      <c r="E2141" s="117">
        <f t="shared" si="147"/>
        <v>9</v>
      </c>
      <c r="F2141" s="117">
        <f>IF(B2141="","",(((E2141+F2187)/(D2141))-10^-0.0000001)^-1)</f>
        <v>0.19999999078966113</v>
      </c>
      <c r="G2141" s="117">
        <f t="shared" si="146"/>
        <v>0.19999999078966113</v>
      </c>
      <c r="H2141" s="117"/>
      <c r="I2141" s="216"/>
      <c r="J2141" s="216"/>
      <c r="K2141" s="216"/>
      <c r="L2141" s="216"/>
      <c r="M2141" s="216"/>
      <c r="N2141" s="216"/>
      <c r="O2141" s="216"/>
      <c r="P2141" s="216"/>
      <c r="Q2141" s="216"/>
      <c r="R2141" s="216"/>
      <c r="S2141" s="216"/>
      <c r="T2141" s="216"/>
      <c r="U2141" s="216"/>
      <c r="V2141" s="216"/>
    </row>
    <row r="2142" spans="1:22" x14ac:dyDescent="0.3">
      <c r="A2142" s="117">
        <f t="shared" si="143"/>
        <v>0</v>
      </c>
      <c r="B2142" s="117">
        <f t="shared" si="143"/>
        <v>0</v>
      </c>
      <c r="C2142" s="117">
        <f t="shared" si="144"/>
        <v>0</v>
      </c>
      <c r="D2142" s="117">
        <f t="shared" si="145"/>
        <v>9</v>
      </c>
      <c r="E2142" s="117">
        <f t="shared" si="147"/>
        <v>9</v>
      </c>
      <c r="F2142" s="117">
        <f>IF(B2142="","",(((E2142+F2187)/(D2142))-10^-0.0000001)^-1)</f>
        <v>0.19999999078966113</v>
      </c>
      <c r="G2142" s="117">
        <f t="shared" si="146"/>
        <v>0.19999999078966113</v>
      </c>
      <c r="H2142" s="117"/>
      <c r="I2142" s="216"/>
      <c r="J2142" s="216"/>
      <c r="K2142" s="216"/>
      <c r="L2142" s="216"/>
      <c r="M2142" s="216"/>
      <c r="N2142" s="216"/>
      <c r="O2142" s="216"/>
      <c r="P2142" s="216"/>
      <c r="Q2142" s="216"/>
      <c r="R2142" s="216"/>
      <c r="S2142" s="216"/>
      <c r="T2142" s="216"/>
      <c r="U2142" s="216"/>
      <c r="V2142" s="216"/>
    </row>
    <row r="2143" spans="1:22" x14ac:dyDescent="0.3">
      <c r="A2143" s="117">
        <f t="shared" si="143"/>
        <v>0</v>
      </c>
      <c r="B2143" s="117">
        <f t="shared" si="143"/>
        <v>0</v>
      </c>
      <c r="C2143" s="117">
        <f t="shared" si="144"/>
        <v>0</v>
      </c>
      <c r="D2143" s="117">
        <f t="shared" si="145"/>
        <v>9</v>
      </c>
      <c r="E2143" s="117">
        <f t="shared" si="147"/>
        <v>9</v>
      </c>
      <c r="F2143" s="117">
        <f>IF(B2143="","",(((E2143+F2187)/(D2143))-10^-0.0000001)^-1)</f>
        <v>0.19999999078966113</v>
      </c>
      <c r="G2143" s="117">
        <f t="shared" si="146"/>
        <v>0.19999999078966113</v>
      </c>
      <c r="H2143" s="117"/>
      <c r="I2143" s="216"/>
      <c r="J2143" s="216"/>
      <c r="K2143" s="216"/>
      <c r="L2143" s="216"/>
      <c r="M2143" s="216"/>
      <c r="N2143" s="216"/>
      <c r="O2143" s="216"/>
      <c r="P2143" s="216"/>
      <c r="Q2143" s="216"/>
      <c r="R2143" s="216"/>
      <c r="S2143" s="216"/>
      <c r="T2143" s="216"/>
      <c r="U2143" s="216"/>
      <c r="V2143" s="216"/>
    </row>
    <row r="2144" spans="1:22" x14ac:dyDescent="0.3">
      <c r="A2144" s="117">
        <f t="shared" si="143"/>
        <v>0</v>
      </c>
      <c r="B2144" s="117">
        <f t="shared" si="143"/>
        <v>0</v>
      </c>
      <c r="C2144" s="117">
        <f t="shared" si="144"/>
        <v>0</v>
      </c>
      <c r="D2144" s="117">
        <f t="shared" si="145"/>
        <v>9</v>
      </c>
      <c r="E2144" s="117">
        <f t="shared" si="147"/>
        <v>9</v>
      </c>
      <c r="F2144" s="117">
        <f>IF(B2144="","",(((E2144+F2187)/(D2144))-10^-0.0000001)^-1)</f>
        <v>0.19999999078966113</v>
      </c>
      <c r="G2144" s="117">
        <f t="shared" si="146"/>
        <v>0.19999999078966113</v>
      </c>
      <c r="H2144" s="117"/>
      <c r="I2144" s="216"/>
      <c r="J2144" s="216"/>
      <c r="K2144" s="216"/>
      <c r="L2144" s="216"/>
      <c r="M2144" s="216"/>
      <c r="N2144" s="216"/>
      <c r="O2144" s="216"/>
      <c r="P2144" s="216"/>
      <c r="Q2144" s="216"/>
      <c r="R2144" s="216"/>
      <c r="S2144" s="216"/>
      <c r="T2144" s="216"/>
      <c r="U2144" s="216"/>
      <c r="V2144" s="216"/>
    </row>
    <row r="2145" spans="1:22" x14ac:dyDescent="0.3">
      <c r="A2145" s="117" t="str">
        <f t="shared" si="143"/>
        <v>Vorgaben (xWP1 - xs - xWP2)</v>
      </c>
      <c r="B2145" s="117">
        <f t="shared" si="143"/>
        <v>9</v>
      </c>
      <c r="C2145" s="117" t="e">
        <f t="shared" si="144"/>
        <v>#VALUE!</v>
      </c>
      <c r="D2145" s="117">
        <f t="shared" si="145"/>
        <v>9</v>
      </c>
      <c r="E2145" s="117">
        <f t="shared" si="147"/>
        <v>9</v>
      </c>
      <c r="F2145" s="117">
        <f>IF(B2145="","",(((E2145+F2187)/(D2145))-10^-0.0000001)^-1)</f>
        <v>0.19999999078966113</v>
      </c>
      <c r="G2145" s="117">
        <f t="shared" si="146"/>
        <v>0.19999999078966113</v>
      </c>
      <c r="H2145" s="117"/>
      <c r="I2145" s="216"/>
      <c r="J2145" s="216"/>
      <c r="K2145" s="216"/>
      <c r="L2145" s="216"/>
      <c r="M2145" s="216"/>
      <c r="N2145" s="216"/>
      <c r="O2145" s="216"/>
      <c r="P2145" s="216"/>
      <c r="Q2145" s="216"/>
      <c r="R2145" s="216"/>
      <c r="S2145" s="216"/>
      <c r="T2145" s="216"/>
      <c r="U2145" s="216"/>
      <c r="V2145" s="216"/>
    </row>
    <row r="2146" spans="1:22" x14ac:dyDescent="0.3">
      <c r="A2146" s="117" t="str">
        <f t="shared" si="143"/>
        <v>Berechnet (x1% - X50% - x99%)</v>
      </c>
      <c r="B2146" s="117">
        <f t="shared" si="143"/>
        <v>6.92</v>
      </c>
      <c r="C2146" s="117" t="e">
        <f t="shared" si="144"/>
        <v>#VALUE!</v>
      </c>
      <c r="D2146" s="117">
        <f t="shared" si="145"/>
        <v>6.92</v>
      </c>
      <c r="E2146" s="117">
        <f t="shared" si="147"/>
        <v>9</v>
      </c>
      <c r="F2146" s="117">
        <f>IF(B2146="","",(((E2146+F2187)/(D2146))-10^-0.0000001)^-1)</f>
        <v>0.14698385228966845</v>
      </c>
      <c r="G2146" s="117">
        <f t="shared" si="146"/>
        <v>0.14698385228966845</v>
      </c>
      <c r="H2146" s="117"/>
      <c r="I2146" s="216"/>
      <c r="J2146" s="216"/>
      <c r="K2146" s="216"/>
      <c r="L2146" s="216"/>
      <c r="M2146" s="216"/>
      <c r="N2146" s="216"/>
      <c r="O2146" s="216"/>
      <c r="P2146" s="216"/>
      <c r="Q2146" s="216"/>
      <c r="R2146" s="216"/>
      <c r="S2146" s="216"/>
      <c r="T2146" s="216"/>
      <c r="U2146" s="216"/>
      <c r="V2146" s="216"/>
    </row>
    <row r="2147" spans="1:22" x14ac:dyDescent="0.3">
      <c r="A2147" s="117" t="str">
        <f t="shared" si="143"/>
        <v>Abfrage:</v>
      </c>
      <c r="B2147" s="117">
        <f t="shared" si="143"/>
        <v>0</v>
      </c>
      <c r="C2147" s="117" t="e">
        <f t="shared" si="144"/>
        <v>#VALUE!</v>
      </c>
      <c r="D2147" s="117">
        <f t="shared" si="145"/>
        <v>9</v>
      </c>
      <c r="E2147" s="117">
        <f t="shared" si="147"/>
        <v>9</v>
      </c>
      <c r="F2147" s="117">
        <f>IF(B2147="","",(((E2147+F2187)/(D2147))-10^-0.0000001)^-1)</f>
        <v>0.19999999078966113</v>
      </c>
      <c r="G2147" s="117">
        <f t="shared" si="146"/>
        <v>0.19999999078966113</v>
      </c>
      <c r="H2147" s="117"/>
      <c r="I2147" s="216"/>
      <c r="J2147" s="216"/>
      <c r="K2147" s="216"/>
      <c r="L2147" s="216"/>
      <c r="M2147" s="216"/>
      <c r="N2147" s="216"/>
      <c r="O2147" s="216"/>
      <c r="P2147" s="216"/>
      <c r="Q2147" s="216"/>
      <c r="R2147" s="216"/>
      <c r="S2147" s="216"/>
      <c r="T2147" s="216"/>
      <c r="U2147" s="216"/>
      <c r="V2147" s="216"/>
    </row>
    <row r="2148" spans="1:22" x14ac:dyDescent="0.3">
      <c r="A2148" s="117" t="str">
        <f t="shared" si="143"/>
        <v>Wenn x = (B23 ≤Abfrage≤ D23)</v>
      </c>
      <c r="B2148" s="117">
        <f t="shared" si="143"/>
        <v>6.92</v>
      </c>
      <c r="C2148" s="117" t="e">
        <f t="shared" si="144"/>
        <v>#VALUE!</v>
      </c>
      <c r="D2148" s="117">
        <f t="shared" si="145"/>
        <v>6.92</v>
      </c>
      <c r="E2148" s="117">
        <f t="shared" si="147"/>
        <v>9</v>
      </c>
      <c r="F2148" s="117">
        <f>IF(B2148="","",(((E2148+F2187)/(D2148))-10^-0.0000001)^-1)</f>
        <v>0.14698385228966845</v>
      </c>
      <c r="G2148" s="117">
        <f t="shared" si="146"/>
        <v>0.14698385228966845</v>
      </c>
      <c r="H2148" s="117"/>
      <c r="I2148" s="216"/>
      <c r="J2148" s="216"/>
      <c r="K2148" s="216"/>
      <c r="L2148" s="216"/>
      <c r="M2148" s="216"/>
      <c r="N2148" s="216"/>
      <c r="O2148" s="216"/>
      <c r="P2148" s="216"/>
      <c r="Q2148" s="216"/>
      <c r="R2148" s="216"/>
      <c r="S2148" s="216"/>
      <c r="T2148" s="216"/>
      <c r="U2148" s="216"/>
      <c r="V2148" s="216"/>
    </row>
    <row r="2149" spans="1:22" x14ac:dyDescent="0.3">
      <c r="A2149" s="117" t="str">
        <f t="shared" ref="A2149:B2168" si="148">A26</f>
        <v>Wenn y [%] = (1≤ Abfrage ≤99)</v>
      </c>
      <c r="B2149" s="117">
        <f t="shared" si="148"/>
        <v>1</v>
      </c>
      <c r="C2149" s="117" t="e">
        <f t="shared" si="144"/>
        <v>#VALUE!</v>
      </c>
      <c r="D2149" s="117">
        <f t="shared" si="145"/>
        <v>1</v>
      </c>
      <c r="E2149" s="117">
        <f t="shared" si="147"/>
        <v>9</v>
      </c>
      <c r="F2149" s="117">
        <f>IF(B2149="","",(((E2149+F2187)/(D2149))-10^-0.0000001)^-1)</f>
        <v>1.8867924446330193E-2</v>
      </c>
      <c r="G2149" s="117">
        <f t="shared" si="146"/>
        <v>1.8867924446330193E-2</v>
      </c>
      <c r="H2149" s="117"/>
      <c r="I2149" s="216"/>
      <c r="J2149" s="216"/>
      <c r="K2149" s="216"/>
      <c r="L2149" s="216"/>
      <c r="M2149" s="216"/>
      <c r="N2149" s="216"/>
      <c r="O2149" s="216"/>
      <c r="P2149" s="216"/>
      <c r="Q2149" s="216"/>
      <c r="R2149" s="216"/>
      <c r="S2149" s="216"/>
      <c r="T2149" s="216"/>
      <c r="U2149" s="216"/>
      <c r="V2149" s="216"/>
    </row>
    <row r="2150" spans="1:22" x14ac:dyDescent="0.3">
      <c r="A2150" s="117">
        <f t="shared" si="148"/>
        <v>0</v>
      </c>
      <c r="B2150" s="117">
        <f t="shared" si="148"/>
        <v>0</v>
      </c>
      <c r="C2150" s="117">
        <f t="shared" si="144"/>
        <v>0</v>
      </c>
      <c r="D2150" s="117">
        <f t="shared" si="145"/>
        <v>9</v>
      </c>
      <c r="E2150" s="117">
        <f t="shared" si="147"/>
        <v>9</v>
      </c>
      <c r="F2150" s="117">
        <f>IF(B2150="","",(((E2150+F2187)/(D2150))-10^-0.0000001)^-1)</f>
        <v>0.19999999078966113</v>
      </c>
      <c r="G2150" s="117">
        <f t="shared" si="146"/>
        <v>0.19999999078966113</v>
      </c>
      <c r="H2150" s="117"/>
      <c r="I2150" s="216"/>
      <c r="J2150" s="216"/>
      <c r="K2150" s="216"/>
      <c r="L2150" s="216"/>
      <c r="M2150" s="216"/>
      <c r="N2150" s="216"/>
      <c r="O2150" s="216"/>
      <c r="P2150" s="216"/>
      <c r="Q2150" s="216"/>
      <c r="R2150" s="216"/>
      <c r="S2150" s="216"/>
      <c r="T2150" s="216"/>
      <c r="U2150" s="216"/>
      <c r="V2150" s="216"/>
    </row>
    <row r="2151" spans="1:22" x14ac:dyDescent="0.3">
      <c r="A2151" s="117">
        <f t="shared" si="148"/>
        <v>0</v>
      </c>
      <c r="B2151" s="117">
        <f t="shared" si="148"/>
        <v>0</v>
      </c>
      <c r="C2151" s="117">
        <f t="shared" si="144"/>
        <v>0</v>
      </c>
      <c r="D2151" s="117">
        <f t="shared" si="145"/>
        <v>9</v>
      </c>
      <c r="E2151" s="117">
        <f t="shared" si="147"/>
        <v>9</v>
      </c>
      <c r="F2151" s="117">
        <f>IF(B2151="","",(((E2151+F2187)/(D2151))-10^-0.0000001)^-1)</f>
        <v>0.19999999078966113</v>
      </c>
      <c r="G2151" s="117">
        <f t="shared" si="146"/>
        <v>0.19999999078966113</v>
      </c>
      <c r="H2151" s="117"/>
      <c r="I2151" s="216"/>
      <c r="J2151" s="216"/>
      <c r="K2151" s="216"/>
      <c r="L2151" s="216"/>
      <c r="M2151" s="216"/>
      <c r="N2151" s="216"/>
      <c r="O2151" s="216"/>
      <c r="P2151" s="216"/>
      <c r="Q2151" s="216"/>
      <c r="R2151" s="216"/>
      <c r="S2151" s="216"/>
      <c r="T2151" s="216"/>
      <c r="U2151" s="216"/>
      <c r="V2151" s="216"/>
    </row>
    <row r="2152" spans="1:22" x14ac:dyDescent="0.3">
      <c r="A2152" s="117">
        <f t="shared" si="148"/>
        <v>0</v>
      </c>
      <c r="B2152" s="117">
        <f t="shared" si="148"/>
        <v>0</v>
      </c>
      <c r="C2152" s="117">
        <f t="shared" si="144"/>
        <v>0</v>
      </c>
      <c r="D2152" s="117">
        <f t="shared" si="145"/>
        <v>9</v>
      </c>
      <c r="E2152" s="117">
        <f t="shared" si="147"/>
        <v>9</v>
      </c>
      <c r="F2152" s="117">
        <f>IF(B2152="","",(((E2152+F2187)/(D2152))-10^-0.0000001)^-1)</f>
        <v>0.19999999078966113</v>
      </c>
      <c r="G2152" s="117">
        <f t="shared" si="146"/>
        <v>0.19999999078966113</v>
      </c>
      <c r="H2152" s="117"/>
      <c r="I2152" s="216"/>
      <c r="J2152" s="216"/>
      <c r="K2152" s="216"/>
      <c r="L2152" s="216"/>
      <c r="M2152" s="216"/>
      <c r="N2152" s="216"/>
      <c r="O2152" s="216"/>
      <c r="P2152" s="216"/>
      <c r="Q2152" s="216"/>
      <c r="R2152" s="216"/>
      <c r="S2152" s="216"/>
      <c r="T2152" s="216"/>
      <c r="U2152" s="216"/>
      <c r="V2152" s="216"/>
    </row>
    <row r="2153" spans="1:22" x14ac:dyDescent="0.3">
      <c r="A2153" s="117">
        <f t="shared" si="148"/>
        <v>0</v>
      </c>
      <c r="B2153" s="117">
        <f t="shared" si="148"/>
        <v>0</v>
      </c>
      <c r="C2153" s="117">
        <f t="shared" si="144"/>
        <v>0</v>
      </c>
      <c r="D2153" s="117">
        <f t="shared" si="145"/>
        <v>9</v>
      </c>
      <c r="E2153" s="117">
        <f t="shared" si="147"/>
        <v>9</v>
      </c>
      <c r="F2153" s="117">
        <f>IF(B2153="","",(((E2153+F2187)/(D2153))-10^-0.0000001)^-1)</f>
        <v>0.19999999078966113</v>
      </c>
      <c r="G2153" s="117">
        <f t="shared" si="146"/>
        <v>0.19999999078966113</v>
      </c>
      <c r="H2153" s="117"/>
      <c r="I2153" s="216"/>
      <c r="J2153" s="216"/>
      <c r="K2153" s="216"/>
      <c r="L2153" s="216"/>
      <c r="M2153" s="216"/>
      <c r="N2153" s="216"/>
      <c r="O2153" s="216"/>
      <c r="P2153" s="216"/>
      <c r="Q2153" s="216"/>
      <c r="R2153" s="216"/>
      <c r="S2153" s="216"/>
      <c r="T2153" s="216"/>
      <c r="U2153" s="216"/>
      <c r="V2153" s="216"/>
    </row>
    <row r="2154" spans="1:22" x14ac:dyDescent="0.3">
      <c r="A2154" s="117">
        <f t="shared" si="148"/>
        <v>0</v>
      </c>
      <c r="B2154" s="117">
        <f t="shared" si="148"/>
        <v>0</v>
      </c>
      <c r="C2154" s="117">
        <f t="shared" si="144"/>
        <v>0</v>
      </c>
      <c r="D2154" s="117">
        <f t="shared" si="145"/>
        <v>9</v>
      </c>
      <c r="E2154" s="117">
        <f t="shared" si="147"/>
        <v>9</v>
      </c>
      <c r="F2154" s="117">
        <f>IF(B2154="","",(((E2154+F2187)/(D2154))-10^-0.0000001)^-1)</f>
        <v>0.19999999078966113</v>
      </c>
      <c r="G2154" s="117">
        <f t="shared" si="146"/>
        <v>0.19999999078966113</v>
      </c>
      <c r="H2154" s="117"/>
      <c r="I2154" s="216"/>
      <c r="J2154" s="216"/>
      <c r="K2154" s="216"/>
      <c r="L2154" s="216"/>
      <c r="M2154" s="216"/>
      <c r="N2154" s="216"/>
      <c r="O2154" s="216"/>
      <c r="P2154" s="216"/>
      <c r="Q2154" s="216"/>
      <c r="R2154" s="216"/>
      <c r="S2154" s="216"/>
      <c r="T2154" s="216"/>
      <c r="U2154" s="216"/>
      <c r="V2154" s="216"/>
    </row>
    <row r="2155" spans="1:22" x14ac:dyDescent="0.3">
      <c r="A2155" s="117">
        <f t="shared" si="148"/>
        <v>0</v>
      </c>
      <c r="B2155" s="117">
        <f t="shared" si="148"/>
        <v>0</v>
      </c>
      <c r="C2155" s="117">
        <f t="shared" si="144"/>
        <v>0</v>
      </c>
      <c r="D2155" s="117">
        <f t="shared" si="145"/>
        <v>9</v>
      </c>
      <c r="E2155" s="117">
        <f t="shared" si="147"/>
        <v>9</v>
      </c>
      <c r="F2155" s="117">
        <f>IF(B2155="","",(((E2155+F2187)/(D2155))-10^-0.0000001)^-1)</f>
        <v>0.19999999078966113</v>
      </c>
      <c r="G2155" s="117">
        <f t="shared" si="146"/>
        <v>0.19999999078966113</v>
      </c>
      <c r="H2155" s="117"/>
      <c r="I2155" s="216"/>
      <c r="J2155" s="216"/>
      <c r="K2155" s="216"/>
      <c r="L2155" s="216"/>
      <c r="M2155" s="216"/>
      <c r="N2155" s="216"/>
      <c r="O2155" s="216"/>
      <c r="P2155" s="216"/>
      <c r="Q2155" s="216"/>
      <c r="R2155" s="216"/>
      <c r="S2155" s="216"/>
      <c r="T2155" s="216"/>
      <c r="U2155" s="216"/>
      <c r="V2155" s="216"/>
    </row>
    <row r="2156" spans="1:22" x14ac:dyDescent="0.3">
      <c r="A2156" s="117">
        <f t="shared" si="148"/>
        <v>0</v>
      </c>
      <c r="B2156" s="117">
        <f t="shared" si="148"/>
        <v>0</v>
      </c>
      <c r="C2156" s="117">
        <f t="shared" si="144"/>
        <v>0</v>
      </c>
      <c r="D2156" s="117">
        <f t="shared" si="145"/>
        <v>9</v>
      </c>
      <c r="E2156" s="117">
        <f t="shared" si="147"/>
        <v>9</v>
      </c>
      <c r="F2156" s="117">
        <f>IF(B2156="","",(((E2156+F2187)/(D2156))-10^-0.0000001)^-1)</f>
        <v>0.19999999078966113</v>
      </c>
      <c r="G2156" s="117">
        <f t="shared" si="146"/>
        <v>0.19999999078966113</v>
      </c>
      <c r="H2156" s="117"/>
      <c r="I2156" s="216"/>
      <c r="J2156" s="216"/>
      <c r="K2156" s="216"/>
      <c r="L2156" s="216"/>
      <c r="M2156" s="216"/>
      <c r="N2156" s="216"/>
      <c r="O2156" s="216"/>
      <c r="P2156" s="216"/>
      <c r="Q2156" s="216"/>
      <c r="R2156" s="216"/>
      <c r="S2156" s="216"/>
      <c r="T2156" s="216"/>
      <c r="U2156" s="216"/>
      <c r="V2156" s="216"/>
    </row>
    <row r="2157" spans="1:22" x14ac:dyDescent="0.3">
      <c r="A2157" s="117">
        <f t="shared" si="148"/>
        <v>0</v>
      </c>
      <c r="B2157" s="117">
        <f t="shared" si="148"/>
        <v>0</v>
      </c>
      <c r="C2157" s="117">
        <f t="shared" si="144"/>
        <v>0</v>
      </c>
      <c r="D2157" s="117">
        <f t="shared" si="145"/>
        <v>9</v>
      </c>
      <c r="E2157" s="117">
        <f t="shared" si="147"/>
        <v>9</v>
      </c>
      <c r="F2157" s="117">
        <f>IF(B2157="","",(((E2157+F2187)/(D2157))-10^-0.0000001)^-1)</f>
        <v>0.19999999078966113</v>
      </c>
      <c r="G2157" s="117">
        <f t="shared" si="146"/>
        <v>0.19999999078966113</v>
      </c>
      <c r="H2157" s="117"/>
      <c r="I2157" s="216"/>
      <c r="J2157" s="216"/>
      <c r="K2157" s="216"/>
      <c r="L2157" s="216"/>
      <c r="M2157" s="216"/>
      <c r="N2157" s="216"/>
      <c r="O2157" s="216"/>
      <c r="P2157" s="216"/>
      <c r="Q2157" s="216"/>
      <c r="R2157" s="216"/>
      <c r="S2157" s="216"/>
      <c r="T2157" s="216"/>
      <c r="U2157" s="216"/>
      <c r="V2157" s="216"/>
    </row>
    <row r="2158" spans="1:22" x14ac:dyDescent="0.3">
      <c r="A2158" s="117">
        <f t="shared" si="148"/>
        <v>0</v>
      </c>
      <c r="B2158" s="117">
        <f t="shared" si="148"/>
        <v>0</v>
      </c>
      <c r="C2158" s="117">
        <f t="shared" si="144"/>
        <v>0</v>
      </c>
      <c r="D2158" s="117">
        <f t="shared" si="145"/>
        <v>9</v>
      </c>
      <c r="E2158" s="117">
        <f t="shared" si="147"/>
        <v>9</v>
      </c>
      <c r="F2158" s="117">
        <f>IF(B2158="","",(((E2158+F2187)/(D2158))-10^-0.0000001)^-1)</f>
        <v>0.19999999078966113</v>
      </c>
      <c r="G2158" s="117">
        <f t="shared" si="146"/>
        <v>0.19999999078966113</v>
      </c>
      <c r="H2158" s="117"/>
      <c r="I2158" s="216"/>
      <c r="J2158" s="216"/>
      <c r="K2158" s="216"/>
      <c r="L2158" s="216"/>
      <c r="M2158" s="216"/>
      <c r="N2158" s="216"/>
      <c r="O2158" s="216"/>
      <c r="P2158" s="216"/>
      <c r="Q2158" s="216"/>
      <c r="R2158" s="216"/>
      <c r="S2158" s="216"/>
      <c r="T2158" s="216"/>
      <c r="U2158" s="216"/>
      <c r="V2158" s="216"/>
    </row>
    <row r="2159" spans="1:22" x14ac:dyDescent="0.3">
      <c r="A2159" s="117">
        <f t="shared" si="148"/>
        <v>0</v>
      </c>
      <c r="B2159" s="117">
        <f t="shared" si="148"/>
        <v>0</v>
      </c>
      <c r="C2159" s="117">
        <f t="shared" si="144"/>
        <v>0</v>
      </c>
      <c r="D2159" s="117">
        <f t="shared" si="145"/>
        <v>9</v>
      </c>
      <c r="E2159" s="117">
        <f t="shared" si="147"/>
        <v>9</v>
      </c>
      <c r="F2159" s="117">
        <f>IF(B2159="","",(((E2159+F2187)/(D2159))-10^-0.0000001)^-1)</f>
        <v>0.19999999078966113</v>
      </c>
      <c r="G2159" s="117">
        <f t="shared" si="146"/>
        <v>0.19999999078966113</v>
      </c>
      <c r="H2159" s="117"/>
      <c r="I2159" s="216"/>
      <c r="J2159" s="216"/>
      <c r="K2159" s="216"/>
      <c r="L2159" s="216"/>
      <c r="M2159" s="216"/>
      <c r="N2159" s="216"/>
      <c r="O2159" s="216"/>
      <c r="P2159" s="216"/>
      <c r="Q2159" s="216"/>
      <c r="R2159" s="216"/>
      <c r="S2159" s="216"/>
      <c r="T2159" s="216"/>
      <c r="U2159" s="216"/>
      <c r="V2159" s="216"/>
    </row>
    <row r="2160" spans="1:22" x14ac:dyDescent="0.3">
      <c r="A2160" s="117">
        <f t="shared" si="148"/>
        <v>0</v>
      </c>
      <c r="B2160" s="117">
        <f t="shared" si="148"/>
        <v>0</v>
      </c>
      <c r="C2160" s="117">
        <f t="shared" si="144"/>
        <v>0</v>
      </c>
      <c r="D2160" s="117">
        <f t="shared" si="145"/>
        <v>9</v>
      </c>
      <c r="E2160" s="117">
        <f t="shared" si="147"/>
        <v>9</v>
      </c>
      <c r="F2160" s="117">
        <f>IF(B2160="","",(((E2160+F2187)/(D2160))-10^-0.0000001)^-1)</f>
        <v>0.19999999078966113</v>
      </c>
      <c r="G2160" s="117">
        <f t="shared" si="146"/>
        <v>0.19999999078966113</v>
      </c>
      <c r="H2160" s="117"/>
      <c r="I2160" s="216"/>
      <c r="J2160" s="216"/>
      <c r="K2160" s="216"/>
      <c r="L2160" s="216"/>
      <c r="M2160" s="216"/>
      <c r="N2160" s="216"/>
      <c r="O2160" s="216"/>
      <c r="P2160" s="216"/>
      <c r="Q2160" s="216"/>
      <c r="R2160" s="216"/>
      <c r="S2160" s="216"/>
      <c r="T2160" s="216"/>
      <c r="U2160" s="216"/>
      <c r="V2160" s="216"/>
    </row>
    <row r="2161" spans="1:22" x14ac:dyDescent="0.3">
      <c r="A2161" s="117">
        <f t="shared" si="148"/>
        <v>0</v>
      </c>
      <c r="B2161" s="117">
        <f t="shared" si="148"/>
        <v>0</v>
      </c>
      <c r="C2161" s="117">
        <f t="shared" si="144"/>
        <v>0</v>
      </c>
      <c r="D2161" s="117">
        <f t="shared" si="145"/>
        <v>9</v>
      </c>
      <c r="E2161" s="117">
        <f t="shared" si="147"/>
        <v>9</v>
      </c>
      <c r="F2161" s="117">
        <f>IF(B2161="","",(((E2161+F2187)/(D2161))-10^-0.0000001)^-1)</f>
        <v>0.19999999078966113</v>
      </c>
      <c r="G2161" s="117">
        <f t="shared" si="146"/>
        <v>0.19999999078966113</v>
      </c>
      <c r="H2161" s="117"/>
      <c r="I2161" s="216"/>
      <c r="J2161" s="216"/>
      <c r="K2161" s="216"/>
      <c r="L2161" s="216"/>
      <c r="M2161" s="216"/>
      <c r="N2161" s="216"/>
      <c r="O2161" s="216"/>
      <c r="P2161" s="216"/>
      <c r="Q2161" s="216"/>
      <c r="R2161" s="216"/>
      <c r="S2161" s="216"/>
      <c r="T2161" s="216"/>
      <c r="U2161" s="216"/>
      <c r="V2161" s="216"/>
    </row>
    <row r="2162" spans="1:22" x14ac:dyDescent="0.3">
      <c r="A2162" s="117">
        <f t="shared" si="148"/>
        <v>0</v>
      </c>
      <c r="B2162" s="117">
        <f t="shared" si="148"/>
        <v>0</v>
      </c>
      <c r="C2162" s="117">
        <f t="shared" si="144"/>
        <v>0</v>
      </c>
      <c r="D2162" s="117">
        <f t="shared" si="145"/>
        <v>9</v>
      </c>
      <c r="E2162" s="117">
        <f t="shared" si="147"/>
        <v>9</v>
      </c>
      <c r="F2162" s="117">
        <f>IF(B2162="","",(((E2162+F2187)/(D2162))-10^-0.0000001)^-1)</f>
        <v>0.19999999078966113</v>
      </c>
      <c r="G2162" s="117">
        <f t="shared" si="146"/>
        <v>0.19999999078966113</v>
      </c>
      <c r="H2162" s="117"/>
      <c r="I2162" s="216"/>
      <c r="J2162" s="216"/>
      <c r="K2162" s="216"/>
      <c r="L2162" s="216"/>
      <c r="M2162" s="216"/>
      <c r="N2162" s="216"/>
      <c r="O2162" s="216"/>
      <c r="P2162" s="216"/>
      <c r="Q2162" s="216"/>
      <c r="R2162" s="216"/>
      <c r="S2162" s="216"/>
      <c r="T2162" s="216"/>
      <c r="U2162" s="216"/>
      <c r="V2162" s="216"/>
    </row>
    <row r="2163" spans="1:22" x14ac:dyDescent="0.3">
      <c r="A2163" s="117">
        <f t="shared" si="148"/>
        <v>0</v>
      </c>
      <c r="B2163" s="117">
        <f t="shared" si="148"/>
        <v>0</v>
      </c>
      <c r="C2163" s="117">
        <f t="shared" si="144"/>
        <v>0</v>
      </c>
      <c r="D2163" s="117">
        <f t="shared" si="145"/>
        <v>9</v>
      </c>
      <c r="E2163" s="117">
        <f t="shared" si="147"/>
        <v>9</v>
      </c>
      <c r="F2163" s="117">
        <f>IF(B2163="","",(((E2163+F2187)/(D2163))-10^-0.0000001)^-1)</f>
        <v>0.19999999078966113</v>
      </c>
      <c r="G2163" s="117">
        <f t="shared" si="146"/>
        <v>0.19999999078966113</v>
      </c>
      <c r="H2163" s="117"/>
      <c r="I2163" s="216"/>
      <c r="J2163" s="216"/>
      <c r="K2163" s="216"/>
      <c r="L2163" s="216"/>
      <c r="M2163" s="216"/>
      <c r="N2163" s="216"/>
      <c r="O2163" s="216"/>
      <c r="P2163" s="216"/>
      <c r="Q2163" s="216"/>
      <c r="R2163" s="216"/>
      <c r="S2163" s="216"/>
      <c r="T2163" s="216"/>
      <c r="U2163" s="216"/>
      <c r="V2163" s="216"/>
    </row>
    <row r="2164" spans="1:22" x14ac:dyDescent="0.3">
      <c r="A2164" s="117">
        <f t="shared" si="148"/>
        <v>0</v>
      </c>
      <c r="B2164" s="117">
        <f t="shared" si="148"/>
        <v>0</v>
      </c>
      <c r="C2164" s="117">
        <f t="shared" si="144"/>
        <v>0</v>
      </c>
      <c r="D2164" s="117">
        <f t="shared" si="145"/>
        <v>9</v>
      </c>
      <c r="E2164" s="117">
        <f t="shared" si="147"/>
        <v>9</v>
      </c>
      <c r="F2164" s="117">
        <f>IF(B2164="","",(((E2164+F2187)/(D2164))-10^-0.0000001)^-1)</f>
        <v>0.19999999078966113</v>
      </c>
      <c r="G2164" s="117">
        <f t="shared" si="146"/>
        <v>0.19999999078966113</v>
      </c>
      <c r="H2164" s="117"/>
      <c r="I2164" s="216"/>
      <c r="J2164" s="216"/>
      <c r="K2164" s="216"/>
      <c r="L2164" s="216"/>
      <c r="M2164" s="216"/>
      <c r="N2164" s="216"/>
      <c r="O2164" s="216"/>
      <c r="P2164" s="216"/>
      <c r="Q2164" s="216"/>
      <c r="R2164" s="216"/>
      <c r="S2164" s="216"/>
      <c r="T2164" s="216"/>
      <c r="U2164" s="216"/>
      <c r="V2164" s="216"/>
    </row>
    <row r="2165" spans="1:22" x14ac:dyDescent="0.3">
      <c r="A2165" s="117">
        <f t="shared" si="148"/>
        <v>0</v>
      </c>
      <c r="B2165" s="117">
        <f t="shared" si="148"/>
        <v>0</v>
      </c>
      <c r="C2165" s="117">
        <f t="shared" si="144"/>
        <v>0</v>
      </c>
      <c r="D2165" s="117">
        <f t="shared" si="145"/>
        <v>9</v>
      </c>
      <c r="E2165" s="117">
        <f t="shared" si="147"/>
        <v>9</v>
      </c>
      <c r="F2165" s="117">
        <f>IF(B2165="","",(((E2165+F2187)/(D2165))-10^-0.0000001)^-1)</f>
        <v>0.19999999078966113</v>
      </c>
      <c r="G2165" s="117">
        <f t="shared" si="146"/>
        <v>0.19999999078966113</v>
      </c>
      <c r="H2165" s="117"/>
      <c r="I2165" s="216"/>
      <c r="J2165" s="216"/>
      <c r="K2165" s="216"/>
      <c r="L2165" s="216"/>
      <c r="M2165" s="216"/>
      <c r="N2165" s="216"/>
      <c r="O2165" s="216"/>
      <c r="P2165" s="216"/>
      <c r="Q2165" s="216"/>
      <c r="R2165" s="216"/>
      <c r="S2165" s="216"/>
      <c r="T2165" s="216"/>
      <c r="U2165" s="216"/>
      <c r="V2165" s="216"/>
    </row>
    <row r="2166" spans="1:22" x14ac:dyDescent="0.3">
      <c r="A2166" s="117">
        <f t="shared" si="148"/>
        <v>0</v>
      </c>
      <c r="B2166" s="117">
        <f t="shared" si="148"/>
        <v>0</v>
      </c>
      <c r="C2166" s="117">
        <f t="shared" si="144"/>
        <v>0</v>
      </c>
      <c r="D2166" s="117">
        <f t="shared" si="145"/>
        <v>9</v>
      </c>
      <c r="E2166" s="117">
        <f t="shared" si="147"/>
        <v>9</v>
      </c>
      <c r="F2166" s="117">
        <f>IF(B2166="","",(((E2166+F2187)/(D2166))-10^-0.0000001)^-1)</f>
        <v>0.19999999078966113</v>
      </c>
      <c r="G2166" s="117">
        <f t="shared" si="146"/>
        <v>0.19999999078966113</v>
      </c>
      <c r="H2166" s="117"/>
      <c r="I2166" s="216"/>
      <c r="J2166" s="216"/>
      <c r="K2166" s="216"/>
      <c r="L2166" s="216"/>
      <c r="M2166" s="216"/>
      <c r="N2166" s="216"/>
      <c r="O2166" s="216"/>
      <c r="P2166" s="216"/>
      <c r="Q2166" s="216"/>
      <c r="R2166" s="216"/>
      <c r="S2166" s="216"/>
      <c r="T2166" s="216"/>
      <c r="U2166" s="216"/>
      <c r="V2166" s="216"/>
    </row>
    <row r="2167" spans="1:22" x14ac:dyDescent="0.3">
      <c r="A2167" s="117">
        <f t="shared" si="148"/>
        <v>0</v>
      </c>
      <c r="B2167" s="117">
        <f t="shared" si="148"/>
        <v>0</v>
      </c>
      <c r="C2167" s="117">
        <f t="shared" si="144"/>
        <v>0</v>
      </c>
      <c r="D2167" s="117">
        <f t="shared" si="145"/>
        <v>9</v>
      </c>
      <c r="E2167" s="117">
        <f t="shared" si="147"/>
        <v>9</v>
      </c>
      <c r="F2167" s="117">
        <f>IF(B2167="","",(((E2167+F2187)/(D2167))-10^-0.0000001)^-1)</f>
        <v>0.19999999078966113</v>
      </c>
      <c r="G2167" s="117">
        <f t="shared" si="146"/>
        <v>0.19999999078966113</v>
      </c>
      <c r="H2167" s="117"/>
      <c r="I2167" s="216"/>
      <c r="J2167" s="216"/>
      <c r="K2167" s="216"/>
      <c r="L2167" s="216"/>
      <c r="M2167" s="216"/>
      <c r="N2167" s="216"/>
      <c r="O2167" s="216"/>
      <c r="P2167" s="216"/>
      <c r="Q2167" s="216"/>
      <c r="R2167" s="216"/>
      <c r="S2167" s="216"/>
      <c r="T2167" s="216"/>
      <c r="U2167" s="216"/>
      <c r="V2167" s="216"/>
    </row>
    <row r="2168" spans="1:22" x14ac:dyDescent="0.3">
      <c r="A2168" s="117" t="str">
        <f t="shared" si="148"/>
        <v>Vorgaben (xWP1 - xs - xWP2)</v>
      </c>
      <c r="B2168" s="117">
        <f t="shared" si="148"/>
        <v>9</v>
      </c>
      <c r="C2168" s="117" t="e">
        <f t="shared" si="144"/>
        <v>#VALUE!</v>
      </c>
      <c r="D2168" s="117">
        <f t="shared" si="145"/>
        <v>9</v>
      </c>
      <c r="E2168" s="117">
        <f t="shared" si="147"/>
        <v>9</v>
      </c>
      <c r="F2168" s="117">
        <f>IF(B2168="","",(((E2168+F2187)/(D2168))-10^-0.0000001)^-1)</f>
        <v>0.19999999078966113</v>
      </c>
      <c r="G2168" s="117">
        <f t="shared" si="146"/>
        <v>0.19999999078966113</v>
      </c>
      <c r="H2168" s="117"/>
      <c r="I2168" s="216"/>
      <c r="J2168" s="216"/>
      <c r="K2168" s="216"/>
      <c r="L2168" s="216"/>
      <c r="M2168" s="216"/>
      <c r="N2168" s="216"/>
      <c r="O2168" s="216"/>
      <c r="P2168" s="216"/>
      <c r="Q2168" s="216"/>
      <c r="R2168" s="216"/>
      <c r="S2168" s="216"/>
      <c r="T2168" s="216"/>
      <c r="U2168" s="216"/>
      <c r="V2168" s="216"/>
    </row>
    <row r="2169" spans="1:22" x14ac:dyDescent="0.3">
      <c r="A2169" s="117">
        <f>(E2168)</f>
        <v>9</v>
      </c>
      <c r="B2169" s="117"/>
      <c r="C2169" s="117"/>
      <c r="D2169" s="117"/>
      <c r="E2169" s="117"/>
      <c r="F2169" s="117"/>
      <c r="G2169" s="117"/>
      <c r="H2169" s="117"/>
      <c r="I2169" s="216"/>
      <c r="J2169" s="216"/>
      <c r="K2169" s="216"/>
      <c r="L2169" s="216"/>
      <c r="M2169" s="216"/>
      <c r="N2169" s="216"/>
      <c r="O2169" s="216"/>
      <c r="P2169" s="216"/>
      <c r="Q2169" s="216"/>
      <c r="R2169" s="216"/>
      <c r="S2169" s="216"/>
      <c r="T2169" s="216"/>
      <c r="U2169" s="216"/>
      <c r="V2169" s="216"/>
    </row>
    <row r="2170" spans="1:22" x14ac:dyDescent="0.3">
      <c r="A2170" s="117" t="e">
        <f>SUM(A2129:A2168)-(40-B2171)*A2168</f>
        <v>#VALUE!</v>
      </c>
      <c r="B2170" s="117" t="e">
        <f>SUM(C2129:C2168)-(40-(B2171))*C2168</f>
        <v>#VALUE!</v>
      </c>
      <c r="C2170" s="117"/>
      <c r="D2170" s="117"/>
      <c r="E2170" s="117"/>
      <c r="F2170" s="117"/>
      <c r="G2170" s="117"/>
      <c r="H2170" s="117"/>
      <c r="I2170" s="216"/>
      <c r="J2170" s="216"/>
      <c r="K2170" s="216"/>
      <c r="L2170" s="216"/>
      <c r="M2170" s="216"/>
      <c r="N2170" s="216"/>
      <c r="O2170" s="216"/>
      <c r="P2170" s="216"/>
      <c r="Q2170" s="216"/>
      <c r="R2170" s="216"/>
      <c r="S2170" s="216"/>
      <c r="T2170" s="216"/>
      <c r="U2170" s="216"/>
      <c r="V2170" s="216"/>
    </row>
    <row r="2171" spans="1:22" x14ac:dyDescent="0.3">
      <c r="A2171" s="117" t="s">
        <v>13</v>
      </c>
      <c r="B2171" s="117">
        <f>EINGABEN!$A$46</f>
        <v>0</v>
      </c>
      <c r="C2171" s="117" t="s">
        <v>18</v>
      </c>
      <c r="D2171" s="117"/>
      <c r="E2171" s="117"/>
      <c r="F2171" s="117"/>
      <c r="G2171" s="117"/>
      <c r="H2171" s="117"/>
      <c r="I2171" s="216"/>
      <c r="J2171" s="216"/>
      <c r="K2171" s="216"/>
      <c r="L2171" s="216"/>
      <c r="M2171" s="216"/>
      <c r="N2171" s="216"/>
      <c r="O2171" s="216"/>
      <c r="P2171" s="216"/>
      <c r="Q2171" s="216"/>
      <c r="R2171" s="216"/>
      <c r="S2171" s="216"/>
      <c r="T2171" s="216"/>
      <c r="U2171" s="216"/>
      <c r="V2171" s="216"/>
    </row>
    <row r="2172" spans="1:22" x14ac:dyDescent="0.3">
      <c r="A2172" s="117"/>
      <c r="B2172" s="117"/>
      <c r="C2172" s="117"/>
      <c r="D2172" s="117"/>
      <c r="E2172" s="117"/>
      <c r="F2172" s="117"/>
      <c r="G2172" s="117"/>
      <c r="H2172" s="117"/>
      <c r="I2172" s="216"/>
      <c r="J2172" s="216"/>
      <c r="K2172" s="216"/>
      <c r="L2172" s="216"/>
      <c r="M2172" s="216"/>
      <c r="N2172" s="216"/>
      <c r="O2172" s="216"/>
      <c r="P2172" s="216"/>
      <c r="Q2172" s="216"/>
      <c r="R2172" s="216"/>
      <c r="S2172" s="216"/>
      <c r="T2172" s="216"/>
      <c r="U2172" s="216"/>
      <c r="V2172" s="216"/>
    </row>
    <row r="2173" spans="1:22" x14ac:dyDescent="0.3">
      <c r="A2173" s="117" t="s">
        <v>11</v>
      </c>
      <c r="B2173" s="117" t="e">
        <f>(B2171*M2170-A2170*I2170)</f>
        <v>#VALUE!</v>
      </c>
      <c r="C2173" s="117" t="s">
        <v>19</v>
      </c>
      <c r="D2173" s="117"/>
      <c r="E2173" s="117" t="s">
        <v>40</v>
      </c>
      <c r="F2173" s="117"/>
      <c r="G2173" s="117"/>
      <c r="H2173" s="117"/>
      <c r="I2173" s="216"/>
      <c r="J2173" s="216"/>
      <c r="K2173" s="216"/>
      <c r="L2173" s="216"/>
      <c r="M2173" s="216"/>
      <c r="N2173" s="216"/>
      <c r="O2173" s="216"/>
      <c r="P2173" s="216"/>
      <c r="Q2173" s="216"/>
      <c r="R2173" s="216"/>
      <c r="S2173" s="216"/>
      <c r="T2173" s="216"/>
      <c r="U2173" s="216"/>
      <c r="V2173" s="216"/>
    </row>
    <row r="2174" spans="1:22" x14ac:dyDescent="0.3">
      <c r="A2174" s="117"/>
      <c r="B2174" s="117"/>
      <c r="C2174" s="117"/>
      <c r="D2174" s="117"/>
      <c r="E2174" s="117"/>
      <c r="F2174" s="117"/>
      <c r="G2174" s="117"/>
      <c r="H2174" s="117"/>
      <c r="I2174" s="216"/>
      <c r="J2174" s="216"/>
      <c r="K2174" s="216"/>
      <c r="L2174" s="216"/>
      <c r="M2174" s="216"/>
      <c r="N2174" s="216"/>
      <c r="O2174" s="216"/>
      <c r="P2174" s="216"/>
      <c r="Q2174" s="216"/>
      <c r="R2174" s="216"/>
      <c r="S2174" s="216"/>
      <c r="T2174" s="216"/>
      <c r="U2174" s="216"/>
      <c r="V2174" s="216"/>
    </row>
    <row r="2175" spans="1:22" x14ac:dyDescent="0.3">
      <c r="A2175" s="117" t="s">
        <v>16</v>
      </c>
      <c r="B2175" s="117" t="e">
        <f>(B2171*B2170-A2170^2)</f>
        <v>#VALUE!</v>
      </c>
      <c r="C2175" s="117" t="s">
        <v>0</v>
      </c>
      <c r="D2175" s="117"/>
      <c r="E2175" s="117" t="s">
        <v>41</v>
      </c>
      <c r="F2175" s="117"/>
      <c r="G2175" s="117"/>
      <c r="H2175" s="117"/>
      <c r="I2175" s="216"/>
      <c r="J2175" s="216"/>
      <c r="K2175" s="216"/>
      <c r="L2175" s="216"/>
      <c r="M2175" s="216"/>
      <c r="N2175" s="216"/>
      <c r="O2175" s="216"/>
      <c r="P2175" s="216"/>
      <c r="Q2175" s="216"/>
      <c r="R2175" s="216"/>
      <c r="S2175" s="216"/>
      <c r="T2175" s="216"/>
      <c r="U2175" s="216"/>
      <c r="V2175" s="216"/>
    </row>
    <row r="2176" spans="1:22" x14ac:dyDescent="0.3">
      <c r="A2176" s="117"/>
      <c r="B2176" s="117"/>
      <c r="C2176" s="117"/>
      <c r="D2176" s="117"/>
      <c r="E2176" s="117"/>
      <c r="F2176" s="117"/>
      <c r="G2176" s="117"/>
      <c r="H2176" s="117"/>
      <c r="I2176" s="216"/>
      <c r="J2176" s="216"/>
      <c r="K2176" s="216"/>
      <c r="L2176" s="216"/>
      <c r="M2176" s="216"/>
      <c r="N2176" s="216"/>
      <c r="O2176" s="216"/>
      <c r="P2176" s="216"/>
      <c r="Q2176" s="216"/>
      <c r="R2176" s="216"/>
      <c r="S2176" s="216"/>
      <c r="T2176" s="216"/>
      <c r="U2176" s="216"/>
      <c r="V2176" s="216"/>
    </row>
    <row r="2177" spans="1:22" x14ac:dyDescent="0.3">
      <c r="A2177" s="117" t="s">
        <v>15</v>
      </c>
      <c r="B2177" s="117">
        <f>(B2171*K2170-(I2170^2))</f>
        <v>0</v>
      </c>
      <c r="C2177" s="117"/>
      <c r="D2177" s="117"/>
      <c r="E2177" s="117"/>
      <c r="F2177" s="117"/>
      <c r="G2177" s="117"/>
      <c r="H2177" s="117"/>
      <c r="I2177" s="216"/>
      <c r="J2177" s="216"/>
      <c r="K2177" s="216"/>
      <c r="L2177" s="216"/>
      <c r="M2177" s="216"/>
      <c r="N2177" s="216"/>
      <c r="O2177" s="216"/>
      <c r="P2177" s="216"/>
      <c r="Q2177" s="216"/>
      <c r="R2177" s="216"/>
      <c r="S2177" s="216"/>
      <c r="T2177" s="216"/>
      <c r="U2177" s="216"/>
      <c r="V2177" s="216"/>
    </row>
    <row r="2178" spans="1:22" x14ac:dyDescent="0.3">
      <c r="A2178" s="117"/>
      <c r="B2178" s="117"/>
      <c r="C2178" s="117"/>
      <c r="D2178" s="117"/>
      <c r="E2178" s="117"/>
      <c r="F2178" s="117"/>
      <c r="G2178" s="117"/>
      <c r="H2178" s="117"/>
      <c r="I2178" s="216"/>
      <c r="J2178" s="216"/>
      <c r="K2178" s="216"/>
      <c r="L2178" s="216"/>
      <c r="M2178" s="216"/>
      <c r="N2178" s="216"/>
      <c r="O2178" s="216"/>
      <c r="P2178" s="216"/>
      <c r="Q2178" s="216"/>
      <c r="R2178" s="216"/>
      <c r="S2178" s="216"/>
      <c r="T2178" s="216"/>
      <c r="U2178" s="216"/>
      <c r="V2178" s="216"/>
    </row>
    <row r="2179" spans="1:22" x14ac:dyDescent="0.3">
      <c r="A2179" s="117"/>
      <c r="B2179" s="117"/>
      <c r="C2179" s="117" t="s">
        <v>35</v>
      </c>
      <c r="D2179" s="117"/>
      <c r="E2179" s="117"/>
      <c r="F2179" s="117" t="e">
        <f>ABS(B2173)/((B2175*B2177)^0.5)</f>
        <v>#VALUE!</v>
      </c>
      <c r="G2179" s="117"/>
      <c r="H2179" s="117"/>
      <c r="I2179" s="216"/>
      <c r="J2179" s="216"/>
      <c r="K2179" s="216"/>
      <c r="L2179" s="216"/>
      <c r="M2179" s="216"/>
      <c r="N2179" s="216"/>
      <c r="O2179" s="216"/>
      <c r="P2179" s="216"/>
      <c r="Q2179" s="216"/>
      <c r="R2179" s="216"/>
      <c r="S2179" s="216"/>
      <c r="T2179" s="216"/>
      <c r="U2179" s="216"/>
      <c r="V2179" s="216"/>
    </row>
    <row r="2180" spans="1:22" x14ac:dyDescent="0.3">
      <c r="A2180" s="117"/>
      <c r="B2180" s="117"/>
      <c r="C2180" s="117"/>
      <c r="D2180" s="117"/>
      <c r="E2180" s="117"/>
      <c r="F2180" s="117"/>
      <c r="G2180" s="117"/>
      <c r="H2180" s="117"/>
      <c r="I2180" s="216"/>
      <c r="J2180" s="216"/>
      <c r="K2180" s="216"/>
      <c r="L2180" s="216"/>
      <c r="M2180" s="216"/>
      <c r="N2180" s="216"/>
      <c r="O2180" s="216"/>
      <c r="P2180" s="216"/>
      <c r="Q2180" s="216"/>
      <c r="R2180" s="216"/>
      <c r="S2180" s="216"/>
      <c r="T2180" s="216"/>
      <c r="U2180" s="216"/>
      <c r="V2180" s="216"/>
    </row>
    <row r="2181" spans="1:22" x14ac:dyDescent="0.3">
      <c r="A2181" s="117"/>
      <c r="B2181" s="117"/>
      <c r="C2181" s="117" t="s">
        <v>36</v>
      </c>
      <c r="D2181" s="117"/>
      <c r="E2181" s="117"/>
      <c r="F2181" s="117" t="e">
        <f>IF(D2189*F2189=0,0,F2179)</f>
        <v>#VALUE!</v>
      </c>
      <c r="G2181" s="117"/>
      <c r="H2181" s="117"/>
      <c r="I2181" s="216"/>
      <c r="J2181" s="216"/>
      <c r="K2181" s="216"/>
      <c r="L2181" s="216"/>
      <c r="M2181" s="216"/>
      <c r="N2181" s="216"/>
      <c r="O2181" s="216"/>
      <c r="P2181" s="216"/>
      <c r="Q2181" s="216"/>
      <c r="R2181" s="216"/>
      <c r="S2181" s="216"/>
      <c r="T2181" s="216"/>
      <c r="U2181" s="216"/>
      <c r="V2181" s="216"/>
    </row>
    <row r="2182" spans="1:22" x14ac:dyDescent="0.3">
      <c r="A2182" s="117"/>
      <c r="B2182" s="117"/>
      <c r="C2182" s="117"/>
      <c r="D2182" s="117"/>
      <c r="E2182" s="117"/>
      <c r="F2182" s="117"/>
      <c r="G2182" s="117"/>
      <c r="H2182" s="117"/>
      <c r="I2182" s="216"/>
      <c r="J2182" s="216"/>
      <c r="K2182" s="216"/>
      <c r="L2182" s="216"/>
      <c r="M2182" s="216"/>
      <c r="N2182" s="216"/>
      <c r="O2182" s="216"/>
      <c r="P2182" s="216"/>
      <c r="Q2182" s="216"/>
      <c r="R2182" s="216"/>
      <c r="S2182" s="216"/>
      <c r="T2182" s="216"/>
      <c r="U2182" s="216"/>
      <c r="V2182" s="216"/>
    </row>
    <row r="2183" spans="1:22" x14ac:dyDescent="0.3">
      <c r="A2183" s="117"/>
      <c r="B2183" s="117"/>
      <c r="C2183" s="117" t="s">
        <v>28</v>
      </c>
      <c r="D2183" s="117" t="e">
        <f>(I2170-F2183*A2170)/B2171</f>
        <v>#VALUE!</v>
      </c>
      <c r="E2183" s="117" t="s">
        <v>31</v>
      </c>
      <c r="F2183" s="117" t="e">
        <f>(B2173/B2175)</f>
        <v>#VALUE!</v>
      </c>
      <c r="G2183" s="117"/>
      <c r="H2183" s="117"/>
      <c r="I2183" s="216"/>
      <c r="J2183" s="216"/>
      <c r="K2183" s="216"/>
      <c r="L2183" s="216"/>
      <c r="M2183" s="216"/>
      <c r="N2183" s="216"/>
      <c r="O2183" s="216"/>
      <c r="P2183" s="216"/>
      <c r="Q2183" s="216"/>
      <c r="R2183" s="216"/>
      <c r="S2183" s="216"/>
      <c r="T2183" s="216"/>
      <c r="U2183" s="216"/>
      <c r="V2183" s="216"/>
    </row>
    <row r="2184" spans="1:22" x14ac:dyDescent="0.3">
      <c r="A2184" s="117"/>
      <c r="B2184" s="117"/>
      <c r="C2184" s="117"/>
      <c r="D2184" s="117"/>
      <c r="E2184" s="117"/>
      <c r="F2184" s="117"/>
      <c r="G2184" s="117"/>
      <c r="H2184" s="117"/>
      <c r="I2184" s="216"/>
      <c r="J2184" s="216"/>
      <c r="K2184" s="216"/>
      <c r="L2184" s="216"/>
      <c r="M2184" s="216"/>
      <c r="N2184" s="216"/>
      <c r="O2184" s="216"/>
      <c r="P2184" s="216"/>
      <c r="Q2184" s="216"/>
      <c r="R2184" s="216"/>
      <c r="S2184" s="216"/>
      <c r="T2184" s="216"/>
      <c r="U2184" s="216"/>
      <c r="V2184" s="216"/>
    </row>
    <row r="2185" spans="1:22" x14ac:dyDescent="0.3">
      <c r="A2185" s="117"/>
      <c r="B2185" s="117"/>
      <c r="C2185" s="117" t="s">
        <v>29</v>
      </c>
      <c r="D2185" s="117" t="e">
        <f>((2.71828184^(-D2183/F2183)))-ABS(V2129-W2129)</f>
        <v>#VALUE!</v>
      </c>
      <c r="E2185" s="117" t="s">
        <v>32</v>
      </c>
      <c r="F2185" s="117">
        <f>'FALL A+F'!$F$159</f>
        <v>0</v>
      </c>
      <c r="G2185" s="117"/>
      <c r="H2185" s="117"/>
      <c r="I2185" s="216"/>
      <c r="J2185" s="216"/>
      <c r="K2185" s="216"/>
      <c r="L2185" s="216"/>
      <c r="M2185" s="216"/>
      <c r="N2185" s="216"/>
      <c r="O2185" s="216"/>
      <c r="P2185" s="216"/>
      <c r="Q2185" s="216"/>
      <c r="R2185" s="216"/>
      <c r="S2185" s="216"/>
      <c r="T2185" s="216"/>
      <c r="U2185" s="216"/>
      <c r="V2185" s="216"/>
    </row>
    <row r="2186" spans="1:22" x14ac:dyDescent="0.3">
      <c r="A2186" s="117"/>
      <c r="B2186" s="117"/>
      <c r="C2186" s="117"/>
      <c r="D2186" s="117"/>
      <c r="E2186" s="117"/>
      <c r="F2186" s="117"/>
      <c r="G2186" s="117"/>
      <c r="H2186" s="117"/>
      <c r="I2186" s="216"/>
      <c r="J2186" s="216"/>
      <c r="K2186" s="216"/>
      <c r="L2186" s="216"/>
      <c r="M2186" s="216"/>
      <c r="N2186" s="216"/>
      <c r="O2186" s="216"/>
      <c r="P2186" s="216"/>
      <c r="Q2186" s="216"/>
      <c r="R2186" s="216"/>
      <c r="S2186" s="216"/>
      <c r="T2186" s="216"/>
      <c r="U2186" s="216"/>
      <c r="V2186" s="216"/>
    </row>
    <row r="2187" spans="1:22" x14ac:dyDescent="0.3">
      <c r="A2187" s="117"/>
      <c r="B2187" s="117"/>
      <c r="C2187" s="117" t="s">
        <v>30</v>
      </c>
      <c r="D2187" s="117">
        <f>(E2168+F2187)</f>
        <v>54</v>
      </c>
      <c r="E2187" s="117" t="s">
        <v>20</v>
      </c>
      <c r="F2187" s="117">
        <f>(MAX(B2048:B2087)-MIN(B2048:B2087))*5</f>
        <v>45</v>
      </c>
      <c r="G2187" s="117"/>
      <c r="H2187" s="117"/>
      <c r="I2187" s="216"/>
      <c r="J2187" s="216"/>
      <c r="K2187" s="216"/>
      <c r="L2187" s="216"/>
      <c r="M2187" s="216"/>
      <c r="N2187" s="216"/>
      <c r="O2187" s="216"/>
      <c r="P2187" s="216"/>
      <c r="Q2187" s="216"/>
      <c r="R2187" s="216"/>
      <c r="S2187" s="216"/>
      <c r="T2187" s="216"/>
      <c r="U2187" s="216"/>
      <c r="V2187" s="216"/>
    </row>
    <row r="2188" spans="1:22" x14ac:dyDescent="0.3">
      <c r="A2188" s="117"/>
      <c r="B2188" s="117"/>
      <c r="C2188" s="117"/>
      <c r="D2188" s="117"/>
      <c r="E2188" s="117"/>
      <c r="F2188" s="117"/>
      <c r="G2188" s="117"/>
      <c r="H2188" s="117"/>
      <c r="I2188" s="216"/>
      <c r="J2188" s="216"/>
      <c r="K2188" s="216"/>
      <c r="L2188" s="216"/>
      <c r="M2188" s="216"/>
      <c r="N2188" s="216"/>
      <c r="O2188" s="216"/>
      <c r="P2188" s="216"/>
      <c r="Q2188" s="216"/>
      <c r="R2188" s="216"/>
      <c r="S2188" s="216"/>
      <c r="T2188" s="216"/>
      <c r="U2188" s="216"/>
      <c r="V2188" s="216"/>
    </row>
    <row r="2189" spans="1:22" x14ac:dyDescent="0.3">
      <c r="A2189" s="117"/>
      <c r="B2189" s="117"/>
      <c r="C2189" s="117" t="s">
        <v>22</v>
      </c>
      <c r="D2189" s="117" t="e">
        <f>IF(A2168&lt;D2185,0,F2179)</f>
        <v>#VALUE!</v>
      </c>
      <c r="E2189" s="117" t="s">
        <v>24</v>
      </c>
      <c r="F2189" s="117" t="e">
        <f>IF(A2129&gt;D2185,0,D2185)</f>
        <v>#VALUE!</v>
      </c>
      <c r="G2189" s="117"/>
      <c r="H2189" s="117"/>
      <c r="I2189" s="216"/>
      <c r="J2189" s="216"/>
      <c r="K2189" s="216"/>
      <c r="L2189" s="216"/>
      <c r="M2189" s="216"/>
      <c r="N2189" s="216"/>
      <c r="O2189" s="216"/>
      <c r="P2189" s="216"/>
      <c r="Q2189" s="216"/>
      <c r="R2189" s="216"/>
      <c r="S2189" s="216"/>
      <c r="T2189" s="216"/>
      <c r="U2189" s="216"/>
      <c r="V2189" s="216"/>
    </row>
    <row r="2190" spans="1:22" x14ac:dyDescent="0.3">
      <c r="A2190" s="117"/>
      <c r="B2190" s="117"/>
      <c r="C2190" s="117"/>
      <c r="D2190" s="117"/>
      <c r="E2190" s="117"/>
      <c r="F2190" s="117"/>
      <c r="G2190" s="117"/>
      <c r="H2190" s="117"/>
      <c r="I2190" s="216"/>
      <c r="J2190" s="216"/>
      <c r="K2190" s="216"/>
      <c r="L2190" s="216"/>
      <c r="M2190" s="216"/>
      <c r="N2190" s="216"/>
      <c r="O2190" s="216"/>
      <c r="P2190" s="216"/>
      <c r="Q2190" s="216"/>
      <c r="R2190" s="216"/>
      <c r="S2190" s="216"/>
      <c r="T2190" s="216"/>
      <c r="U2190" s="216"/>
      <c r="V2190" s="216"/>
    </row>
    <row r="2191" spans="1:22" x14ac:dyDescent="0.3">
      <c r="A2191" s="117"/>
      <c r="B2191" s="117"/>
      <c r="C2191" s="117" t="s">
        <v>23</v>
      </c>
      <c r="D2191" s="117" t="s">
        <v>21</v>
      </c>
      <c r="E2191" s="117"/>
      <c r="F2191" s="117"/>
      <c r="G2191" s="117"/>
      <c r="H2191" s="117"/>
      <c r="I2191" s="216"/>
      <c r="J2191" s="216"/>
      <c r="K2191" s="216"/>
      <c r="L2191" s="216"/>
      <c r="M2191" s="216"/>
      <c r="N2191" s="216"/>
      <c r="O2191" s="216"/>
      <c r="P2191" s="216"/>
      <c r="Q2191" s="216"/>
      <c r="R2191" s="216"/>
      <c r="S2191" s="216"/>
      <c r="T2191" s="216"/>
      <c r="U2191" s="216"/>
      <c r="V2191" s="216"/>
    </row>
    <row r="2192" spans="1:22" x14ac:dyDescent="0.3">
      <c r="A2192" s="117"/>
      <c r="B2192" s="117"/>
      <c r="C2192" s="117"/>
      <c r="D2192" s="117"/>
      <c r="E2192" s="117"/>
      <c r="F2192" s="117"/>
      <c r="G2192" s="117"/>
      <c r="H2192" s="117"/>
      <c r="I2192" s="216"/>
      <c r="J2192" s="216"/>
      <c r="K2192" s="216"/>
      <c r="L2192" s="216"/>
      <c r="M2192" s="216"/>
      <c r="N2192" s="216"/>
      <c r="O2192" s="216"/>
      <c r="P2192" s="216"/>
      <c r="Q2192" s="216"/>
      <c r="R2192" s="216"/>
      <c r="S2192" s="216"/>
      <c r="T2192" s="216"/>
      <c r="U2192" s="216"/>
      <c r="V2192" s="216"/>
    </row>
    <row r="2193" spans="1:22" x14ac:dyDescent="0.3">
      <c r="A2193" s="117"/>
      <c r="B2193" s="117"/>
      <c r="C2193" s="117"/>
      <c r="D2193" s="117"/>
      <c r="E2193" s="117"/>
      <c r="F2193" s="117"/>
      <c r="G2193" s="117"/>
      <c r="H2193" s="117"/>
      <c r="I2193" s="216"/>
      <c r="J2193" s="216"/>
      <c r="K2193" s="216"/>
      <c r="L2193" s="216"/>
      <c r="M2193" s="216"/>
      <c r="N2193" s="216"/>
      <c r="O2193" s="216"/>
      <c r="P2193" s="216"/>
      <c r="Q2193" s="216"/>
      <c r="R2193" s="216"/>
      <c r="S2193" s="216"/>
      <c r="T2193" s="216"/>
      <c r="U2193" s="216"/>
      <c r="V2193" s="216"/>
    </row>
    <row r="2194" spans="1:22" x14ac:dyDescent="0.3">
      <c r="A2194" s="117"/>
      <c r="B2194" s="117"/>
      <c r="C2194" s="117" t="s">
        <v>25</v>
      </c>
      <c r="D2194" s="117"/>
      <c r="E2194" s="117"/>
      <c r="F2194" s="117"/>
      <c r="G2194" s="117"/>
      <c r="H2194" s="117"/>
      <c r="I2194" s="216"/>
      <c r="J2194" s="216"/>
      <c r="K2194" s="216"/>
      <c r="L2194" s="216"/>
      <c r="M2194" s="216"/>
      <c r="N2194" s="216"/>
      <c r="O2194" s="216"/>
      <c r="P2194" s="216"/>
      <c r="Q2194" s="216"/>
      <c r="R2194" s="216"/>
      <c r="S2194" s="216"/>
      <c r="T2194" s="216"/>
      <c r="U2194" s="216"/>
      <c r="V2194" s="216"/>
    </row>
    <row r="2195" spans="1:22" x14ac:dyDescent="0.3">
      <c r="A2195" s="117"/>
      <c r="B2195" s="117"/>
      <c r="C2195" s="117"/>
      <c r="D2195" s="117"/>
      <c r="E2195" s="117"/>
      <c r="F2195" s="117"/>
      <c r="G2195" s="117"/>
      <c r="H2195" s="117"/>
      <c r="I2195" s="216"/>
      <c r="J2195" s="216"/>
      <c r="K2195" s="216"/>
      <c r="L2195" s="216"/>
      <c r="M2195" s="216"/>
      <c r="N2195" s="216"/>
      <c r="O2195" s="216"/>
      <c r="P2195" s="216"/>
      <c r="Q2195" s="216"/>
      <c r="R2195" s="216"/>
      <c r="S2195" s="216"/>
      <c r="T2195" s="216"/>
      <c r="U2195" s="216"/>
      <c r="V2195" s="216"/>
    </row>
    <row r="2196" spans="1:22" x14ac:dyDescent="0.3">
      <c r="A2196" s="117"/>
      <c r="B2196" s="117"/>
      <c r="C2196" s="117" t="s">
        <v>26</v>
      </c>
      <c r="D2196" s="117">
        <v>700</v>
      </c>
      <c r="E2196" s="117" t="s">
        <v>33</v>
      </c>
      <c r="F2196" s="117" t="e">
        <f>((2.71828184^(F2183*LN((D2196)+ABS(V2129-W2129)))+D2183)/((2.71828184^(F2183*LN((D2196)+ABS(V2129-W2129)))+D2183)+1))*1</f>
        <v>#VALUE!</v>
      </c>
      <c r="G2196" s="117"/>
      <c r="H2196" s="117"/>
      <c r="I2196" s="216"/>
      <c r="J2196" s="216"/>
      <c r="K2196" s="216"/>
      <c r="L2196" s="216"/>
      <c r="M2196" s="216"/>
      <c r="N2196" s="216"/>
      <c r="O2196" s="216"/>
      <c r="P2196" s="216"/>
      <c r="Q2196" s="216"/>
      <c r="R2196" s="216"/>
      <c r="S2196" s="216"/>
      <c r="T2196" s="216"/>
      <c r="U2196" s="216"/>
      <c r="V2196" s="216"/>
    </row>
    <row r="2197" spans="1:22" x14ac:dyDescent="0.3">
      <c r="A2197" s="117"/>
      <c r="B2197" s="117"/>
      <c r="C2197" s="117" t="s">
        <v>49</v>
      </c>
      <c r="D2197" s="117"/>
      <c r="E2197" s="117"/>
      <c r="F2197" s="117"/>
      <c r="G2197" s="117"/>
      <c r="H2197" s="117"/>
      <c r="I2197" s="216"/>
      <c r="J2197" s="216"/>
      <c r="K2197" s="216"/>
      <c r="L2197" s="216"/>
      <c r="M2197" s="216"/>
      <c r="N2197" s="216"/>
      <c r="O2197" s="216"/>
      <c r="P2197" s="216"/>
      <c r="Q2197" s="216"/>
      <c r="R2197" s="216"/>
      <c r="S2197" s="216"/>
      <c r="T2197" s="216"/>
      <c r="U2197" s="216"/>
      <c r="V2197" s="216"/>
    </row>
    <row r="2198" spans="1:22" x14ac:dyDescent="0.3">
      <c r="A2198" s="117"/>
      <c r="B2198" s="117"/>
      <c r="C2198" s="117"/>
      <c r="D2198" s="117"/>
      <c r="E2198" s="117"/>
      <c r="F2198" s="117"/>
      <c r="G2198" s="117"/>
      <c r="H2198" s="117"/>
      <c r="I2198" s="216"/>
      <c r="J2198" s="216"/>
      <c r="K2198" s="216"/>
      <c r="L2198" s="216"/>
      <c r="M2198" s="216"/>
      <c r="N2198" s="216"/>
      <c r="O2198" s="216"/>
      <c r="P2198" s="216"/>
      <c r="Q2198" s="216"/>
      <c r="R2198" s="216"/>
      <c r="S2198" s="216"/>
      <c r="T2198" s="216"/>
      <c r="U2198" s="216"/>
      <c r="V2198" s="216"/>
    </row>
    <row r="2199" spans="1:22" x14ac:dyDescent="0.3">
      <c r="A2199" s="117"/>
      <c r="B2199" s="117"/>
      <c r="C2199" s="117" t="s">
        <v>27</v>
      </c>
      <c r="D2199" s="117">
        <v>302.83999999999997</v>
      </c>
      <c r="E2199" s="117" t="s">
        <v>34</v>
      </c>
      <c r="F2199" s="117" t="e">
        <f>(2.71828184^((LN((D2199/D2187)/(1-(D2199/D2187)))-D2183)/F2183))</f>
        <v>#NUM!</v>
      </c>
      <c r="G2199" s="117"/>
      <c r="H2199" s="117"/>
      <c r="I2199" s="216"/>
      <c r="J2199" s="216"/>
      <c r="K2199" s="216"/>
      <c r="L2199" s="216"/>
      <c r="M2199" s="216"/>
      <c r="N2199" s="216"/>
      <c r="O2199" s="216"/>
      <c r="P2199" s="216"/>
      <c r="Q2199" s="216"/>
      <c r="R2199" s="216"/>
      <c r="S2199" s="216"/>
      <c r="T2199" s="216"/>
      <c r="U2199" s="216"/>
      <c r="V2199" s="216"/>
    </row>
    <row r="2200" spans="1:22" x14ac:dyDescent="0.3">
      <c r="A2200" s="117"/>
      <c r="B2200" s="117"/>
      <c r="C2200" s="117" t="s">
        <v>38</v>
      </c>
      <c r="D2200" s="117"/>
      <c r="E2200" s="117"/>
      <c r="F2200" s="117"/>
      <c r="G2200" s="117"/>
      <c r="H2200" s="117"/>
      <c r="I2200" s="216"/>
      <c r="J2200" s="216"/>
      <c r="K2200" s="216"/>
      <c r="L2200" s="216"/>
      <c r="M2200" s="216"/>
      <c r="N2200" s="216"/>
      <c r="O2200" s="216"/>
      <c r="P2200" s="216"/>
      <c r="Q2200" s="216"/>
      <c r="R2200" s="216"/>
      <c r="S2200" s="216"/>
      <c r="T2200" s="216"/>
      <c r="U2200" s="216"/>
      <c r="V2200" s="216"/>
    </row>
    <row r="2201" spans="1:22" x14ac:dyDescent="0.3">
      <c r="A2201" s="117"/>
      <c r="B2201" s="117"/>
      <c r="C2201" s="117" t="s">
        <v>39</v>
      </c>
      <c r="D2201" s="117"/>
      <c r="E2201" s="117"/>
      <c r="F2201" s="117"/>
      <c r="G2201" s="117"/>
      <c r="H2201" s="117"/>
      <c r="I2201" s="216"/>
      <c r="J2201" s="216"/>
      <c r="K2201" s="216"/>
      <c r="L2201" s="216"/>
      <c r="M2201" s="216"/>
      <c r="N2201" s="216"/>
      <c r="O2201" s="216"/>
      <c r="P2201" s="216"/>
      <c r="Q2201" s="216"/>
      <c r="R2201" s="216"/>
      <c r="S2201" s="216"/>
      <c r="T2201" s="216"/>
      <c r="U2201" s="216"/>
      <c r="V2201" s="216"/>
    </row>
    <row r="2202" spans="1:22" x14ac:dyDescent="0.3">
      <c r="A2202" s="117"/>
      <c r="B2202" s="117"/>
      <c r="C2202" s="117"/>
      <c r="D2202" s="117"/>
      <c r="E2202" s="117"/>
      <c r="F2202" s="117"/>
      <c r="G2202" s="117"/>
      <c r="H2202" s="117"/>
      <c r="I2202" s="216"/>
      <c r="J2202" s="216"/>
      <c r="K2202" s="216"/>
      <c r="L2202" s="216"/>
      <c r="M2202" s="216"/>
      <c r="N2202" s="216"/>
      <c r="O2202" s="216"/>
      <c r="P2202" s="216"/>
      <c r="Q2202" s="216"/>
      <c r="R2202" s="216"/>
      <c r="S2202" s="216"/>
      <c r="T2202" s="216"/>
      <c r="U2202" s="216"/>
      <c r="V2202" s="216"/>
    </row>
    <row r="2203" spans="1:22" x14ac:dyDescent="0.3">
      <c r="A2203" s="117"/>
      <c r="B2203" s="117"/>
      <c r="C2203" s="117"/>
      <c r="D2203" s="117"/>
      <c r="E2203" s="117"/>
      <c r="F2203" s="117"/>
      <c r="G2203" s="117"/>
      <c r="H2203" s="117"/>
      <c r="I2203" s="216"/>
      <c r="J2203" s="216"/>
      <c r="K2203" s="216"/>
      <c r="L2203" s="216"/>
      <c r="M2203" s="216"/>
      <c r="N2203" s="216"/>
      <c r="O2203" s="216"/>
      <c r="P2203" s="216"/>
      <c r="Q2203" s="216"/>
      <c r="R2203" s="216"/>
      <c r="S2203" s="216"/>
      <c r="T2203" s="216"/>
      <c r="U2203" s="216"/>
      <c r="V2203" s="216"/>
    </row>
    <row r="2204" spans="1:22" x14ac:dyDescent="0.3">
      <c r="A2204" s="117"/>
      <c r="B2204" s="117"/>
      <c r="C2204" s="117"/>
      <c r="D2204" s="117"/>
      <c r="E2204" s="117"/>
      <c r="F2204" s="117"/>
      <c r="G2204" s="117"/>
      <c r="H2204" s="117"/>
      <c r="I2204" s="216"/>
      <c r="J2204" s="216"/>
      <c r="K2204" s="216"/>
      <c r="L2204" s="216"/>
      <c r="M2204" s="216"/>
      <c r="N2204" s="216"/>
      <c r="O2204" s="216"/>
      <c r="P2204" s="216"/>
      <c r="Q2204" s="216"/>
      <c r="R2204" s="216"/>
      <c r="S2204" s="216"/>
      <c r="T2204" s="216"/>
      <c r="U2204" s="216"/>
      <c r="V2204" s="216"/>
    </row>
    <row r="2205" spans="1:22" x14ac:dyDescent="0.3">
      <c r="A2205" s="117"/>
      <c r="B2205" s="117"/>
      <c r="C2205" s="117"/>
      <c r="D2205" s="117"/>
      <c r="E2205" s="117"/>
      <c r="F2205" s="117"/>
      <c r="G2205" s="117"/>
      <c r="H2205" s="117"/>
      <c r="I2205" s="216"/>
      <c r="J2205" s="216"/>
      <c r="K2205" s="216"/>
      <c r="L2205" s="216"/>
      <c r="M2205" s="216"/>
      <c r="N2205" s="216"/>
      <c r="O2205" s="216"/>
      <c r="P2205" s="216"/>
      <c r="Q2205" s="216"/>
      <c r="R2205" s="216"/>
      <c r="S2205" s="216"/>
      <c r="T2205" s="216"/>
      <c r="U2205" s="216"/>
      <c r="V2205" s="216"/>
    </row>
    <row r="2206" spans="1:22" x14ac:dyDescent="0.3">
      <c r="A2206" s="117"/>
      <c r="B2206" s="117"/>
      <c r="C2206" s="117"/>
      <c r="D2206" s="117"/>
      <c r="E2206" s="117"/>
      <c r="F2206" s="117"/>
      <c r="G2206" s="117"/>
      <c r="H2206" s="117"/>
      <c r="I2206" s="216"/>
      <c r="J2206" s="216"/>
      <c r="K2206" s="216"/>
      <c r="L2206" s="216"/>
      <c r="M2206" s="216"/>
      <c r="N2206" s="216"/>
      <c r="O2206" s="216"/>
      <c r="P2206" s="216"/>
      <c r="Q2206" s="216"/>
      <c r="R2206" s="216"/>
      <c r="S2206" s="216"/>
      <c r="T2206" s="216"/>
      <c r="U2206" s="216"/>
      <c r="V2206" s="216"/>
    </row>
    <row r="2207" spans="1:22" x14ac:dyDescent="0.3">
      <c r="A2207" s="117"/>
      <c r="B2207" s="117"/>
      <c r="C2207" s="117"/>
      <c r="D2207" s="117"/>
      <c r="E2207" s="117"/>
      <c r="F2207" s="117"/>
      <c r="G2207" s="117"/>
      <c r="H2207" s="117"/>
      <c r="I2207" s="216"/>
      <c r="J2207" s="216"/>
      <c r="K2207" s="216"/>
      <c r="L2207" s="216"/>
      <c r="M2207" s="216"/>
      <c r="N2207" s="216"/>
      <c r="O2207" s="216"/>
      <c r="P2207" s="216"/>
      <c r="Q2207" s="216"/>
      <c r="R2207" s="216"/>
      <c r="S2207" s="216"/>
      <c r="T2207" s="216"/>
      <c r="U2207" s="216"/>
      <c r="V2207" s="216"/>
    </row>
    <row r="2208" spans="1:22" x14ac:dyDescent="0.3">
      <c r="A2208" s="117"/>
      <c r="B2208" s="117"/>
      <c r="C2208" s="117"/>
      <c r="D2208" s="117"/>
      <c r="E2208" s="117"/>
      <c r="F2208" s="117"/>
      <c r="G2208" s="117"/>
      <c r="H2208" s="117"/>
      <c r="I2208" s="216"/>
      <c r="J2208" s="216"/>
      <c r="K2208" s="216"/>
      <c r="L2208" s="216"/>
      <c r="M2208" s="216"/>
      <c r="N2208" s="216"/>
      <c r="O2208" s="216"/>
      <c r="P2208" s="216"/>
      <c r="Q2208" s="216"/>
      <c r="R2208" s="216"/>
      <c r="S2208" s="216"/>
      <c r="T2208" s="216"/>
      <c r="U2208" s="216"/>
      <c r="V2208" s="216"/>
    </row>
    <row r="2209" spans="1:22" x14ac:dyDescent="0.3">
      <c r="A2209" s="117" t="s">
        <v>7</v>
      </c>
      <c r="B2209" s="117" t="s">
        <v>8</v>
      </c>
      <c r="C2209" s="117" t="s">
        <v>12</v>
      </c>
      <c r="D2209" s="117" t="s">
        <v>9</v>
      </c>
      <c r="E2209" s="117" t="s">
        <v>10</v>
      </c>
      <c r="F2209" s="117" t="s">
        <v>17</v>
      </c>
      <c r="G2209" s="117" t="s">
        <v>14</v>
      </c>
      <c r="H2209" s="117"/>
      <c r="I2209" s="216"/>
      <c r="J2209" s="216"/>
      <c r="K2209" s="216"/>
      <c r="L2209" s="216"/>
      <c r="M2209" s="216"/>
      <c r="N2209" s="216"/>
      <c r="O2209" s="216"/>
      <c r="P2209" s="216"/>
      <c r="Q2209" s="216"/>
      <c r="R2209" s="216"/>
      <c r="S2209" s="216"/>
      <c r="T2209" s="216"/>
      <c r="U2209" s="216"/>
      <c r="V2209" s="216"/>
    </row>
    <row r="2210" spans="1:22" x14ac:dyDescent="0.3">
      <c r="A2210" s="117">
        <f t="shared" ref="A2210:B2229" si="149">A6</f>
        <v>0</v>
      </c>
      <c r="B2210" s="117">
        <f t="shared" si="149"/>
        <v>0</v>
      </c>
      <c r="C2210" s="117">
        <f t="shared" ref="C2210:C2249" si="150">(A2210^2)</f>
        <v>0</v>
      </c>
      <c r="D2210" s="117">
        <f>IF(B2210=0,E2210,B2210)</f>
        <v>9</v>
      </c>
      <c r="E2210" s="117">
        <f>MAX(B2210:B2249)</f>
        <v>9</v>
      </c>
      <c r="F2210" s="117">
        <f>IF(B2210="","",(((E2210+F2268)/(D2210))-10^-0.0000001)^-1)</f>
        <v>0.19230768379221624</v>
      </c>
      <c r="G2210" s="117">
        <f>IF(B2210="",1,F2210)</f>
        <v>0.19230768379221624</v>
      </c>
      <c r="H2210" s="117"/>
      <c r="I2210" s="216"/>
      <c r="J2210" s="216"/>
      <c r="K2210" s="216"/>
      <c r="L2210" s="216"/>
      <c r="M2210" s="216"/>
      <c r="N2210" s="216"/>
      <c r="O2210" s="216"/>
      <c r="P2210" s="216"/>
      <c r="Q2210" s="216"/>
      <c r="R2210" s="216"/>
      <c r="S2210" s="216"/>
      <c r="T2210" s="216"/>
      <c r="U2210" s="216"/>
      <c r="V2210" s="216"/>
    </row>
    <row r="2211" spans="1:22" x14ac:dyDescent="0.3">
      <c r="A2211" s="117">
        <f t="shared" si="149"/>
        <v>0</v>
      </c>
      <c r="B2211" s="117">
        <f t="shared" si="149"/>
        <v>0</v>
      </c>
      <c r="C2211" s="117">
        <f t="shared" si="150"/>
        <v>0</v>
      </c>
      <c r="D2211" s="117">
        <f t="shared" ref="D2211:D2249" si="151">IF(B2211=0,E2211,B2211)</f>
        <v>9</v>
      </c>
      <c r="E2211" s="117">
        <f>(E2210)</f>
        <v>9</v>
      </c>
      <c r="F2211" s="117">
        <f>IF(B2211="","",(((E2211+F2268)/(D2211))-10^-0.0000001)^-1)</f>
        <v>0.19230768379221624</v>
      </c>
      <c r="G2211" s="117">
        <f t="shared" ref="G2211:G2249" si="152">IF(B2211="",1,F2211)</f>
        <v>0.19230768379221624</v>
      </c>
      <c r="H2211" s="117"/>
      <c r="I2211" s="216"/>
      <c r="J2211" s="216"/>
      <c r="K2211" s="216"/>
      <c r="L2211" s="216"/>
      <c r="M2211" s="216"/>
      <c r="N2211" s="216"/>
      <c r="O2211" s="216"/>
      <c r="P2211" s="216"/>
      <c r="Q2211" s="216"/>
      <c r="R2211" s="216"/>
      <c r="S2211" s="216"/>
      <c r="T2211" s="216"/>
      <c r="U2211" s="216"/>
      <c r="V2211" s="216"/>
    </row>
    <row r="2212" spans="1:22" x14ac:dyDescent="0.3">
      <c r="A2212" s="117">
        <f t="shared" si="149"/>
        <v>0</v>
      </c>
      <c r="B2212" s="117">
        <f t="shared" si="149"/>
        <v>0</v>
      </c>
      <c r="C2212" s="117">
        <f t="shared" si="150"/>
        <v>0</v>
      </c>
      <c r="D2212" s="117">
        <f t="shared" si="151"/>
        <v>9</v>
      </c>
      <c r="E2212" s="117">
        <f t="shared" ref="E2212:E2249" si="153">(E2211)</f>
        <v>9</v>
      </c>
      <c r="F2212" s="117">
        <f>IF(B2212="","",(((E2212+F2268)/(D2212))-10^-0.0000001)^-1)</f>
        <v>0.19230768379221624</v>
      </c>
      <c r="G2212" s="117">
        <f t="shared" si="152"/>
        <v>0.19230768379221624</v>
      </c>
      <c r="H2212" s="117"/>
      <c r="I2212" s="216"/>
      <c r="J2212" s="216"/>
      <c r="K2212" s="216"/>
      <c r="L2212" s="216"/>
      <c r="M2212" s="216"/>
      <c r="N2212" s="216"/>
      <c r="O2212" s="216"/>
      <c r="P2212" s="216"/>
      <c r="Q2212" s="216"/>
      <c r="R2212" s="216"/>
      <c r="S2212" s="216"/>
      <c r="T2212" s="216"/>
      <c r="U2212" s="216"/>
      <c r="V2212" s="216"/>
    </row>
    <row r="2213" spans="1:22" x14ac:dyDescent="0.3">
      <c r="A2213" s="117">
        <f t="shared" si="149"/>
        <v>0</v>
      </c>
      <c r="B2213" s="117">
        <f t="shared" si="149"/>
        <v>0</v>
      </c>
      <c r="C2213" s="117">
        <f t="shared" si="150"/>
        <v>0</v>
      </c>
      <c r="D2213" s="117">
        <f t="shared" si="151"/>
        <v>9</v>
      </c>
      <c r="E2213" s="117">
        <f t="shared" si="153"/>
        <v>9</v>
      </c>
      <c r="F2213" s="117">
        <f>IF(B2213="","",(((E2213+F2268)/(D2213))-10^-0.0000001)^-1)</f>
        <v>0.19230768379221624</v>
      </c>
      <c r="G2213" s="117">
        <f t="shared" si="152"/>
        <v>0.19230768379221624</v>
      </c>
      <c r="H2213" s="117"/>
      <c r="I2213" s="216"/>
      <c r="J2213" s="216"/>
      <c r="K2213" s="216"/>
      <c r="L2213" s="216"/>
      <c r="M2213" s="216"/>
      <c r="N2213" s="216"/>
      <c r="O2213" s="216"/>
      <c r="P2213" s="216"/>
      <c r="Q2213" s="216"/>
      <c r="R2213" s="216"/>
      <c r="S2213" s="216"/>
      <c r="T2213" s="216"/>
      <c r="U2213" s="216"/>
      <c r="V2213" s="216"/>
    </row>
    <row r="2214" spans="1:22" x14ac:dyDescent="0.3">
      <c r="A2214" s="117">
        <f t="shared" si="149"/>
        <v>0</v>
      </c>
      <c r="B2214" s="117">
        <f t="shared" si="149"/>
        <v>0</v>
      </c>
      <c r="C2214" s="117">
        <f t="shared" si="150"/>
        <v>0</v>
      </c>
      <c r="D2214" s="117">
        <f t="shared" si="151"/>
        <v>9</v>
      </c>
      <c r="E2214" s="117">
        <f t="shared" si="153"/>
        <v>9</v>
      </c>
      <c r="F2214" s="117">
        <f>IF(B2214="","",(((E2214+F2268)/(D2214))-10^-0.0000001)^-1)</f>
        <v>0.19230768379221624</v>
      </c>
      <c r="G2214" s="117">
        <f t="shared" si="152"/>
        <v>0.19230768379221624</v>
      </c>
      <c r="H2214" s="117"/>
      <c r="I2214" s="216"/>
      <c r="J2214" s="216"/>
      <c r="K2214" s="216"/>
      <c r="L2214" s="216"/>
      <c r="M2214" s="216"/>
      <c r="N2214" s="216"/>
      <c r="O2214" s="216"/>
      <c r="P2214" s="216"/>
      <c r="Q2214" s="216"/>
      <c r="R2214" s="216"/>
      <c r="S2214" s="216"/>
      <c r="T2214" s="216"/>
      <c r="U2214" s="216"/>
      <c r="V2214" s="216"/>
    </row>
    <row r="2215" spans="1:22" x14ac:dyDescent="0.3">
      <c r="A2215" s="117">
        <f t="shared" si="149"/>
        <v>0</v>
      </c>
      <c r="B2215" s="117">
        <f t="shared" si="149"/>
        <v>0</v>
      </c>
      <c r="C2215" s="117">
        <f t="shared" si="150"/>
        <v>0</v>
      </c>
      <c r="D2215" s="117">
        <f t="shared" si="151"/>
        <v>9</v>
      </c>
      <c r="E2215" s="117">
        <f t="shared" si="153"/>
        <v>9</v>
      </c>
      <c r="F2215" s="117">
        <f>IF(B2215="","",(((E2215+F2268)/(D2215))-10^-0.0000001)^-1)</f>
        <v>0.19230768379221624</v>
      </c>
      <c r="G2215" s="117">
        <f t="shared" si="152"/>
        <v>0.19230768379221624</v>
      </c>
      <c r="H2215" s="117"/>
      <c r="I2215" s="216"/>
      <c r="J2215" s="216"/>
      <c r="K2215" s="216"/>
      <c r="L2215" s="216"/>
      <c r="M2215" s="216"/>
      <c r="N2215" s="216"/>
      <c r="O2215" s="216"/>
      <c r="P2215" s="216"/>
      <c r="Q2215" s="216"/>
      <c r="R2215" s="216"/>
      <c r="S2215" s="216"/>
      <c r="T2215" s="216"/>
      <c r="U2215" s="216"/>
      <c r="V2215" s="216"/>
    </row>
    <row r="2216" spans="1:22" x14ac:dyDescent="0.3">
      <c r="A2216" s="117">
        <f t="shared" si="149"/>
        <v>0</v>
      </c>
      <c r="B2216" s="117">
        <f t="shared" si="149"/>
        <v>0</v>
      </c>
      <c r="C2216" s="117">
        <f t="shared" si="150"/>
        <v>0</v>
      </c>
      <c r="D2216" s="117">
        <f t="shared" si="151"/>
        <v>9</v>
      </c>
      <c r="E2216" s="117">
        <f t="shared" si="153"/>
        <v>9</v>
      </c>
      <c r="F2216" s="117">
        <f>IF(B2216="","",(((E2216+F2268)/(D2216))-10^-0.0000001)^-1)</f>
        <v>0.19230768379221624</v>
      </c>
      <c r="G2216" s="117">
        <f t="shared" si="152"/>
        <v>0.19230768379221624</v>
      </c>
      <c r="H2216" s="117"/>
      <c r="I2216" s="216"/>
      <c r="J2216" s="216"/>
      <c r="K2216" s="216"/>
      <c r="L2216" s="216"/>
      <c r="M2216" s="216"/>
      <c r="N2216" s="216"/>
      <c r="O2216" s="216"/>
      <c r="P2216" s="216"/>
      <c r="Q2216" s="216"/>
      <c r="R2216" s="216"/>
      <c r="S2216" s="216"/>
      <c r="T2216" s="216"/>
      <c r="U2216" s="216"/>
      <c r="V2216" s="216"/>
    </row>
    <row r="2217" spans="1:22" x14ac:dyDescent="0.3">
      <c r="A2217" s="117">
        <f t="shared" si="149"/>
        <v>0</v>
      </c>
      <c r="B2217" s="117">
        <f t="shared" si="149"/>
        <v>0</v>
      </c>
      <c r="C2217" s="117">
        <f t="shared" si="150"/>
        <v>0</v>
      </c>
      <c r="D2217" s="117">
        <f t="shared" si="151"/>
        <v>9</v>
      </c>
      <c r="E2217" s="117">
        <f t="shared" si="153"/>
        <v>9</v>
      </c>
      <c r="F2217" s="117">
        <f>IF(B2217="","",(((E2217+F2268)/(D2217))-10^-0.0000001)^-1)</f>
        <v>0.19230768379221624</v>
      </c>
      <c r="G2217" s="117">
        <f t="shared" si="152"/>
        <v>0.19230768379221624</v>
      </c>
      <c r="H2217" s="117"/>
      <c r="I2217" s="216"/>
      <c r="J2217" s="216"/>
      <c r="K2217" s="216"/>
      <c r="L2217" s="216"/>
      <c r="M2217" s="216"/>
      <c r="N2217" s="216"/>
      <c r="O2217" s="216"/>
      <c r="P2217" s="216"/>
      <c r="Q2217" s="216"/>
      <c r="R2217" s="216"/>
      <c r="S2217" s="216"/>
      <c r="T2217" s="216"/>
      <c r="U2217" s="216"/>
      <c r="V2217" s="216"/>
    </row>
    <row r="2218" spans="1:22" x14ac:dyDescent="0.3">
      <c r="A2218" s="117">
        <f t="shared" si="149"/>
        <v>0</v>
      </c>
      <c r="B2218" s="117">
        <f t="shared" si="149"/>
        <v>0</v>
      </c>
      <c r="C2218" s="117">
        <f t="shared" si="150"/>
        <v>0</v>
      </c>
      <c r="D2218" s="117">
        <f t="shared" si="151"/>
        <v>9</v>
      </c>
      <c r="E2218" s="117">
        <f t="shared" si="153"/>
        <v>9</v>
      </c>
      <c r="F2218" s="117">
        <f>IF(B2218="","",(((E2218+F2268)/(D2218))-10^-0.0000001)^-1)</f>
        <v>0.19230768379221624</v>
      </c>
      <c r="G2218" s="117">
        <f t="shared" si="152"/>
        <v>0.19230768379221624</v>
      </c>
      <c r="H2218" s="117"/>
      <c r="I2218" s="216"/>
      <c r="J2218" s="216"/>
      <c r="K2218" s="216"/>
      <c r="L2218" s="216"/>
      <c r="M2218" s="216"/>
      <c r="N2218" s="216"/>
      <c r="O2218" s="216"/>
      <c r="P2218" s="216"/>
      <c r="Q2218" s="216"/>
      <c r="R2218" s="216"/>
      <c r="S2218" s="216"/>
      <c r="T2218" s="216"/>
      <c r="U2218" s="216"/>
      <c r="V2218" s="216"/>
    </row>
    <row r="2219" spans="1:22" x14ac:dyDescent="0.3">
      <c r="A2219" s="117">
        <f t="shared" si="149"/>
        <v>0</v>
      </c>
      <c r="B2219" s="117">
        <f t="shared" si="149"/>
        <v>0</v>
      </c>
      <c r="C2219" s="117">
        <f t="shared" si="150"/>
        <v>0</v>
      </c>
      <c r="D2219" s="117">
        <f t="shared" si="151"/>
        <v>9</v>
      </c>
      <c r="E2219" s="117">
        <f t="shared" si="153"/>
        <v>9</v>
      </c>
      <c r="F2219" s="117">
        <f>IF(B2219="","",(((E2219+F2268)/(D2219))-10^-0.0000001)^-1)</f>
        <v>0.19230768379221624</v>
      </c>
      <c r="G2219" s="117">
        <f t="shared" si="152"/>
        <v>0.19230768379221624</v>
      </c>
      <c r="H2219" s="117"/>
      <c r="I2219" s="216"/>
      <c r="J2219" s="216"/>
      <c r="K2219" s="216"/>
      <c r="L2219" s="216"/>
      <c r="M2219" s="216"/>
      <c r="N2219" s="216"/>
      <c r="O2219" s="216"/>
      <c r="P2219" s="216"/>
      <c r="Q2219" s="216"/>
      <c r="R2219" s="216"/>
      <c r="S2219" s="216"/>
      <c r="T2219" s="216"/>
      <c r="U2219" s="216"/>
      <c r="V2219" s="216"/>
    </row>
    <row r="2220" spans="1:22" x14ac:dyDescent="0.3">
      <c r="A2220" s="117">
        <f t="shared" si="149"/>
        <v>0</v>
      </c>
      <c r="B2220" s="117">
        <f t="shared" si="149"/>
        <v>0</v>
      </c>
      <c r="C2220" s="117">
        <f t="shared" si="150"/>
        <v>0</v>
      </c>
      <c r="D2220" s="117">
        <f t="shared" si="151"/>
        <v>9</v>
      </c>
      <c r="E2220" s="117">
        <f t="shared" si="153"/>
        <v>9</v>
      </c>
      <c r="F2220" s="117">
        <f>IF(B2220="","",(((E2220+F2268)/(D2220))-10^-0.0000001)^-1)</f>
        <v>0.19230768379221624</v>
      </c>
      <c r="G2220" s="117">
        <f t="shared" si="152"/>
        <v>0.19230768379221624</v>
      </c>
      <c r="H2220" s="117"/>
      <c r="I2220" s="216"/>
      <c r="J2220" s="216"/>
      <c r="K2220" s="216"/>
      <c r="L2220" s="216"/>
      <c r="M2220" s="216"/>
      <c r="N2220" s="216"/>
      <c r="O2220" s="216"/>
      <c r="P2220" s="216"/>
      <c r="Q2220" s="216"/>
      <c r="R2220" s="216"/>
      <c r="S2220" s="216"/>
      <c r="T2220" s="216"/>
      <c r="U2220" s="216"/>
      <c r="V2220" s="216"/>
    </row>
    <row r="2221" spans="1:22" x14ac:dyDescent="0.3">
      <c r="A2221" s="117">
        <f t="shared" si="149"/>
        <v>0</v>
      </c>
      <c r="B2221" s="117">
        <f t="shared" si="149"/>
        <v>0</v>
      </c>
      <c r="C2221" s="117">
        <f t="shared" si="150"/>
        <v>0</v>
      </c>
      <c r="D2221" s="117">
        <f t="shared" si="151"/>
        <v>9</v>
      </c>
      <c r="E2221" s="117">
        <f t="shared" si="153"/>
        <v>9</v>
      </c>
      <c r="F2221" s="117">
        <f>IF(B2221="","",(((E2221+F2268)/(D2221))-10^-0.0000001)^-1)</f>
        <v>0.19230768379221624</v>
      </c>
      <c r="G2221" s="117">
        <f t="shared" si="152"/>
        <v>0.19230768379221624</v>
      </c>
      <c r="H2221" s="117"/>
      <c r="I2221" s="216"/>
      <c r="J2221" s="216"/>
      <c r="K2221" s="216"/>
      <c r="L2221" s="216"/>
      <c r="M2221" s="216"/>
      <c r="N2221" s="216"/>
      <c r="O2221" s="216"/>
      <c r="P2221" s="216"/>
      <c r="Q2221" s="216"/>
      <c r="R2221" s="216"/>
      <c r="S2221" s="216"/>
      <c r="T2221" s="216"/>
      <c r="U2221" s="216"/>
      <c r="V2221" s="216"/>
    </row>
    <row r="2222" spans="1:22" x14ac:dyDescent="0.3">
      <c r="A2222" s="117">
        <f t="shared" si="149"/>
        <v>0</v>
      </c>
      <c r="B2222" s="117">
        <f t="shared" si="149"/>
        <v>0</v>
      </c>
      <c r="C2222" s="117">
        <f t="shared" si="150"/>
        <v>0</v>
      </c>
      <c r="D2222" s="117">
        <f t="shared" si="151"/>
        <v>9</v>
      </c>
      <c r="E2222" s="117">
        <f t="shared" si="153"/>
        <v>9</v>
      </c>
      <c r="F2222" s="117">
        <f>IF(B2222="","",(((E2222+F2268)/(D2222))-10^-0.0000001)^-1)</f>
        <v>0.19230768379221624</v>
      </c>
      <c r="G2222" s="117">
        <f t="shared" si="152"/>
        <v>0.19230768379221624</v>
      </c>
      <c r="H2222" s="117"/>
      <c r="I2222" s="216"/>
      <c r="J2222" s="216"/>
      <c r="K2222" s="216"/>
      <c r="L2222" s="216"/>
      <c r="M2222" s="216"/>
      <c r="N2222" s="216"/>
      <c r="O2222" s="216"/>
      <c r="P2222" s="216"/>
      <c r="Q2222" s="216"/>
      <c r="R2222" s="216"/>
      <c r="S2222" s="216"/>
      <c r="T2222" s="216"/>
      <c r="U2222" s="216"/>
      <c r="V2222" s="216"/>
    </row>
    <row r="2223" spans="1:22" x14ac:dyDescent="0.3">
      <c r="A2223" s="117">
        <f t="shared" si="149"/>
        <v>0</v>
      </c>
      <c r="B2223" s="117">
        <f t="shared" si="149"/>
        <v>0</v>
      </c>
      <c r="C2223" s="117">
        <f t="shared" si="150"/>
        <v>0</v>
      </c>
      <c r="D2223" s="117">
        <f t="shared" si="151"/>
        <v>9</v>
      </c>
      <c r="E2223" s="117">
        <f t="shared" si="153"/>
        <v>9</v>
      </c>
      <c r="F2223" s="117">
        <f>IF(B2223="","",(((E2223+F2268)/(D2223))-10^-0.0000001)^-1)</f>
        <v>0.19230768379221624</v>
      </c>
      <c r="G2223" s="117">
        <f t="shared" si="152"/>
        <v>0.19230768379221624</v>
      </c>
      <c r="H2223" s="117"/>
      <c r="I2223" s="216"/>
      <c r="J2223" s="216"/>
      <c r="K2223" s="216"/>
      <c r="L2223" s="216"/>
      <c r="M2223" s="216"/>
      <c r="N2223" s="216"/>
      <c r="O2223" s="216"/>
      <c r="P2223" s="216"/>
      <c r="Q2223" s="216"/>
      <c r="R2223" s="216"/>
      <c r="S2223" s="216"/>
      <c r="T2223" s="216"/>
      <c r="U2223" s="216"/>
      <c r="V2223" s="216"/>
    </row>
    <row r="2224" spans="1:22" x14ac:dyDescent="0.3">
      <c r="A2224" s="117">
        <f t="shared" si="149"/>
        <v>0</v>
      </c>
      <c r="B2224" s="117">
        <f t="shared" si="149"/>
        <v>0</v>
      </c>
      <c r="C2224" s="117">
        <f t="shared" si="150"/>
        <v>0</v>
      </c>
      <c r="D2224" s="117">
        <f t="shared" si="151"/>
        <v>9</v>
      </c>
      <c r="E2224" s="117">
        <f t="shared" si="153"/>
        <v>9</v>
      </c>
      <c r="F2224" s="117">
        <f>IF(B2224="","",(((E2224+F2268)/(D2224))-10^-0.0000001)^-1)</f>
        <v>0.19230768379221624</v>
      </c>
      <c r="G2224" s="117">
        <f t="shared" si="152"/>
        <v>0.19230768379221624</v>
      </c>
      <c r="H2224" s="117"/>
      <c r="I2224" s="216"/>
      <c r="J2224" s="216"/>
      <c r="K2224" s="216"/>
      <c r="L2224" s="216"/>
      <c r="M2224" s="216"/>
      <c r="N2224" s="216"/>
      <c r="O2224" s="216"/>
      <c r="P2224" s="216"/>
      <c r="Q2224" s="216"/>
      <c r="R2224" s="216"/>
      <c r="S2224" s="216"/>
      <c r="T2224" s="216"/>
      <c r="U2224" s="216"/>
      <c r="V2224" s="216"/>
    </row>
    <row r="2225" spans="1:22" x14ac:dyDescent="0.3">
      <c r="A2225" s="117">
        <f t="shared" si="149"/>
        <v>0</v>
      </c>
      <c r="B2225" s="117">
        <f t="shared" si="149"/>
        <v>0</v>
      </c>
      <c r="C2225" s="117">
        <f t="shared" si="150"/>
        <v>0</v>
      </c>
      <c r="D2225" s="117">
        <f t="shared" si="151"/>
        <v>9</v>
      </c>
      <c r="E2225" s="117">
        <f t="shared" si="153"/>
        <v>9</v>
      </c>
      <c r="F2225" s="117">
        <f>IF(B2225="","",(((E2225+F2268)/(D2225))-10^-0.0000001)^-1)</f>
        <v>0.19230768379221624</v>
      </c>
      <c r="G2225" s="117">
        <f t="shared" si="152"/>
        <v>0.19230768379221624</v>
      </c>
      <c r="H2225" s="117"/>
      <c r="I2225" s="216"/>
      <c r="J2225" s="216"/>
      <c r="K2225" s="216"/>
      <c r="L2225" s="216"/>
      <c r="M2225" s="216"/>
      <c r="N2225" s="216"/>
      <c r="O2225" s="216"/>
      <c r="P2225" s="216"/>
      <c r="Q2225" s="216"/>
      <c r="R2225" s="216"/>
      <c r="S2225" s="216"/>
      <c r="T2225" s="216"/>
      <c r="U2225" s="216"/>
      <c r="V2225" s="216"/>
    </row>
    <row r="2226" spans="1:22" x14ac:dyDescent="0.3">
      <c r="A2226" s="117" t="str">
        <f t="shared" si="149"/>
        <v>Vorgaben (xWP1 - xs - xWP2)</v>
      </c>
      <c r="B2226" s="117">
        <f t="shared" si="149"/>
        <v>9</v>
      </c>
      <c r="C2226" s="117" t="e">
        <f t="shared" si="150"/>
        <v>#VALUE!</v>
      </c>
      <c r="D2226" s="117">
        <f t="shared" si="151"/>
        <v>9</v>
      </c>
      <c r="E2226" s="117">
        <f t="shared" si="153"/>
        <v>9</v>
      </c>
      <c r="F2226" s="117">
        <f>IF(B2226="","",(((E2226+F2268)/(D2226))-10^-0.0000001)^-1)</f>
        <v>0.19230768379221624</v>
      </c>
      <c r="G2226" s="117">
        <f t="shared" si="152"/>
        <v>0.19230768379221624</v>
      </c>
      <c r="H2226" s="117"/>
      <c r="I2226" s="216"/>
      <c r="J2226" s="216"/>
      <c r="K2226" s="216"/>
      <c r="L2226" s="216"/>
      <c r="M2226" s="216"/>
      <c r="N2226" s="216"/>
      <c r="O2226" s="216"/>
      <c r="P2226" s="216"/>
      <c r="Q2226" s="216"/>
      <c r="R2226" s="216"/>
      <c r="S2226" s="216"/>
      <c r="T2226" s="216"/>
      <c r="U2226" s="216"/>
      <c r="V2226" s="216"/>
    </row>
    <row r="2227" spans="1:22" x14ac:dyDescent="0.3">
      <c r="A2227" s="117" t="str">
        <f t="shared" si="149"/>
        <v>Berechnet (x1% - X50% - x99%)</v>
      </c>
      <c r="B2227" s="117">
        <f t="shared" si="149"/>
        <v>6.92</v>
      </c>
      <c r="C2227" s="117" t="e">
        <f t="shared" si="150"/>
        <v>#VALUE!</v>
      </c>
      <c r="D2227" s="117">
        <f t="shared" si="151"/>
        <v>6.92</v>
      </c>
      <c r="E2227" s="117">
        <f t="shared" si="153"/>
        <v>9</v>
      </c>
      <c r="F2227" s="117">
        <f>IF(B2227="","",(((E2227+F2268)/(D2227))-10^-0.0000001)^-1)</f>
        <v>0.14157119014775091</v>
      </c>
      <c r="G2227" s="117">
        <f t="shared" si="152"/>
        <v>0.14157119014775091</v>
      </c>
      <c r="H2227" s="117"/>
      <c r="I2227" s="216"/>
      <c r="J2227" s="216"/>
      <c r="K2227" s="216"/>
      <c r="L2227" s="216"/>
      <c r="M2227" s="216"/>
      <c r="N2227" s="216"/>
      <c r="O2227" s="216"/>
      <c r="P2227" s="216"/>
      <c r="Q2227" s="216"/>
      <c r="R2227" s="216"/>
      <c r="S2227" s="216"/>
      <c r="T2227" s="216"/>
      <c r="U2227" s="216"/>
      <c r="V2227" s="216"/>
    </row>
    <row r="2228" spans="1:22" x14ac:dyDescent="0.3">
      <c r="A2228" s="117" t="str">
        <f t="shared" si="149"/>
        <v>Abfrage:</v>
      </c>
      <c r="B2228" s="117">
        <f t="shared" si="149"/>
        <v>0</v>
      </c>
      <c r="C2228" s="117" t="e">
        <f t="shared" si="150"/>
        <v>#VALUE!</v>
      </c>
      <c r="D2228" s="117">
        <f t="shared" si="151"/>
        <v>9</v>
      </c>
      <c r="E2228" s="117">
        <f t="shared" si="153"/>
        <v>9</v>
      </c>
      <c r="F2228" s="117">
        <f>IF(B2228="","",(((E2228+F2268)/(D2228))-10^-0.0000001)^-1)</f>
        <v>0.19230768379221624</v>
      </c>
      <c r="G2228" s="117">
        <f t="shared" si="152"/>
        <v>0.19230768379221624</v>
      </c>
      <c r="H2228" s="117"/>
      <c r="I2228" s="216"/>
      <c r="J2228" s="216"/>
      <c r="K2228" s="216"/>
      <c r="L2228" s="216"/>
      <c r="M2228" s="216"/>
      <c r="N2228" s="216"/>
      <c r="O2228" s="216"/>
      <c r="P2228" s="216"/>
      <c r="Q2228" s="216"/>
      <c r="R2228" s="216"/>
      <c r="S2228" s="216"/>
      <c r="T2228" s="216"/>
      <c r="U2228" s="216"/>
      <c r="V2228" s="216"/>
    </row>
    <row r="2229" spans="1:22" x14ac:dyDescent="0.3">
      <c r="A2229" s="117" t="str">
        <f t="shared" si="149"/>
        <v>Wenn x = (B23 ≤Abfrage≤ D23)</v>
      </c>
      <c r="B2229" s="117">
        <f t="shared" si="149"/>
        <v>6.92</v>
      </c>
      <c r="C2229" s="117" t="e">
        <f t="shared" si="150"/>
        <v>#VALUE!</v>
      </c>
      <c r="D2229" s="117">
        <f t="shared" si="151"/>
        <v>6.92</v>
      </c>
      <c r="E2229" s="117">
        <f t="shared" si="153"/>
        <v>9</v>
      </c>
      <c r="F2229" s="117">
        <f>IF(B2229="","",(((E2229+F2268)/(D2229))-10^-0.0000001)^-1)</f>
        <v>0.14157119014775091</v>
      </c>
      <c r="G2229" s="117">
        <f t="shared" si="152"/>
        <v>0.14157119014775091</v>
      </c>
      <c r="H2229" s="117"/>
      <c r="I2229" s="216"/>
      <c r="J2229" s="216"/>
      <c r="K2229" s="216"/>
      <c r="L2229" s="216"/>
      <c r="M2229" s="216"/>
      <c r="N2229" s="216"/>
      <c r="O2229" s="216"/>
      <c r="P2229" s="216"/>
      <c r="Q2229" s="216"/>
      <c r="R2229" s="216"/>
      <c r="S2229" s="216"/>
      <c r="T2229" s="216"/>
      <c r="U2229" s="216"/>
      <c r="V2229" s="216"/>
    </row>
    <row r="2230" spans="1:22" x14ac:dyDescent="0.3">
      <c r="A2230" s="117" t="str">
        <f t="shared" ref="A2230:B2249" si="154">A26</f>
        <v>Wenn y [%] = (1≤ Abfrage ≤99)</v>
      </c>
      <c r="B2230" s="117">
        <f t="shared" si="154"/>
        <v>1</v>
      </c>
      <c r="C2230" s="117" t="e">
        <f t="shared" si="150"/>
        <v>#VALUE!</v>
      </c>
      <c r="D2230" s="117">
        <f t="shared" si="151"/>
        <v>1</v>
      </c>
      <c r="E2230" s="117">
        <f t="shared" si="153"/>
        <v>9</v>
      </c>
      <c r="F2230" s="117">
        <f>IF(B2230="","",(((E2230+F2268)/(D2230))-10^-0.0000001)^-1)</f>
        <v>1.8248175105806619E-2</v>
      </c>
      <c r="G2230" s="117">
        <f t="shared" si="152"/>
        <v>1.8248175105806619E-2</v>
      </c>
      <c r="H2230" s="117"/>
      <c r="I2230" s="216"/>
      <c r="J2230" s="216"/>
      <c r="K2230" s="216"/>
      <c r="L2230" s="216"/>
      <c r="M2230" s="216"/>
      <c r="N2230" s="216"/>
      <c r="O2230" s="216"/>
      <c r="P2230" s="216"/>
      <c r="Q2230" s="216"/>
      <c r="R2230" s="216"/>
      <c r="S2230" s="216"/>
      <c r="T2230" s="216"/>
      <c r="U2230" s="216"/>
      <c r="V2230" s="216"/>
    </row>
    <row r="2231" spans="1:22" x14ac:dyDescent="0.3">
      <c r="A2231" s="117">
        <f t="shared" si="154"/>
        <v>0</v>
      </c>
      <c r="B2231" s="117">
        <f t="shared" si="154"/>
        <v>0</v>
      </c>
      <c r="C2231" s="117">
        <f t="shared" si="150"/>
        <v>0</v>
      </c>
      <c r="D2231" s="117">
        <f t="shared" si="151"/>
        <v>9</v>
      </c>
      <c r="E2231" s="117">
        <f t="shared" si="153"/>
        <v>9</v>
      </c>
      <c r="F2231" s="117">
        <f>IF(B2231="","",(((E2231+F2268)/(D2231))-10^-0.0000001)^-1)</f>
        <v>0.19230768379221624</v>
      </c>
      <c r="G2231" s="117">
        <f t="shared" si="152"/>
        <v>0.19230768379221624</v>
      </c>
      <c r="H2231" s="117"/>
      <c r="I2231" s="216"/>
      <c r="J2231" s="216"/>
      <c r="K2231" s="216"/>
      <c r="L2231" s="216"/>
      <c r="M2231" s="216"/>
      <c r="N2231" s="216"/>
      <c r="O2231" s="216"/>
      <c r="P2231" s="216"/>
      <c r="Q2231" s="216"/>
      <c r="R2231" s="216"/>
      <c r="S2231" s="216"/>
      <c r="T2231" s="216"/>
      <c r="U2231" s="216"/>
      <c r="V2231" s="216"/>
    </row>
    <row r="2232" spans="1:22" x14ac:dyDescent="0.3">
      <c r="A2232" s="117">
        <f t="shared" si="154"/>
        <v>0</v>
      </c>
      <c r="B2232" s="117">
        <f t="shared" si="154"/>
        <v>0</v>
      </c>
      <c r="C2232" s="117">
        <f t="shared" si="150"/>
        <v>0</v>
      </c>
      <c r="D2232" s="117">
        <f t="shared" si="151"/>
        <v>9</v>
      </c>
      <c r="E2232" s="117">
        <f t="shared" si="153"/>
        <v>9</v>
      </c>
      <c r="F2232" s="117">
        <f>IF(B2232="","",(((E2232+F2268)/(D2232))-10^-0.0000001)^-1)</f>
        <v>0.19230768379221624</v>
      </c>
      <c r="G2232" s="117">
        <f t="shared" si="152"/>
        <v>0.19230768379221624</v>
      </c>
      <c r="H2232" s="117"/>
      <c r="I2232" s="216"/>
      <c r="J2232" s="216"/>
      <c r="K2232" s="216"/>
      <c r="L2232" s="216"/>
      <c r="M2232" s="216"/>
      <c r="N2232" s="216"/>
      <c r="O2232" s="216"/>
      <c r="P2232" s="216"/>
      <c r="Q2232" s="216"/>
      <c r="R2232" s="216"/>
      <c r="S2232" s="216"/>
      <c r="T2232" s="216"/>
      <c r="U2232" s="216"/>
      <c r="V2232" s="216"/>
    </row>
    <row r="2233" spans="1:22" x14ac:dyDescent="0.3">
      <c r="A2233" s="117">
        <f t="shared" si="154"/>
        <v>0</v>
      </c>
      <c r="B2233" s="117">
        <f t="shared" si="154"/>
        <v>0</v>
      </c>
      <c r="C2233" s="117">
        <f t="shared" si="150"/>
        <v>0</v>
      </c>
      <c r="D2233" s="117">
        <f t="shared" si="151"/>
        <v>9</v>
      </c>
      <c r="E2233" s="117">
        <f t="shared" si="153"/>
        <v>9</v>
      </c>
      <c r="F2233" s="117">
        <f>IF(B2233="","",(((E2233+F2268)/(D2233))-10^-0.0000001)^-1)</f>
        <v>0.19230768379221624</v>
      </c>
      <c r="G2233" s="117">
        <f t="shared" si="152"/>
        <v>0.19230768379221624</v>
      </c>
      <c r="H2233" s="117"/>
      <c r="I2233" s="216"/>
      <c r="J2233" s="216"/>
      <c r="K2233" s="216"/>
      <c r="L2233" s="216"/>
      <c r="M2233" s="216"/>
      <c r="N2233" s="216"/>
      <c r="O2233" s="216"/>
      <c r="P2233" s="216"/>
      <c r="Q2233" s="216"/>
      <c r="R2233" s="216"/>
      <c r="S2233" s="216"/>
      <c r="T2233" s="216"/>
      <c r="U2233" s="216"/>
      <c r="V2233" s="216"/>
    </row>
    <row r="2234" spans="1:22" x14ac:dyDescent="0.3">
      <c r="A2234" s="117">
        <f t="shared" si="154"/>
        <v>0</v>
      </c>
      <c r="B2234" s="117">
        <f t="shared" si="154"/>
        <v>0</v>
      </c>
      <c r="C2234" s="117">
        <f t="shared" si="150"/>
        <v>0</v>
      </c>
      <c r="D2234" s="117">
        <f t="shared" si="151"/>
        <v>9</v>
      </c>
      <c r="E2234" s="117">
        <f t="shared" si="153"/>
        <v>9</v>
      </c>
      <c r="F2234" s="117">
        <f>IF(B2234="","",(((E2234+F2268)/(D2234))-10^-0.0000001)^-1)</f>
        <v>0.19230768379221624</v>
      </c>
      <c r="G2234" s="117">
        <f t="shared" si="152"/>
        <v>0.19230768379221624</v>
      </c>
      <c r="H2234" s="117"/>
      <c r="I2234" s="216"/>
      <c r="J2234" s="216"/>
      <c r="K2234" s="216"/>
      <c r="L2234" s="216"/>
      <c r="M2234" s="216"/>
      <c r="N2234" s="216"/>
      <c r="O2234" s="216"/>
      <c r="P2234" s="216"/>
      <c r="Q2234" s="216"/>
      <c r="R2234" s="216"/>
      <c r="S2234" s="216"/>
      <c r="T2234" s="216"/>
      <c r="U2234" s="216"/>
      <c r="V2234" s="216"/>
    </row>
    <row r="2235" spans="1:22" x14ac:dyDescent="0.3">
      <c r="A2235" s="117">
        <f t="shared" si="154"/>
        <v>0</v>
      </c>
      <c r="B2235" s="117">
        <f t="shared" si="154"/>
        <v>0</v>
      </c>
      <c r="C2235" s="117">
        <f t="shared" si="150"/>
        <v>0</v>
      </c>
      <c r="D2235" s="117">
        <f t="shared" si="151"/>
        <v>9</v>
      </c>
      <c r="E2235" s="117">
        <f t="shared" si="153"/>
        <v>9</v>
      </c>
      <c r="F2235" s="117">
        <f>IF(B2235="","",(((E2235+F2268)/(D2235))-10^-0.0000001)^-1)</f>
        <v>0.19230768379221624</v>
      </c>
      <c r="G2235" s="117">
        <f t="shared" si="152"/>
        <v>0.19230768379221624</v>
      </c>
      <c r="H2235" s="117"/>
      <c r="I2235" s="216"/>
      <c r="J2235" s="216"/>
      <c r="K2235" s="216"/>
      <c r="L2235" s="216"/>
      <c r="M2235" s="216"/>
      <c r="N2235" s="216"/>
      <c r="O2235" s="216"/>
      <c r="P2235" s="216"/>
      <c r="Q2235" s="216"/>
      <c r="R2235" s="216"/>
      <c r="S2235" s="216"/>
      <c r="T2235" s="216"/>
      <c r="U2235" s="216"/>
      <c r="V2235" s="216"/>
    </row>
    <row r="2236" spans="1:22" x14ac:dyDescent="0.3">
      <c r="A2236" s="117">
        <f t="shared" si="154"/>
        <v>0</v>
      </c>
      <c r="B2236" s="117">
        <f t="shared" si="154"/>
        <v>0</v>
      </c>
      <c r="C2236" s="117">
        <f t="shared" si="150"/>
        <v>0</v>
      </c>
      <c r="D2236" s="117">
        <f t="shared" si="151"/>
        <v>9</v>
      </c>
      <c r="E2236" s="117">
        <f t="shared" si="153"/>
        <v>9</v>
      </c>
      <c r="F2236" s="117">
        <f>IF(B2236="","",(((E2236+F2268)/(D2236))-10^-0.0000001)^-1)</f>
        <v>0.19230768379221624</v>
      </c>
      <c r="G2236" s="117">
        <f t="shared" si="152"/>
        <v>0.19230768379221624</v>
      </c>
      <c r="H2236" s="117"/>
      <c r="I2236" s="216"/>
      <c r="J2236" s="216"/>
      <c r="K2236" s="216"/>
      <c r="L2236" s="216"/>
      <c r="M2236" s="216"/>
      <c r="N2236" s="216"/>
      <c r="O2236" s="216"/>
      <c r="P2236" s="216"/>
      <c r="Q2236" s="216"/>
      <c r="R2236" s="216"/>
      <c r="S2236" s="216"/>
      <c r="T2236" s="216"/>
      <c r="U2236" s="216"/>
      <c r="V2236" s="216"/>
    </row>
    <row r="2237" spans="1:22" x14ac:dyDescent="0.3">
      <c r="A2237" s="117">
        <f t="shared" si="154"/>
        <v>0</v>
      </c>
      <c r="B2237" s="117">
        <f t="shared" si="154"/>
        <v>0</v>
      </c>
      <c r="C2237" s="117">
        <f t="shared" si="150"/>
        <v>0</v>
      </c>
      <c r="D2237" s="117">
        <f t="shared" si="151"/>
        <v>9</v>
      </c>
      <c r="E2237" s="117">
        <f t="shared" si="153"/>
        <v>9</v>
      </c>
      <c r="F2237" s="117">
        <f>IF(B2237="","",(((E2237+F2268)/(D2237))-10^-0.0000001)^-1)</f>
        <v>0.19230768379221624</v>
      </c>
      <c r="G2237" s="117">
        <f t="shared" si="152"/>
        <v>0.19230768379221624</v>
      </c>
      <c r="H2237" s="117"/>
      <c r="I2237" s="216"/>
      <c r="J2237" s="216"/>
      <c r="K2237" s="216"/>
      <c r="L2237" s="216"/>
      <c r="M2237" s="216"/>
      <c r="N2237" s="216"/>
      <c r="O2237" s="216"/>
      <c r="P2237" s="216"/>
      <c r="Q2237" s="216"/>
      <c r="R2237" s="216"/>
      <c r="S2237" s="216"/>
      <c r="T2237" s="216"/>
      <c r="U2237" s="216"/>
      <c r="V2237" s="216"/>
    </row>
    <row r="2238" spans="1:22" x14ac:dyDescent="0.3">
      <c r="A2238" s="117">
        <f t="shared" si="154"/>
        <v>0</v>
      </c>
      <c r="B2238" s="117">
        <f t="shared" si="154"/>
        <v>0</v>
      </c>
      <c r="C2238" s="117">
        <f t="shared" si="150"/>
        <v>0</v>
      </c>
      <c r="D2238" s="117">
        <f t="shared" si="151"/>
        <v>9</v>
      </c>
      <c r="E2238" s="117">
        <f t="shared" si="153"/>
        <v>9</v>
      </c>
      <c r="F2238" s="117">
        <f>IF(B2238="","",(((E2238+F2268)/(D2238))-10^-0.0000001)^-1)</f>
        <v>0.19230768379221624</v>
      </c>
      <c r="G2238" s="117">
        <f t="shared" si="152"/>
        <v>0.19230768379221624</v>
      </c>
      <c r="H2238" s="117"/>
      <c r="I2238" s="216"/>
      <c r="J2238" s="216"/>
      <c r="K2238" s="216"/>
      <c r="L2238" s="216"/>
      <c r="M2238" s="216"/>
      <c r="N2238" s="216"/>
      <c r="O2238" s="216"/>
      <c r="P2238" s="216"/>
      <c r="Q2238" s="216"/>
      <c r="R2238" s="216"/>
      <c r="S2238" s="216"/>
      <c r="T2238" s="216"/>
      <c r="U2238" s="216"/>
      <c r="V2238" s="216"/>
    </row>
    <row r="2239" spans="1:22" x14ac:dyDescent="0.3">
      <c r="A2239" s="117">
        <f t="shared" si="154"/>
        <v>0</v>
      </c>
      <c r="B2239" s="117">
        <f t="shared" si="154"/>
        <v>0</v>
      </c>
      <c r="C2239" s="117">
        <f t="shared" si="150"/>
        <v>0</v>
      </c>
      <c r="D2239" s="117">
        <f t="shared" si="151"/>
        <v>9</v>
      </c>
      <c r="E2239" s="117">
        <f t="shared" si="153"/>
        <v>9</v>
      </c>
      <c r="F2239" s="117">
        <f>IF(B2239="","",(((E2239+F2268)/(D2239))-10^-0.0000001)^-1)</f>
        <v>0.19230768379221624</v>
      </c>
      <c r="G2239" s="117">
        <f t="shared" si="152"/>
        <v>0.19230768379221624</v>
      </c>
      <c r="H2239" s="117"/>
      <c r="I2239" s="216"/>
      <c r="J2239" s="216"/>
      <c r="K2239" s="216"/>
      <c r="L2239" s="216"/>
      <c r="M2239" s="216"/>
      <c r="N2239" s="216"/>
      <c r="O2239" s="216"/>
      <c r="P2239" s="216"/>
      <c r="Q2239" s="216"/>
      <c r="R2239" s="216"/>
      <c r="S2239" s="216"/>
      <c r="T2239" s="216"/>
      <c r="U2239" s="216"/>
      <c r="V2239" s="216"/>
    </row>
    <row r="2240" spans="1:22" x14ac:dyDescent="0.3">
      <c r="A2240" s="117">
        <f t="shared" si="154"/>
        <v>0</v>
      </c>
      <c r="B2240" s="117">
        <f t="shared" si="154"/>
        <v>0</v>
      </c>
      <c r="C2240" s="117">
        <f t="shared" si="150"/>
        <v>0</v>
      </c>
      <c r="D2240" s="117">
        <f t="shared" si="151"/>
        <v>9</v>
      </c>
      <c r="E2240" s="117">
        <f t="shared" si="153"/>
        <v>9</v>
      </c>
      <c r="F2240" s="117">
        <f>IF(B2240="","",(((E2240+F2268)/(D2240))-10^-0.0000001)^-1)</f>
        <v>0.19230768379221624</v>
      </c>
      <c r="G2240" s="117">
        <f t="shared" si="152"/>
        <v>0.19230768379221624</v>
      </c>
      <c r="H2240" s="117"/>
      <c r="I2240" s="216"/>
      <c r="J2240" s="216"/>
      <c r="K2240" s="216"/>
      <c r="L2240" s="216"/>
      <c r="M2240" s="216"/>
      <c r="N2240" s="216"/>
      <c r="O2240" s="216"/>
      <c r="P2240" s="216"/>
      <c r="Q2240" s="216"/>
      <c r="R2240" s="216"/>
      <c r="S2240" s="216"/>
      <c r="T2240" s="216"/>
      <c r="U2240" s="216"/>
      <c r="V2240" s="216"/>
    </row>
    <row r="2241" spans="1:22" x14ac:dyDescent="0.3">
      <c r="A2241" s="117">
        <f t="shared" si="154"/>
        <v>0</v>
      </c>
      <c r="B2241" s="117">
        <f t="shared" si="154"/>
        <v>0</v>
      </c>
      <c r="C2241" s="117">
        <f t="shared" si="150"/>
        <v>0</v>
      </c>
      <c r="D2241" s="117">
        <f t="shared" si="151"/>
        <v>9</v>
      </c>
      <c r="E2241" s="117">
        <f t="shared" si="153"/>
        <v>9</v>
      </c>
      <c r="F2241" s="117">
        <f>IF(B2241="","",(((E2241+F2268)/(D2241))-10^-0.0000001)^-1)</f>
        <v>0.19230768379221624</v>
      </c>
      <c r="G2241" s="117">
        <f t="shared" si="152"/>
        <v>0.19230768379221624</v>
      </c>
      <c r="H2241" s="117"/>
      <c r="I2241" s="216"/>
      <c r="J2241" s="216"/>
      <c r="K2241" s="216"/>
      <c r="L2241" s="216"/>
      <c r="M2241" s="216"/>
      <c r="N2241" s="216"/>
      <c r="O2241" s="216"/>
      <c r="P2241" s="216"/>
      <c r="Q2241" s="216"/>
      <c r="R2241" s="216"/>
      <c r="S2241" s="216"/>
      <c r="T2241" s="216"/>
      <c r="U2241" s="216"/>
      <c r="V2241" s="216"/>
    </row>
    <row r="2242" spans="1:22" x14ac:dyDescent="0.3">
      <c r="A2242" s="117">
        <f t="shared" si="154"/>
        <v>0</v>
      </c>
      <c r="B2242" s="117">
        <f t="shared" si="154"/>
        <v>0</v>
      </c>
      <c r="C2242" s="117">
        <f t="shared" si="150"/>
        <v>0</v>
      </c>
      <c r="D2242" s="117">
        <f t="shared" si="151"/>
        <v>9</v>
      </c>
      <c r="E2242" s="117">
        <f t="shared" si="153"/>
        <v>9</v>
      </c>
      <c r="F2242" s="117">
        <f>IF(B2242="","",(((E2242+F2268)/(D2242))-10^-0.0000001)^-1)</f>
        <v>0.19230768379221624</v>
      </c>
      <c r="G2242" s="117">
        <f t="shared" si="152"/>
        <v>0.19230768379221624</v>
      </c>
      <c r="H2242" s="117"/>
      <c r="I2242" s="216"/>
      <c r="J2242" s="216"/>
      <c r="K2242" s="216"/>
      <c r="L2242" s="216"/>
      <c r="M2242" s="216"/>
      <c r="N2242" s="216"/>
      <c r="O2242" s="216"/>
      <c r="P2242" s="216"/>
      <c r="Q2242" s="216"/>
      <c r="R2242" s="216"/>
      <c r="S2242" s="216"/>
      <c r="T2242" s="216"/>
      <c r="U2242" s="216"/>
      <c r="V2242" s="216"/>
    </row>
    <row r="2243" spans="1:22" x14ac:dyDescent="0.3">
      <c r="A2243" s="117">
        <f t="shared" si="154"/>
        <v>0</v>
      </c>
      <c r="B2243" s="117">
        <f t="shared" si="154"/>
        <v>0</v>
      </c>
      <c r="C2243" s="117">
        <f t="shared" si="150"/>
        <v>0</v>
      </c>
      <c r="D2243" s="117">
        <f t="shared" si="151"/>
        <v>9</v>
      </c>
      <c r="E2243" s="117">
        <f t="shared" si="153"/>
        <v>9</v>
      </c>
      <c r="F2243" s="117">
        <f>IF(B2243="","",(((E2243+F2268)/(D2243))-10^-0.0000001)^-1)</f>
        <v>0.19230768379221624</v>
      </c>
      <c r="G2243" s="117">
        <f t="shared" si="152"/>
        <v>0.19230768379221624</v>
      </c>
      <c r="H2243" s="117"/>
      <c r="I2243" s="216"/>
      <c r="J2243" s="216"/>
      <c r="K2243" s="216"/>
      <c r="L2243" s="216"/>
      <c r="M2243" s="216"/>
      <c r="N2243" s="216"/>
      <c r="O2243" s="216"/>
      <c r="P2243" s="216"/>
      <c r="Q2243" s="216"/>
      <c r="R2243" s="216"/>
      <c r="S2243" s="216"/>
      <c r="T2243" s="216"/>
      <c r="U2243" s="216"/>
      <c r="V2243" s="216"/>
    </row>
    <row r="2244" spans="1:22" x14ac:dyDescent="0.3">
      <c r="A2244" s="117">
        <f t="shared" si="154"/>
        <v>0</v>
      </c>
      <c r="B2244" s="117">
        <f t="shared" si="154"/>
        <v>0</v>
      </c>
      <c r="C2244" s="117">
        <f t="shared" si="150"/>
        <v>0</v>
      </c>
      <c r="D2244" s="117">
        <f t="shared" si="151"/>
        <v>9</v>
      </c>
      <c r="E2244" s="117">
        <f t="shared" si="153"/>
        <v>9</v>
      </c>
      <c r="F2244" s="117">
        <f>IF(B2244="","",(((E2244+F2268)/(D2244))-10^-0.0000001)^-1)</f>
        <v>0.19230768379221624</v>
      </c>
      <c r="G2244" s="117">
        <f t="shared" si="152"/>
        <v>0.19230768379221624</v>
      </c>
      <c r="H2244" s="117"/>
      <c r="I2244" s="216"/>
      <c r="J2244" s="216"/>
      <c r="K2244" s="216"/>
      <c r="L2244" s="216"/>
      <c r="M2244" s="216"/>
      <c r="N2244" s="216"/>
      <c r="O2244" s="216"/>
      <c r="P2244" s="216"/>
      <c r="Q2244" s="216"/>
      <c r="R2244" s="216"/>
      <c r="S2244" s="216"/>
      <c r="T2244" s="216"/>
      <c r="U2244" s="216"/>
      <c r="V2244" s="216"/>
    </row>
    <row r="2245" spans="1:22" x14ac:dyDescent="0.3">
      <c r="A2245" s="117">
        <f t="shared" si="154"/>
        <v>0</v>
      </c>
      <c r="B2245" s="117">
        <f t="shared" si="154"/>
        <v>0</v>
      </c>
      <c r="C2245" s="117">
        <f t="shared" si="150"/>
        <v>0</v>
      </c>
      <c r="D2245" s="117">
        <f t="shared" si="151"/>
        <v>9</v>
      </c>
      <c r="E2245" s="117">
        <f t="shared" si="153"/>
        <v>9</v>
      </c>
      <c r="F2245" s="117">
        <f>IF(B2245="","",(((E2245+F2268)/(D2245))-10^-0.0000001)^-1)</f>
        <v>0.19230768379221624</v>
      </c>
      <c r="G2245" s="117">
        <f t="shared" si="152"/>
        <v>0.19230768379221624</v>
      </c>
      <c r="H2245" s="117"/>
      <c r="I2245" s="216"/>
      <c r="J2245" s="216"/>
      <c r="K2245" s="216"/>
      <c r="L2245" s="216"/>
      <c r="M2245" s="216"/>
      <c r="N2245" s="216"/>
      <c r="O2245" s="216"/>
      <c r="P2245" s="216"/>
      <c r="Q2245" s="216"/>
      <c r="R2245" s="216"/>
      <c r="S2245" s="216"/>
      <c r="T2245" s="216"/>
      <c r="U2245" s="216"/>
      <c r="V2245" s="216"/>
    </row>
    <row r="2246" spans="1:22" x14ac:dyDescent="0.3">
      <c r="A2246" s="117">
        <f t="shared" si="154"/>
        <v>0</v>
      </c>
      <c r="B2246" s="117">
        <f t="shared" si="154"/>
        <v>0</v>
      </c>
      <c r="C2246" s="117">
        <f t="shared" si="150"/>
        <v>0</v>
      </c>
      <c r="D2246" s="117">
        <f t="shared" si="151"/>
        <v>9</v>
      </c>
      <c r="E2246" s="117">
        <f t="shared" si="153"/>
        <v>9</v>
      </c>
      <c r="F2246" s="117">
        <f>IF(B2246="","",(((E2246+F2268)/(D2246))-10^-0.0000001)^-1)</f>
        <v>0.19230768379221624</v>
      </c>
      <c r="G2246" s="117">
        <f t="shared" si="152"/>
        <v>0.19230768379221624</v>
      </c>
      <c r="H2246" s="117"/>
      <c r="I2246" s="216"/>
      <c r="J2246" s="216"/>
      <c r="K2246" s="216"/>
      <c r="L2246" s="216"/>
      <c r="M2246" s="216"/>
      <c r="N2246" s="216"/>
      <c r="O2246" s="216"/>
      <c r="P2246" s="216"/>
      <c r="Q2246" s="216"/>
      <c r="R2246" s="216"/>
      <c r="S2246" s="216"/>
      <c r="T2246" s="216"/>
      <c r="U2246" s="216"/>
      <c r="V2246" s="216"/>
    </row>
    <row r="2247" spans="1:22" x14ac:dyDescent="0.3">
      <c r="A2247" s="117">
        <f t="shared" si="154"/>
        <v>0</v>
      </c>
      <c r="B2247" s="117">
        <f t="shared" si="154"/>
        <v>0</v>
      </c>
      <c r="C2247" s="117">
        <f t="shared" si="150"/>
        <v>0</v>
      </c>
      <c r="D2247" s="117">
        <f t="shared" si="151"/>
        <v>9</v>
      </c>
      <c r="E2247" s="117">
        <f t="shared" si="153"/>
        <v>9</v>
      </c>
      <c r="F2247" s="117">
        <f>IF(B2247="","",(((E2247+F2268)/(D2247))-10^-0.0000001)^-1)</f>
        <v>0.19230768379221624</v>
      </c>
      <c r="G2247" s="117">
        <f t="shared" si="152"/>
        <v>0.19230768379221624</v>
      </c>
      <c r="H2247" s="117"/>
      <c r="I2247" s="216"/>
      <c r="J2247" s="216"/>
      <c r="K2247" s="216"/>
      <c r="L2247" s="216"/>
      <c r="M2247" s="216"/>
      <c r="N2247" s="216"/>
      <c r="O2247" s="216"/>
      <c r="P2247" s="216"/>
      <c r="Q2247" s="216"/>
      <c r="R2247" s="216"/>
      <c r="S2247" s="216"/>
      <c r="T2247" s="216"/>
      <c r="U2247" s="216"/>
      <c r="V2247" s="216"/>
    </row>
    <row r="2248" spans="1:22" x14ac:dyDescent="0.3">
      <c r="A2248" s="117">
        <f t="shared" si="154"/>
        <v>0</v>
      </c>
      <c r="B2248" s="117">
        <f t="shared" si="154"/>
        <v>0</v>
      </c>
      <c r="C2248" s="117">
        <f t="shared" si="150"/>
        <v>0</v>
      </c>
      <c r="D2248" s="117">
        <f t="shared" si="151"/>
        <v>9</v>
      </c>
      <c r="E2248" s="117">
        <f t="shared" si="153"/>
        <v>9</v>
      </c>
      <c r="F2248" s="117">
        <f>IF(B2248="","",(((E2248+F2268)/(D2248))-10^-0.0000001)^-1)</f>
        <v>0.19230768379221624</v>
      </c>
      <c r="G2248" s="117">
        <f t="shared" si="152"/>
        <v>0.19230768379221624</v>
      </c>
      <c r="H2248" s="117"/>
      <c r="I2248" s="216"/>
      <c r="J2248" s="216"/>
      <c r="K2248" s="216"/>
      <c r="L2248" s="216"/>
      <c r="M2248" s="216"/>
      <c r="N2248" s="216"/>
      <c r="O2248" s="216"/>
      <c r="P2248" s="216"/>
      <c r="Q2248" s="216"/>
      <c r="R2248" s="216"/>
      <c r="S2248" s="216"/>
      <c r="T2248" s="216"/>
      <c r="U2248" s="216"/>
      <c r="V2248" s="216"/>
    </row>
    <row r="2249" spans="1:22" x14ac:dyDescent="0.3">
      <c r="A2249" s="117" t="str">
        <f t="shared" si="154"/>
        <v>Vorgaben (xWP1 - xs - xWP2)</v>
      </c>
      <c r="B2249" s="117">
        <f t="shared" si="154"/>
        <v>9</v>
      </c>
      <c r="C2249" s="117" t="e">
        <f t="shared" si="150"/>
        <v>#VALUE!</v>
      </c>
      <c r="D2249" s="117">
        <f t="shared" si="151"/>
        <v>9</v>
      </c>
      <c r="E2249" s="117">
        <f t="shared" si="153"/>
        <v>9</v>
      </c>
      <c r="F2249" s="117">
        <f>IF(B2249="","",(((E2249+F2268)/(D2249))-10^-0.0000001)^-1)</f>
        <v>0.19230768379221624</v>
      </c>
      <c r="G2249" s="117">
        <f t="shared" si="152"/>
        <v>0.19230768379221624</v>
      </c>
      <c r="H2249" s="117"/>
      <c r="I2249" s="216"/>
      <c r="J2249" s="216"/>
      <c r="K2249" s="216"/>
      <c r="L2249" s="216"/>
      <c r="M2249" s="216"/>
      <c r="N2249" s="216"/>
      <c r="O2249" s="216"/>
      <c r="P2249" s="216"/>
      <c r="Q2249" s="216"/>
      <c r="R2249" s="216"/>
      <c r="S2249" s="216"/>
      <c r="T2249" s="216"/>
      <c r="U2249" s="216"/>
      <c r="V2249" s="216"/>
    </row>
    <row r="2250" spans="1:22" x14ac:dyDescent="0.3">
      <c r="A2250" s="117">
        <f>(E2249)</f>
        <v>9</v>
      </c>
      <c r="B2250" s="117"/>
      <c r="C2250" s="117"/>
      <c r="D2250" s="117"/>
      <c r="E2250" s="117"/>
      <c r="F2250" s="117"/>
      <c r="G2250" s="117"/>
      <c r="H2250" s="117"/>
      <c r="I2250" s="216"/>
      <c r="J2250" s="216"/>
      <c r="K2250" s="216"/>
      <c r="L2250" s="216"/>
      <c r="M2250" s="216"/>
      <c r="N2250" s="216"/>
      <c r="O2250" s="216"/>
      <c r="P2250" s="216"/>
      <c r="Q2250" s="216"/>
      <c r="R2250" s="216"/>
      <c r="S2250" s="216"/>
      <c r="T2250" s="216"/>
      <c r="U2250" s="216"/>
      <c r="V2250" s="216"/>
    </row>
    <row r="2251" spans="1:22" x14ac:dyDescent="0.3">
      <c r="A2251" s="117" t="e">
        <f>SUM(A2210:A2249)-(40-B2252)*A2249</f>
        <v>#VALUE!</v>
      </c>
      <c r="B2251" s="117" t="e">
        <f>SUM(C2210:C2249)-(40-(B2252))*C2249</f>
        <v>#VALUE!</v>
      </c>
      <c r="C2251" s="117"/>
      <c r="D2251" s="117"/>
      <c r="E2251" s="117"/>
      <c r="F2251" s="117"/>
      <c r="G2251" s="117"/>
      <c r="H2251" s="117"/>
      <c r="I2251" s="216"/>
      <c r="J2251" s="216"/>
      <c r="K2251" s="216"/>
      <c r="L2251" s="216"/>
      <c r="M2251" s="216"/>
      <c r="N2251" s="216"/>
      <c r="O2251" s="216"/>
      <c r="P2251" s="216"/>
      <c r="Q2251" s="216"/>
      <c r="R2251" s="216"/>
      <c r="S2251" s="216"/>
      <c r="T2251" s="216"/>
      <c r="U2251" s="216"/>
      <c r="V2251" s="216"/>
    </row>
    <row r="2252" spans="1:22" x14ac:dyDescent="0.3">
      <c r="A2252" s="117" t="s">
        <v>13</v>
      </c>
      <c r="B2252" s="117">
        <f>EINGABEN!$A$46</f>
        <v>0</v>
      </c>
      <c r="C2252" s="117" t="s">
        <v>18</v>
      </c>
      <c r="D2252" s="117"/>
      <c r="E2252" s="117"/>
      <c r="F2252" s="117"/>
      <c r="G2252" s="117"/>
      <c r="H2252" s="117"/>
      <c r="I2252" s="216"/>
      <c r="J2252" s="216"/>
      <c r="K2252" s="216"/>
      <c r="L2252" s="216"/>
      <c r="M2252" s="216"/>
      <c r="N2252" s="216"/>
      <c r="O2252" s="216"/>
      <c r="P2252" s="216"/>
      <c r="Q2252" s="216"/>
      <c r="R2252" s="216"/>
      <c r="S2252" s="216"/>
      <c r="T2252" s="216"/>
      <c r="U2252" s="216"/>
      <c r="V2252" s="216"/>
    </row>
    <row r="2253" spans="1:22" x14ac:dyDescent="0.3">
      <c r="A2253" s="117"/>
      <c r="B2253" s="117"/>
      <c r="C2253" s="117"/>
      <c r="D2253" s="117"/>
      <c r="E2253" s="117"/>
      <c r="F2253" s="117"/>
      <c r="G2253" s="117"/>
      <c r="H2253" s="117"/>
      <c r="I2253" s="216"/>
      <c r="J2253" s="216"/>
      <c r="K2253" s="216"/>
      <c r="L2253" s="216"/>
      <c r="M2253" s="216"/>
      <c r="N2253" s="216"/>
      <c r="O2253" s="216"/>
      <c r="P2253" s="216"/>
      <c r="Q2253" s="216"/>
      <c r="R2253" s="216"/>
      <c r="S2253" s="216"/>
      <c r="T2253" s="216"/>
      <c r="U2253" s="216"/>
      <c r="V2253" s="216"/>
    </row>
    <row r="2254" spans="1:22" x14ac:dyDescent="0.3">
      <c r="A2254" s="117" t="s">
        <v>11</v>
      </c>
      <c r="B2254" s="117" t="e">
        <f>(B2252*M2251-A2251*I2251)</f>
        <v>#VALUE!</v>
      </c>
      <c r="C2254" s="117" t="s">
        <v>19</v>
      </c>
      <c r="D2254" s="117"/>
      <c r="E2254" s="117" t="s">
        <v>40</v>
      </c>
      <c r="F2254" s="117"/>
      <c r="G2254" s="117"/>
      <c r="H2254" s="117"/>
      <c r="I2254" s="216"/>
      <c r="J2254" s="216"/>
      <c r="K2254" s="216"/>
      <c r="L2254" s="216"/>
      <c r="M2254" s="216"/>
      <c r="N2254" s="216"/>
      <c r="O2254" s="216"/>
      <c r="P2254" s="216"/>
      <c r="Q2254" s="216"/>
      <c r="R2254" s="216"/>
      <c r="S2254" s="216"/>
      <c r="T2254" s="216"/>
      <c r="U2254" s="216"/>
      <c r="V2254" s="216"/>
    </row>
    <row r="2255" spans="1:22" x14ac:dyDescent="0.3">
      <c r="A2255" s="117"/>
      <c r="B2255" s="117"/>
      <c r="C2255" s="117"/>
      <c r="D2255" s="117"/>
      <c r="E2255" s="117"/>
      <c r="F2255" s="117"/>
      <c r="G2255" s="117"/>
      <c r="H2255" s="117"/>
      <c r="I2255" s="216"/>
      <c r="J2255" s="216"/>
      <c r="K2255" s="216"/>
      <c r="L2255" s="216"/>
      <c r="M2255" s="216"/>
      <c r="N2255" s="216"/>
      <c r="O2255" s="216"/>
      <c r="P2255" s="216"/>
      <c r="Q2255" s="216"/>
      <c r="R2255" s="216"/>
      <c r="S2255" s="216"/>
      <c r="T2255" s="216"/>
      <c r="U2255" s="216"/>
      <c r="V2255" s="216"/>
    </row>
    <row r="2256" spans="1:22" x14ac:dyDescent="0.3">
      <c r="A2256" s="117" t="s">
        <v>16</v>
      </c>
      <c r="B2256" s="117" t="e">
        <f>(B2252*B2251-A2251^2)</f>
        <v>#VALUE!</v>
      </c>
      <c r="C2256" s="117" t="s">
        <v>0</v>
      </c>
      <c r="D2256" s="117"/>
      <c r="E2256" s="117" t="s">
        <v>41</v>
      </c>
      <c r="F2256" s="117"/>
      <c r="G2256" s="117"/>
      <c r="H2256" s="117"/>
      <c r="I2256" s="216"/>
      <c r="J2256" s="216"/>
      <c r="K2256" s="216"/>
      <c r="L2256" s="216"/>
      <c r="M2256" s="216"/>
      <c r="N2256" s="216"/>
      <c r="O2256" s="216"/>
      <c r="P2256" s="216"/>
      <c r="Q2256" s="216"/>
      <c r="R2256" s="216"/>
      <c r="S2256" s="216"/>
      <c r="T2256" s="216"/>
      <c r="U2256" s="216"/>
      <c r="V2256" s="216"/>
    </row>
    <row r="2257" spans="1:22" x14ac:dyDescent="0.3">
      <c r="A2257" s="117"/>
      <c r="B2257" s="117"/>
      <c r="C2257" s="117"/>
      <c r="D2257" s="117"/>
      <c r="E2257" s="117"/>
      <c r="F2257" s="117"/>
      <c r="G2257" s="117"/>
      <c r="H2257" s="117"/>
      <c r="I2257" s="216"/>
      <c r="J2257" s="216"/>
      <c r="K2257" s="216"/>
      <c r="L2257" s="216"/>
      <c r="M2257" s="216"/>
      <c r="N2257" s="216"/>
      <c r="O2257" s="216"/>
      <c r="P2257" s="216"/>
      <c r="Q2257" s="216"/>
      <c r="R2257" s="216"/>
      <c r="S2257" s="216"/>
      <c r="T2257" s="216"/>
      <c r="U2257" s="216"/>
      <c r="V2257" s="216"/>
    </row>
    <row r="2258" spans="1:22" x14ac:dyDescent="0.3">
      <c r="A2258" s="117" t="s">
        <v>15</v>
      </c>
      <c r="B2258" s="117">
        <f>(B2252*K2251-(I2251^2))</f>
        <v>0</v>
      </c>
      <c r="C2258" s="117"/>
      <c r="D2258" s="117"/>
      <c r="E2258" s="117"/>
      <c r="F2258" s="117"/>
      <c r="G2258" s="117"/>
      <c r="H2258" s="117"/>
      <c r="I2258" s="216"/>
      <c r="J2258" s="216"/>
      <c r="K2258" s="216"/>
      <c r="L2258" s="216"/>
      <c r="M2258" s="216"/>
      <c r="N2258" s="216"/>
      <c r="O2258" s="216"/>
      <c r="P2258" s="216"/>
      <c r="Q2258" s="216"/>
      <c r="R2258" s="216"/>
      <c r="S2258" s="216"/>
      <c r="T2258" s="216"/>
      <c r="U2258" s="216"/>
      <c r="V2258" s="216"/>
    </row>
    <row r="2259" spans="1:22" x14ac:dyDescent="0.3">
      <c r="A2259" s="117"/>
      <c r="B2259" s="117"/>
      <c r="C2259" s="117"/>
      <c r="D2259" s="117"/>
      <c r="E2259" s="117"/>
      <c r="F2259" s="117"/>
      <c r="G2259" s="117"/>
      <c r="H2259" s="117"/>
      <c r="I2259" s="216"/>
      <c r="J2259" s="216"/>
      <c r="K2259" s="216"/>
      <c r="L2259" s="216"/>
      <c r="M2259" s="216"/>
      <c r="N2259" s="216"/>
      <c r="O2259" s="216"/>
      <c r="P2259" s="216"/>
      <c r="Q2259" s="216"/>
      <c r="R2259" s="216"/>
      <c r="S2259" s="216"/>
      <c r="T2259" s="216"/>
      <c r="U2259" s="216"/>
      <c r="V2259" s="216"/>
    </row>
    <row r="2260" spans="1:22" x14ac:dyDescent="0.3">
      <c r="A2260" s="117"/>
      <c r="B2260" s="117"/>
      <c r="C2260" s="117" t="s">
        <v>35</v>
      </c>
      <c r="D2260" s="117"/>
      <c r="E2260" s="117"/>
      <c r="F2260" s="117" t="e">
        <f>ABS(B2254)/((B2256*B2258)^0.5)</f>
        <v>#VALUE!</v>
      </c>
      <c r="G2260" s="117"/>
      <c r="H2260" s="117"/>
      <c r="I2260" s="216"/>
      <c r="J2260" s="216"/>
      <c r="K2260" s="216"/>
      <c r="L2260" s="216"/>
      <c r="M2260" s="216"/>
      <c r="N2260" s="216"/>
      <c r="O2260" s="216"/>
      <c r="P2260" s="216"/>
      <c r="Q2260" s="216"/>
      <c r="R2260" s="216"/>
      <c r="S2260" s="216"/>
      <c r="T2260" s="216"/>
      <c r="U2260" s="216"/>
      <c r="V2260" s="216"/>
    </row>
    <row r="2261" spans="1:22" x14ac:dyDescent="0.3">
      <c r="A2261" s="117"/>
      <c r="B2261" s="117"/>
      <c r="C2261" s="117"/>
      <c r="D2261" s="117"/>
      <c r="E2261" s="117"/>
      <c r="F2261" s="117"/>
      <c r="G2261" s="117"/>
      <c r="H2261" s="117"/>
      <c r="I2261" s="216"/>
      <c r="J2261" s="216"/>
      <c r="K2261" s="216"/>
      <c r="L2261" s="216"/>
      <c r="M2261" s="216"/>
      <c r="N2261" s="216"/>
      <c r="O2261" s="216"/>
      <c r="P2261" s="216"/>
      <c r="Q2261" s="216"/>
      <c r="R2261" s="216"/>
      <c r="S2261" s="216"/>
      <c r="T2261" s="216"/>
      <c r="U2261" s="216"/>
      <c r="V2261" s="216"/>
    </row>
    <row r="2262" spans="1:22" x14ac:dyDescent="0.3">
      <c r="A2262" s="117"/>
      <c r="B2262" s="117"/>
      <c r="C2262" s="117" t="s">
        <v>36</v>
      </c>
      <c r="D2262" s="117"/>
      <c r="E2262" s="117"/>
      <c r="F2262" s="117" t="e">
        <f>IF(D2270*F2270=0,0,F2260)</f>
        <v>#VALUE!</v>
      </c>
      <c r="G2262" s="117"/>
      <c r="H2262" s="117"/>
      <c r="I2262" s="216"/>
      <c r="J2262" s="216"/>
      <c r="K2262" s="216"/>
      <c r="L2262" s="216"/>
      <c r="M2262" s="216"/>
      <c r="N2262" s="216"/>
      <c r="O2262" s="216"/>
      <c r="P2262" s="216"/>
      <c r="Q2262" s="216"/>
      <c r="R2262" s="216"/>
      <c r="S2262" s="216"/>
      <c r="T2262" s="216"/>
      <c r="U2262" s="216"/>
      <c r="V2262" s="216"/>
    </row>
    <row r="2263" spans="1:22" x14ac:dyDescent="0.3">
      <c r="A2263" s="117"/>
      <c r="B2263" s="117"/>
      <c r="C2263" s="117"/>
      <c r="D2263" s="117"/>
      <c r="E2263" s="117"/>
      <c r="F2263" s="117"/>
      <c r="G2263" s="117"/>
      <c r="H2263" s="117"/>
      <c r="I2263" s="216"/>
      <c r="J2263" s="216"/>
      <c r="K2263" s="216"/>
      <c r="L2263" s="216"/>
      <c r="M2263" s="216"/>
      <c r="N2263" s="216"/>
      <c r="O2263" s="216"/>
      <c r="P2263" s="216"/>
      <c r="Q2263" s="216"/>
      <c r="R2263" s="216"/>
      <c r="S2263" s="216"/>
      <c r="T2263" s="216"/>
      <c r="U2263" s="216"/>
      <c r="V2263" s="216"/>
    </row>
    <row r="2264" spans="1:22" x14ac:dyDescent="0.3">
      <c r="A2264" s="117"/>
      <c r="B2264" s="117"/>
      <c r="C2264" s="117" t="s">
        <v>28</v>
      </c>
      <c r="D2264" s="117" t="e">
        <f>(I2251-F2264*A2251)/B2252</f>
        <v>#VALUE!</v>
      </c>
      <c r="E2264" s="117" t="s">
        <v>31</v>
      </c>
      <c r="F2264" s="117" t="e">
        <f>(B2254/B2256)</f>
        <v>#VALUE!</v>
      </c>
      <c r="G2264" s="117"/>
      <c r="H2264" s="117"/>
      <c r="I2264" s="216"/>
      <c r="J2264" s="216"/>
      <c r="K2264" s="216"/>
      <c r="L2264" s="216"/>
      <c r="M2264" s="216"/>
      <c r="N2264" s="216"/>
      <c r="O2264" s="216"/>
      <c r="P2264" s="216"/>
      <c r="Q2264" s="216"/>
      <c r="R2264" s="216"/>
      <c r="S2264" s="216"/>
      <c r="T2264" s="216"/>
      <c r="U2264" s="216"/>
      <c r="V2264" s="216"/>
    </row>
    <row r="2265" spans="1:22" x14ac:dyDescent="0.3">
      <c r="A2265" s="117"/>
      <c r="B2265" s="117"/>
      <c r="C2265" s="117"/>
      <c r="D2265" s="117"/>
      <c r="E2265" s="117"/>
      <c r="F2265" s="117"/>
      <c r="G2265" s="117"/>
      <c r="H2265" s="117"/>
      <c r="I2265" s="216"/>
      <c r="J2265" s="216"/>
      <c r="K2265" s="216"/>
      <c r="L2265" s="216"/>
      <c r="M2265" s="216"/>
      <c r="N2265" s="216"/>
      <c r="O2265" s="216"/>
      <c r="P2265" s="216"/>
      <c r="Q2265" s="216"/>
      <c r="R2265" s="216"/>
      <c r="S2265" s="216"/>
      <c r="T2265" s="216"/>
      <c r="U2265" s="216"/>
      <c r="V2265" s="216"/>
    </row>
    <row r="2266" spans="1:22" x14ac:dyDescent="0.3">
      <c r="A2266" s="117"/>
      <c r="B2266" s="117"/>
      <c r="C2266" s="117" t="s">
        <v>29</v>
      </c>
      <c r="D2266" s="117" t="e">
        <f>((2.71828184^(-D2264/F2264)))-ABS(V2210-W2210)</f>
        <v>#VALUE!</v>
      </c>
      <c r="E2266" s="117" t="s">
        <v>32</v>
      </c>
      <c r="F2266" s="117">
        <f>'FALL A+F'!$F$159</f>
        <v>0</v>
      </c>
      <c r="G2266" s="117"/>
      <c r="H2266" s="117"/>
      <c r="I2266" s="216"/>
      <c r="J2266" s="216"/>
      <c r="K2266" s="216"/>
      <c r="L2266" s="216"/>
      <c r="M2266" s="216"/>
      <c r="N2266" s="216"/>
      <c r="O2266" s="216"/>
      <c r="P2266" s="216"/>
      <c r="Q2266" s="216"/>
      <c r="R2266" s="216"/>
      <c r="S2266" s="216"/>
      <c r="T2266" s="216"/>
      <c r="U2266" s="216"/>
      <c r="V2266" s="216"/>
    </row>
    <row r="2267" spans="1:22" x14ac:dyDescent="0.3">
      <c r="A2267" s="117"/>
      <c r="B2267" s="117"/>
      <c r="C2267" s="117"/>
      <c r="D2267" s="117"/>
      <c r="E2267" s="117"/>
      <c r="F2267" s="117"/>
      <c r="G2267" s="117"/>
      <c r="H2267" s="117"/>
      <c r="I2267" s="216"/>
      <c r="J2267" s="216"/>
      <c r="K2267" s="216"/>
      <c r="L2267" s="216"/>
      <c r="M2267" s="216"/>
      <c r="N2267" s="216"/>
      <c r="O2267" s="216"/>
      <c r="P2267" s="216"/>
      <c r="Q2267" s="216"/>
      <c r="R2267" s="216"/>
      <c r="S2267" s="216"/>
      <c r="T2267" s="216"/>
      <c r="U2267" s="216"/>
      <c r="V2267" s="216"/>
    </row>
    <row r="2268" spans="1:22" x14ac:dyDescent="0.3">
      <c r="A2268" s="117"/>
      <c r="B2268" s="117"/>
      <c r="C2268" s="117" t="s">
        <v>30</v>
      </c>
      <c r="D2268" s="117">
        <f>(E2249+F2268)</f>
        <v>55.800000000000004</v>
      </c>
      <c r="E2268" s="117" t="s">
        <v>20</v>
      </c>
      <c r="F2268" s="117">
        <f>(MAX(B2129:B2168)-MIN(B2129:B2168))*5.2</f>
        <v>46.800000000000004</v>
      </c>
      <c r="G2268" s="117"/>
      <c r="H2268" s="117"/>
      <c r="I2268" s="216"/>
      <c r="J2268" s="216"/>
      <c r="K2268" s="216"/>
      <c r="L2268" s="216"/>
      <c r="M2268" s="216"/>
      <c r="N2268" s="216"/>
      <c r="O2268" s="216"/>
      <c r="P2268" s="216"/>
      <c r="Q2268" s="216"/>
      <c r="R2268" s="216"/>
      <c r="S2268" s="216"/>
      <c r="T2268" s="216"/>
      <c r="U2268" s="216"/>
      <c r="V2268" s="216"/>
    </row>
    <row r="2269" spans="1:22" x14ac:dyDescent="0.3">
      <c r="A2269" s="117"/>
      <c r="B2269" s="117"/>
      <c r="C2269" s="117"/>
      <c r="D2269" s="117"/>
      <c r="E2269" s="117"/>
      <c r="F2269" s="117"/>
      <c r="G2269" s="117"/>
      <c r="H2269" s="117"/>
      <c r="I2269" s="216"/>
      <c r="J2269" s="216"/>
      <c r="K2269" s="216"/>
      <c r="L2269" s="216"/>
      <c r="M2269" s="216"/>
      <c r="N2269" s="216"/>
      <c r="O2269" s="216"/>
      <c r="P2269" s="216"/>
      <c r="Q2269" s="216"/>
      <c r="R2269" s="216"/>
      <c r="S2269" s="216"/>
      <c r="T2269" s="216"/>
      <c r="U2269" s="216"/>
      <c r="V2269" s="216"/>
    </row>
    <row r="2270" spans="1:22" x14ac:dyDescent="0.3">
      <c r="A2270" s="117"/>
      <c r="B2270" s="117"/>
      <c r="C2270" s="117" t="s">
        <v>22</v>
      </c>
      <c r="D2270" s="117" t="e">
        <f>IF(A2249&lt;D2266,0,F2260)</f>
        <v>#VALUE!</v>
      </c>
      <c r="E2270" s="117" t="s">
        <v>24</v>
      </c>
      <c r="F2270" s="117" t="e">
        <f>IF(A2210&gt;D2266,0,D2266)</f>
        <v>#VALUE!</v>
      </c>
      <c r="G2270" s="117"/>
      <c r="H2270" s="117"/>
      <c r="I2270" s="216"/>
      <c r="J2270" s="216"/>
      <c r="K2270" s="216"/>
      <c r="L2270" s="216"/>
      <c r="M2270" s="216"/>
      <c r="N2270" s="216"/>
      <c r="O2270" s="216"/>
      <c r="P2270" s="216"/>
      <c r="Q2270" s="216"/>
      <c r="R2270" s="216"/>
      <c r="S2270" s="216"/>
      <c r="T2270" s="216"/>
      <c r="U2270" s="216"/>
      <c r="V2270" s="216"/>
    </row>
    <row r="2271" spans="1:22" x14ac:dyDescent="0.3">
      <c r="A2271" s="117"/>
      <c r="B2271" s="117"/>
      <c r="C2271" s="117"/>
      <c r="D2271" s="117"/>
      <c r="E2271" s="117"/>
      <c r="F2271" s="117"/>
      <c r="G2271" s="117"/>
      <c r="H2271" s="117"/>
      <c r="I2271" s="216"/>
      <c r="J2271" s="216"/>
      <c r="K2271" s="216"/>
      <c r="L2271" s="216"/>
      <c r="M2271" s="216"/>
      <c r="N2271" s="216"/>
      <c r="O2271" s="216"/>
      <c r="P2271" s="216"/>
      <c r="Q2271" s="216"/>
      <c r="R2271" s="216"/>
      <c r="S2271" s="216"/>
      <c r="T2271" s="216"/>
      <c r="U2271" s="216"/>
      <c r="V2271" s="216"/>
    </row>
    <row r="2272" spans="1:22" x14ac:dyDescent="0.3">
      <c r="A2272" s="117"/>
      <c r="B2272" s="117"/>
      <c r="C2272" s="117" t="s">
        <v>23</v>
      </c>
      <c r="D2272" s="117" t="s">
        <v>21</v>
      </c>
      <c r="E2272" s="117"/>
      <c r="F2272" s="117"/>
      <c r="G2272" s="117"/>
      <c r="H2272" s="117"/>
      <c r="I2272" s="216"/>
      <c r="J2272" s="216"/>
      <c r="K2272" s="216"/>
      <c r="L2272" s="216"/>
      <c r="M2272" s="216"/>
      <c r="N2272" s="216"/>
      <c r="O2272" s="216"/>
      <c r="P2272" s="216"/>
      <c r="Q2272" s="216"/>
      <c r="R2272" s="216"/>
      <c r="S2272" s="216"/>
      <c r="T2272" s="216"/>
      <c r="U2272" s="216"/>
      <c r="V2272" s="216"/>
    </row>
    <row r="2273" spans="1:22" x14ac:dyDescent="0.3">
      <c r="A2273" s="117"/>
      <c r="B2273" s="117"/>
      <c r="C2273" s="117"/>
      <c r="D2273" s="117"/>
      <c r="E2273" s="117"/>
      <c r="F2273" s="117"/>
      <c r="G2273" s="117"/>
      <c r="H2273" s="117"/>
      <c r="I2273" s="216"/>
      <c r="J2273" s="216"/>
      <c r="K2273" s="216"/>
      <c r="L2273" s="216"/>
      <c r="M2273" s="216"/>
      <c r="N2273" s="216"/>
      <c r="O2273" s="216"/>
      <c r="P2273" s="216"/>
      <c r="Q2273" s="216"/>
      <c r="R2273" s="216"/>
      <c r="S2273" s="216"/>
      <c r="T2273" s="216"/>
      <c r="U2273" s="216"/>
      <c r="V2273" s="216"/>
    </row>
    <row r="2274" spans="1:22" x14ac:dyDescent="0.3">
      <c r="A2274" s="117"/>
      <c r="B2274" s="117"/>
      <c r="C2274" s="117"/>
      <c r="D2274" s="117"/>
      <c r="E2274" s="117"/>
      <c r="F2274" s="117"/>
      <c r="G2274" s="117"/>
      <c r="H2274" s="117"/>
      <c r="I2274" s="216"/>
      <c r="J2274" s="216"/>
      <c r="K2274" s="216"/>
      <c r="L2274" s="216"/>
      <c r="M2274" s="216"/>
      <c r="N2274" s="216"/>
      <c r="O2274" s="216"/>
      <c r="P2274" s="216"/>
      <c r="Q2274" s="216"/>
      <c r="R2274" s="216"/>
      <c r="S2274" s="216"/>
      <c r="T2274" s="216"/>
      <c r="U2274" s="216"/>
      <c r="V2274" s="216"/>
    </row>
    <row r="2275" spans="1:22" x14ac:dyDescent="0.3">
      <c r="A2275" s="117"/>
      <c r="B2275" s="117"/>
      <c r="C2275" s="117" t="s">
        <v>25</v>
      </c>
      <c r="D2275" s="117"/>
      <c r="E2275" s="117"/>
      <c r="F2275" s="117"/>
      <c r="G2275" s="117"/>
      <c r="H2275" s="117"/>
      <c r="I2275" s="216"/>
      <c r="J2275" s="216"/>
      <c r="K2275" s="216"/>
      <c r="L2275" s="216"/>
      <c r="M2275" s="216"/>
      <c r="N2275" s="216"/>
      <c r="O2275" s="216"/>
      <c r="P2275" s="216"/>
      <c r="Q2275" s="216"/>
      <c r="R2275" s="216"/>
      <c r="S2275" s="216"/>
      <c r="T2275" s="216"/>
      <c r="U2275" s="216"/>
      <c r="V2275" s="216"/>
    </row>
    <row r="2276" spans="1:22" x14ac:dyDescent="0.3">
      <c r="A2276" s="117"/>
      <c r="B2276" s="117"/>
      <c r="C2276" s="117"/>
      <c r="D2276" s="117"/>
      <c r="E2276" s="117"/>
      <c r="F2276" s="117"/>
      <c r="G2276" s="117"/>
      <c r="H2276" s="117"/>
      <c r="I2276" s="216"/>
      <c r="J2276" s="216"/>
      <c r="K2276" s="216"/>
      <c r="L2276" s="216"/>
      <c r="M2276" s="216"/>
      <c r="N2276" s="216"/>
      <c r="O2276" s="216"/>
      <c r="P2276" s="216"/>
      <c r="Q2276" s="216"/>
      <c r="R2276" s="216"/>
      <c r="S2276" s="216"/>
      <c r="T2276" s="216"/>
      <c r="U2276" s="216"/>
      <c r="V2276" s="216"/>
    </row>
    <row r="2277" spans="1:22" x14ac:dyDescent="0.3">
      <c r="A2277" s="117"/>
      <c r="B2277" s="117"/>
      <c r="C2277" s="117" t="s">
        <v>26</v>
      </c>
      <c r="D2277" s="117">
        <v>700</v>
      </c>
      <c r="E2277" s="117" t="s">
        <v>33</v>
      </c>
      <c r="F2277" s="117" t="e">
        <f>((2.71828184^(F2264*LN((D2277)+ABS(V2210-W2210)))+D2264)/((2.71828184^(F2264*LN((D2277)+ABS(V2210-W2210)))+D2264)+1))*1</f>
        <v>#VALUE!</v>
      </c>
      <c r="G2277" s="117"/>
      <c r="H2277" s="117"/>
      <c r="I2277" s="216"/>
      <c r="J2277" s="216"/>
      <c r="K2277" s="216"/>
      <c r="L2277" s="216"/>
      <c r="M2277" s="216"/>
      <c r="N2277" s="216"/>
      <c r="O2277" s="216"/>
      <c r="P2277" s="216"/>
      <c r="Q2277" s="216"/>
      <c r="R2277" s="216"/>
      <c r="S2277" s="216"/>
      <c r="T2277" s="216"/>
      <c r="U2277" s="216"/>
      <c r="V2277" s="216"/>
    </row>
    <row r="2278" spans="1:22" x14ac:dyDescent="0.3">
      <c r="A2278" s="117"/>
      <c r="B2278" s="117"/>
      <c r="C2278" s="117" t="s">
        <v>49</v>
      </c>
      <c r="D2278" s="117"/>
      <c r="E2278" s="117"/>
      <c r="F2278" s="117"/>
      <c r="G2278" s="117"/>
      <c r="H2278" s="117"/>
      <c r="I2278" s="216"/>
      <c r="J2278" s="216"/>
      <c r="K2278" s="216"/>
      <c r="L2278" s="216"/>
      <c r="M2278" s="216"/>
      <c r="N2278" s="216"/>
      <c r="O2278" s="216"/>
      <c r="P2278" s="216"/>
      <c r="Q2278" s="216"/>
      <c r="R2278" s="216"/>
      <c r="S2278" s="216"/>
      <c r="T2278" s="216"/>
      <c r="U2278" s="216"/>
      <c r="V2278" s="216"/>
    </row>
    <row r="2279" spans="1:22" x14ac:dyDescent="0.3">
      <c r="A2279" s="117"/>
      <c r="B2279" s="117"/>
      <c r="C2279" s="117"/>
      <c r="D2279" s="117"/>
      <c r="E2279" s="117"/>
      <c r="F2279" s="117"/>
      <c r="G2279" s="117"/>
      <c r="H2279" s="117"/>
      <c r="I2279" s="216"/>
      <c r="J2279" s="216"/>
      <c r="K2279" s="216"/>
      <c r="L2279" s="216"/>
      <c r="M2279" s="216"/>
      <c r="N2279" s="216"/>
      <c r="O2279" s="216"/>
      <c r="P2279" s="216"/>
      <c r="Q2279" s="216"/>
      <c r="R2279" s="216"/>
      <c r="S2279" s="216"/>
      <c r="T2279" s="216"/>
      <c r="U2279" s="216"/>
      <c r="V2279" s="216"/>
    </row>
    <row r="2280" spans="1:22" x14ac:dyDescent="0.3">
      <c r="A2280" s="117"/>
      <c r="B2280" s="117"/>
      <c r="C2280" s="117" t="s">
        <v>27</v>
      </c>
      <c r="D2280" s="117">
        <v>302.83999999999997</v>
      </c>
      <c r="E2280" s="117" t="s">
        <v>34</v>
      </c>
      <c r="F2280" s="117" t="e">
        <f>(2.71828184^((LN((D2280/D2268)/(1-(D2280/D2268)))-D2264)/F2264))</f>
        <v>#NUM!</v>
      </c>
      <c r="G2280" s="117"/>
      <c r="H2280" s="117"/>
      <c r="I2280" s="216"/>
      <c r="J2280" s="216"/>
      <c r="K2280" s="216"/>
      <c r="L2280" s="216"/>
      <c r="M2280" s="216"/>
      <c r="N2280" s="216"/>
      <c r="O2280" s="216"/>
      <c r="P2280" s="216"/>
      <c r="Q2280" s="216"/>
      <c r="R2280" s="216"/>
      <c r="S2280" s="216"/>
      <c r="T2280" s="216"/>
      <c r="U2280" s="216"/>
      <c r="V2280" s="216"/>
    </row>
    <row r="2281" spans="1:22" x14ac:dyDescent="0.3">
      <c r="A2281" s="117"/>
      <c r="B2281" s="117"/>
      <c r="C2281" s="117" t="s">
        <v>38</v>
      </c>
      <c r="D2281" s="117"/>
      <c r="E2281" s="117"/>
      <c r="F2281" s="117"/>
      <c r="G2281" s="117"/>
      <c r="H2281" s="117"/>
      <c r="I2281" s="216"/>
      <c r="J2281" s="216"/>
      <c r="K2281" s="216"/>
      <c r="L2281" s="216"/>
      <c r="M2281" s="216"/>
      <c r="N2281" s="216"/>
      <c r="O2281" s="216"/>
      <c r="P2281" s="216"/>
      <c r="Q2281" s="216"/>
      <c r="R2281" s="216"/>
      <c r="S2281" s="216"/>
      <c r="T2281" s="216"/>
      <c r="U2281" s="216"/>
      <c r="V2281" s="216"/>
    </row>
    <row r="2282" spans="1:22" x14ac:dyDescent="0.3">
      <c r="A2282" s="117"/>
      <c r="B2282" s="117"/>
      <c r="C2282" s="117" t="s">
        <v>39</v>
      </c>
      <c r="D2282" s="117"/>
      <c r="E2282" s="117"/>
      <c r="F2282" s="117"/>
      <c r="G2282" s="117"/>
      <c r="H2282" s="117"/>
      <c r="I2282" s="216"/>
      <c r="J2282" s="216"/>
      <c r="K2282" s="216"/>
      <c r="L2282" s="216"/>
      <c r="M2282" s="216"/>
      <c r="N2282" s="216"/>
      <c r="O2282" s="216"/>
      <c r="P2282" s="216"/>
      <c r="Q2282" s="216"/>
      <c r="R2282" s="216"/>
      <c r="S2282" s="216"/>
      <c r="T2282" s="216"/>
      <c r="U2282" s="216"/>
      <c r="V2282" s="216"/>
    </row>
    <row r="2283" spans="1:22" x14ac:dyDescent="0.3">
      <c r="A2283" s="117"/>
      <c r="B2283" s="117"/>
      <c r="C2283" s="117"/>
      <c r="D2283" s="117"/>
      <c r="E2283" s="117"/>
      <c r="F2283" s="117"/>
      <c r="G2283" s="117"/>
      <c r="H2283" s="117"/>
      <c r="I2283" s="216"/>
      <c r="J2283" s="216"/>
      <c r="K2283" s="216"/>
      <c r="L2283" s="216"/>
      <c r="M2283" s="216"/>
      <c r="N2283" s="216"/>
      <c r="O2283" s="216"/>
      <c r="P2283" s="216"/>
      <c r="Q2283" s="216"/>
      <c r="R2283" s="216"/>
      <c r="S2283" s="216"/>
      <c r="T2283" s="216"/>
      <c r="U2283" s="216"/>
      <c r="V2283" s="216"/>
    </row>
    <row r="2284" spans="1:22" x14ac:dyDescent="0.3">
      <c r="A2284" s="117"/>
      <c r="B2284" s="117"/>
      <c r="C2284" s="117"/>
      <c r="D2284" s="117"/>
      <c r="E2284" s="117"/>
      <c r="F2284" s="117"/>
      <c r="G2284" s="117"/>
      <c r="H2284" s="117"/>
      <c r="I2284" s="216"/>
      <c r="J2284" s="216"/>
      <c r="K2284" s="216"/>
      <c r="L2284" s="216"/>
      <c r="M2284" s="216"/>
      <c r="N2284" s="216"/>
      <c r="O2284" s="216"/>
      <c r="P2284" s="216"/>
      <c r="Q2284" s="216"/>
      <c r="R2284" s="216"/>
      <c r="S2284" s="216"/>
      <c r="T2284" s="216"/>
      <c r="U2284" s="216"/>
      <c r="V2284" s="216"/>
    </row>
    <row r="2285" spans="1:22" x14ac:dyDescent="0.3">
      <c r="A2285" s="117"/>
      <c r="B2285" s="117"/>
      <c r="C2285" s="117"/>
      <c r="D2285" s="117"/>
      <c r="E2285" s="117"/>
      <c r="F2285" s="117"/>
      <c r="G2285" s="117"/>
      <c r="H2285" s="117"/>
      <c r="I2285" s="216"/>
      <c r="J2285" s="216"/>
      <c r="K2285" s="216"/>
      <c r="L2285" s="216"/>
      <c r="M2285" s="216"/>
      <c r="N2285" s="216"/>
      <c r="O2285" s="216"/>
      <c r="P2285" s="216"/>
      <c r="Q2285" s="216"/>
      <c r="R2285" s="216"/>
      <c r="S2285" s="216"/>
      <c r="T2285" s="216"/>
      <c r="U2285" s="216"/>
      <c r="V2285" s="216"/>
    </row>
    <row r="2286" spans="1:22" x14ac:dyDescent="0.3">
      <c r="A2286" s="117"/>
      <c r="B2286" s="117"/>
      <c r="C2286" s="117"/>
      <c r="D2286" s="117"/>
      <c r="E2286" s="117"/>
      <c r="F2286" s="117"/>
      <c r="G2286" s="117"/>
      <c r="H2286" s="117"/>
      <c r="I2286" s="216"/>
      <c r="J2286" s="216"/>
      <c r="K2286" s="216"/>
      <c r="L2286" s="216"/>
      <c r="M2286" s="216"/>
      <c r="N2286" s="216"/>
      <c r="O2286" s="216"/>
      <c r="P2286" s="216"/>
      <c r="Q2286" s="216"/>
      <c r="R2286" s="216"/>
      <c r="S2286" s="216"/>
      <c r="T2286" s="216"/>
      <c r="U2286" s="216"/>
      <c r="V2286" s="216"/>
    </row>
    <row r="2287" spans="1:22" x14ac:dyDescent="0.3">
      <c r="A2287" s="117"/>
      <c r="B2287" s="117"/>
      <c r="C2287" s="117"/>
      <c r="D2287" s="117"/>
      <c r="E2287" s="117"/>
      <c r="F2287" s="117"/>
      <c r="G2287" s="117"/>
      <c r="H2287" s="117"/>
      <c r="I2287" s="216"/>
      <c r="J2287" s="216"/>
      <c r="K2287" s="216"/>
      <c r="L2287" s="216"/>
      <c r="M2287" s="216"/>
      <c r="N2287" s="216"/>
      <c r="O2287" s="216"/>
      <c r="P2287" s="216"/>
      <c r="Q2287" s="216"/>
      <c r="R2287" s="216"/>
      <c r="S2287" s="216"/>
      <c r="T2287" s="216"/>
      <c r="U2287" s="216"/>
      <c r="V2287" s="216"/>
    </row>
    <row r="2288" spans="1:22" x14ac:dyDescent="0.3">
      <c r="A2288" s="117"/>
      <c r="B2288" s="117"/>
      <c r="C2288" s="117"/>
      <c r="D2288" s="117"/>
      <c r="E2288" s="117"/>
      <c r="F2288" s="117"/>
      <c r="G2288" s="117"/>
      <c r="H2288" s="117"/>
      <c r="I2288" s="216"/>
      <c r="J2288" s="216"/>
      <c r="K2288" s="216"/>
      <c r="L2288" s="216"/>
      <c r="M2288" s="216"/>
      <c r="N2288" s="216"/>
      <c r="O2288" s="216"/>
      <c r="P2288" s="216"/>
      <c r="Q2288" s="216"/>
      <c r="R2288" s="216"/>
      <c r="S2288" s="216"/>
      <c r="T2288" s="216"/>
      <c r="U2288" s="216"/>
      <c r="V2288" s="216"/>
    </row>
    <row r="2289" spans="1:22" x14ac:dyDescent="0.3">
      <c r="A2289" s="117"/>
      <c r="B2289" s="117"/>
      <c r="C2289" s="117"/>
      <c r="D2289" s="117"/>
      <c r="E2289" s="117"/>
      <c r="F2289" s="117"/>
      <c r="G2289" s="117"/>
      <c r="H2289" s="117"/>
      <c r="I2289" s="216"/>
      <c r="J2289" s="216"/>
      <c r="K2289" s="216"/>
      <c r="L2289" s="216"/>
      <c r="M2289" s="216"/>
      <c r="N2289" s="216"/>
      <c r="O2289" s="216"/>
      <c r="P2289" s="216"/>
      <c r="Q2289" s="216"/>
      <c r="R2289" s="216"/>
      <c r="S2289" s="216"/>
      <c r="T2289" s="216"/>
      <c r="U2289" s="216"/>
      <c r="V2289" s="216"/>
    </row>
    <row r="2290" spans="1:22" x14ac:dyDescent="0.3">
      <c r="A2290" s="117" t="s">
        <v>7</v>
      </c>
      <c r="B2290" s="117" t="s">
        <v>8</v>
      </c>
      <c r="C2290" s="117" t="s">
        <v>12</v>
      </c>
      <c r="D2290" s="117" t="s">
        <v>9</v>
      </c>
      <c r="E2290" s="117" t="s">
        <v>10</v>
      </c>
      <c r="F2290" s="117" t="s">
        <v>17</v>
      </c>
      <c r="G2290" s="117" t="s">
        <v>14</v>
      </c>
      <c r="H2290" s="117"/>
      <c r="I2290" s="216"/>
      <c r="J2290" s="216"/>
      <c r="K2290" s="216"/>
      <c r="L2290" s="216"/>
      <c r="M2290" s="216"/>
      <c r="N2290" s="216"/>
      <c r="O2290" s="216"/>
      <c r="P2290" s="216"/>
      <c r="Q2290" s="216"/>
      <c r="R2290" s="216"/>
      <c r="S2290" s="216"/>
      <c r="T2290" s="216"/>
      <c r="U2290" s="216"/>
      <c r="V2290" s="216"/>
    </row>
    <row r="2291" spans="1:22" x14ac:dyDescent="0.3">
      <c r="A2291" s="117">
        <f t="shared" ref="A2291:B2310" si="155">A6</f>
        <v>0</v>
      </c>
      <c r="B2291" s="117">
        <f t="shared" si="155"/>
        <v>0</v>
      </c>
      <c r="C2291" s="117">
        <f t="shared" ref="C2291:C2330" si="156">(A2291^2)</f>
        <v>0</v>
      </c>
      <c r="D2291" s="117">
        <f>IF(B2291=0,E2291,B2291)</f>
        <v>9</v>
      </c>
      <c r="E2291" s="117">
        <f>MAX(B2291:B2330)</f>
        <v>9</v>
      </c>
      <c r="F2291" s="117">
        <f>IF(B2291="","",(((E2291+F2349)/(D2291))-10^-0.0000001)^-1)</f>
        <v>0.18518517728880407</v>
      </c>
      <c r="G2291" s="117">
        <f>IF(B2291="",1,F2291)</f>
        <v>0.18518517728880407</v>
      </c>
      <c r="H2291" s="117"/>
      <c r="I2291" s="216"/>
      <c r="J2291" s="216"/>
      <c r="K2291" s="216"/>
      <c r="L2291" s="216"/>
      <c r="M2291" s="216"/>
      <c r="N2291" s="216"/>
      <c r="O2291" s="216"/>
      <c r="P2291" s="216"/>
      <c r="Q2291" s="216"/>
      <c r="R2291" s="216"/>
      <c r="S2291" s="216"/>
      <c r="T2291" s="216"/>
      <c r="U2291" s="216"/>
      <c r="V2291" s="216"/>
    </row>
    <row r="2292" spans="1:22" x14ac:dyDescent="0.3">
      <c r="A2292" s="117">
        <f t="shared" si="155"/>
        <v>0</v>
      </c>
      <c r="B2292" s="117">
        <f t="shared" si="155"/>
        <v>0</v>
      </c>
      <c r="C2292" s="117">
        <f t="shared" si="156"/>
        <v>0</v>
      </c>
      <c r="D2292" s="117">
        <f t="shared" ref="D2292:D2330" si="157">IF(B2292=0,E2292,B2292)</f>
        <v>9</v>
      </c>
      <c r="E2292" s="117">
        <f>(E2291)</f>
        <v>9</v>
      </c>
      <c r="F2292" s="117">
        <f>IF(B2292="","",(((E2292+F2349)/(D2292))-10^-0.0000001)^-1)</f>
        <v>0.18518517728880407</v>
      </c>
      <c r="G2292" s="117">
        <f t="shared" ref="G2292:G2330" si="158">IF(B2292="",1,F2292)</f>
        <v>0.18518517728880407</v>
      </c>
      <c r="H2292" s="117"/>
      <c r="I2292" s="216"/>
      <c r="J2292" s="216"/>
      <c r="K2292" s="216"/>
      <c r="L2292" s="216"/>
      <c r="M2292" s="216"/>
      <c r="N2292" s="216"/>
      <c r="O2292" s="216"/>
      <c r="P2292" s="216"/>
      <c r="Q2292" s="216"/>
      <c r="R2292" s="216"/>
      <c r="S2292" s="216"/>
      <c r="T2292" s="216"/>
      <c r="U2292" s="216"/>
      <c r="V2292" s="216"/>
    </row>
    <row r="2293" spans="1:22" x14ac:dyDescent="0.3">
      <c r="A2293" s="117">
        <f t="shared" si="155"/>
        <v>0</v>
      </c>
      <c r="B2293" s="117">
        <f t="shared" si="155"/>
        <v>0</v>
      </c>
      <c r="C2293" s="117">
        <f t="shared" si="156"/>
        <v>0</v>
      </c>
      <c r="D2293" s="117">
        <f t="shared" si="157"/>
        <v>9</v>
      </c>
      <c r="E2293" s="117">
        <f t="shared" ref="E2293:E2330" si="159">(E2292)</f>
        <v>9</v>
      </c>
      <c r="F2293" s="117">
        <f>IF(B2293="","",(((E2293+F2349)/(D2293))-10^-0.0000001)^-1)</f>
        <v>0.18518517728880407</v>
      </c>
      <c r="G2293" s="117">
        <f t="shared" si="158"/>
        <v>0.18518517728880407</v>
      </c>
      <c r="H2293" s="117"/>
      <c r="I2293" s="216"/>
      <c r="J2293" s="216"/>
      <c r="K2293" s="216"/>
      <c r="L2293" s="216"/>
      <c r="M2293" s="216"/>
      <c r="N2293" s="216"/>
      <c r="O2293" s="216"/>
      <c r="P2293" s="216"/>
      <c r="Q2293" s="216"/>
      <c r="R2293" s="216"/>
      <c r="S2293" s="216"/>
      <c r="T2293" s="216"/>
      <c r="U2293" s="216"/>
      <c r="V2293" s="216"/>
    </row>
    <row r="2294" spans="1:22" x14ac:dyDescent="0.3">
      <c r="A2294" s="117">
        <f t="shared" si="155"/>
        <v>0</v>
      </c>
      <c r="B2294" s="117">
        <f t="shared" si="155"/>
        <v>0</v>
      </c>
      <c r="C2294" s="117">
        <f t="shared" si="156"/>
        <v>0</v>
      </c>
      <c r="D2294" s="117">
        <f t="shared" si="157"/>
        <v>9</v>
      </c>
      <c r="E2294" s="117">
        <f t="shared" si="159"/>
        <v>9</v>
      </c>
      <c r="F2294" s="117">
        <f>IF(B2294="","",(((E2294+F2349)/(D2294))-10^-0.0000001)^-1)</f>
        <v>0.18518517728880407</v>
      </c>
      <c r="G2294" s="117">
        <f t="shared" si="158"/>
        <v>0.18518517728880407</v>
      </c>
      <c r="H2294" s="117"/>
      <c r="I2294" s="216"/>
      <c r="J2294" s="216"/>
      <c r="K2294" s="216"/>
      <c r="L2294" s="216"/>
      <c r="M2294" s="216"/>
      <c r="N2294" s="216"/>
      <c r="O2294" s="216"/>
      <c r="P2294" s="216"/>
      <c r="Q2294" s="216"/>
      <c r="R2294" s="216"/>
      <c r="S2294" s="216"/>
      <c r="T2294" s="216"/>
      <c r="U2294" s="216"/>
      <c r="V2294" s="216"/>
    </row>
    <row r="2295" spans="1:22" x14ac:dyDescent="0.3">
      <c r="A2295" s="117">
        <f t="shared" si="155"/>
        <v>0</v>
      </c>
      <c r="B2295" s="117">
        <f t="shared" si="155"/>
        <v>0</v>
      </c>
      <c r="C2295" s="117">
        <f t="shared" si="156"/>
        <v>0</v>
      </c>
      <c r="D2295" s="117">
        <f t="shared" si="157"/>
        <v>9</v>
      </c>
      <c r="E2295" s="117">
        <f t="shared" si="159"/>
        <v>9</v>
      </c>
      <c r="F2295" s="117">
        <f>IF(B2295="","",(((E2295+F2349)/(D2295))-10^-0.0000001)^-1)</f>
        <v>0.18518517728880407</v>
      </c>
      <c r="G2295" s="117">
        <f t="shared" si="158"/>
        <v>0.18518517728880407</v>
      </c>
      <c r="H2295" s="117"/>
      <c r="I2295" s="216"/>
      <c r="J2295" s="216"/>
      <c r="K2295" s="216"/>
      <c r="L2295" s="216"/>
      <c r="M2295" s="216"/>
      <c r="N2295" s="216"/>
      <c r="O2295" s="216"/>
      <c r="P2295" s="216"/>
      <c r="Q2295" s="216"/>
      <c r="R2295" s="216"/>
      <c r="S2295" s="216"/>
      <c r="T2295" s="216"/>
      <c r="U2295" s="216"/>
      <c r="V2295" s="216"/>
    </row>
    <row r="2296" spans="1:22" x14ac:dyDescent="0.3">
      <c r="A2296" s="117">
        <f t="shared" si="155"/>
        <v>0</v>
      </c>
      <c r="B2296" s="117">
        <f t="shared" si="155"/>
        <v>0</v>
      </c>
      <c r="C2296" s="117">
        <f t="shared" si="156"/>
        <v>0</v>
      </c>
      <c r="D2296" s="117">
        <f t="shared" si="157"/>
        <v>9</v>
      </c>
      <c r="E2296" s="117">
        <f t="shared" si="159"/>
        <v>9</v>
      </c>
      <c r="F2296" s="117">
        <f>IF(B2296="","",(((E2296+F2349)/(D2296))-10^-0.0000001)^-1)</f>
        <v>0.18518517728880407</v>
      </c>
      <c r="G2296" s="117">
        <f t="shared" si="158"/>
        <v>0.18518517728880407</v>
      </c>
      <c r="H2296" s="117"/>
      <c r="I2296" s="216"/>
      <c r="J2296" s="216"/>
      <c r="K2296" s="216"/>
      <c r="L2296" s="216"/>
      <c r="M2296" s="216"/>
      <c r="N2296" s="216"/>
      <c r="O2296" s="216"/>
      <c r="P2296" s="216"/>
      <c r="Q2296" s="216"/>
      <c r="R2296" s="216"/>
      <c r="S2296" s="216"/>
      <c r="T2296" s="216"/>
      <c r="U2296" s="216"/>
      <c r="V2296" s="216"/>
    </row>
    <row r="2297" spans="1:22" x14ac:dyDescent="0.3">
      <c r="A2297" s="117">
        <f t="shared" si="155"/>
        <v>0</v>
      </c>
      <c r="B2297" s="117">
        <f t="shared" si="155"/>
        <v>0</v>
      </c>
      <c r="C2297" s="117">
        <f t="shared" si="156"/>
        <v>0</v>
      </c>
      <c r="D2297" s="117">
        <f t="shared" si="157"/>
        <v>9</v>
      </c>
      <c r="E2297" s="117">
        <f t="shared" si="159"/>
        <v>9</v>
      </c>
      <c r="F2297" s="117">
        <f>IF(B2297="","",(((E2297+F2349)/(D2297))-10^-0.0000001)^-1)</f>
        <v>0.18518517728880407</v>
      </c>
      <c r="G2297" s="117">
        <f t="shared" si="158"/>
        <v>0.18518517728880407</v>
      </c>
      <c r="H2297" s="117"/>
      <c r="I2297" s="216"/>
      <c r="J2297" s="216"/>
      <c r="K2297" s="216"/>
      <c r="L2297" s="216"/>
      <c r="M2297" s="216"/>
      <c r="N2297" s="216"/>
      <c r="O2297" s="216"/>
      <c r="P2297" s="216"/>
      <c r="Q2297" s="216"/>
      <c r="R2297" s="216"/>
      <c r="S2297" s="216"/>
      <c r="T2297" s="216"/>
      <c r="U2297" s="216"/>
      <c r="V2297" s="216"/>
    </row>
    <row r="2298" spans="1:22" x14ac:dyDescent="0.3">
      <c r="A2298" s="117">
        <f t="shared" si="155"/>
        <v>0</v>
      </c>
      <c r="B2298" s="117">
        <f t="shared" si="155"/>
        <v>0</v>
      </c>
      <c r="C2298" s="117">
        <f t="shared" si="156"/>
        <v>0</v>
      </c>
      <c r="D2298" s="117">
        <f t="shared" si="157"/>
        <v>9</v>
      </c>
      <c r="E2298" s="117">
        <f t="shared" si="159"/>
        <v>9</v>
      </c>
      <c r="F2298" s="117">
        <f>IF(B2298="","",(((E2298+F2349)/(D2298))-10^-0.0000001)^-1)</f>
        <v>0.18518517728880407</v>
      </c>
      <c r="G2298" s="117">
        <f t="shared" si="158"/>
        <v>0.18518517728880407</v>
      </c>
      <c r="H2298" s="117"/>
      <c r="I2298" s="216"/>
      <c r="J2298" s="216"/>
      <c r="K2298" s="216"/>
      <c r="L2298" s="216"/>
      <c r="M2298" s="216"/>
      <c r="N2298" s="216"/>
      <c r="O2298" s="216"/>
      <c r="P2298" s="216"/>
      <c r="Q2298" s="216"/>
      <c r="R2298" s="216"/>
      <c r="S2298" s="216"/>
      <c r="T2298" s="216"/>
      <c r="U2298" s="216"/>
      <c r="V2298" s="216"/>
    </row>
    <row r="2299" spans="1:22" x14ac:dyDescent="0.3">
      <c r="A2299" s="117">
        <f t="shared" si="155"/>
        <v>0</v>
      </c>
      <c r="B2299" s="117">
        <f t="shared" si="155"/>
        <v>0</v>
      </c>
      <c r="C2299" s="117">
        <f t="shared" si="156"/>
        <v>0</v>
      </c>
      <c r="D2299" s="117">
        <f t="shared" si="157"/>
        <v>9</v>
      </c>
      <c r="E2299" s="117">
        <f t="shared" si="159"/>
        <v>9</v>
      </c>
      <c r="F2299" s="117">
        <f>IF(B2299="","",(((E2299+F2349)/(D2299))-10^-0.0000001)^-1)</f>
        <v>0.18518517728880407</v>
      </c>
      <c r="G2299" s="117">
        <f t="shared" si="158"/>
        <v>0.18518517728880407</v>
      </c>
      <c r="H2299" s="117"/>
      <c r="I2299" s="216"/>
      <c r="J2299" s="216"/>
      <c r="K2299" s="216"/>
      <c r="L2299" s="216"/>
      <c r="M2299" s="216"/>
      <c r="N2299" s="216"/>
      <c r="O2299" s="216"/>
      <c r="P2299" s="216"/>
      <c r="Q2299" s="216"/>
      <c r="R2299" s="216"/>
      <c r="S2299" s="216"/>
      <c r="T2299" s="216"/>
      <c r="U2299" s="216"/>
      <c r="V2299" s="216"/>
    </row>
    <row r="2300" spans="1:22" x14ac:dyDescent="0.3">
      <c r="A2300" s="117">
        <f t="shared" si="155"/>
        <v>0</v>
      </c>
      <c r="B2300" s="117">
        <f t="shared" si="155"/>
        <v>0</v>
      </c>
      <c r="C2300" s="117">
        <f t="shared" si="156"/>
        <v>0</v>
      </c>
      <c r="D2300" s="117">
        <f t="shared" si="157"/>
        <v>9</v>
      </c>
      <c r="E2300" s="117">
        <f t="shared" si="159"/>
        <v>9</v>
      </c>
      <c r="F2300" s="117">
        <f>IF(B2300="","",(((E2300+F2349)/(D2300))-10^-0.0000001)^-1)</f>
        <v>0.18518517728880407</v>
      </c>
      <c r="G2300" s="117">
        <f t="shared" si="158"/>
        <v>0.18518517728880407</v>
      </c>
      <c r="H2300" s="117"/>
      <c r="I2300" s="216"/>
      <c r="J2300" s="216"/>
      <c r="K2300" s="216"/>
      <c r="L2300" s="216"/>
      <c r="M2300" s="216"/>
      <c r="N2300" s="216"/>
      <c r="O2300" s="216"/>
      <c r="P2300" s="216"/>
      <c r="Q2300" s="216"/>
      <c r="R2300" s="216"/>
      <c r="S2300" s="216"/>
      <c r="T2300" s="216"/>
      <c r="U2300" s="216"/>
      <c r="V2300" s="216"/>
    </row>
    <row r="2301" spans="1:22" x14ac:dyDescent="0.3">
      <c r="A2301" s="117">
        <f t="shared" si="155"/>
        <v>0</v>
      </c>
      <c r="B2301" s="117">
        <f t="shared" si="155"/>
        <v>0</v>
      </c>
      <c r="C2301" s="117">
        <f t="shared" si="156"/>
        <v>0</v>
      </c>
      <c r="D2301" s="117">
        <f t="shared" si="157"/>
        <v>9</v>
      </c>
      <c r="E2301" s="117">
        <f t="shared" si="159"/>
        <v>9</v>
      </c>
      <c r="F2301" s="117">
        <f>IF(B2301="","",(((E2301+F2349)/(D2301))-10^-0.0000001)^-1)</f>
        <v>0.18518517728880407</v>
      </c>
      <c r="G2301" s="117">
        <f t="shared" si="158"/>
        <v>0.18518517728880407</v>
      </c>
      <c r="H2301" s="117"/>
      <c r="I2301" s="216"/>
      <c r="J2301" s="216"/>
      <c r="K2301" s="216"/>
      <c r="L2301" s="216"/>
      <c r="M2301" s="216"/>
      <c r="N2301" s="216"/>
      <c r="O2301" s="216"/>
      <c r="P2301" s="216"/>
      <c r="Q2301" s="216"/>
      <c r="R2301" s="216"/>
      <c r="S2301" s="216"/>
      <c r="T2301" s="216"/>
      <c r="U2301" s="216"/>
      <c r="V2301" s="216"/>
    </row>
    <row r="2302" spans="1:22" x14ac:dyDescent="0.3">
      <c r="A2302" s="117">
        <f t="shared" si="155"/>
        <v>0</v>
      </c>
      <c r="B2302" s="117">
        <f t="shared" si="155"/>
        <v>0</v>
      </c>
      <c r="C2302" s="117">
        <f t="shared" si="156"/>
        <v>0</v>
      </c>
      <c r="D2302" s="117">
        <f t="shared" si="157"/>
        <v>9</v>
      </c>
      <c r="E2302" s="117">
        <f t="shared" si="159"/>
        <v>9</v>
      </c>
      <c r="F2302" s="117">
        <f>IF(B2302="","",(((E2302+F2349)/(D2302))-10^-0.0000001)^-1)</f>
        <v>0.18518517728880407</v>
      </c>
      <c r="G2302" s="117">
        <f t="shared" si="158"/>
        <v>0.18518517728880407</v>
      </c>
      <c r="H2302" s="117"/>
      <c r="I2302" s="216"/>
      <c r="J2302" s="216"/>
      <c r="K2302" s="216"/>
      <c r="L2302" s="216"/>
      <c r="M2302" s="216"/>
      <c r="N2302" s="216"/>
      <c r="O2302" s="216"/>
      <c r="P2302" s="216"/>
      <c r="Q2302" s="216"/>
      <c r="R2302" s="216"/>
      <c r="S2302" s="216"/>
      <c r="T2302" s="216"/>
      <c r="U2302" s="216"/>
      <c r="V2302" s="216"/>
    </row>
    <row r="2303" spans="1:22" x14ac:dyDescent="0.3">
      <c r="A2303" s="117">
        <f t="shared" si="155"/>
        <v>0</v>
      </c>
      <c r="B2303" s="117">
        <f t="shared" si="155"/>
        <v>0</v>
      </c>
      <c r="C2303" s="117">
        <f t="shared" si="156"/>
        <v>0</v>
      </c>
      <c r="D2303" s="117">
        <f t="shared" si="157"/>
        <v>9</v>
      </c>
      <c r="E2303" s="117">
        <f t="shared" si="159"/>
        <v>9</v>
      </c>
      <c r="F2303" s="117">
        <f>IF(B2303="","",(((E2303+F2349)/(D2303))-10^-0.0000001)^-1)</f>
        <v>0.18518517728880407</v>
      </c>
      <c r="G2303" s="117">
        <f t="shared" si="158"/>
        <v>0.18518517728880407</v>
      </c>
      <c r="H2303" s="117"/>
      <c r="I2303" s="216"/>
      <c r="J2303" s="216"/>
      <c r="K2303" s="216"/>
      <c r="L2303" s="216"/>
      <c r="M2303" s="216"/>
      <c r="N2303" s="216"/>
      <c r="O2303" s="216"/>
      <c r="P2303" s="216"/>
      <c r="Q2303" s="216"/>
      <c r="R2303" s="216"/>
      <c r="S2303" s="216"/>
      <c r="T2303" s="216"/>
      <c r="U2303" s="216"/>
      <c r="V2303" s="216"/>
    </row>
    <row r="2304" spans="1:22" x14ac:dyDescent="0.3">
      <c r="A2304" s="117">
        <f t="shared" si="155"/>
        <v>0</v>
      </c>
      <c r="B2304" s="117">
        <f t="shared" si="155"/>
        <v>0</v>
      </c>
      <c r="C2304" s="117">
        <f t="shared" si="156"/>
        <v>0</v>
      </c>
      <c r="D2304" s="117">
        <f t="shared" si="157"/>
        <v>9</v>
      </c>
      <c r="E2304" s="117">
        <f t="shared" si="159"/>
        <v>9</v>
      </c>
      <c r="F2304" s="117">
        <f>IF(B2304="","",(((E2304+F2349)/(D2304))-10^-0.0000001)^-1)</f>
        <v>0.18518517728880407</v>
      </c>
      <c r="G2304" s="117">
        <f t="shared" si="158"/>
        <v>0.18518517728880407</v>
      </c>
      <c r="H2304" s="117"/>
      <c r="I2304" s="216"/>
      <c r="J2304" s="216"/>
      <c r="K2304" s="216"/>
      <c r="L2304" s="216"/>
      <c r="M2304" s="216"/>
      <c r="N2304" s="216"/>
      <c r="O2304" s="216"/>
      <c r="P2304" s="216"/>
      <c r="Q2304" s="216"/>
      <c r="R2304" s="216"/>
      <c r="S2304" s="216"/>
      <c r="T2304" s="216"/>
      <c r="U2304" s="216"/>
      <c r="V2304" s="216"/>
    </row>
    <row r="2305" spans="1:22" x14ac:dyDescent="0.3">
      <c r="A2305" s="117">
        <f t="shared" si="155"/>
        <v>0</v>
      </c>
      <c r="B2305" s="117">
        <f t="shared" si="155"/>
        <v>0</v>
      </c>
      <c r="C2305" s="117">
        <f t="shared" si="156"/>
        <v>0</v>
      </c>
      <c r="D2305" s="117">
        <f t="shared" si="157"/>
        <v>9</v>
      </c>
      <c r="E2305" s="117">
        <f t="shared" si="159"/>
        <v>9</v>
      </c>
      <c r="F2305" s="117">
        <f>IF(B2305="","",(((E2305+F2349)/(D2305))-10^-0.0000001)^-1)</f>
        <v>0.18518517728880407</v>
      </c>
      <c r="G2305" s="117">
        <f t="shared" si="158"/>
        <v>0.18518517728880407</v>
      </c>
      <c r="H2305" s="117"/>
      <c r="I2305" s="216"/>
      <c r="J2305" s="216"/>
      <c r="K2305" s="216"/>
      <c r="L2305" s="216"/>
      <c r="M2305" s="216"/>
      <c r="N2305" s="216"/>
      <c r="O2305" s="216"/>
      <c r="P2305" s="216"/>
      <c r="Q2305" s="216"/>
      <c r="R2305" s="216"/>
      <c r="S2305" s="216"/>
      <c r="T2305" s="216"/>
      <c r="U2305" s="216"/>
      <c r="V2305" s="216"/>
    </row>
    <row r="2306" spans="1:22" x14ac:dyDescent="0.3">
      <c r="A2306" s="117">
        <f t="shared" si="155"/>
        <v>0</v>
      </c>
      <c r="B2306" s="117">
        <f t="shared" si="155"/>
        <v>0</v>
      </c>
      <c r="C2306" s="117">
        <f t="shared" si="156"/>
        <v>0</v>
      </c>
      <c r="D2306" s="117">
        <f t="shared" si="157"/>
        <v>9</v>
      </c>
      <c r="E2306" s="117">
        <f t="shared" si="159"/>
        <v>9</v>
      </c>
      <c r="F2306" s="117">
        <f>IF(B2306="","",(((E2306+F2349)/(D2306))-10^-0.0000001)^-1)</f>
        <v>0.18518517728880407</v>
      </c>
      <c r="G2306" s="117">
        <f t="shared" si="158"/>
        <v>0.18518517728880407</v>
      </c>
      <c r="H2306" s="117"/>
      <c r="I2306" s="216"/>
      <c r="J2306" s="216"/>
      <c r="K2306" s="216"/>
      <c r="L2306" s="216"/>
      <c r="M2306" s="216"/>
      <c r="N2306" s="216"/>
      <c r="O2306" s="216"/>
      <c r="P2306" s="216"/>
      <c r="Q2306" s="216"/>
      <c r="R2306" s="216"/>
      <c r="S2306" s="216"/>
      <c r="T2306" s="216"/>
      <c r="U2306" s="216"/>
      <c r="V2306" s="216"/>
    </row>
    <row r="2307" spans="1:22" x14ac:dyDescent="0.3">
      <c r="A2307" s="117" t="str">
        <f t="shared" si="155"/>
        <v>Vorgaben (xWP1 - xs - xWP2)</v>
      </c>
      <c r="B2307" s="117">
        <f t="shared" si="155"/>
        <v>9</v>
      </c>
      <c r="C2307" s="117" t="e">
        <f t="shared" si="156"/>
        <v>#VALUE!</v>
      </c>
      <c r="D2307" s="117">
        <f t="shared" si="157"/>
        <v>9</v>
      </c>
      <c r="E2307" s="117">
        <f t="shared" si="159"/>
        <v>9</v>
      </c>
      <c r="F2307" s="117">
        <f>IF(B2307="","",(((E2307+F2349)/(D2307))-10^-0.0000001)^-1)</f>
        <v>0.18518517728880407</v>
      </c>
      <c r="G2307" s="117">
        <f t="shared" si="158"/>
        <v>0.18518517728880407</v>
      </c>
      <c r="H2307" s="117"/>
      <c r="I2307" s="216"/>
      <c r="J2307" s="216"/>
      <c r="K2307" s="216"/>
      <c r="L2307" s="216"/>
      <c r="M2307" s="216"/>
      <c r="N2307" s="216"/>
      <c r="O2307" s="216"/>
      <c r="P2307" s="216"/>
      <c r="Q2307" s="216"/>
      <c r="R2307" s="216"/>
      <c r="S2307" s="216"/>
      <c r="T2307" s="216"/>
      <c r="U2307" s="216"/>
      <c r="V2307" s="216"/>
    </row>
    <row r="2308" spans="1:22" x14ac:dyDescent="0.3">
      <c r="A2308" s="117" t="str">
        <f t="shared" si="155"/>
        <v>Berechnet (x1% - X50% - x99%)</v>
      </c>
      <c r="B2308" s="117">
        <f t="shared" si="155"/>
        <v>6.92</v>
      </c>
      <c r="C2308" s="117" t="e">
        <f t="shared" si="156"/>
        <v>#VALUE!</v>
      </c>
      <c r="D2308" s="117">
        <f t="shared" si="157"/>
        <v>6.92</v>
      </c>
      <c r="E2308" s="117">
        <f t="shared" si="159"/>
        <v>9</v>
      </c>
      <c r="F2308" s="117">
        <f>IF(B2308="","",(((E2308+F2349)/(D2308))-10^-0.0000001)^-1)</f>
        <v>0.13654301070311581</v>
      </c>
      <c r="G2308" s="117">
        <f t="shared" si="158"/>
        <v>0.13654301070311581</v>
      </c>
      <c r="H2308" s="117"/>
      <c r="I2308" s="216"/>
      <c r="J2308" s="216"/>
      <c r="K2308" s="216"/>
      <c r="L2308" s="216"/>
      <c r="M2308" s="216"/>
      <c r="N2308" s="216"/>
      <c r="O2308" s="216"/>
      <c r="P2308" s="216"/>
      <c r="Q2308" s="216"/>
      <c r="R2308" s="216"/>
      <c r="S2308" s="216"/>
      <c r="T2308" s="216"/>
      <c r="U2308" s="216"/>
      <c r="V2308" s="216"/>
    </row>
    <row r="2309" spans="1:22" x14ac:dyDescent="0.3">
      <c r="A2309" s="117" t="str">
        <f t="shared" si="155"/>
        <v>Abfrage:</v>
      </c>
      <c r="B2309" s="117">
        <f t="shared" si="155"/>
        <v>0</v>
      </c>
      <c r="C2309" s="117" t="e">
        <f t="shared" si="156"/>
        <v>#VALUE!</v>
      </c>
      <c r="D2309" s="117">
        <f t="shared" si="157"/>
        <v>9</v>
      </c>
      <c r="E2309" s="117">
        <f t="shared" si="159"/>
        <v>9</v>
      </c>
      <c r="F2309" s="117">
        <f>IF(B2309="","",(((E2309+F2349)/(D2309))-10^-0.0000001)^-1)</f>
        <v>0.18518517728880407</v>
      </c>
      <c r="G2309" s="117">
        <f t="shared" si="158"/>
        <v>0.18518517728880407</v>
      </c>
      <c r="H2309" s="117"/>
      <c r="I2309" s="216"/>
      <c r="J2309" s="216"/>
      <c r="K2309" s="216"/>
      <c r="L2309" s="216"/>
      <c r="M2309" s="216"/>
      <c r="N2309" s="216"/>
      <c r="O2309" s="216"/>
      <c r="P2309" s="216"/>
      <c r="Q2309" s="216"/>
      <c r="R2309" s="216"/>
      <c r="S2309" s="216"/>
      <c r="T2309" s="216"/>
      <c r="U2309" s="216"/>
      <c r="V2309" s="216"/>
    </row>
    <row r="2310" spans="1:22" x14ac:dyDescent="0.3">
      <c r="A2310" s="117" t="str">
        <f t="shared" si="155"/>
        <v>Wenn x = (B23 ≤Abfrage≤ D23)</v>
      </c>
      <c r="B2310" s="117">
        <f t="shared" si="155"/>
        <v>6.92</v>
      </c>
      <c r="C2310" s="117" t="e">
        <f t="shared" si="156"/>
        <v>#VALUE!</v>
      </c>
      <c r="D2310" s="117">
        <f t="shared" si="157"/>
        <v>6.92</v>
      </c>
      <c r="E2310" s="117">
        <f t="shared" si="159"/>
        <v>9</v>
      </c>
      <c r="F2310" s="117">
        <f>IF(B2310="","",(((E2310+F2349)/(D2310))-10^-0.0000001)^-1)</f>
        <v>0.13654301070311581</v>
      </c>
      <c r="G2310" s="117">
        <f t="shared" si="158"/>
        <v>0.13654301070311581</v>
      </c>
      <c r="H2310" s="117"/>
      <c r="I2310" s="216"/>
      <c r="J2310" s="216"/>
      <c r="K2310" s="216"/>
      <c r="L2310" s="216"/>
      <c r="M2310" s="216"/>
      <c r="N2310" s="216"/>
      <c r="O2310" s="216"/>
      <c r="P2310" s="216"/>
      <c r="Q2310" s="216"/>
      <c r="R2310" s="216"/>
      <c r="S2310" s="216"/>
      <c r="T2310" s="216"/>
      <c r="U2310" s="216"/>
      <c r="V2310" s="216"/>
    </row>
    <row r="2311" spans="1:22" x14ac:dyDescent="0.3">
      <c r="A2311" s="117" t="str">
        <f t="shared" ref="A2311:B2330" si="160">A26</f>
        <v>Wenn y [%] = (1≤ Abfrage ≤99)</v>
      </c>
      <c r="B2311" s="117">
        <f t="shared" si="160"/>
        <v>1</v>
      </c>
      <c r="C2311" s="117" t="e">
        <f t="shared" si="156"/>
        <v>#VALUE!</v>
      </c>
      <c r="D2311" s="117">
        <f t="shared" si="157"/>
        <v>1</v>
      </c>
      <c r="E2311" s="117">
        <f t="shared" si="159"/>
        <v>9</v>
      </c>
      <c r="F2311" s="117">
        <f>IF(B2311="","",(((E2311+F2349)/(D2311))-10^-0.0000001)^-1)</f>
        <v>1.7667844451092384E-2</v>
      </c>
      <c r="G2311" s="117">
        <f t="shared" si="158"/>
        <v>1.7667844451092384E-2</v>
      </c>
      <c r="H2311" s="117"/>
      <c r="I2311" s="216"/>
      <c r="J2311" s="216"/>
      <c r="K2311" s="216"/>
      <c r="L2311" s="216"/>
      <c r="M2311" s="216"/>
      <c r="N2311" s="216"/>
      <c r="O2311" s="216"/>
      <c r="P2311" s="216"/>
      <c r="Q2311" s="216"/>
      <c r="R2311" s="216"/>
      <c r="S2311" s="216"/>
      <c r="T2311" s="216"/>
      <c r="U2311" s="216"/>
      <c r="V2311" s="216"/>
    </row>
    <row r="2312" spans="1:22" x14ac:dyDescent="0.3">
      <c r="A2312" s="117">
        <f t="shared" si="160"/>
        <v>0</v>
      </c>
      <c r="B2312" s="117">
        <f t="shared" si="160"/>
        <v>0</v>
      </c>
      <c r="C2312" s="117">
        <f t="shared" si="156"/>
        <v>0</v>
      </c>
      <c r="D2312" s="117">
        <f t="shared" si="157"/>
        <v>9</v>
      </c>
      <c r="E2312" s="117">
        <f t="shared" si="159"/>
        <v>9</v>
      </c>
      <c r="F2312" s="117">
        <f>IF(B2312="","",(((E2312+F2349)/(D2312))-10^-0.0000001)^-1)</f>
        <v>0.18518517728880407</v>
      </c>
      <c r="G2312" s="117">
        <f t="shared" si="158"/>
        <v>0.18518517728880407</v>
      </c>
      <c r="H2312" s="117"/>
      <c r="I2312" s="216"/>
      <c r="J2312" s="216"/>
      <c r="K2312" s="216"/>
      <c r="L2312" s="216"/>
      <c r="M2312" s="216"/>
      <c r="N2312" s="216"/>
      <c r="O2312" s="216"/>
      <c r="P2312" s="216"/>
      <c r="Q2312" s="216"/>
      <c r="R2312" s="216"/>
      <c r="S2312" s="216"/>
      <c r="T2312" s="216"/>
      <c r="U2312" s="216"/>
      <c r="V2312" s="216"/>
    </row>
    <row r="2313" spans="1:22" x14ac:dyDescent="0.3">
      <c r="A2313" s="117">
        <f t="shared" si="160"/>
        <v>0</v>
      </c>
      <c r="B2313" s="117">
        <f t="shared" si="160"/>
        <v>0</v>
      </c>
      <c r="C2313" s="117">
        <f t="shared" si="156"/>
        <v>0</v>
      </c>
      <c r="D2313" s="117">
        <f t="shared" si="157"/>
        <v>9</v>
      </c>
      <c r="E2313" s="117">
        <f t="shared" si="159"/>
        <v>9</v>
      </c>
      <c r="F2313" s="117">
        <f>IF(B2313="","",(((E2313+F2349)/(D2313))-10^-0.0000001)^-1)</f>
        <v>0.18518517728880407</v>
      </c>
      <c r="G2313" s="117">
        <f t="shared" si="158"/>
        <v>0.18518517728880407</v>
      </c>
      <c r="H2313" s="117"/>
      <c r="I2313" s="216"/>
      <c r="J2313" s="216"/>
      <c r="K2313" s="216"/>
      <c r="L2313" s="216"/>
      <c r="M2313" s="216"/>
      <c r="N2313" s="216"/>
      <c r="O2313" s="216"/>
      <c r="P2313" s="216"/>
      <c r="Q2313" s="216"/>
      <c r="R2313" s="216"/>
      <c r="S2313" s="216"/>
      <c r="T2313" s="216"/>
      <c r="U2313" s="216"/>
      <c r="V2313" s="216"/>
    </row>
    <row r="2314" spans="1:22" x14ac:dyDescent="0.3">
      <c r="A2314" s="117">
        <f t="shared" si="160"/>
        <v>0</v>
      </c>
      <c r="B2314" s="117">
        <f t="shared" si="160"/>
        <v>0</v>
      </c>
      <c r="C2314" s="117">
        <f t="shared" si="156"/>
        <v>0</v>
      </c>
      <c r="D2314" s="117">
        <f t="shared" si="157"/>
        <v>9</v>
      </c>
      <c r="E2314" s="117">
        <f t="shared" si="159"/>
        <v>9</v>
      </c>
      <c r="F2314" s="117">
        <f>IF(B2314="","",(((E2314+F2349)/(D2314))-10^-0.0000001)^-1)</f>
        <v>0.18518517728880407</v>
      </c>
      <c r="G2314" s="117">
        <f t="shared" si="158"/>
        <v>0.18518517728880407</v>
      </c>
      <c r="H2314" s="117"/>
      <c r="I2314" s="216"/>
      <c r="J2314" s="216"/>
      <c r="K2314" s="216"/>
      <c r="L2314" s="216"/>
      <c r="M2314" s="216"/>
      <c r="N2314" s="216"/>
      <c r="O2314" s="216"/>
      <c r="P2314" s="216"/>
      <c r="Q2314" s="216"/>
      <c r="R2314" s="216"/>
      <c r="S2314" s="216"/>
      <c r="T2314" s="216"/>
      <c r="U2314" s="216"/>
      <c r="V2314" s="216"/>
    </row>
    <row r="2315" spans="1:22" x14ac:dyDescent="0.3">
      <c r="A2315" s="117">
        <f t="shared" si="160"/>
        <v>0</v>
      </c>
      <c r="B2315" s="117">
        <f t="shared" si="160"/>
        <v>0</v>
      </c>
      <c r="C2315" s="117">
        <f t="shared" si="156"/>
        <v>0</v>
      </c>
      <c r="D2315" s="117">
        <f t="shared" si="157"/>
        <v>9</v>
      </c>
      <c r="E2315" s="117">
        <f t="shared" si="159"/>
        <v>9</v>
      </c>
      <c r="F2315" s="117">
        <f>IF(B2315="","",(((E2315+F2349)/(D2315))-10^-0.0000001)^-1)</f>
        <v>0.18518517728880407</v>
      </c>
      <c r="G2315" s="117">
        <f t="shared" si="158"/>
        <v>0.18518517728880407</v>
      </c>
      <c r="H2315" s="117"/>
      <c r="I2315" s="216"/>
      <c r="J2315" s="216"/>
      <c r="K2315" s="216"/>
      <c r="L2315" s="216"/>
      <c r="M2315" s="216"/>
      <c r="N2315" s="216"/>
      <c r="O2315" s="216"/>
      <c r="P2315" s="216"/>
      <c r="Q2315" s="216"/>
      <c r="R2315" s="216"/>
      <c r="S2315" s="216"/>
      <c r="T2315" s="216"/>
      <c r="U2315" s="216"/>
      <c r="V2315" s="216"/>
    </row>
    <row r="2316" spans="1:22" x14ac:dyDescent="0.3">
      <c r="A2316" s="117">
        <f t="shared" si="160"/>
        <v>0</v>
      </c>
      <c r="B2316" s="117">
        <f t="shared" si="160"/>
        <v>0</v>
      </c>
      <c r="C2316" s="117">
        <f t="shared" si="156"/>
        <v>0</v>
      </c>
      <c r="D2316" s="117">
        <f t="shared" si="157"/>
        <v>9</v>
      </c>
      <c r="E2316" s="117">
        <f t="shared" si="159"/>
        <v>9</v>
      </c>
      <c r="F2316" s="117">
        <f>IF(B2316="","",(((E2316+F2349)/(D2316))-10^-0.0000001)^-1)</f>
        <v>0.18518517728880407</v>
      </c>
      <c r="G2316" s="117">
        <f t="shared" si="158"/>
        <v>0.18518517728880407</v>
      </c>
      <c r="H2316" s="117"/>
      <c r="I2316" s="216"/>
      <c r="J2316" s="216"/>
      <c r="K2316" s="216"/>
      <c r="L2316" s="216"/>
      <c r="M2316" s="216"/>
      <c r="N2316" s="216"/>
      <c r="O2316" s="216"/>
      <c r="P2316" s="216"/>
      <c r="Q2316" s="216"/>
      <c r="R2316" s="216"/>
      <c r="S2316" s="216"/>
      <c r="T2316" s="216"/>
      <c r="U2316" s="216"/>
      <c r="V2316" s="216"/>
    </row>
    <row r="2317" spans="1:22" x14ac:dyDescent="0.3">
      <c r="A2317" s="117">
        <f t="shared" si="160"/>
        <v>0</v>
      </c>
      <c r="B2317" s="117">
        <f t="shared" si="160"/>
        <v>0</v>
      </c>
      <c r="C2317" s="117">
        <f t="shared" si="156"/>
        <v>0</v>
      </c>
      <c r="D2317" s="117">
        <f t="shared" si="157"/>
        <v>9</v>
      </c>
      <c r="E2317" s="117">
        <f t="shared" si="159"/>
        <v>9</v>
      </c>
      <c r="F2317" s="117">
        <f>IF(B2317="","",(((E2317+F2349)/(D2317))-10^-0.0000001)^-1)</f>
        <v>0.18518517728880407</v>
      </c>
      <c r="G2317" s="117">
        <f t="shared" si="158"/>
        <v>0.18518517728880407</v>
      </c>
      <c r="H2317" s="117"/>
      <c r="I2317" s="216"/>
      <c r="J2317" s="216"/>
      <c r="K2317" s="216"/>
      <c r="L2317" s="216"/>
      <c r="M2317" s="216"/>
      <c r="N2317" s="216"/>
      <c r="O2317" s="216"/>
      <c r="P2317" s="216"/>
      <c r="Q2317" s="216"/>
      <c r="R2317" s="216"/>
      <c r="S2317" s="216"/>
      <c r="T2317" s="216"/>
      <c r="U2317" s="216"/>
      <c r="V2317" s="216"/>
    </row>
    <row r="2318" spans="1:22" x14ac:dyDescent="0.3">
      <c r="A2318" s="117">
        <f t="shared" si="160"/>
        <v>0</v>
      </c>
      <c r="B2318" s="117">
        <f t="shared" si="160"/>
        <v>0</v>
      </c>
      <c r="C2318" s="117">
        <f t="shared" si="156"/>
        <v>0</v>
      </c>
      <c r="D2318" s="117">
        <f t="shared" si="157"/>
        <v>9</v>
      </c>
      <c r="E2318" s="117">
        <f t="shared" si="159"/>
        <v>9</v>
      </c>
      <c r="F2318" s="117">
        <f>IF(B2318="","",(((E2318+F2349)/(D2318))-10^-0.0000001)^-1)</f>
        <v>0.18518517728880407</v>
      </c>
      <c r="G2318" s="117">
        <f t="shared" si="158"/>
        <v>0.18518517728880407</v>
      </c>
      <c r="H2318" s="117"/>
      <c r="I2318" s="216"/>
      <c r="J2318" s="216"/>
      <c r="K2318" s="216"/>
      <c r="L2318" s="216"/>
      <c r="M2318" s="216"/>
      <c r="N2318" s="216"/>
      <c r="O2318" s="216"/>
      <c r="P2318" s="216"/>
      <c r="Q2318" s="216"/>
      <c r="R2318" s="216"/>
      <c r="S2318" s="216"/>
      <c r="T2318" s="216"/>
      <c r="U2318" s="216"/>
      <c r="V2318" s="216"/>
    </row>
    <row r="2319" spans="1:22" x14ac:dyDescent="0.3">
      <c r="A2319" s="117">
        <f t="shared" si="160"/>
        <v>0</v>
      </c>
      <c r="B2319" s="117">
        <f t="shared" si="160"/>
        <v>0</v>
      </c>
      <c r="C2319" s="117">
        <f t="shared" si="156"/>
        <v>0</v>
      </c>
      <c r="D2319" s="117">
        <f t="shared" si="157"/>
        <v>9</v>
      </c>
      <c r="E2319" s="117">
        <f t="shared" si="159"/>
        <v>9</v>
      </c>
      <c r="F2319" s="117">
        <f>IF(B2319="","",(((E2319+F2349)/(D2319))-10^-0.0000001)^-1)</f>
        <v>0.18518517728880407</v>
      </c>
      <c r="G2319" s="117">
        <f t="shared" si="158"/>
        <v>0.18518517728880407</v>
      </c>
      <c r="H2319" s="117"/>
      <c r="I2319" s="216"/>
      <c r="J2319" s="216"/>
      <c r="K2319" s="216"/>
      <c r="L2319" s="216"/>
      <c r="M2319" s="216"/>
      <c r="N2319" s="216"/>
      <c r="O2319" s="216"/>
      <c r="P2319" s="216"/>
      <c r="Q2319" s="216"/>
      <c r="R2319" s="216"/>
      <c r="S2319" s="216"/>
      <c r="T2319" s="216"/>
      <c r="U2319" s="216"/>
      <c r="V2319" s="216"/>
    </row>
    <row r="2320" spans="1:22" x14ac:dyDescent="0.3">
      <c r="A2320" s="117">
        <f t="shared" si="160"/>
        <v>0</v>
      </c>
      <c r="B2320" s="117">
        <f t="shared" si="160"/>
        <v>0</v>
      </c>
      <c r="C2320" s="117">
        <f t="shared" si="156"/>
        <v>0</v>
      </c>
      <c r="D2320" s="117">
        <f t="shared" si="157"/>
        <v>9</v>
      </c>
      <c r="E2320" s="117">
        <f t="shared" si="159"/>
        <v>9</v>
      </c>
      <c r="F2320" s="117">
        <f>IF(B2320="","",(((E2320+F2349)/(D2320))-10^-0.0000001)^-1)</f>
        <v>0.18518517728880407</v>
      </c>
      <c r="G2320" s="117">
        <f t="shared" si="158"/>
        <v>0.18518517728880407</v>
      </c>
      <c r="H2320" s="117"/>
      <c r="I2320" s="216"/>
      <c r="J2320" s="216"/>
      <c r="K2320" s="216"/>
      <c r="L2320" s="216"/>
      <c r="M2320" s="216"/>
      <c r="N2320" s="216"/>
      <c r="O2320" s="216"/>
      <c r="P2320" s="216"/>
      <c r="Q2320" s="216"/>
      <c r="R2320" s="216"/>
      <c r="S2320" s="216"/>
      <c r="T2320" s="216"/>
      <c r="U2320" s="216"/>
      <c r="V2320" s="216"/>
    </row>
    <row r="2321" spans="1:22" x14ac:dyDescent="0.3">
      <c r="A2321" s="117">
        <f t="shared" si="160"/>
        <v>0</v>
      </c>
      <c r="B2321" s="117">
        <f t="shared" si="160"/>
        <v>0</v>
      </c>
      <c r="C2321" s="117">
        <f t="shared" si="156"/>
        <v>0</v>
      </c>
      <c r="D2321" s="117">
        <f t="shared" si="157"/>
        <v>9</v>
      </c>
      <c r="E2321" s="117">
        <f t="shared" si="159"/>
        <v>9</v>
      </c>
      <c r="F2321" s="117">
        <f>IF(B2321="","",(((E2321+F2349)/(D2321))-10^-0.0000001)^-1)</f>
        <v>0.18518517728880407</v>
      </c>
      <c r="G2321" s="117">
        <f t="shared" si="158"/>
        <v>0.18518517728880407</v>
      </c>
      <c r="H2321" s="117"/>
      <c r="I2321" s="216"/>
      <c r="J2321" s="216"/>
      <c r="K2321" s="216"/>
      <c r="L2321" s="216"/>
      <c r="M2321" s="216"/>
      <c r="N2321" s="216"/>
      <c r="O2321" s="216"/>
      <c r="P2321" s="216"/>
      <c r="Q2321" s="216"/>
      <c r="R2321" s="216"/>
      <c r="S2321" s="216"/>
      <c r="T2321" s="216"/>
      <c r="U2321" s="216"/>
      <c r="V2321" s="216"/>
    </row>
    <row r="2322" spans="1:22" x14ac:dyDescent="0.3">
      <c r="A2322" s="117">
        <f t="shared" si="160"/>
        <v>0</v>
      </c>
      <c r="B2322" s="117">
        <f t="shared" si="160"/>
        <v>0</v>
      </c>
      <c r="C2322" s="117">
        <f t="shared" si="156"/>
        <v>0</v>
      </c>
      <c r="D2322" s="117">
        <f t="shared" si="157"/>
        <v>9</v>
      </c>
      <c r="E2322" s="117">
        <f t="shared" si="159"/>
        <v>9</v>
      </c>
      <c r="F2322" s="117">
        <f>IF(B2322="","",(((E2322+F2349)/(D2322))-10^-0.0000001)^-1)</f>
        <v>0.18518517728880407</v>
      </c>
      <c r="G2322" s="117">
        <f t="shared" si="158"/>
        <v>0.18518517728880407</v>
      </c>
      <c r="H2322" s="117"/>
      <c r="I2322" s="216"/>
      <c r="J2322" s="216"/>
      <c r="K2322" s="216"/>
      <c r="L2322" s="216"/>
      <c r="M2322" s="216"/>
      <c r="N2322" s="216"/>
      <c r="O2322" s="216"/>
      <c r="P2322" s="216"/>
      <c r="Q2322" s="216"/>
      <c r="R2322" s="216"/>
      <c r="S2322" s="216"/>
      <c r="T2322" s="216"/>
      <c r="U2322" s="216"/>
      <c r="V2322" s="216"/>
    </row>
    <row r="2323" spans="1:22" x14ac:dyDescent="0.3">
      <c r="A2323" s="117">
        <f t="shared" si="160"/>
        <v>0</v>
      </c>
      <c r="B2323" s="117">
        <f t="shared" si="160"/>
        <v>0</v>
      </c>
      <c r="C2323" s="117">
        <f t="shared" si="156"/>
        <v>0</v>
      </c>
      <c r="D2323" s="117">
        <f t="shared" si="157"/>
        <v>9</v>
      </c>
      <c r="E2323" s="117">
        <f t="shared" si="159"/>
        <v>9</v>
      </c>
      <c r="F2323" s="117">
        <f>IF(B2323="","",(((E2323+F2349)/(D2323))-10^-0.0000001)^-1)</f>
        <v>0.18518517728880407</v>
      </c>
      <c r="G2323" s="117">
        <f t="shared" si="158"/>
        <v>0.18518517728880407</v>
      </c>
      <c r="H2323" s="117"/>
      <c r="I2323" s="216"/>
      <c r="J2323" s="216"/>
      <c r="K2323" s="216"/>
      <c r="L2323" s="216"/>
      <c r="M2323" s="216"/>
      <c r="N2323" s="216"/>
      <c r="O2323" s="216"/>
      <c r="P2323" s="216"/>
      <c r="Q2323" s="216"/>
      <c r="R2323" s="216"/>
      <c r="S2323" s="216"/>
      <c r="T2323" s="216"/>
      <c r="U2323" s="216"/>
      <c r="V2323" s="216"/>
    </row>
    <row r="2324" spans="1:22" x14ac:dyDescent="0.3">
      <c r="A2324" s="117">
        <f t="shared" si="160"/>
        <v>0</v>
      </c>
      <c r="B2324" s="117">
        <f t="shared" si="160"/>
        <v>0</v>
      </c>
      <c r="C2324" s="117">
        <f t="shared" si="156"/>
        <v>0</v>
      </c>
      <c r="D2324" s="117">
        <f t="shared" si="157"/>
        <v>9</v>
      </c>
      <c r="E2324" s="117">
        <f t="shared" si="159"/>
        <v>9</v>
      </c>
      <c r="F2324" s="117">
        <f>IF(B2324="","",(((E2324+F2349)/(D2324))-10^-0.0000001)^-1)</f>
        <v>0.18518517728880407</v>
      </c>
      <c r="G2324" s="117">
        <f t="shared" si="158"/>
        <v>0.18518517728880407</v>
      </c>
      <c r="H2324" s="117"/>
      <c r="I2324" s="216"/>
      <c r="J2324" s="216"/>
      <c r="K2324" s="216"/>
      <c r="L2324" s="216"/>
      <c r="M2324" s="216"/>
      <c r="N2324" s="216"/>
      <c r="O2324" s="216"/>
      <c r="P2324" s="216"/>
      <c r="Q2324" s="216"/>
      <c r="R2324" s="216"/>
      <c r="S2324" s="216"/>
      <c r="T2324" s="216"/>
      <c r="U2324" s="216"/>
      <c r="V2324" s="216"/>
    </row>
    <row r="2325" spans="1:22" x14ac:dyDescent="0.3">
      <c r="A2325" s="117">
        <f t="shared" si="160"/>
        <v>0</v>
      </c>
      <c r="B2325" s="117">
        <f t="shared" si="160"/>
        <v>0</v>
      </c>
      <c r="C2325" s="117">
        <f t="shared" si="156"/>
        <v>0</v>
      </c>
      <c r="D2325" s="117">
        <f t="shared" si="157"/>
        <v>9</v>
      </c>
      <c r="E2325" s="117">
        <f t="shared" si="159"/>
        <v>9</v>
      </c>
      <c r="F2325" s="117">
        <f>IF(B2325="","",(((E2325+F2349)/(D2325))-10^-0.0000001)^-1)</f>
        <v>0.18518517728880407</v>
      </c>
      <c r="G2325" s="117">
        <f t="shared" si="158"/>
        <v>0.18518517728880407</v>
      </c>
      <c r="H2325" s="117"/>
      <c r="I2325" s="216"/>
      <c r="J2325" s="216"/>
      <c r="K2325" s="216"/>
      <c r="L2325" s="216"/>
      <c r="M2325" s="216"/>
      <c r="N2325" s="216"/>
      <c r="O2325" s="216"/>
      <c r="P2325" s="216"/>
      <c r="Q2325" s="216"/>
      <c r="R2325" s="216"/>
      <c r="S2325" s="216"/>
      <c r="T2325" s="216"/>
      <c r="U2325" s="216"/>
      <c r="V2325" s="216"/>
    </row>
    <row r="2326" spans="1:22" x14ac:dyDescent="0.3">
      <c r="A2326" s="117">
        <f t="shared" si="160"/>
        <v>0</v>
      </c>
      <c r="B2326" s="117">
        <f t="shared" si="160"/>
        <v>0</v>
      </c>
      <c r="C2326" s="117">
        <f t="shared" si="156"/>
        <v>0</v>
      </c>
      <c r="D2326" s="117">
        <f t="shared" si="157"/>
        <v>9</v>
      </c>
      <c r="E2326" s="117">
        <f t="shared" si="159"/>
        <v>9</v>
      </c>
      <c r="F2326" s="117">
        <f>IF(B2326="","",(((E2326+F2349)/(D2326))-10^-0.0000001)^-1)</f>
        <v>0.18518517728880407</v>
      </c>
      <c r="G2326" s="117">
        <f t="shared" si="158"/>
        <v>0.18518517728880407</v>
      </c>
      <c r="H2326" s="117"/>
      <c r="I2326" s="216"/>
      <c r="J2326" s="216"/>
      <c r="K2326" s="216"/>
      <c r="L2326" s="216"/>
      <c r="M2326" s="216"/>
      <c r="N2326" s="216"/>
      <c r="O2326" s="216"/>
      <c r="P2326" s="216"/>
      <c r="Q2326" s="216"/>
      <c r="R2326" s="216"/>
      <c r="S2326" s="216"/>
      <c r="T2326" s="216"/>
      <c r="U2326" s="216"/>
      <c r="V2326" s="216"/>
    </row>
    <row r="2327" spans="1:22" x14ac:dyDescent="0.3">
      <c r="A2327" s="117">
        <f t="shared" si="160"/>
        <v>0</v>
      </c>
      <c r="B2327" s="117">
        <f t="shared" si="160"/>
        <v>0</v>
      </c>
      <c r="C2327" s="117">
        <f t="shared" si="156"/>
        <v>0</v>
      </c>
      <c r="D2327" s="117">
        <f t="shared" si="157"/>
        <v>9</v>
      </c>
      <c r="E2327" s="117">
        <f t="shared" si="159"/>
        <v>9</v>
      </c>
      <c r="F2327" s="117">
        <f>IF(B2327="","",(((E2327+F2349)/(D2327))-10^-0.0000001)^-1)</f>
        <v>0.18518517728880407</v>
      </c>
      <c r="G2327" s="117">
        <f t="shared" si="158"/>
        <v>0.18518517728880407</v>
      </c>
      <c r="H2327" s="117"/>
      <c r="I2327" s="216"/>
      <c r="J2327" s="216"/>
      <c r="K2327" s="216"/>
      <c r="L2327" s="216"/>
      <c r="M2327" s="216"/>
      <c r="N2327" s="216"/>
      <c r="O2327" s="216"/>
      <c r="P2327" s="216"/>
      <c r="Q2327" s="216"/>
      <c r="R2327" s="216"/>
      <c r="S2327" s="216"/>
      <c r="T2327" s="216"/>
      <c r="U2327" s="216"/>
      <c r="V2327" s="216"/>
    </row>
    <row r="2328" spans="1:22" x14ac:dyDescent="0.3">
      <c r="A2328" s="117">
        <f t="shared" si="160"/>
        <v>0</v>
      </c>
      <c r="B2328" s="117">
        <f t="shared" si="160"/>
        <v>0</v>
      </c>
      <c r="C2328" s="117">
        <f t="shared" si="156"/>
        <v>0</v>
      </c>
      <c r="D2328" s="117">
        <f t="shared" si="157"/>
        <v>9</v>
      </c>
      <c r="E2328" s="117">
        <f t="shared" si="159"/>
        <v>9</v>
      </c>
      <c r="F2328" s="117">
        <f>IF(B2328="","",(((E2328+F2349)/(D2328))-10^-0.0000001)^-1)</f>
        <v>0.18518517728880407</v>
      </c>
      <c r="G2328" s="117">
        <f t="shared" si="158"/>
        <v>0.18518517728880407</v>
      </c>
      <c r="H2328" s="117"/>
      <c r="I2328" s="216"/>
      <c r="J2328" s="216"/>
      <c r="K2328" s="216"/>
      <c r="L2328" s="216"/>
      <c r="M2328" s="216"/>
      <c r="N2328" s="216"/>
      <c r="O2328" s="216"/>
      <c r="P2328" s="216"/>
      <c r="Q2328" s="216"/>
      <c r="R2328" s="216"/>
      <c r="S2328" s="216"/>
      <c r="T2328" s="216"/>
      <c r="U2328" s="216"/>
      <c r="V2328" s="216"/>
    </row>
    <row r="2329" spans="1:22" x14ac:dyDescent="0.3">
      <c r="A2329" s="117">
        <f t="shared" si="160"/>
        <v>0</v>
      </c>
      <c r="B2329" s="117">
        <f t="shared" si="160"/>
        <v>0</v>
      </c>
      <c r="C2329" s="117">
        <f t="shared" si="156"/>
        <v>0</v>
      </c>
      <c r="D2329" s="117">
        <f t="shared" si="157"/>
        <v>9</v>
      </c>
      <c r="E2329" s="117">
        <f t="shared" si="159"/>
        <v>9</v>
      </c>
      <c r="F2329" s="117">
        <f>IF(B2329="","",(((E2329+F2349)/(D2329))-10^-0.0000001)^-1)</f>
        <v>0.18518517728880407</v>
      </c>
      <c r="G2329" s="117">
        <f t="shared" si="158"/>
        <v>0.18518517728880407</v>
      </c>
      <c r="H2329" s="117"/>
      <c r="I2329" s="216"/>
      <c r="J2329" s="216"/>
      <c r="K2329" s="216"/>
      <c r="L2329" s="216"/>
      <c r="M2329" s="216"/>
      <c r="N2329" s="216"/>
      <c r="O2329" s="216"/>
      <c r="P2329" s="216"/>
      <c r="Q2329" s="216"/>
      <c r="R2329" s="216"/>
      <c r="S2329" s="216"/>
      <c r="T2329" s="216"/>
      <c r="U2329" s="216"/>
      <c r="V2329" s="216"/>
    </row>
    <row r="2330" spans="1:22" x14ac:dyDescent="0.3">
      <c r="A2330" s="117" t="str">
        <f t="shared" si="160"/>
        <v>Vorgaben (xWP1 - xs - xWP2)</v>
      </c>
      <c r="B2330" s="117">
        <f t="shared" si="160"/>
        <v>9</v>
      </c>
      <c r="C2330" s="117" t="e">
        <f t="shared" si="156"/>
        <v>#VALUE!</v>
      </c>
      <c r="D2330" s="117">
        <f t="shared" si="157"/>
        <v>9</v>
      </c>
      <c r="E2330" s="117">
        <f t="shared" si="159"/>
        <v>9</v>
      </c>
      <c r="F2330" s="117">
        <f>IF(B2330="","",(((E2330+F2349)/(D2330))-10^-0.0000001)^-1)</f>
        <v>0.18518517728880407</v>
      </c>
      <c r="G2330" s="117">
        <f t="shared" si="158"/>
        <v>0.18518517728880407</v>
      </c>
      <c r="H2330" s="117"/>
      <c r="I2330" s="216"/>
      <c r="J2330" s="216"/>
      <c r="K2330" s="216"/>
      <c r="L2330" s="216"/>
      <c r="M2330" s="216"/>
      <c r="N2330" s="216"/>
      <c r="O2330" s="216"/>
      <c r="P2330" s="216"/>
      <c r="Q2330" s="216"/>
      <c r="R2330" s="216"/>
      <c r="S2330" s="216"/>
      <c r="T2330" s="216"/>
      <c r="U2330" s="216"/>
      <c r="V2330" s="216"/>
    </row>
    <row r="2331" spans="1:22" x14ac:dyDescent="0.3">
      <c r="A2331" s="117">
        <f>(E2330)</f>
        <v>9</v>
      </c>
      <c r="B2331" s="117"/>
      <c r="C2331" s="117"/>
      <c r="D2331" s="117"/>
      <c r="E2331" s="117"/>
      <c r="F2331" s="117"/>
      <c r="G2331" s="117"/>
      <c r="H2331" s="117"/>
      <c r="I2331" s="216"/>
      <c r="J2331" s="216"/>
      <c r="K2331" s="216"/>
      <c r="L2331" s="216"/>
      <c r="M2331" s="216"/>
      <c r="N2331" s="216"/>
      <c r="O2331" s="216"/>
      <c r="P2331" s="216"/>
      <c r="Q2331" s="216"/>
      <c r="R2331" s="216"/>
      <c r="S2331" s="216"/>
      <c r="T2331" s="216"/>
      <c r="U2331" s="216"/>
      <c r="V2331" s="216"/>
    </row>
    <row r="2332" spans="1:22" x14ac:dyDescent="0.3">
      <c r="A2332" s="117" t="e">
        <f>SUM(A2291:A2330)-(40-B2333)*A2330</f>
        <v>#VALUE!</v>
      </c>
      <c r="B2332" s="117" t="e">
        <f>SUM(C2291:C2330)-(40-(B2333))*C2330</f>
        <v>#VALUE!</v>
      </c>
      <c r="C2332" s="117"/>
      <c r="D2332" s="117"/>
      <c r="E2332" s="117"/>
      <c r="F2332" s="117"/>
      <c r="G2332" s="117"/>
      <c r="H2332" s="117"/>
      <c r="I2332" s="216"/>
      <c r="J2332" s="216"/>
      <c r="K2332" s="216"/>
      <c r="L2332" s="216"/>
      <c r="M2332" s="216"/>
      <c r="N2332" s="216"/>
      <c r="O2332" s="216"/>
      <c r="P2332" s="216"/>
      <c r="Q2332" s="216"/>
      <c r="R2332" s="216"/>
      <c r="S2332" s="216"/>
      <c r="T2332" s="216"/>
      <c r="U2332" s="216"/>
      <c r="V2332" s="216"/>
    </row>
    <row r="2333" spans="1:22" x14ac:dyDescent="0.3">
      <c r="A2333" s="117" t="s">
        <v>13</v>
      </c>
      <c r="B2333" s="117">
        <f>EINGABEN!$A$46</f>
        <v>0</v>
      </c>
      <c r="C2333" s="117" t="s">
        <v>18</v>
      </c>
      <c r="D2333" s="117"/>
      <c r="E2333" s="117"/>
      <c r="F2333" s="117"/>
      <c r="G2333" s="117"/>
      <c r="H2333" s="117"/>
      <c r="I2333" s="216"/>
      <c r="J2333" s="216"/>
      <c r="K2333" s="216"/>
      <c r="L2333" s="216"/>
      <c r="M2333" s="216"/>
      <c r="N2333" s="216"/>
      <c r="O2333" s="216"/>
      <c r="P2333" s="216"/>
      <c r="Q2333" s="216"/>
      <c r="R2333" s="216"/>
      <c r="S2333" s="216"/>
      <c r="T2333" s="216"/>
      <c r="U2333" s="216"/>
      <c r="V2333" s="216"/>
    </row>
    <row r="2334" spans="1:22" x14ac:dyDescent="0.3">
      <c r="A2334" s="117"/>
      <c r="B2334" s="117"/>
      <c r="C2334" s="117"/>
      <c r="D2334" s="117"/>
      <c r="E2334" s="117"/>
      <c r="F2334" s="117"/>
      <c r="G2334" s="117"/>
      <c r="H2334" s="117"/>
      <c r="I2334" s="216"/>
      <c r="J2334" s="216"/>
      <c r="K2334" s="216"/>
      <c r="L2334" s="216"/>
      <c r="M2334" s="216"/>
      <c r="N2334" s="216"/>
      <c r="O2334" s="216"/>
      <c r="P2334" s="216"/>
      <c r="Q2334" s="216"/>
      <c r="R2334" s="216"/>
      <c r="S2334" s="216"/>
      <c r="T2334" s="216"/>
      <c r="U2334" s="216"/>
      <c r="V2334" s="216"/>
    </row>
    <row r="2335" spans="1:22" x14ac:dyDescent="0.3">
      <c r="A2335" s="117" t="s">
        <v>11</v>
      </c>
      <c r="B2335" s="117" t="e">
        <f>(B2333*M2332-A2332*I2332)</f>
        <v>#VALUE!</v>
      </c>
      <c r="C2335" s="117" t="s">
        <v>19</v>
      </c>
      <c r="D2335" s="117"/>
      <c r="E2335" s="117" t="s">
        <v>40</v>
      </c>
      <c r="F2335" s="117"/>
      <c r="G2335" s="117"/>
      <c r="H2335" s="117"/>
      <c r="I2335" s="216"/>
      <c r="J2335" s="216"/>
      <c r="K2335" s="216"/>
      <c r="L2335" s="216"/>
      <c r="M2335" s="216"/>
      <c r="N2335" s="216"/>
      <c r="O2335" s="216"/>
      <c r="P2335" s="216"/>
      <c r="Q2335" s="216"/>
      <c r="R2335" s="216"/>
      <c r="S2335" s="216"/>
      <c r="T2335" s="216"/>
      <c r="U2335" s="216"/>
      <c r="V2335" s="216"/>
    </row>
    <row r="2336" spans="1:22" x14ac:dyDescent="0.3">
      <c r="A2336" s="117"/>
      <c r="B2336" s="117"/>
      <c r="C2336" s="117"/>
      <c r="D2336" s="117"/>
      <c r="E2336" s="117"/>
      <c r="F2336" s="117"/>
      <c r="G2336" s="117"/>
      <c r="H2336" s="117"/>
      <c r="I2336" s="216"/>
      <c r="J2336" s="216"/>
      <c r="K2336" s="216"/>
      <c r="L2336" s="216"/>
      <c r="M2336" s="216"/>
      <c r="N2336" s="216"/>
      <c r="O2336" s="216"/>
      <c r="P2336" s="216"/>
      <c r="Q2336" s="216"/>
      <c r="R2336" s="216"/>
      <c r="S2336" s="216"/>
      <c r="T2336" s="216"/>
      <c r="U2336" s="216"/>
      <c r="V2336" s="216"/>
    </row>
    <row r="2337" spans="1:22" x14ac:dyDescent="0.3">
      <c r="A2337" s="117" t="s">
        <v>16</v>
      </c>
      <c r="B2337" s="117" t="e">
        <f>(B2333*B2332-A2332^2)</f>
        <v>#VALUE!</v>
      </c>
      <c r="C2337" s="117" t="s">
        <v>0</v>
      </c>
      <c r="D2337" s="117"/>
      <c r="E2337" s="117" t="s">
        <v>41</v>
      </c>
      <c r="F2337" s="117"/>
      <c r="G2337" s="117"/>
      <c r="H2337" s="117"/>
      <c r="I2337" s="216"/>
      <c r="J2337" s="216"/>
      <c r="K2337" s="216"/>
      <c r="L2337" s="216"/>
      <c r="M2337" s="216"/>
      <c r="N2337" s="216"/>
      <c r="O2337" s="216"/>
      <c r="P2337" s="216"/>
      <c r="Q2337" s="216"/>
      <c r="R2337" s="216"/>
      <c r="S2337" s="216"/>
      <c r="T2337" s="216"/>
      <c r="U2337" s="216"/>
      <c r="V2337" s="216"/>
    </row>
    <row r="2338" spans="1:22" x14ac:dyDescent="0.3">
      <c r="A2338" s="117"/>
      <c r="B2338" s="117"/>
      <c r="C2338" s="117"/>
      <c r="D2338" s="117"/>
      <c r="E2338" s="117"/>
      <c r="F2338" s="117"/>
      <c r="G2338" s="117"/>
      <c r="H2338" s="117"/>
      <c r="I2338" s="216"/>
      <c r="J2338" s="216"/>
      <c r="K2338" s="216"/>
      <c r="L2338" s="216"/>
      <c r="M2338" s="216"/>
      <c r="N2338" s="216"/>
      <c r="O2338" s="216"/>
      <c r="P2338" s="216"/>
      <c r="Q2338" s="216"/>
      <c r="R2338" s="216"/>
      <c r="S2338" s="216"/>
      <c r="T2338" s="216"/>
      <c r="U2338" s="216"/>
      <c r="V2338" s="216"/>
    </row>
    <row r="2339" spans="1:22" x14ac:dyDescent="0.3">
      <c r="A2339" s="117" t="s">
        <v>15</v>
      </c>
      <c r="B2339" s="117">
        <f>(B2333*K2332-(I2332^2))</f>
        <v>0</v>
      </c>
      <c r="C2339" s="117"/>
      <c r="D2339" s="117"/>
      <c r="E2339" s="117"/>
      <c r="F2339" s="117"/>
      <c r="G2339" s="117"/>
      <c r="H2339" s="117"/>
      <c r="I2339" s="216"/>
      <c r="J2339" s="216"/>
      <c r="K2339" s="216"/>
      <c r="L2339" s="216"/>
      <c r="M2339" s="216"/>
      <c r="N2339" s="216"/>
      <c r="O2339" s="216"/>
      <c r="P2339" s="216"/>
      <c r="Q2339" s="216"/>
      <c r="R2339" s="216"/>
      <c r="S2339" s="216"/>
      <c r="T2339" s="216"/>
      <c r="U2339" s="216"/>
      <c r="V2339" s="216"/>
    </row>
    <row r="2340" spans="1:22" x14ac:dyDescent="0.3">
      <c r="A2340" s="117"/>
      <c r="B2340" s="117"/>
      <c r="C2340" s="117"/>
      <c r="D2340" s="117"/>
      <c r="E2340" s="117"/>
      <c r="F2340" s="117"/>
      <c r="G2340" s="117"/>
      <c r="H2340" s="117"/>
      <c r="I2340" s="216"/>
      <c r="J2340" s="216"/>
      <c r="K2340" s="216"/>
      <c r="L2340" s="216"/>
      <c r="M2340" s="216"/>
      <c r="N2340" s="216"/>
      <c r="O2340" s="216"/>
      <c r="P2340" s="216"/>
      <c r="Q2340" s="216"/>
      <c r="R2340" s="216"/>
      <c r="S2340" s="216"/>
      <c r="T2340" s="216"/>
      <c r="U2340" s="216"/>
      <c r="V2340" s="216"/>
    </row>
    <row r="2341" spans="1:22" x14ac:dyDescent="0.3">
      <c r="A2341" s="117"/>
      <c r="B2341" s="117"/>
      <c r="C2341" s="117" t="s">
        <v>35</v>
      </c>
      <c r="D2341" s="117"/>
      <c r="E2341" s="117"/>
      <c r="F2341" s="117" t="e">
        <f>ABS(B2335)/((B2337*B2339)^0.5)</f>
        <v>#VALUE!</v>
      </c>
      <c r="G2341" s="117"/>
      <c r="H2341" s="117"/>
      <c r="I2341" s="216"/>
      <c r="J2341" s="216"/>
      <c r="K2341" s="216"/>
      <c r="L2341" s="216"/>
      <c r="M2341" s="216"/>
      <c r="N2341" s="216"/>
      <c r="O2341" s="216"/>
      <c r="P2341" s="216"/>
      <c r="Q2341" s="216"/>
      <c r="R2341" s="216"/>
      <c r="S2341" s="216"/>
      <c r="T2341" s="216"/>
      <c r="U2341" s="216"/>
      <c r="V2341" s="216"/>
    </row>
    <row r="2342" spans="1:22" x14ac:dyDescent="0.3">
      <c r="A2342" s="117"/>
      <c r="B2342" s="117"/>
      <c r="C2342" s="117"/>
      <c r="D2342" s="117"/>
      <c r="E2342" s="117"/>
      <c r="F2342" s="117"/>
      <c r="G2342" s="117"/>
      <c r="H2342" s="117"/>
      <c r="I2342" s="216"/>
      <c r="J2342" s="216"/>
      <c r="K2342" s="216"/>
      <c r="L2342" s="216"/>
      <c r="M2342" s="216"/>
      <c r="N2342" s="216"/>
      <c r="O2342" s="216"/>
      <c r="P2342" s="216"/>
      <c r="Q2342" s="216"/>
      <c r="R2342" s="216"/>
      <c r="S2342" s="216"/>
      <c r="T2342" s="216"/>
      <c r="U2342" s="216"/>
      <c r="V2342" s="216"/>
    </row>
    <row r="2343" spans="1:22" x14ac:dyDescent="0.3">
      <c r="A2343" s="117"/>
      <c r="B2343" s="117"/>
      <c r="C2343" s="117" t="s">
        <v>36</v>
      </c>
      <c r="D2343" s="117"/>
      <c r="E2343" s="117"/>
      <c r="F2343" s="117" t="e">
        <f>IF(D2351*F2351=0,0,F2341)</f>
        <v>#VALUE!</v>
      </c>
      <c r="G2343" s="117"/>
      <c r="H2343" s="117"/>
      <c r="I2343" s="216"/>
      <c r="J2343" s="216"/>
      <c r="K2343" s="216"/>
      <c r="L2343" s="216"/>
      <c r="M2343" s="216"/>
      <c r="N2343" s="216"/>
      <c r="O2343" s="216"/>
      <c r="P2343" s="216"/>
      <c r="Q2343" s="216"/>
      <c r="R2343" s="216"/>
      <c r="S2343" s="216"/>
      <c r="T2343" s="216"/>
      <c r="U2343" s="216"/>
      <c r="V2343" s="216"/>
    </row>
    <row r="2344" spans="1:22" x14ac:dyDescent="0.3">
      <c r="A2344" s="117"/>
      <c r="B2344" s="117"/>
      <c r="C2344" s="117"/>
      <c r="D2344" s="117"/>
      <c r="E2344" s="117"/>
      <c r="F2344" s="117"/>
      <c r="G2344" s="117"/>
      <c r="H2344" s="117"/>
      <c r="I2344" s="216"/>
      <c r="J2344" s="216"/>
      <c r="K2344" s="216"/>
      <c r="L2344" s="216"/>
      <c r="M2344" s="216"/>
      <c r="N2344" s="216"/>
      <c r="O2344" s="216"/>
      <c r="P2344" s="216"/>
      <c r="Q2344" s="216"/>
      <c r="R2344" s="216"/>
      <c r="S2344" s="216"/>
      <c r="T2344" s="216"/>
      <c r="U2344" s="216"/>
      <c r="V2344" s="216"/>
    </row>
    <row r="2345" spans="1:22" x14ac:dyDescent="0.3">
      <c r="A2345" s="117"/>
      <c r="B2345" s="117"/>
      <c r="C2345" s="117" t="s">
        <v>28</v>
      </c>
      <c r="D2345" s="117" t="e">
        <f>(I2332-F2345*A2332)/B2333</f>
        <v>#VALUE!</v>
      </c>
      <c r="E2345" s="117" t="s">
        <v>31</v>
      </c>
      <c r="F2345" s="117" t="e">
        <f>(B2335/B2337)</f>
        <v>#VALUE!</v>
      </c>
      <c r="G2345" s="117"/>
      <c r="H2345" s="117"/>
      <c r="I2345" s="216"/>
      <c r="J2345" s="216"/>
      <c r="K2345" s="216"/>
      <c r="L2345" s="216"/>
      <c r="M2345" s="216"/>
      <c r="N2345" s="216"/>
      <c r="O2345" s="216"/>
      <c r="P2345" s="216"/>
      <c r="Q2345" s="216"/>
      <c r="R2345" s="216"/>
      <c r="S2345" s="216"/>
      <c r="T2345" s="216"/>
      <c r="U2345" s="216"/>
      <c r="V2345" s="216"/>
    </row>
    <row r="2346" spans="1:22" x14ac:dyDescent="0.3">
      <c r="A2346" s="117"/>
      <c r="B2346" s="117"/>
      <c r="C2346" s="117"/>
      <c r="D2346" s="117"/>
      <c r="E2346" s="117"/>
      <c r="F2346" s="117"/>
      <c r="G2346" s="117"/>
      <c r="H2346" s="117"/>
      <c r="I2346" s="216"/>
      <c r="J2346" s="216"/>
      <c r="K2346" s="216"/>
      <c r="L2346" s="216"/>
      <c r="M2346" s="216"/>
      <c r="N2346" s="216"/>
      <c r="O2346" s="216"/>
      <c r="P2346" s="216"/>
      <c r="Q2346" s="216"/>
      <c r="R2346" s="216"/>
      <c r="S2346" s="216"/>
      <c r="T2346" s="216"/>
      <c r="U2346" s="216"/>
      <c r="V2346" s="216"/>
    </row>
    <row r="2347" spans="1:22" x14ac:dyDescent="0.3">
      <c r="A2347" s="117"/>
      <c r="B2347" s="117"/>
      <c r="C2347" s="117" t="s">
        <v>29</v>
      </c>
      <c r="D2347" s="117" t="e">
        <f>((2.71828184^(-D2345/F2345)))-ABS(V2291-W2291)</f>
        <v>#VALUE!</v>
      </c>
      <c r="E2347" s="117" t="s">
        <v>32</v>
      </c>
      <c r="F2347" s="117">
        <f>'FALL A+F'!$F$159</f>
        <v>0</v>
      </c>
      <c r="G2347" s="117"/>
      <c r="H2347" s="117"/>
      <c r="I2347" s="216"/>
      <c r="J2347" s="216"/>
      <c r="K2347" s="216"/>
      <c r="L2347" s="216"/>
      <c r="M2347" s="216"/>
      <c r="N2347" s="216"/>
      <c r="O2347" s="216"/>
      <c r="P2347" s="216"/>
      <c r="Q2347" s="216"/>
      <c r="R2347" s="216"/>
      <c r="S2347" s="216"/>
      <c r="T2347" s="216"/>
      <c r="U2347" s="216"/>
      <c r="V2347" s="216"/>
    </row>
    <row r="2348" spans="1:22" x14ac:dyDescent="0.3">
      <c r="A2348" s="117"/>
      <c r="B2348" s="117"/>
      <c r="C2348" s="117"/>
      <c r="D2348" s="117"/>
      <c r="E2348" s="117"/>
      <c r="F2348" s="117"/>
      <c r="G2348" s="117"/>
      <c r="H2348" s="117"/>
      <c r="I2348" s="216"/>
      <c r="J2348" s="216"/>
      <c r="K2348" s="216"/>
      <c r="L2348" s="216"/>
      <c r="M2348" s="216"/>
      <c r="N2348" s="216"/>
      <c r="O2348" s="216"/>
      <c r="P2348" s="216"/>
      <c r="Q2348" s="216"/>
      <c r="R2348" s="216"/>
      <c r="S2348" s="216"/>
      <c r="T2348" s="216"/>
      <c r="U2348" s="216"/>
      <c r="V2348" s="216"/>
    </row>
    <row r="2349" spans="1:22" x14ac:dyDescent="0.3">
      <c r="A2349" s="117"/>
      <c r="B2349" s="117"/>
      <c r="C2349" s="117" t="s">
        <v>30</v>
      </c>
      <c r="D2349" s="117">
        <f>(E2330+F2349)</f>
        <v>57.6</v>
      </c>
      <c r="E2349" s="117" t="s">
        <v>20</v>
      </c>
      <c r="F2349" s="117">
        <f>(MAX(B2210:B2249)-MIN(B2210:B2249))*5.4</f>
        <v>48.6</v>
      </c>
      <c r="G2349" s="117"/>
      <c r="H2349" s="117"/>
      <c r="I2349" s="216"/>
      <c r="J2349" s="216"/>
      <c r="K2349" s="216"/>
      <c r="L2349" s="216"/>
      <c r="M2349" s="216"/>
      <c r="N2349" s="216"/>
      <c r="O2349" s="216"/>
      <c r="P2349" s="216"/>
      <c r="Q2349" s="216"/>
      <c r="R2349" s="216"/>
      <c r="S2349" s="216"/>
      <c r="T2349" s="216"/>
      <c r="U2349" s="216"/>
      <c r="V2349" s="216"/>
    </row>
    <row r="2350" spans="1:22" x14ac:dyDescent="0.3">
      <c r="A2350" s="117"/>
      <c r="B2350" s="117"/>
      <c r="C2350" s="117"/>
      <c r="D2350" s="117"/>
      <c r="E2350" s="117"/>
      <c r="F2350" s="117"/>
      <c r="G2350" s="117"/>
      <c r="H2350" s="117"/>
      <c r="I2350" s="216"/>
      <c r="J2350" s="216"/>
      <c r="K2350" s="216"/>
      <c r="L2350" s="216"/>
      <c r="M2350" s="216"/>
      <c r="N2350" s="216"/>
      <c r="O2350" s="216"/>
      <c r="P2350" s="216"/>
      <c r="Q2350" s="216"/>
      <c r="R2350" s="216"/>
      <c r="S2350" s="216"/>
      <c r="T2350" s="216"/>
      <c r="U2350" s="216"/>
      <c r="V2350" s="216"/>
    </row>
    <row r="2351" spans="1:22" x14ac:dyDescent="0.3">
      <c r="A2351" s="117"/>
      <c r="B2351" s="117"/>
      <c r="C2351" s="117" t="s">
        <v>22</v>
      </c>
      <c r="D2351" s="117" t="e">
        <f>IF(A2330&lt;D2347,0,F2341)</f>
        <v>#VALUE!</v>
      </c>
      <c r="E2351" s="117" t="s">
        <v>24</v>
      </c>
      <c r="F2351" s="117" t="e">
        <f>IF(A2291&gt;D2347,0,D2347)</f>
        <v>#VALUE!</v>
      </c>
      <c r="G2351" s="117"/>
      <c r="H2351" s="117"/>
      <c r="I2351" s="216"/>
      <c r="J2351" s="216"/>
      <c r="K2351" s="216"/>
      <c r="L2351" s="216"/>
      <c r="M2351" s="216"/>
      <c r="N2351" s="216"/>
      <c r="O2351" s="216"/>
      <c r="P2351" s="216"/>
      <c r="Q2351" s="216"/>
      <c r="R2351" s="216"/>
      <c r="S2351" s="216"/>
      <c r="T2351" s="216"/>
      <c r="U2351" s="216"/>
      <c r="V2351" s="216"/>
    </row>
    <row r="2352" spans="1:22" x14ac:dyDescent="0.3">
      <c r="A2352" s="117"/>
      <c r="B2352" s="117"/>
      <c r="C2352" s="117"/>
      <c r="D2352" s="117"/>
      <c r="E2352" s="117"/>
      <c r="F2352" s="117"/>
      <c r="G2352" s="117"/>
      <c r="H2352" s="117"/>
      <c r="I2352" s="216"/>
      <c r="J2352" s="216"/>
      <c r="K2352" s="216"/>
      <c r="L2352" s="216"/>
      <c r="M2352" s="216"/>
      <c r="N2352" s="216"/>
      <c r="O2352" s="216"/>
      <c r="P2352" s="216"/>
      <c r="Q2352" s="216"/>
      <c r="R2352" s="216"/>
      <c r="S2352" s="216"/>
      <c r="T2352" s="216"/>
      <c r="U2352" s="216"/>
      <c r="V2352" s="216"/>
    </row>
    <row r="2353" spans="1:22" x14ac:dyDescent="0.3">
      <c r="A2353" s="117"/>
      <c r="B2353" s="117"/>
      <c r="C2353" s="117" t="s">
        <v>23</v>
      </c>
      <c r="D2353" s="117" t="s">
        <v>21</v>
      </c>
      <c r="E2353" s="117"/>
      <c r="F2353" s="117"/>
      <c r="G2353" s="117"/>
      <c r="H2353" s="117"/>
      <c r="I2353" s="216"/>
      <c r="J2353" s="216"/>
      <c r="K2353" s="216"/>
      <c r="L2353" s="216"/>
      <c r="M2353" s="216"/>
      <c r="N2353" s="216"/>
      <c r="O2353" s="216"/>
      <c r="P2353" s="216"/>
      <c r="Q2353" s="216"/>
      <c r="R2353" s="216"/>
      <c r="S2353" s="216"/>
      <c r="T2353" s="216"/>
      <c r="U2353" s="216"/>
      <c r="V2353" s="216"/>
    </row>
    <row r="2354" spans="1:22" x14ac:dyDescent="0.3">
      <c r="A2354" s="117"/>
      <c r="B2354" s="117"/>
      <c r="C2354" s="117"/>
      <c r="D2354" s="117"/>
      <c r="E2354" s="117"/>
      <c r="F2354" s="117"/>
      <c r="G2354" s="117"/>
      <c r="H2354" s="117"/>
      <c r="I2354" s="216"/>
      <c r="J2354" s="216"/>
      <c r="K2354" s="216"/>
      <c r="L2354" s="216"/>
      <c r="M2354" s="216"/>
      <c r="N2354" s="216"/>
      <c r="O2354" s="216"/>
      <c r="P2354" s="216"/>
      <c r="Q2354" s="216"/>
      <c r="R2354" s="216"/>
      <c r="S2354" s="216"/>
      <c r="T2354" s="216"/>
      <c r="U2354" s="216"/>
      <c r="V2354" s="216"/>
    </row>
    <row r="2355" spans="1:22" x14ac:dyDescent="0.3">
      <c r="A2355" s="117"/>
      <c r="B2355" s="117"/>
      <c r="C2355" s="117"/>
      <c r="D2355" s="117"/>
      <c r="E2355" s="117"/>
      <c r="F2355" s="117"/>
      <c r="G2355" s="117"/>
      <c r="H2355" s="117"/>
      <c r="I2355" s="216"/>
      <c r="J2355" s="216"/>
      <c r="K2355" s="216"/>
      <c r="L2355" s="216"/>
      <c r="M2355" s="216"/>
      <c r="N2355" s="216"/>
      <c r="O2355" s="216"/>
      <c r="P2355" s="216"/>
      <c r="Q2355" s="216"/>
      <c r="R2355" s="216"/>
      <c r="S2355" s="216"/>
      <c r="T2355" s="216"/>
      <c r="U2355" s="216"/>
      <c r="V2355" s="216"/>
    </row>
    <row r="2356" spans="1:22" x14ac:dyDescent="0.3">
      <c r="A2356" s="117"/>
      <c r="B2356" s="117"/>
      <c r="C2356" s="117" t="s">
        <v>25</v>
      </c>
      <c r="D2356" s="117"/>
      <c r="E2356" s="117"/>
      <c r="F2356" s="117"/>
      <c r="G2356" s="117"/>
      <c r="H2356" s="117"/>
      <c r="I2356" s="216"/>
      <c r="J2356" s="216"/>
      <c r="K2356" s="216"/>
      <c r="L2356" s="216"/>
      <c r="M2356" s="216"/>
      <c r="N2356" s="216"/>
      <c r="O2356" s="216"/>
      <c r="P2356" s="216"/>
      <c r="Q2356" s="216"/>
      <c r="R2356" s="216"/>
      <c r="S2356" s="216"/>
      <c r="T2356" s="216"/>
      <c r="U2356" s="216"/>
      <c r="V2356" s="216"/>
    </row>
    <row r="2357" spans="1:22" x14ac:dyDescent="0.3">
      <c r="A2357" s="117"/>
      <c r="B2357" s="117"/>
      <c r="C2357" s="117"/>
      <c r="D2357" s="117"/>
      <c r="E2357" s="117"/>
      <c r="F2357" s="117"/>
      <c r="G2357" s="117"/>
      <c r="H2357" s="117"/>
      <c r="I2357" s="216"/>
      <c r="J2357" s="216"/>
      <c r="K2357" s="216"/>
      <c r="L2357" s="216"/>
      <c r="M2357" s="216"/>
      <c r="N2357" s="216"/>
      <c r="O2357" s="216"/>
      <c r="P2357" s="216"/>
      <c r="Q2357" s="216"/>
      <c r="R2357" s="216"/>
      <c r="S2357" s="216"/>
      <c r="T2357" s="216"/>
      <c r="U2357" s="216"/>
      <c r="V2357" s="216"/>
    </row>
    <row r="2358" spans="1:22" x14ac:dyDescent="0.3">
      <c r="A2358" s="117"/>
      <c r="B2358" s="117"/>
      <c r="C2358" s="117" t="s">
        <v>26</v>
      </c>
      <c r="D2358" s="117">
        <v>700</v>
      </c>
      <c r="E2358" s="117" t="s">
        <v>33</v>
      </c>
      <c r="F2358" s="117" t="e">
        <f>((2.71828184^(F2345*LN((D2358)+ABS(V2291-W2291)))+D2345)/((2.71828184^(F2345*LN((D2358)+ABS(V2291-W2291)))+D2345)+1))*1</f>
        <v>#VALUE!</v>
      </c>
      <c r="G2358" s="117"/>
      <c r="H2358" s="117"/>
      <c r="I2358" s="216"/>
      <c r="J2358" s="216"/>
      <c r="K2358" s="216"/>
      <c r="L2358" s="216"/>
      <c r="M2358" s="216"/>
      <c r="N2358" s="216"/>
      <c r="O2358" s="216"/>
      <c r="P2358" s="216"/>
      <c r="Q2358" s="216"/>
      <c r="R2358" s="216"/>
      <c r="S2358" s="216"/>
      <c r="T2358" s="216"/>
      <c r="U2358" s="216"/>
      <c r="V2358" s="216"/>
    </row>
    <row r="2359" spans="1:22" x14ac:dyDescent="0.3">
      <c r="A2359" s="117"/>
      <c r="B2359" s="117"/>
      <c r="C2359" s="117" t="s">
        <v>49</v>
      </c>
      <c r="D2359" s="117"/>
      <c r="E2359" s="117"/>
      <c r="F2359" s="117"/>
      <c r="G2359" s="117"/>
      <c r="H2359" s="117"/>
      <c r="I2359" s="216"/>
      <c r="J2359" s="216"/>
      <c r="K2359" s="216"/>
      <c r="L2359" s="216"/>
      <c r="M2359" s="216"/>
      <c r="N2359" s="216"/>
      <c r="O2359" s="216"/>
      <c r="P2359" s="216"/>
      <c r="Q2359" s="216"/>
      <c r="R2359" s="216"/>
      <c r="S2359" s="216"/>
      <c r="T2359" s="216"/>
      <c r="U2359" s="216"/>
      <c r="V2359" s="216"/>
    </row>
    <row r="2360" spans="1:22" x14ac:dyDescent="0.3">
      <c r="A2360" s="117"/>
      <c r="B2360" s="117"/>
      <c r="C2360" s="117"/>
      <c r="D2360" s="117"/>
      <c r="E2360" s="117"/>
      <c r="F2360" s="117"/>
      <c r="G2360" s="117"/>
      <c r="H2360" s="117"/>
      <c r="I2360" s="216"/>
      <c r="J2360" s="216"/>
      <c r="K2360" s="216"/>
      <c r="L2360" s="216"/>
      <c r="M2360" s="216"/>
      <c r="N2360" s="216"/>
      <c r="O2360" s="216"/>
      <c r="P2360" s="216"/>
      <c r="Q2360" s="216"/>
      <c r="R2360" s="216"/>
      <c r="S2360" s="216"/>
      <c r="T2360" s="216"/>
      <c r="U2360" s="216"/>
      <c r="V2360" s="216"/>
    </row>
    <row r="2361" spans="1:22" x14ac:dyDescent="0.3">
      <c r="A2361" s="117"/>
      <c r="B2361" s="117"/>
      <c r="C2361" s="117" t="s">
        <v>27</v>
      </c>
      <c r="D2361" s="117">
        <v>302.83999999999997</v>
      </c>
      <c r="E2361" s="117" t="s">
        <v>34</v>
      </c>
      <c r="F2361" s="117" t="e">
        <f>(2.71828184^((LN((D2361/D2349)/(1-(D2361/D2349)))-D2345)/F2345))</f>
        <v>#NUM!</v>
      </c>
      <c r="G2361" s="117"/>
      <c r="H2361" s="117"/>
      <c r="I2361" s="216"/>
      <c r="J2361" s="216"/>
      <c r="K2361" s="216"/>
      <c r="L2361" s="216"/>
      <c r="M2361" s="216"/>
      <c r="N2361" s="216"/>
      <c r="O2361" s="216"/>
      <c r="P2361" s="216"/>
      <c r="Q2361" s="216"/>
      <c r="R2361" s="216"/>
      <c r="S2361" s="216"/>
      <c r="T2361" s="216"/>
      <c r="U2361" s="216"/>
      <c r="V2361" s="216"/>
    </row>
    <row r="2362" spans="1:22" x14ac:dyDescent="0.3">
      <c r="A2362" s="117"/>
      <c r="B2362" s="117"/>
      <c r="C2362" s="117" t="s">
        <v>38</v>
      </c>
      <c r="D2362" s="117"/>
      <c r="E2362" s="117"/>
      <c r="F2362" s="117"/>
      <c r="G2362" s="117"/>
      <c r="H2362" s="117"/>
      <c r="I2362" s="216"/>
      <c r="J2362" s="216"/>
      <c r="K2362" s="216"/>
      <c r="L2362" s="216"/>
      <c r="M2362" s="216"/>
      <c r="N2362" s="216"/>
      <c r="O2362" s="216"/>
      <c r="P2362" s="216"/>
      <c r="Q2362" s="216"/>
      <c r="R2362" s="216"/>
      <c r="S2362" s="216"/>
      <c r="T2362" s="216"/>
      <c r="U2362" s="216"/>
      <c r="V2362" s="216"/>
    </row>
    <row r="2363" spans="1:22" x14ac:dyDescent="0.3">
      <c r="A2363" s="117"/>
      <c r="B2363" s="117"/>
      <c r="C2363" s="117" t="s">
        <v>39</v>
      </c>
      <c r="D2363" s="117"/>
      <c r="E2363" s="117"/>
      <c r="F2363" s="117"/>
      <c r="G2363" s="117"/>
      <c r="H2363" s="117"/>
      <c r="I2363" s="216"/>
      <c r="J2363" s="216"/>
      <c r="K2363" s="216"/>
      <c r="L2363" s="216"/>
      <c r="M2363" s="216"/>
      <c r="N2363" s="216"/>
      <c r="O2363" s="216"/>
      <c r="P2363" s="216"/>
      <c r="Q2363" s="216"/>
      <c r="R2363" s="216"/>
      <c r="S2363" s="216"/>
      <c r="T2363" s="216"/>
      <c r="U2363" s="216"/>
      <c r="V2363" s="216"/>
    </row>
    <row r="2364" spans="1:22" x14ac:dyDescent="0.3">
      <c r="A2364" s="117"/>
      <c r="B2364" s="117"/>
      <c r="C2364" s="117"/>
      <c r="D2364" s="117"/>
      <c r="E2364" s="117"/>
      <c r="F2364" s="117"/>
      <c r="G2364" s="117"/>
      <c r="H2364" s="117"/>
      <c r="I2364" s="216"/>
      <c r="J2364" s="216"/>
      <c r="K2364" s="216"/>
      <c r="L2364" s="216"/>
      <c r="M2364" s="216"/>
      <c r="N2364" s="216"/>
      <c r="O2364" s="216"/>
      <c r="P2364" s="216"/>
      <c r="Q2364" s="216"/>
      <c r="R2364" s="216"/>
      <c r="S2364" s="216"/>
      <c r="T2364" s="216"/>
      <c r="U2364" s="216"/>
      <c r="V2364" s="216"/>
    </row>
    <row r="2365" spans="1:22" x14ac:dyDescent="0.3">
      <c r="A2365" s="117"/>
      <c r="B2365" s="117"/>
      <c r="C2365" s="117"/>
      <c r="D2365" s="117"/>
      <c r="E2365" s="117"/>
      <c r="F2365" s="117"/>
      <c r="G2365" s="117"/>
      <c r="H2365" s="117"/>
      <c r="I2365" s="216"/>
      <c r="J2365" s="216"/>
      <c r="K2365" s="216"/>
      <c r="L2365" s="216"/>
      <c r="M2365" s="216"/>
      <c r="N2365" s="216"/>
      <c r="O2365" s="216"/>
      <c r="P2365" s="216"/>
      <c r="Q2365" s="216"/>
      <c r="R2365" s="216"/>
      <c r="S2365" s="216"/>
      <c r="T2365" s="216"/>
      <c r="U2365" s="216"/>
      <c r="V2365" s="216"/>
    </row>
    <row r="2366" spans="1:22" x14ac:dyDescent="0.3">
      <c r="A2366" s="117"/>
      <c r="B2366" s="117"/>
      <c r="C2366" s="117"/>
      <c r="D2366" s="117"/>
      <c r="E2366" s="117"/>
      <c r="F2366" s="117"/>
      <c r="G2366" s="117"/>
      <c r="H2366" s="117"/>
      <c r="I2366" s="216"/>
      <c r="J2366" s="216"/>
      <c r="K2366" s="216"/>
      <c r="L2366" s="216"/>
      <c r="M2366" s="216"/>
      <c r="N2366" s="216"/>
      <c r="O2366" s="216"/>
      <c r="P2366" s="216"/>
      <c r="Q2366" s="216"/>
      <c r="R2366" s="216"/>
      <c r="S2366" s="216"/>
      <c r="T2366" s="216"/>
      <c r="U2366" s="216"/>
      <c r="V2366" s="216"/>
    </row>
    <row r="2367" spans="1:22" x14ac:dyDescent="0.3">
      <c r="A2367" s="117"/>
      <c r="B2367" s="117"/>
      <c r="C2367" s="117"/>
      <c r="D2367" s="117"/>
      <c r="E2367" s="117"/>
      <c r="F2367" s="117"/>
      <c r="G2367" s="117"/>
      <c r="H2367" s="117"/>
      <c r="I2367" s="216"/>
      <c r="J2367" s="216"/>
      <c r="K2367" s="216"/>
      <c r="L2367" s="216"/>
      <c r="M2367" s="216"/>
      <c r="N2367" s="216"/>
      <c r="O2367" s="216"/>
      <c r="P2367" s="216"/>
      <c r="Q2367" s="216"/>
      <c r="R2367" s="216"/>
      <c r="S2367" s="216"/>
      <c r="T2367" s="216"/>
      <c r="U2367" s="216"/>
      <c r="V2367" s="216"/>
    </row>
    <row r="2368" spans="1:22" x14ac:dyDescent="0.3">
      <c r="A2368" s="117"/>
      <c r="B2368" s="117"/>
      <c r="C2368" s="117"/>
      <c r="D2368" s="117"/>
      <c r="E2368" s="117"/>
      <c r="F2368" s="117"/>
      <c r="G2368" s="117"/>
      <c r="H2368" s="117"/>
      <c r="I2368" s="216"/>
      <c r="J2368" s="216"/>
      <c r="K2368" s="216"/>
      <c r="L2368" s="216"/>
      <c r="M2368" s="216"/>
      <c r="N2368" s="216"/>
      <c r="O2368" s="216"/>
      <c r="P2368" s="216"/>
      <c r="Q2368" s="216"/>
      <c r="R2368" s="216"/>
      <c r="S2368" s="216"/>
      <c r="T2368" s="216"/>
      <c r="U2368" s="216"/>
      <c r="V2368" s="216"/>
    </row>
    <row r="2369" spans="1:22" x14ac:dyDescent="0.3">
      <c r="A2369" s="117"/>
      <c r="B2369" s="117"/>
      <c r="C2369" s="117"/>
      <c r="D2369" s="117"/>
      <c r="E2369" s="117"/>
      <c r="F2369" s="117"/>
      <c r="G2369" s="117"/>
      <c r="H2369" s="117"/>
      <c r="I2369" s="216"/>
      <c r="J2369" s="216"/>
      <c r="K2369" s="216"/>
      <c r="L2369" s="216"/>
      <c r="M2369" s="216"/>
      <c r="N2369" s="216"/>
      <c r="O2369" s="216"/>
      <c r="P2369" s="216"/>
      <c r="Q2369" s="216"/>
      <c r="R2369" s="216"/>
      <c r="S2369" s="216"/>
      <c r="T2369" s="216"/>
      <c r="U2369" s="216"/>
      <c r="V2369" s="216"/>
    </row>
    <row r="2370" spans="1:22" x14ac:dyDescent="0.3">
      <c r="A2370" s="117"/>
      <c r="B2370" s="117"/>
      <c r="C2370" s="117"/>
      <c r="D2370" s="117"/>
      <c r="E2370" s="117"/>
      <c r="F2370" s="117"/>
      <c r="G2370" s="117"/>
      <c r="H2370" s="117"/>
      <c r="I2370" s="216"/>
      <c r="J2370" s="216"/>
      <c r="K2370" s="216"/>
      <c r="L2370" s="216"/>
      <c r="M2370" s="216"/>
      <c r="N2370" s="216"/>
      <c r="O2370" s="216"/>
      <c r="P2370" s="216"/>
      <c r="Q2370" s="216"/>
      <c r="R2370" s="216"/>
      <c r="S2370" s="216"/>
      <c r="T2370" s="216"/>
      <c r="U2370" s="216"/>
      <c r="V2370" s="216"/>
    </row>
    <row r="2371" spans="1:22" x14ac:dyDescent="0.3">
      <c r="A2371" s="117" t="s">
        <v>7</v>
      </c>
      <c r="B2371" s="117" t="s">
        <v>8</v>
      </c>
      <c r="C2371" s="117" t="s">
        <v>12</v>
      </c>
      <c r="D2371" s="117" t="s">
        <v>9</v>
      </c>
      <c r="E2371" s="117" t="s">
        <v>10</v>
      </c>
      <c r="F2371" s="117" t="s">
        <v>17</v>
      </c>
      <c r="G2371" s="117" t="s">
        <v>14</v>
      </c>
      <c r="H2371" s="117"/>
      <c r="I2371" s="216"/>
      <c r="J2371" s="216"/>
      <c r="K2371" s="216"/>
      <c r="L2371" s="216"/>
      <c r="M2371" s="216"/>
      <c r="N2371" s="216"/>
      <c r="O2371" s="216"/>
      <c r="P2371" s="216"/>
      <c r="Q2371" s="216"/>
      <c r="R2371" s="216"/>
      <c r="S2371" s="216"/>
      <c r="T2371" s="216"/>
      <c r="U2371" s="216"/>
      <c r="V2371" s="216"/>
    </row>
    <row r="2372" spans="1:22" x14ac:dyDescent="0.3">
      <c r="A2372" s="117">
        <f t="shared" ref="A2372:B2391" si="161">A6</f>
        <v>0</v>
      </c>
      <c r="B2372" s="117">
        <f t="shared" si="161"/>
        <v>0</v>
      </c>
      <c r="C2372" s="117">
        <f t="shared" ref="C2372:C2411" si="162">(A2372^2)</f>
        <v>0</v>
      </c>
      <c r="D2372" s="117">
        <f>IF(B2372=0,E2372,B2372)</f>
        <v>9</v>
      </c>
      <c r="E2372" s="117">
        <f>MAX(B2372:B2411)</f>
        <v>9</v>
      </c>
      <c r="F2372" s="117">
        <f>IF(B2372="","",(((E2372+F2430)/(D2372))-10^-0.0000001)^-1)</f>
        <v>0.1785714212290028</v>
      </c>
      <c r="G2372" s="117">
        <f>IF(B2372="",1,F2372)</f>
        <v>0.1785714212290028</v>
      </c>
      <c r="H2372" s="117"/>
      <c r="I2372" s="216"/>
      <c r="J2372" s="216"/>
      <c r="K2372" s="216"/>
      <c r="L2372" s="216"/>
      <c r="M2372" s="216"/>
      <c r="N2372" s="216"/>
      <c r="O2372" s="216"/>
      <c r="P2372" s="216"/>
      <c r="Q2372" s="216"/>
      <c r="R2372" s="216"/>
      <c r="S2372" s="216"/>
      <c r="T2372" s="216"/>
      <c r="U2372" s="216"/>
      <c r="V2372" s="216"/>
    </row>
    <row r="2373" spans="1:22" x14ac:dyDescent="0.3">
      <c r="A2373" s="117">
        <f t="shared" si="161"/>
        <v>0</v>
      </c>
      <c r="B2373" s="117">
        <f t="shared" si="161"/>
        <v>0</v>
      </c>
      <c r="C2373" s="117">
        <f t="shared" si="162"/>
        <v>0</v>
      </c>
      <c r="D2373" s="117">
        <f t="shared" ref="D2373:D2411" si="163">IF(B2373=0,E2373,B2373)</f>
        <v>9</v>
      </c>
      <c r="E2373" s="117">
        <f>(E2372)</f>
        <v>9</v>
      </c>
      <c r="F2373" s="117">
        <f>IF(B2373="","",(((E2373+F2430)/(D2373))-10^-0.0000001)^-1)</f>
        <v>0.1785714212290028</v>
      </c>
      <c r="G2373" s="117">
        <f t="shared" ref="G2373:G2411" si="164">IF(B2373="",1,F2373)</f>
        <v>0.1785714212290028</v>
      </c>
      <c r="H2373" s="117"/>
      <c r="I2373" s="216"/>
      <c r="J2373" s="216"/>
      <c r="K2373" s="216"/>
      <c r="L2373" s="216"/>
      <c r="M2373" s="216"/>
      <c r="N2373" s="216"/>
      <c r="O2373" s="216"/>
      <c r="P2373" s="216"/>
      <c r="Q2373" s="216"/>
      <c r="R2373" s="216"/>
      <c r="S2373" s="216"/>
      <c r="T2373" s="216"/>
      <c r="U2373" s="216"/>
      <c r="V2373" s="216"/>
    </row>
    <row r="2374" spans="1:22" x14ac:dyDescent="0.3">
      <c r="A2374" s="117">
        <f t="shared" si="161"/>
        <v>0</v>
      </c>
      <c r="B2374" s="117">
        <f t="shared" si="161"/>
        <v>0</v>
      </c>
      <c r="C2374" s="117">
        <f t="shared" si="162"/>
        <v>0</v>
      </c>
      <c r="D2374" s="117">
        <f t="shared" si="163"/>
        <v>9</v>
      </c>
      <c r="E2374" s="117">
        <f t="shared" ref="E2374:E2411" si="165">(E2373)</f>
        <v>9</v>
      </c>
      <c r="F2374" s="117">
        <f>IF(B2374="","",(((E2374+F2430)/(D2374))-10^-0.0000001)^-1)</f>
        <v>0.1785714212290028</v>
      </c>
      <c r="G2374" s="117">
        <f t="shared" si="164"/>
        <v>0.1785714212290028</v>
      </c>
      <c r="H2374" s="117"/>
      <c r="I2374" s="216"/>
      <c r="J2374" s="216"/>
      <c r="K2374" s="216"/>
      <c r="L2374" s="216"/>
      <c r="M2374" s="216"/>
      <c r="N2374" s="216"/>
      <c r="O2374" s="216"/>
      <c r="P2374" s="216"/>
      <c r="Q2374" s="216"/>
      <c r="R2374" s="216"/>
      <c r="S2374" s="216"/>
      <c r="T2374" s="216"/>
      <c r="U2374" s="216"/>
      <c r="V2374" s="216"/>
    </row>
    <row r="2375" spans="1:22" x14ac:dyDescent="0.3">
      <c r="A2375" s="117">
        <f t="shared" si="161"/>
        <v>0</v>
      </c>
      <c r="B2375" s="117">
        <f t="shared" si="161"/>
        <v>0</v>
      </c>
      <c r="C2375" s="117">
        <f t="shared" si="162"/>
        <v>0</v>
      </c>
      <c r="D2375" s="117">
        <f t="shared" si="163"/>
        <v>9</v>
      </c>
      <c r="E2375" s="117">
        <f t="shared" si="165"/>
        <v>9</v>
      </c>
      <c r="F2375" s="117">
        <f>IF(B2375="","",(((E2375+F2430)/(D2375))-10^-0.0000001)^-1)</f>
        <v>0.1785714212290028</v>
      </c>
      <c r="G2375" s="117">
        <f t="shared" si="164"/>
        <v>0.1785714212290028</v>
      </c>
      <c r="H2375" s="117"/>
      <c r="I2375" s="216"/>
      <c r="J2375" s="216"/>
      <c r="K2375" s="216"/>
      <c r="L2375" s="216"/>
      <c r="M2375" s="216"/>
      <c r="N2375" s="216"/>
      <c r="O2375" s="216"/>
      <c r="P2375" s="216"/>
      <c r="Q2375" s="216"/>
      <c r="R2375" s="216"/>
      <c r="S2375" s="216"/>
      <c r="T2375" s="216"/>
      <c r="U2375" s="216"/>
      <c r="V2375" s="216"/>
    </row>
    <row r="2376" spans="1:22" x14ac:dyDescent="0.3">
      <c r="A2376" s="117">
        <f t="shared" si="161"/>
        <v>0</v>
      </c>
      <c r="B2376" s="117">
        <f t="shared" si="161"/>
        <v>0</v>
      </c>
      <c r="C2376" s="117">
        <f t="shared" si="162"/>
        <v>0</v>
      </c>
      <c r="D2376" s="117">
        <f t="shared" si="163"/>
        <v>9</v>
      </c>
      <c r="E2376" s="117">
        <f t="shared" si="165"/>
        <v>9</v>
      </c>
      <c r="F2376" s="117">
        <f>IF(B2376="","",(((E2376+F2430)/(D2376))-10^-0.0000001)^-1)</f>
        <v>0.1785714212290028</v>
      </c>
      <c r="G2376" s="117">
        <f t="shared" si="164"/>
        <v>0.1785714212290028</v>
      </c>
      <c r="H2376" s="117"/>
      <c r="I2376" s="216"/>
      <c r="J2376" s="216"/>
      <c r="K2376" s="216"/>
      <c r="L2376" s="216"/>
      <c r="M2376" s="216"/>
      <c r="N2376" s="216"/>
      <c r="O2376" s="216"/>
      <c r="P2376" s="216"/>
      <c r="Q2376" s="216"/>
      <c r="R2376" s="216"/>
      <c r="S2376" s="216"/>
      <c r="T2376" s="216"/>
      <c r="U2376" s="216"/>
      <c r="V2376" s="216"/>
    </row>
    <row r="2377" spans="1:22" x14ac:dyDescent="0.3">
      <c r="A2377" s="117">
        <f t="shared" si="161"/>
        <v>0</v>
      </c>
      <c r="B2377" s="117">
        <f t="shared" si="161"/>
        <v>0</v>
      </c>
      <c r="C2377" s="117">
        <f t="shared" si="162"/>
        <v>0</v>
      </c>
      <c r="D2377" s="117">
        <f t="shared" si="163"/>
        <v>9</v>
      </c>
      <c r="E2377" s="117">
        <f t="shared" si="165"/>
        <v>9</v>
      </c>
      <c r="F2377" s="117">
        <f>IF(B2377="","",(((E2377+F2430)/(D2377))-10^-0.0000001)^-1)</f>
        <v>0.1785714212290028</v>
      </c>
      <c r="G2377" s="117">
        <f t="shared" si="164"/>
        <v>0.1785714212290028</v>
      </c>
      <c r="H2377" s="117"/>
      <c r="I2377" s="216"/>
      <c r="J2377" s="216"/>
      <c r="K2377" s="216"/>
      <c r="L2377" s="216"/>
      <c r="M2377" s="216"/>
      <c r="N2377" s="216"/>
      <c r="O2377" s="216"/>
      <c r="P2377" s="216"/>
      <c r="Q2377" s="216"/>
      <c r="R2377" s="216"/>
      <c r="S2377" s="216"/>
      <c r="T2377" s="216"/>
      <c r="U2377" s="216"/>
      <c r="V2377" s="216"/>
    </row>
    <row r="2378" spans="1:22" x14ac:dyDescent="0.3">
      <c r="A2378" s="117">
        <f t="shared" si="161"/>
        <v>0</v>
      </c>
      <c r="B2378" s="117">
        <f t="shared" si="161"/>
        <v>0</v>
      </c>
      <c r="C2378" s="117">
        <f t="shared" si="162"/>
        <v>0</v>
      </c>
      <c r="D2378" s="117">
        <f t="shared" si="163"/>
        <v>9</v>
      </c>
      <c r="E2378" s="117">
        <f t="shared" si="165"/>
        <v>9</v>
      </c>
      <c r="F2378" s="117">
        <f>IF(B2378="","",(((E2378+F2430)/(D2378))-10^-0.0000001)^-1)</f>
        <v>0.1785714212290028</v>
      </c>
      <c r="G2378" s="117">
        <f t="shared" si="164"/>
        <v>0.1785714212290028</v>
      </c>
      <c r="H2378" s="117"/>
      <c r="I2378" s="216"/>
      <c r="J2378" s="216"/>
      <c r="K2378" s="216"/>
      <c r="L2378" s="216"/>
      <c r="M2378" s="216"/>
      <c r="N2378" s="216"/>
      <c r="O2378" s="216"/>
      <c r="P2378" s="216"/>
      <c r="Q2378" s="216"/>
      <c r="R2378" s="216"/>
      <c r="S2378" s="216"/>
      <c r="T2378" s="216"/>
      <c r="U2378" s="216"/>
      <c r="V2378" s="216"/>
    </row>
    <row r="2379" spans="1:22" x14ac:dyDescent="0.3">
      <c r="A2379" s="117">
        <f t="shared" si="161"/>
        <v>0</v>
      </c>
      <c r="B2379" s="117">
        <f t="shared" si="161"/>
        <v>0</v>
      </c>
      <c r="C2379" s="117">
        <f t="shared" si="162"/>
        <v>0</v>
      </c>
      <c r="D2379" s="117">
        <f t="shared" si="163"/>
        <v>9</v>
      </c>
      <c r="E2379" s="117">
        <f t="shared" si="165"/>
        <v>9</v>
      </c>
      <c r="F2379" s="117">
        <f>IF(B2379="","",(((E2379+F2430)/(D2379))-10^-0.0000001)^-1)</f>
        <v>0.1785714212290028</v>
      </c>
      <c r="G2379" s="117">
        <f t="shared" si="164"/>
        <v>0.1785714212290028</v>
      </c>
      <c r="H2379" s="117"/>
      <c r="I2379" s="216"/>
      <c r="J2379" s="216"/>
      <c r="K2379" s="216"/>
      <c r="L2379" s="216"/>
      <c r="M2379" s="216"/>
      <c r="N2379" s="216"/>
      <c r="O2379" s="216"/>
      <c r="P2379" s="216"/>
      <c r="Q2379" s="216"/>
      <c r="R2379" s="216"/>
      <c r="S2379" s="216"/>
      <c r="T2379" s="216"/>
      <c r="U2379" s="216"/>
      <c r="V2379" s="216"/>
    </row>
    <row r="2380" spans="1:22" x14ac:dyDescent="0.3">
      <c r="A2380" s="117">
        <f t="shared" si="161"/>
        <v>0</v>
      </c>
      <c r="B2380" s="117">
        <f t="shared" si="161"/>
        <v>0</v>
      </c>
      <c r="C2380" s="117">
        <f t="shared" si="162"/>
        <v>0</v>
      </c>
      <c r="D2380" s="117">
        <f t="shared" si="163"/>
        <v>9</v>
      </c>
      <c r="E2380" s="117">
        <f t="shared" si="165"/>
        <v>9</v>
      </c>
      <c r="F2380" s="117">
        <f>IF(B2380="","",(((E2380+F2430)/(D2380))-10^-0.0000001)^-1)</f>
        <v>0.1785714212290028</v>
      </c>
      <c r="G2380" s="117">
        <f t="shared" si="164"/>
        <v>0.1785714212290028</v>
      </c>
      <c r="H2380" s="117"/>
      <c r="I2380" s="216"/>
      <c r="J2380" s="216"/>
      <c r="K2380" s="216"/>
      <c r="L2380" s="216"/>
      <c r="M2380" s="216"/>
      <c r="N2380" s="216"/>
      <c r="O2380" s="216"/>
      <c r="P2380" s="216"/>
      <c r="Q2380" s="216"/>
      <c r="R2380" s="216"/>
      <c r="S2380" s="216"/>
      <c r="T2380" s="216"/>
      <c r="U2380" s="216"/>
      <c r="V2380" s="216"/>
    </row>
    <row r="2381" spans="1:22" x14ac:dyDescent="0.3">
      <c r="A2381" s="117">
        <f t="shared" si="161"/>
        <v>0</v>
      </c>
      <c r="B2381" s="117">
        <f t="shared" si="161"/>
        <v>0</v>
      </c>
      <c r="C2381" s="117">
        <f t="shared" si="162"/>
        <v>0</v>
      </c>
      <c r="D2381" s="117">
        <f t="shared" si="163"/>
        <v>9</v>
      </c>
      <c r="E2381" s="117">
        <f t="shared" si="165"/>
        <v>9</v>
      </c>
      <c r="F2381" s="117">
        <f>IF(B2381="","",(((E2381+F2430)/(D2381))-10^-0.0000001)^-1)</f>
        <v>0.1785714212290028</v>
      </c>
      <c r="G2381" s="117">
        <f t="shared" si="164"/>
        <v>0.1785714212290028</v>
      </c>
      <c r="H2381" s="117"/>
      <c r="I2381" s="216"/>
      <c r="J2381" s="216"/>
      <c r="K2381" s="216"/>
      <c r="L2381" s="216"/>
      <c r="M2381" s="216"/>
      <c r="N2381" s="216"/>
      <c r="O2381" s="216"/>
      <c r="P2381" s="216"/>
      <c r="Q2381" s="216"/>
      <c r="R2381" s="216"/>
      <c r="S2381" s="216"/>
      <c r="T2381" s="216"/>
      <c r="U2381" s="216"/>
      <c r="V2381" s="216"/>
    </row>
    <row r="2382" spans="1:22" x14ac:dyDescent="0.3">
      <c r="A2382" s="117">
        <f t="shared" si="161"/>
        <v>0</v>
      </c>
      <c r="B2382" s="117">
        <f t="shared" si="161"/>
        <v>0</v>
      </c>
      <c r="C2382" s="117">
        <f t="shared" si="162"/>
        <v>0</v>
      </c>
      <c r="D2382" s="117">
        <f t="shared" si="163"/>
        <v>9</v>
      </c>
      <c r="E2382" s="117">
        <f t="shared" si="165"/>
        <v>9</v>
      </c>
      <c r="F2382" s="117">
        <f>IF(B2382="","",(((E2382+F2430)/(D2382))-10^-0.0000001)^-1)</f>
        <v>0.1785714212290028</v>
      </c>
      <c r="G2382" s="117">
        <f t="shared" si="164"/>
        <v>0.1785714212290028</v>
      </c>
      <c r="H2382" s="117"/>
      <c r="I2382" s="216"/>
      <c r="J2382" s="216"/>
      <c r="K2382" s="216"/>
      <c r="L2382" s="216"/>
      <c r="M2382" s="216"/>
      <c r="N2382" s="216"/>
      <c r="O2382" s="216"/>
      <c r="P2382" s="216"/>
      <c r="Q2382" s="216"/>
      <c r="R2382" s="216"/>
      <c r="S2382" s="216"/>
      <c r="T2382" s="216"/>
      <c r="U2382" s="216"/>
      <c r="V2382" s="216"/>
    </row>
    <row r="2383" spans="1:22" x14ac:dyDescent="0.3">
      <c r="A2383" s="117">
        <f t="shared" si="161"/>
        <v>0</v>
      </c>
      <c r="B2383" s="117">
        <f t="shared" si="161"/>
        <v>0</v>
      </c>
      <c r="C2383" s="117">
        <f t="shared" si="162"/>
        <v>0</v>
      </c>
      <c r="D2383" s="117">
        <f t="shared" si="163"/>
        <v>9</v>
      </c>
      <c r="E2383" s="117">
        <f t="shared" si="165"/>
        <v>9</v>
      </c>
      <c r="F2383" s="117">
        <f>IF(B2383="","",(((E2383+F2430)/(D2383))-10^-0.0000001)^-1)</f>
        <v>0.1785714212290028</v>
      </c>
      <c r="G2383" s="117">
        <f t="shared" si="164"/>
        <v>0.1785714212290028</v>
      </c>
      <c r="H2383" s="117"/>
      <c r="I2383" s="216"/>
      <c r="J2383" s="216"/>
      <c r="K2383" s="216"/>
      <c r="L2383" s="216"/>
      <c r="M2383" s="216"/>
      <c r="N2383" s="216"/>
      <c r="O2383" s="216"/>
      <c r="P2383" s="216"/>
      <c r="Q2383" s="216"/>
      <c r="R2383" s="216"/>
      <c r="S2383" s="216"/>
      <c r="T2383" s="216"/>
      <c r="U2383" s="216"/>
      <c r="V2383" s="216"/>
    </row>
    <row r="2384" spans="1:22" x14ac:dyDescent="0.3">
      <c r="A2384" s="117">
        <f t="shared" si="161"/>
        <v>0</v>
      </c>
      <c r="B2384" s="117">
        <f t="shared" si="161"/>
        <v>0</v>
      </c>
      <c r="C2384" s="117">
        <f t="shared" si="162"/>
        <v>0</v>
      </c>
      <c r="D2384" s="117">
        <f t="shared" si="163"/>
        <v>9</v>
      </c>
      <c r="E2384" s="117">
        <f t="shared" si="165"/>
        <v>9</v>
      </c>
      <c r="F2384" s="117">
        <f>IF(B2384="","",(((E2384+F2430)/(D2384))-10^-0.0000001)^-1)</f>
        <v>0.1785714212290028</v>
      </c>
      <c r="G2384" s="117">
        <f t="shared" si="164"/>
        <v>0.1785714212290028</v>
      </c>
      <c r="H2384" s="117"/>
      <c r="I2384" s="216"/>
      <c r="J2384" s="216"/>
      <c r="K2384" s="216"/>
      <c r="L2384" s="216"/>
      <c r="M2384" s="216"/>
      <c r="N2384" s="216"/>
      <c r="O2384" s="216"/>
      <c r="P2384" s="216"/>
      <c r="Q2384" s="216"/>
      <c r="R2384" s="216"/>
      <c r="S2384" s="216"/>
      <c r="T2384" s="216"/>
      <c r="U2384" s="216"/>
      <c r="V2384" s="216"/>
    </row>
    <row r="2385" spans="1:22" x14ac:dyDescent="0.3">
      <c r="A2385" s="117">
        <f t="shared" si="161"/>
        <v>0</v>
      </c>
      <c r="B2385" s="117">
        <f t="shared" si="161"/>
        <v>0</v>
      </c>
      <c r="C2385" s="117">
        <f t="shared" si="162"/>
        <v>0</v>
      </c>
      <c r="D2385" s="117">
        <f t="shared" si="163"/>
        <v>9</v>
      </c>
      <c r="E2385" s="117">
        <f t="shared" si="165"/>
        <v>9</v>
      </c>
      <c r="F2385" s="117">
        <f>IF(B2385="","",(((E2385+F2430)/(D2385))-10^-0.0000001)^-1)</f>
        <v>0.1785714212290028</v>
      </c>
      <c r="G2385" s="117">
        <f t="shared" si="164"/>
        <v>0.1785714212290028</v>
      </c>
      <c r="H2385" s="117"/>
      <c r="I2385" s="216"/>
      <c r="J2385" s="216"/>
      <c r="K2385" s="216"/>
      <c r="L2385" s="216"/>
      <c r="M2385" s="216"/>
      <c r="N2385" s="216"/>
      <c r="O2385" s="216"/>
      <c r="P2385" s="216"/>
      <c r="Q2385" s="216"/>
      <c r="R2385" s="216"/>
      <c r="S2385" s="216"/>
      <c r="T2385" s="216"/>
      <c r="U2385" s="216"/>
      <c r="V2385" s="216"/>
    </row>
    <row r="2386" spans="1:22" x14ac:dyDescent="0.3">
      <c r="A2386" s="117">
        <f t="shared" si="161"/>
        <v>0</v>
      </c>
      <c r="B2386" s="117">
        <f t="shared" si="161"/>
        <v>0</v>
      </c>
      <c r="C2386" s="117">
        <f t="shared" si="162"/>
        <v>0</v>
      </c>
      <c r="D2386" s="117">
        <f t="shared" si="163"/>
        <v>9</v>
      </c>
      <c r="E2386" s="117">
        <f t="shared" si="165"/>
        <v>9</v>
      </c>
      <c r="F2386" s="117">
        <f>IF(B2386="","",(((E2386+F2430)/(D2386))-10^-0.0000001)^-1)</f>
        <v>0.1785714212290028</v>
      </c>
      <c r="G2386" s="117">
        <f t="shared" si="164"/>
        <v>0.1785714212290028</v>
      </c>
      <c r="H2386" s="117"/>
      <c r="I2386" s="216"/>
      <c r="J2386" s="216"/>
      <c r="K2386" s="216"/>
      <c r="L2386" s="216"/>
      <c r="M2386" s="216"/>
      <c r="N2386" s="216"/>
      <c r="O2386" s="216"/>
      <c r="P2386" s="216"/>
      <c r="Q2386" s="216"/>
      <c r="R2386" s="216"/>
      <c r="S2386" s="216"/>
      <c r="T2386" s="216"/>
      <c r="U2386" s="216"/>
      <c r="V2386" s="216"/>
    </row>
    <row r="2387" spans="1:22" x14ac:dyDescent="0.3">
      <c r="A2387" s="117">
        <f t="shared" si="161"/>
        <v>0</v>
      </c>
      <c r="B2387" s="117">
        <f t="shared" si="161"/>
        <v>0</v>
      </c>
      <c r="C2387" s="117">
        <f t="shared" si="162"/>
        <v>0</v>
      </c>
      <c r="D2387" s="117">
        <f t="shared" si="163"/>
        <v>9</v>
      </c>
      <c r="E2387" s="117">
        <f t="shared" si="165"/>
        <v>9</v>
      </c>
      <c r="F2387" s="117">
        <f>IF(B2387="","",(((E2387+F2430)/(D2387))-10^-0.0000001)^-1)</f>
        <v>0.1785714212290028</v>
      </c>
      <c r="G2387" s="117">
        <f t="shared" si="164"/>
        <v>0.1785714212290028</v>
      </c>
      <c r="H2387" s="117"/>
      <c r="I2387" s="216"/>
      <c r="J2387" s="216"/>
      <c r="K2387" s="216"/>
      <c r="L2387" s="216"/>
      <c r="M2387" s="216"/>
      <c r="N2387" s="216"/>
      <c r="O2387" s="216"/>
      <c r="P2387" s="216"/>
      <c r="Q2387" s="216"/>
      <c r="R2387" s="216"/>
      <c r="S2387" s="216"/>
      <c r="T2387" s="216"/>
      <c r="U2387" s="216"/>
      <c r="V2387" s="216"/>
    </row>
    <row r="2388" spans="1:22" x14ac:dyDescent="0.3">
      <c r="A2388" s="117" t="str">
        <f t="shared" si="161"/>
        <v>Vorgaben (xWP1 - xs - xWP2)</v>
      </c>
      <c r="B2388" s="117">
        <f t="shared" si="161"/>
        <v>9</v>
      </c>
      <c r="C2388" s="117" t="e">
        <f t="shared" si="162"/>
        <v>#VALUE!</v>
      </c>
      <c r="D2388" s="117">
        <f t="shared" si="163"/>
        <v>9</v>
      </c>
      <c r="E2388" s="117">
        <f t="shared" si="165"/>
        <v>9</v>
      </c>
      <c r="F2388" s="117">
        <f>IF(B2388="","",(((E2388+F2430)/(D2388))-10^-0.0000001)^-1)</f>
        <v>0.1785714212290028</v>
      </c>
      <c r="G2388" s="117">
        <f t="shared" si="164"/>
        <v>0.1785714212290028</v>
      </c>
      <c r="H2388" s="117"/>
      <c r="I2388" s="216"/>
      <c r="J2388" s="216"/>
      <c r="K2388" s="216"/>
      <c r="L2388" s="216"/>
      <c r="M2388" s="216"/>
      <c r="N2388" s="216"/>
      <c r="O2388" s="216"/>
      <c r="P2388" s="216"/>
      <c r="Q2388" s="216"/>
      <c r="R2388" s="216"/>
      <c r="S2388" s="216"/>
      <c r="T2388" s="216"/>
      <c r="U2388" s="216"/>
      <c r="V2388" s="216"/>
    </row>
    <row r="2389" spans="1:22" x14ac:dyDescent="0.3">
      <c r="A2389" s="117" t="str">
        <f t="shared" si="161"/>
        <v>Berechnet (x1% - X50% - x99%)</v>
      </c>
      <c r="B2389" s="117">
        <f t="shared" si="161"/>
        <v>6.92</v>
      </c>
      <c r="C2389" s="117" t="e">
        <f t="shared" si="162"/>
        <v>#VALUE!</v>
      </c>
      <c r="D2389" s="117">
        <f t="shared" si="163"/>
        <v>6.92</v>
      </c>
      <c r="E2389" s="117">
        <f t="shared" si="165"/>
        <v>9</v>
      </c>
      <c r="F2389" s="117">
        <f>IF(B2389="","",(((E2389+F2430)/(D2389))-10^-0.0000001)^-1)</f>
        <v>0.13185975209405795</v>
      </c>
      <c r="G2389" s="117">
        <f t="shared" si="164"/>
        <v>0.13185975209405795</v>
      </c>
      <c r="H2389" s="117"/>
      <c r="I2389" s="216"/>
      <c r="J2389" s="216"/>
      <c r="K2389" s="216"/>
      <c r="L2389" s="216"/>
      <c r="M2389" s="216"/>
      <c r="N2389" s="216"/>
      <c r="O2389" s="216"/>
      <c r="P2389" s="216"/>
      <c r="Q2389" s="216"/>
      <c r="R2389" s="216"/>
      <c r="S2389" s="216"/>
      <c r="T2389" s="216"/>
      <c r="U2389" s="216"/>
      <c r="V2389" s="216"/>
    </row>
    <row r="2390" spans="1:22" x14ac:dyDescent="0.3">
      <c r="A2390" s="117" t="str">
        <f t="shared" si="161"/>
        <v>Abfrage:</v>
      </c>
      <c r="B2390" s="117">
        <f t="shared" si="161"/>
        <v>0</v>
      </c>
      <c r="C2390" s="117" t="e">
        <f t="shared" si="162"/>
        <v>#VALUE!</v>
      </c>
      <c r="D2390" s="117">
        <f t="shared" si="163"/>
        <v>9</v>
      </c>
      <c r="E2390" s="117">
        <f t="shared" si="165"/>
        <v>9</v>
      </c>
      <c r="F2390" s="117">
        <f>IF(B2390="","",(((E2390+F2430)/(D2390))-10^-0.0000001)^-1)</f>
        <v>0.1785714212290028</v>
      </c>
      <c r="G2390" s="117">
        <f t="shared" si="164"/>
        <v>0.1785714212290028</v>
      </c>
      <c r="H2390" s="117"/>
      <c r="I2390" s="216"/>
      <c r="J2390" s="216"/>
      <c r="K2390" s="216"/>
      <c r="L2390" s="216"/>
      <c r="M2390" s="216"/>
      <c r="N2390" s="216"/>
      <c r="O2390" s="216"/>
      <c r="P2390" s="216"/>
      <c r="Q2390" s="216"/>
      <c r="R2390" s="216"/>
      <c r="S2390" s="216"/>
      <c r="T2390" s="216"/>
      <c r="U2390" s="216"/>
      <c r="V2390" s="216"/>
    </row>
    <row r="2391" spans="1:22" x14ac:dyDescent="0.3">
      <c r="A2391" s="117" t="str">
        <f t="shared" si="161"/>
        <v>Wenn x = (B23 ≤Abfrage≤ D23)</v>
      </c>
      <c r="B2391" s="117">
        <f t="shared" si="161"/>
        <v>6.92</v>
      </c>
      <c r="C2391" s="117" t="e">
        <f t="shared" si="162"/>
        <v>#VALUE!</v>
      </c>
      <c r="D2391" s="117">
        <f t="shared" si="163"/>
        <v>6.92</v>
      </c>
      <c r="E2391" s="117">
        <f t="shared" si="165"/>
        <v>9</v>
      </c>
      <c r="F2391" s="117">
        <f>IF(B2391="","",(((E2391+F2430)/(D2391))-10^-0.0000001)^-1)</f>
        <v>0.13185975209405795</v>
      </c>
      <c r="G2391" s="117">
        <f t="shared" si="164"/>
        <v>0.13185975209405795</v>
      </c>
      <c r="H2391" s="117"/>
      <c r="I2391" s="216"/>
      <c r="J2391" s="216"/>
      <c r="K2391" s="216"/>
      <c r="L2391" s="216"/>
      <c r="M2391" s="216"/>
      <c r="N2391" s="216"/>
      <c r="O2391" s="216"/>
      <c r="P2391" s="216"/>
      <c r="Q2391" s="216"/>
      <c r="R2391" s="216"/>
      <c r="S2391" s="216"/>
      <c r="T2391" s="216"/>
      <c r="U2391" s="216"/>
      <c r="V2391" s="216"/>
    </row>
    <row r="2392" spans="1:22" x14ac:dyDescent="0.3">
      <c r="A2392" s="117" t="str">
        <f t="shared" ref="A2392:B2411" si="166">A26</f>
        <v>Wenn y [%] = (1≤ Abfrage ≤99)</v>
      </c>
      <c r="B2392" s="117">
        <f t="shared" si="166"/>
        <v>1</v>
      </c>
      <c r="C2392" s="117" t="e">
        <f t="shared" si="162"/>
        <v>#VALUE!</v>
      </c>
      <c r="D2392" s="117">
        <f t="shared" si="163"/>
        <v>1</v>
      </c>
      <c r="E2392" s="117">
        <f t="shared" si="165"/>
        <v>9</v>
      </c>
      <c r="F2392" s="117">
        <f>IF(B2392="","",(((E2392+F2430)/(D2392))-10^-0.0000001)^-1)</f>
        <v>1.7123287603719482E-2</v>
      </c>
      <c r="G2392" s="117">
        <f t="shared" si="164"/>
        <v>1.7123287603719482E-2</v>
      </c>
      <c r="H2392" s="117"/>
      <c r="I2392" s="216"/>
      <c r="J2392" s="216"/>
      <c r="K2392" s="216"/>
      <c r="L2392" s="216"/>
      <c r="M2392" s="216"/>
      <c r="N2392" s="216"/>
      <c r="O2392" s="216"/>
      <c r="P2392" s="216"/>
      <c r="Q2392" s="216"/>
      <c r="R2392" s="216"/>
      <c r="S2392" s="216"/>
      <c r="T2392" s="216"/>
      <c r="U2392" s="216"/>
      <c r="V2392" s="216"/>
    </row>
    <row r="2393" spans="1:22" x14ac:dyDescent="0.3">
      <c r="A2393" s="117">
        <f t="shared" si="166"/>
        <v>0</v>
      </c>
      <c r="B2393" s="117">
        <f t="shared" si="166"/>
        <v>0</v>
      </c>
      <c r="C2393" s="117">
        <f t="shared" si="162"/>
        <v>0</v>
      </c>
      <c r="D2393" s="117">
        <f t="shared" si="163"/>
        <v>9</v>
      </c>
      <c r="E2393" s="117">
        <f t="shared" si="165"/>
        <v>9</v>
      </c>
      <c r="F2393" s="117">
        <f>IF(B2393="","",(((E2393+F2430)/(D2393))-10^-0.0000001)^-1)</f>
        <v>0.1785714212290028</v>
      </c>
      <c r="G2393" s="117">
        <f t="shared" si="164"/>
        <v>0.1785714212290028</v>
      </c>
      <c r="H2393" s="117"/>
      <c r="I2393" s="216"/>
      <c r="J2393" s="216"/>
      <c r="K2393" s="216"/>
      <c r="L2393" s="216"/>
      <c r="M2393" s="216"/>
      <c r="N2393" s="216"/>
      <c r="O2393" s="216"/>
      <c r="P2393" s="216"/>
      <c r="Q2393" s="216"/>
      <c r="R2393" s="216"/>
      <c r="S2393" s="216"/>
      <c r="T2393" s="216"/>
      <c r="U2393" s="216"/>
      <c r="V2393" s="216"/>
    </row>
    <row r="2394" spans="1:22" x14ac:dyDescent="0.3">
      <c r="A2394" s="117">
        <f t="shared" si="166"/>
        <v>0</v>
      </c>
      <c r="B2394" s="117">
        <f t="shared" si="166"/>
        <v>0</v>
      </c>
      <c r="C2394" s="117">
        <f t="shared" si="162"/>
        <v>0</v>
      </c>
      <c r="D2394" s="117">
        <f t="shared" si="163"/>
        <v>9</v>
      </c>
      <c r="E2394" s="117">
        <f t="shared" si="165"/>
        <v>9</v>
      </c>
      <c r="F2394" s="117">
        <f>IF(B2394="","",(((E2394+F2430)/(D2394))-10^-0.0000001)^-1)</f>
        <v>0.1785714212290028</v>
      </c>
      <c r="G2394" s="117">
        <f t="shared" si="164"/>
        <v>0.1785714212290028</v>
      </c>
      <c r="H2394" s="117"/>
      <c r="I2394" s="216"/>
      <c r="J2394" s="216"/>
      <c r="K2394" s="216"/>
      <c r="L2394" s="216"/>
      <c r="M2394" s="216"/>
      <c r="N2394" s="216"/>
      <c r="O2394" s="216"/>
      <c r="P2394" s="216"/>
      <c r="Q2394" s="216"/>
      <c r="R2394" s="216"/>
      <c r="S2394" s="216"/>
      <c r="T2394" s="216"/>
      <c r="U2394" s="216"/>
      <c r="V2394" s="216"/>
    </row>
    <row r="2395" spans="1:22" x14ac:dyDescent="0.3">
      <c r="A2395" s="117">
        <f t="shared" si="166"/>
        <v>0</v>
      </c>
      <c r="B2395" s="117">
        <f t="shared" si="166"/>
        <v>0</v>
      </c>
      <c r="C2395" s="117">
        <f t="shared" si="162"/>
        <v>0</v>
      </c>
      <c r="D2395" s="117">
        <f t="shared" si="163"/>
        <v>9</v>
      </c>
      <c r="E2395" s="117">
        <f t="shared" si="165"/>
        <v>9</v>
      </c>
      <c r="F2395" s="117">
        <f>IF(B2395="","",(((E2395+F2430)/(D2395))-10^-0.0000001)^-1)</f>
        <v>0.1785714212290028</v>
      </c>
      <c r="G2395" s="117">
        <f t="shared" si="164"/>
        <v>0.1785714212290028</v>
      </c>
      <c r="H2395" s="117"/>
      <c r="I2395" s="216"/>
      <c r="J2395" s="216"/>
      <c r="K2395" s="216"/>
      <c r="L2395" s="216"/>
      <c r="M2395" s="216"/>
      <c r="N2395" s="216"/>
      <c r="O2395" s="216"/>
      <c r="P2395" s="216"/>
      <c r="Q2395" s="216"/>
      <c r="R2395" s="216"/>
      <c r="S2395" s="216"/>
      <c r="T2395" s="216"/>
      <c r="U2395" s="216"/>
      <c r="V2395" s="216"/>
    </row>
    <row r="2396" spans="1:22" x14ac:dyDescent="0.3">
      <c r="A2396" s="117">
        <f t="shared" si="166"/>
        <v>0</v>
      </c>
      <c r="B2396" s="117">
        <f t="shared" si="166"/>
        <v>0</v>
      </c>
      <c r="C2396" s="117">
        <f t="shared" si="162"/>
        <v>0</v>
      </c>
      <c r="D2396" s="117">
        <f t="shared" si="163"/>
        <v>9</v>
      </c>
      <c r="E2396" s="117">
        <f t="shared" si="165"/>
        <v>9</v>
      </c>
      <c r="F2396" s="117">
        <f>IF(B2396="","",(((E2396+F2430)/(D2396))-10^-0.0000001)^-1)</f>
        <v>0.1785714212290028</v>
      </c>
      <c r="G2396" s="117">
        <f t="shared" si="164"/>
        <v>0.1785714212290028</v>
      </c>
      <c r="H2396" s="117"/>
      <c r="I2396" s="216"/>
      <c r="J2396" s="216"/>
      <c r="K2396" s="216"/>
      <c r="L2396" s="216"/>
      <c r="M2396" s="216"/>
      <c r="N2396" s="216"/>
      <c r="O2396" s="216"/>
      <c r="P2396" s="216"/>
      <c r="Q2396" s="216"/>
      <c r="R2396" s="216"/>
      <c r="S2396" s="216"/>
      <c r="T2396" s="216"/>
      <c r="U2396" s="216"/>
      <c r="V2396" s="216"/>
    </row>
    <row r="2397" spans="1:22" x14ac:dyDescent="0.3">
      <c r="A2397" s="117">
        <f t="shared" si="166"/>
        <v>0</v>
      </c>
      <c r="B2397" s="117">
        <f t="shared" si="166"/>
        <v>0</v>
      </c>
      <c r="C2397" s="117">
        <f t="shared" si="162"/>
        <v>0</v>
      </c>
      <c r="D2397" s="117">
        <f t="shared" si="163"/>
        <v>9</v>
      </c>
      <c r="E2397" s="117">
        <f t="shared" si="165"/>
        <v>9</v>
      </c>
      <c r="F2397" s="117">
        <f>IF(B2397="","",(((E2397+F2430)/(D2397))-10^-0.0000001)^-1)</f>
        <v>0.1785714212290028</v>
      </c>
      <c r="G2397" s="117">
        <f t="shared" si="164"/>
        <v>0.1785714212290028</v>
      </c>
      <c r="H2397" s="117"/>
      <c r="I2397" s="216"/>
      <c r="J2397" s="216"/>
      <c r="K2397" s="216"/>
      <c r="L2397" s="216"/>
      <c r="M2397" s="216"/>
      <c r="N2397" s="216"/>
      <c r="O2397" s="216"/>
      <c r="P2397" s="216"/>
      <c r="Q2397" s="216"/>
      <c r="R2397" s="216"/>
      <c r="S2397" s="216"/>
      <c r="T2397" s="216"/>
      <c r="U2397" s="216"/>
      <c r="V2397" s="216"/>
    </row>
    <row r="2398" spans="1:22" x14ac:dyDescent="0.3">
      <c r="A2398" s="117">
        <f t="shared" si="166"/>
        <v>0</v>
      </c>
      <c r="B2398" s="117">
        <f t="shared" si="166"/>
        <v>0</v>
      </c>
      <c r="C2398" s="117">
        <f t="shared" si="162"/>
        <v>0</v>
      </c>
      <c r="D2398" s="117">
        <f t="shared" si="163"/>
        <v>9</v>
      </c>
      <c r="E2398" s="117">
        <f t="shared" si="165"/>
        <v>9</v>
      </c>
      <c r="F2398" s="117">
        <f>IF(B2398="","",(((E2398+F2430)/(D2398))-10^-0.0000001)^-1)</f>
        <v>0.1785714212290028</v>
      </c>
      <c r="G2398" s="117">
        <f t="shared" si="164"/>
        <v>0.1785714212290028</v>
      </c>
      <c r="H2398" s="117"/>
      <c r="I2398" s="216"/>
      <c r="J2398" s="216"/>
      <c r="K2398" s="216"/>
      <c r="L2398" s="216"/>
      <c r="M2398" s="216"/>
      <c r="N2398" s="216"/>
      <c r="O2398" s="216"/>
      <c r="P2398" s="216"/>
      <c r="Q2398" s="216"/>
      <c r="R2398" s="216"/>
      <c r="S2398" s="216"/>
      <c r="T2398" s="216"/>
      <c r="U2398" s="216"/>
      <c r="V2398" s="216"/>
    </row>
    <row r="2399" spans="1:22" x14ac:dyDescent="0.3">
      <c r="A2399" s="117">
        <f t="shared" si="166"/>
        <v>0</v>
      </c>
      <c r="B2399" s="117">
        <f t="shared" si="166"/>
        <v>0</v>
      </c>
      <c r="C2399" s="117">
        <f t="shared" si="162"/>
        <v>0</v>
      </c>
      <c r="D2399" s="117">
        <f t="shared" si="163"/>
        <v>9</v>
      </c>
      <c r="E2399" s="117">
        <f t="shared" si="165"/>
        <v>9</v>
      </c>
      <c r="F2399" s="117">
        <f>IF(B2399="","",(((E2399+F2430)/(D2399))-10^-0.0000001)^-1)</f>
        <v>0.1785714212290028</v>
      </c>
      <c r="G2399" s="117">
        <f t="shared" si="164"/>
        <v>0.1785714212290028</v>
      </c>
      <c r="H2399" s="117"/>
      <c r="I2399" s="216"/>
      <c r="J2399" s="216"/>
      <c r="K2399" s="216"/>
      <c r="L2399" s="216"/>
      <c r="M2399" s="216"/>
      <c r="N2399" s="216"/>
      <c r="O2399" s="216"/>
      <c r="P2399" s="216"/>
      <c r="Q2399" s="216"/>
      <c r="R2399" s="216"/>
      <c r="S2399" s="216"/>
      <c r="T2399" s="216"/>
      <c r="U2399" s="216"/>
      <c r="V2399" s="216"/>
    </row>
    <row r="2400" spans="1:22" x14ac:dyDescent="0.3">
      <c r="A2400" s="117">
        <f t="shared" si="166"/>
        <v>0</v>
      </c>
      <c r="B2400" s="117">
        <f t="shared" si="166"/>
        <v>0</v>
      </c>
      <c r="C2400" s="117">
        <f t="shared" si="162"/>
        <v>0</v>
      </c>
      <c r="D2400" s="117">
        <f t="shared" si="163"/>
        <v>9</v>
      </c>
      <c r="E2400" s="117">
        <f t="shared" si="165"/>
        <v>9</v>
      </c>
      <c r="F2400" s="117">
        <f>IF(B2400="","",(((E2400+F2430)/(D2400))-10^-0.0000001)^-1)</f>
        <v>0.1785714212290028</v>
      </c>
      <c r="G2400" s="117">
        <f t="shared" si="164"/>
        <v>0.1785714212290028</v>
      </c>
      <c r="H2400" s="117"/>
      <c r="I2400" s="216"/>
      <c r="J2400" s="216"/>
      <c r="K2400" s="216"/>
      <c r="L2400" s="216"/>
      <c r="M2400" s="216"/>
      <c r="N2400" s="216"/>
      <c r="O2400" s="216"/>
      <c r="P2400" s="216"/>
      <c r="Q2400" s="216"/>
      <c r="R2400" s="216"/>
      <c r="S2400" s="216"/>
      <c r="T2400" s="216"/>
      <c r="U2400" s="216"/>
      <c r="V2400" s="216"/>
    </row>
    <row r="2401" spans="1:22" x14ac:dyDescent="0.3">
      <c r="A2401" s="117">
        <f t="shared" si="166"/>
        <v>0</v>
      </c>
      <c r="B2401" s="117">
        <f t="shared" si="166"/>
        <v>0</v>
      </c>
      <c r="C2401" s="117">
        <f t="shared" si="162"/>
        <v>0</v>
      </c>
      <c r="D2401" s="117">
        <f t="shared" si="163"/>
        <v>9</v>
      </c>
      <c r="E2401" s="117">
        <f t="shared" si="165"/>
        <v>9</v>
      </c>
      <c r="F2401" s="117">
        <f>IF(B2401="","",(((E2401+F2430)/(D2401))-10^-0.0000001)^-1)</f>
        <v>0.1785714212290028</v>
      </c>
      <c r="G2401" s="117">
        <f t="shared" si="164"/>
        <v>0.1785714212290028</v>
      </c>
      <c r="H2401" s="117"/>
      <c r="I2401" s="216"/>
      <c r="J2401" s="216"/>
      <c r="K2401" s="216"/>
      <c r="L2401" s="216"/>
      <c r="M2401" s="216"/>
      <c r="N2401" s="216"/>
      <c r="O2401" s="216"/>
      <c r="P2401" s="216"/>
      <c r="Q2401" s="216"/>
      <c r="R2401" s="216"/>
      <c r="S2401" s="216"/>
      <c r="T2401" s="216"/>
      <c r="U2401" s="216"/>
      <c r="V2401" s="216"/>
    </row>
    <row r="2402" spans="1:22" x14ac:dyDescent="0.3">
      <c r="A2402" s="117">
        <f t="shared" si="166"/>
        <v>0</v>
      </c>
      <c r="B2402" s="117">
        <f t="shared" si="166"/>
        <v>0</v>
      </c>
      <c r="C2402" s="117">
        <f t="shared" si="162"/>
        <v>0</v>
      </c>
      <c r="D2402" s="117">
        <f t="shared" si="163"/>
        <v>9</v>
      </c>
      <c r="E2402" s="117">
        <f t="shared" si="165"/>
        <v>9</v>
      </c>
      <c r="F2402" s="117">
        <f>IF(B2402="","",(((E2402+F2430)/(D2402))-10^-0.0000001)^-1)</f>
        <v>0.1785714212290028</v>
      </c>
      <c r="G2402" s="117">
        <f t="shared" si="164"/>
        <v>0.1785714212290028</v>
      </c>
      <c r="H2402" s="117"/>
      <c r="I2402" s="216"/>
      <c r="J2402" s="216"/>
      <c r="K2402" s="216"/>
      <c r="L2402" s="216"/>
      <c r="M2402" s="216"/>
      <c r="N2402" s="216"/>
      <c r="O2402" s="216"/>
      <c r="P2402" s="216"/>
      <c r="Q2402" s="216"/>
      <c r="R2402" s="216"/>
      <c r="S2402" s="216"/>
      <c r="T2402" s="216"/>
      <c r="U2402" s="216"/>
      <c r="V2402" s="216"/>
    </row>
    <row r="2403" spans="1:22" x14ac:dyDescent="0.3">
      <c r="A2403" s="117">
        <f t="shared" si="166"/>
        <v>0</v>
      </c>
      <c r="B2403" s="117">
        <f t="shared" si="166"/>
        <v>0</v>
      </c>
      <c r="C2403" s="117">
        <f t="shared" si="162"/>
        <v>0</v>
      </c>
      <c r="D2403" s="117">
        <f t="shared" si="163"/>
        <v>9</v>
      </c>
      <c r="E2403" s="117">
        <f t="shared" si="165"/>
        <v>9</v>
      </c>
      <c r="F2403" s="117">
        <f>IF(B2403="","",(((E2403+F2430)/(D2403))-10^-0.0000001)^-1)</f>
        <v>0.1785714212290028</v>
      </c>
      <c r="G2403" s="117">
        <f t="shared" si="164"/>
        <v>0.1785714212290028</v>
      </c>
      <c r="H2403" s="117"/>
      <c r="I2403" s="216"/>
      <c r="J2403" s="216"/>
      <c r="K2403" s="216"/>
      <c r="L2403" s="216"/>
      <c r="M2403" s="216"/>
      <c r="N2403" s="216"/>
      <c r="O2403" s="216"/>
      <c r="P2403" s="216"/>
      <c r="Q2403" s="216"/>
      <c r="R2403" s="216"/>
      <c r="S2403" s="216"/>
      <c r="T2403" s="216"/>
      <c r="U2403" s="216"/>
      <c r="V2403" s="216"/>
    </row>
    <row r="2404" spans="1:22" x14ac:dyDescent="0.3">
      <c r="A2404" s="117">
        <f t="shared" si="166"/>
        <v>0</v>
      </c>
      <c r="B2404" s="117">
        <f t="shared" si="166"/>
        <v>0</v>
      </c>
      <c r="C2404" s="117">
        <f t="shared" si="162"/>
        <v>0</v>
      </c>
      <c r="D2404" s="117">
        <f t="shared" si="163"/>
        <v>9</v>
      </c>
      <c r="E2404" s="117">
        <f t="shared" si="165"/>
        <v>9</v>
      </c>
      <c r="F2404" s="117">
        <f>IF(B2404="","",(((E2404+F2430)/(D2404))-10^-0.0000001)^-1)</f>
        <v>0.1785714212290028</v>
      </c>
      <c r="G2404" s="117">
        <f t="shared" si="164"/>
        <v>0.1785714212290028</v>
      </c>
      <c r="H2404" s="117"/>
      <c r="I2404" s="216"/>
      <c r="J2404" s="216"/>
      <c r="K2404" s="216"/>
      <c r="L2404" s="216"/>
      <c r="M2404" s="216"/>
      <c r="N2404" s="216"/>
      <c r="O2404" s="216"/>
      <c r="P2404" s="216"/>
      <c r="Q2404" s="216"/>
      <c r="R2404" s="216"/>
      <c r="S2404" s="216"/>
      <c r="T2404" s="216"/>
      <c r="U2404" s="216"/>
      <c r="V2404" s="216"/>
    </row>
    <row r="2405" spans="1:22" x14ac:dyDescent="0.3">
      <c r="A2405" s="117">
        <f t="shared" si="166"/>
        <v>0</v>
      </c>
      <c r="B2405" s="117">
        <f t="shared" si="166"/>
        <v>0</v>
      </c>
      <c r="C2405" s="117">
        <f t="shared" si="162"/>
        <v>0</v>
      </c>
      <c r="D2405" s="117">
        <f t="shared" si="163"/>
        <v>9</v>
      </c>
      <c r="E2405" s="117">
        <f t="shared" si="165"/>
        <v>9</v>
      </c>
      <c r="F2405" s="117">
        <f>IF(B2405="","",(((E2405+F2430)/(D2405))-10^-0.0000001)^-1)</f>
        <v>0.1785714212290028</v>
      </c>
      <c r="G2405" s="117">
        <f t="shared" si="164"/>
        <v>0.1785714212290028</v>
      </c>
      <c r="H2405" s="117"/>
      <c r="I2405" s="216"/>
      <c r="J2405" s="216"/>
      <c r="K2405" s="216"/>
      <c r="L2405" s="216"/>
      <c r="M2405" s="216"/>
      <c r="N2405" s="216"/>
      <c r="O2405" s="216"/>
      <c r="P2405" s="216"/>
      <c r="Q2405" s="216"/>
      <c r="R2405" s="216"/>
      <c r="S2405" s="216"/>
      <c r="T2405" s="216"/>
      <c r="U2405" s="216"/>
      <c r="V2405" s="216"/>
    </row>
    <row r="2406" spans="1:22" x14ac:dyDescent="0.3">
      <c r="A2406" s="117">
        <f t="shared" si="166"/>
        <v>0</v>
      </c>
      <c r="B2406" s="117">
        <f t="shared" si="166"/>
        <v>0</v>
      </c>
      <c r="C2406" s="117">
        <f t="shared" si="162"/>
        <v>0</v>
      </c>
      <c r="D2406" s="117">
        <f t="shared" si="163"/>
        <v>9</v>
      </c>
      <c r="E2406" s="117">
        <f t="shared" si="165"/>
        <v>9</v>
      </c>
      <c r="F2406" s="117">
        <f>IF(B2406="","",(((E2406+F2430)/(D2406))-10^-0.0000001)^-1)</f>
        <v>0.1785714212290028</v>
      </c>
      <c r="G2406" s="117">
        <f t="shared" si="164"/>
        <v>0.1785714212290028</v>
      </c>
      <c r="H2406" s="117"/>
      <c r="I2406" s="216"/>
      <c r="J2406" s="216"/>
      <c r="K2406" s="216"/>
      <c r="L2406" s="216"/>
      <c r="M2406" s="216"/>
      <c r="N2406" s="216"/>
      <c r="O2406" s="216"/>
      <c r="P2406" s="216"/>
      <c r="Q2406" s="216"/>
      <c r="R2406" s="216"/>
      <c r="S2406" s="216"/>
      <c r="T2406" s="216"/>
      <c r="U2406" s="216"/>
      <c r="V2406" s="216"/>
    </row>
    <row r="2407" spans="1:22" x14ac:dyDescent="0.3">
      <c r="A2407" s="117">
        <f t="shared" si="166"/>
        <v>0</v>
      </c>
      <c r="B2407" s="117">
        <f t="shared" si="166"/>
        <v>0</v>
      </c>
      <c r="C2407" s="117">
        <f t="shared" si="162"/>
        <v>0</v>
      </c>
      <c r="D2407" s="117">
        <f t="shared" si="163"/>
        <v>9</v>
      </c>
      <c r="E2407" s="117">
        <f t="shared" si="165"/>
        <v>9</v>
      </c>
      <c r="F2407" s="117">
        <f>IF(B2407="","",(((E2407+F2430)/(D2407))-10^-0.0000001)^-1)</f>
        <v>0.1785714212290028</v>
      </c>
      <c r="G2407" s="117">
        <f t="shared" si="164"/>
        <v>0.1785714212290028</v>
      </c>
      <c r="H2407" s="117"/>
      <c r="I2407" s="216"/>
      <c r="J2407" s="216"/>
      <c r="K2407" s="216"/>
      <c r="L2407" s="216"/>
      <c r="M2407" s="216"/>
      <c r="N2407" s="216"/>
      <c r="O2407" s="216"/>
      <c r="P2407" s="216"/>
      <c r="Q2407" s="216"/>
      <c r="R2407" s="216"/>
      <c r="S2407" s="216"/>
      <c r="T2407" s="216"/>
      <c r="U2407" s="216"/>
      <c r="V2407" s="216"/>
    </row>
    <row r="2408" spans="1:22" x14ac:dyDescent="0.3">
      <c r="A2408" s="117">
        <f t="shared" si="166"/>
        <v>0</v>
      </c>
      <c r="B2408" s="117">
        <f t="shared" si="166"/>
        <v>0</v>
      </c>
      <c r="C2408" s="117">
        <f t="shared" si="162"/>
        <v>0</v>
      </c>
      <c r="D2408" s="117">
        <f t="shared" si="163"/>
        <v>9</v>
      </c>
      <c r="E2408" s="117">
        <f t="shared" si="165"/>
        <v>9</v>
      </c>
      <c r="F2408" s="117">
        <f>IF(B2408="","",(((E2408+F2430)/(D2408))-10^-0.0000001)^-1)</f>
        <v>0.1785714212290028</v>
      </c>
      <c r="G2408" s="117">
        <f t="shared" si="164"/>
        <v>0.1785714212290028</v>
      </c>
      <c r="H2408" s="117"/>
      <c r="I2408" s="216"/>
      <c r="J2408" s="216"/>
      <c r="K2408" s="216"/>
      <c r="L2408" s="216"/>
      <c r="M2408" s="216"/>
      <c r="N2408" s="216"/>
      <c r="O2408" s="216"/>
      <c r="P2408" s="216"/>
      <c r="Q2408" s="216"/>
      <c r="R2408" s="216"/>
      <c r="S2408" s="216"/>
      <c r="T2408" s="216"/>
      <c r="U2408" s="216"/>
      <c r="V2408" s="216"/>
    </row>
    <row r="2409" spans="1:22" x14ac:dyDescent="0.3">
      <c r="A2409" s="117">
        <f t="shared" si="166"/>
        <v>0</v>
      </c>
      <c r="B2409" s="117">
        <f t="shared" si="166"/>
        <v>0</v>
      </c>
      <c r="C2409" s="117">
        <f t="shared" si="162"/>
        <v>0</v>
      </c>
      <c r="D2409" s="117">
        <f t="shared" si="163"/>
        <v>9</v>
      </c>
      <c r="E2409" s="117">
        <f t="shared" si="165"/>
        <v>9</v>
      </c>
      <c r="F2409" s="117">
        <f>IF(B2409="","",(((E2409+F2430)/(D2409))-10^-0.0000001)^-1)</f>
        <v>0.1785714212290028</v>
      </c>
      <c r="G2409" s="117">
        <f t="shared" si="164"/>
        <v>0.1785714212290028</v>
      </c>
      <c r="H2409" s="117"/>
      <c r="I2409" s="216"/>
      <c r="J2409" s="216"/>
      <c r="K2409" s="216"/>
      <c r="L2409" s="216"/>
      <c r="M2409" s="216"/>
      <c r="N2409" s="216"/>
      <c r="O2409" s="216"/>
      <c r="P2409" s="216"/>
      <c r="Q2409" s="216"/>
      <c r="R2409" s="216"/>
      <c r="S2409" s="216"/>
      <c r="T2409" s="216"/>
      <c r="U2409" s="216"/>
      <c r="V2409" s="216"/>
    </row>
    <row r="2410" spans="1:22" x14ac:dyDescent="0.3">
      <c r="A2410" s="117">
        <f t="shared" si="166"/>
        <v>0</v>
      </c>
      <c r="B2410" s="117">
        <f t="shared" si="166"/>
        <v>0</v>
      </c>
      <c r="C2410" s="117">
        <f t="shared" si="162"/>
        <v>0</v>
      </c>
      <c r="D2410" s="117">
        <f t="shared" si="163"/>
        <v>9</v>
      </c>
      <c r="E2410" s="117">
        <f t="shared" si="165"/>
        <v>9</v>
      </c>
      <c r="F2410" s="117">
        <f>IF(B2410="","",(((E2410+F2430)/(D2410))-10^-0.0000001)^-1)</f>
        <v>0.1785714212290028</v>
      </c>
      <c r="G2410" s="117">
        <f t="shared" si="164"/>
        <v>0.1785714212290028</v>
      </c>
      <c r="H2410" s="117"/>
      <c r="I2410" s="216"/>
      <c r="J2410" s="216"/>
      <c r="K2410" s="216"/>
      <c r="L2410" s="216"/>
      <c r="M2410" s="216"/>
      <c r="N2410" s="216"/>
      <c r="O2410" s="216"/>
      <c r="P2410" s="216"/>
      <c r="Q2410" s="216"/>
      <c r="R2410" s="216"/>
      <c r="S2410" s="216"/>
      <c r="T2410" s="216"/>
      <c r="U2410" s="216"/>
      <c r="V2410" s="216"/>
    </row>
    <row r="2411" spans="1:22" x14ac:dyDescent="0.3">
      <c r="A2411" s="117" t="str">
        <f t="shared" si="166"/>
        <v>Vorgaben (xWP1 - xs - xWP2)</v>
      </c>
      <c r="B2411" s="117">
        <f t="shared" si="166"/>
        <v>9</v>
      </c>
      <c r="C2411" s="117" t="e">
        <f t="shared" si="162"/>
        <v>#VALUE!</v>
      </c>
      <c r="D2411" s="117">
        <f t="shared" si="163"/>
        <v>9</v>
      </c>
      <c r="E2411" s="117">
        <f t="shared" si="165"/>
        <v>9</v>
      </c>
      <c r="F2411" s="117">
        <f>IF(B2411="","",(((E2411+F2430)/(D2411))-10^-0.0000001)^-1)</f>
        <v>0.1785714212290028</v>
      </c>
      <c r="G2411" s="117">
        <f t="shared" si="164"/>
        <v>0.1785714212290028</v>
      </c>
      <c r="H2411" s="117"/>
      <c r="I2411" s="216"/>
      <c r="J2411" s="216"/>
      <c r="K2411" s="216"/>
      <c r="L2411" s="216"/>
      <c r="M2411" s="216"/>
      <c r="N2411" s="216"/>
      <c r="O2411" s="216"/>
      <c r="P2411" s="216"/>
      <c r="Q2411" s="216"/>
      <c r="R2411" s="216"/>
      <c r="S2411" s="216"/>
      <c r="T2411" s="216"/>
      <c r="U2411" s="216"/>
      <c r="V2411" s="216"/>
    </row>
    <row r="2412" spans="1:22" x14ac:dyDescent="0.3">
      <c r="A2412" s="117">
        <f>(E2411)</f>
        <v>9</v>
      </c>
      <c r="B2412" s="117"/>
      <c r="C2412" s="117"/>
      <c r="D2412" s="117"/>
      <c r="E2412" s="117"/>
      <c r="F2412" s="117"/>
      <c r="G2412" s="117"/>
      <c r="H2412" s="117"/>
      <c r="I2412" s="216"/>
      <c r="J2412" s="216"/>
      <c r="K2412" s="216"/>
      <c r="L2412" s="216"/>
      <c r="M2412" s="216"/>
      <c r="N2412" s="216"/>
      <c r="O2412" s="216"/>
      <c r="P2412" s="216"/>
      <c r="Q2412" s="216"/>
      <c r="R2412" s="216"/>
      <c r="S2412" s="216"/>
      <c r="T2412" s="216"/>
      <c r="U2412" s="216"/>
      <c r="V2412" s="216"/>
    </row>
    <row r="2413" spans="1:22" x14ac:dyDescent="0.3">
      <c r="A2413" s="117" t="e">
        <f>SUM(A2372:A2411)-(40-B2414)*A2411</f>
        <v>#VALUE!</v>
      </c>
      <c r="B2413" s="117" t="e">
        <f>SUM(C2372:C2411)-(40-(B2414))*C2411</f>
        <v>#VALUE!</v>
      </c>
      <c r="C2413" s="117"/>
      <c r="D2413" s="117"/>
      <c r="E2413" s="117"/>
      <c r="F2413" s="117"/>
      <c r="G2413" s="117"/>
      <c r="H2413" s="117"/>
      <c r="I2413" s="216"/>
      <c r="J2413" s="216"/>
      <c r="K2413" s="216"/>
      <c r="L2413" s="216"/>
      <c r="M2413" s="216"/>
      <c r="N2413" s="216"/>
      <c r="O2413" s="216"/>
      <c r="P2413" s="216"/>
      <c r="Q2413" s="216"/>
      <c r="R2413" s="216"/>
      <c r="S2413" s="216"/>
      <c r="T2413" s="216"/>
      <c r="U2413" s="216"/>
      <c r="V2413" s="216"/>
    </row>
    <row r="2414" spans="1:22" x14ac:dyDescent="0.3">
      <c r="A2414" s="117" t="s">
        <v>13</v>
      </c>
      <c r="B2414" s="117">
        <f>EINGABEN!$A$46</f>
        <v>0</v>
      </c>
      <c r="C2414" s="117" t="s">
        <v>18</v>
      </c>
      <c r="D2414" s="117"/>
      <c r="E2414" s="117"/>
      <c r="F2414" s="117"/>
      <c r="G2414" s="117"/>
      <c r="H2414" s="117"/>
      <c r="I2414" s="216"/>
      <c r="J2414" s="216"/>
      <c r="K2414" s="216"/>
      <c r="L2414" s="216"/>
      <c r="M2414" s="216"/>
      <c r="N2414" s="216"/>
      <c r="O2414" s="216"/>
      <c r="P2414" s="216"/>
      <c r="Q2414" s="216"/>
      <c r="R2414" s="216"/>
      <c r="S2414" s="216"/>
      <c r="T2414" s="216"/>
      <c r="U2414" s="216"/>
      <c r="V2414" s="216"/>
    </row>
    <row r="2415" spans="1:22" x14ac:dyDescent="0.3">
      <c r="A2415" s="117"/>
      <c r="B2415" s="117"/>
      <c r="C2415" s="117"/>
      <c r="D2415" s="117"/>
      <c r="E2415" s="117"/>
      <c r="F2415" s="117"/>
      <c r="G2415" s="117"/>
      <c r="H2415" s="117"/>
      <c r="I2415" s="216"/>
      <c r="J2415" s="216"/>
      <c r="K2415" s="216"/>
      <c r="L2415" s="216"/>
      <c r="M2415" s="216"/>
      <c r="N2415" s="216"/>
      <c r="O2415" s="216"/>
      <c r="P2415" s="216"/>
      <c r="Q2415" s="216"/>
      <c r="R2415" s="216"/>
      <c r="S2415" s="216"/>
      <c r="T2415" s="216"/>
      <c r="U2415" s="216"/>
      <c r="V2415" s="216"/>
    </row>
    <row r="2416" spans="1:22" x14ac:dyDescent="0.3">
      <c r="A2416" s="117" t="s">
        <v>11</v>
      </c>
      <c r="B2416" s="117" t="e">
        <f>(B2414*M2413-A2413*I2413)</f>
        <v>#VALUE!</v>
      </c>
      <c r="C2416" s="117" t="s">
        <v>19</v>
      </c>
      <c r="D2416" s="117"/>
      <c r="E2416" s="117" t="s">
        <v>40</v>
      </c>
      <c r="F2416" s="117"/>
      <c r="G2416" s="117"/>
      <c r="H2416" s="117"/>
      <c r="I2416" s="216"/>
      <c r="J2416" s="216"/>
      <c r="K2416" s="216"/>
      <c r="L2416" s="216"/>
      <c r="M2416" s="216"/>
      <c r="N2416" s="216"/>
      <c r="O2416" s="216"/>
      <c r="P2416" s="216"/>
      <c r="Q2416" s="216"/>
      <c r="R2416" s="216"/>
      <c r="S2416" s="216"/>
      <c r="T2416" s="216"/>
      <c r="U2416" s="216"/>
      <c r="V2416" s="216"/>
    </row>
    <row r="2417" spans="1:22" x14ac:dyDescent="0.3">
      <c r="A2417" s="117"/>
      <c r="B2417" s="117"/>
      <c r="C2417" s="117"/>
      <c r="D2417" s="117"/>
      <c r="E2417" s="117"/>
      <c r="F2417" s="117"/>
      <c r="G2417" s="117"/>
      <c r="H2417" s="117"/>
      <c r="I2417" s="216"/>
      <c r="J2417" s="216"/>
      <c r="K2417" s="216"/>
      <c r="L2417" s="216"/>
      <c r="M2417" s="216"/>
      <c r="N2417" s="216"/>
      <c r="O2417" s="216"/>
      <c r="P2417" s="216"/>
      <c r="Q2417" s="216"/>
      <c r="R2417" s="216"/>
      <c r="S2417" s="216"/>
      <c r="T2417" s="216"/>
      <c r="U2417" s="216"/>
      <c r="V2417" s="216"/>
    </row>
    <row r="2418" spans="1:22" x14ac:dyDescent="0.3">
      <c r="A2418" s="117" t="s">
        <v>16</v>
      </c>
      <c r="B2418" s="117" t="e">
        <f>(B2414*B2413-A2413^2)</f>
        <v>#VALUE!</v>
      </c>
      <c r="C2418" s="117" t="s">
        <v>0</v>
      </c>
      <c r="D2418" s="117"/>
      <c r="E2418" s="117" t="s">
        <v>41</v>
      </c>
      <c r="F2418" s="117"/>
      <c r="G2418" s="117"/>
      <c r="H2418" s="117"/>
      <c r="I2418" s="216"/>
      <c r="J2418" s="216"/>
      <c r="K2418" s="216"/>
      <c r="L2418" s="216"/>
      <c r="M2418" s="216"/>
      <c r="N2418" s="216"/>
      <c r="O2418" s="216"/>
      <c r="P2418" s="216"/>
      <c r="Q2418" s="216"/>
      <c r="R2418" s="216"/>
      <c r="S2418" s="216"/>
      <c r="T2418" s="216"/>
      <c r="U2418" s="216"/>
      <c r="V2418" s="216"/>
    </row>
    <row r="2419" spans="1:22" x14ac:dyDescent="0.3">
      <c r="A2419" s="117"/>
      <c r="B2419" s="117"/>
      <c r="C2419" s="117"/>
      <c r="D2419" s="117"/>
      <c r="E2419" s="117"/>
      <c r="F2419" s="117"/>
      <c r="G2419" s="117"/>
      <c r="H2419" s="117"/>
      <c r="I2419" s="216"/>
      <c r="J2419" s="216"/>
      <c r="K2419" s="216"/>
      <c r="L2419" s="216"/>
      <c r="M2419" s="216"/>
      <c r="N2419" s="216"/>
      <c r="O2419" s="216"/>
      <c r="P2419" s="216"/>
      <c r="Q2419" s="216"/>
      <c r="R2419" s="216"/>
      <c r="S2419" s="216"/>
      <c r="T2419" s="216"/>
      <c r="U2419" s="216"/>
      <c r="V2419" s="216"/>
    </row>
    <row r="2420" spans="1:22" x14ac:dyDescent="0.3">
      <c r="A2420" s="117" t="s">
        <v>15</v>
      </c>
      <c r="B2420" s="117">
        <f>(B2414*K2413-(I2413^2))</f>
        <v>0</v>
      </c>
      <c r="C2420" s="117"/>
      <c r="D2420" s="117"/>
      <c r="E2420" s="117"/>
      <c r="F2420" s="117"/>
      <c r="G2420" s="117"/>
      <c r="H2420" s="117"/>
      <c r="I2420" s="216"/>
      <c r="J2420" s="216"/>
      <c r="K2420" s="216"/>
      <c r="L2420" s="216"/>
      <c r="M2420" s="216"/>
      <c r="N2420" s="216"/>
      <c r="O2420" s="216"/>
      <c r="P2420" s="216"/>
      <c r="Q2420" s="216"/>
      <c r="R2420" s="216"/>
      <c r="S2420" s="216"/>
      <c r="T2420" s="216"/>
      <c r="U2420" s="216"/>
      <c r="V2420" s="216"/>
    </row>
    <row r="2421" spans="1:22" x14ac:dyDescent="0.3">
      <c r="A2421" s="117"/>
      <c r="B2421" s="117"/>
      <c r="C2421" s="117"/>
      <c r="D2421" s="117"/>
      <c r="E2421" s="117"/>
      <c r="F2421" s="117"/>
      <c r="G2421" s="117"/>
      <c r="H2421" s="117"/>
      <c r="I2421" s="216"/>
      <c r="J2421" s="216"/>
      <c r="K2421" s="216"/>
      <c r="L2421" s="216"/>
      <c r="M2421" s="216"/>
      <c r="N2421" s="216"/>
      <c r="O2421" s="216"/>
      <c r="P2421" s="216"/>
      <c r="Q2421" s="216"/>
      <c r="R2421" s="216"/>
      <c r="S2421" s="216"/>
      <c r="T2421" s="216"/>
      <c r="U2421" s="216"/>
      <c r="V2421" s="216"/>
    </row>
    <row r="2422" spans="1:22" x14ac:dyDescent="0.3">
      <c r="A2422" s="117"/>
      <c r="B2422" s="117"/>
      <c r="C2422" s="117" t="s">
        <v>35</v>
      </c>
      <c r="D2422" s="117"/>
      <c r="E2422" s="117"/>
      <c r="F2422" s="117" t="e">
        <f>ABS(B2416)/((B2418*B2420)^0.5)</f>
        <v>#VALUE!</v>
      </c>
      <c r="G2422" s="117"/>
      <c r="H2422" s="117"/>
      <c r="I2422" s="216"/>
      <c r="J2422" s="216"/>
      <c r="K2422" s="216"/>
      <c r="L2422" s="216"/>
      <c r="M2422" s="216"/>
      <c r="N2422" s="216"/>
      <c r="O2422" s="216"/>
      <c r="P2422" s="216"/>
      <c r="Q2422" s="216"/>
      <c r="R2422" s="216"/>
      <c r="S2422" s="216"/>
      <c r="T2422" s="216"/>
      <c r="U2422" s="216"/>
      <c r="V2422" s="216"/>
    </row>
    <row r="2423" spans="1:22" x14ac:dyDescent="0.3">
      <c r="A2423" s="117"/>
      <c r="B2423" s="117"/>
      <c r="C2423" s="117"/>
      <c r="D2423" s="117"/>
      <c r="E2423" s="117"/>
      <c r="F2423" s="117"/>
      <c r="G2423" s="117"/>
      <c r="H2423" s="117"/>
      <c r="I2423" s="216"/>
      <c r="J2423" s="216"/>
      <c r="K2423" s="216"/>
      <c r="L2423" s="216"/>
      <c r="M2423" s="216"/>
      <c r="N2423" s="216"/>
      <c r="O2423" s="216"/>
      <c r="P2423" s="216"/>
      <c r="Q2423" s="216"/>
      <c r="R2423" s="216"/>
      <c r="S2423" s="216"/>
      <c r="T2423" s="216"/>
      <c r="U2423" s="216"/>
      <c r="V2423" s="216"/>
    </row>
    <row r="2424" spans="1:22" x14ac:dyDescent="0.3">
      <c r="A2424" s="117"/>
      <c r="B2424" s="117"/>
      <c r="C2424" s="117" t="s">
        <v>36</v>
      </c>
      <c r="D2424" s="117"/>
      <c r="E2424" s="117"/>
      <c r="F2424" s="117" t="e">
        <f>IF(D2432*F2432=0,0,F2422)</f>
        <v>#VALUE!</v>
      </c>
      <c r="G2424" s="117"/>
      <c r="H2424" s="117"/>
      <c r="I2424" s="216"/>
      <c r="J2424" s="216"/>
      <c r="K2424" s="216"/>
      <c r="L2424" s="216"/>
      <c r="M2424" s="216"/>
      <c r="N2424" s="216"/>
      <c r="O2424" s="216"/>
      <c r="P2424" s="216"/>
      <c r="Q2424" s="216"/>
      <c r="R2424" s="216"/>
      <c r="S2424" s="216"/>
      <c r="T2424" s="216"/>
      <c r="U2424" s="216"/>
      <c r="V2424" s="216"/>
    </row>
    <row r="2425" spans="1:22" x14ac:dyDescent="0.3">
      <c r="A2425" s="117"/>
      <c r="B2425" s="117"/>
      <c r="C2425" s="117"/>
      <c r="D2425" s="117"/>
      <c r="E2425" s="117"/>
      <c r="F2425" s="117"/>
      <c r="G2425" s="117"/>
      <c r="H2425" s="117"/>
      <c r="I2425" s="216"/>
      <c r="J2425" s="216"/>
      <c r="K2425" s="216"/>
      <c r="L2425" s="216"/>
      <c r="M2425" s="216"/>
      <c r="N2425" s="216"/>
      <c r="O2425" s="216"/>
      <c r="P2425" s="216"/>
      <c r="Q2425" s="216"/>
      <c r="R2425" s="216"/>
      <c r="S2425" s="216"/>
      <c r="T2425" s="216"/>
      <c r="U2425" s="216"/>
      <c r="V2425" s="216"/>
    </row>
    <row r="2426" spans="1:22" x14ac:dyDescent="0.3">
      <c r="A2426" s="117"/>
      <c r="B2426" s="117"/>
      <c r="C2426" s="117" t="s">
        <v>28</v>
      </c>
      <c r="D2426" s="117" t="e">
        <f>(I2413-F2426*A2413)/B2414</f>
        <v>#VALUE!</v>
      </c>
      <c r="E2426" s="117" t="s">
        <v>31</v>
      </c>
      <c r="F2426" s="117" t="e">
        <f>(B2416/B2418)</f>
        <v>#VALUE!</v>
      </c>
      <c r="G2426" s="117"/>
      <c r="H2426" s="117"/>
      <c r="I2426" s="216"/>
      <c r="J2426" s="216"/>
      <c r="K2426" s="216"/>
      <c r="L2426" s="216"/>
      <c r="M2426" s="216"/>
      <c r="N2426" s="216"/>
      <c r="O2426" s="216"/>
      <c r="P2426" s="216"/>
      <c r="Q2426" s="216"/>
      <c r="R2426" s="216"/>
      <c r="S2426" s="216"/>
      <c r="T2426" s="216"/>
      <c r="U2426" s="216"/>
      <c r="V2426" s="216"/>
    </row>
    <row r="2427" spans="1:22" x14ac:dyDescent="0.3">
      <c r="A2427" s="117"/>
      <c r="B2427" s="117"/>
      <c r="C2427" s="117"/>
      <c r="D2427" s="117"/>
      <c r="E2427" s="117"/>
      <c r="F2427" s="117"/>
      <c r="G2427" s="117"/>
      <c r="H2427" s="117"/>
      <c r="I2427" s="216"/>
      <c r="J2427" s="216"/>
      <c r="K2427" s="216"/>
      <c r="L2427" s="216"/>
      <c r="M2427" s="216"/>
      <c r="N2427" s="216"/>
      <c r="O2427" s="216"/>
      <c r="P2427" s="216"/>
      <c r="Q2427" s="216"/>
      <c r="R2427" s="216"/>
      <c r="S2427" s="216"/>
      <c r="T2427" s="216"/>
      <c r="U2427" s="216"/>
      <c r="V2427" s="216"/>
    </row>
    <row r="2428" spans="1:22" x14ac:dyDescent="0.3">
      <c r="A2428" s="117"/>
      <c r="B2428" s="117"/>
      <c r="C2428" s="117" t="s">
        <v>29</v>
      </c>
      <c r="D2428" s="117" t="e">
        <f>((2.71828184^(-D2426/F2426)))-ABS(V2372-W2372)</f>
        <v>#VALUE!</v>
      </c>
      <c r="E2428" s="117" t="s">
        <v>32</v>
      </c>
      <c r="F2428" s="117">
        <f>'FALL A+F'!$F$159</f>
        <v>0</v>
      </c>
      <c r="G2428" s="117"/>
      <c r="H2428" s="117"/>
      <c r="I2428" s="216"/>
      <c r="J2428" s="216"/>
      <c r="K2428" s="216"/>
      <c r="L2428" s="216"/>
      <c r="M2428" s="216"/>
      <c r="N2428" s="216"/>
      <c r="O2428" s="216"/>
      <c r="P2428" s="216"/>
      <c r="Q2428" s="216"/>
      <c r="R2428" s="216"/>
      <c r="S2428" s="216"/>
      <c r="T2428" s="216"/>
      <c r="U2428" s="216"/>
      <c r="V2428" s="216"/>
    </row>
    <row r="2429" spans="1:22" x14ac:dyDescent="0.3">
      <c r="A2429" s="117"/>
      <c r="B2429" s="117"/>
      <c r="C2429" s="117"/>
      <c r="D2429" s="117"/>
      <c r="E2429" s="117"/>
      <c r="F2429" s="117"/>
      <c r="G2429" s="117"/>
      <c r="H2429" s="117"/>
      <c r="I2429" s="216"/>
      <c r="J2429" s="216"/>
      <c r="K2429" s="216"/>
      <c r="L2429" s="216"/>
      <c r="M2429" s="216"/>
      <c r="N2429" s="216"/>
      <c r="O2429" s="216"/>
      <c r="P2429" s="216"/>
      <c r="Q2429" s="216"/>
      <c r="R2429" s="216"/>
      <c r="S2429" s="216"/>
      <c r="T2429" s="216"/>
      <c r="U2429" s="216"/>
      <c r="V2429" s="216"/>
    </row>
    <row r="2430" spans="1:22" x14ac:dyDescent="0.3">
      <c r="A2430" s="117"/>
      <c r="B2430" s="117"/>
      <c r="C2430" s="117" t="s">
        <v>30</v>
      </c>
      <c r="D2430" s="117">
        <f>(E2411+F2430)</f>
        <v>59.4</v>
      </c>
      <c r="E2430" s="117" t="s">
        <v>20</v>
      </c>
      <c r="F2430" s="117">
        <f>(MAX(B2291:B2330)-MIN(B2291:B2330))*5.6</f>
        <v>50.4</v>
      </c>
      <c r="G2430" s="117"/>
      <c r="H2430" s="117"/>
      <c r="I2430" s="216"/>
      <c r="J2430" s="216"/>
      <c r="K2430" s="216"/>
      <c r="L2430" s="216"/>
      <c r="M2430" s="216"/>
      <c r="N2430" s="216"/>
      <c r="O2430" s="216"/>
      <c r="P2430" s="216"/>
      <c r="Q2430" s="216"/>
      <c r="R2430" s="216"/>
      <c r="S2430" s="216"/>
      <c r="T2430" s="216"/>
      <c r="U2430" s="216"/>
      <c r="V2430" s="216"/>
    </row>
    <row r="2431" spans="1:22" x14ac:dyDescent="0.3">
      <c r="A2431" s="117"/>
      <c r="B2431" s="117"/>
      <c r="C2431" s="117"/>
      <c r="D2431" s="117"/>
      <c r="E2431" s="117"/>
      <c r="F2431" s="117"/>
      <c r="G2431" s="117"/>
      <c r="H2431" s="117"/>
      <c r="I2431" s="216"/>
      <c r="J2431" s="216"/>
      <c r="K2431" s="216"/>
      <c r="L2431" s="216"/>
      <c r="M2431" s="216"/>
      <c r="N2431" s="216"/>
      <c r="O2431" s="216"/>
      <c r="P2431" s="216"/>
      <c r="Q2431" s="216"/>
      <c r="R2431" s="216"/>
      <c r="S2431" s="216"/>
      <c r="T2431" s="216"/>
      <c r="U2431" s="216"/>
      <c r="V2431" s="216"/>
    </row>
    <row r="2432" spans="1:22" x14ac:dyDescent="0.3">
      <c r="A2432" s="117"/>
      <c r="B2432" s="117"/>
      <c r="C2432" s="117" t="s">
        <v>22</v>
      </c>
      <c r="D2432" s="117" t="e">
        <f>IF(A2411&lt;D2428,0,F2422)</f>
        <v>#VALUE!</v>
      </c>
      <c r="E2432" s="117" t="s">
        <v>24</v>
      </c>
      <c r="F2432" s="117" t="e">
        <f>IF(A2372&gt;D2428,0,D2428)</f>
        <v>#VALUE!</v>
      </c>
      <c r="G2432" s="117"/>
      <c r="H2432" s="117"/>
      <c r="I2432" s="216"/>
      <c r="J2432" s="216"/>
      <c r="K2432" s="216"/>
      <c r="L2432" s="216"/>
      <c r="M2432" s="216"/>
      <c r="N2432" s="216"/>
      <c r="O2432" s="216"/>
      <c r="P2432" s="216"/>
      <c r="Q2432" s="216"/>
      <c r="R2432" s="216"/>
      <c r="S2432" s="216"/>
      <c r="T2432" s="216"/>
      <c r="U2432" s="216"/>
      <c r="V2432" s="216"/>
    </row>
    <row r="2433" spans="1:22" x14ac:dyDescent="0.3">
      <c r="A2433" s="117"/>
      <c r="B2433" s="117"/>
      <c r="C2433" s="117"/>
      <c r="D2433" s="117"/>
      <c r="E2433" s="117"/>
      <c r="F2433" s="117"/>
      <c r="G2433" s="117"/>
      <c r="H2433" s="117"/>
      <c r="I2433" s="216"/>
      <c r="J2433" s="216"/>
      <c r="K2433" s="216"/>
      <c r="L2433" s="216"/>
      <c r="M2433" s="216"/>
      <c r="N2433" s="216"/>
      <c r="O2433" s="216"/>
      <c r="P2433" s="216"/>
      <c r="Q2433" s="216"/>
      <c r="R2433" s="216"/>
      <c r="S2433" s="216"/>
      <c r="T2433" s="216"/>
      <c r="U2433" s="216"/>
      <c r="V2433" s="216"/>
    </row>
    <row r="2434" spans="1:22" x14ac:dyDescent="0.3">
      <c r="A2434" s="117"/>
      <c r="B2434" s="117"/>
      <c r="C2434" s="117" t="s">
        <v>23</v>
      </c>
      <c r="D2434" s="117" t="s">
        <v>21</v>
      </c>
      <c r="E2434" s="117"/>
      <c r="F2434" s="117"/>
      <c r="G2434" s="117"/>
      <c r="H2434" s="117"/>
      <c r="I2434" s="216"/>
      <c r="J2434" s="216"/>
      <c r="K2434" s="216"/>
      <c r="L2434" s="216"/>
      <c r="M2434" s="216"/>
      <c r="N2434" s="216"/>
      <c r="O2434" s="216"/>
      <c r="P2434" s="216"/>
      <c r="Q2434" s="216"/>
      <c r="R2434" s="216"/>
      <c r="S2434" s="216"/>
      <c r="T2434" s="216"/>
      <c r="U2434" s="216"/>
      <c r="V2434" s="216"/>
    </row>
    <row r="2435" spans="1:22" x14ac:dyDescent="0.3">
      <c r="A2435" s="117"/>
      <c r="B2435" s="117"/>
      <c r="C2435" s="117"/>
      <c r="D2435" s="117"/>
      <c r="E2435" s="117"/>
      <c r="F2435" s="117"/>
      <c r="G2435" s="117"/>
      <c r="H2435" s="117"/>
      <c r="I2435" s="216"/>
      <c r="J2435" s="216"/>
      <c r="K2435" s="216"/>
      <c r="L2435" s="216"/>
      <c r="M2435" s="216"/>
      <c r="N2435" s="216"/>
      <c r="O2435" s="216"/>
      <c r="P2435" s="216"/>
      <c r="Q2435" s="216"/>
      <c r="R2435" s="216"/>
      <c r="S2435" s="216"/>
      <c r="T2435" s="216"/>
      <c r="U2435" s="216"/>
      <c r="V2435" s="216"/>
    </row>
    <row r="2436" spans="1:22" x14ac:dyDescent="0.3">
      <c r="A2436" s="117"/>
      <c r="B2436" s="117"/>
      <c r="C2436" s="117"/>
      <c r="D2436" s="117"/>
      <c r="E2436" s="117"/>
      <c r="F2436" s="117"/>
      <c r="G2436" s="117"/>
      <c r="H2436" s="117"/>
      <c r="I2436" s="216"/>
      <c r="J2436" s="216"/>
      <c r="K2436" s="216"/>
      <c r="L2436" s="216"/>
      <c r="M2436" s="216"/>
      <c r="N2436" s="216"/>
      <c r="O2436" s="216"/>
      <c r="P2436" s="216"/>
      <c r="Q2436" s="216"/>
      <c r="R2436" s="216"/>
      <c r="S2436" s="216"/>
      <c r="T2436" s="216"/>
      <c r="U2436" s="216"/>
      <c r="V2436" s="216"/>
    </row>
    <row r="2437" spans="1:22" x14ac:dyDescent="0.3">
      <c r="A2437" s="117"/>
      <c r="B2437" s="117"/>
      <c r="C2437" s="117" t="s">
        <v>25</v>
      </c>
      <c r="D2437" s="117"/>
      <c r="E2437" s="117"/>
      <c r="F2437" s="117"/>
      <c r="G2437" s="117"/>
      <c r="H2437" s="117"/>
      <c r="I2437" s="216"/>
      <c r="J2437" s="216"/>
      <c r="K2437" s="216"/>
      <c r="L2437" s="216"/>
      <c r="M2437" s="216"/>
      <c r="N2437" s="216"/>
      <c r="O2437" s="216"/>
      <c r="P2437" s="216"/>
      <c r="Q2437" s="216"/>
      <c r="R2437" s="216"/>
      <c r="S2437" s="216"/>
      <c r="T2437" s="216"/>
      <c r="U2437" s="216"/>
      <c r="V2437" s="216"/>
    </row>
    <row r="2438" spans="1:22" x14ac:dyDescent="0.3">
      <c r="A2438" s="117"/>
      <c r="B2438" s="117"/>
      <c r="C2438" s="117"/>
      <c r="D2438" s="117"/>
      <c r="E2438" s="117"/>
      <c r="F2438" s="117"/>
      <c r="G2438" s="117"/>
      <c r="H2438" s="117"/>
      <c r="I2438" s="216"/>
      <c r="J2438" s="216"/>
      <c r="K2438" s="216"/>
      <c r="L2438" s="216"/>
      <c r="M2438" s="216"/>
      <c r="N2438" s="216"/>
      <c r="O2438" s="216"/>
      <c r="P2438" s="216"/>
      <c r="Q2438" s="216"/>
      <c r="R2438" s="216"/>
      <c r="S2438" s="216"/>
      <c r="T2438" s="216"/>
      <c r="U2438" s="216"/>
      <c r="V2438" s="216"/>
    </row>
    <row r="2439" spans="1:22" x14ac:dyDescent="0.3">
      <c r="A2439" s="117"/>
      <c r="B2439" s="117"/>
      <c r="C2439" s="117" t="s">
        <v>26</v>
      </c>
      <c r="D2439" s="117">
        <v>700</v>
      </c>
      <c r="E2439" s="117" t="s">
        <v>33</v>
      </c>
      <c r="F2439" s="117" t="e">
        <f>((2.71828184^(F2426*LN((D2439)+ABS(V2372-W2372)))+D2426)/((2.71828184^(F2426*LN((D2439)+ABS(V2372-W2372)))+D2426)+1))*1</f>
        <v>#VALUE!</v>
      </c>
      <c r="G2439" s="117"/>
      <c r="H2439" s="117"/>
      <c r="I2439" s="216"/>
      <c r="J2439" s="216"/>
      <c r="K2439" s="216"/>
      <c r="L2439" s="216"/>
      <c r="M2439" s="216"/>
      <c r="N2439" s="216"/>
      <c r="O2439" s="216"/>
      <c r="P2439" s="216"/>
      <c r="Q2439" s="216"/>
      <c r="R2439" s="216"/>
      <c r="S2439" s="216"/>
      <c r="T2439" s="216"/>
      <c r="U2439" s="216"/>
      <c r="V2439" s="216"/>
    </row>
    <row r="2440" spans="1:22" x14ac:dyDescent="0.3">
      <c r="A2440" s="117"/>
      <c r="B2440" s="117"/>
      <c r="C2440" s="117" t="s">
        <v>49</v>
      </c>
      <c r="D2440" s="117"/>
      <c r="E2440" s="117"/>
      <c r="F2440" s="117"/>
      <c r="G2440" s="117"/>
      <c r="H2440" s="117"/>
      <c r="I2440" s="216"/>
      <c r="J2440" s="216"/>
      <c r="K2440" s="216"/>
      <c r="L2440" s="216"/>
      <c r="M2440" s="216"/>
      <c r="N2440" s="216"/>
      <c r="O2440" s="216"/>
      <c r="P2440" s="216"/>
      <c r="Q2440" s="216"/>
      <c r="R2440" s="216"/>
      <c r="S2440" s="216"/>
      <c r="T2440" s="216"/>
      <c r="U2440" s="216"/>
      <c r="V2440" s="216"/>
    </row>
    <row r="2441" spans="1:22" x14ac:dyDescent="0.3">
      <c r="A2441" s="117"/>
      <c r="B2441" s="117"/>
      <c r="C2441" s="117"/>
      <c r="D2441" s="117"/>
      <c r="E2441" s="117"/>
      <c r="F2441" s="117"/>
      <c r="G2441" s="117"/>
      <c r="H2441" s="117"/>
      <c r="I2441" s="216"/>
      <c r="J2441" s="216"/>
      <c r="K2441" s="216"/>
      <c r="L2441" s="216"/>
      <c r="M2441" s="216"/>
      <c r="N2441" s="216"/>
      <c r="O2441" s="216"/>
      <c r="P2441" s="216"/>
      <c r="Q2441" s="216"/>
      <c r="R2441" s="216"/>
      <c r="S2441" s="216"/>
      <c r="T2441" s="216"/>
      <c r="U2441" s="216"/>
      <c r="V2441" s="216"/>
    </row>
    <row r="2442" spans="1:22" x14ac:dyDescent="0.3">
      <c r="A2442" s="117"/>
      <c r="B2442" s="117"/>
      <c r="C2442" s="117" t="s">
        <v>27</v>
      </c>
      <c r="D2442" s="117">
        <v>302.83999999999997</v>
      </c>
      <c r="E2442" s="117" t="s">
        <v>34</v>
      </c>
      <c r="F2442" s="117" t="e">
        <f>(2.71828184^((LN((D2442/D2430)/(1-(D2442/D2430)))-D2426)/F2426))</f>
        <v>#NUM!</v>
      </c>
      <c r="G2442" s="117"/>
      <c r="H2442" s="117"/>
      <c r="I2442" s="216"/>
      <c r="J2442" s="216"/>
      <c r="K2442" s="216"/>
      <c r="L2442" s="216"/>
      <c r="M2442" s="216"/>
      <c r="N2442" s="216"/>
      <c r="O2442" s="216"/>
      <c r="P2442" s="216"/>
      <c r="Q2442" s="216"/>
      <c r="R2442" s="216"/>
      <c r="S2442" s="216"/>
      <c r="T2442" s="216"/>
      <c r="U2442" s="216"/>
      <c r="V2442" s="216"/>
    </row>
    <row r="2443" spans="1:22" x14ac:dyDescent="0.3">
      <c r="A2443" s="117"/>
      <c r="B2443" s="117"/>
      <c r="C2443" s="117" t="s">
        <v>38</v>
      </c>
      <c r="D2443" s="117"/>
      <c r="E2443" s="117"/>
      <c r="F2443" s="117"/>
      <c r="G2443" s="117"/>
      <c r="H2443" s="117"/>
      <c r="I2443" s="216"/>
      <c r="J2443" s="216"/>
      <c r="K2443" s="216"/>
      <c r="L2443" s="216"/>
      <c r="M2443" s="216"/>
      <c r="N2443" s="216"/>
      <c r="O2443" s="216"/>
      <c r="P2443" s="216"/>
      <c r="Q2443" s="216"/>
      <c r="R2443" s="216"/>
      <c r="S2443" s="216"/>
      <c r="T2443" s="216"/>
      <c r="U2443" s="216"/>
      <c r="V2443" s="216"/>
    </row>
    <row r="2444" spans="1:22" x14ac:dyDescent="0.3">
      <c r="A2444" s="117"/>
      <c r="B2444" s="117"/>
      <c r="C2444" s="117" t="s">
        <v>39</v>
      </c>
      <c r="D2444" s="117"/>
      <c r="E2444" s="117"/>
      <c r="F2444" s="117"/>
      <c r="G2444" s="117"/>
      <c r="H2444" s="117"/>
      <c r="I2444" s="216"/>
      <c r="J2444" s="216"/>
      <c r="K2444" s="216"/>
      <c r="L2444" s="216"/>
      <c r="M2444" s="216"/>
      <c r="N2444" s="216"/>
      <c r="O2444" s="216"/>
      <c r="P2444" s="216"/>
      <c r="Q2444" s="216"/>
      <c r="R2444" s="216"/>
      <c r="S2444" s="216"/>
      <c r="T2444" s="216"/>
      <c r="U2444" s="216"/>
      <c r="V2444" s="216"/>
    </row>
    <row r="2445" spans="1:22" x14ac:dyDescent="0.3">
      <c r="A2445" s="117"/>
      <c r="B2445" s="117"/>
      <c r="C2445" s="117"/>
      <c r="D2445" s="117"/>
      <c r="E2445" s="117"/>
      <c r="F2445" s="117"/>
      <c r="G2445" s="117"/>
      <c r="H2445" s="117"/>
      <c r="I2445" s="216"/>
      <c r="J2445" s="216"/>
      <c r="K2445" s="216"/>
      <c r="L2445" s="216"/>
      <c r="M2445" s="216"/>
      <c r="N2445" s="216"/>
      <c r="O2445" s="216"/>
      <c r="P2445" s="216"/>
      <c r="Q2445" s="216"/>
      <c r="R2445" s="216"/>
      <c r="S2445" s="216"/>
      <c r="T2445" s="216"/>
      <c r="U2445" s="216"/>
      <c r="V2445" s="216"/>
    </row>
    <row r="2446" spans="1:22" x14ac:dyDescent="0.3">
      <c r="A2446" s="117"/>
      <c r="B2446" s="117"/>
      <c r="C2446" s="117"/>
      <c r="D2446" s="117"/>
      <c r="E2446" s="117"/>
      <c r="F2446" s="117"/>
      <c r="G2446" s="117"/>
      <c r="H2446" s="117"/>
      <c r="I2446" s="216"/>
      <c r="J2446" s="216"/>
      <c r="K2446" s="216"/>
      <c r="L2446" s="216"/>
      <c r="M2446" s="216"/>
      <c r="N2446" s="216"/>
      <c r="O2446" s="216"/>
      <c r="P2446" s="216"/>
      <c r="Q2446" s="216"/>
      <c r="R2446" s="216"/>
      <c r="S2446" s="216"/>
      <c r="T2446" s="216"/>
      <c r="U2446" s="216"/>
      <c r="V2446" s="216"/>
    </row>
    <row r="2447" spans="1:22" x14ac:dyDescent="0.3">
      <c r="A2447" s="117"/>
      <c r="B2447" s="117"/>
      <c r="C2447" s="117"/>
      <c r="D2447" s="117"/>
      <c r="E2447" s="117"/>
      <c r="F2447" s="117"/>
      <c r="G2447" s="117"/>
      <c r="H2447" s="117"/>
      <c r="I2447" s="216"/>
      <c r="J2447" s="216"/>
      <c r="K2447" s="216"/>
      <c r="L2447" s="216"/>
      <c r="M2447" s="216"/>
      <c r="N2447" s="216"/>
      <c r="O2447" s="216"/>
      <c r="P2447" s="216"/>
      <c r="Q2447" s="216"/>
      <c r="R2447" s="216"/>
      <c r="S2447" s="216"/>
      <c r="T2447" s="216"/>
      <c r="U2447" s="216"/>
      <c r="V2447" s="216"/>
    </row>
    <row r="2448" spans="1:22" x14ac:dyDescent="0.3">
      <c r="A2448" s="117"/>
      <c r="B2448" s="117"/>
      <c r="C2448" s="117"/>
      <c r="D2448" s="117"/>
      <c r="E2448" s="117"/>
      <c r="F2448" s="117"/>
      <c r="G2448" s="117"/>
      <c r="H2448" s="117"/>
      <c r="I2448" s="216"/>
      <c r="J2448" s="216"/>
      <c r="K2448" s="216"/>
      <c r="L2448" s="216"/>
      <c r="M2448" s="216"/>
      <c r="N2448" s="216"/>
      <c r="O2448" s="216"/>
      <c r="P2448" s="216"/>
      <c r="Q2448" s="216"/>
      <c r="R2448" s="216"/>
      <c r="S2448" s="216"/>
      <c r="T2448" s="216"/>
      <c r="U2448" s="216"/>
      <c r="V2448" s="216"/>
    </row>
    <row r="2449" spans="1:22" x14ac:dyDescent="0.3">
      <c r="A2449" s="117"/>
      <c r="B2449" s="117"/>
      <c r="C2449" s="117"/>
      <c r="D2449" s="117"/>
      <c r="E2449" s="117"/>
      <c r="F2449" s="117"/>
      <c r="G2449" s="117"/>
      <c r="H2449" s="117"/>
      <c r="I2449" s="216"/>
      <c r="J2449" s="216"/>
      <c r="K2449" s="216"/>
      <c r="L2449" s="216"/>
      <c r="M2449" s="216"/>
      <c r="N2449" s="216"/>
      <c r="O2449" s="216"/>
      <c r="P2449" s="216"/>
      <c r="Q2449" s="216"/>
      <c r="R2449" s="216"/>
      <c r="S2449" s="216"/>
      <c r="T2449" s="216"/>
      <c r="U2449" s="216"/>
      <c r="V2449" s="216"/>
    </row>
    <row r="2450" spans="1:22" x14ac:dyDescent="0.3">
      <c r="A2450" s="117"/>
      <c r="B2450" s="117"/>
      <c r="C2450" s="117"/>
      <c r="D2450" s="117"/>
      <c r="E2450" s="117"/>
      <c r="F2450" s="117"/>
      <c r="G2450" s="117"/>
      <c r="H2450" s="117"/>
      <c r="I2450" s="216"/>
      <c r="J2450" s="216"/>
      <c r="K2450" s="216"/>
      <c r="L2450" s="216"/>
      <c r="M2450" s="216"/>
      <c r="N2450" s="216"/>
      <c r="O2450" s="216"/>
      <c r="P2450" s="216"/>
      <c r="Q2450" s="216"/>
      <c r="R2450" s="216"/>
      <c r="S2450" s="216"/>
      <c r="T2450" s="216"/>
      <c r="U2450" s="216"/>
      <c r="V2450" s="216"/>
    </row>
    <row r="2451" spans="1:22" x14ac:dyDescent="0.3">
      <c r="A2451" s="117"/>
      <c r="B2451" s="117"/>
      <c r="C2451" s="117"/>
      <c r="D2451" s="117"/>
      <c r="E2451" s="117"/>
      <c r="F2451" s="117"/>
      <c r="G2451" s="117"/>
      <c r="H2451" s="117"/>
      <c r="I2451" s="216"/>
      <c r="J2451" s="216"/>
      <c r="K2451" s="216"/>
      <c r="L2451" s="216"/>
      <c r="M2451" s="216"/>
      <c r="N2451" s="216"/>
      <c r="O2451" s="216"/>
      <c r="P2451" s="216"/>
      <c r="Q2451" s="216"/>
      <c r="R2451" s="216"/>
      <c r="S2451" s="216"/>
      <c r="T2451" s="216"/>
      <c r="U2451" s="216"/>
      <c r="V2451" s="216"/>
    </row>
    <row r="2452" spans="1:22" x14ac:dyDescent="0.3">
      <c r="A2452" s="117" t="s">
        <v>7</v>
      </c>
      <c r="B2452" s="117" t="s">
        <v>8</v>
      </c>
      <c r="C2452" s="117" t="s">
        <v>12</v>
      </c>
      <c r="D2452" s="117" t="s">
        <v>9</v>
      </c>
      <c r="E2452" s="117" t="s">
        <v>10</v>
      </c>
      <c r="F2452" s="117" t="s">
        <v>17</v>
      </c>
      <c r="G2452" s="117" t="s">
        <v>14</v>
      </c>
      <c r="H2452" s="117"/>
      <c r="I2452" s="216"/>
      <c r="J2452" s="216"/>
      <c r="K2452" s="216"/>
      <c r="L2452" s="216"/>
      <c r="M2452" s="216"/>
      <c r="N2452" s="216"/>
      <c r="O2452" s="216"/>
      <c r="P2452" s="216"/>
      <c r="Q2452" s="216"/>
      <c r="R2452" s="216"/>
      <c r="S2452" s="216"/>
      <c r="T2452" s="216"/>
      <c r="U2452" s="216"/>
      <c r="V2452" s="216"/>
    </row>
    <row r="2453" spans="1:22" x14ac:dyDescent="0.3">
      <c r="A2453" s="117">
        <f t="shared" ref="A2453:B2472" si="167">A6</f>
        <v>0</v>
      </c>
      <c r="B2453" s="117">
        <f t="shared" si="167"/>
        <v>0</v>
      </c>
      <c r="C2453" s="117">
        <f t="shared" ref="C2453:C2492" si="168">(A2453^2)</f>
        <v>0</v>
      </c>
      <c r="D2453" s="117">
        <f>IF(B2453=0,E2453,B2453)</f>
        <v>9</v>
      </c>
      <c r="E2453" s="117">
        <f>MAX(B2453:B2492)</f>
        <v>9</v>
      </c>
      <c r="F2453" s="117">
        <f>IF(B2453="","",(((E2453+F2511)/(D2453))-10^-0.0000001)^-1)</f>
        <v>0.17241378625866607</v>
      </c>
      <c r="G2453" s="117">
        <f>IF(B2453="",1,F2453)</f>
        <v>0.17241378625866607</v>
      </c>
      <c r="H2453" s="117"/>
      <c r="I2453" s="216"/>
      <c r="J2453" s="216"/>
      <c r="K2453" s="216"/>
      <c r="L2453" s="216"/>
      <c r="M2453" s="216"/>
      <c r="N2453" s="216"/>
      <c r="O2453" s="216"/>
      <c r="P2453" s="216"/>
      <c r="Q2453" s="216"/>
      <c r="R2453" s="216"/>
      <c r="S2453" s="216"/>
      <c r="T2453" s="216"/>
      <c r="U2453" s="216"/>
      <c r="V2453" s="216"/>
    </row>
    <row r="2454" spans="1:22" x14ac:dyDescent="0.3">
      <c r="A2454" s="117">
        <f t="shared" si="167"/>
        <v>0</v>
      </c>
      <c r="B2454" s="117">
        <f t="shared" si="167"/>
        <v>0</v>
      </c>
      <c r="C2454" s="117">
        <f t="shared" si="168"/>
        <v>0</v>
      </c>
      <c r="D2454" s="117">
        <f t="shared" ref="D2454:D2492" si="169">IF(B2454=0,E2454,B2454)</f>
        <v>9</v>
      </c>
      <c r="E2454" s="117">
        <f>(E2453)</f>
        <v>9</v>
      </c>
      <c r="F2454" s="117">
        <f>IF(B2454="","",(((E2454+F2511)/(D2454))-10^-0.0000001)^-1)</f>
        <v>0.17241378625866607</v>
      </c>
      <c r="G2454" s="117">
        <f t="shared" ref="G2454:G2492" si="170">IF(B2454="",1,F2454)</f>
        <v>0.17241378625866607</v>
      </c>
      <c r="H2454" s="117"/>
      <c r="I2454" s="216"/>
      <c r="J2454" s="216"/>
      <c r="K2454" s="216"/>
      <c r="L2454" s="216"/>
      <c r="M2454" s="216"/>
      <c r="N2454" s="216"/>
      <c r="O2454" s="216"/>
      <c r="P2454" s="216"/>
      <c r="Q2454" s="216"/>
      <c r="R2454" s="216"/>
      <c r="S2454" s="216"/>
      <c r="T2454" s="216"/>
      <c r="U2454" s="216"/>
      <c r="V2454" s="216"/>
    </row>
    <row r="2455" spans="1:22" x14ac:dyDescent="0.3">
      <c r="A2455" s="117">
        <f t="shared" si="167"/>
        <v>0</v>
      </c>
      <c r="B2455" s="117">
        <f t="shared" si="167"/>
        <v>0</v>
      </c>
      <c r="C2455" s="117">
        <f t="shared" si="168"/>
        <v>0</v>
      </c>
      <c r="D2455" s="117">
        <f t="shared" si="169"/>
        <v>9</v>
      </c>
      <c r="E2455" s="117">
        <f t="shared" ref="E2455:E2492" si="171">(E2454)</f>
        <v>9</v>
      </c>
      <c r="F2455" s="117">
        <f>IF(B2455="","",(((E2455+F2511)/(D2455))-10^-0.0000001)^-1)</f>
        <v>0.17241378625866607</v>
      </c>
      <c r="G2455" s="117">
        <f t="shared" si="170"/>
        <v>0.17241378625866607</v>
      </c>
      <c r="H2455" s="117"/>
      <c r="I2455" s="216"/>
      <c r="J2455" s="216"/>
      <c r="K2455" s="216"/>
      <c r="L2455" s="216"/>
      <c r="M2455" s="216"/>
      <c r="N2455" s="216"/>
      <c r="O2455" s="216"/>
      <c r="P2455" s="216"/>
      <c r="Q2455" s="216"/>
      <c r="R2455" s="216"/>
      <c r="S2455" s="216"/>
      <c r="T2455" s="216"/>
      <c r="U2455" s="216"/>
      <c r="V2455" s="216"/>
    </row>
    <row r="2456" spans="1:22" x14ac:dyDescent="0.3">
      <c r="A2456" s="117">
        <f t="shared" si="167"/>
        <v>0</v>
      </c>
      <c r="B2456" s="117">
        <f t="shared" si="167"/>
        <v>0</v>
      </c>
      <c r="C2456" s="117">
        <f t="shared" si="168"/>
        <v>0</v>
      </c>
      <c r="D2456" s="117">
        <f t="shared" si="169"/>
        <v>9</v>
      </c>
      <c r="E2456" s="117">
        <f t="shared" si="171"/>
        <v>9</v>
      </c>
      <c r="F2456" s="117">
        <f>IF(B2456="","",(((E2456+F2511)/(D2456))-10^-0.0000001)^-1)</f>
        <v>0.17241378625866607</v>
      </c>
      <c r="G2456" s="117">
        <f t="shared" si="170"/>
        <v>0.17241378625866607</v>
      </c>
      <c r="H2456" s="117"/>
      <c r="I2456" s="216"/>
      <c r="J2456" s="216"/>
      <c r="K2456" s="216"/>
      <c r="L2456" s="216"/>
      <c r="M2456" s="216"/>
      <c r="N2456" s="216"/>
      <c r="O2456" s="216"/>
      <c r="P2456" s="216"/>
      <c r="Q2456" s="216"/>
      <c r="R2456" s="216"/>
      <c r="S2456" s="216"/>
      <c r="T2456" s="216"/>
      <c r="U2456" s="216"/>
      <c r="V2456" s="216"/>
    </row>
    <row r="2457" spans="1:22" x14ac:dyDescent="0.3">
      <c r="A2457" s="117">
        <f t="shared" si="167"/>
        <v>0</v>
      </c>
      <c r="B2457" s="117">
        <f t="shared" si="167"/>
        <v>0</v>
      </c>
      <c r="C2457" s="117">
        <f t="shared" si="168"/>
        <v>0</v>
      </c>
      <c r="D2457" s="117">
        <f t="shared" si="169"/>
        <v>9</v>
      </c>
      <c r="E2457" s="117">
        <f t="shared" si="171"/>
        <v>9</v>
      </c>
      <c r="F2457" s="117">
        <f>IF(B2457="","",(((E2457+F2511)/(D2457))-10^-0.0000001)^-1)</f>
        <v>0.17241378625866607</v>
      </c>
      <c r="G2457" s="117">
        <f t="shared" si="170"/>
        <v>0.17241378625866607</v>
      </c>
      <c r="H2457" s="117"/>
      <c r="I2457" s="216"/>
      <c r="J2457" s="216"/>
      <c r="K2457" s="216"/>
      <c r="L2457" s="216"/>
      <c r="M2457" s="216"/>
      <c r="N2457" s="216"/>
      <c r="O2457" s="216"/>
      <c r="P2457" s="216"/>
      <c r="Q2457" s="216"/>
      <c r="R2457" s="216"/>
      <c r="S2457" s="216"/>
      <c r="T2457" s="216"/>
      <c r="U2457" s="216"/>
      <c r="V2457" s="216"/>
    </row>
    <row r="2458" spans="1:22" x14ac:dyDescent="0.3">
      <c r="A2458" s="117">
        <f t="shared" si="167"/>
        <v>0</v>
      </c>
      <c r="B2458" s="117">
        <f t="shared" si="167"/>
        <v>0</v>
      </c>
      <c r="C2458" s="117">
        <f t="shared" si="168"/>
        <v>0</v>
      </c>
      <c r="D2458" s="117">
        <f t="shared" si="169"/>
        <v>9</v>
      </c>
      <c r="E2458" s="117">
        <f t="shared" si="171"/>
        <v>9</v>
      </c>
      <c r="F2458" s="117">
        <f>IF(B2458="","",(((E2458+F2511)/(D2458))-10^-0.0000001)^-1)</f>
        <v>0.17241378625866607</v>
      </c>
      <c r="G2458" s="117">
        <f t="shared" si="170"/>
        <v>0.17241378625866607</v>
      </c>
      <c r="H2458" s="117"/>
      <c r="I2458" s="216"/>
      <c r="J2458" s="216"/>
      <c r="K2458" s="216"/>
      <c r="L2458" s="216"/>
      <c r="M2458" s="216"/>
      <c r="N2458" s="216"/>
      <c r="O2458" s="216"/>
      <c r="P2458" s="216"/>
      <c r="Q2458" s="216"/>
      <c r="R2458" s="216"/>
      <c r="S2458" s="216"/>
      <c r="T2458" s="216"/>
      <c r="U2458" s="216"/>
      <c r="V2458" s="216"/>
    </row>
    <row r="2459" spans="1:22" x14ac:dyDescent="0.3">
      <c r="A2459" s="117">
        <f t="shared" si="167"/>
        <v>0</v>
      </c>
      <c r="B2459" s="117">
        <f t="shared" si="167"/>
        <v>0</v>
      </c>
      <c r="C2459" s="117">
        <f t="shared" si="168"/>
        <v>0</v>
      </c>
      <c r="D2459" s="117">
        <f t="shared" si="169"/>
        <v>9</v>
      </c>
      <c r="E2459" s="117">
        <f t="shared" si="171"/>
        <v>9</v>
      </c>
      <c r="F2459" s="117">
        <f>IF(B2459="","",(((E2459+F2511)/(D2459))-10^-0.0000001)^-1)</f>
        <v>0.17241378625866607</v>
      </c>
      <c r="G2459" s="117">
        <f t="shared" si="170"/>
        <v>0.17241378625866607</v>
      </c>
      <c r="H2459" s="117"/>
      <c r="I2459" s="216"/>
      <c r="J2459" s="216"/>
      <c r="K2459" s="216"/>
      <c r="L2459" s="216"/>
      <c r="M2459" s="216"/>
      <c r="N2459" s="216"/>
      <c r="O2459" s="216"/>
      <c r="P2459" s="216"/>
      <c r="Q2459" s="216"/>
      <c r="R2459" s="216"/>
      <c r="S2459" s="216"/>
      <c r="T2459" s="216"/>
      <c r="U2459" s="216"/>
      <c r="V2459" s="216"/>
    </row>
    <row r="2460" spans="1:22" x14ac:dyDescent="0.3">
      <c r="A2460" s="117">
        <f t="shared" si="167"/>
        <v>0</v>
      </c>
      <c r="B2460" s="117">
        <f t="shared" si="167"/>
        <v>0</v>
      </c>
      <c r="C2460" s="117">
        <f t="shared" si="168"/>
        <v>0</v>
      </c>
      <c r="D2460" s="117">
        <f t="shared" si="169"/>
        <v>9</v>
      </c>
      <c r="E2460" s="117">
        <f t="shared" si="171"/>
        <v>9</v>
      </c>
      <c r="F2460" s="117">
        <f>IF(B2460="","",(((E2460+F2511)/(D2460))-10^-0.0000001)^-1)</f>
        <v>0.17241378625866607</v>
      </c>
      <c r="G2460" s="117">
        <f t="shared" si="170"/>
        <v>0.17241378625866607</v>
      </c>
      <c r="H2460" s="117"/>
      <c r="I2460" s="216"/>
      <c r="J2460" s="216"/>
      <c r="K2460" s="216"/>
      <c r="L2460" s="216"/>
      <c r="M2460" s="216"/>
      <c r="N2460" s="216"/>
      <c r="O2460" s="216"/>
      <c r="P2460" s="216"/>
      <c r="Q2460" s="216"/>
      <c r="R2460" s="216"/>
      <c r="S2460" s="216"/>
      <c r="T2460" s="216"/>
      <c r="U2460" s="216"/>
      <c r="V2460" s="216"/>
    </row>
    <row r="2461" spans="1:22" x14ac:dyDescent="0.3">
      <c r="A2461" s="117">
        <f t="shared" si="167"/>
        <v>0</v>
      </c>
      <c r="B2461" s="117">
        <f t="shared" si="167"/>
        <v>0</v>
      </c>
      <c r="C2461" s="117">
        <f t="shared" si="168"/>
        <v>0</v>
      </c>
      <c r="D2461" s="117">
        <f t="shared" si="169"/>
        <v>9</v>
      </c>
      <c r="E2461" s="117">
        <f t="shared" si="171"/>
        <v>9</v>
      </c>
      <c r="F2461" s="117">
        <f>IF(B2461="","",(((E2461+F2511)/(D2461))-10^-0.0000001)^-1)</f>
        <v>0.17241378625866607</v>
      </c>
      <c r="G2461" s="117">
        <f t="shared" si="170"/>
        <v>0.17241378625866607</v>
      </c>
      <c r="H2461" s="117"/>
      <c r="I2461" s="216"/>
      <c r="J2461" s="216"/>
      <c r="K2461" s="216"/>
      <c r="L2461" s="216"/>
      <c r="M2461" s="216"/>
      <c r="N2461" s="216"/>
      <c r="O2461" s="216"/>
      <c r="P2461" s="216"/>
      <c r="Q2461" s="216"/>
      <c r="R2461" s="216"/>
      <c r="S2461" s="216"/>
      <c r="T2461" s="216"/>
      <c r="U2461" s="216"/>
      <c r="V2461" s="216"/>
    </row>
    <row r="2462" spans="1:22" x14ac:dyDescent="0.3">
      <c r="A2462" s="117">
        <f t="shared" si="167"/>
        <v>0</v>
      </c>
      <c r="B2462" s="117">
        <f t="shared" si="167"/>
        <v>0</v>
      </c>
      <c r="C2462" s="117">
        <f t="shared" si="168"/>
        <v>0</v>
      </c>
      <c r="D2462" s="117">
        <f t="shared" si="169"/>
        <v>9</v>
      </c>
      <c r="E2462" s="117">
        <f t="shared" si="171"/>
        <v>9</v>
      </c>
      <c r="F2462" s="117">
        <f>IF(B2462="","",(((E2462+F2511)/(D2462))-10^-0.0000001)^-1)</f>
        <v>0.17241378625866607</v>
      </c>
      <c r="G2462" s="117">
        <f t="shared" si="170"/>
        <v>0.17241378625866607</v>
      </c>
      <c r="H2462" s="117"/>
      <c r="I2462" s="216"/>
      <c r="J2462" s="216"/>
      <c r="K2462" s="216"/>
      <c r="L2462" s="216"/>
      <c r="M2462" s="216"/>
      <c r="N2462" s="216"/>
      <c r="O2462" s="216"/>
      <c r="P2462" s="216"/>
      <c r="Q2462" s="216"/>
      <c r="R2462" s="216"/>
      <c r="S2462" s="216"/>
      <c r="T2462" s="216"/>
      <c r="U2462" s="216"/>
      <c r="V2462" s="216"/>
    </row>
    <row r="2463" spans="1:22" x14ac:dyDescent="0.3">
      <c r="A2463" s="117">
        <f t="shared" si="167"/>
        <v>0</v>
      </c>
      <c r="B2463" s="117">
        <f t="shared" si="167"/>
        <v>0</v>
      </c>
      <c r="C2463" s="117">
        <f t="shared" si="168"/>
        <v>0</v>
      </c>
      <c r="D2463" s="117">
        <f t="shared" si="169"/>
        <v>9</v>
      </c>
      <c r="E2463" s="117">
        <f t="shared" si="171"/>
        <v>9</v>
      </c>
      <c r="F2463" s="117">
        <f>IF(B2463="","",(((E2463+F2511)/(D2463))-10^-0.0000001)^-1)</f>
        <v>0.17241378625866607</v>
      </c>
      <c r="G2463" s="117">
        <f t="shared" si="170"/>
        <v>0.17241378625866607</v>
      </c>
      <c r="H2463" s="117"/>
      <c r="I2463" s="216"/>
      <c r="J2463" s="216"/>
      <c r="K2463" s="216"/>
      <c r="L2463" s="216"/>
      <c r="M2463" s="216"/>
      <c r="N2463" s="216"/>
      <c r="O2463" s="216"/>
      <c r="P2463" s="216"/>
      <c r="Q2463" s="216"/>
      <c r="R2463" s="216"/>
      <c r="S2463" s="216"/>
      <c r="T2463" s="216"/>
      <c r="U2463" s="216"/>
      <c r="V2463" s="216"/>
    </row>
    <row r="2464" spans="1:22" x14ac:dyDescent="0.3">
      <c r="A2464" s="117">
        <f t="shared" si="167"/>
        <v>0</v>
      </c>
      <c r="B2464" s="117">
        <f t="shared" si="167"/>
        <v>0</v>
      </c>
      <c r="C2464" s="117">
        <f t="shared" si="168"/>
        <v>0</v>
      </c>
      <c r="D2464" s="117">
        <f t="shared" si="169"/>
        <v>9</v>
      </c>
      <c r="E2464" s="117">
        <f t="shared" si="171"/>
        <v>9</v>
      </c>
      <c r="F2464" s="117">
        <f>IF(B2464="","",(((E2464+F2511)/(D2464))-10^-0.0000001)^-1)</f>
        <v>0.17241378625866607</v>
      </c>
      <c r="G2464" s="117">
        <f t="shared" si="170"/>
        <v>0.17241378625866607</v>
      </c>
      <c r="H2464" s="117"/>
      <c r="I2464" s="216"/>
      <c r="J2464" s="216"/>
      <c r="K2464" s="216"/>
      <c r="L2464" s="216"/>
      <c r="M2464" s="216"/>
      <c r="N2464" s="216"/>
      <c r="O2464" s="216"/>
      <c r="P2464" s="216"/>
      <c r="Q2464" s="216"/>
      <c r="R2464" s="216"/>
      <c r="S2464" s="216"/>
      <c r="T2464" s="216"/>
      <c r="U2464" s="216"/>
      <c r="V2464" s="216"/>
    </row>
    <row r="2465" spans="1:22" x14ac:dyDescent="0.3">
      <c r="A2465" s="117">
        <f t="shared" si="167"/>
        <v>0</v>
      </c>
      <c r="B2465" s="117">
        <f t="shared" si="167"/>
        <v>0</v>
      </c>
      <c r="C2465" s="117">
        <f t="shared" si="168"/>
        <v>0</v>
      </c>
      <c r="D2465" s="117">
        <f t="shared" si="169"/>
        <v>9</v>
      </c>
      <c r="E2465" s="117">
        <f t="shared" si="171"/>
        <v>9</v>
      </c>
      <c r="F2465" s="117">
        <f>IF(B2465="","",(((E2465+F2511)/(D2465))-10^-0.0000001)^-1)</f>
        <v>0.17241378625866607</v>
      </c>
      <c r="G2465" s="117">
        <f t="shared" si="170"/>
        <v>0.17241378625866607</v>
      </c>
      <c r="H2465" s="117"/>
      <c r="I2465" s="216"/>
      <c r="J2465" s="216"/>
      <c r="K2465" s="216"/>
      <c r="L2465" s="216"/>
      <c r="M2465" s="216"/>
      <c r="N2465" s="216"/>
      <c r="O2465" s="216"/>
      <c r="P2465" s="216"/>
      <c r="Q2465" s="216"/>
      <c r="R2465" s="216"/>
      <c r="S2465" s="216"/>
      <c r="T2465" s="216"/>
      <c r="U2465" s="216"/>
      <c r="V2465" s="216"/>
    </row>
    <row r="2466" spans="1:22" x14ac:dyDescent="0.3">
      <c r="A2466" s="117">
        <f t="shared" si="167"/>
        <v>0</v>
      </c>
      <c r="B2466" s="117">
        <f t="shared" si="167"/>
        <v>0</v>
      </c>
      <c r="C2466" s="117">
        <f t="shared" si="168"/>
        <v>0</v>
      </c>
      <c r="D2466" s="117">
        <f t="shared" si="169"/>
        <v>9</v>
      </c>
      <c r="E2466" s="117">
        <f t="shared" si="171"/>
        <v>9</v>
      </c>
      <c r="F2466" s="117">
        <f>IF(B2466="","",(((E2466+F2511)/(D2466))-10^-0.0000001)^-1)</f>
        <v>0.17241378625866607</v>
      </c>
      <c r="G2466" s="117">
        <f t="shared" si="170"/>
        <v>0.17241378625866607</v>
      </c>
      <c r="H2466" s="117"/>
      <c r="I2466" s="216"/>
      <c r="J2466" s="216"/>
      <c r="K2466" s="216"/>
      <c r="L2466" s="216"/>
      <c r="M2466" s="216"/>
      <c r="N2466" s="216"/>
      <c r="O2466" s="216"/>
      <c r="P2466" s="216"/>
      <c r="Q2466" s="216"/>
      <c r="R2466" s="216"/>
      <c r="S2466" s="216"/>
      <c r="T2466" s="216"/>
      <c r="U2466" s="216"/>
      <c r="V2466" s="216"/>
    </row>
    <row r="2467" spans="1:22" x14ac:dyDescent="0.3">
      <c r="A2467" s="117">
        <f t="shared" si="167"/>
        <v>0</v>
      </c>
      <c r="B2467" s="117">
        <f t="shared" si="167"/>
        <v>0</v>
      </c>
      <c r="C2467" s="117">
        <f t="shared" si="168"/>
        <v>0</v>
      </c>
      <c r="D2467" s="117">
        <f t="shared" si="169"/>
        <v>9</v>
      </c>
      <c r="E2467" s="117">
        <f t="shared" si="171"/>
        <v>9</v>
      </c>
      <c r="F2467" s="117">
        <f>IF(B2467="","",(((E2467+F2511)/(D2467))-10^-0.0000001)^-1)</f>
        <v>0.17241378625866607</v>
      </c>
      <c r="G2467" s="117">
        <f t="shared" si="170"/>
        <v>0.17241378625866607</v>
      </c>
      <c r="H2467" s="117"/>
      <c r="I2467" s="216"/>
      <c r="J2467" s="216"/>
      <c r="K2467" s="216"/>
      <c r="L2467" s="216"/>
      <c r="M2467" s="216"/>
      <c r="N2467" s="216"/>
      <c r="O2467" s="216"/>
      <c r="P2467" s="216"/>
      <c r="Q2467" s="216"/>
      <c r="R2467" s="216"/>
      <c r="S2467" s="216"/>
      <c r="T2467" s="216"/>
      <c r="U2467" s="216"/>
      <c r="V2467" s="216"/>
    </row>
    <row r="2468" spans="1:22" x14ac:dyDescent="0.3">
      <c r="A2468" s="117">
        <f t="shared" si="167"/>
        <v>0</v>
      </c>
      <c r="B2468" s="117">
        <f t="shared" si="167"/>
        <v>0</v>
      </c>
      <c r="C2468" s="117">
        <f t="shared" si="168"/>
        <v>0</v>
      </c>
      <c r="D2468" s="117">
        <f t="shared" si="169"/>
        <v>9</v>
      </c>
      <c r="E2468" s="117">
        <f t="shared" si="171"/>
        <v>9</v>
      </c>
      <c r="F2468" s="117">
        <f>IF(B2468="","",(((E2468+F2511)/(D2468))-10^-0.0000001)^-1)</f>
        <v>0.17241378625866607</v>
      </c>
      <c r="G2468" s="117">
        <f t="shared" si="170"/>
        <v>0.17241378625866607</v>
      </c>
      <c r="H2468" s="117"/>
      <c r="I2468" s="216"/>
      <c r="J2468" s="216"/>
      <c r="K2468" s="216"/>
      <c r="L2468" s="216"/>
      <c r="M2468" s="216"/>
      <c r="N2468" s="216"/>
      <c r="O2468" s="216"/>
      <c r="P2468" s="216"/>
      <c r="Q2468" s="216"/>
      <c r="R2468" s="216"/>
      <c r="S2468" s="216"/>
      <c r="T2468" s="216"/>
      <c r="U2468" s="216"/>
      <c r="V2468" s="216"/>
    </row>
    <row r="2469" spans="1:22" x14ac:dyDescent="0.3">
      <c r="A2469" s="117" t="str">
        <f t="shared" si="167"/>
        <v>Vorgaben (xWP1 - xs - xWP2)</v>
      </c>
      <c r="B2469" s="117">
        <f t="shared" si="167"/>
        <v>9</v>
      </c>
      <c r="C2469" s="117" t="e">
        <f t="shared" si="168"/>
        <v>#VALUE!</v>
      </c>
      <c r="D2469" s="117">
        <f t="shared" si="169"/>
        <v>9</v>
      </c>
      <c r="E2469" s="117">
        <f t="shared" si="171"/>
        <v>9</v>
      </c>
      <c r="F2469" s="117">
        <f>IF(B2469="","",(((E2469+F2511)/(D2469))-10^-0.0000001)^-1)</f>
        <v>0.17241378625866607</v>
      </c>
      <c r="G2469" s="117">
        <f t="shared" si="170"/>
        <v>0.17241378625866607</v>
      </c>
      <c r="H2469" s="117"/>
      <c r="I2469" s="216"/>
      <c r="J2469" s="216"/>
      <c r="K2469" s="216"/>
      <c r="L2469" s="216"/>
      <c r="M2469" s="216"/>
      <c r="N2469" s="216"/>
      <c r="O2469" s="216"/>
      <c r="P2469" s="216"/>
      <c r="Q2469" s="216"/>
      <c r="R2469" s="216"/>
      <c r="S2469" s="216"/>
      <c r="T2469" s="216"/>
      <c r="U2469" s="216"/>
      <c r="V2469" s="216"/>
    </row>
    <row r="2470" spans="1:22" x14ac:dyDescent="0.3">
      <c r="A2470" s="117" t="str">
        <f t="shared" si="167"/>
        <v>Berechnet (x1% - X50% - x99%)</v>
      </c>
      <c r="B2470" s="117">
        <f t="shared" si="167"/>
        <v>6.92</v>
      </c>
      <c r="C2470" s="117" t="e">
        <f t="shared" si="168"/>
        <v>#VALUE!</v>
      </c>
      <c r="D2470" s="117">
        <f t="shared" si="169"/>
        <v>6.92</v>
      </c>
      <c r="E2470" s="117">
        <f t="shared" si="171"/>
        <v>9</v>
      </c>
      <c r="F2470" s="117">
        <f>IF(B2470="","",(((E2470+F2511)/(D2470))-10^-0.0000001)^-1)</f>
        <v>0.12748710016329209</v>
      </c>
      <c r="G2470" s="117">
        <f t="shared" si="170"/>
        <v>0.12748710016329209</v>
      </c>
      <c r="H2470" s="117"/>
      <c r="I2470" s="216"/>
      <c r="J2470" s="216"/>
      <c r="K2470" s="216"/>
      <c r="L2470" s="216"/>
      <c r="M2470" s="216"/>
      <c r="N2470" s="216"/>
      <c r="O2470" s="216"/>
      <c r="P2470" s="216"/>
      <c r="Q2470" s="216"/>
      <c r="R2470" s="216"/>
      <c r="S2470" s="216"/>
      <c r="T2470" s="216"/>
      <c r="U2470" s="216"/>
      <c r="V2470" s="216"/>
    </row>
    <row r="2471" spans="1:22" x14ac:dyDescent="0.3">
      <c r="A2471" s="117" t="str">
        <f t="shared" si="167"/>
        <v>Abfrage:</v>
      </c>
      <c r="B2471" s="117">
        <f t="shared" si="167"/>
        <v>0</v>
      </c>
      <c r="C2471" s="117" t="e">
        <f t="shared" si="168"/>
        <v>#VALUE!</v>
      </c>
      <c r="D2471" s="117">
        <f t="shared" si="169"/>
        <v>9</v>
      </c>
      <c r="E2471" s="117">
        <f t="shared" si="171"/>
        <v>9</v>
      </c>
      <c r="F2471" s="117">
        <f>IF(B2471="","",(((E2471+F2511)/(D2471))-10^-0.0000001)^-1)</f>
        <v>0.17241378625866607</v>
      </c>
      <c r="G2471" s="117">
        <f t="shared" si="170"/>
        <v>0.17241378625866607</v>
      </c>
      <c r="H2471" s="117"/>
      <c r="I2471" s="216"/>
      <c r="J2471" s="216"/>
      <c r="K2471" s="216"/>
      <c r="L2471" s="216"/>
      <c r="M2471" s="216"/>
      <c r="N2471" s="216"/>
      <c r="O2471" s="216"/>
      <c r="P2471" s="216"/>
      <c r="Q2471" s="216"/>
      <c r="R2471" s="216"/>
      <c r="S2471" s="216"/>
      <c r="T2471" s="216"/>
      <c r="U2471" s="216"/>
      <c r="V2471" s="216"/>
    </row>
    <row r="2472" spans="1:22" x14ac:dyDescent="0.3">
      <c r="A2472" s="117" t="str">
        <f t="shared" si="167"/>
        <v>Wenn x = (B23 ≤Abfrage≤ D23)</v>
      </c>
      <c r="B2472" s="117">
        <f t="shared" si="167"/>
        <v>6.92</v>
      </c>
      <c r="C2472" s="117" t="e">
        <f t="shared" si="168"/>
        <v>#VALUE!</v>
      </c>
      <c r="D2472" s="117">
        <f t="shared" si="169"/>
        <v>6.92</v>
      </c>
      <c r="E2472" s="117">
        <f t="shared" si="171"/>
        <v>9</v>
      </c>
      <c r="F2472" s="117">
        <f>IF(B2472="","",(((E2472+F2511)/(D2472))-10^-0.0000001)^-1)</f>
        <v>0.12748710016329209</v>
      </c>
      <c r="G2472" s="117">
        <f t="shared" si="170"/>
        <v>0.12748710016329209</v>
      </c>
      <c r="H2472" s="117"/>
      <c r="I2472" s="216"/>
      <c r="J2472" s="216"/>
      <c r="K2472" s="216"/>
      <c r="L2472" s="216"/>
      <c r="M2472" s="216"/>
      <c r="N2472" s="216"/>
      <c r="O2472" s="216"/>
      <c r="P2472" s="216"/>
      <c r="Q2472" s="216"/>
      <c r="R2472" s="216"/>
      <c r="S2472" s="216"/>
      <c r="T2472" s="216"/>
      <c r="U2472" s="216"/>
      <c r="V2472" s="216"/>
    </row>
    <row r="2473" spans="1:22" x14ac:dyDescent="0.3">
      <c r="A2473" s="117" t="str">
        <f t="shared" ref="A2473:B2492" si="172">A26</f>
        <v>Wenn y [%] = (1≤ Abfrage ≤99)</v>
      </c>
      <c r="B2473" s="117">
        <f t="shared" si="172"/>
        <v>1</v>
      </c>
      <c r="C2473" s="117" t="e">
        <f t="shared" si="168"/>
        <v>#VALUE!</v>
      </c>
      <c r="D2473" s="117">
        <f t="shared" si="169"/>
        <v>1</v>
      </c>
      <c r="E2473" s="117">
        <f t="shared" si="171"/>
        <v>9</v>
      </c>
      <c r="F2473" s="117">
        <f>IF(B2473="","",(((E2473+F2511)/(D2473))-10^-0.0000001)^-1)</f>
        <v>1.6611295617526715E-2</v>
      </c>
      <c r="G2473" s="117">
        <f t="shared" si="170"/>
        <v>1.6611295617526715E-2</v>
      </c>
      <c r="H2473" s="117"/>
      <c r="I2473" s="216"/>
      <c r="J2473" s="216"/>
      <c r="K2473" s="216"/>
      <c r="L2473" s="216"/>
      <c r="M2473" s="216"/>
      <c r="N2473" s="216"/>
      <c r="O2473" s="216"/>
      <c r="P2473" s="216"/>
      <c r="Q2473" s="216"/>
      <c r="R2473" s="216"/>
      <c r="S2473" s="216"/>
      <c r="T2473" s="216"/>
      <c r="U2473" s="216"/>
      <c r="V2473" s="216"/>
    </row>
    <row r="2474" spans="1:22" x14ac:dyDescent="0.3">
      <c r="A2474" s="117">
        <f t="shared" si="172"/>
        <v>0</v>
      </c>
      <c r="B2474" s="117">
        <f t="shared" si="172"/>
        <v>0</v>
      </c>
      <c r="C2474" s="117">
        <f t="shared" si="168"/>
        <v>0</v>
      </c>
      <c r="D2474" s="117">
        <f t="shared" si="169"/>
        <v>9</v>
      </c>
      <c r="E2474" s="117">
        <f t="shared" si="171"/>
        <v>9</v>
      </c>
      <c r="F2474" s="117">
        <f>IF(B2474="","",(((E2474+F2511)/(D2474))-10^-0.0000001)^-1)</f>
        <v>0.17241378625866607</v>
      </c>
      <c r="G2474" s="117">
        <f t="shared" si="170"/>
        <v>0.17241378625866607</v>
      </c>
      <c r="H2474" s="117"/>
      <c r="I2474" s="216"/>
      <c r="J2474" s="216"/>
      <c r="K2474" s="216"/>
      <c r="L2474" s="216"/>
      <c r="M2474" s="216"/>
      <c r="N2474" s="216"/>
      <c r="O2474" s="216"/>
      <c r="P2474" s="216"/>
      <c r="Q2474" s="216"/>
      <c r="R2474" s="216"/>
      <c r="S2474" s="216"/>
      <c r="T2474" s="216"/>
      <c r="U2474" s="216"/>
      <c r="V2474" s="216"/>
    </row>
    <row r="2475" spans="1:22" x14ac:dyDescent="0.3">
      <c r="A2475" s="117">
        <f t="shared" si="172"/>
        <v>0</v>
      </c>
      <c r="B2475" s="117">
        <f t="shared" si="172"/>
        <v>0</v>
      </c>
      <c r="C2475" s="117">
        <f t="shared" si="168"/>
        <v>0</v>
      </c>
      <c r="D2475" s="117">
        <f t="shared" si="169"/>
        <v>9</v>
      </c>
      <c r="E2475" s="117">
        <f t="shared" si="171"/>
        <v>9</v>
      </c>
      <c r="F2475" s="117">
        <f>IF(B2475="","",(((E2475+F2511)/(D2475))-10^-0.0000001)^-1)</f>
        <v>0.17241378625866607</v>
      </c>
      <c r="G2475" s="117">
        <f t="shared" si="170"/>
        <v>0.17241378625866607</v>
      </c>
      <c r="H2475" s="117"/>
      <c r="I2475" s="216"/>
      <c r="J2475" s="216"/>
      <c r="K2475" s="216"/>
      <c r="L2475" s="216"/>
      <c r="M2475" s="216"/>
      <c r="N2475" s="216"/>
      <c r="O2475" s="216"/>
      <c r="P2475" s="216"/>
      <c r="Q2475" s="216"/>
      <c r="R2475" s="216"/>
      <c r="S2475" s="216"/>
      <c r="T2475" s="216"/>
      <c r="U2475" s="216"/>
      <c r="V2475" s="216"/>
    </row>
    <row r="2476" spans="1:22" x14ac:dyDescent="0.3">
      <c r="A2476" s="117">
        <f t="shared" si="172"/>
        <v>0</v>
      </c>
      <c r="B2476" s="117">
        <f t="shared" si="172"/>
        <v>0</v>
      </c>
      <c r="C2476" s="117">
        <f t="shared" si="168"/>
        <v>0</v>
      </c>
      <c r="D2476" s="117">
        <f t="shared" si="169"/>
        <v>9</v>
      </c>
      <c r="E2476" s="117">
        <f t="shared" si="171"/>
        <v>9</v>
      </c>
      <c r="F2476" s="117">
        <f>IF(B2476="","",(((E2476+F2511)/(D2476))-10^-0.0000001)^-1)</f>
        <v>0.17241378625866607</v>
      </c>
      <c r="G2476" s="117">
        <f t="shared" si="170"/>
        <v>0.17241378625866607</v>
      </c>
      <c r="H2476" s="117"/>
      <c r="I2476" s="216"/>
      <c r="J2476" s="216"/>
      <c r="K2476" s="216"/>
      <c r="L2476" s="216"/>
      <c r="M2476" s="216"/>
      <c r="N2476" s="216"/>
      <c r="O2476" s="216"/>
      <c r="P2476" s="216"/>
      <c r="Q2476" s="216"/>
      <c r="R2476" s="216"/>
      <c r="S2476" s="216"/>
      <c r="T2476" s="216"/>
      <c r="U2476" s="216"/>
      <c r="V2476" s="216"/>
    </row>
    <row r="2477" spans="1:22" x14ac:dyDescent="0.3">
      <c r="A2477" s="117">
        <f t="shared" si="172"/>
        <v>0</v>
      </c>
      <c r="B2477" s="117">
        <f t="shared" si="172"/>
        <v>0</v>
      </c>
      <c r="C2477" s="117">
        <f t="shared" si="168"/>
        <v>0</v>
      </c>
      <c r="D2477" s="117">
        <f t="shared" si="169"/>
        <v>9</v>
      </c>
      <c r="E2477" s="117">
        <f t="shared" si="171"/>
        <v>9</v>
      </c>
      <c r="F2477" s="117">
        <f>IF(B2477="","",(((E2477+F2511)/(D2477))-10^-0.0000001)^-1)</f>
        <v>0.17241378625866607</v>
      </c>
      <c r="G2477" s="117">
        <f t="shared" si="170"/>
        <v>0.17241378625866607</v>
      </c>
      <c r="H2477" s="117"/>
      <c r="I2477" s="216"/>
      <c r="J2477" s="216"/>
      <c r="K2477" s="216"/>
      <c r="L2477" s="216"/>
      <c r="M2477" s="216"/>
      <c r="N2477" s="216"/>
      <c r="O2477" s="216"/>
      <c r="P2477" s="216"/>
      <c r="Q2477" s="216"/>
      <c r="R2477" s="216"/>
      <c r="S2477" s="216"/>
      <c r="T2477" s="216"/>
      <c r="U2477" s="216"/>
      <c r="V2477" s="216"/>
    </row>
    <row r="2478" spans="1:22" x14ac:dyDescent="0.3">
      <c r="A2478" s="117">
        <f t="shared" si="172"/>
        <v>0</v>
      </c>
      <c r="B2478" s="117">
        <f t="shared" si="172"/>
        <v>0</v>
      </c>
      <c r="C2478" s="117">
        <f t="shared" si="168"/>
        <v>0</v>
      </c>
      <c r="D2478" s="117">
        <f t="shared" si="169"/>
        <v>9</v>
      </c>
      <c r="E2478" s="117">
        <f t="shared" si="171"/>
        <v>9</v>
      </c>
      <c r="F2478" s="117">
        <f>IF(B2478="","",(((E2478+F2511)/(D2478))-10^-0.0000001)^-1)</f>
        <v>0.17241378625866607</v>
      </c>
      <c r="G2478" s="117">
        <f t="shared" si="170"/>
        <v>0.17241378625866607</v>
      </c>
      <c r="H2478" s="117"/>
      <c r="I2478" s="216"/>
      <c r="J2478" s="216"/>
      <c r="K2478" s="216"/>
      <c r="L2478" s="216"/>
      <c r="M2478" s="216"/>
      <c r="N2478" s="216"/>
      <c r="O2478" s="216"/>
      <c r="P2478" s="216"/>
      <c r="Q2478" s="216"/>
      <c r="R2478" s="216"/>
      <c r="S2478" s="216"/>
      <c r="T2478" s="216"/>
      <c r="U2478" s="216"/>
      <c r="V2478" s="216"/>
    </row>
    <row r="2479" spans="1:22" x14ac:dyDescent="0.3">
      <c r="A2479" s="117">
        <f t="shared" si="172"/>
        <v>0</v>
      </c>
      <c r="B2479" s="117">
        <f t="shared" si="172"/>
        <v>0</v>
      </c>
      <c r="C2479" s="117">
        <f t="shared" si="168"/>
        <v>0</v>
      </c>
      <c r="D2479" s="117">
        <f t="shared" si="169"/>
        <v>9</v>
      </c>
      <c r="E2479" s="117">
        <f t="shared" si="171"/>
        <v>9</v>
      </c>
      <c r="F2479" s="117">
        <f>IF(B2479="","",(((E2479+F2511)/(D2479))-10^-0.0000001)^-1)</f>
        <v>0.17241378625866607</v>
      </c>
      <c r="G2479" s="117">
        <f t="shared" si="170"/>
        <v>0.17241378625866607</v>
      </c>
      <c r="H2479" s="117"/>
      <c r="I2479" s="216"/>
      <c r="J2479" s="216"/>
      <c r="K2479" s="216"/>
      <c r="L2479" s="216"/>
      <c r="M2479" s="216"/>
      <c r="N2479" s="216"/>
      <c r="O2479" s="216"/>
      <c r="P2479" s="216"/>
      <c r="Q2479" s="216"/>
      <c r="R2479" s="216"/>
      <c r="S2479" s="216"/>
      <c r="T2479" s="216"/>
      <c r="U2479" s="216"/>
      <c r="V2479" s="216"/>
    </row>
    <row r="2480" spans="1:22" x14ac:dyDescent="0.3">
      <c r="A2480" s="117">
        <f t="shared" si="172"/>
        <v>0</v>
      </c>
      <c r="B2480" s="117">
        <f t="shared" si="172"/>
        <v>0</v>
      </c>
      <c r="C2480" s="117">
        <f t="shared" si="168"/>
        <v>0</v>
      </c>
      <c r="D2480" s="117">
        <f t="shared" si="169"/>
        <v>9</v>
      </c>
      <c r="E2480" s="117">
        <f t="shared" si="171"/>
        <v>9</v>
      </c>
      <c r="F2480" s="117">
        <f>IF(B2480="","",(((E2480+F2511)/(D2480))-10^-0.0000001)^-1)</f>
        <v>0.17241378625866607</v>
      </c>
      <c r="G2480" s="117">
        <f t="shared" si="170"/>
        <v>0.17241378625866607</v>
      </c>
      <c r="H2480" s="117"/>
      <c r="I2480" s="216"/>
      <c r="J2480" s="216"/>
      <c r="K2480" s="216"/>
      <c r="L2480" s="216"/>
      <c r="M2480" s="216"/>
      <c r="N2480" s="216"/>
      <c r="O2480" s="216"/>
      <c r="P2480" s="216"/>
      <c r="Q2480" s="216"/>
      <c r="R2480" s="216"/>
      <c r="S2480" s="216"/>
      <c r="T2480" s="216"/>
      <c r="U2480" s="216"/>
      <c r="V2480" s="216"/>
    </row>
    <row r="2481" spans="1:22" x14ac:dyDescent="0.3">
      <c r="A2481" s="117">
        <f t="shared" si="172"/>
        <v>0</v>
      </c>
      <c r="B2481" s="117">
        <f t="shared" si="172"/>
        <v>0</v>
      </c>
      <c r="C2481" s="117">
        <f t="shared" si="168"/>
        <v>0</v>
      </c>
      <c r="D2481" s="117">
        <f t="shared" si="169"/>
        <v>9</v>
      </c>
      <c r="E2481" s="117">
        <f t="shared" si="171"/>
        <v>9</v>
      </c>
      <c r="F2481" s="117">
        <f>IF(B2481="","",(((E2481+F2511)/(D2481))-10^-0.0000001)^-1)</f>
        <v>0.17241378625866607</v>
      </c>
      <c r="G2481" s="117">
        <f t="shared" si="170"/>
        <v>0.17241378625866607</v>
      </c>
      <c r="H2481" s="117"/>
      <c r="I2481" s="216"/>
      <c r="J2481" s="216"/>
      <c r="K2481" s="216"/>
      <c r="L2481" s="216"/>
      <c r="M2481" s="216"/>
      <c r="N2481" s="216"/>
      <c r="O2481" s="216"/>
      <c r="P2481" s="216"/>
      <c r="Q2481" s="216"/>
      <c r="R2481" s="216"/>
      <c r="S2481" s="216"/>
      <c r="T2481" s="216"/>
      <c r="U2481" s="216"/>
      <c r="V2481" s="216"/>
    </row>
    <row r="2482" spans="1:22" x14ac:dyDescent="0.3">
      <c r="A2482" s="117">
        <f t="shared" si="172"/>
        <v>0</v>
      </c>
      <c r="B2482" s="117">
        <f t="shared" si="172"/>
        <v>0</v>
      </c>
      <c r="C2482" s="117">
        <f t="shared" si="168"/>
        <v>0</v>
      </c>
      <c r="D2482" s="117">
        <f t="shared" si="169"/>
        <v>9</v>
      </c>
      <c r="E2482" s="117">
        <f t="shared" si="171"/>
        <v>9</v>
      </c>
      <c r="F2482" s="117">
        <f>IF(B2482="","",(((E2482+F2511)/(D2482))-10^-0.0000001)^-1)</f>
        <v>0.17241378625866607</v>
      </c>
      <c r="G2482" s="117">
        <f t="shared" si="170"/>
        <v>0.17241378625866607</v>
      </c>
      <c r="H2482" s="117"/>
      <c r="I2482" s="216"/>
      <c r="J2482" s="216"/>
      <c r="K2482" s="216"/>
      <c r="L2482" s="216"/>
      <c r="M2482" s="216"/>
      <c r="N2482" s="216"/>
      <c r="O2482" s="216"/>
      <c r="P2482" s="216"/>
      <c r="Q2482" s="216"/>
      <c r="R2482" s="216"/>
      <c r="S2482" s="216"/>
      <c r="T2482" s="216"/>
      <c r="U2482" s="216"/>
      <c r="V2482" s="216"/>
    </row>
    <row r="2483" spans="1:22" x14ac:dyDescent="0.3">
      <c r="A2483" s="117">
        <f t="shared" si="172"/>
        <v>0</v>
      </c>
      <c r="B2483" s="117">
        <f t="shared" si="172"/>
        <v>0</v>
      </c>
      <c r="C2483" s="117">
        <f t="shared" si="168"/>
        <v>0</v>
      </c>
      <c r="D2483" s="117">
        <f t="shared" si="169"/>
        <v>9</v>
      </c>
      <c r="E2483" s="117">
        <f t="shared" si="171"/>
        <v>9</v>
      </c>
      <c r="F2483" s="117">
        <f>IF(B2483="","",(((E2483+F2511)/(D2483))-10^-0.0000001)^-1)</f>
        <v>0.17241378625866607</v>
      </c>
      <c r="G2483" s="117">
        <f t="shared" si="170"/>
        <v>0.17241378625866607</v>
      </c>
      <c r="H2483" s="117"/>
      <c r="I2483" s="216"/>
      <c r="J2483" s="216"/>
      <c r="K2483" s="216"/>
      <c r="L2483" s="216"/>
      <c r="M2483" s="216"/>
      <c r="N2483" s="216"/>
      <c r="O2483" s="216"/>
      <c r="P2483" s="216"/>
      <c r="Q2483" s="216"/>
      <c r="R2483" s="216"/>
      <c r="S2483" s="216"/>
      <c r="T2483" s="216"/>
      <c r="U2483" s="216"/>
      <c r="V2483" s="216"/>
    </row>
    <row r="2484" spans="1:22" x14ac:dyDescent="0.3">
      <c r="A2484" s="117">
        <f t="shared" si="172"/>
        <v>0</v>
      </c>
      <c r="B2484" s="117">
        <f t="shared" si="172"/>
        <v>0</v>
      </c>
      <c r="C2484" s="117">
        <f t="shared" si="168"/>
        <v>0</v>
      </c>
      <c r="D2484" s="117">
        <f t="shared" si="169"/>
        <v>9</v>
      </c>
      <c r="E2484" s="117">
        <f t="shared" si="171"/>
        <v>9</v>
      </c>
      <c r="F2484" s="117">
        <f>IF(B2484="","",(((E2484+F2511)/(D2484))-10^-0.0000001)^-1)</f>
        <v>0.17241378625866607</v>
      </c>
      <c r="G2484" s="117">
        <f t="shared" si="170"/>
        <v>0.17241378625866607</v>
      </c>
      <c r="H2484" s="117"/>
      <c r="I2484" s="216"/>
      <c r="J2484" s="216"/>
      <c r="K2484" s="216"/>
      <c r="L2484" s="216"/>
      <c r="M2484" s="216"/>
      <c r="N2484" s="216"/>
      <c r="O2484" s="216"/>
      <c r="P2484" s="216"/>
      <c r="Q2484" s="216"/>
      <c r="R2484" s="216"/>
      <c r="S2484" s="216"/>
      <c r="T2484" s="216"/>
      <c r="U2484" s="216"/>
      <c r="V2484" s="216"/>
    </row>
    <row r="2485" spans="1:22" x14ac:dyDescent="0.3">
      <c r="A2485" s="117">
        <f t="shared" si="172"/>
        <v>0</v>
      </c>
      <c r="B2485" s="117">
        <f t="shared" si="172"/>
        <v>0</v>
      </c>
      <c r="C2485" s="117">
        <f t="shared" si="168"/>
        <v>0</v>
      </c>
      <c r="D2485" s="117">
        <f t="shared" si="169"/>
        <v>9</v>
      </c>
      <c r="E2485" s="117">
        <f t="shared" si="171"/>
        <v>9</v>
      </c>
      <c r="F2485" s="117">
        <f>IF(B2485="","",(((E2485+F2511)/(D2485))-10^-0.0000001)^-1)</f>
        <v>0.17241378625866607</v>
      </c>
      <c r="G2485" s="117">
        <f t="shared" si="170"/>
        <v>0.17241378625866607</v>
      </c>
      <c r="H2485" s="117"/>
      <c r="I2485" s="216"/>
      <c r="J2485" s="216"/>
      <c r="K2485" s="216"/>
      <c r="L2485" s="216"/>
      <c r="M2485" s="216"/>
      <c r="N2485" s="216"/>
      <c r="O2485" s="216"/>
      <c r="P2485" s="216"/>
      <c r="Q2485" s="216"/>
      <c r="R2485" s="216"/>
      <c r="S2485" s="216"/>
      <c r="T2485" s="216"/>
      <c r="U2485" s="216"/>
      <c r="V2485" s="216"/>
    </row>
    <row r="2486" spans="1:22" x14ac:dyDescent="0.3">
      <c r="A2486" s="117">
        <f t="shared" si="172"/>
        <v>0</v>
      </c>
      <c r="B2486" s="117">
        <f t="shared" si="172"/>
        <v>0</v>
      </c>
      <c r="C2486" s="117">
        <f t="shared" si="168"/>
        <v>0</v>
      </c>
      <c r="D2486" s="117">
        <f t="shared" si="169"/>
        <v>9</v>
      </c>
      <c r="E2486" s="117">
        <f t="shared" si="171"/>
        <v>9</v>
      </c>
      <c r="F2486" s="117">
        <f>IF(B2486="","",(((E2486+F2511)/(D2486))-10^-0.0000001)^-1)</f>
        <v>0.17241378625866607</v>
      </c>
      <c r="G2486" s="117">
        <f t="shared" si="170"/>
        <v>0.17241378625866607</v>
      </c>
      <c r="H2486" s="117"/>
      <c r="I2486" s="216"/>
      <c r="J2486" s="216"/>
      <c r="K2486" s="216"/>
      <c r="L2486" s="216"/>
      <c r="M2486" s="216"/>
      <c r="N2486" s="216"/>
      <c r="O2486" s="216"/>
      <c r="P2486" s="216"/>
      <c r="Q2486" s="216"/>
      <c r="R2486" s="216"/>
      <c r="S2486" s="216"/>
      <c r="T2486" s="216"/>
      <c r="U2486" s="216"/>
      <c r="V2486" s="216"/>
    </row>
    <row r="2487" spans="1:22" x14ac:dyDescent="0.3">
      <c r="A2487" s="117">
        <f t="shared" si="172"/>
        <v>0</v>
      </c>
      <c r="B2487" s="117">
        <f t="shared" si="172"/>
        <v>0</v>
      </c>
      <c r="C2487" s="117">
        <f t="shared" si="168"/>
        <v>0</v>
      </c>
      <c r="D2487" s="117">
        <f t="shared" si="169"/>
        <v>9</v>
      </c>
      <c r="E2487" s="117">
        <f t="shared" si="171"/>
        <v>9</v>
      </c>
      <c r="F2487" s="117">
        <f>IF(B2487="","",(((E2487+F2511)/(D2487))-10^-0.0000001)^-1)</f>
        <v>0.17241378625866607</v>
      </c>
      <c r="G2487" s="117">
        <f t="shared" si="170"/>
        <v>0.17241378625866607</v>
      </c>
      <c r="H2487" s="117"/>
      <c r="I2487" s="216"/>
      <c r="J2487" s="216"/>
      <c r="K2487" s="216"/>
      <c r="L2487" s="216"/>
      <c r="M2487" s="216"/>
      <c r="N2487" s="216"/>
      <c r="O2487" s="216"/>
      <c r="P2487" s="216"/>
      <c r="Q2487" s="216"/>
      <c r="R2487" s="216"/>
      <c r="S2487" s="216"/>
      <c r="T2487" s="216"/>
      <c r="U2487" s="216"/>
      <c r="V2487" s="216"/>
    </row>
    <row r="2488" spans="1:22" x14ac:dyDescent="0.3">
      <c r="A2488" s="117">
        <f t="shared" si="172"/>
        <v>0</v>
      </c>
      <c r="B2488" s="117">
        <f t="shared" si="172"/>
        <v>0</v>
      </c>
      <c r="C2488" s="117">
        <f t="shared" si="168"/>
        <v>0</v>
      </c>
      <c r="D2488" s="117">
        <f t="shared" si="169"/>
        <v>9</v>
      </c>
      <c r="E2488" s="117">
        <f t="shared" si="171"/>
        <v>9</v>
      </c>
      <c r="F2488" s="117">
        <f>IF(B2488="","",(((E2488+F2511)/(D2488))-10^-0.0000001)^-1)</f>
        <v>0.17241378625866607</v>
      </c>
      <c r="G2488" s="117">
        <f t="shared" si="170"/>
        <v>0.17241378625866607</v>
      </c>
      <c r="H2488" s="117"/>
      <c r="I2488" s="216"/>
      <c r="J2488" s="216"/>
      <c r="K2488" s="216"/>
      <c r="L2488" s="216"/>
      <c r="M2488" s="216"/>
      <c r="N2488" s="216"/>
      <c r="O2488" s="216"/>
      <c r="P2488" s="216"/>
      <c r="Q2488" s="216"/>
      <c r="R2488" s="216"/>
      <c r="S2488" s="216"/>
      <c r="T2488" s="216"/>
      <c r="U2488" s="216"/>
      <c r="V2488" s="216"/>
    </row>
    <row r="2489" spans="1:22" x14ac:dyDescent="0.3">
      <c r="A2489" s="117">
        <f t="shared" si="172"/>
        <v>0</v>
      </c>
      <c r="B2489" s="117">
        <f t="shared" si="172"/>
        <v>0</v>
      </c>
      <c r="C2489" s="117">
        <f t="shared" si="168"/>
        <v>0</v>
      </c>
      <c r="D2489" s="117">
        <f t="shared" si="169"/>
        <v>9</v>
      </c>
      <c r="E2489" s="117">
        <f t="shared" si="171"/>
        <v>9</v>
      </c>
      <c r="F2489" s="117">
        <f>IF(B2489="","",(((E2489+F2511)/(D2489))-10^-0.0000001)^-1)</f>
        <v>0.17241378625866607</v>
      </c>
      <c r="G2489" s="117">
        <f t="shared" si="170"/>
        <v>0.17241378625866607</v>
      </c>
      <c r="H2489" s="117"/>
      <c r="I2489" s="216"/>
      <c r="J2489" s="216"/>
      <c r="K2489" s="216"/>
      <c r="L2489" s="216"/>
      <c r="M2489" s="216"/>
      <c r="N2489" s="216"/>
      <c r="O2489" s="216"/>
      <c r="P2489" s="216"/>
      <c r="Q2489" s="216"/>
      <c r="R2489" s="216"/>
      <c r="S2489" s="216"/>
      <c r="T2489" s="216"/>
      <c r="U2489" s="216"/>
      <c r="V2489" s="216"/>
    </row>
    <row r="2490" spans="1:22" x14ac:dyDescent="0.3">
      <c r="A2490" s="117">
        <f t="shared" si="172"/>
        <v>0</v>
      </c>
      <c r="B2490" s="117">
        <f t="shared" si="172"/>
        <v>0</v>
      </c>
      <c r="C2490" s="117">
        <f t="shared" si="168"/>
        <v>0</v>
      </c>
      <c r="D2490" s="117">
        <f t="shared" si="169"/>
        <v>9</v>
      </c>
      <c r="E2490" s="117">
        <f t="shared" si="171"/>
        <v>9</v>
      </c>
      <c r="F2490" s="117">
        <f>IF(B2490="","",(((E2490+F2511)/(D2490))-10^-0.0000001)^-1)</f>
        <v>0.17241378625866607</v>
      </c>
      <c r="G2490" s="117">
        <f t="shared" si="170"/>
        <v>0.17241378625866607</v>
      </c>
      <c r="H2490" s="117"/>
      <c r="I2490" s="216"/>
      <c r="J2490" s="216"/>
      <c r="K2490" s="216"/>
      <c r="L2490" s="216"/>
      <c r="M2490" s="216"/>
      <c r="N2490" s="216"/>
      <c r="O2490" s="216"/>
      <c r="P2490" s="216"/>
      <c r="Q2490" s="216"/>
      <c r="R2490" s="216"/>
      <c r="S2490" s="216"/>
      <c r="T2490" s="216"/>
      <c r="U2490" s="216"/>
      <c r="V2490" s="216"/>
    </row>
    <row r="2491" spans="1:22" x14ac:dyDescent="0.3">
      <c r="A2491" s="117">
        <f t="shared" si="172"/>
        <v>0</v>
      </c>
      <c r="B2491" s="117">
        <f t="shared" si="172"/>
        <v>0</v>
      </c>
      <c r="C2491" s="117">
        <f t="shared" si="168"/>
        <v>0</v>
      </c>
      <c r="D2491" s="117">
        <f t="shared" si="169"/>
        <v>9</v>
      </c>
      <c r="E2491" s="117">
        <f t="shared" si="171"/>
        <v>9</v>
      </c>
      <c r="F2491" s="117">
        <f>IF(B2491="","",(((E2491+F2511)/(D2491))-10^-0.0000001)^-1)</f>
        <v>0.17241378625866607</v>
      </c>
      <c r="G2491" s="117">
        <f t="shared" si="170"/>
        <v>0.17241378625866607</v>
      </c>
      <c r="H2491" s="117"/>
      <c r="I2491" s="216"/>
      <c r="J2491" s="216"/>
      <c r="K2491" s="216"/>
      <c r="L2491" s="216"/>
      <c r="M2491" s="216"/>
      <c r="N2491" s="216"/>
      <c r="O2491" s="216"/>
      <c r="P2491" s="216"/>
      <c r="Q2491" s="216"/>
      <c r="R2491" s="216"/>
      <c r="S2491" s="216"/>
      <c r="T2491" s="216"/>
      <c r="U2491" s="216"/>
      <c r="V2491" s="216"/>
    </row>
    <row r="2492" spans="1:22" x14ac:dyDescent="0.3">
      <c r="A2492" s="117" t="str">
        <f t="shared" si="172"/>
        <v>Vorgaben (xWP1 - xs - xWP2)</v>
      </c>
      <c r="B2492" s="117">
        <f t="shared" si="172"/>
        <v>9</v>
      </c>
      <c r="C2492" s="117" t="e">
        <f t="shared" si="168"/>
        <v>#VALUE!</v>
      </c>
      <c r="D2492" s="117">
        <f t="shared" si="169"/>
        <v>9</v>
      </c>
      <c r="E2492" s="117">
        <f t="shared" si="171"/>
        <v>9</v>
      </c>
      <c r="F2492" s="117">
        <f>IF(B2492="","",(((E2492+F2511)/(D2492))-10^-0.0000001)^-1)</f>
        <v>0.17241378625866607</v>
      </c>
      <c r="G2492" s="117">
        <f t="shared" si="170"/>
        <v>0.17241378625866607</v>
      </c>
      <c r="H2492" s="117"/>
      <c r="I2492" s="216"/>
      <c r="J2492" s="216"/>
      <c r="K2492" s="216"/>
      <c r="L2492" s="216"/>
      <c r="M2492" s="216"/>
      <c r="N2492" s="216"/>
      <c r="O2492" s="216"/>
      <c r="P2492" s="216"/>
      <c r="Q2492" s="216"/>
      <c r="R2492" s="216"/>
      <c r="S2492" s="216"/>
      <c r="T2492" s="216"/>
      <c r="U2492" s="216"/>
      <c r="V2492" s="216"/>
    </row>
    <row r="2493" spans="1:22" x14ac:dyDescent="0.3">
      <c r="A2493" s="117">
        <f>(E2492)</f>
        <v>9</v>
      </c>
      <c r="B2493" s="117"/>
      <c r="C2493" s="117"/>
      <c r="D2493" s="117"/>
      <c r="E2493" s="117"/>
      <c r="F2493" s="117"/>
      <c r="G2493" s="117"/>
      <c r="H2493" s="117"/>
      <c r="I2493" s="216"/>
      <c r="J2493" s="216"/>
      <c r="K2493" s="216"/>
      <c r="L2493" s="216"/>
      <c r="M2493" s="216"/>
      <c r="N2493" s="216"/>
      <c r="O2493" s="216"/>
      <c r="P2493" s="216"/>
      <c r="Q2493" s="216"/>
      <c r="R2493" s="216"/>
      <c r="S2493" s="216"/>
      <c r="T2493" s="216"/>
      <c r="U2493" s="216"/>
      <c r="V2493" s="216"/>
    </row>
    <row r="2494" spans="1:22" x14ac:dyDescent="0.3">
      <c r="A2494" s="117" t="e">
        <f>SUM(A2453:A2492)-(40-B2495)*A2492</f>
        <v>#VALUE!</v>
      </c>
      <c r="B2494" s="117" t="e">
        <f>SUM(C2453:C2492)-(40-(B2495))*C2492</f>
        <v>#VALUE!</v>
      </c>
      <c r="C2494" s="117"/>
      <c r="D2494" s="117"/>
      <c r="E2494" s="117"/>
      <c r="F2494" s="117"/>
      <c r="G2494" s="117"/>
      <c r="H2494" s="117"/>
      <c r="I2494" s="216"/>
      <c r="J2494" s="216"/>
      <c r="K2494" s="216"/>
      <c r="L2494" s="216"/>
      <c r="M2494" s="216"/>
      <c r="N2494" s="216"/>
      <c r="O2494" s="216"/>
      <c r="P2494" s="216"/>
      <c r="Q2494" s="216"/>
      <c r="R2494" s="216"/>
      <c r="S2494" s="216"/>
      <c r="T2494" s="216"/>
      <c r="U2494" s="216"/>
      <c r="V2494" s="216"/>
    </row>
    <row r="2495" spans="1:22" x14ac:dyDescent="0.3">
      <c r="A2495" s="117" t="s">
        <v>13</v>
      </c>
      <c r="B2495" s="117">
        <f>EINGABEN!$A$46</f>
        <v>0</v>
      </c>
      <c r="C2495" s="117" t="s">
        <v>18</v>
      </c>
      <c r="D2495" s="117"/>
      <c r="E2495" s="117"/>
      <c r="F2495" s="117"/>
      <c r="G2495" s="117"/>
      <c r="H2495" s="117"/>
      <c r="I2495" s="216"/>
      <c r="J2495" s="216"/>
      <c r="K2495" s="216"/>
      <c r="L2495" s="216"/>
      <c r="M2495" s="216"/>
      <c r="N2495" s="216"/>
      <c r="O2495" s="216"/>
      <c r="P2495" s="216"/>
      <c r="Q2495" s="216"/>
      <c r="R2495" s="216"/>
      <c r="S2495" s="216"/>
      <c r="T2495" s="216"/>
      <c r="U2495" s="216"/>
      <c r="V2495" s="216"/>
    </row>
    <row r="2496" spans="1:22" x14ac:dyDescent="0.3">
      <c r="A2496" s="117"/>
      <c r="B2496" s="117"/>
      <c r="C2496" s="117"/>
      <c r="D2496" s="117"/>
      <c r="E2496" s="117"/>
      <c r="F2496" s="117"/>
      <c r="G2496" s="117"/>
      <c r="H2496" s="117"/>
      <c r="I2496" s="216"/>
      <c r="J2496" s="216"/>
      <c r="K2496" s="216"/>
      <c r="L2496" s="216"/>
      <c r="M2496" s="216"/>
      <c r="N2496" s="216"/>
      <c r="O2496" s="216"/>
      <c r="P2496" s="216"/>
      <c r="Q2496" s="216"/>
      <c r="R2496" s="216"/>
      <c r="S2496" s="216"/>
      <c r="T2496" s="216"/>
      <c r="U2496" s="216"/>
      <c r="V2496" s="216"/>
    </row>
    <row r="2497" spans="1:22" x14ac:dyDescent="0.3">
      <c r="A2497" s="117" t="s">
        <v>11</v>
      </c>
      <c r="B2497" s="117" t="e">
        <f>(B2495*M2494-A2494*I2494)</f>
        <v>#VALUE!</v>
      </c>
      <c r="C2497" s="117" t="s">
        <v>19</v>
      </c>
      <c r="D2497" s="117"/>
      <c r="E2497" s="117" t="s">
        <v>40</v>
      </c>
      <c r="F2497" s="117"/>
      <c r="G2497" s="117"/>
      <c r="H2497" s="117"/>
      <c r="I2497" s="216"/>
      <c r="J2497" s="216"/>
      <c r="K2497" s="216"/>
      <c r="L2497" s="216"/>
      <c r="M2497" s="216"/>
      <c r="N2497" s="216"/>
      <c r="O2497" s="216"/>
      <c r="P2497" s="216"/>
      <c r="Q2497" s="216"/>
      <c r="R2497" s="216"/>
      <c r="S2497" s="216"/>
      <c r="T2497" s="216"/>
      <c r="U2497" s="216"/>
      <c r="V2497" s="216"/>
    </row>
    <row r="2498" spans="1:22" x14ac:dyDescent="0.3">
      <c r="A2498" s="117"/>
      <c r="B2498" s="117"/>
      <c r="C2498" s="117"/>
      <c r="D2498" s="117"/>
      <c r="E2498" s="117"/>
      <c r="F2498" s="117"/>
      <c r="G2498" s="117"/>
      <c r="H2498" s="117"/>
      <c r="I2498" s="216"/>
      <c r="J2498" s="216"/>
      <c r="K2498" s="216"/>
      <c r="L2498" s="216"/>
      <c r="M2498" s="216"/>
      <c r="N2498" s="216"/>
      <c r="O2498" s="216"/>
      <c r="P2498" s="216"/>
      <c r="Q2498" s="216"/>
      <c r="R2498" s="216"/>
      <c r="S2498" s="216"/>
      <c r="T2498" s="216"/>
      <c r="U2498" s="216"/>
      <c r="V2498" s="216"/>
    </row>
    <row r="2499" spans="1:22" x14ac:dyDescent="0.3">
      <c r="A2499" s="117" t="s">
        <v>16</v>
      </c>
      <c r="B2499" s="117" t="e">
        <f>(B2495*B2494-A2494^2)</f>
        <v>#VALUE!</v>
      </c>
      <c r="C2499" s="117" t="s">
        <v>0</v>
      </c>
      <c r="D2499" s="117"/>
      <c r="E2499" s="117" t="s">
        <v>41</v>
      </c>
      <c r="F2499" s="117"/>
      <c r="G2499" s="117"/>
      <c r="H2499" s="117"/>
      <c r="I2499" s="216"/>
      <c r="J2499" s="216"/>
      <c r="K2499" s="216"/>
      <c r="L2499" s="216"/>
      <c r="M2499" s="216"/>
      <c r="N2499" s="216"/>
      <c r="O2499" s="216"/>
      <c r="P2499" s="216"/>
      <c r="Q2499" s="216"/>
      <c r="R2499" s="216"/>
      <c r="S2499" s="216"/>
      <c r="T2499" s="216"/>
      <c r="U2499" s="216"/>
      <c r="V2499" s="216"/>
    </row>
    <row r="2500" spans="1:22" x14ac:dyDescent="0.3">
      <c r="A2500" s="117"/>
      <c r="B2500" s="117"/>
      <c r="C2500" s="117"/>
      <c r="D2500" s="117"/>
      <c r="E2500" s="117"/>
      <c r="F2500" s="117"/>
      <c r="G2500" s="117"/>
      <c r="H2500" s="117"/>
      <c r="I2500" s="216"/>
      <c r="J2500" s="216"/>
      <c r="K2500" s="216"/>
      <c r="L2500" s="216"/>
      <c r="M2500" s="216"/>
      <c r="N2500" s="216"/>
      <c r="O2500" s="216"/>
      <c r="P2500" s="216"/>
      <c r="Q2500" s="216"/>
      <c r="R2500" s="216"/>
      <c r="S2500" s="216"/>
      <c r="T2500" s="216"/>
      <c r="U2500" s="216"/>
      <c r="V2500" s="216"/>
    </row>
    <row r="2501" spans="1:22" x14ac:dyDescent="0.3">
      <c r="A2501" s="117" t="s">
        <v>15</v>
      </c>
      <c r="B2501" s="117">
        <f>(B2495*K2494-(I2494^2))</f>
        <v>0</v>
      </c>
      <c r="C2501" s="117"/>
      <c r="D2501" s="117"/>
      <c r="E2501" s="117"/>
      <c r="F2501" s="117"/>
      <c r="G2501" s="117"/>
      <c r="H2501" s="117"/>
      <c r="I2501" s="216"/>
      <c r="J2501" s="216"/>
      <c r="K2501" s="216"/>
      <c r="L2501" s="216"/>
      <c r="M2501" s="216"/>
      <c r="N2501" s="216"/>
      <c r="O2501" s="216"/>
      <c r="P2501" s="216"/>
      <c r="Q2501" s="216"/>
      <c r="R2501" s="216"/>
      <c r="S2501" s="216"/>
      <c r="T2501" s="216"/>
      <c r="U2501" s="216"/>
      <c r="V2501" s="216"/>
    </row>
    <row r="2502" spans="1:22" x14ac:dyDescent="0.3">
      <c r="A2502" s="117"/>
      <c r="B2502" s="117"/>
      <c r="C2502" s="117"/>
      <c r="D2502" s="117"/>
      <c r="E2502" s="117"/>
      <c r="F2502" s="117"/>
      <c r="G2502" s="117"/>
      <c r="H2502" s="117"/>
      <c r="I2502" s="216"/>
      <c r="J2502" s="216"/>
      <c r="K2502" s="216"/>
      <c r="L2502" s="216"/>
      <c r="M2502" s="216"/>
      <c r="N2502" s="216"/>
      <c r="O2502" s="216"/>
      <c r="P2502" s="216"/>
      <c r="Q2502" s="216"/>
      <c r="R2502" s="216"/>
      <c r="S2502" s="216"/>
      <c r="T2502" s="216"/>
      <c r="U2502" s="216"/>
      <c r="V2502" s="216"/>
    </row>
    <row r="2503" spans="1:22" x14ac:dyDescent="0.3">
      <c r="A2503" s="117"/>
      <c r="B2503" s="117"/>
      <c r="C2503" s="117" t="s">
        <v>35</v>
      </c>
      <c r="D2503" s="117"/>
      <c r="E2503" s="117"/>
      <c r="F2503" s="117" t="e">
        <f>ABS(B2497)/((B2499*B2501)^0.5)</f>
        <v>#VALUE!</v>
      </c>
      <c r="G2503" s="117"/>
      <c r="H2503" s="117"/>
      <c r="I2503" s="216"/>
      <c r="J2503" s="216"/>
      <c r="K2503" s="216"/>
      <c r="L2503" s="216"/>
      <c r="M2503" s="216"/>
      <c r="N2503" s="216"/>
      <c r="O2503" s="216"/>
      <c r="P2503" s="216"/>
      <c r="Q2503" s="216"/>
      <c r="R2503" s="216"/>
      <c r="S2503" s="216"/>
      <c r="T2503" s="216"/>
      <c r="U2503" s="216"/>
      <c r="V2503" s="216"/>
    </row>
    <row r="2504" spans="1:22" x14ac:dyDescent="0.3">
      <c r="A2504" s="117"/>
      <c r="B2504" s="117"/>
      <c r="C2504" s="117"/>
      <c r="D2504" s="117"/>
      <c r="E2504" s="117"/>
      <c r="F2504" s="117"/>
      <c r="G2504" s="117"/>
      <c r="H2504" s="117"/>
      <c r="I2504" s="216"/>
      <c r="J2504" s="216"/>
      <c r="K2504" s="216"/>
      <c r="L2504" s="216"/>
      <c r="M2504" s="216"/>
      <c r="N2504" s="216"/>
      <c r="O2504" s="216"/>
      <c r="P2504" s="216"/>
      <c r="Q2504" s="216"/>
      <c r="R2504" s="216"/>
      <c r="S2504" s="216"/>
      <c r="T2504" s="216"/>
      <c r="U2504" s="216"/>
      <c r="V2504" s="216"/>
    </row>
    <row r="2505" spans="1:22" x14ac:dyDescent="0.3">
      <c r="A2505" s="117"/>
      <c r="B2505" s="117"/>
      <c r="C2505" s="117" t="s">
        <v>36</v>
      </c>
      <c r="D2505" s="117"/>
      <c r="E2505" s="117"/>
      <c r="F2505" s="117" t="e">
        <f>IF(D2513*F2513=0,0,F2503)</f>
        <v>#VALUE!</v>
      </c>
      <c r="G2505" s="117"/>
      <c r="H2505" s="117"/>
      <c r="I2505" s="216"/>
      <c r="J2505" s="216"/>
      <c r="K2505" s="216"/>
      <c r="L2505" s="216"/>
      <c r="M2505" s="216"/>
      <c r="N2505" s="216"/>
      <c r="O2505" s="216"/>
      <c r="P2505" s="216"/>
      <c r="Q2505" s="216"/>
      <c r="R2505" s="216"/>
      <c r="S2505" s="216"/>
      <c r="T2505" s="216"/>
      <c r="U2505" s="216"/>
      <c r="V2505" s="216"/>
    </row>
    <row r="2506" spans="1:22" x14ac:dyDescent="0.3">
      <c r="A2506" s="117"/>
      <c r="B2506" s="117"/>
      <c r="C2506" s="117"/>
      <c r="D2506" s="117"/>
      <c r="E2506" s="117"/>
      <c r="F2506" s="117"/>
      <c r="G2506" s="117"/>
      <c r="H2506" s="117"/>
      <c r="I2506" s="216"/>
      <c r="J2506" s="216"/>
      <c r="K2506" s="216"/>
      <c r="L2506" s="216"/>
      <c r="M2506" s="216"/>
      <c r="N2506" s="216"/>
      <c r="O2506" s="216"/>
      <c r="P2506" s="216"/>
      <c r="Q2506" s="216"/>
      <c r="R2506" s="216"/>
      <c r="S2506" s="216"/>
      <c r="T2506" s="216"/>
      <c r="U2506" s="216"/>
      <c r="V2506" s="216"/>
    </row>
    <row r="2507" spans="1:22" x14ac:dyDescent="0.3">
      <c r="A2507" s="117"/>
      <c r="B2507" s="117"/>
      <c r="C2507" s="117" t="s">
        <v>28</v>
      </c>
      <c r="D2507" s="117" t="e">
        <f>(I2494-F2507*A2494)/B2495</f>
        <v>#VALUE!</v>
      </c>
      <c r="E2507" s="117" t="s">
        <v>31</v>
      </c>
      <c r="F2507" s="117" t="e">
        <f>(B2497/B2499)</f>
        <v>#VALUE!</v>
      </c>
      <c r="G2507" s="117"/>
      <c r="H2507" s="117"/>
      <c r="I2507" s="216"/>
      <c r="J2507" s="216"/>
      <c r="K2507" s="216"/>
      <c r="L2507" s="216"/>
      <c r="M2507" s="216"/>
      <c r="N2507" s="216"/>
      <c r="O2507" s="216"/>
      <c r="P2507" s="216"/>
      <c r="Q2507" s="216"/>
      <c r="R2507" s="216"/>
      <c r="S2507" s="216"/>
      <c r="T2507" s="216"/>
      <c r="U2507" s="216"/>
      <c r="V2507" s="216"/>
    </row>
    <row r="2508" spans="1:22" x14ac:dyDescent="0.3">
      <c r="A2508" s="117"/>
      <c r="B2508" s="117"/>
      <c r="C2508" s="117"/>
      <c r="D2508" s="117"/>
      <c r="E2508" s="117"/>
      <c r="F2508" s="117"/>
      <c r="G2508" s="117"/>
      <c r="H2508" s="117"/>
      <c r="I2508" s="216"/>
      <c r="J2508" s="216"/>
      <c r="K2508" s="216"/>
      <c r="L2508" s="216"/>
      <c r="M2508" s="216"/>
      <c r="N2508" s="216"/>
      <c r="O2508" s="216"/>
      <c r="P2508" s="216"/>
      <c r="Q2508" s="216"/>
      <c r="R2508" s="216"/>
      <c r="S2508" s="216"/>
      <c r="T2508" s="216"/>
      <c r="U2508" s="216"/>
      <c r="V2508" s="216"/>
    </row>
    <row r="2509" spans="1:22" x14ac:dyDescent="0.3">
      <c r="A2509" s="117"/>
      <c r="B2509" s="117"/>
      <c r="C2509" s="117" t="s">
        <v>29</v>
      </c>
      <c r="D2509" s="117" t="e">
        <f>((2.71828184^(-D2507/F2507)))-ABS(V2453-W2453)</f>
        <v>#VALUE!</v>
      </c>
      <c r="E2509" s="117" t="s">
        <v>32</v>
      </c>
      <c r="F2509" s="117">
        <f>'FALL A+F'!$F$159</f>
        <v>0</v>
      </c>
      <c r="G2509" s="117"/>
      <c r="H2509" s="117"/>
      <c r="I2509" s="216"/>
      <c r="J2509" s="216"/>
      <c r="K2509" s="216"/>
      <c r="L2509" s="216"/>
      <c r="M2509" s="216"/>
      <c r="N2509" s="216"/>
      <c r="O2509" s="216"/>
      <c r="P2509" s="216"/>
      <c r="Q2509" s="216"/>
      <c r="R2509" s="216"/>
      <c r="S2509" s="216"/>
      <c r="T2509" s="216"/>
      <c r="U2509" s="216"/>
      <c r="V2509" s="216"/>
    </row>
    <row r="2510" spans="1:22" x14ac:dyDescent="0.3">
      <c r="A2510" s="117"/>
      <c r="B2510" s="117"/>
      <c r="C2510" s="117"/>
      <c r="D2510" s="117"/>
      <c r="E2510" s="117"/>
      <c r="F2510" s="117"/>
      <c r="G2510" s="117"/>
      <c r="H2510" s="117"/>
      <c r="I2510" s="216"/>
      <c r="J2510" s="216"/>
      <c r="K2510" s="216"/>
      <c r="L2510" s="216"/>
      <c r="M2510" s="216"/>
      <c r="N2510" s="216"/>
      <c r="O2510" s="216"/>
      <c r="P2510" s="216"/>
      <c r="Q2510" s="216"/>
      <c r="R2510" s="216"/>
      <c r="S2510" s="216"/>
      <c r="T2510" s="216"/>
      <c r="U2510" s="216"/>
      <c r="V2510" s="216"/>
    </row>
    <row r="2511" spans="1:22" x14ac:dyDescent="0.3">
      <c r="A2511" s="117"/>
      <c r="B2511" s="117"/>
      <c r="C2511" s="117" t="s">
        <v>30</v>
      </c>
      <c r="D2511" s="117">
        <f>(E2492+F2511)</f>
        <v>61.199999999999996</v>
      </c>
      <c r="E2511" s="117" t="s">
        <v>20</v>
      </c>
      <c r="F2511" s="117">
        <f>(MAX(B2372:B2411)-MIN(B2372:B2411))*5.8</f>
        <v>52.199999999999996</v>
      </c>
      <c r="G2511" s="117"/>
      <c r="H2511" s="117"/>
      <c r="I2511" s="216"/>
      <c r="J2511" s="216"/>
      <c r="K2511" s="216"/>
      <c r="L2511" s="216"/>
      <c r="M2511" s="216"/>
      <c r="N2511" s="216"/>
      <c r="O2511" s="216"/>
      <c r="P2511" s="216"/>
      <c r="Q2511" s="216"/>
      <c r="R2511" s="216"/>
      <c r="S2511" s="216"/>
      <c r="T2511" s="216"/>
      <c r="U2511" s="216"/>
      <c r="V2511" s="216"/>
    </row>
    <row r="2512" spans="1:22" x14ac:dyDescent="0.3">
      <c r="A2512" s="117"/>
      <c r="B2512" s="117"/>
      <c r="C2512" s="117"/>
      <c r="D2512" s="117"/>
      <c r="E2512" s="117"/>
      <c r="F2512" s="117"/>
      <c r="G2512" s="117"/>
      <c r="H2512" s="117"/>
      <c r="I2512" s="216"/>
      <c r="J2512" s="216"/>
      <c r="K2512" s="216"/>
      <c r="L2512" s="216"/>
      <c r="M2512" s="216"/>
      <c r="N2512" s="216"/>
      <c r="O2512" s="216"/>
      <c r="P2512" s="216"/>
      <c r="Q2512" s="216"/>
      <c r="R2512" s="216"/>
      <c r="S2512" s="216"/>
      <c r="T2512" s="216"/>
      <c r="U2512" s="216"/>
      <c r="V2512" s="216"/>
    </row>
    <row r="2513" spans="1:22" x14ac:dyDescent="0.3">
      <c r="A2513" s="117"/>
      <c r="B2513" s="117"/>
      <c r="C2513" s="117" t="s">
        <v>22</v>
      </c>
      <c r="D2513" s="117" t="e">
        <f>IF(A2492&lt;D2509,0,F2503)</f>
        <v>#VALUE!</v>
      </c>
      <c r="E2513" s="117" t="s">
        <v>24</v>
      </c>
      <c r="F2513" s="117" t="e">
        <f>IF(A2453&gt;D2509,0,D2509)</f>
        <v>#VALUE!</v>
      </c>
      <c r="G2513" s="117"/>
      <c r="H2513" s="117"/>
      <c r="I2513" s="216"/>
      <c r="J2513" s="216"/>
      <c r="K2513" s="216"/>
      <c r="L2513" s="216"/>
      <c r="M2513" s="216"/>
      <c r="N2513" s="216"/>
      <c r="O2513" s="216"/>
      <c r="P2513" s="216"/>
      <c r="Q2513" s="216"/>
      <c r="R2513" s="216"/>
      <c r="S2513" s="216"/>
      <c r="T2513" s="216"/>
      <c r="U2513" s="216"/>
      <c r="V2513" s="216"/>
    </row>
    <row r="2514" spans="1:22" x14ac:dyDescent="0.3">
      <c r="A2514" s="117"/>
      <c r="B2514" s="117"/>
      <c r="C2514" s="117"/>
      <c r="D2514" s="117"/>
      <c r="E2514" s="117"/>
      <c r="F2514" s="117"/>
      <c r="G2514" s="117"/>
      <c r="H2514" s="117"/>
      <c r="I2514" s="216"/>
      <c r="J2514" s="216"/>
      <c r="K2514" s="216"/>
      <c r="L2514" s="216"/>
      <c r="M2514" s="216"/>
      <c r="N2514" s="216"/>
      <c r="O2514" s="216"/>
      <c r="P2514" s="216"/>
      <c r="Q2514" s="216"/>
      <c r="R2514" s="216"/>
      <c r="S2514" s="216"/>
      <c r="T2514" s="216"/>
      <c r="U2514" s="216"/>
      <c r="V2514" s="216"/>
    </row>
    <row r="2515" spans="1:22" x14ac:dyDescent="0.3">
      <c r="A2515" s="117"/>
      <c r="B2515" s="117"/>
      <c r="C2515" s="117" t="s">
        <v>23</v>
      </c>
      <c r="D2515" s="117" t="s">
        <v>21</v>
      </c>
      <c r="E2515" s="117"/>
      <c r="F2515" s="117"/>
      <c r="G2515" s="117"/>
      <c r="H2515" s="117"/>
      <c r="I2515" s="216"/>
      <c r="J2515" s="216"/>
      <c r="K2515" s="216"/>
      <c r="L2515" s="216"/>
      <c r="M2515" s="216"/>
      <c r="N2515" s="216"/>
      <c r="O2515" s="216"/>
      <c r="P2515" s="216"/>
      <c r="Q2515" s="216"/>
      <c r="R2515" s="216"/>
      <c r="S2515" s="216"/>
      <c r="T2515" s="216"/>
      <c r="U2515" s="216"/>
      <c r="V2515" s="216"/>
    </row>
    <row r="2516" spans="1:22" x14ac:dyDescent="0.3">
      <c r="A2516" s="117"/>
      <c r="B2516" s="117"/>
      <c r="C2516" s="117"/>
      <c r="D2516" s="117"/>
      <c r="E2516" s="117"/>
      <c r="F2516" s="117"/>
      <c r="G2516" s="117"/>
      <c r="H2516" s="117"/>
      <c r="I2516" s="216"/>
      <c r="J2516" s="216"/>
      <c r="K2516" s="216"/>
      <c r="L2516" s="216"/>
      <c r="M2516" s="216"/>
      <c r="N2516" s="216"/>
      <c r="O2516" s="216"/>
      <c r="P2516" s="216"/>
      <c r="Q2516" s="216"/>
      <c r="R2516" s="216"/>
      <c r="S2516" s="216"/>
      <c r="T2516" s="216"/>
      <c r="U2516" s="216"/>
      <c r="V2516" s="216"/>
    </row>
    <row r="2517" spans="1:22" x14ac:dyDescent="0.3">
      <c r="A2517" s="117"/>
      <c r="B2517" s="117"/>
      <c r="C2517" s="117"/>
      <c r="D2517" s="117"/>
      <c r="E2517" s="117"/>
      <c r="F2517" s="117"/>
      <c r="G2517" s="117"/>
      <c r="H2517" s="117"/>
      <c r="I2517" s="216"/>
      <c r="J2517" s="216"/>
      <c r="K2517" s="216"/>
      <c r="L2517" s="216"/>
      <c r="M2517" s="216"/>
      <c r="N2517" s="216"/>
      <c r="O2517" s="216"/>
      <c r="P2517" s="216"/>
      <c r="Q2517" s="216"/>
      <c r="R2517" s="216"/>
      <c r="S2517" s="216"/>
      <c r="T2517" s="216"/>
      <c r="U2517" s="216"/>
      <c r="V2517" s="216"/>
    </row>
    <row r="2518" spans="1:22" x14ac:dyDescent="0.3">
      <c r="A2518" s="117"/>
      <c r="B2518" s="117"/>
      <c r="C2518" s="117" t="s">
        <v>25</v>
      </c>
      <c r="D2518" s="117"/>
      <c r="E2518" s="117"/>
      <c r="F2518" s="117"/>
      <c r="G2518" s="117"/>
      <c r="H2518" s="117"/>
      <c r="I2518" s="216"/>
      <c r="J2518" s="216"/>
      <c r="K2518" s="216"/>
      <c r="L2518" s="216"/>
      <c r="M2518" s="216"/>
      <c r="N2518" s="216"/>
      <c r="O2518" s="216"/>
      <c r="P2518" s="216"/>
      <c r="Q2518" s="216"/>
      <c r="R2518" s="216"/>
      <c r="S2518" s="216"/>
      <c r="T2518" s="216"/>
      <c r="U2518" s="216"/>
      <c r="V2518" s="216"/>
    </row>
    <row r="2519" spans="1:22" x14ac:dyDescent="0.3">
      <c r="A2519" s="117"/>
      <c r="B2519" s="117"/>
      <c r="C2519" s="117"/>
      <c r="D2519" s="117"/>
      <c r="E2519" s="117"/>
      <c r="F2519" s="117"/>
      <c r="G2519" s="117"/>
      <c r="H2519" s="117"/>
      <c r="I2519" s="216"/>
      <c r="J2519" s="216"/>
      <c r="K2519" s="216"/>
      <c r="L2519" s="216"/>
      <c r="M2519" s="216"/>
      <c r="N2519" s="216"/>
      <c r="O2519" s="216"/>
      <c r="P2519" s="216"/>
      <c r="Q2519" s="216"/>
      <c r="R2519" s="216"/>
      <c r="S2519" s="216"/>
      <c r="T2519" s="216"/>
      <c r="U2519" s="216"/>
      <c r="V2519" s="216"/>
    </row>
    <row r="2520" spans="1:22" x14ac:dyDescent="0.3">
      <c r="A2520" s="117"/>
      <c r="B2520" s="117"/>
      <c r="C2520" s="117" t="s">
        <v>26</v>
      </c>
      <c r="D2520" s="117">
        <v>700</v>
      </c>
      <c r="E2520" s="117" t="s">
        <v>33</v>
      </c>
      <c r="F2520" s="117" t="e">
        <f>((2.71828184^(F2507*LN((D2520)+ABS(V2453-W2453)))+D2507)/((2.71828184^(F2507*LN((D2520)+ABS(V2453-W2453)))+D2507)+1))*1</f>
        <v>#VALUE!</v>
      </c>
      <c r="G2520" s="117"/>
      <c r="H2520" s="117"/>
      <c r="I2520" s="216"/>
      <c r="J2520" s="216"/>
      <c r="K2520" s="216"/>
      <c r="L2520" s="216"/>
      <c r="M2520" s="216"/>
      <c r="N2520" s="216"/>
      <c r="O2520" s="216"/>
      <c r="P2520" s="216"/>
      <c r="Q2520" s="216"/>
      <c r="R2520" s="216"/>
      <c r="S2520" s="216"/>
      <c r="T2520" s="216"/>
      <c r="U2520" s="216"/>
      <c r="V2520" s="216"/>
    </row>
    <row r="2521" spans="1:22" x14ac:dyDescent="0.3">
      <c r="A2521" s="117"/>
      <c r="B2521" s="117"/>
      <c r="C2521" s="117" t="s">
        <v>49</v>
      </c>
      <c r="D2521" s="117"/>
      <c r="E2521" s="117"/>
      <c r="F2521" s="117"/>
      <c r="G2521" s="117"/>
      <c r="H2521" s="117"/>
      <c r="I2521" s="216"/>
      <c r="J2521" s="216"/>
      <c r="K2521" s="216"/>
      <c r="L2521" s="216"/>
      <c r="M2521" s="216"/>
      <c r="N2521" s="216"/>
      <c r="O2521" s="216"/>
      <c r="P2521" s="216"/>
      <c r="Q2521" s="216"/>
      <c r="R2521" s="216"/>
      <c r="S2521" s="216"/>
      <c r="T2521" s="216"/>
      <c r="U2521" s="216"/>
      <c r="V2521" s="216"/>
    </row>
    <row r="2522" spans="1:22" x14ac:dyDescent="0.3">
      <c r="A2522" s="117"/>
      <c r="B2522" s="117"/>
      <c r="C2522" s="117"/>
      <c r="D2522" s="117"/>
      <c r="E2522" s="117"/>
      <c r="F2522" s="117"/>
      <c r="G2522" s="117"/>
      <c r="H2522" s="117"/>
      <c r="I2522" s="216"/>
      <c r="J2522" s="216"/>
      <c r="K2522" s="216"/>
      <c r="L2522" s="216"/>
      <c r="M2522" s="216"/>
      <c r="N2522" s="216"/>
      <c r="O2522" s="216"/>
      <c r="P2522" s="216"/>
      <c r="Q2522" s="216"/>
      <c r="R2522" s="216"/>
      <c r="S2522" s="216"/>
      <c r="T2522" s="216"/>
      <c r="U2522" s="216"/>
      <c r="V2522" s="216"/>
    </row>
    <row r="2523" spans="1:22" x14ac:dyDescent="0.3">
      <c r="A2523" s="117"/>
      <c r="B2523" s="117"/>
      <c r="C2523" s="117" t="s">
        <v>27</v>
      </c>
      <c r="D2523" s="117">
        <v>302.83999999999997</v>
      </c>
      <c r="E2523" s="117" t="s">
        <v>34</v>
      </c>
      <c r="F2523" s="117" t="e">
        <f>(2.71828184^((LN((D2523/D2511)/(1-(D2523/D2511)))-D2507)/F2507))</f>
        <v>#NUM!</v>
      </c>
      <c r="G2523" s="117"/>
      <c r="H2523" s="117"/>
      <c r="I2523" s="216"/>
      <c r="J2523" s="216"/>
      <c r="K2523" s="216"/>
      <c r="L2523" s="216"/>
      <c r="M2523" s="216"/>
      <c r="N2523" s="216"/>
      <c r="O2523" s="216"/>
      <c r="P2523" s="216"/>
      <c r="Q2523" s="216"/>
      <c r="R2523" s="216"/>
      <c r="S2523" s="216"/>
      <c r="T2523" s="216"/>
      <c r="U2523" s="216"/>
      <c r="V2523" s="216"/>
    </row>
    <row r="2524" spans="1:22" x14ac:dyDescent="0.3">
      <c r="A2524" s="117"/>
      <c r="B2524" s="117"/>
      <c r="C2524" s="117" t="s">
        <v>38</v>
      </c>
      <c r="D2524" s="117"/>
      <c r="E2524" s="117"/>
      <c r="F2524" s="117"/>
      <c r="G2524" s="117"/>
      <c r="H2524" s="117"/>
      <c r="I2524" s="216"/>
      <c r="J2524" s="216"/>
      <c r="K2524" s="216"/>
      <c r="L2524" s="216"/>
      <c r="M2524" s="216"/>
      <c r="N2524" s="216"/>
      <c r="O2524" s="216"/>
      <c r="P2524" s="216"/>
      <c r="Q2524" s="216"/>
      <c r="R2524" s="216"/>
      <c r="S2524" s="216"/>
      <c r="T2524" s="216"/>
      <c r="U2524" s="216"/>
      <c r="V2524" s="216"/>
    </row>
    <row r="2525" spans="1:22" x14ac:dyDescent="0.3">
      <c r="A2525" s="117"/>
      <c r="B2525" s="117"/>
      <c r="C2525" s="117" t="s">
        <v>39</v>
      </c>
      <c r="D2525" s="117"/>
      <c r="E2525" s="117"/>
      <c r="F2525" s="117"/>
      <c r="G2525" s="117"/>
      <c r="H2525" s="117"/>
      <c r="I2525" s="216"/>
      <c r="J2525" s="216"/>
      <c r="K2525" s="216"/>
      <c r="L2525" s="216"/>
      <c r="M2525" s="216"/>
      <c r="N2525" s="216"/>
      <c r="O2525" s="216"/>
      <c r="P2525" s="216"/>
      <c r="Q2525" s="216"/>
      <c r="R2525" s="216"/>
      <c r="S2525" s="216"/>
      <c r="T2525" s="216"/>
      <c r="U2525" s="216"/>
      <c r="V2525" s="216"/>
    </row>
    <row r="2526" spans="1:22" x14ac:dyDescent="0.3">
      <c r="A2526" s="117"/>
      <c r="B2526" s="117"/>
      <c r="C2526" s="117"/>
      <c r="D2526" s="117"/>
      <c r="E2526" s="117"/>
      <c r="F2526" s="117"/>
      <c r="G2526" s="117"/>
      <c r="H2526" s="117"/>
      <c r="I2526" s="216"/>
      <c r="J2526" s="216"/>
      <c r="K2526" s="216"/>
      <c r="L2526" s="216"/>
      <c r="M2526" s="216"/>
      <c r="N2526" s="216"/>
      <c r="O2526" s="216"/>
      <c r="P2526" s="216"/>
      <c r="Q2526" s="216"/>
      <c r="R2526" s="216"/>
      <c r="S2526" s="216"/>
      <c r="T2526" s="216"/>
      <c r="U2526" s="216"/>
      <c r="V2526" s="216"/>
    </row>
    <row r="2527" spans="1:22" x14ac:dyDescent="0.3">
      <c r="A2527" s="117"/>
      <c r="B2527" s="117"/>
      <c r="C2527" s="117"/>
      <c r="D2527" s="117"/>
      <c r="E2527" s="117"/>
      <c r="F2527" s="117"/>
      <c r="G2527" s="117"/>
      <c r="H2527" s="117"/>
      <c r="I2527" s="216"/>
      <c r="J2527" s="216"/>
      <c r="K2527" s="216"/>
      <c r="L2527" s="216"/>
      <c r="M2527" s="216"/>
      <c r="N2527" s="216"/>
      <c r="O2527" s="216"/>
      <c r="P2527" s="216"/>
      <c r="Q2527" s="216"/>
      <c r="R2527" s="216"/>
      <c r="S2527" s="216"/>
      <c r="T2527" s="216"/>
      <c r="U2527" s="216"/>
      <c r="V2527" s="216"/>
    </row>
    <row r="2528" spans="1:22" x14ac:dyDescent="0.3">
      <c r="A2528" s="117"/>
      <c r="B2528" s="117"/>
      <c r="C2528" s="117"/>
      <c r="D2528" s="117"/>
      <c r="E2528" s="117"/>
      <c r="F2528" s="117"/>
      <c r="G2528" s="117"/>
      <c r="H2528" s="117"/>
      <c r="I2528" s="216"/>
      <c r="J2528" s="216"/>
      <c r="K2528" s="216"/>
      <c r="L2528" s="216"/>
      <c r="M2528" s="216"/>
      <c r="N2528" s="216"/>
      <c r="O2528" s="216"/>
      <c r="P2528" s="216"/>
      <c r="Q2528" s="216"/>
      <c r="R2528" s="216"/>
      <c r="S2528" s="216"/>
      <c r="T2528" s="216"/>
      <c r="U2528" s="216"/>
      <c r="V2528" s="216"/>
    </row>
    <row r="2529" spans="1:22" x14ac:dyDescent="0.3">
      <c r="A2529" s="117"/>
      <c r="B2529" s="117"/>
      <c r="C2529" s="117"/>
      <c r="D2529" s="117"/>
      <c r="E2529" s="117"/>
      <c r="F2529" s="117"/>
      <c r="G2529" s="117"/>
      <c r="H2529" s="117"/>
      <c r="I2529" s="216"/>
      <c r="J2529" s="216"/>
      <c r="K2529" s="216"/>
      <c r="L2529" s="216"/>
      <c r="M2529" s="216"/>
      <c r="N2529" s="216"/>
      <c r="O2529" s="216"/>
      <c r="P2529" s="216"/>
      <c r="Q2529" s="216"/>
      <c r="R2529" s="216"/>
      <c r="S2529" s="216"/>
      <c r="T2529" s="216"/>
      <c r="U2529" s="216"/>
      <c r="V2529" s="216"/>
    </row>
    <row r="2530" spans="1:22" x14ac:dyDescent="0.3">
      <c r="A2530" s="117"/>
      <c r="B2530" s="117"/>
      <c r="C2530" s="117"/>
      <c r="D2530" s="117"/>
      <c r="E2530" s="117"/>
      <c r="F2530" s="117"/>
      <c r="G2530" s="117"/>
      <c r="H2530" s="117"/>
      <c r="I2530" s="216"/>
      <c r="J2530" s="216"/>
      <c r="K2530" s="216"/>
      <c r="L2530" s="216"/>
      <c r="M2530" s="216"/>
      <c r="N2530" s="216"/>
      <c r="O2530" s="216"/>
      <c r="P2530" s="216"/>
      <c r="Q2530" s="216"/>
      <c r="R2530" s="216"/>
      <c r="S2530" s="216"/>
      <c r="T2530" s="216"/>
      <c r="U2530" s="216"/>
      <c r="V2530" s="216"/>
    </row>
    <row r="2531" spans="1:22" x14ac:dyDescent="0.3">
      <c r="A2531" s="117"/>
      <c r="B2531" s="117"/>
      <c r="C2531" s="117"/>
      <c r="D2531" s="117"/>
      <c r="E2531" s="117"/>
      <c r="F2531" s="117"/>
      <c r="G2531" s="117"/>
      <c r="H2531" s="117"/>
      <c r="I2531" s="216"/>
      <c r="J2531" s="216"/>
      <c r="K2531" s="216"/>
      <c r="L2531" s="216"/>
      <c r="M2531" s="216"/>
      <c r="N2531" s="216"/>
      <c r="O2531" s="216"/>
      <c r="P2531" s="216"/>
      <c r="Q2531" s="216"/>
      <c r="R2531" s="216"/>
      <c r="S2531" s="216"/>
      <c r="T2531" s="216"/>
      <c r="U2531" s="216"/>
      <c r="V2531" s="216"/>
    </row>
    <row r="2532" spans="1:22" x14ac:dyDescent="0.3">
      <c r="A2532" s="117"/>
      <c r="B2532" s="117"/>
      <c r="C2532" s="117"/>
      <c r="D2532" s="117"/>
      <c r="E2532" s="117"/>
      <c r="F2532" s="117"/>
      <c r="G2532" s="117"/>
      <c r="H2532" s="117"/>
      <c r="I2532" s="216"/>
      <c r="J2532" s="216"/>
      <c r="K2532" s="216"/>
      <c r="L2532" s="216"/>
      <c r="M2532" s="216"/>
      <c r="N2532" s="216"/>
      <c r="O2532" s="216"/>
      <c r="P2532" s="216"/>
      <c r="Q2532" s="216"/>
      <c r="R2532" s="216"/>
      <c r="S2532" s="216"/>
      <c r="T2532" s="216"/>
      <c r="U2532" s="216"/>
      <c r="V2532" s="216"/>
    </row>
    <row r="2533" spans="1:22" x14ac:dyDescent="0.3">
      <c r="A2533" s="117" t="s">
        <v>7</v>
      </c>
      <c r="B2533" s="117" t="s">
        <v>8</v>
      </c>
      <c r="C2533" s="117" t="s">
        <v>12</v>
      </c>
      <c r="D2533" s="117" t="s">
        <v>9</v>
      </c>
      <c r="E2533" s="117" t="s">
        <v>10</v>
      </c>
      <c r="F2533" s="117" t="s">
        <v>17</v>
      </c>
      <c r="G2533" s="117" t="s">
        <v>14</v>
      </c>
      <c r="H2533" s="117"/>
      <c r="I2533" s="216"/>
      <c r="J2533" s="216"/>
      <c r="K2533" s="216"/>
      <c r="L2533" s="216"/>
      <c r="M2533" s="216"/>
      <c r="N2533" s="216"/>
      <c r="O2533" s="216"/>
      <c r="P2533" s="216"/>
      <c r="Q2533" s="216"/>
      <c r="R2533" s="216"/>
      <c r="S2533" s="216"/>
      <c r="T2533" s="216"/>
      <c r="U2533" s="216"/>
      <c r="V2533" s="216"/>
    </row>
    <row r="2534" spans="1:22" x14ac:dyDescent="0.3">
      <c r="A2534" s="117">
        <f t="shared" ref="A2534:B2553" si="173">A6</f>
        <v>0</v>
      </c>
      <c r="B2534" s="117">
        <f t="shared" si="173"/>
        <v>0</v>
      </c>
      <c r="C2534" s="117">
        <f t="shared" ref="C2534:C2573" si="174">(A2534^2)</f>
        <v>0</v>
      </c>
      <c r="D2534" s="117">
        <f>IF(B2534=0,E2534,B2534)</f>
        <v>9</v>
      </c>
      <c r="E2534" s="117">
        <f>MAX(B2534:B2573)</f>
        <v>9</v>
      </c>
      <c r="F2534" s="117">
        <f>IF(B2534="","",(((E2534+F2592)/(D2534))-10^-0.0000001)^-1)</f>
        <v>0.16666666027059795</v>
      </c>
      <c r="G2534" s="117">
        <f>IF(B2534="",1,F2534)</f>
        <v>0.16666666027059795</v>
      </c>
      <c r="H2534" s="117"/>
      <c r="I2534" s="216"/>
      <c r="J2534" s="216"/>
      <c r="K2534" s="216"/>
      <c r="L2534" s="216"/>
      <c r="M2534" s="216"/>
      <c r="N2534" s="216"/>
      <c r="O2534" s="216"/>
      <c r="P2534" s="216"/>
      <c r="Q2534" s="216"/>
      <c r="R2534" s="216"/>
      <c r="S2534" s="216"/>
      <c r="T2534" s="216"/>
      <c r="U2534" s="216"/>
      <c r="V2534" s="216"/>
    </row>
    <row r="2535" spans="1:22" x14ac:dyDescent="0.3">
      <c r="A2535" s="117">
        <f t="shared" si="173"/>
        <v>0</v>
      </c>
      <c r="B2535" s="117">
        <f t="shared" si="173"/>
        <v>0</v>
      </c>
      <c r="C2535" s="117">
        <f t="shared" si="174"/>
        <v>0</v>
      </c>
      <c r="D2535" s="117">
        <f t="shared" ref="D2535:D2573" si="175">IF(B2535=0,E2535,B2535)</f>
        <v>9</v>
      </c>
      <c r="E2535" s="117">
        <f>(E2534)</f>
        <v>9</v>
      </c>
      <c r="F2535" s="117">
        <f>IF(B2535="","",(((E2535+F2592)/(D2535))-10^-0.0000001)^-1)</f>
        <v>0.16666666027059795</v>
      </c>
      <c r="G2535" s="117">
        <f t="shared" ref="G2535:G2573" si="176">IF(B2535="",1,F2535)</f>
        <v>0.16666666027059795</v>
      </c>
      <c r="H2535" s="117"/>
      <c r="I2535" s="216"/>
      <c r="J2535" s="216"/>
      <c r="K2535" s="216"/>
      <c r="L2535" s="216"/>
      <c r="M2535" s="216"/>
      <c r="N2535" s="216"/>
      <c r="O2535" s="216"/>
      <c r="P2535" s="216"/>
      <c r="Q2535" s="216"/>
      <c r="R2535" s="216"/>
      <c r="S2535" s="216"/>
      <c r="T2535" s="216"/>
      <c r="U2535" s="216"/>
      <c r="V2535" s="216"/>
    </row>
    <row r="2536" spans="1:22" x14ac:dyDescent="0.3">
      <c r="A2536" s="117">
        <f t="shared" si="173"/>
        <v>0</v>
      </c>
      <c r="B2536" s="117">
        <f t="shared" si="173"/>
        <v>0</v>
      </c>
      <c r="C2536" s="117">
        <f t="shared" si="174"/>
        <v>0</v>
      </c>
      <c r="D2536" s="117">
        <f t="shared" si="175"/>
        <v>9</v>
      </c>
      <c r="E2536" s="117">
        <f t="shared" ref="E2536:E2573" si="177">(E2535)</f>
        <v>9</v>
      </c>
      <c r="F2536" s="117">
        <f>IF(B2536="","",(((E2536+F2592)/(D2536))-10^-0.0000001)^-1)</f>
        <v>0.16666666027059795</v>
      </c>
      <c r="G2536" s="117">
        <f t="shared" si="176"/>
        <v>0.16666666027059795</v>
      </c>
      <c r="H2536" s="117"/>
      <c r="I2536" s="216"/>
      <c r="J2536" s="216"/>
      <c r="K2536" s="216"/>
      <c r="L2536" s="216"/>
      <c r="M2536" s="216"/>
      <c r="N2536" s="216"/>
      <c r="O2536" s="216"/>
      <c r="P2536" s="216"/>
      <c r="Q2536" s="216"/>
      <c r="R2536" s="216"/>
      <c r="S2536" s="216"/>
      <c r="T2536" s="216"/>
      <c r="U2536" s="216"/>
      <c r="V2536" s="216"/>
    </row>
    <row r="2537" spans="1:22" x14ac:dyDescent="0.3">
      <c r="A2537" s="117">
        <f t="shared" si="173"/>
        <v>0</v>
      </c>
      <c r="B2537" s="117">
        <f t="shared" si="173"/>
        <v>0</v>
      </c>
      <c r="C2537" s="117">
        <f t="shared" si="174"/>
        <v>0</v>
      </c>
      <c r="D2537" s="117">
        <f t="shared" si="175"/>
        <v>9</v>
      </c>
      <c r="E2537" s="117">
        <f t="shared" si="177"/>
        <v>9</v>
      </c>
      <c r="F2537" s="117">
        <f>IF(B2537="","",(((E2537+F2592)/(D2537))-10^-0.0000001)^-1)</f>
        <v>0.16666666027059795</v>
      </c>
      <c r="G2537" s="117">
        <f t="shared" si="176"/>
        <v>0.16666666027059795</v>
      </c>
      <c r="H2537" s="117"/>
      <c r="I2537" s="216"/>
      <c r="J2537" s="216"/>
      <c r="K2537" s="216"/>
      <c r="L2537" s="216"/>
      <c r="M2537" s="216"/>
      <c r="N2537" s="216"/>
      <c r="O2537" s="216"/>
      <c r="P2537" s="216"/>
      <c r="Q2537" s="216"/>
      <c r="R2537" s="216"/>
      <c r="S2537" s="216"/>
      <c r="T2537" s="216"/>
      <c r="U2537" s="216"/>
      <c r="V2537" s="216"/>
    </row>
    <row r="2538" spans="1:22" x14ac:dyDescent="0.3">
      <c r="A2538" s="117">
        <f t="shared" si="173"/>
        <v>0</v>
      </c>
      <c r="B2538" s="117">
        <f t="shared" si="173"/>
        <v>0</v>
      </c>
      <c r="C2538" s="117">
        <f t="shared" si="174"/>
        <v>0</v>
      </c>
      <c r="D2538" s="117">
        <f t="shared" si="175"/>
        <v>9</v>
      </c>
      <c r="E2538" s="117">
        <f t="shared" si="177"/>
        <v>9</v>
      </c>
      <c r="F2538" s="117">
        <f>IF(B2538="","",(((E2538+F2592)/(D2538))-10^-0.0000001)^-1)</f>
        <v>0.16666666027059795</v>
      </c>
      <c r="G2538" s="117">
        <f t="shared" si="176"/>
        <v>0.16666666027059795</v>
      </c>
      <c r="H2538" s="117"/>
      <c r="I2538" s="216"/>
      <c r="J2538" s="216"/>
      <c r="K2538" s="216"/>
      <c r="L2538" s="216"/>
      <c r="M2538" s="216"/>
      <c r="N2538" s="216"/>
      <c r="O2538" s="216"/>
      <c r="P2538" s="216"/>
      <c r="Q2538" s="216"/>
      <c r="R2538" s="216"/>
      <c r="S2538" s="216"/>
      <c r="T2538" s="216"/>
      <c r="U2538" s="216"/>
      <c r="V2538" s="216"/>
    </row>
    <row r="2539" spans="1:22" x14ac:dyDescent="0.3">
      <c r="A2539" s="117">
        <f t="shared" si="173"/>
        <v>0</v>
      </c>
      <c r="B2539" s="117">
        <f t="shared" si="173"/>
        <v>0</v>
      </c>
      <c r="C2539" s="117">
        <f t="shared" si="174"/>
        <v>0</v>
      </c>
      <c r="D2539" s="117">
        <f t="shared" si="175"/>
        <v>9</v>
      </c>
      <c r="E2539" s="117">
        <f t="shared" si="177"/>
        <v>9</v>
      </c>
      <c r="F2539" s="117">
        <f>IF(B2539="","",(((E2539+F2592)/(D2539))-10^-0.0000001)^-1)</f>
        <v>0.16666666027059795</v>
      </c>
      <c r="G2539" s="117">
        <f t="shared" si="176"/>
        <v>0.16666666027059795</v>
      </c>
      <c r="H2539" s="117"/>
      <c r="I2539" s="216"/>
      <c r="J2539" s="216"/>
      <c r="K2539" s="216"/>
      <c r="L2539" s="216"/>
      <c r="M2539" s="216"/>
      <c r="N2539" s="216"/>
      <c r="O2539" s="216"/>
      <c r="P2539" s="216"/>
      <c r="Q2539" s="216"/>
      <c r="R2539" s="216"/>
      <c r="S2539" s="216"/>
      <c r="T2539" s="216"/>
      <c r="U2539" s="216"/>
      <c r="V2539" s="216"/>
    </row>
    <row r="2540" spans="1:22" x14ac:dyDescent="0.3">
      <c r="A2540" s="117">
        <f t="shared" si="173"/>
        <v>0</v>
      </c>
      <c r="B2540" s="117">
        <f t="shared" si="173"/>
        <v>0</v>
      </c>
      <c r="C2540" s="117">
        <f t="shared" si="174"/>
        <v>0</v>
      </c>
      <c r="D2540" s="117">
        <f t="shared" si="175"/>
        <v>9</v>
      </c>
      <c r="E2540" s="117">
        <f t="shared" si="177"/>
        <v>9</v>
      </c>
      <c r="F2540" s="117">
        <f>IF(B2540="","",(((E2540+F2592)/(D2540))-10^-0.0000001)^-1)</f>
        <v>0.16666666027059795</v>
      </c>
      <c r="G2540" s="117">
        <f t="shared" si="176"/>
        <v>0.16666666027059795</v>
      </c>
      <c r="H2540" s="117"/>
      <c r="I2540" s="216"/>
      <c r="J2540" s="216"/>
      <c r="K2540" s="216"/>
      <c r="L2540" s="216"/>
      <c r="M2540" s="216"/>
      <c r="N2540" s="216"/>
      <c r="O2540" s="216"/>
      <c r="P2540" s="216"/>
      <c r="Q2540" s="216"/>
      <c r="R2540" s="216"/>
      <c r="S2540" s="216"/>
      <c r="T2540" s="216"/>
      <c r="U2540" s="216"/>
      <c r="V2540" s="216"/>
    </row>
    <row r="2541" spans="1:22" x14ac:dyDescent="0.3">
      <c r="A2541" s="117">
        <f t="shared" si="173"/>
        <v>0</v>
      </c>
      <c r="B2541" s="117">
        <f t="shared" si="173"/>
        <v>0</v>
      </c>
      <c r="C2541" s="117">
        <f t="shared" si="174"/>
        <v>0</v>
      </c>
      <c r="D2541" s="117">
        <f t="shared" si="175"/>
        <v>9</v>
      </c>
      <c r="E2541" s="117">
        <f t="shared" si="177"/>
        <v>9</v>
      </c>
      <c r="F2541" s="117">
        <f>IF(B2541="","",(((E2541+F2592)/(D2541))-10^-0.0000001)^-1)</f>
        <v>0.16666666027059795</v>
      </c>
      <c r="G2541" s="117">
        <f t="shared" si="176"/>
        <v>0.16666666027059795</v>
      </c>
      <c r="H2541" s="117"/>
      <c r="I2541" s="216"/>
      <c r="J2541" s="216"/>
      <c r="K2541" s="216"/>
      <c r="L2541" s="216"/>
      <c r="M2541" s="216"/>
      <c r="N2541" s="216"/>
      <c r="O2541" s="216"/>
      <c r="P2541" s="216"/>
      <c r="Q2541" s="216"/>
      <c r="R2541" s="216"/>
      <c r="S2541" s="216"/>
      <c r="T2541" s="216"/>
      <c r="U2541" s="216"/>
      <c r="V2541" s="216"/>
    </row>
    <row r="2542" spans="1:22" x14ac:dyDescent="0.3">
      <c r="A2542" s="117">
        <f t="shared" si="173"/>
        <v>0</v>
      </c>
      <c r="B2542" s="117">
        <f t="shared" si="173"/>
        <v>0</v>
      </c>
      <c r="C2542" s="117">
        <f t="shared" si="174"/>
        <v>0</v>
      </c>
      <c r="D2542" s="117">
        <f t="shared" si="175"/>
        <v>9</v>
      </c>
      <c r="E2542" s="117">
        <f t="shared" si="177"/>
        <v>9</v>
      </c>
      <c r="F2542" s="117">
        <f>IF(B2542="","",(((E2542+F2592)/(D2542))-10^-0.0000001)^-1)</f>
        <v>0.16666666027059795</v>
      </c>
      <c r="G2542" s="117">
        <f t="shared" si="176"/>
        <v>0.16666666027059795</v>
      </c>
      <c r="H2542" s="117"/>
      <c r="I2542" s="216"/>
      <c r="J2542" s="216"/>
      <c r="K2542" s="216"/>
      <c r="L2542" s="216"/>
      <c r="M2542" s="216"/>
      <c r="N2542" s="216"/>
      <c r="O2542" s="216"/>
      <c r="P2542" s="216"/>
      <c r="Q2542" s="216"/>
      <c r="R2542" s="216"/>
      <c r="S2542" s="216"/>
      <c r="T2542" s="216"/>
      <c r="U2542" s="216"/>
      <c r="V2542" s="216"/>
    </row>
    <row r="2543" spans="1:22" x14ac:dyDescent="0.3">
      <c r="A2543" s="117">
        <f t="shared" si="173"/>
        <v>0</v>
      </c>
      <c r="B2543" s="117">
        <f t="shared" si="173"/>
        <v>0</v>
      </c>
      <c r="C2543" s="117">
        <f t="shared" si="174"/>
        <v>0</v>
      </c>
      <c r="D2543" s="117">
        <f t="shared" si="175"/>
        <v>9</v>
      </c>
      <c r="E2543" s="117">
        <f t="shared" si="177"/>
        <v>9</v>
      </c>
      <c r="F2543" s="117">
        <f>IF(B2543="","",(((E2543+F2592)/(D2543))-10^-0.0000001)^-1)</f>
        <v>0.16666666027059795</v>
      </c>
      <c r="G2543" s="117">
        <f t="shared" si="176"/>
        <v>0.16666666027059795</v>
      </c>
      <c r="H2543" s="117"/>
      <c r="I2543" s="216"/>
      <c r="J2543" s="216"/>
      <c r="K2543" s="216"/>
      <c r="L2543" s="216"/>
      <c r="M2543" s="216"/>
      <c r="N2543" s="216"/>
      <c r="O2543" s="216"/>
      <c r="P2543" s="216"/>
      <c r="Q2543" s="216"/>
      <c r="R2543" s="216"/>
      <c r="S2543" s="216"/>
      <c r="T2543" s="216"/>
      <c r="U2543" s="216"/>
      <c r="V2543" s="216"/>
    </row>
    <row r="2544" spans="1:22" x14ac:dyDescent="0.3">
      <c r="A2544" s="117">
        <f t="shared" si="173"/>
        <v>0</v>
      </c>
      <c r="B2544" s="117">
        <f t="shared" si="173"/>
        <v>0</v>
      </c>
      <c r="C2544" s="117">
        <f t="shared" si="174"/>
        <v>0</v>
      </c>
      <c r="D2544" s="117">
        <f t="shared" si="175"/>
        <v>9</v>
      </c>
      <c r="E2544" s="117">
        <f t="shared" si="177"/>
        <v>9</v>
      </c>
      <c r="F2544" s="117">
        <f>IF(B2544="","",(((E2544+F2592)/(D2544))-10^-0.0000001)^-1)</f>
        <v>0.16666666027059795</v>
      </c>
      <c r="G2544" s="117">
        <f t="shared" si="176"/>
        <v>0.16666666027059795</v>
      </c>
      <c r="H2544" s="117"/>
      <c r="I2544" s="216"/>
      <c r="J2544" s="216"/>
      <c r="K2544" s="216"/>
      <c r="L2544" s="216"/>
      <c r="M2544" s="216"/>
      <c r="N2544" s="216"/>
      <c r="O2544" s="216"/>
      <c r="P2544" s="216"/>
      <c r="Q2544" s="216"/>
      <c r="R2544" s="216"/>
      <c r="S2544" s="216"/>
      <c r="T2544" s="216"/>
      <c r="U2544" s="216"/>
      <c r="V2544" s="216"/>
    </row>
    <row r="2545" spans="1:22" x14ac:dyDescent="0.3">
      <c r="A2545" s="117">
        <f t="shared" si="173"/>
        <v>0</v>
      </c>
      <c r="B2545" s="117">
        <f t="shared" si="173"/>
        <v>0</v>
      </c>
      <c r="C2545" s="117">
        <f t="shared" si="174"/>
        <v>0</v>
      </c>
      <c r="D2545" s="117">
        <f t="shared" si="175"/>
        <v>9</v>
      </c>
      <c r="E2545" s="117">
        <f t="shared" si="177"/>
        <v>9</v>
      </c>
      <c r="F2545" s="117">
        <f>IF(B2545="","",(((E2545+F2592)/(D2545))-10^-0.0000001)^-1)</f>
        <v>0.16666666027059795</v>
      </c>
      <c r="G2545" s="117">
        <f t="shared" si="176"/>
        <v>0.16666666027059795</v>
      </c>
      <c r="H2545" s="117"/>
      <c r="I2545" s="216"/>
      <c r="J2545" s="216"/>
      <c r="K2545" s="216"/>
      <c r="L2545" s="216"/>
      <c r="M2545" s="216"/>
      <c r="N2545" s="216"/>
      <c r="O2545" s="216"/>
      <c r="P2545" s="216"/>
      <c r="Q2545" s="216"/>
      <c r="R2545" s="216"/>
      <c r="S2545" s="216"/>
      <c r="T2545" s="216"/>
      <c r="U2545" s="216"/>
      <c r="V2545" s="216"/>
    </row>
    <row r="2546" spans="1:22" x14ac:dyDescent="0.3">
      <c r="A2546" s="117">
        <f t="shared" si="173"/>
        <v>0</v>
      </c>
      <c r="B2546" s="117">
        <f t="shared" si="173"/>
        <v>0</v>
      </c>
      <c r="C2546" s="117">
        <f t="shared" si="174"/>
        <v>0</v>
      </c>
      <c r="D2546" s="117">
        <f t="shared" si="175"/>
        <v>9</v>
      </c>
      <c r="E2546" s="117">
        <f t="shared" si="177"/>
        <v>9</v>
      </c>
      <c r="F2546" s="117">
        <f>IF(B2546="","",(((E2546+F2592)/(D2546))-10^-0.0000001)^-1)</f>
        <v>0.16666666027059795</v>
      </c>
      <c r="G2546" s="117">
        <f t="shared" si="176"/>
        <v>0.16666666027059795</v>
      </c>
      <c r="H2546" s="117"/>
      <c r="I2546" s="216"/>
      <c r="J2546" s="216"/>
      <c r="K2546" s="216"/>
      <c r="L2546" s="216"/>
      <c r="M2546" s="216"/>
      <c r="N2546" s="216"/>
      <c r="O2546" s="216"/>
      <c r="P2546" s="216"/>
      <c r="Q2546" s="216"/>
      <c r="R2546" s="216"/>
      <c r="S2546" s="216"/>
      <c r="T2546" s="216"/>
      <c r="U2546" s="216"/>
      <c r="V2546" s="216"/>
    </row>
    <row r="2547" spans="1:22" x14ac:dyDescent="0.3">
      <c r="A2547" s="117">
        <f t="shared" si="173"/>
        <v>0</v>
      </c>
      <c r="B2547" s="117">
        <f t="shared" si="173"/>
        <v>0</v>
      </c>
      <c r="C2547" s="117">
        <f t="shared" si="174"/>
        <v>0</v>
      </c>
      <c r="D2547" s="117">
        <f t="shared" si="175"/>
        <v>9</v>
      </c>
      <c r="E2547" s="117">
        <f t="shared" si="177"/>
        <v>9</v>
      </c>
      <c r="F2547" s="117">
        <f>IF(B2547="","",(((E2547+F2592)/(D2547))-10^-0.0000001)^-1)</f>
        <v>0.16666666027059795</v>
      </c>
      <c r="G2547" s="117">
        <f t="shared" si="176"/>
        <v>0.16666666027059795</v>
      </c>
      <c r="H2547" s="117"/>
      <c r="I2547" s="216"/>
      <c r="J2547" s="216"/>
      <c r="K2547" s="216"/>
      <c r="L2547" s="216"/>
      <c r="M2547" s="216"/>
      <c r="N2547" s="216"/>
      <c r="O2547" s="216"/>
      <c r="P2547" s="216"/>
      <c r="Q2547" s="216"/>
      <c r="R2547" s="216"/>
      <c r="S2547" s="216"/>
      <c r="T2547" s="216"/>
      <c r="U2547" s="216"/>
      <c r="V2547" s="216"/>
    </row>
    <row r="2548" spans="1:22" x14ac:dyDescent="0.3">
      <c r="A2548" s="117">
        <f t="shared" si="173"/>
        <v>0</v>
      </c>
      <c r="B2548" s="117">
        <f t="shared" si="173"/>
        <v>0</v>
      </c>
      <c r="C2548" s="117">
        <f t="shared" si="174"/>
        <v>0</v>
      </c>
      <c r="D2548" s="117">
        <f t="shared" si="175"/>
        <v>9</v>
      </c>
      <c r="E2548" s="117">
        <f t="shared" si="177"/>
        <v>9</v>
      </c>
      <c r="F2548" s="117">
        <f>IF(B2548="","",(((E2548+F2592)/(D2548))-10^-0.0000001)^-1)</f>
        <v>0.16666666027059795</v>
      </c>
      <c r="G2548" s="117">
        <f t="shared" si="176"/>
        <v>0.16666666027059795</v>
      </c>
      <c r="H2548" s="117"/>
      <c r="I2548" s="216"/>
      <c r="J2548" s="216"/>
      <c r="K2548" s="216"/>
      <c r="L2548" s="216"/>
      <c r="M2548" s="216"/>
      <c r="N2548" s="216"/>
      <c r="O2548" s="216"/>
      <c r="P2548" s="216"/>
      <c r="Q2548" s="216"/>
      <c r="R2548" s="216"/>
      <c r="S2548" s="216"/>
      <c r="T2548" s="216"/>
      <c r="U2548" s="216"/>
      <c r="V2548" s="216"/>
    </row>
    <row r="2549" spans="1:22" x14ac:dyDescent="0.3">
      <c r="A2549" s="117">
        <f t="shared" si="173"/>
        <v>0</v>
      </c>
      <c r="B2549" s="117">
        <f t="shared" si="173"/>
        <v>0</v>
      </c>
      <c r="C2549" s="117">
        <f t="shared" si="174"/>
        <v>0</v>
      </c>
      <c r="D2549" s="117">
        <f t="shared" si="175"/>
        <v>9</v>
      </c>
      <c r="E2549" s="117">
        <f t="shared" si="177"/>
        <v>9</v>
      </c>
      <c r="F2549" s="117">
        <f>IF(B2549="","",(((E2549+F2592)/(D2549))-10^-0.0000001)^-1)</f>
        <v>0.16666666027059795</v>
      </c>
      <c r="G2549" s="117">
        <f t="shared" si="176"/>
        <v>0.16666666027059795</v>
      </c>
      <c r="H2549" s="117"/>
      <c r="I2549" s="216"/>
      <c r="J2549" s="216"/>
      <c r="K2549" s="216"/>
      <c r="L2549" s="216"/>
      <c r="M2549" s="216"/>
      <c r="N2549" s="216"/>
      <c r="O2549" s="216"/>
      <c r="P2549" s="216"/>
      <c r="Q2549" s="216"/>
      <c r="R2549" s="216"/>
      <c r="S2549" s="216"/>
      <c r="T2549" s="216"/>
      <c r="U2549" s="216"/>
      <c r="V2549" s="216"/>
    </row>
    <row r="2550" spans="1:22" x14ac:dyDescent="0.3">
      <c r="A2550" s="117" t="str">
        <f t="shared" si="173"/>
        <v>Vorgaben (xWP1 - xs - xWP2)</v>
      </c>
      <c r="B2550" s="117">
        <f t="shared" si="173"/>
        <v>9</v>
      </c>
      <c r="C2550" s="117" t="e">
        <f t="shared" si="174"/>
        <v>#VALUE!</v>
      </c>
      <c r="D2550" s="117">
        <f t="shared" si="175"/>
        <v>9</v>
      </c>
      <c r="E2550" s="117">
        <f t="shared" si="177"/>
        <v>9</v>
      </c>
      <c r="F2550" s="117">
        <f>IF(B2550="","",(((E2550+F2592)/(D2550))-10^-0.0000001)^-1)</f>
        <v>0.16666666027059795</v>
      </c>
      <c r="G2550" s="117">
        <f t="shared" si="176"/>
        <v>0.16666666027059795</v>
      </c>
      <c r="H2550" s="117"/>
      <c r="I2550" s="216"/>
      <c r="J2550" s="216"/>
      <c r="K2550" s="216"/>
      <c r="L2550" s="216"/>
      <c r="M2550" s="216"/>
      <c r="N2550" s="216"/>
      <c r="O2550" s="216"/>
      <c r="P2550" s="216"/>
      <c r="Q2550" s="216"/>
      <c r="R2550" s="216"/>
      <c r="S2550" s="216"/>
      <c r="T2550" s="216"/>
      <c r="U2550" s="216"/>
      <c r="V2550" s="216"/>
    </row>
    <row r="2551" spans="1:22" x14ac:dyDescent="0.3">
      <c r="A2551" s="117" t="str">
        <f t="shared" si="173"/>
        <v>Berechnet (x1% - X50% - x99%)</v>
      </c>
      <c r="B2551" s="117">
        <f t="shared" si="173"/>
        <v>6.92</v>
      </c>
      <c r="C2551" s="117" t="e">
        <f t="shared" si="174"/>
        <v>#VALUE!</v>
      </c>
      <c r="D2551" s="117">
        <f t="shared" si="175"/>
        <v>6.92</v>
      </c>
      <c r="E2551" s="117">
        <f t="shared" si="177"/>
        <v>9</v>
      </c>
      <c r="F2551" s="117">
        <f>IF(B2551="","",(((E2551+F2592)/(D2551))-10^-0.0000001)^-1)</f>
        <v>0.12339514628002082</v>
      </c>
      <c r="G2551" s="117">
        <f t="shared" si="176"/>
        <v>0.12339514628002082</v>
      </c>
      <c r="H2551" s="117"/>
      <c r="I2551" s="216"/>
      <c r="J2551" s="216"/>
      <c r="K2551" s="216"/>
      <c r="L2551" s="216"/>
      <c r="M2551" s="216"/>
      <c r="N2551" s="216"/>
      <c r="O2551" s="216"/>
      <c r="P2551" s="216"/>
      <c r="Q2551" s="216"/>
      <c r="R2551" s="216"/>
      <c r="S2551" s="216"/>
      <c r="T2551" s="216"/>
      <c r="U2551" s="216"/>
      <c r="V2551" s="216"/>
    </row>
    <row r="2552" spans="1:22" x14ac:dyDescent="0.3">
      <c r="A2552" s="117" t="str">
        <f t="shared" si="173"/>
        <v>Abfrage:</v>
      </c>
      <c r="B2552" s="117">
        <f t="shared" si="173"/>
        <v>0</v>
      </c>
      <c r="C2552" s="117" t="e">
        <f t="shared" si="174"/>
        <v>#VALUE!</v>
      </c>
      <c r="D2552" s="117">
        <f t="shared" si="175"/>
        <v>9</v>
      </c>
      <c r="E2552" s="117">
        <f t="shared" si="177"/>
        <v>9</v>
      </c>
      <c r="F2552" s="117">
        <f>IF(B2552="","",(((E2552+F2592)/(D2552))-10^-0.0000001)^-1)</f>
        <v>0.16666666027059795</v>
      </c>
      <c r="G2552" s="117">
        <f t="shared" si="176"/>
        <v>0.16666666027059795</v>
      </c>
      <c r="H2552" s="117"/>
      <c r="I2552" s="216"/>
      <c r="J2552" s="216"/>
      <c r="K2552" s="216"/>
      <c r="L2552" s="216"/>
      <c r="M2552" s="216"/>
      <c r="N2552" s="216"/>
      <c r="O2552" s="216"/>
      <c r="P2552" s="216"/>
      <c r="Q2552" s="216"/>
      <c r="R2552" s="216"/>
      <c r="S2552" s="216"/>
      <c r="T2552" s="216"/>
      <c r="U2552" s="216"/>
      <c r="V2552" s="216"/>
    </row>
    <row r="2553" spans="1:22" x14ac:dyDescent="0.3">
      <c r="A2553" s="117" t="str">
        <f t="shared" si="173"/>
        <v>Wenn x = (B23 ≤Abfrage≤ D23)</v>
      </c>
      <c r="B2553" s="117">
        <f t="shared" si="173"/>
        <v>6.92</v>
      </c>
      <c r="C2553" s="117" t="e">
        <f t="shared" si="174"/>
        <v>#VALUE!</v>
      </c>
      <c r="D2553" s="117">
        <f t="shared" si="175"/>
        <v>6.92</v>
      </c>
      <c r="E2553" s="117">
        <f t="shared" si="177"/>
        <v>9</v>
      </c>
      <c r="F2553" s="117">
        <f>IF(B2553="","",(((E2553+F2592)/(D2553))-10^-0.0000001)^-1)</f>
        <v>0.12339514628002082</v>
      </c>
      <c r="G2553" s="117">
        <f t="shared" si="176"/>
        <v>0.12339514628002082</v>
      </c>
      <c r="H2553" s="117"/>
      <c r="I2553" s="216"/>
      <c r="J2553" s="216"/>
      <c r="K2553" s="216"/>
      <c r="L2553" s="216"/>
      <c r="M2553" s="216"/>
      <c r="N2553" s="216"/>
      <c r="O2553" s="216"/>
      <c r="P2553" s="216"/>
      <c r="Q2553" s="216"/>
      <c r="R2553" s="216"/>
      <c r="S2553" s="216"/>
      <c r="T2553" s="216"/>
      <c r="U2553" s="216"/>
      <c r="V2553" s="216"/>
    </row>
    <row r="2554" spans="1:22" x14ac:dyDescent="0.3">
      <c r="A2554" s="117" t="str">
        <f t="shared" ref="A2554:B2573" si="178">A26</f>
        <v>Wenn y [%] = (1≤ Abfrage ≤99)</v>
      </c>
      <c r="B2554" s="117">
        <f t="shared" si="178"/>
        <v>1</v>
      </c>
      <c r="C2554" s="117" t="e">
        <f t="shared" si="174"/>
        <v>#VALUE!</v>
      </c>
      <c r="D2554" s="117">
        <f t="shared" si="175"/>
        <v>1</v>
      </c>
      <c r="E2554" s="117">
        <f t="shared" si="177"/>
        <v>9</v>
      </c>
      <c r="F2554" s="117">
        <f>IF(B2554="","",(((E2554+F2592)/(D2554))-10^-0.0000001)^-1)</f>
        <v>1.6129032198163765E-2</v>
      </c>
      <c r="G2554" s="117">
        <f t="shared" si="176"/>
        <v>1.6129032198163765E-2</v>
      </c>
      <c r="H2554" s="117"/>
      <c r="I2554" s="216"/>
      <c r="J2554" s="216"/>
      <c r="K2554" s="216"/>
      <c r="L2554" s="216"/>
      <c r="M2554" s="216"/>
      <c r="N2554" s="216"/>
      <c r="O2554" s="216"/>
      <c r="P2554" s="216"/>
      <c r="Q2554" s="216"/>
      <c r="R2554" s="216"/>
      <c r="S2554" s="216"/>
      <c r="T2554" s="216"/>
      <c r="U2554" s="216"/>
      <c r="V2554" s="216"/>
    </row>
    <row r="2555" spans="1:22" x14ac:dyDescent="0.3">
      <c r="A2555" s="117">
        <f t="shared" si="178"/>
        <v>0</v>
      </c>
      <c r="B2555" s="117">
        <f t="shared" si="178"/>
        <v>0</v>
      </c>
      <c r="C2555" s="117">
        <f t="shared" si="174"/>
        <v>0</v>
      </c>
      <c r="D2555" s="117">
        <f t="shared" si="175"/>
        <v>9</v>
      </c>
      <c r="E2555" s="117">
        <f t="shared" si="177"/>
        <v>9</v>
      </c>
      <c r="F2555" s="117">
        <f>IF(B2555="","",(((E2555+F2592)/(D2555))-10^-0.0000001)^-1)</f>
        <v>0.16666666027059795</v>
      </c>
      <c r="G2555" s="117">
        <f t="shared" si="176"/>
        <v>0.16666666027059795</v>
      </c>
      <c r="H2555" s="117"/>
      <c r="I2555" s="216"/>
      <c r="J2555" s="216"/>
      <c r="K2555" s="216"/>
      <c r="L2555" s="216"/>
      <c r="M2555" s="216"/>
      <c r="N2555" s="216"/>
      <c r="O2555" s="216"/>
      <c r="P2555" s="216"/>
      <c r="Q2555" s="216"/>
      <c r="R2555" s="216"/>
      <c r="S2555" s="216"/>
      <c r="T2555" s="216"/>
      <c r="U2555" s="216"/>
      <c r="V2555" s="216"/>
    </row>
    <row r="2556" spans="1:22" x14ac:dyDescent="0.3">
      <c r="A2556" s="117">
        <f t="shared" si="178"/>
        <v>0</v>
      </c>
      <c r="B2556" s="117">
        <f t="shared" si="178"/>
        <v>0</v>
      </c>
      <c r="C2556" s="117">
        <f t="shared" si="174"/>
        <v>0</v>
      </c>
      <c r="D2556" s="117">
        <f t="shared" si="175"/>
        <v>9</v>
      </c>
      <c r="E2556" s="117">
        <f t="shared" si="177"/>
        <v>9</v>
      </c>
      <c r="F2556" s="117">
        <f>IF(B2556="","",(((E2556+F2592)/(D2556))-10^-0.0000001)^-1)</f>
        <v>0.16666666027059795</v>
      </c>
      <c r="G2556" s="117">
        <f t="shared" si="176"/>
        <v>0.16666666027059795</v>
      </c>
      <c r="H2556" s="117"/>
      <c r="I2556" s="216"/>
      <c r="J2556" s="216"/>
      <c r="K2556" s="216"/>
      <c r="L2556" s="216"/>
      <c r="M2556" s="216"/>
      <c r="N2556" s="216"/>
      <c r="O2556" s="216"/>
      <c r="P2556" s="216"/>
      <c r="Q2556" s="216"/>
      <c r="R2556" s="216"/>
      <c r="S2556" s="216"/>
      <c r="T2556" s="216"/>
      <c r="U2556" s="216"/>
      <c r="V2556" s="216"/>
    </row>
    <row r="2557" spans="1:22" x14ac:dyDescent="0.3">
      <c r="A2557" s="117">
        <f t="shared" si="178"/>
        <v>0</v>
      </c>
      <c r="B2557" s="117">
        <f t="shared" si="178"/>
        <v>0</v>
      </c>
      <c r="C2557" s="117">
        <f t="shared" si="174"/>
        <v>0</v>
      </c>
      <c r="D2557" s="117">
        <f t="shared" si="175"/>
        <v>9</v>
      </c>
      <c r="E2557" s="117">
        <f t="shared" si="177"/>
        <v>9</v>
      </c>
      <c r="F2557" s="117">
        <f>IF(B2557="","",(((E2557+F2592)/(D2557))-10^-0.0000001)^-1)</f>
        <v>0.16666666027059795</v>
      </c>
      <c r="G2557" s="117">
        <f t="shared" si="176"/>
        <v>0.16666666027059795</v>
      </c>
      <c r="H2557" s="117"/>
      <c r="I2557" s="216"/>
      <c r="J2557" s="216"/>
      <c r="K2557" s="216"/>
      <c r="L2557" s="216"/>
      <c r="M2557" s="216"/>
      <c r="N2557" s="216"/>
      <c r="O2557" s="216"/>
      <c r="P2557" s="216"/>
      <c r="Q2557" s="216"/>
      <c r="R2557" s="216"/>
      <c r="S2557" s="216"/>
      <c r="T2557" s="216"/>
      <c r="U2557" s="216"/>
      <c r="V2557" s="216"/>
    </row>
    <row r="2558" spans="1:22" x14ac:dyDescent="0.3">
      <c r="A2558" s="117">
        <f t="shared" si="178"/>
        <v>0</v>
      </c>
      <c r="B2558" s="117">
        <f t="shared" si="178"/>
        <v>0</v>
      </c>
      <c r="C2558" s="117">
        <f t="shared" si="174"/>
        <v>0</v>
      </c>
      <c r="D2558" s="117">
        <f t="shared" si="175"/>
        <v>9</v>
      </c>
      <c r="E2558" s="117">
        <f t="shared" si="177"/>
        <v>9</v>
      </c>
      <c r="F2558" s="117">
        <f>IF(B2558="","",(((E2558+F2592)/(D2558))-10^-0.0000001)^-1)</f>
        <v>0.16666666027059795</v>
      </c>
      <c r="G2558" s="117">
        <f t="shared" si="176"/>
        <v>0.16666666027059795</v>
      </c>
      <c r="H2558" s="117"/>
      <c r="I2558" s="216"/>
      <c r="J2558" s="216"/>
      <c r="K2558" s="216"/>
      <c r="L2558" s="216"/>
      <c r="M2558" s="216"/>
      <c r="N2558" s="216"/>
      <c r="O2558" s="216"/>
      <c r="P2558" s="216"/>
      <c r="Q2558" s="216"/>
      <c r="R2558" s="216"/>
      <c r="S2558" s="216"/>
      <c r="T2558" s="216"/>
      <c r="U2558" s="216"/>
      <c r="V2558" s="216"/>
    </row>
    <row r="2559" spans="1:22" x14ac:dyDescent="0.3">
      <c r="A2559" s="117">
        <f t="shared" si="178"/>
        <v>0</v>
      </c>
      <c r="B2559" s="117">
        <f t="shared" si="178"/>
        <v>0</v>
      </c>
      <c r="C2559" s="117">
        <f t="shared" si="174"/>
        <v>0</v>
      </c>
      <c r="D2559" s="117">
        <f t="shared" si="175"/>
        <v>9</v>
      </c>
      <c r="E2559" s="117">
        <f t="shared" si="177"/>
        <v>9</v>
      </c>
      <c r="F2559" s="117">
        <f>IF(B2559="","",(((E2559+F2592)/(D2559))-10^-0.0000001)^-1)</f>
        <v>0.16666666027059795</v>
      </c>
      <c r="G2559" s="117">
        <f t="shared" si="176"/>
        <v>0.16666666027059795</v>
      </c>
      <c r="H2559" s="117"/>
      <c r="I2559" s="216"/>
      <c r="J2559" s="216"/>
      <c r="K2559" s="216"/>
      <c r="L2559" s="216"/>
      <c r="M2559" s="216"/>
      <c r="N2559" s="216"/>
      <c r="O2559" s="216"/>
      <c r="P2559" s="216"/>
      <c r="Q2559" s="216"/>
      <c r="R2559" s="216"/>
      <c r="S2559" s="216"/>
      <c r="T2559" s="216"/>
      <c r="U2559" s="216"/>
      <c r="V2559" s="216"/>
    </row>
    <row r="2560" spans="1:22" x14ac:dyDescent="0.3">
      <c r="A2560" s="117">
        <f t="shared" si="178"/>
        <v>0</v>
      </c>
      <c r="B2560" s="117">
        <f t="shared" si="178"/>
        <v>0</v>
      </c>
      <c r="C2560" s="117">
        <f t="shared" si="174"/>
        <v>0</v>
      </c>
      <c r="D2560" s="117">
        <f t="shared" si="175"/>
        <v>9</v>
      </c>
      <c r="E2560" s="117">
        <f t="shared" si="177"/>
        <v>9</v>
      </c>
      <c r="F2560" s="117">
        <f>IF(B2560="","",(((E2560+F2592)/(D2560))-10^-0.0000001)^-1)</f>
        <v>0.16666666027059795</v>
      </c>
      <c r="G2560" s="117">
        <f t="shared" si="176"/>
        <v>0.16666666027059795</v>
      </c>
      <c r="H2560" s="117"/>
      <c r="I2560" s="216"/>
      <c r="J2560" s="216"/>
      <c r="K2560" s="216"/>
      <c r="L2560" s="216"/>
      <c r="M2560" s="216"/>
      <c r="N2560" s="216"/>
      <c r="O2560" s="216"/>
      <c r="P2560" s="216"/>
      <c r="Q2560" s="216"/>
      <c r="R2560" s="216"/>
      <c r="S2560" s="216"/>
      <c r="T2560" s="216"/>
      <c r="U2560" s="216"/>
      <c r="V2560" s="216"/>
    </row>
    <row r="2561" spans="1:22" x14ac:dyDescent="0.3">
      <c r="A2561" s="117">
        <f t="shared" si="178"/>
        <v>0</v>
      </c>
      <c r="B2561" s="117">
        <f t="shared" si="178"/>
        <v>0</v>
      </c>
      <c r="C2561" s="117">
        <f t="shared" si="174"/>
        <v>0</v>
      </c>
      <c r="D2561" s="117">
        <f t="shared" si="175"/>
        <v>9</v>
      </c>
      <c r="E2561" s="117">
        <f t="shared" si="177"/>
        <v>9</v>
      </c>
      <c r="F2561" s="117">
        <f>IF(B2561="","",(((E2561+F2592)/(D2561))-10^-0.0000001)^-1)</f>
        <v>0.16666666027059795</v>
      </c>
      <c r="G2561" s="117">
        <f t="shared" si="176"/>
        <v>0.16666666027059795</v>
      </c>
      <c r="H2561" s="117"/>
      <c r="I2561" s="216"/>
      <c r="J2561" s="216"/>
      <c r="K2561" s="216"/>
      <c r="L2561" s="216"/>
      <c r="M2561" s="216"/>
      <c r="N2561" s="216"/>
      <c r="O2561" s="216"/>
      <c r="P2561" s="216"/>
      <c r="Q2561" s="216"/>
      <c r="R2561" s="216"/>
      <c r="S2561" s="216"/>
      <c r="T2561" s="216"/>
      <c r="U2561" s="216"/>
      <c r="V2561" s="216"/>
    </row>
    <row r="2562" spans="1:22" x14ac:dyDescent="0.3">
      <c r="A2562" s="117">
        <f t="shared" si="178"/>
        <v>0</v>
      </c>
      <c r="B2562" s="117">
        <f t="shared" si="178"/>
        <v>0</v>
      </c>
      <c r="C2562" s="117">
        <f t="shared" si="174"/>
        <v>0</v>
      </c>
      <c r="D2562" s="117">
        <f t="shared" si="175"/>
        <v>9</v>
      </c>
      <c r="E2562" s="117">
        <f t="shared" si="177"/>
        <v>9</v>
      </c>
      <c r="F2562" s="117">
        <f>IF(B2562="","",(((E2562+F2592)/(D2562))-10^-0.0000001)^-1)</f>
        <v>0.16666666027059795</v>
      </c>
      <c r="G2562" s="117">
        <f t="shared" si="176"/>
        <v>0.16666666027059795</v>
      </c>
      <c r="H2562" s="117"/>
      <c r="I2562" s="216"/>
      <c r="J2562" s="216"/>
      <c r="K2562" s="216"/>
      <c r="L2562" s="216"/>
      <c r="M2562" s="216"/>
      <c r="N2562" s="216"/>
      <c r="O2562" s="216"/>
      <c r="P2562" s="216"/>
      <c r="Q2562" s="216"/>
      <c r="R2562" s="216"/>
      <c r="S2562" s="216"/>
      <c r="T2562" s="216"/>
      <c r="U2562" s="216"/>
      <c r="V2562" s="216"/>
    </row>
    <row r="2563" spans="1:22" x14ac:dyDescent="0.3">
      <c r="A2563" s="117">
        <f t="shared" si="178"/>
        <v>0</v>
      </c>
      <c r="B2563" s="117">
        <f t="shared" si="178"/>
        <v>0</v>
      </c>
      <c r="C2563" s="117">
        <f t="shared" si="174"/>
        <v>0</v>
      </c>
      <c r="D2563" s="117">
        <f t="shared" si="175"/>
        <v>9</v>
      </c>
      <c r="E2563" s="117">
        <f t="shared" si="177"/>
        <v>9</v>
      </c>
      <c r="F2563" s="117">
        <f>IF(B2563="","",(((E2563+F2592)/(D2563))-10^-0.0000001)^-1)</f>
        <v>0.16666666027059795</v>
      </c>
      <c r="G2563" s="117">
        <f t="shared" si="176"/>
        <v>0.16666666027059795</v>
      </c>
      <c r="H2563" s="117"/>
      <c r="I2563" s="216"/>
      <c r="J2563" s="216"/>
      <c r="K2563" s="216"/>
      <c r="L2563" s="216"/>
      <c r="M2563" s="216"/>
      <c r="N2563" s="216"/>
      <c r="O2563" s="216"/>
      <c r="P2563" s="216"/>
      <c r="Q2563" s="216"/>
      <c r="R2563" s="216"/>
      <c r="S2563" s="216"/>
      <c r="T2563" s="216"/>
      <c r="U2563" s="216"/>
      <c r="V2563" s="216"/>
    </row>
    <row r="2564" spans="1:22" x14ac:dyDescent="0.3">
      <c r="A2564" s="117">
        <f t="shared" si="178"/>
        <v>0</v>
      </c>
      <c r="B2564" s="117">
        <f t="shared" si="178"/>
        <v>0</v>
      </c>
      <c r="C2564" s="117">
        <f t="shared" si="174"/>
        <v>0</v>
      </c>
      <c r="D2564" s="117">
        <f t="shared" si="175"/>
        <v>9</v>
      </c>
      <c r="E2564" s="117">
        <f t="shared" si="177"/>
        <v>9</v>
      </c>
      <c r="F2564" s="117">
        <f>IF(B2564="","",(((E2564+F2592)/(D2564))-10^-0.0000001)^-1)</f>
        <v>0.16666666027059795</v>
      </c>
      <c r="G2564" s="117">
        <f t="shared" si="176"/>
        <v>0.16666666027059795</v>
      </c>
      <c r="H2564" s="117"/>
      <c r="I2564" s="216"/>
      <c r="J2564" s="216"/>
      <c r="K2564" s="216"/>
      <c r="L2564" s="216"/>
      <c r="M2564" s="216"/>
      <c r="N2564" s="216"/>
      <c r="O2564" s="216"/>
      <c r="P2564" s="216"/>
      <c r="Q2564" s="216"/>
      <c r="R2564" s="216"/>
      <c r="S2564" s="216"/>
      <c r="T2564" s="216"/>
      <c r="U2564" s="216"/>
      <c r="V2564" s="216"/>
    </row>
    <row r="2565" spans="1:22" x14ac:dyDescent="0.3">
      <c r="A2565" s="117">
        <f t="shared" si="178"/>
        <v>0</v>
      </c>
      <c r="B2565" s="117">
        <f t="shared" si="178"/>
        <v>0</v>
      </c>
      <c r="C2565" s="117">
        <f t="shared" si="174"/>
        <v>0</v>
      </c>
      <c r="D2565" s="117">
        <f t="shared" si="175"/>
        <v>9</v>
      </c>
      <c r="E2565" s="117">
        <f t="shared" si="177"/>
        <v>9</v>
      </c>
      <c r="F2565" s="117">
        <f>IF(B2565="","",(((E2565+F2592)/(D2565))-10^-0.0000001)^-1)</f>
        <v>0.16666666027059795</v>
      </c>
      <c r="G2565" s="117">
        <f t="shared" si="176"/>
        <v>0.16666666027059795</v>
      </c>
      <c r="H2565" s="117"/>
      <c r="I2565" s="216"/>
      <c r="J2565" s="216"/>
      <c r="K2565" s="216"/>
      <c r="L2565" s="216"/>
      <c r="M2565" s="216"/>
      <c r="N2565" s="216"/>
      <c r="O2565" s="216"/>
      <c r="P2565" s="216"/>
      <c r="Q2565" s="216"/>
      <c r="R2565" s="216"/>
      <c r="S2565" s="216"/>
      <c r="T2565" s="216"/>
      <c r="U2565" s="216"/>
      <c r="V2565" s="216"/>
    </row>
    <row r="2566" spans="1:22" x14ac:dyDescent="0.3">
      <c r="A2566" s="117">
        <f t="shared" si="178"/>
        <v>0</v>
      </c>
      <c r="B2566" s="117">
        <f t="shared" si="178"/>
        <v>0</v>
      </c>
      <c r="C2566" s="117">
        <f t="shared" si="174"/>
        <v>0</v>
      </c>
      <c r="D2566" s="117">
        <f t="shared" si="175"/>
        <v>9</v>
      </c>
      <c r="E2566" s="117">
        <f t="shared" si="177"/>
        <v>9</v>
      </c>
      <c r="F2566" s="117">
        <f>IF(B2566="","",(((E2566+F2592)/(D2566))-10^-0.0000001)^-1)</f>
        <v>0.16666666027059795</v>
      </c>
      <c r="G2566" s="117">
        <f t="shared" si="176"/>
        <v>0.16666666027059795</v>
      </c>
      <c r="H2566" s="117"/>
      <c r="I2566" s="216"/>
      <c r="J2566" s="216"/>
      <c r="K2566" s="216"/>
      <c r="L2566" s="216"/>
      <c r="M2566" s="216"/>
      <c r="N2566" s="216"/>
      <c r="O2566" s="216"/>
      <c r="P2566" s="216"/>
      <c r="Q2566" s="216"/>
      <c r="R2566" s="216"/>
      <c r="S2566" s="216"/>
      <c r="T2566" s="216"/>
      <c r="U2566" s="216"/>
      <c r="V2566" s="216"/>
    </row>
    <row r="2567" spans="1:22" x14ac:dyDescent="0.3">
      <c r="A2567" s="117">
        <f t="shared" si="178"/>
        <v>0</v>
      </c>
      <c r="B2567" s="117">
        <f t="shared" si="178"/>
        <v>0</v>
      </c>
      <c r="C2567" s="117">
        <f t="shared" si="174"/>
        <v>0</v>
      </c>
      <c r="D2567" s="117">
        <f t="shared" si="175"/>
        <v>9</v>
      </c>
      <c r="E2567" s="117">
        <f t="shared" si="177"/>
        <v>9</v>
      </c>
      <c r="F2567" s="117">
        <f>IF(B2567="","",(((E2567+F2592)/(D2567))-10^-0.0000001)^-1)</f>
        <v>0.16666666027059795</v>
      </c>
      <c r="G2567" s="117">
        <f t="shared" si="176"/>
        <v>0.16666666027059795</v>
      </c>
      <c r="H2567" s="117"/>
      <c r="I2567" s="216"/>
      <c r="J2567" s="216"/>
      <c r="K2567" s="216"/>
      <c r="L2567" s="216"/>
      <c r="M2567" s="216"/>
      <c r="N2567" s="216"/>
      <c r="O2567" s="216"/>
      <c r="P2567" s="216"/>
      <c r="Q2567" s="216"/>
      <c r="R2567" s="216"/>
      <c r="S2567" s="216"/>
      <c r="T2567" s="216"/>
      <c r="U2567" s="216"/>
      <c r="V2567" s="216"/>
    </row>
    <row r="2568" spans="1:22" x14ac:dyDescent="0.3">
      <c r="A2568" s="117">
        <f t="shared" si="178"/>
        <v>0</v>
      </c>
      <c r="B2568" s="117">
        <f t="shared" si="178"/>
        <v>0</v>
      </c>
      <c r="C2568" s="117">
        <f t="shared" si="174"/>
        <v>0</v>
      </c>
      <c r="D2568" s="117">
        <f t="shared" si="175"/>
        <v>9</v>
      </c>
      <c r="E2568" s="117">
        <f t="shared" si="177"/>
        <v>9</v>
      </c>
      <c r="F2568" s="117">
        <f>IF(B2568="","",(((E2568+F2592)/(D2568))-10^-0.0000001)^-1)</f>
        <v>0.16666666027059795</v>
      </c>
      <c r="G2568" s="117">
        <f t="shared" si="176"/>
        <v>0.16666666027059795</v>
      </c>
      <c r="H2568" s="117"/>
      <c r="I2568" s="216"/>
      <c r="J2568" s="216"/>
      <c r="K2568" s="216"/>
      <c r="L2568" s="216"/>
      <c r="M2568" s="216"/>
      <c r="N2568" s="216"/>
      <c r="O2568" s="216"/>
      <c r="P2568" s="216"/>
      <c r="Q2568" s="216"/>
      <c r="R2568" s="216"/>
      <c r="S2568" s="216"/>
      <c r="T2568" s="216"/>
      <c r="U2568" s="216"/>
      <c r="V2568" s="216"/>
    </row>
    <row r="2569" spans="1:22" x14ac:dyDescent="0.3">
      <c r="A2569" s="117">
        <f t="shared" si="178"/>
        <v>0</v>
      </c>
      <c r="B2569" s="117">
        <f t="shared" si="178"/>
        <v>0</v>
      </c>
      <c r="C2569" s="117">
        <f t="shared" si="174"/>
        <v>0</v>
      </c>
      <c r="D2569" s="117">
        <f t="shared" si="175"/>
        <v>9</v>
      </c>
      <c r="E2569" s="117">
        <f t="shared" si="177"/>
        <v>9</v>
      </c>
      <c r="F2569" s="117">
        <f>IF(B2569="","",(((E2569+F2592)/(D2569))-10^-0.0000001)^-1)</f>
        <v>0.16666666027059795</v>
      </c>
      <c r="G2569" s="117">
        <f t="shared" si="176"/>
        <v>0.16666666027059795</v>
      </c>
      <c r="H2569" s="117"/>
      <c r="I2569" s="216"/>
      <c r="J2569" s="216"/>
      <c r="K2569" s="216"/>
      <c r="L2569" s="216"/>
      <c r="M2569" s="216"/>
      <c r="N2569" s="216"/>
      <c r="O2569" s="216"/>
      <c r="P2569" s="216"/>
      <c r="Q2569" s="216"/>
      <c r="R2569" s="216"/>
      <c r="S2569" s="216"/>
      <c r="T2569" s="216"/>
      <c r="U2569" s="216"/>
      <c r="V2569" s="216"/>
    </row>
    <row r="2570" spans="1:22" x14ac:dyDescent="0.3">
      <c r="A2570" s="117">
        <f t="shared" si="178"/>
        <v>0</v>
      </c>
      <c r="B2570" s="117">
        <f t="shared" si="178"/>
        <v>0</v>
      </c>
      <c r="C2570" s="117">
        <f t="shared" si="174"/>
        <v>0</v>
      </c>
      <c r="D2570" s="117">
        <f t="shared" si="175"/>
        <v>9</v>
      </c>
      <c r="E2570" s="117">
        <f t="shared" si="177"/>
        <v>9</v>
      </c>
      <c r="F2570" s="117">
        <f>IF(B2570="","",(((E2570+F2592)/(D2570))-10^-0.0000001)^-1)</f>
        <v>0.16666666027059795</v>
      </c>
      <c r="G2570" s="117">
        <f t="shared" si="176"/>
        <v>0.16666666027059795</v>
      </c>
      <c r="H2570" s="117"/>
      <c r="I2570" s="216"/>
      <c r="J2570" s="216"/>
      <c r="K2570" s="216"/>
      <c r="L2570" s="216"/>
      <c r="M2570" s="216"/>
      <c r="N2570" s="216"/>
      <c r="O2570" s="216"/>
      <c r="P2570" s="216"/>
      <c r="Q2570" s="216"/>
      <c r="R2570" s="216"/>
      <c r="S2570" s="216"/>
      <c r="T2570" s="216"/>
      <c r="U2570" s="216"/>
      <c r="V2570" s="216"/>
    </row>
    <row r="2571" spans="1:22" x14ac:dyDescent="0.3">
      <c r="A2571" s="117">
        <f t="shared" si="178"/>
        <v>0</v>
      </c>
      <c r="B2571" s="117">
        <f t="shared" si="178"/>
        <v>0</v>
      </c>
      <c r="C2571" s="117">
        <f t="shared" si="174"/>
        <v>0</v>
      </c>
      <c r="D2571" s="117">
        <f t="shared" si="175"/>
        <v>9</v>
      </c>
      <c r="E2571" s="117">
        <f t="shared" si="177"/>
        <v>9</v>
      </c>
      <c r="F2571" s="117">
        <f>IF(B2571="","",(((E2571+F2592)/(D2571))-10^-0.0000001)^-1)</f>
        <v>0.16666666027059795</v>
      </c>
      <c r="G2571" s="117">
        <f t="shared" si="176"/>
        <v>0.16666666027059795</v>
      </c>
      <c r="H2571" s="117"/>
      <c r="I2571" s="216"/>
      <c r="J2571" s="216"/>
      <c r="K2571" s="216"/>
      <c r="L2571" s="216"/>
      <c r="M2571" s="216"/>
      <c r="N2571" s="216"/>
      <c r="O2571" s="216"/>
      <c r="P2571" s="216"/>
      <c r="Q2571" s="216"/>
      <c r="R2571" s="216"/>
      <c r="S2571" s="216"/>
      <c r="T2571" s="216"/>
      <c r="U2571" s="216"/>
      <c r="V2571" s="216"/>
    </row>
    <row r="2572" spans="1:22" x14ac:dyDescent="0.3">
      <c r="A2572" s="117">
        <f t="shared" si="178"/>
        <v>0</v>
      </c>
      <c r="B2572" s="117">
        <f t="shared" si="178"/>
        <v>0</v>
      </c>
      <c r="C2572" s="117">
        <f t="shared" si="174"/>
        <v>0</v>
      </c>
      <c r="D2572" s="117">
        <f t="shared" si="175"/>
        <v>9</v>
      </c>
      <c r="E2572" s="117">
        <f t="shared" si="177"/>
        <v>9</v>
      </c>
      <c r="F2572" s="117">
        <f>IF(B2572="","",(((E2572+F2592)/(D2572))-10^-0.0000001)^-1)</f>
        <v>0.16666666027059795</v>
      </c>
      <c r="G2572" s="117">
        <f t="shared" si="176"/>
        <v>0.16666666027059795</v>
      </c>
      <c r="H2572" s="117"/>
      <c r="I2572" s="216"/>
      <c r="J2572" s="216"/>
      <c r="K2572" s="216"/>
      <c r="L2572" s="216"/>
      <c r="M2572" s="216"/>
      <c r="N2572" s="216"/>
      <c r="O2572" s="216"/>
      <c r="P2572" s="216"/>
      <c r="Q2572" s="216"/>
      <c r="R2572" s="216"/>
      <c r="S2572" s="216"/>
      <c r="T2572" s="216"/>
      <c r="U2572" s="216"/>
      <c r="V2572" s="216"/>
    </row>
    <row r="2573" spans="1:22" x14ac:dyDescent="0.3">
      <c r="A2573" s="117" t="str">
        <f t="shared" si="178"/>
        <v>Vorgaben (xWP1 - xs - xWP2)</v>
      </c>
      <c r="B2573" s="117">
        <f t="shared" si="178"/>
        <v>9</v>
      </c>
      <c r="C2573" s="117" t="e">
        <f t="shared" si="174"/>
        <v>#VALUE!</v>
      </c>
      <c r="D2573" s="117">
        <f t="shared" si="175"/>
        <v>9</v>
      </c>
      <c r="E2573" s="117">
        <f t="shared" si="177"/>
        <v>9</v>
      </c>
      <c r="F2573" s="117">
        <f>IF(B2573="","",(((E2573+F2592)/(D2573))-10^-0.0000001)^-1)</f>
        <v>0.16666666027059795</v>
      </c>
      <c r="G2573" s="117">
        <f t="shared" si="176"/>
        <v>0.16666666027059795</v>
      </c>
      <c r="H2573" s="117"/>
      <c r="I2573" s="216"/>
      <c r="J2573" s="216"/>
      <c r="K2573" s="216"/>
      <c r="L2573" s="216"/>
      <c r="M2573" s="216"/>
      <c r="N2573" s="216"/>
      <c r="O2573" s="216"/>
      <c r="P2573" s="216"/>
      <c r="Q2573" s="216"/>
      <c r="R2573" s="216"/>
      <c r="S2573" s="216"/>
      <c r="T2573" s="216"/>
      <c r="U2573" s="216"/>
      <c r="V2573" s="216"/>
    </row>
    <row r="2574" spans="1:22" x14ac:dyDescent="0.3">
      <c r="A2574" s="117">
        <f>(E2573)</f>
        <v>9</v>
      </c>
      <c r="B2574" s="117"/>
      <c r="C2574" s="117"/>
      <c r="D2574" s="117"/>
      <c r="E2574" s="117"/>
      <c r="F2574" s="117"/>
      <c r="G2574" s="117"/>
      <c r="H2574" s="117"/>
      <c r="I2574" s="216"/>
      <c r="J2574" s="216"/>
      <c r="K2574" s="216"/>
      <c r="L2574" s="216"/>
      <c r="M2574" s="216"/>
      <c r="N2574" s="216"/>
      <c r="O2574" s="216"/>
      <c r="P2574" s="216"/>
      <c r="Q2574" s="216"/>
      <c r="R2574" s="216"/>
      <c r="S2574" s="216"/>
      <c r="T2574" s="216"/>
      <c r="U2574" s="216"/>
      <c r="V2574" s="216"/>
    </row>
    <row r="2575" spans="1:22" x14ac:dyDescent="0.3">
      <c r="A2575" s="117" t="e">
        <f>SUM(A2534:A2573)-(40-B2576)*A2573</f>
        <v>#VALUE!</v>
      </c>
      <c r="B2575" s="117" t="e">
        <f>SUM(C2534:C2573)-(40-(B2576))*C2573</f>
        <v>#VALUE!</v>
      </c>
      <c r="C2575" s="117"/>
      <c r="D2575" s="117"/>
      <c r="E2575" s="117"/>
      <c r="F2575" s="117"/>
      <c r="G2575" s="117"/>
      <c r="H2575" s="117"/>
      <c r="I2575" s="216"/>
      <c r="J2575" s="216"/>
      <c r="K2575" s="216"/>
      <c r="L2575" s="216"/>
      <c r="M2575" s="216"/>
      <c r="N2575" s="216"/>
      <c r="O2575" s="216"/>
      <c r="P2575" s="216"/>
      <c r="Q2575" s="216"/>
      <c r="R2575" s="216"/>
      <c r="S2575" s="216"/>
      <c r="T2575" s="216"/>
      <c r="U2575" s="216"/>
      <c r="V2575" s="216"/>
    </row>
    <row r="2576" spans="1:22" x14ac:dyDescent="0.3">
      <c r="A2576" s="117" t="s">
        <v>13</v>
      </c>
      <c r="B2576" s="117">
        <f>EINGABEN!$A$46</f>
        <v>0</v>
      </c>
      <c r="C2576" s="117" t="s">
        <v>18</v>
      </c>
      <c r="D2576" s="117"/>
      <c r="E2576" s="117"/>
      <c r="F2576" s="117"/>
      <c r="G2576" s="117"/>
      <c r="H2576" s="117"/>
      <c r="I2576" s="216"/>
      <c r="J2576" s="216"/>
      <c r="K2576" s="216"/>
      <c r="L2576" s="216"/>
      <c r="M2576" s="216"/>
      <c r="N2576" s="216"/>
      <c r="O2576" s="216"/>
      <c r="P2576" s="216"/>
      <c r="Q2576" s="216"/>
      <c r="R2576" s="216"/>
      <c r="S2576" s="216"/>
      <c r="T2576" s="216"/>
      <c r="U2576" s="216"/>
      <c r="V2576" s="216"/>
    </row>
    <row r="2577" spans="1:22" x14ac:dyDescent="0.3">
      <c r="A2577" s="117"/>
      <c r="B2577" s="117"/>
      <c r="C2577" s="117"/>
      <c r="D2577" s="117"/>
      <c r="E2577" s="117"/>
      <c r="F2577" s="117"/>
      <c r="G2577" s="117"/>
      <c r="H2577" s="117"/>
      <c r="I2577" s="216"/>
      <c r="J2577" s="216"/>
      <c r="K2577" s="216"/>
      <c r="L2577" s="216"/>
      <c r="M2577" s="216"/>
      <c r="N2577" s="216"/>
      <c r="O2577" s="216"/>
      <c r="P2577" s="216"/>
      <c r="Q2577" s="216"/>
      <c r="R2577" s="216"/>
      <c r="S2577" s="216"/>
      <c r="T2577" s="216"/>
      <c r="U2577" s="216"/>
      <c r="V2577" s="216"/>
    </row>
    <row r="2578" spans="1:22" x14ac:dyDescent="0.3">
      <c r="A2578" s="117" t="s">
        <v>11</v>
      </c>
      <c r="B2578" s="117" t="e">
        <f>(B2576*M2575-A2575*I2575)</f>
        <v>#VALUE!</v>
      </c>
      <c r="C2578" s="117" t="s">
        <v>19</v>
      </c>
      <c r="D2578" s="117"/>
      <c r="E2578" s="117" t="s">
        <v>40</v>
      </c>
      <c r="F2578" s="117"/>
      <c r="G2578" s="117"/>
      <c r="H2578" s="117"/>
      <c r="I2578" s="216"/>
      <c r="J2578" s="216"/>
      <c r="K2578" s="216"/>
      <c r="L2578" s="216"/>
      <c r="M2578" s="216"/>
      <c r="N2578" s="216"/>
      <c r="O2578" s="216"/>
      <c r="P2578" s="216"/>
      <c r="Q2578" s="216"/>
      <c r="R2578" s="216"/>
      <c r="S2578" s="216"/>
      <c r="T2578" s="216"/>
      <c r="U2578" s="216"/>
      <c r="V2578" s="216"/>
    </row>
    <row r="2579" spans="1:22" x14ac:dyDescent="0.3">
      <c r="A2579" s="117"/>
      <c r="B2579" s="117"/>
      <c r="C2579" s="117"/>
      <c r="D2579" s="117"/>
      <c r="E2579" s="117"/>
      <c r="F2579" s="117"/>
      <c r="G2579" s="117"/>
      <c r="H2579" s="117"/>
      <c r="I2579" s="216"/>
      <c r="J2579" s="216"/>
      <c r="K2579" s="216"/>
      <c r="L2579" s="216"/>
      <c r="M2579" s="216"/>
      <c r="N2579" s="216"/>
      <c r="O2579" s="216"/>
      <c r="P2579" s="216"/>
      <c r="Q2579" s="216"/>
      <c r="R2579" s="216"/>
      <c r="S2579" s="216"/>
      <c r="T2579" s="216"/>
      <c r="U2579" s="216"/>
      <c r="V2579" s="216"/>
    </row>
    <row r="2580" spans="1:22" x14ac:dyDescent="0.3">
      <c r="A2580" s="117" t="s">
        <v>16</v>
      </c>
      <c r="B2580" s="117" t="e">
        <f>(B2576*B2575-A2575^2)</f>
        <v>#VALUE!</v>
      </c>
      <c r="C2580" s="117" t="s">
        <v>0</v>
      </c>
      <c r="D2580" s="117"/>
      <c r="E2580" s="117" t="s">
        <v>41</v>
      </c>
      <c r="F2580" s="117"/>
      <c r="G2580" s="117"/>
      <c r="H2580" s="117"/>
      <c r="I2580" s="216"/>
      <c r="J2580" s="216"/>
      <c r="K2580" s="216"/>
      <c r="L2580" s="216"/>
      <c r="M2580" s="216"/>
      <c r="N2580" s="216"/>
      <c r="O2580" s="216"/>
      <c r="P2580" s="216"/>
      <c r="Q2580" s="216"/>
      <c r="R2580" s="216"/>
      <c r="S2580" s="216"/>
      <c r="T2580" s="216"/>
      <c r="U2580" s="216"/>
      <c r="V2580" s="216"/>
    </row>
    <row r="2581" spans="1:22" x14ac:dyDescent="0.3">
      <c r="A2581" s="117"/>
      <c r="B2581" s="117"/>
      <c r="C2581" s="117"/>
      <c r="D2581" s="117"/>
      <c r="E2581" s="117"/>
      <c r="F2581" s="117"/>
      <c r="G2581" s="117"/>
      <c r="H2581" s="117"/>
      <c r="I2581" s="216"/>
      <c r="J2581" s="216"/>
      <c r="K2581" s="216"/>
      <c r="L2581" s="216"/>
      <c r="M2581" s="216"/>
      <c r="N2581" s="216"/>
      <c r="O2581" s="216"/>
      <c r="P2581" s="216"/>
      <c r="Q2581" s="216"/>
      <c r="R2581" s="216"/>
      <c r="S2581" s="216"/>
      <c r="T2581" s="216"/>
      <c r="U2581" s="216"/>
      <c r="V2581" s="216"/>
    </row>
    <row r="2582" spans="1:22" x14ac:dyDescent="0.3">
      <c r="A2582" s="117" t="s">
        <v>15</v>
      </c>
      <c r="B2582" s="117">
        <f>(B2576*K2575-(I2575^2))</f>
        <v>0</v>
      </c>
      <c r="C2582" s="117"/>
      <c r="D2582" s="117"/>
      <c r="E2582" s="117"/>
      <c r="F2582" s="117"/>
      <c r="G2582" s="117"/>
      <c r="H2582" s="117"/>
      <c r="I2582" s="216"/>
      <c r="J2582" s="216"/>
      <c r="K2582" s="216"/>
      <c r="L2582" s="216"/>
      <c r="M2582" s="216"/>
      <c r="N2582" s="216"/>
      <c r="O2582" s="216"/>
      <c r="P2582" s="216"/>
      <c r="Q2582" s="216"/>
      <c r="R2582" s="216"/>
      <c r="S2582" s="216"/>
      <c r="T2582" s="216"/>
      <c r="U2582" s="216"/>
      <c r="V2582" s="216"/>
    </row>
    <row r="2583" spans="1:22" x14ac:dyDescent="0.3">
      <c r="A2583" s="117"/>
      <c r="B2583" s="117"/>
      <c r="C2583" s="117"/>
      <c r="D2583" s="117"/>
      <c r="E2583" s="117"/>
      <c r="F2583" s="117"/>
      <c r="G2583" s="117"/>
      <c r="H2583" s="117"/>
      <c r="I2583" s="216"/>
      <c r="J2583" s="216"/>
      <c r="K2583" s="216"/>
      <c r="L2583" s="216"/>
      <c r="M2583" s="216"/>
      <c r="N2583" s="216"/>
      <c r="O2583" s="216"/>
      <c r="P2583" s="216"/>
      <c r="Q2583" s="216"/>
      <c r="R2583" s="216"/>
      <c r="S2583" s="216"/>
      <c r="T2583" s="216"/>
      <c r="U2583" s="216"/>
      <c r="V2583" s="216"/>
    </row>
    <row r="2584" spans="1:22" x14ac:dyDescent="0.3">
      <c r="A2584" s="117"/>
      <c r="B2584" s="117"/>
      <c r="C2584" s="117" t="s">
        <v>35</v>
      </c>
      <c r="D2584" s="117"/>
      <c r="E2584" s="117"/>
      <c r="F2584" s="117" t="e">
        <f>ABS(B2578)/((B2580*B2582)^0.5)</f>
        <v>#VALUE!</v>
      </c>
      <c r="G2584" s="117"/>
      <c r="H2584" s="117"/>
      <c r="I2584" s="216"/>
      <c r="J2584" s="216"/>
      <c r="K2584" s="216"/>
      <c r="L2584" s="216"/>
      <c r="M2584" s="216"/>
      <c r="N2584" s="216"/>
      <c r="O2584" s="216"/>
      <c r="P2584" s="216"/>
      <c r="Q2584" s="216"/>
      <c r="R2584" s="216"/>
      <c r="S2584" s="216"/>
      <c r="T2584" s="216"/>
      <c r="U2584" s="216"/>
      <c r="V2584" s="216"/>
    </row>
    <row r="2585" spans="1:22" x14ac:dyDescent="0.3">
      <c r="A2585" s="117"/>
      <c r="B2585" s="117"/>
      <c r="C2585" s="117"/>
      <c r="D2585" s="117"/>
      <c r="E2585" s="117"/>
      <c r="F2585" s="117"/>
      <c r="G2585" s="117"/>
      <c r="H2585" s="117"/>
      <c r="I2585" s="216"/>
      <c r="J2585" s="216"/>
      <c r="K2585" s="216"/>
      <c r="L2585" s="216"/>
      <c r="M2585" s="216"/>
      <c r="N2585" s="216"/>
      <c r="O2585" s="216"/>
      <c r="P2585" s="216"/>
      <c r="Q2585" s="216"/>
      <c r="R2585" s="216"/>
      <c r="S2585" s="216"/>
      <c r="T2585" s="216"/>
      <c r="U2585" s="216"/>
      <c r="V2585" s="216"/>
    </row>
    <row r="2586" spans="1:22" x14ac:dyDescent="0.3">
      <c r="A2586" s="117"/>
      <c r="B2586" s="117"/>
      <c r="C2586" s="117" t="s">
        <v>36</v>
      </c>
      <c r="D2586" s="117"/>
      <c r="E2586" s="117"/>
      <c r="F2586" s="117" t="e">
        <f>IF(D2594*F2594=0,0,F2584)</f>
        <v>#VALUE!</v>
      </c>
      <c r="G2586" s="117"/>
      <c r="H2586" s="117"/>
      <c r="I2586" s="216"/>
      <c r="J2586" s="216"/>
      <c r="K2586" s="216"/>
      <c r="L2586" s="216"/>
      <c r="M2586" s="216"/>
      <c r="N2586" s="216"/>
      <c r="O2586" s="216"/>
      <c r="P2586" s="216"/>
      <c r="Q2586" s="216"/>
      <c r="R2586" s="216"/>
      <c r="S2586" s="216"/>
      <c r="T2586" s="216"/>
      <c r="U2586" s="216"/>
      <c r="V2586" s="216"/>
    </row>
    <row r="2587" spans="1:22" x14ac:dyDescent="0.3">
      <c r="A2587" s="117"/>
      <c r="B2587" s="117"/>
      <c r="C2587" s="117"/>
      <c r="D2587" s="117"/>
      <c r="E2587" s="117"/>
      <c r="F2587" s="117"/>
      <c r="G2587" s="117"/>
      <c r="H2587" s="117"/>
      <c r="I2587" s="216"/>
      <c r="J2587" s="216"/>
      <c r="K2587" s="216"/>
      <c r="L2587" s="216"/>
      <c r="M2587" s="216"/>
      <c r="N2587" s="216"/>
      <c r="O2587" s="216"/>
      <c r="P2587" s="216"/>
      <c r="Q2587" s="216"/>
      <c r="R2587" s="216"/>
      <c r="S2587" s="216"/>
      <c r="T2587" s="216"/>
      <c r="U2587" s="216"/>
      <c r="V2587" s="216"/>
    </row>
    <row r="2588" spans="1:22" x14ac:dyDescent="0.3">
      <c r="A2588" s="117"/>
      <c r="B2588" s="117"/>
      <c r="C2588" s="117" t="s">
        <v>28</v>
      </c>
      <c r="D2588" s="117" t="e">
        <f>(I2575-F2588*A2575)/B2576</f>
        <v>#VALUE!</v>
      </c>
      <c r="E2588" s="117" t="s">
        <v>31</v>
      </c>
      <c r="F2588" s="117" t="e">
        <f>(B2578/B2580)</f>
        <v>#VALUE!</v>
      </c>
      <c r="G2588" s="117"/>
      <c r="H2588" s="117"/>
      <c r="I2588" s="216"/>
      <c r="J2588" s="216"/>
      <c r="K2588" s="216"/>
      <c r="L2588" s="216"/>
      <c r="M2588" s="216"/>
      <c r="N2588" s="216"/>
      <c r="O2588" s="216"/>
      <c r="P2588" s="216"/>
      <c r="Q2588" s="216"/>
      <c r="R2588" s="216"/>
      <c r="S2588" s="216"/>
      <c r="T2588" s="216"/>
      <c r="U2588" s="216"/>
      <c r="V2588" s="216"/>
    </row>
    <row r="2589" spans="1:22" x14ac:dyDescent="0.3">
      <c r="A2589" s="117"/>
      <c r="B2589" s="117"/>
      <c r="C2589" s="117"/>
      <c r="D2589" s="117"/>
      <c r="E2589" s="117"/>
      <c r="F2589" s="117"/>
      <c r="G2589" s="117"/>
      <c r="H2589" s="117"/>
      <c r="I2589" s="216"/>
      <c r="J2589" s="216"/>
      <c r="K2589" s="216"/>
      <c r="L2589" s="216"/>
      <c r="M2589" s="216"/>
      <c r="N2589" s="216"/>
      <c r="O2589" s="216"/>
      <c r="P2589" s="216"/>
      <c r="Q2589" s="216"/>
      <c r="R2589" s="216"/>
      <c r="S2589" s="216"/>
      <c r="T2589" s="216"/>
      <c r="U2589" s="216"/>
      <c r="V2589" s="216"/>
    </row>
    <row r="2590" spans="1:22" x14ac:dyDescent="0.3">
      <c r="A2590" s="117"/>
      <c r="B2590" s="117"/>
      <c r="C2590" s="117" t="s">
        <v>29</v>
      </c>
      <c r="D2590" s="117" t="e">
        <f>((2.71828184^(-D2588/F2588)))-ABS(V2534-W2534)</f>
        <v>#VALUE!</v>
      </c>
      <c r="E2590" s="117" t="s">
        <v>32</v>
      </c>
      <c r="F2590" s="117">
        <f>'FALL A+F'!$F$159</f>
        <v>0</v>
      </c>
      <c r="G2590" s="117"/>
      <c r="H2590" s="117"/>
      <c r="I2590" s="216"/>
      <c r="J2590" s="216"/>
      <c r="K2590" s="216"/>
      <c r="L2590" s="216"/>
      <c r="M2590" s="216"/>
      <c r="N2590" s="216"/>
      <c r="O2590" s="216"/>
      <c r="P2590" s="216"/>
      <c r="Q2590" s="216"/>
      <c r="R2590" s="216"/>
      <c r="S2590" s="216"/>
      <c r="T2590" s="216"/>
      <c r="U2590" s="216"/>
      <c r="V2590" s="216"/>
    </row>
    <row r="2591" spans="1:22" x14ac:dyDescent="0.3">
      <c r="A2591" s="117"/>
      <c r="B2591" s="117"/>
      <c r="C2591" s="117"/>
      <c r="D2591" s="117"/>
      <c r="E2591" s="117"/>
      <c r="F2591" s="117"/>
      <c r="G2591" s="117"/>
      <c r="H2591" s="117"/>
      <c r="I2591" s="216"/>
      <c r="J2591" s="216"/>
      <c r="K2591" s="216"/>
      <c r="L2591" s="216"/>
      <c r="M2591" s="216"/>
      <c r="N2591" s="216"/>
      <c r="O2591" s="216"/>
      <c r="P2591" s="216"/>
      <c r="Q2591" s="216"/>
      <c r="R2591" s="216"/>
      <c r="S2591" s="216"/>
      <c r="T2591" s="216"/>
      <c r="U2591" s="216"/>
      <c r="V2591" s="216"/>
    </row>
    <row r="2592" spans="1:22" x14ac:dyDescent="0.3">
      <c r="A2592" s="117"/>
      <c r="B2592" s="117"/>
      <c r="C2592" s="117" t="s">
        <v>30</v>
      </c>
      <c r="D2592" s="117">
        <f>(E2573+F2592)</f>
        <v>63</v>
      </c>
      <c r="E2592" s="117" t="s">
        <v>20</v>
      </c>
      <c r="F2592" s="117">
        <f>(MAX(B2453:B2492)-MIN(B2453:B2492))*6</f>
        <v>54</v>
      </c>
      <c r="G2592" s="117"/>
      <c r="H2592" s="117"/>
      <c r="I2592" s="216"/>
      <c r="J2592" s="216"/>
      <c r="K2592" s="216"/>
      <c r="L2592" s="216"/>
      <c r="M2592" s="216"/>
      <c r="N2592" s="216"/>
      <c r="O2592" s="216"/>
      <c r="P2592" s="216"/>
      <c r="Q2592" s="216"/>
      <c r="R2592" s="216"/>
      <c r="S2592" s="216"/>
      <c r="T2592" s="216"/>
      <c r="U2592" s="216"/>
      <c r="V2592" s="216"/>
    </row>
    <row r="2593" spans="1:22" x14ac:dyDescent="0.3">
      <c r="A2593" s="117"/>
      <c r="B2593" s="117"/>
      <c r="C2593" s="117"/>
      <c r="D2593" s="117"/>
      <c r="E2593" s="117"/>
      <c r="F2593" s="117"/>
      <c r="G2593" s="117"/>
      <c r="H2593" s="117"/>
      <c r="I2593" s="216"/>
      <c r="J2593" s="216"/>
      <c r="K2593" s="216"/>
      <c r="L2593" s="216"/>
      <c r="M2593" s="216"/>
      <c r="N2593" s="216"/>
      <c r="O2593" s="216"/>
      <c r="P2593" s="216"/>
      <c r="Q2593" s="216"/>
      <c r="R2593" s="216"/>
      <c r="S2593" s="216"/>
      <c r="T2593" s="216"/>
      <c r="U2593" s="216"/>
      <c r="V2593" s="216"/>
    </row>
    <row r="2594" spans="1:22" x14ac:dyDescent="0.3">
      <c r="A2594" s="117"/>
      <c r="B2594" s="117"/>
      <c r="C2594" s="117" t="s">
        <v>22</v>
      </c>
      <c r="D2594" s="117" t="e">
        <f>IF(A2573&lt;D2590,0,F2584)</f>
        <v>#VALUE!</v>
      </c>
      <c r="E2594" s="117" t="s">
        <v>24</v>
      </c>
      <c r="F2594" s="117" t="e">
        <f>IF(A2534&gt;D2590,0,D2590)</f>
        <v>#VALUE!</v>
      </c>
      <c r="G2594" s="117"/>
      <c r="H2594" s="117"/>
      <c r="I2594" s="216"/>
      <c r="J2594" s="216"/>
      <c r="K2594" s="216"/>
      <c r="L2594" s="216"/>
      <c r="M2594" s="216"/>
      <c r="N2594" s="216"/>
      <c r="O2594" s="216"/>
      <c r="P2594" s="216"/>
      <c r="Q2594" s="216"/>
      <c r="R2594" s="216"/>
      <c r="S2594" s="216"/>
      <c r="T2594" s="216"/>
      <c r="U2594" s="216"/>
      <c r="V2594" s="216"/>
    </row>
    <row r="2595" spans="1:22" x14ac:dyDescent="0.3">
      <c r="A2595" s="117"/>
      <c r="B2595" s="117"/>
      <c r="C2595" s="117"/>
      <c r="D2595" s="117"/>
      <c r="E2595" s="117"/>
      <c r="F2595" s="117"/>
      <c r="G2595" s="117"/>
      <c r="H2595" s="117"/>
      <c r="I2595" s="216"/>
      <c r="J2595" s="216"/>
      <c r="K2595" s="216"/>
      <c r="L2595" s="216"/>
      <c r="M2595" s="216"/>
      <c r="N2595" s="216"/>
      <c r="O2595" s="216"/>
      <c r="P2595" s="216"/>
      <c r="Q2595" s="216"/>
      <c r="R2595" s="216"/>
      <c r="S2595" s="216"/>
      <c r="T2595" s="216"/>
      <c r="U2595" s="216"/>
      <c r="V2595" s="216"/>
    </row>
    <row r="2596" spans="1:22" x14ac:dyDescent="0.3">
      <c r="A2596" s="117"/>
      <c r="B2596" s="117"/>
      <c r="C2596" s="117" t="s">
        <v>23</v>
      </c>
      <c r="D2596" s="117" t="s">
        <v>21</v>
      </c>
      <c r="E2596" s="117"/>
      <c r="F2596" s="117"/>
      <c r="G2596" s="117"/>
      <c r="H2596" s="117"/>
      <c r="I2596" s="216"/>
      <c r="J2596" s="216"/>
      <c r="K2596" s="216"/>
      <c r="L2596" s="216"/>
      <c r="M2596" s="216"/>
      <c r="N2596" s="216"/>
      <c r="O2596" s="216"/>
      <c r="P2596" s="216"/>
      <c r="Q2596" s="216"/>
      <c r="R2596" s="216"/>
      <c r="S2596" s="216"/>
      <c r="T2596" s="216"/>
      <c r="U2596" s="216"/>
      <c r="V2596" s="216"/>
    </row>
    <row r="2597" spans="1:22" x14ac:dyDescent="0.3">
      <c r="A2597" s="117"/>
      <c r="B2597" s="117"/>
      <c r="C2597" s="117"/>
      <c r="D2597" s="117"/>
      <c r="E2597" s="117"/>
      <c r="F2597" s="117"/>
      <c r="G2597" s="117"/>
      <c r="H2597" s="117"/>
      <c r="I2597" s="216"/>
      <c r="J2597" s="216"/>
      <c r="K2597" s="216"/>
      <c r="L2597" s="216"/>
      <c r="M2597" s="216"/>
      <c r="N2597" s="216"/>
      <c r="O2597" s="216"/>
      <c r="P2597" s="216"/>
      <c r="Q2597" s="216"/>
      <c r="R2597" s="216"/>
      <c r="S2597" s="216"/>
      <c r="T2597" s="216"/>
      <c r="U2597" s="216"/>
      <c r="V2597" s="216"/>
    </row>
    <row r="2598" spans="1:22" x14ac:dyDescent="0.3">
      <c r="A2598" s="117"/>
      <c r="B2598" s="117"/>
      <c r="C2598" s="117"/>
      <c r="D2598" s="117"/>
      <c r="E2598" s="117"/>
      <c r="F2598" s="117"/>
      <c r="G2598" s="117"/>
      <c r="H2598" s="117"/>
      <c r="I2598" s="216"/>
      <c r="J2598" s="216"/>
      <c r="K2598" s="216"/>
      <c r="L2598" s="216"/>
      <c r="M2598" s="216"/>
      <c r="N2598" s="216"/>
      <c r="O2598" s="216"/>
      <c r="P2598" s="216"/>
      <c r="Q2598" s="216"/>
      <c r="R2598" s="216"/>
      <c r="S2598" s="216"/>
      <c r="T2598" s="216"/>
      <c r="U2598" s="216"/>
      <c r="V2598" s="216"/>
    </row>
    <row r="2599" spans="1:22" x14ac:dyDescent="0.3">
      <c r="A2599" s="117"/>
      <c r="B2599" s="117"/>
      <c r="C2599" s="117" t="s">
        <v>25</v>
      </c>
      <c r="D2599" s="117"/>
      <c r="E2599" s="117"/>
      <c r="F2599" s="117"/>
      <c r="G2599" s="117"/>
      <c r="H2599" s="117"/>
      <c r="I2599" s="216"/>
      <c r="J2599" s="216"/>
      <c r="K2599" s="216"/>
      <c r="L2599" s="216"/>
      <c r="M2599" s="216"/>
      <c r="N2599" s="216"/>
      <c r="O2599" s="216"/>
      <c r="P2599" s="216"/>
      <c r="Q2599" s="216"/>
      <c r="R2599" s="216"/>
      <c r="S2599" s="216"/>
      <c r="T2599" s="216"/>
      <c r="U2599" s="216"/>
      <c r="V2599" s="216"/>
    </row>
    <row r="2600" spans="1:22" x14ac:dyDescent="0.3">
      <c r="A2600" s="117"/>
      <c r="B2600" s="117"/>
      <c r="C2600" s="117"/>
      <c r="D2600" s="117"/>
      <c r="E2600" s="117"/>
      <c r="F2600" s="117"/>
      <c r="G2600" s="117"/>
      <c r="H2600" s="117"/>
      <c r="I2600" s="216"/>
      <c r="J2600" s="216"/>
      <c r="K2600" s="216"/>
      <c r="L2600" s="216"/>
      <c r="M2600" s="216"/>
      <c r="N2600" s="216"/>
      <c r="O2600" s="216"/>
      <c r="P2600" s="216"/>
      <c r="Q2600" s="216"/>
      <c r="R2600" s="216"/>
      <c r="S2600" s="216"/>
      <c r="T2600" s="216"/>
      <c r="U2600" s="216"/>
      <c r="V2600" s="216"/>
    </row>
    <row r="2601" spans="1:22" x14ac:dyDescent="0.3">
      <c r="A2601" s="117"/>
      <c r="B2601" s="117"/>
      <c r="C2601" s="117" t="s">
        <v>26</v>
      </c>
      <c r="D2601" s="117">
        <v>700</v>
      </c>
      <c r="E2601" s="117" t="s">
        <v>33</v>
      </c>
      <c r="F2601" s="117" t="e">
        <f>((2.71828184^(F2588*LN((D2601)+ABS(V2534-W2534)))+D2588)/((2.71828184^(F2588*LN((D2601)+ABS(V2534-W2534)))+D2588)+1))*1</f>
        <v>#VALUE!</v>
      </c>
      <c r="G2601" s="117"/>
      <c r="H2601" s="117"/>
      <c r="I2601" s="216"/>
      <c r="J2601" s="216"/>
      <c r="K2601" s="216"/>
      <c r="L2601" s="216"/>
      <c r="M2601" s="216"/>
      <c r="N2601" s="216"/>
      <c r="O2601" s="216"/>
      <c r="P2601" s="216"/>
      <c r="Q2601" s="216"/>
      <c r="R2601" s="216"/>
      <c r="S2601" s="216"/>
      <c r="T2601" s="216"/>
      <c r="U2601" s="216"/>
      <c r="V2601" s="216"/>
    </row>
    <row r="2602" spans="1:22" x14ac:dyDescent="0.3">
      <c r="A2602" s="117"/>
      <c r="B2602" s="117"/>
      <c r="C2602" s="117" t="s">
        <v>49</v>
      </c>
      <c r="D2602" s="117"/>
      <c r="E2602" s="117"/>
      <c r="F2602" s="117"/>
      <c r="G2602" s="117"/>
      <c r="H2602" s="117"/>
      <c r="I2602" s="216"/>
      <c r="J2602" s="216"/>
      <c r="K2602" s="216"/>
      <c r="L2602" s="216"/>
      <c r="M2602" s="216"/>
      <c r="N2602" s="216"/>
      <c r="O2602" s="216"/>
      <c r="P2602" s="216"/>
      <c r="Q2602" s="216"/>
      <c r="R2602" s="216"/>
      <c r="S2602" s="216"/>
      <c r="T2602" s="216"/>
      <c r="U2602" s="216"/>
      <c r="V2602" s="216"/>
    </row>
    <row r="2603" spans="1:22" x14ac:dyDescent="0.3">
      <c r="A2603" s="117"/>
      <c r="B2603" s="117"/>
      <c r="C2603" s="117"/>
      <c r="D2603" s="117"/>
      <c r="E2603" s="117"/>
      <c r="F2603" s="117"/>
      <c r="G2603" s="117"/>
      <c r="H2603" s="117"/>
      <c r="I2603" s="216"/>
      <c r="J2603" s="216"/>
      <c r="K2603" s="216"/>
      <c r="L2603" s="216"/>
      <c r="M2603" s="216"/>
      <c r="N2603" s="216"/>
      <c r="O2603" s="216"/>
      <c r="P2603" s="216"/>
      <c r="Q2603" s="216"/>
      <c r="R2603" s="216"/>
      <c r="S2603" s="216"/>
      <c r="T2603" s="216"/>
      <c r="U2603" s="216"/>
      <c r="V2603" s="216"/>
    </row>
    <row r="2604" spans="1:22" x14ac:dyDescent="0.3">
      <c r="A2604" s="117"/>
      <c r="B2604" s="117"/>
      <c r="C2604" s="117" t="s">
        <v>27</v>
      </c>
      <c r="D2604" s="117">
        <v>302.83999999999997</v>
      </c>
      <c r="E2604" s="117" t="s">
        <v>34</v>
      </c>
      <c r="F2604" s="117" t="e">
        <f>(2.71828184^((LN((D2604/D2592)/(1-(D2604/D2592)))-D2588)/F2588))</f>
        <v>#NUM!</v>
      </c>
      <c r="G2604" s="117"/>
      <c r="H2604" s="117"/>
      <c r="I2604" s="216"/>
      <c r="J2604" s="216"/>
      <c r="K2604" s="216"/>
      <c r="L2604" s="216"/>
      <c r="M2604" s="216"/>
      <c r="N2604" s="216"/>
      <c r="O2604" s="216"/>
      <c r="P2604" s="216"/>
      <c r="Q2604" s="216"/>
      <c r="R2604" s="216"/>
      <c r="S2604" s="216"/>
      <c r="T2604" s="216"/>
      <c r="U2604" s="216"/>
      <c r="V2604" s="216"/>
    </row>
    <row r="2605" spans="1:22" x14ac:dyDescent="0.3">
      <c r="A2605" s="117"/>
      <c r="B2605" s="117"/>
      <c r="C2605" s="117" t="s">
        <v>38</v>
      </c>
      <c r="D2605" s="117"/>
      <c r="E2605" s="117"/>
      <c r="F2605" s="117"/>
      <c r="G2605" s="117"/>
      <c r="H2605" s="117"/>
      <c r="I2605" s="216"/>
      <c r="J2605" s="216"/>
      <c r="K2605" s="216"/>
      <c r="L2605" s="216"/>
      <c r="M2605" s="216"/>
      <c r="N2605" s="216"/>
      <c r="O2605" s="216"/>
      <c r="P2605" s="216"/>
      <c r="Q2605" s="216"/>
      <c r="R2605" s="216"/>
      <c r="S2605" s="216"/>
      <c r="T2605" s="216"/>
      <c r="U2605" s="216"/>
      <c r="V2605" s="216"/>
    </row>
    <row r="2606" spans="1:22" x14ac:dyDescent="0.3">
      <c r="A2606" s="117"/>
      <c r="B2606" s="117"/>
      <c r="C2606" s="117" t="s">
        <v>39</v>
      </c>
      <c r="D2606" s="117"/>
      <c r="E2606" s="117"/>
      <c r="F2606" s="117"/>
      <c r="G2606" s="117"/>
      <c r="H2606" s="117"/>
      <c r="I2606" s="216"/>
      <c r="J2606" s="216"/>
      <c r="K2606" s="216"/>
      <c r="L2606" s="216"/>
      <c r="M2606" s="216"/>
      <c r="N2606" s="216"/>
      <c r="O2606" s="216"/>
      <c r="P2606" s="216"/>
      <c r="Q2606" s="216"/>
      <c r="R2606" s="216"/>
      <c r="S2606" s="216"/>
      <c r="T2606" s="216"/>
      <c r="U2606" s="216"/>
      <c r="V2606" s="216"/>
    </row>
    <row r="2607" spans="1:22" x14ac:dyDescent="0.3">
      <c r="A2607" s="117"/>
      <c r="B2607" s="117"/>
      <c r="C2607" s="117"/>
      <c r="D2607" s="117"/>
      <c r="E2607" s="117"/>
      <c r="F2607" s="117"/>
      <c r="G2607" s="117"/>
      <c r="H2607" s="117"/>
      <c r="I2607" s="216"/>
      <c r="J2607" s="216"/>
      <c r="K2607" s="216"/>
      <c r="L2607" s="216"/>
      <c r="M2607" s="216"/>
      <c r="N2607" s="216"/>
      <c r="O2607" s="216"/>
      <c r="P2607" s="216"/>
      <c r="Q2607" s="216"/>
      <c r="R2607" s="216"/>
      <c r="S2607" s="216"/>
      <c r="T2607" s="216"/>
      <c r="U2607" s="216"/>
      <c r="V2607" s="216"/>
    </row>
    <row r="2608" spans="1:22" x14ac:dyDescent="0.3">
      <c r="A2608" s="117"/>
      <c r="B2608" s="117"/>
      <c r="C2608" s="117"/>
      <c r="D2608" s="117"/>
      <c r="E2608" s="117"/>
      <c r="F2608" s="117"/>
      <c r="G2608" s="117"/>
      <c r="H2608" s="117"/>
      <c r="I2608" s="216"/>
      <c r="J2608" s="216"/>
      <c r="K2608" s="216"/>
      <c r="L2608" s="216"/>
      <c r="M2608" s="216"/>
      <c r="N2608" s="216"/>
      <c r="O2608" s="216"/>
      <c r="P2608" s="216"/>
      <c r="Q2608" s="216"/>
      <c r="R2608" s="216"/>
      <c r="S2608" s="216"/>
      <c r="T2608" s="216"/>
      <c r="U2608" s="216"/>
      <c r="V2608" s="216"/>
    </row>
    <row r="2609" spans="1:22" x14ac:dyDescent="0.3">
      <c r="A2609" s="117"/>
      <c r="B2609" s="117"/>
      <c r="C2609" s="117"/>
      <c r="D2609" s="117"/>
      <c r="E2609" s="117"/>
      <c r="F2609" s="117"/>
      <c r="G2609" s="117"/>
      <c r="H2609" s="117"/>
      <c r="I2609" s="216"/>
      <c r="J2609" s="216"/>
      <c r="K2609" s="216"/>
      <c r="L2609" s="216"/>
      <c r="M2609" s="216"/>
      <c r="N2609" s="216"/>
      <c r="O2609" s="216"/>
      <c r="P2609" s="216"/>
      <c r="Q2609" s="216"/>
      <c r="R2609" s="216"/>
      <c r="S2609" s="216"/>
      <c r="T2609" s="216"/>
      <c r="U2609" s="216"/>
      <c r="V2609" s="216"/>
    </row>
    <row r="2610" spans="1:22" x14ac:dyDescent="0.3">
      <c r="A2610" s="117"/>
      <c r="B2610" s="117"/>
      <c r="C2610" s="117"/>
      <c r="D2610" s="117"/>
      <c r="E2610" s="117"/>
      <c r="F2610" s="117"/>
      <c r="G2610" s="117"/>
      <c r="H2610" s="117"/>
      <c r="I2610" s="216"/>
      <c r="J2610" s="216"/>
      <c r="K2610" s="216"/>
      <c r="L2610" s="216"/>
      <c r="M2610" s="216"/>
      <c r="N2610" s="216"/>
      <c r="O2610" s="216"/>
      <c r="P2610" s="216"/>
      <c r="Q2610" s="216"/>
      <c r="R2610" s="216"/>
      <c r="S2610" s="216"/>
      <c r="T2610" s="216"/>
      <c r="U2610" s="216"/>
      <c r="V2610" s="216"/>
    </row>
    <row r="2611" spans="1:22" x14ac:dyDescent="0.3">
      <c r="A2611" s="117"/>
      <c r="B2611" s="117"/>
      <c r="C2611" s="117"/>
      <c r="D2611" s="117"/>
      <c r="E2611" s="117"/>
      <c r="F2611" s="117"/>
      <c r="G2611" s="117"/>
      <c r="H2611" s="117"/>
      <c r="I2611" s="216"/>
      <c r="J2611" s="216"/>
      <c r="K2611" s="216"/>
      <c r="L2611" s="216"/>
      <c r="M2611" s="216"/>
      <c r="N2611" s="216"/>
      <c r="O2611" s="216"/>
      <c r="P2611" s="216"/>
      <c r="Q2611" s="216"/>
      <c r="R2611" s="216"/>
      <c r="S2611" s="216"/>
      <c r="T2611" s="216"/>
      <c r="U2611" s="216"/>
      <c r="V2611" s="216"/>
    </row>
    <row r="2612" spans="1:22" x14ac:dyDescent="0.3">
      <c r="A2612" s="117"/>
      <c r="B2612" s="117"/>
      <c r="C2612" s="117"/>
      <c r="D2612" s="117"/>
      <c r="E2612" s="117"/>
      <c r="F2612" s="117"/>
      <c r="G2612" s="117"/>
      <c r="H2612" s="117"/>
      <c r="I2612" s="216"/>
      <c r="J2612" s="216"/>
      <c r="K2612" s="216"/>
      <c r="L2612" s="216"/>
      <c r="M2612" s="216"/>
      <c r="N2612" s="216"/>
      <c r="O2612" s="216"/>
      <c r="P2612" s="216"/>
      <c r="Q2612" s="216"/>
      <c r="R2612" s="216"/>
      <c r="S2612" s="216"/>
      <c r="T2612" s="216"/>
      <c r="U2612" s="216"/>
      <c r="V2612" s="216"/>
    </row>
    <row r="2613" spans="1:22" x14ac:dyDescent="0.3">
      <c r="A2613" s="117"/>
      <c r="B2613" s="117"/>
      <c r="C2613" s="117"/>
      <c r="D2613" s="117"/>
      <c r="E2613" s="117"/>
      <c r="F2613" s="117"/>
      <c r="G2613" s="117"/>
      <c r="H2613" s="117"/>
      <c r="I2613" s="216"/>
      <c r="J2613" s="216"/>
      <c r="K2613" s="216"/>
      <c r="L2613" s="216"/>
      <c r="M2613" s="216"/>
      <c r="N2613" s="216"/>
      <c r="O2613" s="216"/>
      <c r="P2613" s="216"/>
      <c r="Q2613" s="216"/>
      <c r="R2613" s="216"/>
      <c r="S2613" s="216"/>
      <c r="T2613" s="216"/>
      <c r="U2613" s="216"/>
      <c r="V2613" s="216"/>
    </row>
    <row r="2614" spans="1:22" x14ac:dyDescent="0.3">
      <c r="A2614" s="117" t="s">
        <v>7</v>
      </c>
      <c r="B2614" s="117" t="s">
        <v>8</v>
      </c>
      <c r="C2614" s="117" t="s">
        <v>12</v>
      </c>
      <c r="D2614" s="117" t="s">
        <v>9</v>
      </c>
      <c r="E2614" s="117" t="s">
        <v>10</v>
      </c>
      <c r="F2614" s="117" t="s">
        <v>17</v>
      </c>
      <c r="G2614" s="117" t="s">
        <v>14</v>
      </c>
      <c r="H2614" s="117"/>
      <c r="I2614" s="216"/>
      <c r="J2614" s="216"/>
      <c r="K2614" s="216"/>
      <c r="L2614" s="216"/>
      <c r="M2614" s="216"/>
      <c r="N2614" s="216"/>
      <c r="O2614" s="216"/>
      <c r="P2614" s="216"/>
      <c r="Q2614" s="216"/>
      <c r="R2614" s="216"/>
      <c r="S2614" s="216"/>
      <c r="T2614" s="216"/>
      <c r="U2614" s="216"/>
      <c r="V2614" s="216"/>
    </row>
    <row r="2615" spans="1:22" x14ac:dyDescent="0.3">
      <c r="A2615" s="117">
        <f t="shared" ref="A2615:B2634" si="179">A6</f>
        <v>0</v>
      </c>
      <c r="B2615" s="117">
        <f t="shared" si="179"/>
        <v>0</v>
      </c>
      <c r="C2615" s="117">
        <f t="shared" ref="C2615:C2654" si="180">(A2615^2)</f>
        <v>0</v>
      </c>
      <c r="D2615" s="117">
        <f>IF(B2615=0,E2615,B2615)</f>
        <v>9</v>
      </c>
      <c r="E2615" s="117">
        <f>MAX(B2615:B2654)</f>
        <v>9</v>
      </c>
      <c r="F2615" s="117">
        <f>IF(B2615="","",(((E2615+F2673)/(D2615))-10^-0.0000001)^-1)</f>
        <v>0.16129031659057036</v>
      </c>
      <c r="G2615" s="117">
        <f>IF(B2615="",1,F2615)</f>
        <v>0.16129031659057036</v>
      </c>
      <c r="H2615" s="117"/>
      <c r="I2615" s="216"/>
      <c r="J2615" s="216"/>
      <c r="K2615" s="216"/>
      <c r="L2615" s="216"/>
      <c r="M2615" s="216"/>
      <c r="N2615" s="216"/>
      <c r="O2615" s="216"/>
      <c r="P2615" s="216"/>
      <c r="Q2615" s="216"/>
      <c r="R2615" s="216"/>
      <c r="S2615" s="216"/>
      <c r="T2615" s="216"/>
      <c r="U2615" s="216"/>
      <c r="V2615" s="216"/>
    </row>
    <row r="2616" spans="1:22" x14ac:dyDescent="0.3">
      <c r="A2616" s="117">
        <f t="shared" si="179"/>
        <v>0</v>
      </c>
      <c r="B2616" s="117">
        <f t="shared" si="179"/>
        <v>0</v>
      </c>
      <c r="C2616" s="117">
        <f t="shared" si="180"/>
        <v>0</v>
      </c>
      <c r="D2616" s="117">
        <f t="shared" ref="D2616:D2654" si="181">IF(B2616=0,E2616,B2616)</f>
        <v>9</v>
      </c>
      <c r="E2616" s="117">
        <f>(E2615)</f>
        <v>9</v>
      </c>
      <c r="F2616" s="117">
        <f>IF(B2616="","",(((E2616+F2673)/(D2616))-10^-0.0000001)^-1)</f>
        <v>0.16129031659057036</v>
      </c>
      <c r="G2616" s="117">
        <f t="shared" ref="G2616:G2654" si="182">IF(B2616="",1,F2616)</f>
        <v>0.16129031659057036</v>
      </c>
      <c r="H2616" s="117"/>
      <c r="I2616" s="216"/>
      <c r="J2616" s="216"/>
      <c r="K2616" s="216"/>
      <c r="L2616" s="216"/>
      <c r="M2616" s="216"/>
      <c r="N2616" s="216"/>
      <c r="O2616" s="216"/>
      <c r="P2616" s="216"/>
      <c r="Q2616" s="216"/>
      <c r="R2616" s="216"/>
      <c r="S2616" s="216"/>
      <c r="T2616" s="216"/>
      <c r="U2616" s="216"/>
      <c r="V2616" s="216"/>
    </row>
    <row r="2617" spans="1:22" x14ac:dyDescent="0.3">
      <c r="A2617" s="117">
        <f t="shared" si="179"/>
        <v>0</v>
      </c>
      <c r="B2617" s="117">
        <f t="shared" si="179"/>
        <v>0</v>
      </c>
      <c r="C2617" s="117">
        <f t="shared" si="180"/>
        <v>0</v>
      </c>
      <c r="D2617" s="117">
        <f t="shared" si="181"/>
        <v>9</v>
      </c>
      <c r="E2617" s="117">
        <f t="shared" ref="E2617:E2654" si="183">(E2616)</f>
        <v>9</v>
      </c>
      <c r="F2617" s="117">
        <f>IF(B2617="","",(((E2617+F2673)/(D2617))-10^-0.0000001)^-1)</f>
        <v>0.16129031659057036</v>
      </c>
      <c r="G2617" s="117">
        <f t="shared" si="182"/>
        <v>0.16129031659057036</v>
      </c>
      <c r="H2617" s="117"/>
      <c r="I2617" s="216"/>
      <c r="J2617" s="216"/>
      <c r="K2617" s="216"/>
      <c r="L2617" s="216"/>
      <c r="M2617" s="216"/>
      <c r="N2617" s="216"/>
      <c r="O2617" s="216"/>
      <c r="P2617" s="216"/>
      <c r="Q2617" s="216"/>
      <c r="R2617" s="216"/>
      <c r="S2617" s="216"/>
      <c r="T2617" s="216"/>
      <c r="U2617" s="216"/>
      <c r="V2617" s="216"/>
    </row>
    <row r="2618" spans="1:22" x14ac:dyDescent="0.3">
      <c r="A2618" s="117">
        <f t="shared" si="179"/>
        <v>0</v>
      </c>
      <c r="B2618" s="117">
        <f t="shared" si="179"/>
        <v>0</v>
      </c>
      <c r="C2618" s="117">
        <f t="shared" si="180"/>
        <v>0</v>
      </c>
      <c r="D2618" s="117">
        <f t="shared" si="181"/>
        <v>9</v>
      </c>
      <c r="E2618" s="117">
        <f t="shared" si="183"/>
        <v>9</v>
      </c>
      <c r="F2618" s="117">
        <f>IF(B2618="","",(((E2618+F2673)/(D2618))-10^-0.0000001)^-1)</f>
        <v>0.16129031659057036</v>
      </c>
      <c r="G2618" s="117">
        <f t="shared" si="182"/>
        <v>0.16129031659057036</v>
      </c>
      <c r="H2618" s="117"/>
      <c r="I2618" s="216"/>
      <c r="J2618" s="216"/>
      <c r="K2618" s="216"/>
      <c r="L2618" s="216"/>
      <c r="M2618" s="216"/>
      <c r="N2618" s="216"/>
      <c r="O2618" s="216"/>
      <c r="P2618" s="216"/>
      <c r="Q2618" s="216"/>
      <c r="R2618" s="216"/>
      <c r="S2618" s="216"/>
      <c r="T2618" s="216"/>
      <c r="U2618" s="216"/>
      <c r="V2618" s="216"/>
    </row>
    <row r="2619" spans="1:22" x14ac:dyDescent="0.3">
      <c r="A2619" s="117">
        <f t="shared" si="179"/>
        <v>0</v>
      </c>
      <c r="B2619" s="117">
        <f t="shared" si="179"/>
        <v>0</v>
      </c>
      <c r="C2619" s="117">
        <f t="shared" si="180"/>
        <v>0</v>
      </c>
      <c r="D2619" s="117">
        <f t="shared" si="181"/>
        <v>9</v>
      </c>
      <c r="E2619" s="117">
        <f t="shared" si="183"/>
        <v>9</v>
      </c>
      <c r="F2619" s="117">
        <f>IF(B2619="","",(((E2619+F2673)/(D2619))-10^-0.0000001)^-1)</f>
        <v>0.16129031659057036</v>
      </c>
      <c r="G2619" s="117">
        <f t="shared" si="182"/>
        <v>0.16129031659057036</v>
      </c>
      <c r="H2619" s="117"/>
      <c r="I2619" s="216"/>
      <c r="J2619" s="216"/>
      <c r="K2619" s="216"/>
      <c r="L2619" s="216"/>
      <c r="M2619" s="216"/>
      <c r="N2619" s="216"/>
      <c r="O2619" s="216"/>
      <c r="P2619" s="216"/>
      <c r="Q2619" s="216"/>
      <c r="R2619" s="216"/>
      <c r="S2619" s="216"/>
      <c r="T2619" s="216"/>
      <c r="U2619" s="216"/>
      <c r="V2619" s="216"/>
    </row>
    <row r="2620" spans="1:22" x14ac:dyDescent="0.3">
      <c r="A2620" s="117">
        <f t="shared" si="179"/>
        <v>0</v>
      </c>
      <c r="B2620" s="117">
        <f t="shared" si="179"/>
        <v>0</v>
      </c>
      <c r="C2620" s="117">
        <f t="shared" si="180"/>
        <v>0</v>
      </c>
      <c r="D2620" s="117">
        <f t="shared" si="181"/>
        <v>9</v>
      </c>
      <c r="E2620" s="117">
        <f t="shared" si="183"/>
        <v>9</v>
      </c>
      <c r="F2620" s="117">
        <f>IF(B2620="","",(((E2620+F2673)/(D2620))-10^-0.0000001)^-1)</f>
        <v>0.16129031659057036</v>
      </c>
      <c r="G2620" s="117">
        <f t="shared" si="182"/>
        <v>0.16129031659057036</v>
      </c>
      <c r="H2620" s="117"/>
      <c r="I2620" s="216"/>
      <c r="J2620" s="216"/>
      <c r="K2620" s="216"/>
      <c r="L2620" s="216"/>
      <c r="M2620" s="216"/>
      <c r="N2620" s="216"/>
      <c r="O2620" s="216"/>
      <c r="P2620" s="216"/>
      <c r="Q2620" s="216"/>
      <c r="R2620" s="216"/>
      <c r="S2620" s="216"/>
      <c r="T2620" s="216"/>
      <c r="U2620" s="216"/>
      <c r="V2620" s="216"/>
    </row>
    <row r="2621" spans="1:22" x14ac:dyDescent="0.3">
      <c r="A2621" s="117">
        <f t="shared" si="179"/>
        <v>0</v>
      </c>
      <c r="B2621" s="117">
        <f t="shared" si="179"/>
        <v>0</v>
      </c>
      <c r="C2621" s="117">
        <f t="shared" si="180"/>
        <v>0</v>
      </c>
      <c r="D2621" s="117">
        <f t="shared" si="181"/>
        <v>9</v>
      </c>
      <c r="E2621" s="117">
        <f t="shared" si="183"/>
        <v>9</v>
      </c>
      <c r="F2621" s="117">
        <f>IF(B2621="","",(((E2621+F2673)/(D2621))-10^-0.0000001)^-1)</f>
        <v>0.16129031659057036</v>
      </c>
      <c r="G2621" s="117">
        <f t="shared" si="182"/>
        <v>0.16129031659057036</v>
      </c>
      <c r="H2621" s="117"/>
      <c r="I2621" s="216"/>
      <c r="J2621" s="216"/>
      <c r="K2621" s="216"/>
      <c r="L2621" s="216"/>
      <c r="M2621" s="216"/>
      <c r="N2621" s="216"/>
      <c r="O2621" s="216"/>
      <c r="P2621" s="216"/>
      <c r="Q2621" s="216"/>
      <c r="R2621" s="216"/>
      <c r="S2621" s="216"/>
      <c r="T2621" s="216"/>
      <c r="U2621" s="216"/>
      <c r="V2621" s="216"/>
    </row>
    <row r="2622" spans="1:22" x14ac:dyDescent="0.3">
      <c r="A2622" s="117">
        <f t="shared" si="179"/>
        <v>0</v>
      </c>
      <c r="B2622" s="117">
        <f t="shared" si="179"/>
        <v>0</v>
      </c>
      <c r="C2622" s="117">
        <f t="shared" si="180"/>
        <v>0</v>
      </c>
      <c r="D2622" s="117">
        <f t="shared" si="181"/>
        <v>9</v>
      </c>
      <c r="E2622" s="117">
        <f t="shared" si="183"/>
        <v>9</v>
      </c>
      <c r="F2622" s="117">
        <f>IF(B2622="","",(((E2622+F2673)/(D2622))-10^-0.0000001)^-1)</f>
        <v>0.16129031659057036</v>
      </c>
      <c r="G2622" s="117">
        <f t="shared" si="182"/>
        <v>0.16129031659057036</v>
      </c>
      <c r="H2622" s="117"/>
      <c r="I2622" s="216"/>
      <c r="J2622" s="216"/>
      <c r="K2622" s="216"/>
      <c r="L2622" s="216"/>
      <c r="M2622" s="216"/>
      <c r="N2622" s="216"/>
      <c r="O2622" s="216"/>
      <c r="P2622" s="216"/>
      <c r="Q2622" s="216"/>
      <c r="R2622" s="216"/>
      <c r="S2622" s="216"/>
      <c r="T2622" s="216"/>
      <c r="U2622" s="216"/>
      <c r="V2622" s="216"/>
    </row>
    <row r="2623" spans="1:22" x14ac:dyDescent="0.3">
      <c r="A2623" s="117">
        <f t="shared" si="179"/>
        <v>0</v>
      </c>
      <c r="B2623" s="117">
        <f t="shared" si="179"/>
        <v>0</v>
      </c>
      <c r="C2623" s="117">
        <f t="shared" si="180"/>
        <v>0</v>
      </c>
      <c r="D2623" s="117">
        <f t="shared" si="181"/>
        <v>9</v>
      </c>
      <c r="E2623" s="117">
        <f t="shared" si="183"/>
        <v>9</v>
      </c>
      <c r="F2623" s="117">
        <f>IF(B2623="","",(((E2623+F2673)/(D2623))-10^-0.0000001)^-1)</f>
        <v>0.16129031659057036</v>
      </c>
      <c r="G2623" s="117">
        <f t="shared" si="182"/>
        <v>0.16129031659057036</v>
      </c>
      <c r="H2623" s="117"/>
      <c r="I2623" s="216"/>
      <c r="J2623" s="216"/>
      <c r="K2623" s="216"/>
      <c r="L2623" s="216"/>
      <c r="M2623" s="216"/>
      <c r="N2623" s="216"/>
      <c r="O2623" s="216"/>
      <c r="P2623" s="216"/>
      <c r="Q2623" s="216"/>
      <c r="R2623" s="216"/>
      <c r="S2623" s="216"/>
      <c r="T2623" s="216"/>
      <c r="U2623" s="216"/>
      <c r="V2623" s="216"/>
    </row>
    <row r="2624" spans="1:22" x14ac:dyDescent="0.3">
      <c r="A2624" s="117">
        <f t="shared" si="179"/>
        <v>0</v>
      </c>
      <c r="B2624" s="117">
        <f t="shared" si="179"/>
        <v>0</v>
      </c>
      <c r="C2624" s="117">
        <f t="shared" si="180"/>
        <v>0</v>
      </c>
      <c r="D2624" s="117">
        <f t="shared" si="181"/>
        <v>9</v>
      </c>
      <c r="E2624" s="117">
        <f t="shared" si="183"/>
        <v>9</v>
      </c>
      <c r="F2624" s="117">
        <f>IF(B2624="","",(((E2624+F2673)/(D2624))-10^-0.0000001)^-1)</f>
        <v>0.16129031659057036</v>
      </c>
      <c r="G2624" s="117">
        <f t="shared" si="182"/>
        <v>0.16129031659057036</v>
      </c>
      <c r="H2624" s="117"/>
      <c r="I2624" s="216"/>
      <c r="J2624" s="216"/>
      <c r="K2624" s="216"/>
      <c r="L2624" s="216"/>
      <c r="M2624" s="216"/>
      <c r="N2624" s="216"/>
      <c r="O2624" s="216"/>
      <c r="P2624" s="216"/>
      <c r="Q2624" s="216"/>
      <c r="R2624" s="216"/>
      <c r="S2624" s="216"/>
      <c r="T2624" s="216"/>
      <c r="U2624" s="216"/>
      <c r="V2624" s="216"/>
    </row>
    <row r="2625" spans="1:22" x14ac:dyDescent="0.3">
      <c r="A2625" s="117">
        <f t="shared" si="179"/>
        <v>0</v>
      </c>
      <c r="B2625" s="117">
        <f t="shared" si="179"/>
        <v>0</v>
      </c>
      <c r="C2625" s="117">
        <f t="shared" si="180"/>
        <v>0</v>
      </c>
      <c r="D2625" s="117">
        <f t="shared" si="181"/>
        <v>9</v>
      </c>
      <c r="E2625" s="117">
        <f t="shared" si="183"/>
        <v>9</v>
      </c>
      <c r="F2625" s="117">
        <f>IF(B2625="","",(((E2625+F2673)/(D2625))-10^-0.0000001)^-1)</f>
        <v>0.16129031659057036</v>
      </c>
      <c r="G2625" s="117">
        <f t="shared" si="182"/>
        <v>0.16129031659057036</v>
      </c>
      <c r="H2625" s="117"/>
      <c r="I2625" s="216"/>
      <c r="J2625" s="216"/>
      <c r="K2625" s="216"/>
      <c r="L2625" s="216"/>
      <c r="M2625" s="216"/>
      <c r="N2625" s="216"/>
      <c r="O2625" s="216"/>
      <c r="P2625" s="216"/>
      <c r="Q2625" s="216"/>
      <c r="R2625" s="216"/>
      <c r="S2625" s="216"/>
      <c r="T2625" s="216"/>
      <c r="U2625" s="216"/>
      <c r="V2625" s="216"/>
    </row>
    <row r="2626" spans="1:22" x14ac:dyDescent="0.3">
      <c r="A2626" s="117">
        <f t="shared" si="179"/>
        <v>0</v>
      </c>
      <c r="B2626" s="117">
        <f t="shared" si="179"/>
        <v>0</v>
      </c>
      <c r="C2626" s="117">
        <f t="shared" si="180"/>
        <v>0</v>
      </c>
      <c r="D2626" s="117">
        <f t="shared" si="181"/>
        <v>9</v>
      </c>
      <c r="E2626" s="117">
        <f t="shared" si="183"/>
        <v>9</v>
      </c>
      <c r="F2626" s="117">
        <f>IF(B2626="","",(((E2626+F2673)/(D2626))-10^-0.0000001)^-1)</f>
        <v>0.16129031659057036</v>
      </c>
      <c r="G2626" s="117">
        <f t="shared" si="182"/>
        <v>0.16129031659057036</v>
      </c>
      <c r="H2626" s="117"/>
      <c r="I2626" s="216"/>
      <c r="J2626" s="216"/>
      <c r="K2626" s="216"/>
      <c r="L2626" s="216"/>
      <c r="M2626" s="216"/>
      <c r="N2626" s="216"/>
      <c r="O2626" s="216"/>
      <c r="P2626" s="216"/>
      <c r="Q2626" s="216"/>
      <c r="R2626" s="216"/>
      <c r="S2626" s="216"/>
      <c r="T2626" s="216"/>
      <c r="U2626" s="216"/>
      <c r="V2626" s="216"/>
    </row>
    <row r="2627" spans="1:22" x14ac:dyDescent="0.3">
      <c r="A2627" s="117">
        <f t="shared" si="179"/>
        <v>0</v>
      </c>
      <c r="B2627" s="117">
        <f t="shared" si="179"/>
        <v>0</v>
      </c>
      <c r="C2627" s="117">
        <f t="shared" si="180"/>
        <v>0</v>
      </c>
      <c r="D2627" s="117">
        <f t="shared" si="181"/>
        <v>9</v>
      </c>
      <c r="E2627" s="117">
        <f t="shared" si="183"/>
        <v>9</v>
      </c>
      <c r="F2627" s="117">
        <f>IF(B2627="","",(((E2627+F2673)/(D2627))-10^-0.0000001)^-1)</f>
        <v>0.16129031659057036</v>
      </c>
      <c r="G2627" s="117">
        <f t="shared" si="182"/>
        <v>0.16129031659057036</v>
      </c>
      <c r="H2627" s="117"/>
      <c r="I2627" s="216"/>
      <c r="J2627" s="216"/>
      <c r="K2627" s="216"/>
      <c r="L2627" s="216"/>
      <c r="M2627" s="216"/>
      <c r="N2627" s="216"/>
      <c r="O2627" s="216"/>
      <c r="P2627" s="216"/>
      <c r="Q2627" s="216"/>
      <c r="R2627" s="216"/>
      <c r="S2627" s="216"/>
      <c r="T2627" s="216"/>
      <c r="U2627" s="216"/>
      <c r="V2627" s="216"/>
    </row>
    <row r="2628" spans="1:22" x14ac:dyDescent="0.3">
      <c r="A2628" s="117">
        <f t="shared" si="179"/>
        <v>0</v>
      </c>
      <c r="B2628" s="117">
        <f t="shared" si="179"/>
        <v>0</v>
      </c>
      <c r="C2628" s="117">
        <f t="shared" si="180"/>
        <v>0</v>
      </c>
      <c r="D2628" s="117">
        <f t="shared" si="181"/>
        <v>9</v>
      </c>
      <c r="E2628" s="117">
        <f t="shared" si="183"/>
        <v>9</v>
      </c>
      <c r="F2628" s="117">
        <f>IF(B2628="","",(((E2628+F2673)/(D2628))-10^-0.0000001)^-1)</f>
        <v>0.16129031659057036</v>
      </c>
      <c r="G2628" s="117">
        <f t="shared" si="182"/>
        <v>0.16129031659057036</v>
      </c>
      <c r="H2628" s="117"/>
      <c r="I2628" s="216"/>
      <c r="J2628" s="216"/>
      <c r="K2628" s="216"/>
      <c r="L2628" s="216"/>
      <c r="M2628" s="216"/>
      <c r="N2628" s="216"/>
      <c r="O2628" s="216"/>
      <c r="P2628" s="216"/>
      <c r="Q2628" s="216"/>
      <c r="R2628" s="216"/>
      <c r="S2628" s="216"/>
      <c r="T2628" s="216"/>
      <c r="U2628" s="216"/>
      <c r="V2628" s="216"/>
    </row>
    <row r="2629" spans="1:22" x14ac:dyDescent="0.3">
      <c r="A2629" s="117">
        <f t="shared" si="179"/>
        <v>0</v>
      </c>
      <c r="B2629" s="117">
        <f t="shared" si="179"/>
        <v>0</v>
      </c>
      <c r="C2629" s="117">
        <f t="shared" si="180"/>
        <v>0</v>
      </c>
      <c r="D2629" s="117">
        <f t="shared" si="181"/>
        <v>9</v>
      </c>
      <c r="E2629" s="117">
        <f t="shared" si="183"/>
        <v>9</v>
      </c>
      <c r="F2629" s="117">
        <f>IF(B2629="","",(((E2629+F2673)/(D2629))-10^-0.0000001)^-1)</f>
        <v>0.16129031659057036</v>
      </c>
      <c r="G2629" s="117">
        <f t="shared" si="182"/>
        <v>0.16129031659057036</v>
      </c>
      <c r="H2629" s="117"/>
      <c r="I2629" s="216"/>
      <c r="J2629" s="216"/>
      <c r="K2629" s="216"/>
      <c r="L2629" s="216"/>
      <c r="M2629" s="216"/>
      <c r="N2629" s="216"/>
      <c r="O2629" s="216"/>
      <c r="P2629" s="216"/>
      <c r="Q2629" s="216"/>
      <c r="R2629" s="216"/>
      <c r="S2629" s="216"/>
      <c r="T2629" s="216"/>
      <c r="U2629" s="216"/>
      <c r="V2629" s="216"/>
    </row>
    <row r="2630" spans="1:22" x14ac:dyDescent="0.3">
      <c r="A2630" s="117">
        <f t="shared" si="179"/>
        <v>0</v>
      </c>
      <c r="B2630" s="117">
        <f t="shared" si="179"/>
        <v>0</v>
      </c>
      <c r="C2630" s="117">
        <f t="shared" si="180"/>
        <v>0</v>
      </c>
      <c r="D2630" s="117">
        <f t="shared" si="181"/>
        <v>9</v>
      </c>
      <c r="E2630" s="117">
        <f t="shared" si="183"/>
        <v>9</v>
      </c>
      <c r="F2630" s="117">
        <f>IF(B2630="","",(((E2630+F2673)/(D2630))-10^-0.0000001)^-1)</f>
        <v>0.16129031659057036</v>
      </c>
      <c r="G2630" s="117">
        <f t="shared" si="182"/>
        <v>0.16129031659057036</v>
      </c>
      <c r="H2630" s="117"/>
      <c r="I2630" s="216"/>
      <c r="J2630" s="216"/>
      <c r="K2630" s="216"/>
      <c r="L2630" s="216"/>
      <c r="M2630" s="216"/>
      <c r="N2630" s="216"/>
      <c r="O2630" s="216"/>
      <c r="P2630" s="216"/>
      <c r="Q2630" s="216"/>
      <c r="R2630" s="216"/>
      <c r="S2630" s="216"/>
      <c r="T2630" s="216"/>
      <c r="U2630" s="216"/>
      <c r="V2630" s="216"/>
    </row>
    <row r="2631" spans="1:22" x14ac:dyDescent="0.3">
      <c r="A2631" s="117" t="str">
        <f t="shared" si="179"/>
        <v>Vorgaben (xWP1 - xs - xWP2)</v>
      </c>
      <c r="B2631" s="117">
        <f t="shared" si="179"/>
        <v>9</v>
      </c>
      <c r="C2631" s="117" t="e">
        <f t="shared" si="180"/>
        <v>#VALUE!</v>
      </c>
      <c r="D2631" s="117">
        <f t="shared" si="181"/>
        <v>9</v>
      </c>
      <c r="E2631" s="117">
        <f t="shared" si="183"/>
        <v>9</v>
      </c>
      <c r="F2631" s="117">
        <f>IF(B2631="","",(((E2631+F2673)/(D2631))-10^-0.0000001)^-1)</f>
        <v>0.16129031659057036</v>
      </c>
      <c r="G2631" s="117">
        <f t="shared" si="182"/>
        <v>0.16129031659057036</v>
      </c>
      <c r="H2631" s="117"/>
      <c r="I2631" s="216"/>
      <c r="J2631" s="216"/>
      <c r="K2631" s="216"/>
      <c r="L2631" s="216"/>
      <c r="M2631" s="216"/>
      <c r="N2631" s="216"/>
      <c r="O2631" s="216"/>
      <c r="P2631" s="216"/>
      <c r="Q2631" s="216"/>
      <c r="R2631" s="216"/>
      <c r="S2631" s="216"/>
      <c r="T2631" s="216"/>
      <c r="U2631" s="216"/>
      <c r="V2631" s="216"/>
    </row>
    <row r="2632" spans="1:22" x14ac:dyDescent="0.3">
      <c r="A2632" s="117" t="str">
        <f t="shared" si="179"/>
        <v>Berechnet (x1% - X50% - x99%)</v>
      </c>
      <c r="B2632" s="117">
        <f t="shared" si="179"/>
        <v>6.92</v>
      </c>
      <c r="C2632" s="117" t="e">
        <f t="shared" si="180"/>
        <v>#VALUE!</v>
      </c>
      <c r="D2632" s="117">
        <f t="shared" si="181"/>
        <v>6.92</v>
      </c>
      <c r="E2632" s="117">
        <f t="shared" si="183"/>
        <v>9</v>
      </c>
      <c r="F2632" s="117">
        <f>IF(B2632="","",(((E2632+F2673)/(D2632))-10^-0.0000001)^-1)</f>
        <v>0.11955770230646351</v>
      </c>
      <c r="G2632" s="117">
        <f t="shared" si="182"/>
        <v>0.11955770230646351</v>
      </c>
      <c r="H2632" s="117"/>
      <c r="I2632" s="216"/>
      <c r="J2632" s="216"/>
      <c r="K2632" s="216"/>
      <c r="L2632" s="216"/>
      <c r="M2632" s="216"/>
      <c r="N2632" s="216"/>
      <c r="O2632" s="216"/>
      <c r="P2632" s="216"/>
      <c r="Q2632" s="216"/>
      <c r="R2632" s="216"/>
      <c r="S2632" s="216"/>
      <c r="T2632" s="216"/>
      <c r="U2632" s="216"/>
      <c r="V2632" s="216"/>
    </row>
    <row r="2633" spans="1:22" x14ac:dyDescent="0.3">
      <c r="A2633" s="117" t="str">
        <f t="shared" si="179"/>
        <v>Abfrage:</v>
      </c>
      <c r="B2633" s="117">
        <f t="shared" si="179"/>
        <v>0</v>
      </c>
      <c r="C2633" s="117" t="e">
        <f t="shared" si="180"/>
        <v>#VALUE!</v>
      </c>
      <c r="D2633" s="117">
        <f t="shared" si="181"/>
        <v>9</v>
      </c>
      <c r="E2633" s="117">
        <f t="shared" si="183"/>
        <v>9</v>
      </c>
      <c r="F2633" s="117">
        <f>IF(B2633="","",(((E2633+F2673)/(D2633))-10^-0.0000001)^-1)</f>
        <v>0.16129031659057036</v>
      </c>
      <c r="G2633" s="117">
        <f t="shared" si="182"/>
        <v>0.16129031659057036</v>
      </c>
      <c r="H2633" s="117"/>
      <c r="I2633" s="216"/>
      <c r="J2633" s="216"/>
      <c r="K2633" s="216"/>
      <c r="L2633" s="216"/>
      <c r="M2633" s="216"/>
      <c r="N2633" s="216"/>
      <c r="O2633" s="216"/>
      <c r="P2633" s="216"/>
      <c r="Q2633" s="216"/>
      <c r="R2633" s="216"/>
      <c r="S2633" s="216"/>
      <c r="T2633" s="216"/>
      <c r="U2633" s="216"/>
      <c r="V2633" s="216"/>
    </row>
    <row r="2634" spans="1:22" x14ac:dyDescent="0.3">
      <c r="A2634" s="117" t="str">
        <f t="shared" si="179"/>
        <v>Wenn x = (B23 ≤Abfrage≤ D23)</v>
      </c>
      <c r="B2634" s="117">
        <f t="shared" si="179"/>
        <v>6.92</v>
      </c>
      <c r="C2634" s="117" t="e">
        <f t="shared" si="180"/>
        <v>#VALUE!</v>
      </c>
      <c r="D2634" s="117">
        <f t="shared" si="181"/>
        <v>6.92</v>
      </c>
      <c r="E2634" s="117">
        <f t="shared" si="183"/>
        <v>9</v>
      </c>
      <c r="F2634" s="117">
        <f>IF(B2634="","",(((E2634+F2673)/(D2634))-10^-0.0000001)^-1)</f>
        <v>0.11955770230646351</v>
      </c>
      <c r="G2634" s="117">
        <f t="shared" si="182"/>
        <v>0.11955770230646351</v>
      </c>
      <c r="H2634" s="117"/>
      <c r="I2634" s="216"/>
      <c r="J2634" s="216"/>
      <c r="K2634" s="216"/>
      <c r="L2634" s="216"/>
      <c r="M2634" s="216"/>
      <c r="N2634" s="216"/>
      <c r="O2634" s="216"/>
      <c r="P2634" s="216"/>
      <c r="Q2634" s="216"/>
      <c r="R2634" s="216"/>
      <c r="S2634" s="216"/>
      <c r="T2634" s="216"/>
      <c r="U2634" s="216"/>
      <c r="V2634" s="216"/>
    </row>
    <row r="2635" spans="1:22" x14ac:dyDescent="0.3">
      <c r="A2635" s="117" t="str">
        <f t="shared" ref="A2635:B2654" si="184">A26</f>
        <v>Wenn y [%] = (1≤ Abfrage ≤99)</v>
      </c>
      <c r="B2635" s="117">
        <f t="shared" si="184"/>
        <v>1</v>
      </c>
      <c r="C2635" s="117" t="e">
        <f t="shared" si="180"/>
        <v>#VALUE!</v>
      </c>
      <c r="D2635" s="117">
        <f t="shared" si="181"/>
        <v>1</v>
      </c>
      <c r="E2635" s="117">
        <f t="shared" si="183"/>
        <v>9</v>
      </c>
      <c r="F2635" s="117">
        <f>IF(B2635="","",(((E2635+F2673)/(D2635))-10^-0.0000001)^-1)</f>
        <v>1.5673981134654118E-2</v>
      </c>
      <c r="G2635" s="117">
        <f t="shared" si="182"/>
        <v>1.5673981134654118E-2</v>
      </c>
      <c r="H2635" s="117"/>
      <c r="I2635" s="216"/>
      <c r="J2635" s="216"/>
      <c r="K2635" s="216"/>
      <c r="L2635" s="216"/>
      <c r="M2635" s="216"/>
      <c r="N2635" s="216"/>
      <c r="O2635" s="216"/>
      <c r="P2635" s="216"/>
      <c r="Q2635" s="216"/>
      <c r="R2635" s="216"/>
      <c r="S2635" s="216"/>
      <c r="T2635" s="216"/>
      <c r="U2635" s="216"/>
      <c r="V2635" s="216"/>
    </row>
    <row r="2636" spans="1:22" x14ac:dyDescent="0.3">
      <c r="A2636" s="117">
        <f t="shared" si="184"/>
        <v>0</v>
      </c>
      <c r="B2636" s="117">
        <f t="shared" si="184"/>
        <v>0</v>
      </c>
      <c r="C2636" s="117">
        <f t="shared" si="180"/>
        <v>0</v>
      </c>
      <c r="D2636" s="117">
        <f t="shared" si="181"/>
        <v>9</v>
      </c>
      <c r="E2636" s="117">
        <f t="shared" si="183"/>
        <v>9</v>
      </c>
      <c r="F2636" s="117">
        <f>IF(B2636="","",(((E2636+F2673)/(D2636))-10^-0.0000001)^-1)</f>
        <v>0.16129031659057036</v>
      </c>
      <c r="G2636" s="117">
        <f t="shared" si="182"/>
        <v>0.16129031659057036</v>
      </c>
      <c r="H2636" s="117"/>
      <c r="I2636" s="216"/>
      <c r="J2636" s="216"/>
      <c r="K2636" s="216"/>
      <c r="L2636" s="216"/>
      <c r="M2636" s="216"/>
      <c r="N2636" s="216"/>
      <c r="O2636" s="216"/>
      <c r="P2636" s="216"/>
      <c r="Q2636" s="216"/>
      <c r="R2636" s="216"/>
      <c r="S2636" s="216"/>
      <c r="T2636" s="216"/>
      <c r="U2636" s="216"/>
      <c r="V2636" s="216"/>
    </row>
    <row r="2637" spans="1:22" x14ac:dyDescent="0.3">
      <c r="A2637" s="117">
        <f t="shared" si="184"/>
        <v>0</v>
      </c>
      <c r="B2637" s="117">
        <f t="shared" si="184"/>
        <v>0</v>
      </c>
      <c r="C2637" s="117">
        <f t="shared" si="180"/>
        <v>0</v>
      </c>
      <c r="D2637" s="117">
        <f t="shared" si="181"/>
        <v>9</v>
      </c>
      <c r="E2637" s="117">
        <f t="shared" si="183"/>
        <v>9</v>
      </c>
      <c r="F2637" s="117">
        <f>IF(B2637="","",(((E2637+F2673)/(D2637))-10^-0.0000001)^-1)</f>
        <v>0.16129031659057036</v>
      </c>
      <c r="G2637" s="117">
        <f t="shared" si="182"/>
        <v>0.16129031659057036</v>
      </c>
      <c r="H2637" s="117"/>
      <c r="I2637" s="216"/>
      <c r="J2637" s="216"/>
      <c r="K2637" s="216"/>
      <c r="L2637" s="216"/>
      <c r="M2637" s="216"/>
      <c r="N2637" s="216"/>
      <c r="O2637" s="216"/>
      <c r="P2637" s="216"/>
      <c r="Q2637" s="216"/>
      <c r="R2637" s="216"/>
      <c r="S2637" s="216"/>
      <c r="T2637" s="216"/>
      <c r="U2637" s="216"/>
      <c r="V2637" s="216"/>
    </row>
    <row r="2638" spans="1:22" x14ac:dyDescent="0.3">
      <c r="A2638" s="117">
        <f t="shared" si="184"/>
        <v>0</v>
      </c>
      <c r="B2638" s="117">
        <f t="shared" si="184"/>
        <v>0</v>
      </c>
      <c r="C2638" s="117">
        <f t="shared" si="180"/>
        <v>0</v>
      </c>
      <c r="D2638" s="117">
        <f t="shared" si="181"/>
        <v>9</v>
      </c>
      <c r="E2638" s="117">
        <f t="shared" si="183"/>
        <v>9</v>
      </c>
      <c r="F2638" s="117">
        <f>IF(B2638="","",(((E2638+F2673)/(D2638))-10^-0.0000001)^-1)</f>
        <v>0.16129031659057036</v>
      </c>
      <c r="G2638" s="117">
        <f t="shared" si="182"/>
        <v>0.16129031659057036</v>
      </c>
      <c r="H2638" s="117"/>
      <c r="I2638" s="216"/>
      <c r="J2638" s="216"/>
      <c r="K2638" s="216"/>
      <c r="L2638" s="216"/>
      <c r="M2638" s="216"/>
      <c r="N2638" s="216"/>
      <c r="O2638" s="216"/>
      <c r="P2638" s="216"/>
      <c r="Q2638" s="216"/>
      <c r="R2638" s="216"/>
      <c r="S2638" s="216"/>
      <c r="T2638" s="216"/>
      <c r="U2638" s="216"/>
      <c r="V2638" s="216"/>
    </row>
    <row r="2639" spans="1:22" x14ac:dyDescent="0.3">
      <c r="A2639" s="117">
        <f t="shared" si="184"/>
        <v>0</v>
      </c>
      <c r="B2639" s="117">
        <f t="shared" si="184"/>
        <v>0</v>
      </c>
      <c r="C2639" s="117">
        <f t="shared" si="180"/>
        <v>0</v>
      </c>
      <c r="D2639" s="117">
        <f t="shared" si="181"/>
        <v>9</v>
      </c>
      <c r="E2639" s="117">
        <f t="shared" si="183"/>
        <v>9</v>
      </c>
      <c r="F2639" s="117">
        <f>IF(B2639="","",(((E2639+F2673)/(D2639))-10^-0.0000001)^-1)</f>
        <v>0.16129031659057036</v>
      </c>
      <c r="G2639" s="117">
        <f t="shared" si="182"/>
        <v>0.16129031659057036</v>
      </c>
      <c r="H2639" s="117"/>
      <c r="I2639" s="216"/>
      <c r="J2639" s="216"/>
      <c r="K2639" s="216"/>
      <c r="L2639" s="216"/>
      <c r="M2639" s="216"/>
      <c r="N2639" s="216"/>
      <c r="O2639" s="216"/>
      <c r="P2639" s="216"/>
      <c r="Q2639" s="216"/>
      <c r="R2639" s="216"/>
      <c r="S2639" s="216"/>
      <c r="T2639" s="216"/>
      <c r="U2639" s="216"/>
      <c r="V2639" s="216"/>
    </row>
    <row r="2640" spans="1:22" x14ac:dyDescent="0.3">
      <c r="A2640" s="117">
        <f t="shared" si="184"/>
        <v>0</v>
      </c>
      <c r="B2640" s="117">
        <f t="shared" si="184"/>
        <v>0</v>
      </c>
      <c r="C2640" s="117">
        <f t="shared" si="180"/>
        <v>0</v>
      </c>
      <c r="D2640" s="117">
        <f t="shared" si="181"/>
        <v>9</v>
      </c>
      <c r="E2640" s="117">
        <f t="shared" si="183"/>
        <v>9</v>
      </c>
      <c r="F2640" s="117">
        <f>IF(B2640="","",(((E2640+F2673)/(D2640))-10^-0.0000001)^-1)</f>
        <v>0.16129031659057036</v>
      </c>
      <c r="G2640" s="117">
        <f t="shared" si="182"/>
        <v>0.16129031659057036</v>
      </c>
      <c r="H2640" s="117"/>
      <c r="I2640" s="216"/>
      <c r="J2640" s="216"/>
      <c r="K2640" s="216"/>
      <c r="L2640" s="216"/>
      <c r="M2640" s="216"/>
      <c r="N2640" s="216"/>
      <c r="O2640" s="216"/>
      <c r="P2640" s="216"/>
      <c r="Q2640" s="216"/>
      <c r="R2640" s="216"/>
      <c r="S2640" s="216"/>
      <c r="T2640" s="216"/>
      <c r="U2640" s="216"/>
      <c r="V2640" s="216"/>
    </row>
    <row r="2641" spans="1:22" x14ac:dyDescent="0.3">
      <c r="A2641" s="117">
        <f t="shared" si="184"/>
        <v>0</v>
      </c>
      <c r="B2641" s="117">
        <f t="shared" si="184"/>
        <v>0</v>
      </c>
      <c r="C2641" s="117">
        <f t="shared" si="180"/>
        <v>0</v>
      </c>
      <c r="D2641" s="117">
        <f t="shared" si="181"/>
        <v>9</v>
      </c>
      <c r="E2641" s="117">
        <f t="shared" si="183"/>
        <v>9</v>
      </c>
      <c r="F2641" s="117">
        <f>IF(B2641="","",(((E2641+F2673)/(D2641))-10^-0.0000001)^-1)</f>
        <v>0.16129031659057036</v>
      </c>
      <c r="G2641" s="117">
        <f t="shared" si="182"/>
        <v>0.16129031659057036</v>
      </c>
      <c r="H2641" s="117"/>
      <c r="I2641" s="216"/>
      <c r="J2641" s="216"/>
      <c r="K2641" s="216"/>
      <c r="L2641" s="216"/>
      <c r="M2641" s="216"/>
      <c r="N2641" s="216"/>
      <c r="O2641" s="216"/>
      <c r="P2641" s="216"/>
      <c r="Q2641" s="216"/>
      <c r="R2641" s="216"/>
      <c r="S2641" s="216"/>
      <c r="T2641" s="216"/>
      <c r="U2641" s="216"/>
      <c r="V2641" s="216"/>
    </row>
    <row r="2642" spans="1:22" x14ac:dyDescent="0.3">
      <c r="A2642" s="117">
        <f t="shared" si="184"/>
        <v>0</v>
      </c>
      <c r="B2642" s="117">
        <f t="shared" si="184"/>
        <v>0</v>
      </c>
      <c r="C2642" s="117">
        <f t="shared" si="180"/>
        <v>0</v>
      </c>
      <c r="D2642" s="117">
        <f t="shared" si="181"/>
        <v>9</v>
      </c>
      <c r="E2642" s="117">
        <f t="shared" si="183"/>
        <v>9</v>
      </c>
      <c r="F2642" s="117">
        <f>IF(B2642="","",(((E2642+F2673)/(D2642))-10^-0.0000001)^-1)</f>
        <v>0.16129031659057036</v>
      </c>
      <c r="G2642" s="117">
        <f t="shared" si="182"/>
        <v>0.16129031659057036</v>
      </c>
      <c r="H2642" s="117"/>
      <c r="I2642" s="216"/>
      <c r="J2642" s="216"/>
      <c r="K2642" s="216"/>
      <c r="L2642" s="216"/>
      <c r="M2642" s="216"/>
      <c r="N2642" s="216"/>
      <c r="O2642" s="216"/>
      <c r="P2642" s="216"/>
      <c r="Q2642" s="216"/>
      <c r="R2642" s="216"/>
      <c r="S2642" s="216"/>
      <c r="T2642" s="216"/>
      <c r="U2642" s="216"/>
      <c r="V2642" s="216"/>
    </row>
    <row r="2643" spans="1:22" x14ac:dyDescent="0.3">
      <c r="A2643" s="117">
        <f t="shared" si="184"/>
        <v>0</v>
      </c>
      <c r="B2643" s="117">
        <f t="shared" si="184"/>
        <v>0</v>
      </c>
      <c r="C2643" s="117">
        <f t="shared" si="180"/>
        <v>0</v>
      </c>
      <c r="D2643" s="117">
        <f t="shared" si="181"/>
        <v>9</v>
      </c>
      <c r="E2643" s="117">
        <f t="shared" si="183"/>
        <v>9</v>
      </c>
      <c r="F2643" s="117">
        <f>IF(B2643="","",(((E2643+F2673)/(D2643))-10^-0.0000001)^-1)</f>
        <v>0.16129031659057036</v>
      </c>
      <c r="G2643" s="117">
        <f t="shared" si="182"/>
        <v>0.16129031659057036</v>
      </c>
      <c r="H2643" s="117"/>
      <c r="I2643" s="216"/>
      <c r="J2643" s="216"/>
      <c r="K2643" s="216"/>
      <c r="L2643" s="216"/>
      <c r="M2643" s="216"/>
      <c r="N2643" s="216"/>
      <c r="O2643" s="216"/>
      <c r="P2643" s="216"/>
      <c r="Q2643" s="216"/>
      <c r="R2643" s="216"/>
      <c r="S2643" s="216"/>
      <c r="T2643" s="216"/>
      <c r="U2643" s="216"/>
      <c r="V2643" s="216"/>
    </row>
    <row r="2644" spans="1:22" x14ac:dyDescent="0.3">
      <c r="A2644" s="117">
        <f t="shared" si="184"/>
        <v>0</v>
      </c>
      <c r="B2644" s="117">
        <f t="shared" si="184"/>
        <v>0</v>
      </c>
      <c r="C2644" s="117">
        <f t="shared" si="180"/>
        <v>0</v>
      </c>
      <c r="D2644" s="117">
        <f t="shared" si="181"/>
        <v>9</v>
      </c>
      <c r="E2644" s="117">
        <f t="shared" si="183"/>
        <v>9</v>
      </c>
      <c r="F2644" s="117">
        <f>IF(B2644="","",(((E2644+F2673)/(D2644))-10^-0.0000001)^-1)</f>
        <v>0.16129031659057036</v>
      </c>
      <c r="G2644" s="117">
        <f t="shared" si="182"/>
        <v>0.16129031659057036</v>
      </c>
      <c r="H2644" s="117"/>
      <c r="I2644" s="216"/>
      <c r="J2644" s="216"/>
      <c r="K2644" s="216"/>
      <c r="L2644" s="216"/>
      <c r="M2644" s="216"/>
      <c r="N2644" s="216"/>
      <c r="O2644" s="216"/>
      <c r="P2644" s="216"/>
      <c r="Q2644" s="216"/>
      <c r="R2644" s="216"/>
      <c r="S2644" s="216"/>
      <c r="T2644" s="216"/>
      <c r="U2644" s="216"/>
      <c r="V2644" s="216"/>
    </row>
    <row r="2645" spans="1:22" x14ac:dyDescent="0.3">
      <c r="A2645" s="117">
        <f t="shared" si="184"/>
        <v>0</v>
      </c>
      <c r="B2645" s="117">
        <f t="shared" si="184"/>
        <v>0</v>
      </c>
      <c r="C2645" s="117">
        <f t="shared" si="180"/>
        <v>0</v>
      </c>
      <c r="D2645" s="117">
        <f t="shared" si="181"/>
        <v>9</v>
      </c>
      <c r="E2645" s="117">
        <f t="shared" si="183"/>
        <v>9</v>
      </c>
      <c r="F2645" s="117">
        <f>IF(B2645="","",(((E2645+F2673)/(D2645))-10^-0.0000001)^-1)</f>
        <v>0.16129031659057036</v>
      </c>
      <c r="G2645" s="117">
        <f t="shared" si="182"/>
        <v>0.16129031659057036</v>
      </c>
      <c r="H2645" s="117"/>
      <c r="I2645" s="216"/>
      <c r="J2645" s="216"/>
      <c r="K2645" s="216"/>
      <c r="L2645" s="216"/>
      <c r="M2645" s="216"/>
      <c r="N2645" s="216"/>
      <c r="O2645" s="216"/>
      <c r="P2645" s="216"/>
      <c r="Q2645" s="216"/>
      <c r="R2645" s="216"/>
      <c r="S2645" s="216"/>
      <c r="T2645" s="216"/>
      <c r="U2645" s="216"/>
      <c r="V2645" s="216"/>
    </row>
    <row r="2646" spans="1:22" x14ac:dyDescent="0.3">
      <c r="A2646" s="117">
        <f t="shared" si="184"/>
        <v>0</v>
      </c>
      <c r="B2646" s="117">
        <f t="shared" si="184"/>
        <v>0</v>
      </c>
      <c r="C2646" s="117">
        <f t="shared" si="180"/>
        <v>0</v>
      </c>
      <c r="D2646" s="117">
        <f t="shared" si="181"/>
        <v>9</v>
      </c>
      <c r="E2646" s="117">
        <f t="shared" si="183"/>
        <v>9</v>
      </c>
      <c r="F2646" s="117">
        <f>IF(B2646="","",(((E2646+F2673)/(D2646))-10^-0.0000001)^-1)</f>
        <v>0.16129031659057036</v>
      </c>
      <c r="G2646" s="117">
        <f t="shared" si="182"/>
        <v>0.16129031659057036</v>
      </c>
      <c r="H2646" s="117"/>
      <c r="I2646" s="216"/>
      <c r="J2646" s="216"/>
      <c r="K2646" s="216"/>
      <c r="L2646" s="216"/>
      <c r="M2646" s="216"/>
      <c r="N2646" s="216"/>
      <c r="O2646" s="216"/>
      <c r="P2646" s="216"/>
      <c r="Q2646" s="216"/>
      <c r="R2646" s="216"/>
      <c r="S2646" s="216"/>
      <c r="T2646" s="216"/>
      <c r="U2646" s="216"/>
      <c r="V2646" s="216"/>
    </row>
    <row r="2647" spans="1:22" x14ac:dyDescent="0.3">
      <c r="A2647" s="117">
        <f t="shared" si="184"/>
        <v>0</v>
      </c>
      <c r="B2647" s="117">
        <f t="shared" si="184"/>
        <v>0</v>
      </c>
      <c r="C2647" s="117">
        <f t="shared" si="180"/>
        <v>0</v>
      </c>
      <c r="D2647" s="117">
        <f t="shared" si="181"/>
        <v>9</v>
      </c>
      <c r="E2647" s="117">
        <f t="shared" si="183"/>
        <v>9</v>
      </c>
      <c r="F2647" s="117">
        <f>IF(B2647="","",(((E2647+F2673)/(D2647))-10^-0.0000001)^-1)</f>
        <v>0.16129031659057036</v>
      </c>
      <c r="G2647" s="117">
        <f t="shared" si="182"/>
        <v>0.16129031659057036</v>
      </c>
      <c r="H2647" s="117"/>
      <c r="I2647" s="216"/>
      <c r="J2647" s="216"/>
      <c r="K2647" s="216"/>
      <c r="L2647" s="216"/>
      <c r="M2647" s="216"/>
      <c r="N2647" s="216"/>
      <c r="O2647" s="216"/>
      <c r="P2647" s="216"/>
      <c r="Q2647" s="216"/>
      <c r="R2647" s="216"/>
      <c r="S2647" s="216"/>
      <c r="T2647" s="216"/>
      <c r="U2647" s="216"/>
      <c r="V2647" s="216"/>
    </row>
    <row r="2648" spans="1:22" x14ac:dyDescent="0.3">
      <c r="A2648" s="117">
        <f t="shared" si="184"/>
        <v>0</v>
      </c>
      <c r="B2648" s="117">
        <f t="shared" si="184"/>
        <v>0</v>
      </c>
      <c r="C2648" s="117">
        <f t="shared" si="180"/>
        <v>0</v>
      </c>
      <c r="D2648" s="117">
        <f t="shared" si="181"/>
        <v>9</v>
      </c>
      <c r="E2648" s="117">
        <f t="shared" si="183"/>
        <v>9</v>
      </c>
      <c r="F2648" s="117">
        <f>IF(B2648="","",(((E2648+F2673)/(D2648))-10^-0.0000001)^-1)</f>
        <v>0.16129031659057036</v>
      </c>
      <c r="G2648" s="117">
        <f t="shared" si="182"/>
        <v>0.16129031659057036</v>
      </c>
      <c r="H2648" s="117"/>
      <c r="I2648" s="216"/>
      <c r="J2648" s="216"/>
      <c r="K2648" s="216"/>
      <c r="L2648" s="216"/>
      <c r="M2648" s="216"/>
      <c r="N2648" s="216"/>
      <c r="O2648" s="216"/>
      <c r="P2648" s="216"/>
      <c r="Q2648" s="216"/>
      <c r="R2648" s="216"/>
      <c r="S2648" s="216"/>
      <c r="T2648" s="216"/>
      <c r="U2648" s="216"/>
      <c r="V2648" s="216"/>
    </row>
    <row r="2649" spans="1:22" x14ac:dyDescent="0.3">
      <c r="A2649" s="117">
        <f t="shared" si="184"/>
        <v>0</v>
      </c>
      <c r="B2649" s="117">
        <f t="shared" si="184"/>
        <v>0</v>
      </c>
      <c r="C2649" s="117">
        <f t="shared" si="180"/>
        <v>0</v>
      </c>
      <c r="D2649" s="117">
        <f t="shared" si="181"/>
        <v>9</v>
      </c>
      <c r="E2649" s="117">
        <f t="shared" si="183"/>
        <v>9</v>
      </c>
      <c r="F2649" s="117">
        <f>IF(B2649="","",(((E2649+F2673)/(D2649))-10^-0.0000001)^-1)</f>
        <v>0.16129031659057036</v>
      </c>
      <c r="G2649" s="117">
        <f t="shared" si="182"/>
        <v>0.16129031659057036</v>
      </c>
      <c r="H2649" s="117"/>
      <c r="I2649" s="216"/>
      <c r="J2649" s="216"/>
      <c r="K2649" s="216"/>
      <c r="L2649" s="216"/>
      <c r="M2649" s="216"/>
      <c r="N2649" s="216"/>
      <c r="O2649" s="216"/>
      <c r="P2649" s="216"/>
      <c r="Q2649" s="216"/>
      <c r="R2649" s="216"/>
      <c r="S2649" s="216"/>
      <c r="T2649" s="216"/>
      <c r="U2649" s="216"/>
      <c r="V2649" s="216"/>
    </row>
    <row r="2650" spans="1:22" x14ac:dyDescent="0.3">
      <c r="A2650" s="117">
        <f t="shared" si="184"/>
        <v>0</v>
      </c>
      <c r="B2650" s="117">
        <f t="shared" si="184"/>
        <v>0</v>
      </c>
      <c r="C2650" s="117">
        <f t="shared" si="180"/>
        <v>0</v>
      </c>
      <c r="D2650" s="117">
        <f t="shared" si="181"/>
        <v>9</v>
      </c>
      <c r="E2650" s="117">
        <f t="shared" si="183"/>
        <v>9</v>
      </c>
      <c r="F2650" s="117">
        <f>IF(B2650="","",(((E2650+F2673)/(D2650))-10^-0.0000001)^-1)</f>
        <v>0.16129031659057036</v>
      </c>
      <c r="G2650" s="117">
        <f t="shared" si="182"/>
        <v>0.16129031659057036</v>
      </c>
      <c r="H2650" s="117"/>
      <c r="I2650" s="216"/>
      <c r="J2650" s="216"/>
      <c r="K2650" s="216"/>
      <c r="L2650" s="216"/>
      <c r="M2650" s="216"/>
      <c r="N2650" s="216"/>
      <c r="O2650" s="216"/>
      <c r="P2650" s="216"/>
      <c r="Q2650" s="216"/>
      <c r="R2650" s="216"/>
      <c r="S2650" s="216"/>
      <c r="T2650" s="216"/>
      <c r="U2650" s="216"/>
      <c r="V2650" s="216"/>
    </row>
    <row r="2651" spans="1:22" x14ac:dyDescent="0.3">
      <c r="A2651" s="117">
        <f t="shared" si="184"/>
        <v>0</v>
      </c>
      <c r="B2651" s="117">
        <f t="shared" si="184"/>
        <v>0</v>
      </c>
      <c r="C2651" s="117">
        <f t="shared" si="180"/>
        <v>0</v>
      </c>
      <c r="D2651" s="117">
        <f t="shared" si="181"/>
        <v>9</v>
      </c>
      <c r="E2651" s="117">
        <f t="shared" si="183"/>
        <v>9</v>
      </c>
      <c r="F2651" s="117">
        <f>IF(B2651="","",(((E2651+F2673)/(D2651))-10^-0.0000001)^-1)</f>
        <v>0.16129031659057036</v>
      </c>
      <c r="G2651" s="117">
        <f t="shared" si="182"/>
        <v>0.16129031659057036</v>
      </c>
      <c r="H2651" s="117"/>
      <c r="I2651" s="216"/>
      <c r="J2651" s="216"/>
      <c r="K2651" s="216"/>
      <c r="L2651" s="216"/>
      <c r="M2651" s="216"/>
      <c r="N2651" s="216"/>
      <c r="O2651" s="216"/>
      <c r="P2651" s="216"/>
      <c r="Q2651" s="216"/>
      <c r="R2651" s="216"/>
      <c r="S2651" s="216"/>
      <c r="T2651" s="216"/>
      <c r="U2651" s="216"/>
      <c r="V2651" s="216"/>
    </row>
    <row r="2652" spans="1:22" x14ac:dyDescent="0.3">
      <c r="A2652" s="117">
        <f t="shared" si="184"/>
        <v>0</v>
      </c>
      <c r="B2652" s="117">
        <f t="shared" si="184"/>
        <v>0</v>
      </c>
      <c r="C2652" s="117">
        <f t="shared" si="180"/>
        <v>0</v>
      </c>
      <c r="D2652" s="117">
        <f t="shared" si="181"/>
        <v>9</v>
      </c>
      <c r="E2652" s="117">
        <f t="shared" si="183"/>
        <v>9</v>
      </c>
      <c r="F2652" s="117">
        <f>IF(B2652="","",(((E2652+F2673)/(D2652))-10^-0.0000001)^-1)</f>
        <v>0.16129031659057036</v>
      </c>
      <c r="G2652" s="117">
        <f t="shared" si="182"/>
        <v>0.16129031659057036</v>
      </c>
      <c r="H2652" s="117"/>
      <c r="I2652" s="216"/>
      <c r="J2652" s="216"/>
      <c r="K2652" s="216"/>
      <c r="L2652" s="216"/>
      <c r="M2652" s="216"/>
      <c r="N2652" s="216"/>
      <c r="O2652" s="216"/>
      <c r="P2652" s="216"/>
      <c r="Q2652" s="216"/>
      <c r="R2652" s="216"/>
      <c r="S2652" s="216"/>
      <c r="T2652" s="216"/>
      <c r="U2652" s="216"/>
      <c r="V2652" s="216"/>
    </row>
    <row r="2653" spans="1:22" x14ac:dyDescent="0.3">
      <c r="A2653" s="117">
        <f t="shared" si="184"/>
        <v>0</v>
      </c>
      <c r="B2653" s="117">
        <f t="shared" si="184"/>
        <v>0</v>
      </c>
      <c r="C2653" s="117">
        <f t="shared" si="180"/>
        <v>0</v>
      </c>
      <c r="D2653" s="117">
        <f t="shared" si="181"/>
        <v>9</v>
      </c>
      <c r="E2653" s="117">
        <f t="shared" si="183"/>
        <v>9</v>
      </c>
      <c r="F2653" s="117">
        <f>IF(B2653="","",(((E2653+F2673)/(D2653))-10^-0.0000001)^-1)</f>
        <v>0.16129031659057036</v>
      </c>
      <c r="G2653" s="117">
        <f t="shared" si="182"/>
        <v>0.16129031659057036</v>
      </c>
      <c r="H2653" s="117"/>
      <c r="I2653" s="216"/>
      <c r="J2653" s="216"/>
      <c r="K2653" s="216"/>
      <c r="L2653" s="216"/>
      <c r="M2653" s="216"/>
      <c r="N2653" s="216"/>
      <c r="O2653" s="216"/>
      <c r="P2653" s="216"/>
      <c r="Q2653" s="216"/>
      <c r="R2653" s="216"/>
      <c r="S2653" s="216"/>
      <c r="T2653" s="216"/>
      <c r="U2653" s="216"/>
      <c r="V2653" s="216"/>
    </row>
    <row r="2654" spans="1:22" x14ac:dyDescent="0.3">
      <c r="A2654" s="117" t="str">
        <f t="shared" si="184"/>
        <v>Vorgaben (xWP1 - xs - xWP2)</v>
      </c>
      <c r="B2654" s="117">
        <f t="shared" si="184"/>
        <v>9</v>
      </c>
      <c r="C2654" s="117" t="e">
        <f t="shared" si="180"/>
        <v>#VALUE!</v>
      </c>
      <c r="D2654" s="117">
        <f t="shared" si="181"/>
        <v>9</v>
      </c>
      <c r="E2654" s="117">
        <f t="shared" si="183"/>
        <v>9</v>
      </c>
      <c r="F2654" s="117">
        <f>IF(B2654="","",(((E2654+F2673)/(D2654))-10^-0.0000001)^-1)</f>
        <v>0.16129031659057036</v>
      </c>
      <c r="G2654" s="117">
        <f t="shared" si="182"/>
        <v>0.16129031659057036</v>
      </c>
      <c r="H2654" s="117"/>
      <c r="I2654" s="216"/>
      <c r="J2654" s="216"/>
      <c r="K2654" s="216"/>
      <c r="L2654" s="216"/>
      <c r="M2654" s="216"/>
      <c r="N2654" s="216"/>
      <c r="O2654" s="216"/>
      <c r="P2654" s="216"/>
      <c r="Q2654" s="216"/>
      <c r="R2654" s="216"/>
      <c r="S2654" s="216"/>
      <c r="T2654" s="216"/>
      <c r="U2654" s="216"/>
      <c r="V2654" s="216"/>
    </row>
    <row r="2655" spans="1:22" x14ac:dyDescent="0.3">
      <c r="A2655" s="117">
        <f>(E2654)</f>
        <v>9</v>
      </c>
      <c r="B2655" s="117"/>
      <c r="C2655" s="117"/>
      <c r="D2655" s="117"/>
      <c r="E2655" s="117"/>
      <c r="F2655" s="117"/>
      <c r="G2655" s="117"/>
      <c r="H2655" s="117"/>
      <c r="I2655" s="216"/>
      <c r="J2655" s="216"/>
      <c r="K2655" s="216"/>
      <c r="L2655" s="216"/>
      <c r="M2655" s="216"/>
      <c r="N2655" s="216"/>
      <c r="O2655" s="216"/>
      <c r="P2655" s="216"/>
      <c r="Q2655" s="216"/>
      <c r="R2655" s="216"/>
      <c r="S2655" s="216"/>
      <c r="T2655" s="216"/>
      <c r="U2655" s="216"/>
      <c r="V2655" s="216"/>
    </row>
    <row r="2656" spans="1:22" x14ac:dyDescent="0.3">
      <c r="A2656" s="117" t="e">
        <f>SUM(A2615:A2654)-(40-B2657)*A2654</f>
        <v>#VALUE!</v>
      </c>
      <c r="B2656" s="117" t="e">
        <f>SUM(C2615:C2654)-(40-(B2657))*C2654</f>
        <v>#VALUE!</v>
      </c>
      <c r="C2656" s="117"/>
      <c r="D2656" s="117"/>
      <c r="E2656" s="117"/>
      <c r="F2656" s="117"/>
      <c r="G2656" s="117"/>
      <c r="H2656" s="117"/>
      <c r="I2656" s="216"/>
      <c r="J2656" s="216"/>
      <c r="K2656" s="216"/>
      <c r="L2656" s="216"/>
      <c r="M2656" s="216"/>
      <c r="N2656" s="216"/>
      <c r="O2656" s="216"/>
      <c r="P2656" s="216"/>
      <c r="Q2656" s="216"/>
      <c r="R2656" s="216"/>
      <c r="S2656" s="216"/>
      <c r="T2656" s="216"/>
      <c r="U2656" s="216"/>
      <c r="V2656" s="216"/>
    </row>
    <row r="2657" spans="1:22" x14ac:dyDescent="0.3">
      <c r="A2657" s="117" t="s">
        <v>13</v>
      </c>
      <c r="B2657" s="117">
        <f>EINGABEN!$A$46</f>
        <v>0</v>
      </c>
      <c r="C2657" s="117" t="s">
        <v>18</v>
      </c>
      <c r="D2657" s="117"/>
      <c r="E2657" s="117"/>
      <c r="F2657" s="117"/>
      <c r="G2657" s="117"/>
      <c r="H2657" s="117"/>
      <c r="I2657" s="216"/>
      <c r="J2657" s="216"/>
      <c r="K2657" s="216"/>
      <c r="L2657" s="216"/>
      <c r="M2657" s="216"/>
      <c r="N2657" s="216"/>
      <c r="O2657" s="216"/>
      <c r="P2657" s="216"/>
      <c r="Q2657" s="216"/>
      <c r="R2657" s="216"/>
      <c r="S2657" s="216"/>
      <c r="T2657" s="216"/>
      <c r="U2657" s="216"/>
      <c r="V2657" s="216"/>
    </row>
    <row r="2658" spans="1:22" x14ac:dyDescent="0.3">
      <c r="A2658" s="117"/>
      <c r="B2658" s="117"/>
      <c r="C2658" s="117"/>
      <c r="D2658" s="117"/>
      <c r="E2658" s="117"/>
      <c r="F2658" s="117"/>
      <c r="G2658" s="117"/>
      <c r="H2658" s="117"/>
      <c r="I2658" s="216"/>
      <c r="J2658" s="216"/>
      <c r="K2658" s="216"/>
      <c r="L2658" s="216"/>
      <c r="M2658" s="216"/>
      <c r="N2658" s="216"/>
      <c r="O2658" s="216"/>
      <c r="P2658" s="216"/>
      <c r="Q2658" s="216"/>
      <c r="R2658" s="216"/>
      <c r="S2658" s="216"/>
      <c r="T2658" s="216"/>
      <c r="U2658" s="216"/>
      <c r="V2658" s="216"/>
    </row>
    <row r="2659" spans="1:22" x14ac:dyDescent="0.3">
      <c r="A2659" s="117" t="s">
        <v>11</v>
      </c>
      <c r="B2659" s="117" t="e">
        <f>(B2657*M2656-A2656*I2656)</f>
        <v>#VALUE!</v>
      </c>
      <c r="C2659" s="117" t="s">
        <v>19</v>
      </c>
      <c r="D2659" s="117"/>
      <c r="E2659" s="117" t="s">
        <v>40</v>
      </c>
      <c r="F2659" s="117"/>
      <c r="G2659" s="117"/>
      <c r="H2659" s="117"/>
      <c r="I2659" s="216"/>
      <c r="J2659" s="216"/>
      <c r="K2659" s="216"/>
      <c r="L2659" s="216"/>
      <c r="M2659" s="216"/>
      <c r="N2659" s="216"/>
      <c r="O2659" s="216"/>
      <c r="P2659" s="216"/>
      <c r="Q2659" s="216"/>
      <c r="R2659" s="216"/>
      <c r="S2659" s="216"/>
      <c r="T2659" s="216"/>
      <c r="U2659" s="216"/>
      <c r="V2659" s="216"/>
    </row>
    <row r="2660" spans="1:22" x14ac:dyDescent="0.3">
      <c r="A2660" s="117"/>
      <c r="B2660" s="117"/>
      <c r="C2660" s="117"/>
      <c r="D2660" s="117"/>
      <c r="E2660" s="117"/>
      <c r="F2660" s="117"/>
      <c r="G2660" s="117"/>
      <c r="H2660" s="117"/>
      <c r="I2660" s="216"/>
      <c r="J2660" s="216"/>
      <c r="K2660" s="216"/>
      <c r="L2660" s="216"/>
      <c r="M2660" s="216"/>
      <c r="N2660" s="216"/>
      <c r="O2660" s="216"/>
      <c r="P2660" s="216"/>
      <c r="Q2660" s="216"/>
      <c r="R2660" s="216"/>
      <c r="S2660" s="216"/>
      <c r="T2660" s="216"/>
      <c r="U2660" s="216"/>
      <c r="V2660" s="216"/>
    </row>
    <row r="2661" spans="1:22" x14ac:dyDescent="0.3">
      <c r="A2661" s="117" t="s">
        <v>16</v>
      </c>
      <c r="B2661" s="117" t="e">
        <f>(B2657*B2656-A2656^2)</f>
        <v>#VALUE!</v>
      </c>
      <c r="C2661" s="117" t="s">
        <v>0</v>
      </c>
      <c r="D2661" s="117"/>
      <c r="E2661" s="117" t="s">
        <v>41</v>
      </c>
      <c r="F2661" s="117"/>
      <c r="G2661" s="117"/>
      <c r="H2661" s="117"/>
      <c r="I2661" s="216"/>
      <c r="J2661" s="216"/>
      <c r="K2661" s="216"/>
      <c r="L2661" s="216"/>
      <c r="M2661" s="216"/>
      <c r="N2661" s="216"/>
      <c r="O2661" s="216"/>
      <c r="P2661" s="216"/>
      <c r="Q2661" s="216"/>
      <c r="R2661" s="216"/>
      <c r="S2661" s="216"/>
      <c r="T2661" s="216"/>
      <c r="U2661" s="216"/>
      <c r="V2661" s="216"/>
    </row>
    <row r="2662" spans="1:22" x14ac:dyDescent="0.3">
      <c r="A2662" s="117"/>
      <c r="B2662" s="117"/>
      <c r="C2662" s="117"/>
      <c r="D2662" s="117"/>
      <c r="E2662" s="117"/>
      <c r="F2662" s="117"/>
      <c r="G2662" s="117"/>
      <c r="H2662" s="117"/>
      <c r="I2662" s="216"/>
      <c r="J2662" s="216"/>
      <c r="K2662" s="216"/>
      <c r="L2662" s="216"/>
      <c r="M2662" s="216"/>
      <c r="N2662" s="216"/>
      <c r="O2662" s="216"/>
      <c r="P2662" s="216"/>
      <c r="Q2662" s="216"/>
      <c r="R2662" s="216"/>
      <c r="S2662" s="216"/>
      <c r="T2662" s="216"/>
      <c r="U2662" s="216"/>
      <c r="V2662" s="216"/>
    </row>
    <row r="2663" spans="1:22" x14ac:dyDescent="0.3">
      <c r="A2663" s="117" t="s">
        <v>15</v>
      </c>
      <c r="B2663" s="117">
        <f>(B2657*K2656-(I2656^2))</f>
        <v>0</v>
      </c>
      <c r="C2663" s="117"/>
      <c r="D2663" s="117"/>
      <c r="E2663" s="117"/>
      <c r="F2663" s="117"/>
      <c r="G2663" s="117"/>
      <c r="H2663" s="117"/>
      <c r="I2663" s="216"/>
      <c r="J2663" s="216"/>
      <c r="K2663" s="216"/>
      <c r="L2663" s="216"/>
      <c r="M2663" s="216"/>
      <c r="N2663" s="216"/>
      <c r="O2663" s="216"/>
      <c r="P2663" s="216"/>
      <c r="Q2663" s="216"/>
      <c r="R2663" s="216"/>
      <c r="S2663" s="216"/>
      <c r="T2663" s="216"/>
      <c r="U2663" s="216"/>
      <c r="V2663" s="216"/>
    </row>
    <row r="2664" spans="1:22" x14ac:dyDescent="0.3">
      <c r="A2664" s="117"/>
      <c r="B2664" s="117"/>
      <c r="C2664" s="117"/>
      <c r="D2664" s="117"/>
      <c r="E2664" s="117"/>
      <c r="F2664" s="117"/>
      <c r="G2664" s="117"/>
      <c r="H2664" s="117"/>
      <c r="I2664" s="216"/>
      <c r="J2664" s="216"/>
      <c r="K2664" s="216"/>
      <c r="L2664" s="216"/>
      <c r="M2664" s="216"/>
      <c r="N2664" s="216"/>
      <c r="O2664" s="216"/>
      <c r="P2664" s="216"/>
      <c r="Q2664" s="216"/>
      <c r="R2664" s="216"/>
      <c r="S2664" s="216"/>
      <c r="T2664" s="216"/>
      <c r="U2664" s="216"/>
      <c r="V2664" s="216"/>
    </row>
    <row r="2665" spans="1:22" x14ac:dyDescent="0.3">
      <c r="A2665" s="117"/>
      <c r="B2665" s="117"/>
      <c r="C2665" s="117" t="s">
        <v>35</v>
      </c>
      <c r="D2665" s="117"/>
      <c r="E2665" s="117"/>
      <c r="F2665" s="117" t="e">
        <f>ABS(B2659)/((B2661*B2663)^0.5)</f>
        <v>#VALUE!</v>
      </c>
      <c r="G2665" s="117"/>
      <c r="H2665" s="117"/>
      <c r="I2665" s="216"/>
      <c r="J2665" s="216"/>
      <c r="K2665" s="216"/>
      <c r="L2665" s="216"/>
      <c r="M2665" s="216"/>
      <c r="N2665" s="216"/>
      <c r="O2665" s="216"/>
      <c r="P2665" s="216"/>
      <c r="Q2665" s="216"/>
      <c r="R2665" s="216"/>
      <c r="S2665" s="216"/>
      <c r="T2665" s="216"/>
      <c r="U2665" s="216"/>
      <c r="V2665" s="216"/>
    </row>
    <row r="2666" spans="1:22" x14ac:dyDescent="0.3">
      <c r="A2666" s="117"/>
      <c r="B2666" s="117"/>
      <c r="C2666" s="117"/>
      <c r="D2666" s="117"/>
      <c r="E2666" s="117"/>
      <c r="F2666" s="117"/>
      <c r="G2666" s="117"/>
      <c r="H2666" s="117"/>
      <c r="I2666" s="216"/>
      <c r="J2666" s="216"/>
      <c r="K2666" s="216"/>
      <c r="L2666" s="216"/>
      <c r="M2666" s="216"/>
      <c r="N2666" s="216"/>
      <c r="O2666" s="216"/>
      <c r="P2666" s="216"/>
      <c r="Q2666" s="216"/>
      <c r="R2666" s="216"/>
      <c r="S2666" s="216"/>
      <c r="T2666" s="216"/>
      <c r="U2666" s="216"/>
      <c r="V2666" s="216"/>
    </row>
    <row r="2667" spans="1:22" x14ac:dyDescent="0.3">
      <c r="A2667" s="117"/>
      <c r="B2667" s="117"/>
      <c r="C2667" s="117" t="s">
        <v>36</v>
      </c>
      <c r="D2667" s="117"/>
      <c r="E2667" s="117"/>
      <c r="F2667" s="117" t="e">
        <f>IF(D2675*F2675=0,0,F2665)</f>
        <v>#VALUE!</v>
      </c>
      <c r="G2667" s="117"/>
      <c r="H2667" s="117"/>
      <c r="I2667" s="216"/>
      <c r="J2667" s="216"/>
      <c r="K2667" s="216"/>
      <c r="L2667" s="216"/>
      <c r="M2667" s="216"/>
      <c r="N2667" s="216"/>
      <c r="O2667" s="216"/>
      <c r="P2667" s="216"/>
      <c r="Q2667" s="216"/>
      <c r="R2667" s="216"/>
      <c r="S2667" s="216"/>
      <c r="T2667" s="216"/>
      <c r="U2667" s="216"/>
      <c r="V2667" s="216"/>
    </row>
    <row r="2668" spans="1:22" x14ac:dyDescent="0.3">
      <c r="A2668" s="117"/>
      <c r="B2668" s="117"/>
      <c r="C2668" s="117"/>
      <c r="D2668" s="117"/>
      <c r="E2668" s="117"/>
      <c r="F2668" s="117"/>
      <c r="G2668" s="117"/>
      <c r="H2668" s="117"/>
      <c r="I2668" s="216"/>
      <c r="J2668" s="216"/>
      <c r="K2668" s="216"/>
      <c r="L2668" s="216"/>
      <c r="M2668" s="216"/>
      <c r="N2668" s="216"/>
      <c r="O2668" s="216"/>
      <c r="P2668" s="216"/>
      <c r="Q2668" s="216"/>
      <c r="R2668" s="216"/>
      <c r="S2668" s="216"/>
      <c r="T2668" s="216"/>
      <c r="U2668" s="216"/>
      <c r="V2668" s="216"/>
    </row>
    <row r="2669" spans="1:22" x14ac:dyDescent="0.3">
      <c r="A2669" s="117"/>
      <c r="B2669" s="117"/>
      <c r="C2669" s="117" t="s">
        <v>28</v>
      </c>
      <c r="D2669" s="117" t="e">
        <f>(I2656-F2669*A2656)/B2657</f>
        <v>#VALUE!</v>
      </c>
      <c r="E2669" s="117" t="s">
        <v>31</v>
      </c>
      <c r="F2669" s="117" t="e">
        <f>(B2659/B2661)</f>
        <v>#VALUE!</v>
      </c>
      <c r="G2669" s="117"/>
      <c r="H2669" s="117"/>
      <c r="I2669" s="216"/>
      <c r="J2669" s="216"/>
      <c r="K2669" s="216"/>
      <c r="L2669" s="216"/>
      <c r="M2669" s="216"/>
      <c r="N2669" s="216"/>
      <c r="O2669" s="216"/>
      <c r="P2669" s="216"/>
      <c r="Q2669" s="216"/>
      <c r="R2669" s="216"/>
      <c r="S2669" s="216"/>
      <c r="T2669" s="216"/>
      <c r="U2669" s="216"/>
      <c r="V2669" s="216"/>
    </row>
    <row r="2670" spans="1:22" x14ac:dyDescent="0.3">
      <c r="A2670" s="117"/>
      <c r="B2670" s="117"/>
      <c r="C2670" s="117"/>
      <c r="D2670" s="117"/>
      <c r="E2670" s="117"/>
      <c r="F2670" s="117"/>
      <c r="G2670" s="117"/>
      <c r="H2670" s="117"/>
      <c r="I2670" s="216"/>
      <c r="J2670" s="216"/>
      <c r="K2670" s="216"/>
      <c r="L2670" s="216"/>
      <c r="M2670" s="216"/>
      <c r="N2670" s="216"/>
      <c r="O2670" s="216"/>
      <c r="P2670" s="216"/>
      <c r="Q2670" s="216"/>
      <c r="R2670" s="216"/>
      <c r="S2670" s="216"/>
      <c r="T2670" s="216"/>
      <c r="U2670" s="216"/>
      <c r="V2670" s="216"/>
    </row>
    <row r="2671" spans="1:22" x14ac:dyDescent="0.3">
      <c r="A2671" s="117"/>
      <c r="B2671" s="117"/>
      <c r="C2671" s="117" t="s">
        <v>29</v>
      </c>
      <c r="D2671" s="117" t="e">
        <f>((2.71828184^(-D2669/F2669)))-ABS(V2615-W2615)</f>
        <v>#VALUE!</v>
      </c>
      <c r="E2671" s="117" t="s">
        <v>32</v>
      </c>
      <c r="F2671" s="117">
        <f>'FALL A+F'!$F$159</f>
        <v>0</v>
      </c>
      <c r="G2671" s="117"/>
      <c r="H2671" s="117"/>
      <c r="I2671" s="216"/>
      <c r="J2671" s="216"/>
      <c r="K2671" s="216"/>
      <c r="L2671" s="216"/>
      <c r="M2671" s="216"/>
      <c r="N2671" s="216"/>
      <c r="O2671" s="216"/>
      <c r="P2671" s="216"/>
      <c r="Q2671" s="216"/>
      <c r="R2671" s="216"/>
      <c r="S2671" s="216"/>
      <c r="T2671" s="216"/>
      <c r="U2671" s="216"/>
      <c r="V2671" s="216"/>
    </row>
    <row r="2672" spans="1:22" x14ac:dyDescent="0.3">
      <c r="A2672" s="117"/>
      <c r="B2672" s="117"/>
      <c r="C2672" s="117"/>
      <c r="D2672" s="117"/>
      <c r="E2672" s="117"/>
      <c r="F2672" s="117"/>
      <c r="G2672" s="117"/>
      <c r="H2672" s="117"/>
      <c r="I2672" s="216"/>
      <c r="J2672" s="216"/>
      <c r="K2672" s="216"/>
      <c r="L2672" s="216"/>
      <c r="M2672" s="216"/>
      <c r="N2672" s="216"/>
      <c r="O2672" s="216"/>
      <c r="P2672" s="216"/>
      <c r="Q2672" s="216"/>
      <c r="R2672" s="216"/>
      <c r="S2672" s="216"/>
      <c r="T2672" s="216"/>
      <c r="U2672" s="216"/>
      <c r="V2672" s="216"/>
    </row>
    <row r="2673" spans="1:22" x14ac:dyDescent="0.3">
      <c r="A2673" s="117"/>
      <c r="B2673" s="117"/>
      <c r="C2673" s="117" t="s">
        <v>30</v>
      </c>
      <c r="D2673" s="117">
        <f>(E2654+F2673)</f>
        <v>64.800000000000011</v>
      </c>
      <c r="E2673" s="117" t="s">
        <v>20</v>
      </c>
      <c r="F2673" s="117">
        <f>(MAX(B2534:B2573)-MIN(B2534:B2573))*6.2</f>
        <v>55.800000000000004</v>
      </c>
      <c r="G2673" s="117"/>
      <c r="H2673" s="117"/>
      <c r="I2673" s="216"/>
      <c r="J2673" s="216"/>
      <c r="K2673" s="216"/>
      <c r="L2673" s="216"/>
      <c r="M2673" s="216"/>
      <c r="N2673" s="216"/>
      <c r="O2673" s="216"/>
      <c r="P2673" s="216"/>
      <c r="Q2673" s="216"/>
      <c r="R2673" s="216"/>
      <c r="S2673" s="216"/>
      <c r="T2673" s="216"/>
      <c r="U2673" s="216"/>
      <c r="V2673" s="216"/>
    </row>
    <row r="2674" spans="1:22" x14ac:dyDescent="0.3">
      <c r="A2674" s="117"/>
      <c r="B2674" s="117"/>
      <c r="C2674" s="117"/>
      <c r="D2674" s="117"/>
      <c r="E2674" s="117"/>
      <c r="F2674" s="117"/>
      <c r="G2674" s="117"/>
      <c r="H2674" s="117"/>
      <c r="I2674" s="216"/>
      <c r="J2674" s="216"/>
      <c r="K2674" s="216"/>
      <c r="L2674" s="216"/>
      <c r="M2674" s="216"/>
      <c r="N2674" s="216"/>
      <c r="O2674" s="216"/>
      <c r="P2674" s="216"/>
      <c r="Q2674" s="216"/>
      <c r="R2674" s="216"/>
      <c r="S2674" s="216"/>
      <c r="T2674" s="216"/>
      <c r="U2674" s="216"/>
      <c r="V2674" s="216"/>
    </row>
    <row r="2675" spans="1:22" x14ac:dyDescent="0.3">
      <c r="A2675" s="117"/>
      <c r="B2675" s="117"/>
      <c r="C2675" s="117" t="s">
        <v>22</v>
      </c>
      <c r="D2675" s="117" t="e">
        <f>IF(A2654&lt;D2671,0,F2665)</f>
        <v>#VALUE!</v>
      </c>
      <c r="E2675" s="117" t="s">
        <v>24</v>
      </c>
      <c r="F2675" s="117" t="e">
        <f>IF(A2615&gt;D2671,0,D2671)</f>
        <v>#VALUE!</v>
      </c>
      <c r="G2675" s="117"/>
      <c r="H2675" s="117"/>
      <c r="I2675" s="216"/>
      <c r="J2675" s="216"/>
      <c r="K2675" s="216"/>
      <c r="L2675" s="216"/>
      <c r="M2675" s="216"/>
      <c r="N2675" s="216"/>
      <c r="O2675" s="216"/>
      <c r="P2675" s="216"/>
      <c r="Q2675" s="216"/>
      <c r="R2675" s="216"/>
      <c r="S2675" s="216"/>
      <c r="T2675" s="216"/>
      <c r="U2675" s="216"/>
      <c r="V2675" s="216"/>
    </row>
    <row r="2676" spans="1:22" x14ac:dyDescent="0.3">
      <c r="A2676" s="117"/>
      <c r="B2676" s="117"/>
      <c r="C2676" s="117"/>
      <c r="D2676" s="117"/>
      <c r="E2676" s="117"/>
      <c r="F2676" s="117"/>
      <c r="G2676" s="117"/>
      <c r="H2676" s="117"/>
      <c r="I2676" s="216"/>
      <c r="J2676" s="216"/>
      <c r="K2676" s="216"/>
      <c r="L2676" s="216"/>
      <c r="M2676" s="216"/>
      <c r="N2676" s="216"/>
      <c r="O2676" s="216"/>
      <c r="P2676" s="216"/>
      <c r="Q2676" s="216"/>
      <c r="R2676" s="216"/>
      <c r="S2676" s="216"/>
      <c r="T2676" s="216"/>
      <c r="U2676" s="216"/>
      <c r="V2676" s="216"/>
    </row>
    <row r="2677" spans="1:22" x14ac:dyDescent="0.3">
      <c r="A2677" s="117"/>
      <c r="B2677" s="117"/>
      <c r="C2677" s="117" t="s">
        <v>23</v>
      </c>
      <c r="D2677" s="117" t="s">
        <v>21</v>
      </c>
      <c r="E2677" s="117"/>
      <c r="F2677" s="117"/>
      <c r="G2677" s="117"/>
      <c r="H2677" s="117"/>
      <c r="I2677" s="216"/>
      <c r="J2677" s="216"/>
      <c r="K2677" s="216"/>
      <c r="L2677" s="216"/>
      <c r="M2677" s="216"/>
      <c r="N2677" s="216"/>
      <c r="O2677" s="216"/>
      <c r="P2677" s="216"/>
      <c r="Q2677" s="216"/>
      <c r="R2677" s="216"/>
      <c r="S2677" s="216"/>
      <c r="T2677" s="216"/>
      <c r="U2677" s="216"/>
      <c r="V2677" s="216"/>
    </row>
    <row r="2678" spans="1:22" x14ac:dyDescent="0.3">
      <c r="A2678" s="117"/>
      <c r="B2678" s="117"/>
      <c r="C2678" s="117"/>
      <c r="D2678" s="117"/>
      <c r="E2678" s="117"/>
      <c r="F2678" s="117"/>
      <c r="G2678" s="117"/>
      <c r="H2678" s="117"/>
      <c r="I2678" s="216"/>
      <c r="J2678" s="216"/>
      <c r="K2678" s="216"/>
      <c r="L2678" s="216"/>
      <c r="M2678" s="216"/>
      <c r="N2678" s="216"/>
      <c r="O2678" s="216"/>
      <c r="P2678" s="216"/>
      <c r="Q2678" s="216"/>
      <c r="R2678" s="216"/>
      <c r="S2678" s="216"/>
      <c r="T2678" s="216"/>
      <c r="U2678" s="216"/>
      <c r="V2678" s="216"/>
    </row>
    <row r="2679" spans="1:22" x14ac:dyDescent="0.3">
      <c r="A2679" s="117"/>
      <c r="B2679" s="117"/>
      <c r="C2679" s="117"/>
      <c r="D2679" s="117"/>
      <c r="E2679" s="117"/>
      <c r="F2679" s="117"/>
      <c r="G2679" s="117"/>
      <c r="H2679" s="117"/>
      <c r="I2679" s="216"/>
      <c r="J2679" s="216"/>
      <c r="K2679" s="216"/>
      <c r="L2679" s="216"/>
      <c r="M2679" s="216"/>
      <c r="N2679" s="216"/>
      <c r="O2679" s="216"/>
      <c r="P2679" s="216"/>
      <c r="Q2679" s="216"/>
      <c r="R2679" s="216"/>
      <c r="S2679" s="216"/>
      <c r="T2679" s="216"/>
      <c r="U2679" s="216"/>
      <c r="V2679" s="216"/>
    </row>
    <row r="2680" spans="1:22" x14ac:dyDescent="0.3">
      <c r="A2680" s="117"/>
      <c r="B2680" s="117"/>
      <c r="C2680" s="117" t="s">
        <v>25</v>
      </c>
      <c r="D2680" s="117"/>
      <c r="E2680" s="117"/>
      <c r="F2680" s="117"/>
      <c r="G2680" s="117"/>
      <c r="H2680" s="117"/>
      <c r="I2680" s="216"/>
      <c r="J2680" s="216"/>
      <c r="K2680" s="216"/>
      <c r="L2680" s="216"/>
      <c r="M2680" s="216"/>
      <c r="N2680" s="216"/>
      <c r="O2680" s="216"/>
      <c r="P2680" s="216"/>
      <c r="Q2680" s="216"/>
      <c r="R2680" s="216"/>
      <c r="S2680" s="216"/>
      <c r="T2680" s="216"/>
      <c r="U2680" s="216"/>
      <c r="V2680" s="216"/>
    </row>
    <row r="2681" spans="1:22" x14ac:dyDescent="0.3">
      <c r="A2681" s="117"/>
      <c r="B2681" s="117"/>
      <c r="C2681" s="117"/>
      <c r="D2681" s="117"/>
      <c r="E2681" s="117"/>
      <c r="F2681" s="117"/>
      <c r="G2681" s="117"/>
      <c r="H2681" s="117"/>
      <c r="I2681" s="216"/>
      <c r="J2681" s="216"/>
      <c r="K2681" s="216"/>
      <c r="L2681" s="216"/>
      <c r="M2681" s="216"/>
      <c r="N2681" s="216"/>
      <c r="O2681" s="216"/>
      <c r="P2681" s="216"/>
      <c r="Q2681" s="216"/>
      <c r="R2681" s="216"/>
      <c r="S2681" s="216"/>
      <c r="T2681" s="216"/>
      <c r="U2681" s="216"/>
      <c r="V2681" s="216"/>
    </row>
    <row r="2682" spans="1:22" x14ac:dyDescent="0.3">
      <c r="A2682" s="117"/>
      <c r="B2682" s="117"/>
      <c r="C2682" s="117" t="s">
        <v>26</v>
      </c>
      <c r="D2682" s="117">
        <v>700</v>
      </c>
      <c r="E2682" s="117" t="s">
        <v>33</v>
      </c>
      <c r="F2682" s="117" t="e">
        <f>((2.71828184^(F2669*LN((D2682)+ABS(V2615-W2615)))+D2669)/((2.71828184^(F2669*LN((D2682)+ABS(V2615-W2615)))+D2669)+1))*1</f>
        <v>#VALUE!</v>
      </c>
      <c r="G2682" s="117"/>
      <c r="H2682" s="117"/>
      <c r="I2682" s="216"/>
      <c r="J2682" s="216"/>
      <c r="K2682" s="216"/>
      <c r="L2682" s="216"/>
      <c r="M2682" s="216"/>
      <c r="N2682" s="216"/>
      <c r="O2682" s="216"/>
      <c r="P2682" s="216"/>
      <c r="Q2682" s="216"/>
      <c r="R2682" s="216"/>
      <c r="S2682" s="216"/>
      <c r="T2682" s="216"/>
      <c r="U2682" s="216"/>
      <c r="V2682" s="216"/>
    </row>
    <row r="2683" spans="1:22" x14ac:dyDescent="0.3">
      <c r="A2683" s="117"/>
      <c r="B2683" s="117"/>
      <c r="C2683" s="117" t="s">
        <v>49</v>
      </c>
      <c r="D2683" s="117"/>
      <c r="E2683" s="117"/>
      <c r="F2683" s="117"/>
      <c r="G2683" s="117"/>
      <c r="H2683" s="117"/>
      <c r="I2683" s="216"/>
      <c r="J2683" s="216"/>
      <c r="K2683" s="216"/>
      <c r="L2683" s="216"/>
      <c r="M2683" s="216"/>
      <c r="N2683" s="216"/>
      <c r="O2683" s="216"/>
      <c r="P2683" s="216"/>
      <c r="Q2683" s="216"/>
      <c r="R2683" s="216"/>
      <c r="S2683" s="216"/>
      <c r="T2683" s="216"/>
      <c r="U2683" s="216"/>
      <c r="V2683" s="216"/>
    </row>
    <row r="2684" spans="1:22" x14ac:dyDescent="0.3">
      <c r="A2684" s="117"/>
      <c r="B2684" s="117"/>
      <c r="C2684" s="117"/>
      <c r="D2684" s="117"/>
      <c r="E2684" s="117"/>
      <c r="F2684" s="117"/>
      <c r="G2684" s="117"/>
      <c r="H2684" s="117"/>
      <c r="I2684" s="216"/>
      <c r="J2684" s="216"/>
      <c r="K2684" s="216"/>
      <c r="L2684" s="216"/>
      <c r="M2684" s="216"/>
      <c r="N2684" s="216"/>
      <c r="O2684" s="216"/>
      <c r="P2684" s="216"/>
      <c r="Q2684" s="216"/>
      <c r="R2684" s="216"/>
      <c r="S2684" s="216"/>
      <c r="T2684" s="216"/>
      <c r="U2684" s="216"/>
      <c r="V2684" s="216"/>
    </row>
    <row r="2685" spans="1:22" x14ac:dyDescent="0.3">
      <c r="A2685" s="117"/>
      <c r="B2685" s="117"/>
      <c r="C2685" s="117" t="s">
        <v>27</v>
      </c>
      <c r="D2685" s="117">
        <v>302.83999999999997</v>
      </c>
      <c r="E2685" s="117" t="s">
        <v>34</v>
      </c>
      <c r="F2685" s="117" t="e">
        <f>(2.71828184^((LN((D2685/D2673)/(1-(D2685/D2673)))-D2669)/F2669))</f>
        <v>#NUM!</v>
      </c>
      <c r="G2685" s="117"/>
      <c r="H2685" s="117"/>
      <c r="I2685" s="216"/>
      <c r="J2685" s="216"/>
      <c r="K2685" s="216"/>
      <c r="L2685" s="216"/>
      <c r="M2685" s="216"/>
      <c r="N2685" s="216"/>
      <c r="O2685" s="216"/>
      <c r="P2685" s="216"/>
      <c r="Q2685" s="216"/>
      <c r="R2685" s="216"/>
      <c r="S2685" s="216"/>
      <c r="T2685" s="216"/>
      <c r="U2685" s="216"/>
      <c r="V2685" s="216"/>
    </row>
    <row r="2686" spans="1:22" x14ac:dyDescent="0.3">
      <c r="A2686" s="117"/>
      <c r="B2686" s="117"/>
      <c r="C2686" s="117" t="s">
        <v>38</v>
      </c>
      <c r="D2686" s="117"/>
      <c r="E2686" s="117"/>
      <c r="F2686" s="117"/>
      <c r="G2686" s="117"/>
      <c r="H2686" s="117"/>
      <c r="I2686" s="216"/>
      <c r="J2686" s="216"/>
      <c r="K2686" s="216"/>
      <c r="L2686" s="216"/>
      <c r="M2686" s="216"/>
      <c r="N2686" s="216"/>
      <c r="O2686" s="216"/>
      <c r="P2686" s="216"/>
      <c r="Q2686" s="216"/>
      <c r="R2686" s="216"/>
      <c r="S2686" s="216"/>
      <c r="T2686" s="216"/>
      <c r="U2686" s="216"/>
      <c r="V2686" s="216"/>
    </row>
    <row r="2687" spans="1:22" x14ac:dyDescent="0.3">
      <c r="A2687" s="117"/>
      <c r="B2687" s="117"/>
      <c r="C2687" s="117" t="s">
        <v>39</v>
      </c>
      <c r="D2687" s="117"/>
      <c r="E2687" s="117"/>
      <c r="F2687" s="117"/>
      <c r="G2687" s="117"/>
      <c r="H2687" s="117"/>
      <c r="I2687" s="216"/>
      <c r="J2687" s="216"/>
      <c r="K2687" s="216"/>
      <c r="L2687" s="216"/>
      <c r="M2687" s="216"/>
      <c r="N2687" s="216"/>
      <c r="O2687" s="216"/>
      <c r="P2687" s="216"/>
      <c r="Q2687" s="216"/>
      <c r="R2687" s="216"/>
      <c r="S2687" s="216"/>
      <c r="T2687" s="216"/>
      <c r="U2687" s="216"/>
      <c r="V2687" s="216"/>
    </row>
    <row r="2688" spans="1:22" x14ac:dyDescent="0.3">
      <c r="A2688" s="117"/>
      <c r="B2688" s="117"/>
      <c r="C2688" s="117"/>
      <c r="D2688" s="117"/>
      <c r="E2688" s="117"/>
      <c r="F2688" s="117"/>
      <c r="G2688" s="117"/>
      <c r="H2688" s="117"/>
      <c r="I2688" s="216"/>
      <c r="J2688" s="216"/>
      <c r="K2688" s="216"/>
      <c r="L2688" s="216"/>
      <c r="M2688" s="216"/>
      <c r="N2688" s="216"/>
      <c r="O2688" s="216"/>
      <c r="P2688" s="216"/>
      <c r="Q2688" s="216"/>
      <c r="R2688" s="216"/>
      <c r="S2688" s="216"/>
      <c r="T2688" s="216"/>
      <c r="U2688" s="216"/>
      <c r="V2688" s="216"/>
    </row>
    <row r="2689" spans="1:22" x14ac:dyDescent="0.3">
      <c r="A2689" s="117"/>
      <c r="B2689" s="117"/>
      <c r="C2689" s="117"/>
      <c r="D2689" s="117"/>
      <c r="E2689" s="117"/>
      <c r="F2689" s="117"/>
      <c r="G2689" s="117"/>
      <c r="H2689" s="117"/>
      <c r="I2689" s="216"/>
      <c r="J2689" s="216"/>
      <c r="K2689" s="216"/>
      <c r="L2689" s="216"/>
      <c r="M2689" s="216"/>
      <c r="N2689" s="216"/>
      <c r="O2689" s="216"/>
      <c r="P2689" s="216"/>
      <c r="Q2689" s="216"/>
      <c r="R2689" s="216"/>
      <c r="S2689" s="216"/>
      <c r="T2689" s="216"/>
      <c r="U2689" s="216"/>
      <c r="V2689" s="216"/>
    </row>
    <row r="2690" spans="1:22" x14ac:dyDescent="0.3">
      <c r="A2690" s="117"/>
      <c r="B2690" s="117"/>
      <c r="C2690" s="117"/>
      <c r="D2690" s="117"/>
      <c r="E2690" s="117"/>
      <c r="F2690" s="117"/>
      <c r="G2690" s="117"/>
      <c r="H2690" s="117"/>
      <c r="I2690" s="216"/>
      <c r="J2690" s="216"/>
      <c r="K2690" s="216"/>
      <c r="L2690" s="216"/>
      <c r="M2690" s="216"/>
      <c r="N2690" s="216"/>
      <c r="O2690" s="216"/>
      <c r="P2690" s="216"/>
      <c r="Q2690" s="216"/>
      <c r="R2690" s="216"/>
      <c r="S2690" s="216"/>
      <c r="T2690" s="216"/>
      <c r="U2690" s="216"/>
      <c r="V2690" s="216"/>
    </row>
    <row r="2691" spans="1:22" x14ac:dyDescent="0.3">
      <c r="A2691" s="117"/>
      <c r="B2691" s="117"/>
      <c r="C2691" s="117"/>
      <c r="D2691" s="117"/>
      <c r="E2691" s="117"/>
      <c r="F2691" s="117"/>
      <c r="G2691" s="117"/>
      <c r="H2691" s="117"/>
      <c r="I2691" s="216"/>
      <c r="J2691" s="216"/>
      <c r="K2691" s="216"/>
      <c r="L2691" s="216"/>
      <c r="M2691" s="216"/>
      <c r="N2691" s="216"/>
      <c r="O2691" s="216"/>
      <c r="P2691" s="216"/>
      <c r="Q2691" s="216"/>
      <c r="R2691" s="216"/>
      <c r="S2691" s="216"/>
      <c r="T2691" s="216"/>
      <c r="U2691" s="216"/>
      <c r="V2691" s="216"/>
    </row>
    <row r="2692" spans="1:22" x14ac:dyDescent="0.3">
      <c r="A2692" s="117"/>
      <c r="B2692" s="117"/>
      <c r="C2692" s="117"/>
      <c r="D2692" s="117"/>
      <c r="E2692" s="117"/>
      <c r="F2692" s="117"/>
      <c r="G2692" s="117"/>
      <c r="H2692" s="117"/>
      <c r="I2692" s="216"/>
      <c r="J2692" s="216"/>
      <c r="K2692" s="216"/>
      <c r="L2692" s="216"/>
      <c r="M2692" s="216"/>
      <c r="N2692" s="216"/>
      <c r="O2692" s="216"/>
      <c r="P2692" s="216"/>
      <c r="Q2692" s="216"/>
      <c r="R2692" s="216"/>
      <c r="S2692" s="216"/>
      <c r="T2692" s="216"/>
      <c r="U2692" s="216"/>
      <c r="V2692" s="216"/>
    </row>
    <row r="2693" spans="1:22" x14ac:dyDescent="0.3">
      <c r="A2693" s="117"/>
      <c r="B2693" s="117"/>
      <c r="C2693" s="117"/>
      <c r="D2693" s="117"/>
      <c r="E2693" s="117"/>
      <c r="F2693" s="117"/>
      <c r="G2693" s="117"/>
      <c r="H2693" s="117"/>
      <c r="I2693" s="216"/>
      <c r="J2693" s="216"/>
      <c r="K2693" s="216"/>
      <c r="L2693" s="216"/>
      <c r="M2693" s="216"/>
      <c r="N2693" s="216"/>
      <c r="O2693" s="216"/>
      <c r="P2693" s="216"/>
      <c r="Q2693" s="216"/>
      <c r="R2693" s="216"/>
      <c r="S2693" s="216"/>
      <c r="T2693" s="216"/>
      <c r="U2693" s="216"/>
      <c r="V2693" s="216"/>
    </row>
    <row r="2694" spans="1:22" x14ac:dyDescent="0.3">
      <c r="A2694" s="117"/>
      <c r="B2694" s="117"/>
      <c r="C2694" s="117"/>
      <c r="D2694" s="117"/>
      <c r="E2694" s="117"/>
      <c r="F2694" s="117"/>
      <c r="G2694" s="117"/>
      <c r="H2694" s="117"/>
      <c r="I2694" s="216"/>
      <c r="J2694" s="216"/>
      <c r="K2694" s="216"/>
      <c r="L2694" s="216"/>
      <c r="M2694" s="216"/>
      <c r="N2694" s="216"/>
      <c r="O2694" s="216"/>
      <c r="P2694" s="216"/>
      <c r="Q2694" s="216"/>
      <c r="R2694" s="216"/>
      <c r="S2694" s="216"/>
      <c r="T2694" s="216"/>
      <c r="U2694" s="216"/>
      <c r="V2694" s="216"/>
    </row>
    <row r="2695" spans="1:22" x14ac:dyDescent="0.3">
      <c r="A2695" s="117" t="s">
        <v>7</v>
      </c>
      <c r="B2695" s="117" t="s">
        <v>8</v>
      </c>
      <c r="C2695" s="117" t="s">
        <v>12</v>
      </c>
      <c r="D2695" s="117" t="s">
        <v>9</v>
      </c>
      <c r="E2695" s="117" t="s">
        <v>10</v>
      </c>
      <c r="F2695" s="117" t="s">
        <v>17</v>
      </c>
      <c r="G2695" s="117" t="s">
        <v>14</v>
      </c>
      <c r="H2695" s="117"/>
      <c r="I2695" s="216"/>
      <c r="J2695" s="216"/>
      <c r="K2695" s="216"/>
      <c r="L2695" s="216"/>
      <c r="M2695" s="216"/>
      <c r="N2695" s="216"/>
      <c r="O2695" s="216"/>
      <c r="P2695" s="216"/>
      <c r="Q2695" s="216"/>
      <c r="R2695" s="216"/>
      <c r="S2695" s="216"/>
      <c r="T2695" s="216"/>
      <c r="U2695" s="216"/>
      <c r="V2695" s="216"/>
    </row>
    <row r="2696" spans="1:22" x14ac:dyDescent="0.3">
      <c r="A2696" s="117">
        <f t="shared" ref="A2696:B2715" si="185">A6</f>
        <v>0</v>
      </c>
      <c r="B2696" s="117">
        <f t="shared" si="185"/>
        <v>0</v>
      </c>
      <c r="C2696" s="117">
        <f t="shared" ref="C2696:C2735" si="186">(A2696^2)</f>
        <v>0</v>
      </c>
      <c r="D2696" s="117">
        <f>IF(B2696=0,E2696,B2696)</f>
        <v>9</v>
      </c>
      <c r="E2696" s="117">
        <f>MAX(B2696:B2735)</f>
        <v>9</v>
      </c>
      <c r="F2696" s="117">
        <f>IF(B2696="","",(((E2696+F2754)/(D2696))-10^-0.0000001)^-1)</f>
        <v>0.15624999437845524</v>
      </c>
      <c r="G2696" s="117">
        <f>IF(B2696="",1,F2696)</f>
        <v>0.15624999437845524</v>
      </c>
      <c r="H2696" s="117"/>
      <c r="I2696" s="216"/>
      <c r="J2696" s="216"/>
      <c r="K2696" s="216"/>
      <c r="L2696" s="216"/>
      <c r="M2696" s="216"/>
      <c r="N2696" s="216"/>
      <c r="O2696" s="216"/>
      <c r="P2696" s="216"/>
      <c r="Q2696" s="216"/>
      <c r="R2696" s="216"/>
      <c r="S2696" s="216"/>
      <c r="T2696" s="216"/>
      <c r="U2696" s="216"/>
      <c r="V2696" s="216"/>
    </row>
    <row r="2697" spans="1:22" x14ac:dyDescent="0.3">
      <c r="A2697" s="117">
        <f t="shared" si="185"/>
        <v>0</v>
      </c>
      <c r="B2697" s="117">
        <f t="shared" si="185"/>
        <v>0</v>
      </c>
      <c r="C2697" s="117">
        <f t="shared" si="186"/>
        <v>0</v>
      </c>
      <c r="D2697" s="117">
        <f t="shared" ref="D2697:D2735" si="187">IF(B2697=0,E2697,B2697)</f>
        <v>9</v>
      </c>
      <c r="E2697" s="117">
        <f>(E2696)</f>
        <v>9</v>
      </c>
      <c r="F2697" s="117">
        <f>IF(B2697="","",(((E2697+F2754)/(D2697))-10^-0.0000001)^-1)</f>
        <v>0.15624999437845524</v>
      </c>
      <c r="G2697" s="117">
        <f t="shared" ref="G2697:G2735" si="188">IF(B2697="",1,F2697)</f>
        <v>0.15624999437845524</v>
      </c>
      <c r="H2697" s="117"/>
      <c r="I2697" s="216"/>
      <c r="J2697" s="216"/>
      <c r="K2697" s="216"/>
      <c r="L2697" s="216"/>
      <c r="M2697" s="216"/>
      <c r="N2697" s="216"/>
      <c r="O2697" s="216"/>
      <c r="P2697" s="216"/>
      <c r="Q2697" s="216"/>
      <c r="R2697" s="216"/>
      <c r="S2697" s="216"/>
      <c r="T2697" s="216"/>
      <c r="U2697" s="216"/>
      <c r="V2697" s="216"/>
    </row>
    <row r="2698" spans="1:22" x14ac:dyDescent="0.3">
      <c r="A2698" s="117">
        <f t="shared" si="185"/>
        <v>0</v>
      </c>
      <c r="B2698" s="117">
        <f t="shared" si="185"/>
        <v>0</v>
      </c>
      <c r="C2698" s="117">
        <f t="shared" si="186"/>
        <v>0</v>
      </c>
      <c r="D2698" s="117">
        <f t="shared" si="187"/>
        <v>9</v>
      </c>
      <c r="E2698" s="117">
        <f t="shared" ref="E2698:E2735" si="189">(E2697)</f>
        <v>9</v>
      </c>
      <c r="F2698" s="117">
        <f>IF(B2698="","",(((E2698+F2754)/(D2698))-10^-0.0000001)^-1)</f>
        <v>0.15624999437845524</v>
      </c>
      <c r="G2698" s="117">
        <f t="shared" si="188"/>
        <v>0.15624999437845524</v>
      </c>
      <c r="H2698" s="117"/>
      <c r="I2698" s="216"/>
      <c r="J2698" s="216"/>
      <c r="K2698" s="216"/>
      <c r="L2698" s="216"/>
      <c r="M2698" s="216"/>
      <c r="N2698" s="216"/>
      <c r="O2698" s="216"/>
      <c r="P2698" s="216"/>
      <c r="Q2698" s="216"/>
      <c r="R2698" s="216"/>
      <c r="S2698" s="216"/>
      <c r="T2698" s="216"/>
      <c r="U2698" s="216"/>
      <c r="V2698" s="216"/>
    </row>
    <row r="2699" spans="1:22" x14ac:dyDescent="0.3">
      <c r="A2699" s="117">
        <f t="shared" si="185"/>
        <v>0</v>
      </c>
      <c r="B2699" s="117">
        <f t="shared" si="185"/>
        <v>0</v>
      </c>
      <c r="C2699" s="117">
        <f t="shared" si="186"/>
        <v>0</v>
      </c>
      <c r="D2699" s="117">
        <f t="shared" si="187"/>
        <v>9</v>
      </c>
      <c r="E2699" s="117">
        <f t="shared" si="189"/>
        <v>9</v>
      </c>
      <c r="F2699" s="117">
        <f>IF(B2699="","",(((E2699+F2754)/(D2699))-10^-0.0000001)^-1)</f>
        <v>0.15624999437845524</v>
      </c>
      <c r="G2699" s="117">
        <f t="shared" si="188"/>
        <v>0.15624999437845524</v>
      </c>
      <c r="H2699" s="117"/>
      <c r="I2699" s="216"/>
      <c r="J2699" s="216"/>
      <c r="K2699" s="216"/>
      <c r="L2699" s="216"/>
      <c r="M2699" s="216"/>
      <c r="N2699" s="216"/>
      <c r="O2699" s="216"/>
      <c r="P2699" s="216"/>
      <c r="Q2699" s="216"/>
      <c r="R2699" s="216"/>
      <c r="S2699" s="216"/>
      <c r="T2699" s="216"/>
      <c r="U2699" s="216"/>
      <c r="V2699" s="216"/>
    </row>
    <row r="2700" spans="1:22" x14ac:dyDescent="0.3">
      <c r="A2700" s="117">
        <f t="shared" si="185"/>
        <v>0</v>
      </c>
      <c r="B2700" s="117">
        <f t="shared" si="185"/>
        <v>0</v>
      </c>
      <c r="C2700" s="117">
        <f t="shared" si="186"/>
        <v>0</v>
      </c>
      <c r="D2700" s="117">
        <f t="shared" si="187"/>
        <v>9</v>
      </c>
      <c r="E2700" s="117">
        <f t="shared" si="189"/>
        <v>9</v>
      </c>
      <c r="F2700" s="117">
        <f>IF(B2700="","",(((E2700+F2754)/(D2700))-10^-0.0000001)^-1)</f>
        <v>0.15624999437845524</v>
      </c>
      <c r="G2700" s="117">
        <f t="shared" si="188"/>
        <v>0.15624999437845524</v>
      </c>
      <c r="H2700" s="117"/>
      <c r="I2700" s="216"/>
      <c r="J2700" s="216"/>
      <c r="K2700" s="216"/>
      <c r="L2700" s="216"/>
      <c r="M2700" s="216"/>
      <c r="N2700" s="216"/>
      <c r="O2700" s="216"/>
      <c r="P2700" s="216"/>
      <c r="Q2700" s="216"/>
      <c r="R2700" s="216"/>
      <c r="S2700" s="216"/>
      <c r="T2700" s="216"/>
      <c r="U2700" s="216"/>
      <c r="V2700" s="216"/>
    </row>
    <row r="2701" spans="1:22" x14ac:dyDescent="0.3">
      <c r="A2701" s="117">
        <f t="shared" si="185"/>
        <v>0</v>
      </c>
      <c r="B2701" s="117">
        <f t="shared" si="185"/>
        <v>0</v>
      </c>
      <c r="C2701" s="117">
        <f t="shared" si="186"/>
        <v>0</v>
      </c>
      <c r="D2701" s="117">
        <f t="shared" si="187"/>
        <v>9</v>
      </c>
      <c r="E2701" s="117">
        <f t="shared" si="189"/>
        <v>9</v>
      </c>
      <c r="F2701" s="117">
        <f>IF(B2701="","",(((E2701+F2754)/(D2701))-10^-0.0000001)^-1)</f>
        <v>0.15624999437845524</v>
      </c>
      <c r="G2701" s="117">
        <f t="shared" si="188"/>
        <v>0.15624999437845524</v>
      </c>
      <c r="H2701" s="117"/>
      <c r="I2701" s="216"/>
      <c r="J2701" s="216"/>
      <c r="K2701" s="216"/>
      <c r="L2701" s="216"/>
      <c r="M2701" s="216"/>
      <c r="N2701" s="216"/>
      <c r="O2701" s="216"/>
      <c r="P2701" s="216"/>
      <c r="Q2701" s="216"/>
      <c r="R2701" s="216"/>
      <c r="S2701" s="216"/>
      <c r="T2701" s="216"/>
      <c r="U2701" s="216"/>
      <c r="V2701" s="216"/>
    </row>
    <row r="2702" spans="1:22" x14ac:dyDescent="0.3">
      <c r="A2702" s="117">
        <f t="shared" si="185"/>
        <v>0</v>
      </c>
      <c r="B2702" s="117">
        <f t="shared" si="185"/>
        <v>0</v>
      </c>
      <c r="C2702" s="117">
        <f t="shared" si="186"/>
        <v>0</v>
      </c>
      <c r="D2702" s="117">
        <f t="shared" si="187"/>
        <v>9</v>
      </c>
      <c r="E2702" s="117">
        <f t="shared" si="189"/>
        <v>9</v>
      </c>
      <c r="F2702" s="117">
        <f>IF(B2702="","",(((E2702+F2754)/(D2702))-10^-0.0000001)^-1)</f>
        <v>0.15624999437845524</v>
      </c>
      <c r="G2702" s="117">
        <f t="shared" si="188"/>
        <v>0.15624999437845524</v>
      </c>
      <c r="H2702" s="117"/>
      <c r="I2702" s="216"/>
      <c r="J2702" s="216"/>
      <c r="K2702" s="216"/>
      <c r="L2702" s="216"/>
      <c r="M2702" s="216"/>
      <c r="N2702" s="216"/>
      <c r="O2702" s="216"/>
      <c r="P2702" s="216"/>
      <c r="Q2702" s="216"/>
      <c r="R2702" s="216"/>
      <c r="S2702" s="216"/>
      <c r="T2702" s="216"/>
      <c r="U2702" s="216"/>
      <c r="V2702" s="216"/>
    </row>
    <row r="2703" spans="1:22" x14ac:dyDescent="0.3">
      <c r="A2703" s="117">
        <f t="shared" si="185"/>
        <v>0</v>
      </c>
      <c r="B2703" s="117">
        <f t="shared" si="185"/>
        <v>0</v>
      </c>
      <c r="C2703" s="117">
        <f t="shared" si="186"/>
        <v>0</v>
      </c>
      <c r="D2703" s="117">
        <f t="shared" si="187"/>
        <v>9</v>
      </c>
      <c r="E2703" s="117">
        <f t="shared" si="189"/>
        <v>9</v>
      </c>
      <c r="F2703" s="117">
        <f>IF(B2703="","",(((E2703+F2754)/(D2703))-10^-0.0000001)^-1)</f>
        <v>0.15624999437845524</v>
      </c>
      <c r="G2703" s="117">
        <f t="shared" si="188"/>
        <v>0.15624999437845524</v>
      </c>
      <c r="H2703" s="117"/>
      <c r="I2703" s="216"/>
      <c r="J2703" s="216"/>
      <c r="K2703" s="216"/>
      <c r="L2703" s="216"/>
      <c r="M2703" s="216"/>
      <c r="N2703" s="216"/>
      <c r="O2703" s="216"/>
      <c r="P2703" s="216"/>
      <c r="Q2703" s="216"/>
      <c r="R2703" s="216"/>
      <c r="S2703" s="216"/>
      <c r="T2703" s="216"/>
      <c r="U2703" s="216"/>
      <c r="V2703" s="216"/>
    </row>
    <row r="2704" spans="1:22" x14ac:dyDescent="0.3">
      <c r="A2704" s="117">
        <f t="shared" si="185"/>
        <v>0</v>
      </c>
      <c r="B2704" s="117">
        <f t="shared" si="185"/>
        <v>0</v>
      </c>
      <c r="C2704" s="117">
        <f t="shared" si="186"/>
        <v>0</v>
      </c>
      <c r="D2704" s="117">
        <f t="shared" si="187"/>
        <v>9</v>
      </c>
      <c r="E2704" s="117">
        <f t="shared" si="189"/>
        <v>9</v>
      </c>
      <c r="F2704" s="117">
        <f>IF(B2704="","",(((E2704+F2754)/(D2704))-10^-0.0000001)^-1)</f>
        <v>0.15624999437845524</v>
      </c>
      <c r="G2704" s="117">
        <f t="shared" si="188"/>
        <v>0.15624999437845524</v>
      </c>
      <c r="H2704" s="117"/>
      <c r="I2704" s="216"/>
      <c r="J2704" s="216"/>
      <c r="K2704" s="216"/>
      <c r="L2704" s="216"/>
      <c r="M2704" s="216"/>
      <c r="N2704" s="216"/>
      <c r="O2704" s="216"/>
      <c r="P2704" s="216"/>
      <c r="Q2704" s="216"/>
      <c r="R2704" s="216"/>
      <c r="S2704" s="216"/>
      <c r="T2704" s="216"/>
      <c r="U2704" s="216"/>
      <c r="V2704" s="216"/>
    </row>
    <row r="2705" spans="1:22" x14ac:dyDescent="0.3">
      <c r="A2705" s="117">
        <f t="shared" si="185"/>
        <v>0</v>
      </c>
      <c r="B2705" s="117">
        <f t="shared" si="185"/>
        <v>0</v>
      </c>
      <c r="C2705" s="117">
        <f t="shared" si="186"/>
        <v>0</v>
      </c>
      <c r="D2705" s="117">
        <f t="shared" si="187"/>
        <v>9</v>
      </c>
      <c r="E2705" s="117">
        <f t="shared" si="189"/>
        <v>9</v>
      </c>
      <c r="F2705" s="117">
        <f>IF(B2705="","",(((E2705+F2754)/(D2705))-10^-0.0000001)^-1)</f>
        <v>0.15624999437845524</v>
      </c>
      <c r="G2705" s="117">
        <f t="shared" si="188"/>
        <v>0.15624999437845524</v>
      </c>
      <c r="H2705" s="117"/>
      <c r="I2705" s="216"/>
      <c r="J2705" s="216"/>
      <c r="K2705" s="216"/>
      <c r="L2705" s="216"/>
      <c r="M2705" s="216"/>
      <c r="N2705" s="216"/>
      <c r="O2705" s="216"/>
      <c r="P2705" s="216"/>
      <c r="Q2705" s="216"/>
      <c r="R2705" s="216"/>
      <c r="S2705" s="216"/>
      <c r="T2705" s="216"/>
      <c r="U2705" s="216"/>
      <c r="V2705" s="216"/>
    </row>
    <row r="2706" spans="1:22" x14ac:dyDescent="0.3">
      <c r="A2706" s="117">
        <f t="shared" si="185"/>
        <v>0</v>
      </c>
      <c r="B2706" s="117">
        <f t="shared" si="185"/>
        <v>0</v>
      </c>
      <c r="C2706" s="117">
        <f t="shared" si="186"/>
        <v>0</v>
      </c>
      <c r="D2706" s="117">
        <f t="shared" si="187"/>
        <v>9</v>
      </c>
      <c r="E2706" s="117">
        <f t="shared" si="189"/>
        <v>9</v>
      </c>
      <c r="F2706" s="117">
        <f>IF(B2706="","",(((E2706+F2754)/(D2706))-10^-0.0000001)^-1)</f>
        <v>0.15624999437845524</v>
      </c>
      <c r="G2706" s="117">
        <f t="shared" si="188"/>
        <v>0.15624999437845524</v>
      </c>
      <c r="H2706" s="117"/>
      <c r="I2706" s="216"/>
      <c r="J2706" s="216"/>
      <c r="K2706" s="216"/>
      <c r="L2706" s="216"/>
      <c r="M2706" s="216"/>
      <c r="N2706" s="216"/>
      <c r="O2706" s="216"/>
      <c r="P2706" s="216"/>
      <c r="Q2706" s="216"/>
      <c r="R2706" s="216"/>
      <c r="S2706" s="216"/>
      <c r="T2706" s="216"/>
      <c r="U2706" s="216"/>
      <c r="V2706" s="216"/>
    </row>
    <row r="2707" spans="1:22" x14ac:dyDescent="0.3">
      <c r="A2707" s="117">
        <f t="shared" si="185"/>
        <v>0</v>
      </c>
      <c r="B2707" s="117">
        <f t="shared" si="185"/>
        <v>0</v>
      </c>
      <c r="C2707" s="117">
        <f t="shared" si="186"/>
        <v>0</v>
      </c>
      <c r="D2707" s="117">
        <f t="shared" si="187"/>
        <v>9</v>
      </c>
      <c r="E2707" s="117">
        <f t="shared" si="189"/>
        <v>9</v>
      </c>
      <c r="F2707" s="117">
        <f>IF(B2707="","",(((E2707+F2754)/(D2707))-10^-0.0000001)^-1)</f>
        <v>0.15624999437845524</v>
      </c>
      <c r="G2707" s="117">
        <f t="shared" si="188"/>
        <v>0.15624999437845524</v>
      </c>
      <c r="H2707" s="117"/>
      <c r="I2707" s="216"/>
      <c r="J2707" s="216"/>
      <c r="K2707" s="216"/>
      <c r="L2707" s="216"/>
      <c r="M2707" s="216"/>
      <c r="N2707" s="216"/>
      <c r="O2707" s="216"/>
      <c r="P2707" s="216"/>
      <c r="Q2707" s="216"/>
      <c r="R2707" s="216"/>
      <c r="S2707" s="216"/>
      <c r="T2707" s="216"/>
      <c r="U2707" s="216"/>
      <c r="V2707" s="216"/>
    </row>
    <row r="2708" spans="1:22" x14ac:dyDescent="0.3">
      <c r="A2708" s="117">
        <f t="shared" si="185"/>
        <v>0</v>
      </c>
      <c r="B2708" s="117">
        <f t="shared" si="185"/>
        <v>0</v>
      </c>
      <c r="C2708" s="117">
        <f t="shared" si="186"/>
        <v>0</v>
      </c>
      <c r="D2708" s="117">
        <f t="shared" si="187"/>
        <v>9</v>
      </c>
      <c r="E2708" s="117">
        <f t="shared" si="189"/>
        <v>9</v>
      </c>
      <c r="F2708" s="117">
        <f>IF(B2708="","",(((E2708+F2754)/(D2708))-10^-0.0000001)^-1)</f>
        <v>0.15624999437845524</v>
      </c>
      <c r="G2708" s="117">
        <f t="shared" si="188"/>
        <v>0.15624999437845524</v>
      </c>
      <c r="H2708" s="117"/>
      <c r="I2708" s="216"/>
      <c r="J2708" s="216"/>
      <c r="K2708" s="216"/>
      <c r="L2708" s="216"/>
      <c r="M2708" s="216"/>
      <c r="N2708" s="216"/>
      <c r="O2708" s="216"/>
      <c r="P2708" s="216"/>
      <c r="Q2708" s="216"/>
      <c r="R2708" s="216"/>
      <c r="S2708" s="216"/>
      <c r="T2708" s="216"/>
      <c r="U2708" s="216"/>
      <c r="V2708" s="216"/>
    </row>
    <row r="2709" spans="1:22" x14ac:dyDescent="0.3">
      <c r="A2709" s="117">
        <f t="shared" si="185"/>
        <v>0</v>
      </c>
      <c r="B2709" s="117">
        <f t="shared" si="185"/>
        <v>0</v>
      </c>
      <c r="C2709" s="117">
        <f t="shared" si="186"/>
        <v>0</v>
      </c>
      <c r="D2709" s="117">
        <f t="shared" si="187"/>
        <v>9</v>
      </c>
      <c r="E2709" s="117">
        <f t="shared" si="189"/>
        <v>9</v>
      </c>
      <c r="F2709" s="117">
        <f>IF(B2709="","",(((E2709+F2754)/(D2709))-10^-0.0000001)^-1)</f>
        <v>0.15624999437845524</v>
      </c>
      <c r="G2709" s="117">
        <f t="shared" si="188"/>
        <v>0.15624999437845524</v>
      </c>
      <c r="H2709" s="117"/>
      <c r="I2709" s="216"/>
      <c r="J2709" s="216"/>
      <c r="K2709" s="216"/>
      <c r="L2709" s="216"/>
      <c r="M2709" s="216"/>
      <c r="N2709" s="216"/>
      <c r="O2709" s="216"/>
      <c r="P2709" s="216"/>
      <c r="Q2709" s="216"/>
      <c r="R2709" s="216"/>
      <c r="S2709" s="216"/>
      <c r="T2709" s="216"/>
      <c r="U2709" s="216"/>
      <c r="V2709" s="216"/>
    </row>
    <row r="2710" spans="1:22" x14ac:dyDescent="0.3">
      <c r="A2710" s="117">
        <f t="shared" si="185"/>
        <v>0</v>
      </c>
      <c r="B2710" s="117">
        <f t="shared" si="185"/>
        <v>0</v>
      </c>
      <c r="C2710" s="117">
        <f t="shared" si="186"/>
        <v>0</v>
      </c>
      <c r="D2710" s="117">
        <f t="shared" si="187"/>
        <v>9</v>
      </c>
      <c r="E2710" s="117">
        <f t="shared" si="189"/>
        <v>9</v>
      </c>
      <c r="F2710" s="117">
        <f>IF(B2710="","",(((E2710+F2754)/(D2710))-10^-0.0000001)^-1)</f>
        <v>0.15624999437845524</v>
      </c>
      <c r="G2710" s="117">
        <f t="shared" si="188"/>
        <v>0.15624999437845524</v>
      </c>
      <c r="H2710" s="117"/>
      <c r="I2710" s="216"/>
      <c r="J2710" s="216"/>
      <c r="K2710" s="216"/>
      <c r="L2710" s="216"/>
      <c r="M2710" s="216"/>
      <c r="N2710" s="216"/>
      <c r="O2710" s="216"/>
      <c r="P2710" s="216"/>
      <c r="Q2710" s="216"/>
      <c r="R2710" s="216"/>
      <c r="S2710" s="216"/>
      <c r="T2710" s="216"/>
      <c r="U2710" s="216"/>
      <c r="V2710" s="216"/>
    </row>
    <row r="2711" spans="1:22" x14ac:dyDescent="0.3">
      <c r="A2711" s="117">
        <f t="shared" si="185"/>
        <v>0</v>
      </c>
      <c r="B2711" s="117">
        <f t="shared" si="185"/>
        <v>0</v>
      </c>
      <c r="C2711" s="117">
        <f t="shared" si="186"/>
        <v>0</v>
      </c>
      <c r="D2711" s="117">
        <f t="shared" si="187"/>
        <v>9</v>
      </c>
      <c r="E2711" s="117">
        <f t="shared" si="189"/>
        <v>9</v>
      </c>
      <c r="F2711" s="117">
        <f>IF(B2711="","",(((E2711+F2754)/(D2711))-10^-0.0000001)^-1)</f>
        <v>0.15624999437845524</v>
      </c>
      <c r="G2711" s="117">
        <f t="shared" si="188"/>
        <v>0.15624999437845524</v>
      </c>
      <c r="H2711" s="117"/>
      <c r="I2711" s="216"/>
      <c r="J2711" s="216"/>
      <c r="K2711" s="216"/>
      <c r="L2711" s="216"/>
      <c r="M2711" s="216"/>
      <c r="N2711" s="216"/>
      <c r="O2711" s="216"/>
      <c r="P2711" s="216"/>
      <c r="Q2711" s="216"/>
      <c r="R2711" s="216"/>
      <c r="S2711" s="216"/>
      <c r="T2711" s="216"/>
      <c r="U2711" s="216"/>
      <c r="V2711" s="216"/>
    </row>
    <row r="2712" spans="1:22" x14ac:dyDescent="0.3">
      <c r="A2712" s="117" t="str">
        <f t="shared" si="185"/>
        <v>Vorgaben (xWP1 - xs - xWP2)</v>
      </c>
      <c r="B2712" s="117">
        <f t="shared" si="185"/>
        <v>9</v>
      </c>
      <c r="C2712" s="117" t="e">
        <f t="shared" si="186"/>
        <v>#VALUE!</v>
      </c>
      <c r="D2712" s="117">
        <f t="shared" si="187"/>
        <v>9</v>
      </c>
      <c r="E2712" s="117">
        <f t="shared" si="189"/>
        <v>9</v>
      </c>
      <c r="F2712" s="117">
        <f>IF(B2712="","",(((E2712+F2754)/(D2712))-10^-0.0000001)^-1)</f>
        <v>0.15624999437845524</v>
      </c>
      <c r="G2712" s="117">
        <f t="shared" si="188"/>
        <v>0.15624999437845524</v>
      </c>
      <c r="H2712" s="117"/>
      <c r="I2712" s="216"/>
      <c r="J2712" s="216"/>
      <c r="K2712" s="216"/>
      <c r="L2712" s="216"/>
      <c r="M2712" s="216"/>
      <c r="N2712" s="216"/>
      <c r="O2712" s="216"/>
      <c r="P2712" s="216"/>
      <c r="Q2712" s="216"/>
      <c r="R2712" s="216"/>
      <c r="S2712" s="216"/>
      <c r="T2712" s="216"/>
      <c r="U2712" s="216"/>
      <c r="V2712" s="216"/>
    </row>
    <row r="2713" spans="1:22" x14ac:dyDescent="0.3">
      <c r="A2713" s="117" t="str">
        <f t="shared" si="185"/>
        <v>Berechnet (x1% - X50% - x99%)</v>
      </c>
      <c r="B2713" s="117">
        <f t="shared" si="185"/>
        <v>6.92</v>
      </c>
      <c r="C2713" s="117" t="e">
        <f t="shared" si="186"/>
        <v>#VALUE!</v>
      </c>
      <c r="D2713" s="117">
        <f t="shared" si="187"/>
        <v>6.92</v>
      </c>
      <c r="E2713" s="117">
        <f t="shared" si="189"/>
        <v>9</v>
      </c>
      <c r="F2713" s="117">
        <f>IF(B2713="","",(((E2713+F2754)/(D2713))-10^-0.0000001)^-1)</f>
        <v>0.11595173953156516</v>
      </c>
      <c r="G2713" s="117">
        <f t="shared" si="188"/>
        <v>0.11595173953156516</v>
      </c>
      <c r="H2713" s="117"/>
      <c r="I2713" s="216"/>
      <c r="J2713" s="216"/>
      <c r="K2713" s="216"/>
      <c r="L2713" s="216"/>
      <c r="M2713" s="216"/>
      <c r="N2713" s="216"/>
      <c r="O2713" s="216"/>
      <c r="P2713" s="216"/>
      <c r="Q2713" s="216"/>
      <c r="R2713" s="216"/>
      <c r="S2713" s="216"/>
      <c r="T2713" s="216"/>
      <c r="U2713" s="216"/>
      <c r="V2713" s="216"/>
    </row>
    <row r="2714" spans="1:22" x14ac:dyDescent="0.3">
      <c r="A2714" s="117" t="str">
        <f t="shared" si="185"/>
        <v>Abfrage:</v>
      </c>
      <c r="B2714" s="117">
        <f t="shared" si="185"/>
        <v>0</v>
      </c>
      <c r="C2714" s="117" t="e">
        <f t="shared" si="186"/>
        <v>#VALUE!</v>
      </c>
      <c r="D2714" s="117">
        <f t="shared" si="187"/>
        <v>9</v>
      </c>
      <c r="E2714" s="117">
        <f t="shared" si="189"/>
        <v>9</v>
      </c>
      <c r="F2714" s="117">
        <f>IF(B2714="","",(((E2714+F2754)/(D2714))-10^-0.0000001)^-1)</f>
        <v>0.15624999437845524</v>
      </c>
      <c r="G2714" s="117">
        <f t="shared" si="188"/>
        <v>0.15624999437845524</v>
      </c>
      <c r="H2714" s="117"/>
      <c r="I2714" s="216"/>
      <c r="J2714" s="216"/>
      <c r="K2714" s="216"/>
      <c r="L2714" s="216"/>
      <c r="M2714" s="216"/>
      <c r="N2714" s="216"/>
      <c r="O2714" s="216"/>
      <c r="P2714" s="216"/>
      <c r="Q2714" s="216"/>
      <c r="R2714" s="216"/>
      <c r="S2714" s="216"/>
      <c r="T2714" s="216"/>
      <c r="U2714" s="216"/>
      <c r="V2714" s="216"/>
    </row>
    <row r="2715" spans="1:22" x14ac:dyDescent="0.3">
      <c r="A2715" s="117" t="str">
        <f t="shared" si="185"/>
        <v>Wenn x = (B23 ≤Abfrage≤ D23)</v>
      </c>
      <c r="B2715" s="117">
        <f t="shared" si="185"/>
        <v>6.92</v>
      </c>
      <c r="C2715" s="117" t="e">
        <f t="shared" si="186"/>
        <v>#VALUE!</v>
      </c>
      <c r="D2715" s="117">
        <f t="shared" si="187"/>
        <v>6.92</v>
      </c>
      <c r="E2715" s="117">
        <f t="shared" si="189"/>
        <v>9</v>
      </c>
      <c r="F2715" s="117">
        <f>IF(B2715="","",(((E2715+F2754)/(D2715))-10^-0.0000001)^-1)</f>
        <v>0.11595173953156516</v>
      </c>
      <c r="G2715" s="117">
        <f t="shared" si="188"/>
        <v>0.11595173953156516</v>
      </c>
      <c r="H2715" s="117"/>
      <c r="I2715" s="216"/>
      <c r="J2715" s="216"/>
      <c r="K2715" s="216"/>
      <c r="L2715" s="216"/>
      <c r="M2715" s="216"/>
      <c r="N2715" s="216"/>
      <c r="O2715" s="216"/>
      <c r="P2715" s="216"/>
      <c r="Q2715" s="216"/>
      <c r="R2715" s="216"/>
      <c r="S2715" s="216"/>
      <c r="T2715" s="216"/>
      <c r="U2715" s="216"/>
      <c r="V2715" s="216"/>
    </row>
    <row r="2716" spans="1:22" x14ac:dyDescent="0.3">
      <c r="A2716" s="117" t="str">
        <f t="shared" ref="A2716:B2735" si="190">A26</f>
        <v>Wenn y [%] = (1≤ Abfrage ≤99)</v>
      </c>
      <c r="B2716" s="117">
        <f t="shared" si="190"/>
        <v>1</v>
      </c>
      <c r="C2716" s="117" t="e">
        <f t="shared" si="186"/>
        <v>#VALUE!</v>
      </c>
      <c r="D2716" s="117">
        <f t="shared" si="187"/>
        <v>1</v>
      </c>
      <c r="E2716" s="117">
        <f t="shared" si="189"/>
        <v>9</v>
      </c>
      <c r="F2716" s="117">
        <f>IF(B2716="","",(((E2716+F2754)/(D2716))-10^-0.0000001)^-1)</f>
        <v>1.5243902385517719E-2</v>
      </c>
      <c r="G2716" s="117">
        <f t="shared" si="188"/>
        <v>1.5243902385517719E-2</v>
      </c>
      <c r="H2716" s="117"/>
      <c r="I2716" s="216"/>
      <c r="J2716" s="216"/>
      <c r="K2716" s="216"/>
      <c r="L2716" s="216"/>
      <c r="M2716" s="216"/>
      <c r="N2716" s="216"/>
      <c r="O2716" s="216"/>
      <c r="P2716" s="216"/>
      <c r="Q2716" s="216"/>
      <c r="R2716" s="216"/>
      <c r="S2716" s="216"/>
      <c r="T2716" s="216"/>
      <c r="U2716" s="216"/>
      <c r="V2716" s="216"/>
    </row>
    <row r="2717" spans="1:22" x14ac:dyDescent="0.3">
      <c r="A2717" s="117">
        <f t="shared" si="190"/>
        <v>0</v>
      </c>
      <c r="B2717" s="117">
        <f t="shared" si="190"/>
        <v>0</v>
      </c>
      <c r="C2717" s="117">
        <f t="shared" si="186"/>
        <v>0</v>
      </c>
      <c r="D2717" s="117">
        <f t="shared" si="187"/>
        <v>9</v>
      </c>
      <c r="E2717" s="117">
        <f t="shared" si="189"/>
        <v>9</v>
      </c>
      <c r="F2717" s="117">
        <f>IF(B2717="","",(((E2717+F2754)/(D2717))-10^-0.0000001)^-1)</f>
        <v>0.15624999437845524</v>
      </c>
      <c r="G2717" s="117">
        <f t="shared" si="188"/>
        <v>0.15624999437845524</v>
      </c>
      <c r="H2717" s="117"/>
      <c r="I2717" s="216"/>
      <c r="J2717" s="216"/>
      <c r="K2717" s="216"/>
      <c r="L2717" s="216"/>
      <c r="M2717" s="216"/>
      <c r="N2717" s="216"/>
      <c r="O2717" s="216"/>
      <c r="P2717" s="216"/>
      <c r="Q2717" s="216"/>
      <c r="R2717" s="216"/>
      <c r="S2717" s="216"/>
      <c r="T2717" s="216"/>
      <c r="U2717" s="216"/>
      <c r="V2717" s="216"/>
    </row>
    <row r="2718" spans="1:22" x14ac:dyDescent="0.3">
      <c r="A2718" s="117">
        <f t="shared" si="190"/>
        <v>0</v>
      </c>
      <c r="B2718" s="117">
        <f t="shared" si="190"/>
        <v>0</v>
      </c>
      <c r="C2718" s="117">
        <f t="shared" si="186"/>
        <v>0</v>
      </c>
      <c r="D2718" s="117">
        <f t="shared" si="187"/>
        <v>9</v>
      </c>
      <c r="E2718" s="117">
        <f t="shared" si="189"/>
        <v>9</v>
      </c>
      <c r="F2718" s="117">
        <f>IF(B2718="","",(((E2718+F2754)/(D2718))-10^-0.0000001)^-1)</f>
        <v>0.15624999437845524</v>
      </c>
      <c r="G2718" s="117">
        <f t="shared" si="188"/>
        <v>0.15624999437845524</v>
      </c>
      <c r="H2718" s="117"/>
      <c r="I2718" s="216"/>
      <c r="J2718" s="216"/>
      <c r="K2718" s="216"/>
      <c r="L2718" s="216"/>
      <c r="M2718" s="216"/>
      <c r="N2718" s="216"/>
      <c r="O2718" s="216"/>
      <c r="P2718" s="216"/>
      <c r="Q2718" s="216"/>
      <c r="R2718" s="216"/>
      <c r="S2718" s="216"/>
      <c r="T2718" s="216"/>
      <c r="U2718" s="216"/>
      <c r="V2718" s="216"/>
    </row>
    <row r="2719" spans="1:22" x14ac:dyDescent="0.3">
      <c r="A2719" s="117">
        <f t="shared" si="190"/>
        <v>0</v>
      </c>
      <c r="B2719" s="117">
        <f t="shared" si="190"/>
        <v>0</v>
      </c>
      <c r="C2719" s="117">
        <f t="shared" si="186"/>
        <v>0</v>
      </c>
      <c r="D2719" s="117">
        <f t="shared" si="187"/>
        <v>9</v>
      </c>
      <c r="E2719" s="117">
        <f t="shared" si="189"/>
        <v>9</v>
      </c>
      <c r="F2719" s="117">
        <f>IF(B2719="","",(((E2719+F2754)/(D2719))-10^-0.0000001)^-1)</f>
        <v>0.15624999437845524</v>
      </c>
      <c r="G2719" s="117">
        <f t="shared" si="188"/>
        <v>0.15624999437845524</v>
      </c>
      <c r="H2719" s="117"/>
      <c r="I2719" s="216"/>
      <c r="J2719" s="216"/>
      <c r="K2719" s="216"/>
      <c r="L2719" s="216"/>
      <c r="M2719" s="216"/>
      <c r="N2719" s="216"/>
      <c r="O2719" s="216"/>
      <c r="P2719" s="216"/>
      <c r="Q2719" s="216"/>
      <c r="R2719" s="216"/>
      <c r="S2719" s="216"/>
      <c r="T2719" s="216"/>
      <c r="U2719" s="216"/>
      <c r="V2719" s="216"/>
    </row>
    <row r="2720" spans="1:22" x14ac:dyDescent="0.3">
      <c r="A2720" s="117">
        <f t="shared" si="190"/>
        <v>0</v>
      </c>
      <c r="B2720" s="117">
        <f t="shared" si="190"/>
        <v>0</v>
      </c>
      <c r="C2720" s="117">
        <f t="shared" si="186"/>
        <v>0</v>
      </c>
      <c r="D2720" s="117">
        <f t="shared" si="187"/>
        <v>9</v>
      </c>
      <c r="E2720" s="117">
        <f t="shared" si="189"/>
        <v>9</v>
      </c>
      <c r="F2720" s="117">
        <f>IF(B2720="","",(((E2720+F2754)/(D2720))-10^-0.0000001)^-1)</f>
        <v>0.15624999437845524</v>
      </c>
      <c r="G2720" s="117">
        <f t="shared" si="188"/>
        <v>0.15624999437845524</v>
      </c>
      <c r="H2720" s="117"/>
      <c r="I2720" s="216"/>
      <c r="J2720" s="216"/>
      <c r="K2720" s="216"/>
      <c r="L2720" s="216"/>
      <c r="M2720" s="216"/>
      <c r="N2720" s="216"/>
      <c r="O2720" s="216"/>
      <c r="P2720" s="216"/>
      <c r="Q2720" s="216"/>
      <c r="R2720" s="216"/>
      <c r="S2720" s="216"/>
      <c r="T2720" s="216"/>
      <c r="U2720" s="216"/>
      <c r="V2720" s="216"/>
    </row>
    <row r="2721" spans="1:22" x14ac:dyDescent="0.3">
      <c r="A2721" s="117">
        <f t="shared" si="190"/>
        <v>0</v>
      </c>
      <c r="B2721" s="117">
        <f t="shared" si="190"/>
        <v>0</v>
      </c>
      <c r="C2721" s="117">
        <f t="shared" si="186"/>
        <v>0</v>
      </c>
      <c r="D2721" s="117">
        <f t="shared" si="187"/>
        <v>9</v>
      </c>
      <c r="E2721" s="117">
        <f t="shared" si="189"/>
        <v>9</v>
      </c>
      <c r="F2721" s="117">
        <f>IF(B2721="","",(((E2721+F2754)/(D2721))-10^-0.0000001)^-1)</f>
        <v>0.15624999437845524</v>
      </c>
      <c r="G2721" s="117">
        <f t="shared" si="188"/>
        <v>0.15624999437845524</v>
      </c>
      <c r="H2721" s="117"/>
      <c r="I2721" s="216"/>
      <c r="J2721" s="216"/>
      <c r="K2721" s="216"/>
      <c r="L2721" s="216"/>
      <c r="M2721" s="216"/>
      <c r="N2721" s="216"/>
      <c r="O2721" s="216"/>
      <c r="P2721" s="216"/>
      <c r="Q2721" s="216"/>
      <c r="R2721" s="216"/>
      <c r="S2721" s="216"/>
      <c r="T2721" s="216"/>
      <c r="U2721" s="216"/>
      <c r="V2721" s="216"/>
    </row>
    <row r="2722" spans="1:22" x14ac:dyDescent="0.3">
      <c r="A2722" s="117">
        <f t="shared" si="190"/>
        <v>0</v>
      </c>
      <c r="B2722" s="117">
        <f t="shared" si="190"/>
        <v>0</v>
      </c>
      <c r="C2722" s="117">
        <f t="shared" si="186"/>
        <v>0</v>
      </c>
      <c r="D2722" s="117">
        <f t="shared" si="187"/>
        <v>9</v>
      </c>
      <c r="E2722" s="117">
        <f t="shared" si="189"/>
        <v>9</v>
      </c>
      <c r="F2722" s="117">
        <f>IF(B2722="","",(((E2722+F2754)/(D2722))-10^-0.0000001)^-1)</f>
        <v>0.15624999437845524</v>
      </c>
      <c r="G2722" s="117">
        <f t="shared" si="188"/>
        <v>0.15624999437845524</v>
      </c>
      <c r="H2722" s="117"/>
      <c r="I2722" s="216"/>
      <c r="J2722" s="216"/>
      <c r="K2722" s="216"/>
      <c r="L2722" s="216"/>
      <c r="M2722" s="216"/>
      <c r="N2722" s="216"/>
      <c r="O2722" s="216"/>
      <c r="P2722" s="216"/>
      <c r="Q2722" s="216"/>
      <c r="R2722" s="216"/>
      <c r="S2722" s="216"/>
      <c r="T2722" s="216"/>
      <c r="U2722" s="216"/>
      <c r="V2722" s="216"/>
    </row>
    <row r="2723" spans="1:22" x14ac:dyDescent="0.3">
      <c r="A2723" s="117">
        <f t="shared" si="190"/>
        <v>0</v>
      </c>
      <c r="B2723" s="117">
        <f t="shared" si="190"/>
        <v>0</v>
      </c>
      <c r="C2723" s="117">
        <f t="shared" si="186"/>
        <v>0</v>
      </c>
      <c r="D2723" s="117">
        <f t="shared" si="187"/>
        <v>9</v>
      </c>
      <c r="E2723" s="117">
        <f t="shared" si="189"/>
        <v>9</v>
      </c>
      <c r="F2723" s="117">
        <f>IF(B2723="","",(((E2723+F2754)/(D2723))-10^-0.0000001)^-1)</f>
        <v>0.15624999437845524</v>
      </c>
      <c r="G2723" s="117">
        <f t="shared" si="188"/>
        <v>0.15624999437845524</v>
      </c>
      <c r="H2723" s="117"/>
      <c r="I2723" s="216"/>
      <c r="J2723" s="216"/>
      <c r="K2723" s="216"/>
      <c r="L2723" s="216"/>
      <c r="M2723" s="216"/>
      <c r="N2723" s="216"/>
      <c r="O2723" s="216"/>
      <c r="P2723" s="216"/>
      <c r="Q2723" s="216"/>
      <c r="R2723" s="216"/>
      <c r="S2723" s="216"/>
      <c r="T2723" s="216"/>
      <c r="U2723" s="216"/>
      <c r="V2723" s="216"/>
    </row>
    <row r="2724" spans="1:22" x14ac:dyDescent="0.3">
      <c r="A2724" s="117">
        <f t="shared" si="190"/>
        <v>0</v>
      </c>
      <c r="B2724" s="117">
        <f t="shared" si="190"/>
        <v>0</v>
      </c>
      <c r="C2724" s="117">
        <f t="shared" si="186"/>
        <v>0</v>
      </c>
      <c r="D2724" s="117">
        <f t="shared" si="187"/>
        <v>9</v>
      </c>
      <c r="E2724" s="117">
        <f t="shared" si="189"/>
        <v>9</v>
      </c>
      <c r="F2724" s="117">
        <f>IF(B2724="","",(((E2724+F2754)/(D2724))-10^-0.0000001)^-1)</f>
        <v>0.15624999437845524</v>
      </c>
      <c r="G2724" s="117">
        <f t="shared" si="188"/>
        <v>0.15624999437845524</v>
      </c>
      <c r="H2724" s="117"/>
      <c r="I2724" s="216"/>
      <c r="J2724" s="216"/>
      <c r="K2724" s="216"/>
      <c r="L2724" s="216"/>
      <c r="M2724" s="216"/>
      <c r="N2724" s="216"/>
      <c r="O2724" s="216"/>
      <c r="P2724" s="216"/>
      <c r="Q2724" s="216"/>
      <c r="R2724" s="216"/>
      <c r="S2724" s="216"/>
      <c r="T2724" s="216"/>
      <c r="U2724" s="216"/>
      <c r="V2724" s="216"/>
    </row>
    <row r="2725" spans="1:22" x14ac:dyDescent="0.3">
      <c r="A2725" s="117">
        <f t="shared" si="190"/>
        <v>0</v>
      </c>
      <c r="B2725" s="117">
        <f t="shared" si="190"/>
        <v>0</v>
      </c>
      <c r="C2725" s="117">
        <f t="shared" si="186"/>
        <v>0</v>
      </c>
      <c r="D2725" s="117">
        <f t="shared" si="187"/>
        <v>9</v>
      </c>
      <c r="E2725" s="117">
        <f t="shared" si="189"/>
        <v>9</v>
      </c>
      <c r="F2725" s="117">
        <f>IF(B2725="","",(((E2725+F2754)/(D2725))-10^-0.0000001)^-1)</f>
        <v>0.15624999437845524</v>
      </c>
      <c r="G2725" s="117">
        <f t="shared" si="188"/>
        <v>0.15624999437845524</v>
      </c>
      <c r="H2725" s="117"/>
      <c r="I2725" s="216"/>
      <c r="J2725" s="216"/>
      <c r="K2725" s="216"/>
      <c r="L2725" s="216"/>
      <c r="M2725" s="216"/>
      <c r="N2725" s="216"/>
      <c r="O2725" s="216"/>
      <c r="P2725" s="216"/>
      <c r="Q2725" s="216"/>
      <c r="R2725" s="216"/>
      <c r="S2725" s="216"/>
      <c r="T2725" s="216"/>
      <c r="U2725" s="216"/>
      <c r="V2725" s="216"/>
    </row>
    <row r="2726" spans="1:22" x14ac:dyDescent="0.3">
      <c r="A2726" s="117">
        <f t="shared" si="190"/>
        <v>0</v>
      </c>
      <c r="B2726" s="117">
        <f t="shared" si="190"/>
        <v>0</v>
      </c>
      <c r="C2726" s="117">
        <f t="shared" si="186"/>
        <v>0</v>
      </c>
      <c r="D2726" s="117">
        <f t="shared" si="187"/>
        <v>9</v>
      </c>
      <c r="E2726" s="117">
        <f t="shared" si="189"/>
        <v>9</v>
      </c>
      <c r="F2726" s="117">
        <f>IF(B2726="","",(((E2726+F2754)/(D2726))-10^-0.0000001)^-1)</f>
        <v>0.15624999437845524</v>
      </c>
      <c r="G2726" s="117">
        <f t="shared" si="188"/>
        <v>0.15624999437845524</v>
      </c>
      <c r="H2726" s="117"/>
      <c r="I2726" s="216"/>
      <c r="J2726" s="216"/>
      <c r="K2726" s="216"/>
      <c r="L2726" s="216"/>
      <c r="M2726" s="216"/>
      <c r="N2726" s="216"/>
      <c r="O2726" s="216"/>
      <c r="P2726" s="216"/>
      <c r="Q2726" s="216"/>
      <c r="R2726" s="216"/>
      <c r="S2726" s="216"/>
      <c r="T2726" s="216"/>
      <c r="U2726" s="216"/>
      <c r="V2726" s="216"/>
    </row>
    <row r="2727" spans="1:22" x14ac:dyDescent="0.3">
      <c r="A2727" s="117">
        <f t="shared" si="190"/>
        <v>0</v>
      </c>
      <c r="B2727" s="117">
        <f t="shared" si="190"/>
        <v>0</v>
      </c>
      <c r="C2727" s="117">
        <f t="shared" si="186"/>
        <v>0</v>
      </c>
      <c r="D2727" s="117">
        <f t="shared" si="187"/>
        <v>9</v>
      </c>
      <c r="E2727" s="117">
        <f t="shared" si="189"/>
        <v>9</v>
      </c>
      <c r="F2727" s="117">
        <f>IF(B2727="","",(((E2727+F2754)/(D2727))-10^-0.0000001)^-1)</f>
        <v>0.15624999437845524</v>
      </c>
      <c r="G2727" s="117">
        <f t="shared" si="188"/>
        <v>0.15624999437845524</v>
      </c>
      <c r="H2727" s="117"/>
      <c r="I2727" s="216"/>
      <c r="J2727" s="216"/>
      <c r="K2727" s="216"/>
      <c r="L2727" s="216"/>
      <c r="M2727" s="216"/>
      <c r="N2727" s="216"/>
      <c r="O2727" s="216"/>
      <c r="P2727" s="216"/>
      <c r="Q2727" s="216"/>
      <c r="R2727" s="216"/>
      <c r="S2727" s="216"/>
      <c r="T2727" s="216"/>
      <c r="U2727" s="216"/>
      <c r="V2727" s="216"/>
    </row>
    <row r="2728" spans="1:22" x14ac:dyDescent="0.3">
      <c r="A2728" s="117">
        <f t="shared" si="190"/>
        <v>0</v>
      </c>
      <c r="B2728" s="117">
        <f t="shared" si="190"/>
        <v>0</v>
      </c>
      <c r="C2728" s="117">
        <f t="shared" si="186"/>
        <v>0</v>
      </c>
      <c r="D2728" s="117">
        <f t="shared" si="187"/>
        <v>9</v>
      </c>
      <c r="E2728" s="117">
        <f t="shared" si="189"/>
        <v>9</v>
      </c>
      <c r="F2728" s="117">
        <f>IF(B2728="","",(((E2728+F2754)/(D2728))-10^-0.0000001)^-1)</f>
        <v>0.15624999437845524</v>
      </c>
      <c r="G2728" s="117">
        <f t="shared" si="188"/>
        <v>0.15624999437845524</v>
      </c>
      <c r="H2728" s="117"/>
      <c r="I2728" s="216"/>
      <c r="J2728" s="216"/>
      <c r="K2728" s="216"/>
      <c r="L2728" s="216"/>
      <c r="M2728" s="216"/>
      <c r="N2728" s="216"/>
      <c r="O2728" s="216"/>
      <c r="P2728" s="216"/>
      <c r="Q2728" s="216"/>
      <c r="R2728" s="216"/>
      <c r="S2728" s="216"/>
      <c r="T2728" s="216"/>
      <c r="U2728" s="216"/>
      <c r="V2728" s="216"/>
    </row>
    <row r="2729" spans="1:22" x14ac:dyDescent="0.3">
      <c r="A2729" s="117">
        <f t="shared" si="190"/>
        <v>0</v>
      </c>
      <c r="B2729" s="117">
        <f t="shared" si="190"/>
        <v>0</v>
      </c>
      <c r="C2729" s="117">
        <f t="shared" si="186"/>
        <v>0</v>
      </c>
      <c r="D2729" s="117">
        <f t="shared" si="187"/>
        <v>9</v>
      </c>
      <c r="E2729" s="117">
        <f t="shared" si="189"/>
        <v>9</v>
      </c>
      <c r="F2729" s="117">
        <f>IF(B2729="","",(((E2729+F2754)/(D2729))-10^-0.0000001)^-1)</f>
        <v>0.15624999437845524</v>
      </c>
      <c r="G2729" s="117">
        <f t="shared" si="188"/>
        <v>0.15624999437845524</v>
      </c>
      <c r="H2729" s="117"/>
      <c r="I2729" s="216"/>
      <c r="J2729" s="216"/>
      <c r="K2729" s="216"/>
      <c r="L2729" s="216"/>
      <c r="M2729" s="216"/>
      <c r="N2729" s="216"/>
      <c r="O2729" s="216"/>
      <c r="P2729" s="216"/>
      <c r="Q2729" s="216"/>
      <c r="R2729" s="216"/>
      <c r="S2729" s="216"/>
      <c r="T2729" s="216"/>
      <c r="U2729" s="216"/>
      <c r="V2729" s="216"/>
    </row>
    <row r="2730" spans="1:22" x14ac:dyDescent="0.3">
      <c r="A2730" s="117">
        <f t="shared" si="190"/>
        <v>0</v>
      </c>
      <c r="B2730" s="117">
        <f t="shared" si="190"/>
        <v>0</v>
      </c>
      <c r="C2730" s="117">
        <f t="shared" si="186"/>
        <v>0</v>
      </c>
      <c r="D2730" s="117">
        <f t="shared" si="187"/>
        <v>9</v>
      </c>
      <c r="E2730" s="117">
        <f t="shared" si="189"/>
        <v>9</v>
      </c>
      <c r="F2730" s="117">
        <f>IF(B2730="","",(((E2730+F2754)/(D2730))-10^-0.0000001)^-1)</f>
        <v>0.15624999437845524</v>
      </c>
      <c r="G2730" s="117">
        <f t="shared" si="188"/>
        <v>0.15624999437845524</v>
      </c>
      <c r="H2730" s="117"/>
      <c r="I2730" s="216"/>
      <c r="J2730" s="216"/>
      <c r="K2730" s="216"/>
      <c r="L2730" s="216"/>
      <c r="M2730" s="216"/>
      <c r="N2730" s="216"/>
      <c r="O2730" s="216"/>
      <c r="P2730" s="216"/>
      <c r="Q2730" s="216"/>
      <c r="R2730" s="216"/>
      <c r="S2730" s="216"/>
      <c r="T2730" s="216"/>
      <c r="U2730" s="216"/>
      <c r="V2730" s="216"/>
    </row>
    <row r="2731" spans="1:22" x14ac:dyDescent="0.3">
      <c r="A2731" s="117">
        <f t="shared" si="190"/>
        <v>0</v>
      </c>
      <c r="B2731" s="117">
        <f t="shared" si="190"/>
        <v>0</v>
      </c>
      <c r="C2731" s="117">
        <f t="shared" si="186"/>
        <v>0</v>
      </c>
      <c r="D2731" s="117">
        <f t="shared" si="187"/>
        <v>9</v>
      </c>
      <c r="E2731" s="117">
        <f t="shared" si="189"/>
        <v>9</v>
      </c>
      <c r="F2731" s="117">
        <f>IF(B2731="","",(((E2731+F2754)/(D2731))-10^-0.0000001)^-1)</f>
        <v>0.15624999437845524</v>
      </c>
      <c r="G2731" s="117">
        <f t="shared" si="188"/>
        <v>0.15624999437845524</v>
      </c>
      <c r="H2731" s="117"/>
      <c r="I2731" s="216"/>
      <c r="J2731" s="216"/>
      <c r="K2731" s="216"/>
      <c r="L2731" s="216"/>
      <c r="M2731" s="216"/>
      <c r="N2731" s="216"/>
      <c r="O2731" s="216"/>
      <c r="P2731" s="216"/>
      <c r="Q2731" s="216"/>
      <c r="R2731" s="216"/>
      <c r="S2731" s="216"/>
      <c r="T2731" s="216"/>
      <c r="U2731" s="216"/>
      <c r="V2731" s="216"/>
    </row>
    <row r="2732" spans="1:22" x14ac:dyDescent="0.3">
      <c r="A2732" s="117">
        <f t="shared" si="190"/>
        <v>0</v>
      </c>
      <c r="B2732" s="117">
        <f t="shared" si="190"/>
        <v>0</v>
      </c>
      <c r="C2732" s="117">
        <f t="shared" si="186"/>
        <v>0</v>
      </c>
      <c r="D2732" s="117">
        <f t="shared" si="187"/>
        <v>9</v>
      </c>
      <c r="E2732" s="117">
        <f t="shared" si="189"/>
        <v>9</v>
      </c>
      <c r="F2732" s="117">
        <f>IF(B2732="","",(((E2732+F2754)/(D2732))-10^-0.0000001)^-1)</f>
        <v>0.15624999437845524</v>
      </c>
      <c r="G2732" s="117">
        <f t="shared" si="188"/>
        <v>0.15624999437845524</v>
      </c>
      <c r="H2732" s="117"/>
      <c r="I2732" s="216"/>
      <c r="J2732" s="216"/>
      <c r="K2732" s="216"/>
      <c r="L2732" s="216"/>
      <c r="M2732" s="216"/>
      <c r="N2732" s="216"/>
      <c r="O2732" s="216"/>
      <c r="P2732" s="216"/>
      <c r="Q2732" s="216"/>
      <c r="R2732" s="216"/>
      <c r="S2732" s="216"/>
      <c r="T2732" s="216"/>
      <c r="U2732" s="216"/>
      <c r="V2732" s="216"/>
    </row>
    <row r="2733" spans="1:22" x14ac:dyDescent="0.3">
      <c r="A2733" s="117">
        <f t="shared" si="190"/>
        <v>0</v>
      </c>
      <c r="B2733" s="117">
        <f t="shared" si="190"/>
        <v>0</v>
      </c>
      <c r="C2733" s="117">
        <f t="shared" si="186"/>
        <v>0</v>
      </c>
      <c r="D2733" s="117">
        <f t="shared" si="187"/>
        <v>9</v>
      </c>
      <c r="E2733" s="117">
        <f t="shared" si="189"/>
        <v>9</v>
      </c>
      <c r="F2733" s="117">
        <f>IF(B2733="","",(((E2733+F2754)/(D2733))-10^-0.0000001)^-1)</f>
        <v>0.15624999437845524</v>
      </c>
      <c r="G2733" s="117">
        <f t="shared" si="188"/>
        <v>0.15624999437845524</v>
      </c>
      <c r="H2733" s="117"/>
      <c r="I2733" s="216"/>
      <c r="J2733" s="216"/>
      <c r="K2733" s="216"/>
      <c r="L2733" s="216"/>
      <c r="M2733" s="216"/>
      <c r="N2733" s="216"/>
      <c r="O2733" s="216"/>
      <c r="P2733" s="216"/>
      <c r="Q2733" s="216"/>
      <c r="R2733" s="216"/>
      <c r="S2733" s="216"/>
      <c r="T2733" s="216"/>
      <c r="U2733" s="216"/>
      <c r="V2733" s="216"/>
    </row>
    <row r="2734" spans="1:22" x14ac:dyDescent="0.3">
      <c r="A2734" s="117">
        <f t="shared" si="190"/>
        <v>0</v>
      </c>
      <c r="B2734" s="117">
        <f t="shared" si="190"/>
        <v>0</v>
      </c>
      <c r="C2734" s="117">
        <f t="shared" si="186"/>
        <v>0</v>
      </c>
      <c r="D2734" s="117">
        <f t="shared" si="187"/>
        <v>9</v>
      </c>
      <c r="E2734" s="117">
        <f t="shared" si="189"/>
        <v>9</v>
      </c>
      <c r="F2734" s="117">
        <f>IF(B2734="","",(((E2734+F2754)/(D2734))-10^-0.0000001)^-1)</f>
        <v>0.15624999437845524</v>
      </c>
      <c r="G2734" s="117">
        <f t="shared" si="188"/>
        <v>0.15624999437845524</v>
      </c>
      <c r="H2734" s="117"/>
      <c r="I2734" s="216"/>
      <c r="J2734" s="216"/>
      <c r="K2734" s="216"/>
      <c r="L2734" s="216"/>
      <c r="M2734" s="216"/>
      <c r="N2734" s="216"/>
      <c r="O2734" s="216"/>
      <c r="P2734" s="216"/>
      <c r="Q2734" s="216"/>
      <c r="R2734" s="216"/>
      <c r="S2734" s="216"/>
      <c r="T2734" s="216"/>
      <c r="U2734" s="216"/>
      <c r="V2734" s="216"/>
    </row>
    <row r="2735" spans="1:22" x14ac:dyDescent="0.3">
      <c r="A2735" s="117" t="str">
        <f t="shared" si="190"/>
        <v>Vorgaben (xWP1 - xs - xWP2)</v>
      </c>
      <c r="B2735" s="117">
        <f t="shared" si="190"/>
        <v>9</v>
      </c>
      <c r="C2735" s="117" t="e">
        <f t="shared" si="186"/>
        <v>#VALUE!</v>
      </c>
      <c r="D2735" s="117">
        <f t="shared" si="187"/>
        <v>9</v>
      </c>
      <c r="E2735" s="117">
        <f t="shared" si="189"/>
        <v>9</v>
      </c>
      <c r="F2735" s="117">
        <f>IF(B2735="","",(((E2735+F2754)/(D2735))-10^-0.0000001)^-1)</f>
        <v>0.15624999437845524</v>
      </c>
      <c r="G2735" s="117">
        <f t="shared" si="188"/>
        <v>0.15624999437845524</v>
      </c>
      <c r="H2735" s="117"/>
      <c r="I2735" s="216"/>
      <c r="J2735" s="216"/>
      <c r="K2735" s="216"/>
      <c r="L2735" s="216"/>
      <c r="M2735" s="216"/>
      <c r="N2735" s="216"/>
      <c r="O2735" s="216"/>
      <c r="P2735" s="216"/>
      <c r="Q2735" s="216"/>
      <c r="R2735" s="216"/>
      <c r="S2735" s="216"/>
      <c r="T2735" s="216"/>
      <c r="U2735" s="216"/>
      <c r="V2735" s="216"/>
    </row>
    <row r="2736" spans="1:22" x14ac:dyDescent="0.3">
      <c r="A2736" s="117">
        <f>(E2735)</f>
        <v>9</v>
      </c>
      <c r="B2736" s="117"/>
      <c r="C2736" s="117"/>
      <c r="D2736" s="117"/>
      <c r="E2736" s="117"/>
      <c r="F2736" s="117"/>
      <c r="G2736" s="117"/>
      <c r="H2736" s="117"/>
      <c r="I2736" s="216"/>
      <c r="J2736" s="216"/>
      <c r="K2736" s="216"/>
      <c r="L2736" s="216"/>
      <c r="M2736" s="216"/>
      <c r="N2736" s="216"/>
      <c r="O2736" s="216"/>
      <c r="P2736" s="216"/>
      <c r="Q2736" s="216"/>
      <c r="R2736" s="216"/>
      <c r="S2736" s="216"/>
      <c r="T2736" s="216"/>
      <c r="U2736" s="216"/>
      <c r="V2736" s="216"/>
    </row>
    <row r="2737" spans="1:22" x14ac:dyDescent="0.3">
      <c r="A2737" s="117" t="e">
        <f>SUM(A2696:A2735)-(40-B2738)*A2735</f>
        <v>#VALUE!</v>
      </c>
      <c r="B2737" s="117" t="e">
        <f>SUM(C2696:C2735)-(40-(B2738))*C2735</f>
        <v>#VALUE!</v>
      </c>
      <c r="C2737" s="117"/>
      <c r="D2737" s="117"/>
      <c r="E2737" s="117"/>
      <c r="F2737" s="117"/>
      <c r="G2737" s="117"/>
      <c r="H2737" s="117"/>
      <c r="I2737" s="216"/>
      <c r="J2737" s="216"/>
      <c r="K2737" s="216"/>
      <c r="L2737" s="216"/>
      <c r="M2737" s="216"/>
      <c r="N2737" s="216"/>
      <c r="O2737" s="216"/>
      <c r="P2737" s="216"/>
      <c r="Q2737" s="216"/>
      <c r="R2737" s="216"/>
      <c r="S2737" s="216"/>
      <c r="T2737" s="216"/>
      <c r="U2737" s="216"/>
      <c r="V2737" s="216"/>
    </row>
    <row r="2738" spans="1:22" x14ac:dyDescent="0.3">
      <c r="A2738" s="117" t="s">
        <v>13</v>
      </c>
      <c r="B2738" s="117">
        <f>EINGABEN!$A$46</f>
        <v>0</v>
      </c>
      <c r="C2738" s="117" t="s">
        <v>18</v>
      </c>
      <c r="D2738" s="117"/>
      <c r="E2738" s="117"/>
      <c r="F2738" s="117"/>
      <c r="G2738" s="117"/>
      <c r="H2738" s="117"/>
      <c r="I2738" s="216"/>
      <c r="J2738" s="216"/>
      <c r="K2738" s="216"/>
      <c r="L2738" s="216"/>
      <c r="M2738" s="216"/>
      <c r="N2738" s="216"/>
      <c r="O2738" s="216"/>
      <c r="P2738" s="216"/>
      <c r="Q2738" s="216"/>
      <c r="R2738" s="216"/>
      <c r="S2738" s="216"/>
      <c r="T2738" s="216"/>
      <c r="U2738" s="216"/>
      <c r="V2738" s="216"/>
    </row>
    <row r="2739" spans="1:22" x14ac:dyDescent="0.3">
      <c r="A2739" s="117"/>
      <c r="B2739" s="117"/>
      <c r="C2739" s="117"/>
      <c r="D2739" s="117"/>
      <c r="E2739" s="117"/>
      <c r="F2739" s="117"/>
      <c r="G2739" s="117"/>
      <c r="H2739" s="117"/>
      <c r="I2739" s="216"/>
      <c r="J2739" s="216"/>
      <c r="K2739" s="216"/>
      <c r="L2739" s="216"/>
      <c r="M2739" s="216"/>
      <c r="N2739" s="216"/>
      <c r="O2739" s="216"/>
      <c r="P2739" s="216"/>
      <c r="Q2739" s="216"/>
      <c r="R2739" s="216"/>
      <c r="S2739" s="216"/>
      <c r="T2739" s="216"/>
      <c r="U2739" s="216"/>
      <c r="V2739" s="216"/>
    </row>
    <row r="2740" spans="1:22" x14ac:dyDescent="0.3">
      <c r="A2740" s="117" t="s">
        <v>11</v>
      </c>
      <c r="B2740" s="117" t="e">
        <f>(B2738*M2737-A2737*I2737)</f>
        <v>#VALUE!</v>
      </c>
      <c r="C2740" s="117" t="s">
        <v>19</v>
      </c>
      <c r="D2740" s="117"/>
      <c r="E2740" s="117" t="s">
        <v>40</v>
      </c>
      <c r="F2740" s="117"/>
      <c r="G2740" s="117"/>
      <c r="H2740" s="117"/>
      <c r="I2740" s="216"/>
      <c r="J2740" s="216"/>
      <c r="K2740" s="216"/>
      <c r="L2740" s="216"/>
      <c r="M2740" s="216"/>
      <c r="N2740" s="216"/>
      <c r="O2740" s="216"/>
      <c r="P2740" s="216"/>
      <c r="Q2740" s="216"/>
      <c r="R2740" s="216"/>
      <c r="S2740" s="216"/>
      <c r="T2740" s="216"/>
      <c r="U2740" s="216"/>
      <c r="V2740" s="216"/>
    </row>
    <row r="2741" spans="1:22" x14ac:dyDescent="0.3">
      <c r="A2741" s="117"/>
      <c r="B2741" s="117"/>
      <c r="C2741" s="117"/>
      <c r="D2741" s="117"/>
      <c r="E2741" s="117"/>
      <c r="F2741" s="117"/>
      <c r="G2741" s="117"/>
      <c r="H2741" s="117"/>
      <c r="I2741" s="216"/>
      <c r="J2741" s="216"/>
      <c r="K2741" s="216"/>
      <c r="L2741" s="216"/>
      <c r="M2741" s="216"/>
      <c r="N2741" s="216"/>
      <c r="O2741" s="216"/>
      <c r="P2741" s="216"/>
      <c r="Q2741" s="216"/>
      <c r="R2741" s="216"/>
      <c r="S2741" s="216"/>
      <c r="T2741" s="216"/>
      <c r="U2741" s="216"/>
      <c r="V2741" s="216"/>
    </row>
    <row r="2742" spans="1:22" x14ac:dyDescent="0.3">
      <c r="A2742" s="117" t="s">
        <v>16</v>
      </c>
      <c r="B2742" s="117" t="e">
        <f>(B2738*B2737-A2737^2)</f>
        <v>#VALUE!</v>
      </c>
      <c r="C2742" s="117" t="s">
        <v>0</v>
      </c>
      <c r="D2742" s="117"/>
      <c r="E2742" s="117" t="s">
        <v>41</v>
      </c>
      <c r="F2742" s="117"/>
      <c r="G2742" s="117"/>
      <c r="H2742" s="117"/>
      <c r="I2742" s="216"/>
      <c r="J2742" s="216"/>
      <c r="K2742" s="216"/>
      <c r="L2742" s="216"/>
      <c r="M2742" s="216"/>
      <c r="N2742" s="216"/>
      <c r="O2742" s="216"/>
      <c r="P2742" s="216"/>
      <c r="Q2742" s="216"/>
      <c r="R2742" s="216"/>
      <c r="S2742" s="216"/>
      <c r="T2742" s="216"/>
      <c r="U2742" s="216"/>
      <c r="V2742" s="216"/>
    </row>
    <row r="2743" spans="1:22" x14ac:dyDescent="0.3">
      <c r="A2743" s="117"/>
      <c r="B2743" s="117"/>
      <c r="C2743" s="117"/>
      <c r="D2743" s="117"/>
      <c r="E2743" s="117"/>
      <c r="F2743" s="117"/>
      <c r="G2743" s="117"/>
      <c r="H2743" s="117"/>
      <c r="I2743" s="216"/>
      <c r="J2743" s="216"/>
      <c r="K2743" s="216"/>
      <c r="L2743" s="216"/>
      <c r="M2743" s="216"/>
      <c r="N2743" s="216"/>
      <c r="O2743" s="216"/>
      <c r="P2743" s="216"/>
      <c r="Q2743" s="216"/>
      <c r="R2743" s="216"/>
      <c r="S2743" s="216"/>
      <c r="T2743" s="216"/>
      <c r="U2743" s="216"/>
      <c r="V2743" s="216"/>
    </row>
    <row r="2744" spans="1:22" x14ac:dyDescent="0.3">
      <c r="A2744" s="117" t="s">
        <v>15</v>
      </c>
      <c r="B2744" s="117">
        <f>(B2738*K2737-(I2737^2))</f>
        <v>0</v>
      </c>
      <c r="C2744" s="117"/>
      <c r="D2744" s="117"/>
      <c r="E2744" s="117"/>
      <c r="F2744" s="117"/>
      <c r="G2744" s="117"/>
      <c r="H2744" s="117"/>
      <c r="I2744" s="216"/>
      <c r="J2744" s="216"/>
      <c r="K2744" s="216"/>
      <c r="L2744" s="216"/>
      <c r="M2744" s="216"/>
      <c r="N2744" s="216"/>
      <c r="O2744" s="216"/>
      <c r="P2744" s="216"/>
      <c r="Q2744" s="216"/>
      <c r="R2744" s="216"/>
      <c r="S2744" s="216"/>
      <c r="T2744" s="216"/>
      <c r="U2744" s="216"/>
      <c r="V2744" s="216"/>
    </row>
    <row r="2745" spans="1:22" x14ac:dyDescent="0.3">
      <c r="A2745" s="117"/>
      <c r="B2745" s="117"/>
      <c r="C2745" s="117"/>
      <c r="D2745" s="117"/>
      <c r="E2745" s="117"/>
      <c r="F2745" s="117"/>
      <c r="G2745" s="117"/>
      <c r="H2745" s="117"/>
      <c r="I2745" s="216"/>
      <c r="J2745" s="216"/>
      <c r="K2745" s="216"/>
      <c r="L2745" s="216"/>
      <c r="M2745" s="216"/>
      <c r="N2745" s="216"/>
      <c r="O2745" s="216"/>
      <c r="P2745" s="216"/>
      <c r="Q2745" s="216"/>
      <c r="R2745" s="216"/>
      <c r="S2745" s="216"/>
      <c r="T2745" s="216"/>
      <c r="U2745" s="216"/>
      <c r="V2745" s="216"/>
    </row>
    <row r="2746" spans="1:22" x14ac:dyDescent="0.3">
      <c r="A2746" s="117"/>
      <c r="B2746" s="117"/>
      <c r="C2746" s="117" t="s">
        <v>35</v>
      </c>
      <c r="D2746" s="117"/>
      <c r="E2746" s="117"/>
      <c r="F2746" s="117" t="e">
        <f>ABS(B2740)/((B2742*B2744)^0.5)</f>
        <v>#VALUE!</v>
      </c>
      <c r="G2746" s="117"/>
      <c r="H2746" s="117"/>
      <c r="I2746" s="216"/>
      <c r="J2746" s="216"/>
      <c r="K2746" s="216"/>
      <c r="L2746" s="216"/>
      <c r="M2746" s="216"/>
      <c r="N2746" s="216"/>
      <c r="O2746" s="216"/>
      <c r="P2746" s="216"/>
      <c r="Q2746" s="216"/>
      <c r="R2746" s="216"/>
      <c r="S2746" s="216"/>
      <c r="T2746" s="216"/>
      <c r="U2746" s="216"/>
      <c r="V2746" s="216"/>
    </row>
    <row r="2747" spans="1:22" x14ac:dyDescent="0.3">
      <c r="A2747" s="117"/>
      <c r="B2747" s="117"/>
      <c r="C2747" s="117"/>
      <c r="D2747" s="117"/>
      <c r="E2747" s="117"/>
      <c r="F2747" s="117"/>
      <c r="G2747" s="117"/>
      <c r="H2747" s="117"/>
      <c r="I2747" s="216"/>
      <c r="J2747" s="216"/>
      <c r="K2747" s="216"/>
      <c r="L2747" s="216"/>
      <c r="M2747" s="216"/>
      <c r="N2747" s="216"/>
      <c r="O2747" s="216"/>
      <c r="P2747" s="216"/>
      <c r="Q2747" s="216"/>
      <c r="R2747" s="216"/>
      <c r="S2747" s="216"/>
      <c r="T2747" s="216"/>
      <c r="U2747" s="216"/>
      <c r="V2747" s="216"/>
    </row>
    <row r="2748" spans="1:22" x14ac:dyDescent="0.3">
      <c r="A2748" s="117"/>
      <c r="B2748" s="117"/>
      <c r="C2748" s="117" t="s">
        <v>36</v>
      </c>
      <c r="D2748" s="117"/>
      <c r="E2748" s="117"/>
      <c r="F2748" s="117" t="e">
        <f>IF(D2756*F2756=0,0,F2746)</f>
        <v>#VALUE!</v>
      </c>
      <c r="G2748" s="117"/>
      <c r="H2748" s="117"/>
      <c r="I2748" s="216"/>
      <c r="J2748" s="216"/>
      <c r="K2748" s="216"/>
      <c r="L2748" s="216"/>
      <c r="M2748" s="216"/>
      <c r="N2748" s="216"/>
      <c r="O2748" s="216"/>
      <c r="P2748" s="216"/>
      <c r="Q2748" s="216"/>
      <c r="R2748" s="216"/>
      <c r="S2748" s="216"/>
      <c r="T2748" s="216"/>
      <c r="U2748" s="216"/>
      <c r="V2748" s="216"/>
    </row>
    <row r="2749" spans="1:22" x14ac:dyDescent="0.3">
      <c r="A2749" s="117"/>
      <c r="B2749" s="117"/>
      <c r="C2749" s="117"/>
      <c r="D2749" s="117"/>
      <c r="E2749" s="117"/>
      <c r="F2749" s="117"/>
      <c r="G2749" s="117"/>
      <c r="H2749" s="117"/>
      <c r="I2749" s="216"/>
      <c r="J2749" s="216"/>
      <c r="K2749" s="216"/>
      <c r="L2749" s="216"/>
      <c r="M2749" s="216"/>
      <c r="N2749" s="216"/>
      <c r="O2749" s="216"/>
      <c r="P2749" s="216"/>
      <c r="Q2749" s="216"/>
      <c r="R2749" s="216"/>
      <c r="S2749" s="216"/>
      <c r="T2749" s="216"/>
      <c r="U2749" s="216"/>
      <c r="V2749" s="216"/>
    </row>
    <row r="2750" spans="1:22" x14ac:dyDescent="0.3">
      <c r="A2750" s="117"/>
      <c r="B2750" s="117"/>
      <c r="C2750" s="117" t="s">
        <v>28</v>
      </c>
      <c r="D2750" s="117" t="e">
        <f>(I2737-F2750*A2737)/B2738</f>
        <v>#VALUE!</v>
      </c>
      <c r="E2750" s="117" t="s">
        <v>31</v>
      </c>
      <c r="F2750" s="117" t="e">
        <f>(B2740/B2742)</f>
        <v>#VALUE!</v>
      </c>
      <c r="G2750" s="117"/>
      <c r="H2750" s="117"/>
      <c r="I2750" s="216"/>
      <c r="J2750" s="216"/>
      <c r="K2750" s="216"/>
      <c r="L2750" s="216"/>
      <c r="M2750" s="216"/>
      <c r="N2750" s="216"/>
      <c r="O2750" s="216"/>
      <c r="P2750" s="216"/>
      <c r="Q2750" s="216"/>
      <c r="R2750" s="216"/>
      <c r="S2750" s="216"/>
      <c r="T2750" s="216"/>
      <c r="U2750" s="216"/>
      <c r="V2750" s="216"/>
    </row>
    <row r="2751" spans="1:22" x14ac:dyDescent="0.3">
      <c r="A2751" s="117"/>
      <c r="B2751" s="117"/>
      <c r="C2751" s="117"/>
      <c r="D2751" s="117"/>
      <c r="E2751" s="117"/>
      <c r="F2751" s="117"/>
      <c r="G2751" s="117"/>
      <c r="H2751" s="117"/>
      <c r="I2751" s="216"/>
      <c r="J2751" s="216"/>
      <c r="K2751" s="216"/>
      <c r="L2751" s="216"/>
      <c r="M2751" s="216"/>
      <c r="N2751" s="216"/>
      <c r="O2751" s="216"/>
      <c r="P2751" s="216"/>
      <c r="Q2751" s="216"/>
      <c r="R2751" s="216"/>
      <c r="S2751" s="216"/>
      <c r="T2751" s="216"/>
      <c r="U2751" s="216"/>
      <c r="V2751" s="216"/>
    </row>
    <row r="2752" spans="1:22" x14ac:dyDescent="0.3">
      <c r="A2752" s="117"/>
      <c r="B2752" s="117"/>
      <c r="C2752" s="117" t="s">
        <v>29</v>
      </c>
      <c r="D2752" s="117" t="e">
        <f>((2.71828184^(-D2750/F2750)))-ABS(V2696-W2696)</f>
        <v>#VALUE!</v>
      </c>
      <c r="E2752" s="117" t="s">
        <v>32</v>
      </c>
      <c r="F2752" s="117">
        <f>'FALL A+F'!$F$159</f>
        <v>0</v>
      </c>
      <c r="G2752" s="117"/>
      <c r="H2752" s="117"/>
      <c r="I2752" s="216"/>
      <c r="J2752" s="216"/>
      <c r="K2752" s="216"/>
      <c r="L2752" s="216"/>
      <c r="M2752" s="216"/>
      <c r="N2752" s="216"/>
      <c r="O2752" s="216"/>
      <c r="P2752" s="216"/>
      <c r="Q2752" s="216"/>
      <c r="R2752" s="216"/>
      <c r="S2752" s="216"/>
      <c r="T2752" s="216"/>
      <c r="U2752" s="216"/>
      <c r="V2752" s="216"/>
    </row>
    <row r="2753" spans="1:22" x14ac:dyDescent="0.3">
      <c r="A2753" s="117"/>
      <c r="B2753" s="117"/>
      <c r="C2753" s="117"/>
      <c r="D2753" s="117"/>
      <c r="E2753" s="117"/>
      <c r="F2753" s="117"/>
      <c r="G2753" s="117"/>
      <c r="H2753" s="117"/>
      <c r="I2753" s="216"/>
      <c r="J2753" s="216"/>
      <c r="K2753" s="216"/>
      <c r="L2753" s="216"/>
      <c r="M2753" s="216"/>
      <c r="N2753" s="216"/>
      <c r="O2753" s="216"/>
      <c r="P2753" s="216"/>
      <c r="Q2753" s="216"/>
      <c r="R2753" s="216"/>
      <c r="S2753" s="216"/>
      <c r="T2753" s="216"/>
      <c r="U2753" s="216"/>
      <c r="V2753" s="216"/>
    </row>
    <row r="2754" spans="1:22" x14ac:dyDescent="0.3">
      <c r="A2754" s="117"/>
      <c r="B2754" s="117"/>
      <c r="C2754" s="117" t="s">
        <v>30</v>
      </c>
      <c r="D2754" s="117">
        <f>(E2735+F2754)</f>
        <v>66.599999999999994</v>
      </c>
      <c r="E2754" s="117" t="s">
        <v>20</v>
      </c>
      <c r="F2754" s="117">
        <f>(MAX(B2615:B2654)-MIN(B2615:B2654))*6.4</f>
        <v>57.6</v>
      </c>
      <c r="G2754" s="117"/>
      <c r="H2754" s="117"/>
      <c r="I2754" s="216"/>
      <c r="J2754" s="216"/>
      <c r="K2754" s="216"/>
      <c r="L2754" s="216"/>
      <c r="M2754" s="216"/>
      <c r="N2754" s="216"/>
      <c r="O2754" s="216"/>
      <c r="P2754" s="216"/>
      <c r="Q2754" s="216"/>
      <c r="R2754" s="216"/>
      <c r="S2754" s="216"/>
      <c r="T2754" s="216"/>
      <c r="U2754" s="216"/>
      <c r="V2754" s="216"/>
    </row>
    <row r="2755" spans="1:22" x14ac:dyDescent="0.3">
      <c r="A2755" s="117"/>
      <c r="B2755" s="117"/>
      <c r="C2755" s="117"/>
      <c r="D2755" s="117"/>
      <c r="E2755" s="117"/>
      <c r="F2755" s="117"/>
      <c r="G2755" s="117"/>
      <c r="H2755" s="117"/>
      <c r="I2755" s="216"/>
      <c r="J2755" s="216"/>
      <c r="K2755" s="216"/>
      <c r="L2755" s="216"/>
      <c r="M2755" s="216"/>
      <c r="N2755" s="216"/>
      <c r="O2755" s="216"/>
      <c r="P2755" s="216"/>
      <c r="Q2755" s="216"/>
      <c r="R2755" s="216"/>
      <c r="S2755" s="216"/>
      <c r="T2755" s="216"/>
      <c r="U2755" s="216"/>
      <c r="V2755" s="216"/>
    </row>
    <row r="2756" spans="1:22" x14ac:dyDescent="0.3">
      <c r="A2756" s="117"/>
      <c r="B2756" s="117"/>
      <c r="C2756" s="117" t="s">
        <v>22</v>
      </c>
      <c r="D2756" s="117" t="e">
        <f>IF(A2735&lt;D2752,0,F2746)</f>
        <v>#VALUE!</v>
      </c>
      <c r="E2756" s="117" t="s">
        <v>24</v>
      </c>
      <c r="F2756" s="117" t="e">
        <f>IF(A2696&gt;D2752,0,D2752)</f>
        <v>#VALUE!</v>
      </c>
      <c r="G2756" s="117"/>
      <c r="H2756" s="117"/>
      <c r="I2756" s="216"/>
      <c r="J2756" s="216"/>
      <c r="K2756" s="216"/>
      <c r="L2756" s="216"/>
      <c r="M2756" s="216"/>
      <c r="N2756" s="216"/>
      <c r="O2756" s="216"/>
      <c r="P2756" s="216"/>
      <c r="Q2756" s="216"/>
      <c r="R2756" s="216"/>
      <c r="S2756" s="216"/>
      <c r="T2756" s="216"/>
      <c r="U2756" s="216"/>
      <c r="V2756" s="216"/>
    </row>
    <row r="2757" spans="1:22" x14ac:dyDescent="0.3">
      <c r="A2757" s="117"/>
      <c r="B2757" s="117"/>
      <c r="C2757" s="117"/>
      <c r="D2757" s="117"/>
      <c r="E2757" s="117"/>
      <c r="F2757" s="117"/>
      <c r="G2757" s="117"/>
      <c r="H2757" s="117"/>
      <c r="I2757" s="216"/>
      <c r="J2757" s="216"/>
      <c r="K2757" s="216"/>
      <c r="L2757" s="216"/>
      <c r="M2757" s="216"/>
      <c r="N2757" s="216"/>
      <c r="O2757" s="216"/>
      <c r="P2757" s="216"/>
      <c r="Q2757" s="216"/>
      <c r="R2757" s="216"/>
      <c r="S2757" s="216"/>
      <c r="T2757" s="216"/>
      <c r="U2757" s="216"/>
      <c r="V2757" s="216"/>
    </row>
    <row r="2758" spans="1:22" x14ac:dyDescent="0.3">
      <c r="A2758" s="117"/>
      <c r="B2758" s="117"/>
      <c r="C2758" s="117" t="s">
        <v>23</v>
      </c>
      <c r="D2758" s="117" t="s">
        <v>21</v>
      </c>
      <c r="E2758" s="117"/>
      <c r="F2758" s="117"/>
      <c r="G2758" s="117"/>
      <c r="H2758" s="117"/>
      <c r="I2758" s="216"/>
      <c r="J2758" s="216"/>
      <c r="K2758" s="216"/>
      <c r="L2758" s="216"/>
      <c r="M2758" s="216"/>
      <c r="N2758" s="216"/>
      <c r="O2758" s="216"/>
      <c r="P2758" s="216"/>
      <c r="Q2758" s="216"/>
      <c r="R2758" s="216"/>
      <c r="S2758" s="216"/>
      <c r="T2758" s="216"/>
      <c r="U2758" s="216"/>
      <c r="V2758" s="216"/>
    </row>
    <row r="2759" spans="1:22" x14ac:dyDescent="0.3">
      <c r="A2759" s="117"/>
      <c r="B2759" s="117"/>
      <c r="C2759" s="117"/>
      <c r="D2759" s="117"/>
      <c r="E2759" s="117"/>
      <c r="F2759" s="117"/>
      <c r="G2759" s="117"/>
      <c r="H2759" s="117"/>
      <c r="I2759" s="216"/>
      <c r="J2759" s="216"/>
      <c r="K2759" s="216"/>
      <c r="L2759" s="216"/>
      <c r="M2759" s="216"/>
      <c r="N2759" s="216"/>
      <c r="O2759" s="216"/>
      <c r="P2759" s="216"/>
      <c r="Q2759" s="216"/>
      <c r="R2759" s="216"/>
      <c r="S2759" s="216"/>
      <c r="T2759" s="216"/>
      <c r="U2759" s="216"/>
      <c r="V2759" s="216"/>
    </row>
    <row r="2760" spans="1:22" x14ac:dyDescent="0.3">
      <c r="A2760" s="117"/>
      <c r="B2760" s="117"/>
      <c r="C2760" s="117"/>
      <c r="D2760" s="117"/>
      <c r="E2760" s="117"/>
      <c r="F2760" s="117"/>
      <c r="G2760" s="117"/>
      <c r="H2760" s="117"/>
      <c r="I2760" s="216"/>
      <c r="J2760" s="216"/>
      <c r="K2760" s="216"/>
      <c r="L2760" s="216"/>
      <c r="M2760" s="216"/>
      <c r="N2760" s="216"/>
      <c r="O2760" s="216"/>
      <c r="P2760" s="216"/>
      <c r="Q2760" s="216"/>
      <c r="R2760" s="216"/>
      <c r="S2760" s="216"/>
      <c r="T2760" s="216"/>
      <c r="U2760" s="216"/>
      <c r="V2760" s="216"/>
    </row>
    <row r="2761" spans="1:22" x14ac:dyDescent="0.3">
      <c r="A2761" s="117"/>
      <c r="B2761" s="117"/>
      <c r="C2761" s="117" t="s">
        <v>25</v>
      </c>
      <c r="D2761" s="117"/>
      <c r="E2761" s="117"/>
      <c r="F2761" s="117"/>
      <c r="G2761" s="117"/>
      <c r="H2761" s="117"/>
      <c r="I2761" s="216"/>
      <c r="J2761" s="216"/>
      <c r="K2761" s="216"/>
      <c r="L2761" s="216"/>
      <c r="M2761" s="216"/>
      <c r="N2761" s="216"/>
      <c r="O2761" s="216"/>
      <c r="P2761" s="216"/>
      <c r="Q2761" s="216"/>
      <c r="R2761" s="216"/>
      <c r="S2761" s="216"/>
      <c r="T2761" s="216"/>
      <c r="U2761" s="216"/>
      <c r="V2761" s="216"/>
    </row>
    <row r="2762" spans="1:22" x14ac:dyDescent="0.3">
      <c r="A2762" s="117"/>
      <c r="B2762" s="117"/>
      <c r="C2762" s="117"/>
      <c r="D2762" s="117"/>
      <c r="E2762" s="117"/>
      <c r="F2762" s="117"/>
      <c r="G2762" s="117"/>
      <c r="H2762" s="117"/>
      <c r="I2762" s="216"/>
      <c r="J2762" s="216"/>
      <c r="K2762" s="216"/>
      <c r="L2762" s="216"/>
      <c r="M2762" s="216"/>
      <c r="N2762" s="216"/>
      <c r="O2762" s="216"/>
      <c r="P2762" s="216"/>
      <c r="Q2762" s="216"/>
      <c r="R2762" s="216"/>
      <c r="S2762" s="216"/>
      <c r="T2762" s="216"/>
      <c r="U2762" s="216"/>
      <c r="V2762" s="216"/>
    </row>
    <row r="2763" spans="1:22" x14ac:dyDescent="0.3">
      <c r="A2763" s="117"/>
      <c r="B2763" s="117"/>
      <c r="C2763" s="117" t="s">
        <v>26</v>
      </c>
      <c r="D2763" s="117">
        <v>700</v>
      </c>
      <c r="E2763" s="117" t="s">
        <v>33</v>
      </c>
      <c r="F2763" s="117" t="e">
        <f>((2.71828184^(F2750*LN((D2763)+ABS(V2696-W2696)))+D2750)/((2.71828184^(F2750*LN((D2763)+ABS(V2696-W2696)))+D2750)+1))*1</f>
        <v>#VALUE!</v>
      </c>
      <c r="G2763" s="117"/>
      <c r="H2763" s="117"/>
      <c r="I2763" s="216"/>
      <c r="J2763" s="216"/>
      <c r="K2763" s="216"/>
      <c r="L2763" s="216"/>
      <c r="M2763" s="216"/>
      <c r="N2763" s="216"/>
      <c r="O2763" s="216"/>
      <c r="P2763" s="216"/>
      <c r="Q2763" s="216"/>
      <c r="R2763" s="216"/>
      <c r="S2763" s="216"/>
      <c r="T2763" s="216"/>
      <c r="U2763" s="216"/>
      <c r="V2763" s="216"/>
    </row>
    <row r="2764" spans="1:22" x14ac:dyDescent="0.3">
      <c r="A2764" s="117"/>
      <c r="B2764" s="117"/>
      <c r="C2764" s="117" t="s">
        <v>49</v>
      </c>
      <c r="D2764" s="117"/>
      <c r="E2764" s="117"/>
      <c r="F2764" s="117"/>
      <c r="G2764" s="117"/>
      <c r="H2764" s="117"/>
      <c r="I2764" s="216"/>
      <c r="J2764" s="216"/>
      <c r="K2764" s="216"/>
      <c r="L2764" s="216"/>
      <c r="M2764" s="216"/>
      <c r="N2764" s="216"/>
      <c r="O2764" s="216"/>
      <c r="P2764" s="216"/>
      <c r="Q2764" s="216"/>
      <c r="R2764" s="216"/>
      <c r="S2764" s="216"/>
      <c r="T2764" s="216"/>
      <c r="U2764" s="216"/>
      <c r="V2764" s="216"/>
    </row>
    <row r="2765" spans="1:22" x14ac:dyDescent="0.3">
      <c r="A2765" s="117"/>
      <c r="B2765" s="117"/>
      <c r="C2765" s="117"/>
      <c r="D2765" s="117"/>
      <c r="E2765" s="117"/>
      <c r="F2765" s="117"/>
      <c r="G2765" s="117"/>
      <c r="H2765" s="117"/>
      <c r="I2765" s="216"/>
      <c r="J2765" s="216"/>
      <c r="K2765" s="216"/>
      <c r="L2765" s="216"/>
      <c r="M2765" s="216"/>
      <c r="N2765" s="216"/>
      <c r="O2765" s="216"/>
      <c r="P2765" s="216"/>
      <c r="Q2765" s="216"/>
      <c r="R2765" s="216"/>
      <c r="S2765" s="216"/>
      <c r="T2765" s="216"/>
      <c r="U2765" s="216"/>
      <c r="V2765" s="216"/>
    </row>
    <row r="2766" spans="1:22" x14ac:dyDescent="0.3">
      <c r="A2766" s="117"/>
      <c r="B2766" s="117"/>
      <c r="C2766" s="117" t="s">
        <v>27</v>
      </c>
      <c r="D2766" s="117">
        <v>302.83999999999997</v>
      </c>
      <c r="E2766" s="117" t="s">
        <v>34</v>
      </c>
      <c r="F2766" s="117" t="e">
        <f>(2.71828184^((LN((D2766/D2754)/(1-(D2766/D2754)))-D2750)/F2750))</f>
        <v>#NUM!</v>
      </c>
      <c r="G2766" s="117"/>
      <c r="H2766" s="117"/>
      <c r="I2766" s="216"/>
      <c r="J2766" s="216"/>
      <c r="K2766" s="216"/>
      <c r="L2766" s="216"/>
      <c r="M2766" s="216"/>
      <c r="N2766" s="216"/>
      <c r="O2766" s="216"/>
      <c r="P2766" s="216"/>
      <c r="Q2766" s="216"/>
      <c r="R2766" s="216"/>
      <c r="S2766" s="216"/>
      <c r="T2766" s="216"/>
      <c r="U2766" s="216"/>
      <c r="V2766" s="216"/>
    </row>
    <row r="2767" spans="1:22" x14ac:dyDescent="0.3">
      <c r="A2767" s="117"/>
      <c r="B2767" s="117"/>
      <c r="C2767" s="117" t="s">
        <v>38</v>
      </c>
      <c r="D2767" s="117"/>
      <c r="E2767" s="117"/>
      <c r="F2767" s="117"/>
      <c r="G2767" s="117"/>
      <c r="H2767" s="117"/>
      <c r="I2767" s="216"/>
      <c r="J2767" s="216"/>
      <c r="K2767" s="216"/>
      <c r="L2767" s="216"/>
      <c r="M2767" s="216"/>
      <c r="N2767" s="216"/>
      <c r="O2767" s="216"/>
      <c r="P2767" s="216"/>
      <c r="Q2767" s="216"/>
      <c r="R2767" s="216"/>
      <c r="S2767" s="216"/>
      <c r="T2767" s="216"/>
      <c r="U2767" s="216"/>
      <c r="V2767" s="216"/>
    </row>
    <row r="2768" spans="1:22" x14ac:dyDescent="0.3">
      <c r="A2768" s="117"/>
      <c r="B2768" s="117"/>
      <c r="C2768" s="117" t="s">
        <v>39</v>
      </c>
      <c r="D2768" s="117"/>
      <c r="E2768" s="117"/>
      <c r="F2768" s="117"/>
      <c r="G2768" s="117"/>
      <c r="H2768" s="117"/>
      <c r="I2768" s="216"/>
      <c r="J2768" s="216"/>
      <c r="K2768" s="216"/>
      <c r="L2768" s="216"/>
      <c r="M2768" s="216"/>
      <c r="N2768" s="216"/>
      <c r="O2768" s="216"/>
      <c r="P2768" s="216"/>
      <c r="Q2768" s="216"/>
      <c r="R2768" s="216"/>
      <c r="S2768" s="216"/>
      <c r="T2768" s="216"/>
      <c r="U2768" s="216"/>
      <c r="V2768" s="216"/>
    </row>
    <row r="2769" spans="1:22" x14ac:dyDescent="0.3">
      <c r="A2769" s="117"/>
      <c r="B2769" s="117"/>
      <c r="C2769" s="117"/>
      <c r="D2769" s="117"/>
      <c r="E2769" s="117"/>
      <c r="F2769" s="117"/>
      <c r="G2769" s="117"/>
      <c r="H2769" s="117"/>
      <c r="I2769" s="216"/>
      <c r="J2769" s="216"/>
      <c r="K2769" s="216"/>
      <c r="L2769" s="216"/>
      <c r="M2769" s="216"/>
      <c r="N2769" s="216"/>
      <c r="O2769" s="216"/>
      <c r="P2769" s="216"/>
      <c r="Q2769" s="216"/>
      <c r="R2769" s="216"/>
      <c r="S2769" s="216"/>
      <c r="T2769" s="216"/>
      <c r="U2769" s="216"/>
      <c r="V2769" s="216"/>
    </row>
    <row r="2770" spans="1:22" x14ac:dyDescent="0.3">
      <c r="A2770" s="117"/>
      <c r="B2770" s="117"/>
      <c r="C2770" s="117"/>
      <c r="D2770" s="117"/>
      <c r="E2770" s="117"/>
      <c r="F2770" s="117"/>
      <c r="G2770" s="117"/>
      <c r="H2770" s="117"/>
      <c r="I2770" s="216"/>
      <c r="J2770" s="216"/>
      <c r="K2770" s="216"/>
      <c r="L2770" s="216"/>
      <c r="M2770" s="216"/>
      <c r="N2770" s="216"/>
      <c r="O2770" s="216"/>
      <c r="P2770" s="216"/>
      <c r="Q2770" s="216"/>
      <c r="R2770" s="216"/>
      <c r="S2770" s="216"/>
      <c r="T2770" s="216"/>
      <c r="U2770" s="216"/>
      <c r="V2770" s="216"/>
    </row>
    <row r="2771" spans="1:22" x14ac:dyDescent="0.3">
      <c r="A2771" s="117"/>
      <c r="B2771" s="117"/>
      <c r="C2771" s="117"/>
      <c r="D2771" s="117"/>
      <c r="E2771" s="117"/>
      <c r="F2771" s="117"/>
      <c r="G2771" s="117"/>
      <c r="H2771" s="117"/>
      <c r="I2771" s="216"/>
      <c r="J2771" s="216"/>
      <c r="K2771" s="216"/>
      <c r="L2771" s="216"/>
      <c r="M2771" s="216"/>
      <c r="N2771" s="216"/>
      <c r="O2771" s="216"/>
      <c r="P2771" s="216"/>
      <c r="Q2771" s="216"/>
      <c r="R2771" s="216"/>
      <c r="S2771" s="216"/>
      <c r="T2771" s="216"/>
      <c r="U2771" s="216"/>
      <c r="V2771" s="216"/>
    </row>
    <row r="2772" spans="1:22" x14ac:dyDescent="0.3">
      <c r="A2772" s="117"/>
      <c r="B2772" s="117"/>
      <c r="C2772" s="117"/>
      <c r="D2772" s="117"/>
      <c r="E2772" s="117"/>
      <c r="F2772" s="117"/>
      <c r="G2772" s="117"/>
      <c r="H2772" s="117"/>
      <c r="I2772" s="216"/>
      <c r="J2772" s="216"/>
      <c r="K2772" s="216"/>
      <c r="L2772" s="216"/>
      <c r="M2772" s="216"/>
      <c r="N2772" s="216"/>
      <c r="O2772" s="216"/>
      <c r="P2772" s="216"/>
      <c r="Q2772" s="216"/>
      <c r="R2772" s="216"/>
      <c r="S2772" s="216"/>
      <c r="T2772" s="216"/>
      <c r="U2772" s="216"/>
      <c r="V2772" s="216"/>
    </row>
    <row r="2773" spans="1:22" x14ac:dyDescent="0.3">
      <c r="A2773" s="117"/>
      <c r="B2773" s="117"/>
      <c r="C2773" s="117"/>
      <c r="D2773" s="117"/>
      <c r="E2773" s="117"/>
      <c r="F2773" s="117"/>
      <c r="G2773" s="117"/>
      <c r="H2773" s="117"/>
      <c r="I2773" s="216"/>
      <c r="J2773" s="216"/>
      <c r="K2773" s="216"/>
      <c r="L2773" s="216"/>
      <c r="M2773" s="216"/>
      <c r="N2773" s="216"/>
      <c r="O2773" s="216"/>
      <c r="P2773" s="216"/>
      <c r="Q2773" s="216"/>
      <c r="R2773" s="216"/>
      <c r="S2773" s="216"/>
      <c r="T2773" s="216"/>
      <c r="U2773" s="216"/>
      <c r="V2773" s="216"/>
    </row>
    <row r="2774" spans="1:22" x14ac:dyDescent="0.3">
      <c r="A2774" s="117"/>
      <c r="B2774" s="117"/>
      <c r="C2774" s="117"/>
      <c r="D2774" s="117"/>
      <c r="E2774" s="117"/>
      <c r="F2774" s="117"/>
      <c r="G2774" s="117"/>
      <c r="H2774" s="117"/>
      <c r="I2774" s="216"/>
      <c r="J2774" s="216"/>
      <c r="K2774" s="216"/>
      <c r="L2774" s="216"/>
      <c r="M2774" s="216"/>
      <c r="N2774" s="216"/>
      <c r="O2774" s="216"/>
      <c r="P2774" s="216"/>
      <c r="Q2774" s="216"/>
      <c r="R2774" s="216"/>
      <c r="S2774" s="216"/>
      <c r="T2774" s="216"/>
      <c r="U2774" s="216"/>
      <c r="V2774" s="216"/>
    </row>
    <row r="2775" spans="1:22" x14ac:dyDescent="0.3">
      <c r="A2775" s="117"/>
      <c r="B2775" s="117"/>
      <c r="C2775" s="117"/>
      <c r="D2775" s="117"/>
      <c r="E2775" s="117"/>
      <c r="F2775" s="117"/>
      <c r="G2775" s="117"/>
      <c r="H2775" s="117"/>
      <c r="I2775" s="216"/>
      <c r="J2775" s="216"/>
      <c r="K2775" s="216"/>
      <c r="L2775" s="216"/>
      <c r="M2775" s="216"/>
      <c r="N2775" s="216"/>
      <c r="O2775" s="216"/>
      <c r="P2775" s="216"/>
      <c r="Q2775" s="216"/>
      <c r="R2775" s="216"/>
      <c r="S2775" s="216"/>
      <c r="T2775" s="216"/>
      <c r="U2775" s="216"/>
      <c r="V2775" s="216"/>
    </row>
    <row r="2776" spans="1:22" x14ac:dyDescent="0.3">
      <c r="A2776" s="117" t="s">
        <v>7</v>
      </c>
      <c r="B2776" s="117" t="s">
        <v>8</v>
      </c>
      <c r="C2776" s="117" t="s">
        <v>12</v>
      </c>
      <c r="D2776" s="117" t="s">
        <v>9</v>
      </c>
      <c r="E2776" s="117" t="s">
        <v>10</v>
      </c>
      <c r="F2776" s="117" t="s">
        <v>17</v>
      </c>
      <c r="G2776" s="117" t="s">
        <v>14</v>
      </c>
      <c r="H2776" s="117"/>
      <c r="I2776" s="216"/>
      <c r="J2776" s="216"/>
      <c r="K2776" s="216"/>
      <c r="L2776" s="216"/>
      <c r="M2776" s="216"/>
      <c r="N2776" s="216"/>
      <c r="O2776" s="216"/>
      <c r="P2776" s="216"/>
      <c r="Q2776" s="216"/>
      <c r="R2776" s="216"/>
      <c r="S2776" s="216"/>
      <c r="T2776" s="216"/>
      <c r="U2776" s="216"/>
      <c r="V2776" s="216"/>
    </row>
    <row r="2777" spans="1:22" x14ac:dyDescent="0.3">
      <c r="A2777" s="117">
        <f t="shared" ref="A2777:B2796" si="191">A6</f>
        <v>0</v>
      </c>
      <c r="B2777" s="117">
        <f t="shared" si="191"/>
        <v>0</v>
      </c>
      <c r="C2777" s="117">
        <f t="shared" ref="C2777:C2816" si="192">(A2777^2)</f>
        <v>0</v>
      </c>
      <c r="D2777" s="117">
        <f>IF(B2777=0,E2777,B2777)</f>
        <v>9</v>
      </c>
      <c r="E2777" s="117">
        <f>MAX(B2777:B2816)</f>
        <v>9</v>
      </c>
      <c r="F2777" s="117">
        <f>IF(B2777="","",(((E2777+F2835)/(D2777))-10^-0.0000001)^-1)</f>
        <v>0.15151514622914428</v>
      </c>
      <c r="G2777" s="117">
        <f>IF(B2777="",1,F2777)</f>
        <v>0.15151514622914428</v>
      </c>
      <c r="H2777" s="117"/>
      <c r="I2777" s="216"/>
      <c r="J2777" s="216"/>
      <c r="K2777" s="216"/>
      <c r="L2777" s="216"/>
      <c r="M2777" s="216"/>
      <c r="N2777" s="216"/>
      <c r="O2777" s="216"/>
      <c r="P2777" s="216"/>
      <c r="Q2777" s="216"/>
      <c r="R2777" s="216"/>
      <c r="S2777" s="216"/>
      <c r="T2777" s="216"/>
      <c r="U2777" s="216"/>
      <c r="V2777" s="216"/>
    </row>
    <row r="2778" spans="1:22" x14ac:dyDescent="0.3">
      <c r="A2778" s="117">
        <f t="shared" si="191"/>
        <v>0</v>
      </c>
      <c r="B2778" s="117">
        <f t="shared" si="191"/>
        <v>0</v>
      </c>
      <c r="C2778" s="117">
        <f t="shared" si="192"/>
        <v>0</v>
      </c>
      <c r="D2778" s="117">
        <f t="shared" ref="D2778:D2816" si="193">IF(B2778=0,E2778,B2778)</f>
        <v>9</v>
      </c>
      <c r="E2778" s="117">
        <f>(E2777)</f>
        <v>9</v>
      </c>
      <c r="F2778" s="117">
        <f>IF(B2778="","",(((E2778+F2835)/(D2778))-10^-0.0000001)^-1)</f>
        <v>0.15151514622914428</v>
      </c>
      <c r="G2778" s="117">
        <f t="shared" ref="G2778:G2816" si="194">IF(B2778="",1,F2778)</f>
        <v>0.15151514622914428</v>
      </c>
      <c r="H2778" s="117"/>
      <c r="I2778" s="216"/>
      <c r="J2778" s="216"/>
      <c r="K2778" s="216"/>
      <c r="L2778" s="216"/>
      <c r="M2778" s="216"/>
      <c r="N2778" s="216"/>
      <c r="O2778" s="216"/>
      <c r="P2778" s="216"/>
      <c r="Q2778" s="216"/>
      <c r="R2778" s="216"/>
      <c r="S2778" s="216"/>
      <c r="T2778" s="216"/>
      <c r="U2778" s="216"/>
      <c r="V2778" s="216"/>
    </row>
    <row r="2779" spans="1:22" x14ac:dyDescent="0.3">
      <c r="A2779" s="117">
        <f t="shared" si="191"/>
        <v>0</v>
      </c>
      <c r="B2779" s="117">
        <f t="shared" si="191"/>
        <v>0</v>
      </c>
      <c r="C2779" s="117">
        <f t="shared" si="192"/>
        <v>0</v>
      </c>
      <c r="D2779" s="117">
        <f t="shared" si="193"/>
        <v>9</v>
      </c>
      <c r="E2779" s="117">
        <f t="shared" ref="E2779:E2816" si="195">(E2778)</f>
        <v>9</v>
      </c>
      <c r="F2779" s="117">
        <f>IF(B2779="","",(((E2779+F2835)/(D2779))-10^-0.0000001)^-1)</f>
        <v>0.15151514622914428</v>
      </c>
      <c r="G2779" s="117">
        <f t="shared" si="194"/>
        <v>0.15151514622914428</v>
      </c>
      <c r="H2779" s="117"/>
      <c r="I2779" s="216"/>
      <c r="J2779" s="216"/>
      <c r="K2779" s="216"/>
      <c r="L2779" s="216"/>
      <c r="M2779" s="216"/>
      <c r="N2779" s="216"/>
      <c r="O2779" s="216"/>
      <c r="P2779" s="216"/>
      <c r="Q2779" s="216"/>
      <c r="R2779" s="216"/>
      <c r="S2779" s="216"/>
      <c r="T2779" s="216"/>
      <c r="U2779" s="216"/>
      <c r="V2779" s="216"/>
    </row>
    <row r="2780" spans="1:22" x14ac:dyDescent="0.3">
      <c r="A2780" s="117">
        <f t="shared" si="191"/>
        <v>0</v>
      </c>
      <c r="B2780" s="117">
        <f t="shared" si="191"/>
        <v>0</v>
      </c>
      <c r="C2780" s="117">
        <f t="shared" si="192"/>
        <v>0</v>
      </c>
      <c r="D2780" s="117">
        <f t="shared" si="193"/>
        <v>9</v>
      </c>
      <c r="E2780" s="117">
        <f t="shared" si="195"/>
        <v>9</v>
      </c>
      <c r="F2780" s="117">
        <f>IF(B2780="","",(((E2780+F2835)/(D2780))-10^-0.0000001)^-1)</f>
        <v>0.15151514622914428</v>
      </c>
      <c r="G2780" s="117">
        <f t="shared" si="194"/>
        <v>0.15151514622914428</v>
      </c>
      <c r="H2780" s="117"/>
      <c r="I2780" s="216"/>
      <c r="J2780" s="216"/>
      <c r="K2780" s="216"/>
      <c r="L2780" s="216"/>
      <c r="M2780" s="216"/>
      <c r="N2780" s="216"/>
      <c r="O2780" s="216"/>
      <c r="P2780" s="216"/>
      <c r="Q2780" s="216"/>
      <c r="R2780" s="216"/>
      <c r="S2780" s="216"/>
      <c r="T2780" s="216"/>
      <c r="U2780" s="216"/>
      <c r="V2780" s="216"/>
    </row>
    <row r="2781" spans="1:22" x14ac:dyDescent="0.3">
      <c r="A2781" s="117">
        <f t="shared" si="191"/>
        <v>0</v>
      </c>
      <c r="B2781" s="117">
        <f t="shared" si="191"/>
        <v>0</v>
      </c>
      <c r="C2781" s="117">
        <f t="shared" si="192"/>
        <v>0</v>
      </c>
      <c r="D2781" s="117">
        <f t="shared" si="193"/>
        <v>9</v>
      </c>
      <c r="E2781" s="117">
        <f t="shared" si="195"/>
        <v>9</v>
      </c>
      <c r="F2781" s="117">
        <f>IF(B2781="","",(((E2781+F2835)/(D2781))-10^-0.0000001)^-1)</f>
        <v>0.15151514622914428</v>
      </c>
      <c r="G2781" s="117">
        <f t="shared" si="194"/>
        <v>0.15151514622914428</v>
      </c>
      <c r="H2781" s="117"/>
      <c r="I2781" s="216"/>
      <c r="J2781" s="216"/>
      <c r="K2781" s="216"/>
      <c r="L2781" s="216"/>
      <c r="M2781" s="216"/>
      <c r="N2781" s="216"/>
      <c r="O2781" s="216"/>
      <c r="P2781" s="216"/>
      <c r="Q2781" s="216"/>
      <c r="R2781" s="216"/>
      <c r="S2781" s="216"/>
      <c r="T2781" s="216"/>
      <c r="U2781" s="216"/>
      <c r="V2781" s="216"/>
    </row>
    <row r="2782" spans="1:22" x14ac:dyDescent="0.3">
      <c r="A2782" s="117">
        <f t="shared" si="191"/>
        <v>0</v>
      </c>
      <c r="B2782" s="117">
        <f t="shared" si="191"/>
        <v>0</v>
      </c>
      <c r="C2782" s="117">
        <f t="shared" si="192"/>
        <v>0</v>
      </c>
      <c r="D2782" s="117">
        <f t="shared" si="193"/>
        <v>9</v>
      </c>
      <c r="E2782" s="117">
        <f t="shared" si="195"/>
        <v>9</v>
      </c>
      <c r="F2782" s="117">
        <f>IF(B2782="","",(((E2782+F2835)/(D2782))-10^-0.0000001)^-1)</f>
        <v>0.15151514622914428</v>
      </c>
      <c r="G2782" s="117">
        <f t="shared" si="194"/>
        <v>0.15151514622914428</v>
      </c>
      <c r="H2782" s="117"/>
      <c r="I2782" s="216"/>
      <c r="J2782" s="216"/>
      <c r="K2782" s="216"/>
      <c r="L2782" s="216"/>
      <c r="M2782" s="216"/>
      <c r="N2782" s="216"/>
      <c r="O2782" s="216"/>
      <c r="P2782" s="216"/>
      <c r="Q2782" s="216"/>
      <c r="R2782" s="216"/>
      <c r="S2782" s="216"/>
      <c r="T2782" s="216"/>
      <c r="U2782" s="216"/>
      <c r="V2782" s="216"/>
    </row>
    <row r="2783" spans="1:22" x14ac:dyDescent="0.3">
      <c r="A2783" s="117">
        <f t="shared" si="191"/>
        <v>0</v>
      </c>
      <c r="B2783" s="117">
        <f t="shared" si="191"/>
        <v>0</v>
      </c>
      <c r="C2783" s="117">
        <f t="shared" si="192"/>
        <v>0</v>
      </c>
      <c r="D2783" s="117">
        <f t="shared" si="193"/>
        <v>9</v>
      </c>
      <c r="E2783" s="117">
        <f t="shared" si="195"/>
        <v>9</v>
      </c>
      <c r="F2783" s="117">
        <f>IF(B2783="","",(((E2783+F2835)/(D2783))-10^-0.0000001)^-1)</f>
        <v>0.15151514622914428</v>
      </c>
      <c r="G2783" s="117">
        <f t="shared" si="194"/>
        <v>0.15151514622914428</v>
      </c>
      <c r="H2783" s="117"/>
      <c r="I2783" s="216"/>
      <c r="J2783" s="216"/>
      <c r="K2783" s="216"/>
      <c r="L2783" s="216"/>
      <c r="M2783" s="216"/>
      <c r="N2783" s="216"/>
      <c r="O2783" s="216"/>
      <c r="P2783" s="216"/>
      <c r="Q2783" s="216"/>
      <c r="R2783" s="216"/>
      <c r="S2783" s="216"/>
      <c r="T2783" s="216"/>
      <c r="U2783" s="216"/>
      <c r="V2783" s="216"/>
    </row>
    <row r="2784" spans="1:22" x14ac:dyDescent="0.3">
      <c r="A2784" s="117">
        <f t="shared" si="191"/>
        <v>0</v>
      </c>
      <c r="B2784" s="117">
        <f t="shared" si="191"/>
        <v>0</v>
      </c>
      <c r="C2784" s="117">
        <f t="shared" si="192"/>
        <v>0</v>
      </c>
      <c r="D2784" s="117">
        <f t="shared" si="193"/>
        <v>9</v>
      </c>
      <c r="E2784" s="117">
        <f t="shared" si="195"/>
        <v>9</v>
      </c>
      <c r="F2784" s="117">
        <f>IF(B2784="","",(((E2784+F2835)/(D2784))-10^-0.0000001)^-1)</f>
        <v>0.15151514622914428</v>
      </c>
      <c r="G2784" s="117">
        <f t="shared" si="194"/>
        <v>0.15151514622914428</v>
      </c>
      <c r="H2784" s="117"/>
      <c r="I2784" s="216"/>
      <c r="J2784" s="216"/>
      <c r="K2784" s="216"/>
      <c r="L2784" s="216"/>
      <c r="M2784" s="216"/>
      <c r="N2784" s="216"/>
      <c r="O2784" s="216"/>
      <c r="P2784" s="216"/>
      <c r="Q2784" s="216"/>
      <c r="R2784" s="216"/>
      <c r="S2784" s="216"/>
      <c r="T2784" s="216"/>
      <c r="U2784" s="216"/>
      <c r="V2784" s="216"/>
    </row>
    <row r="2785" spans="1:22" x14ac:dyDescent="0.3">
      <c r="A2785" s="117">
        <f t="shared" si="191"/>
        <v>0</v>
      </c>
      <c r="B2785" s="117">
        <f t="shared" si="191"/>
        <v>0</v>
      </c>
      <c r="C2785" s="117">
        <f t="shared" si="192"/>
        <v>0</v>
      </c>
      <c r="D2785" s="117">
        <f t="shared" si="193"/>
        <v>9</v>
      </c>
      <c r="E2785" s="117">
        <f t="shared" si="195"/>
        <v>9</v>
      </c>
      <c r="F2785" s="117">
        <f>IF(B2785="","",(((E2785+F2835)/(D2785))-10^-0.0000001)^-1)</f>
        <v>0.15151514622914428</v>
      </c>
      <c r="G2785" s="117">
        <f t="shared" si="194"/>
        <v>0.15151514622914428</v>
      </c>
      <c r="H2785" s="117"/>
      <c r="I2785" s="216"/>
      <c r="J2785" s="216"/>
      <c r="K2785" s="216"/>
      <c r="L2785" s="216"/>
      <c r="M2785" s="216"/>
      <c r="N2785" s="216"/>
      <c r="O2785" s="216"/>
      <c r="P2785" s="216"/>
      <c r="Q2785" s="216"/>
      <c r="R2785" s="216"/>
      <c r="S2785" s="216"/>
      <c r="T2785" s="216"/>
      <c r="U2785" s="216"/>
      <c r="V2785" s="216"/>
    </row>
    <row r="2786" spans="1:22" x14ac:dyDescent="0.3">
      <c r="A2786" s="117">
        <f t="shared" si="191"/>
        <v>0</v>
      </c>
      <c r="B2786" s="117">
        <f t="shared" si="191"/>
        <v>0</v>
      </c>
      <c r="C2786" s="117">
        <f t="shared" si="192"/>
        <v>0</v>
      </c>
      <c r="D2786" s="117">
        <f t="shared" si="193"/>
        <v>9</v>
      </c>
      <c r="E2786" s="117">
        <f t="shared" si="195"/>
        <v>9</v>
      </c>
      <c r="F2786" s="117">
        <f>IF(B2786="","",(((E2786+F2835)/(D2786))-10^-0.0000001)^-1)</f>
        <v>0.15151514622914428</v>
      </c>
      <c r="G2786" s="117">
        <f t="shared" si="194"/>
        <v>0.15151514622914428</v>
      </c>
      <c r="H2786" s="117"/>
      <c r="I2786" s="216"/>
      <c r="J2786" s="216"/>
      <c r="K2786" s="216"/>
      <c r="L2786" s="216"/>
      <c r="M2786" s="216"/>
      <c r="N2786" s="216"/>
      <c r="O2786" s="216"/>
      <c r="P2786" s="216"/>
      <c r="Q2786" s="216"/>
      <c r="R2786" s="216"/>
      <c r="S2786" s="216"/>
      <c r="T2786" s="216"/>
      <c r="U2786" s="216"/>
      <c r="V2786" s="216"/>
    </row>
    <row r="2787" spans="1:22" x14ac:dyDescent="0.3">
      <c r="A2787" s="117">
        <f t="shared" si="191"/>
        <v>0</v>
      </c>
      <c r="B2787" s="117">
        <f t="shared" si="191"/>
        <v>0</v>
      </c>
      <c r="C2787" s="117">
        <f t="shared" si="192"/>
        <v>0</v>
      </c>
      <c r="D2787" s="117">
        <f t="shared" si="193"/>
        <v>9</v>
      </c>
      <c r="E2787" s="117">
        <f t="shared" si="195"/>
        <v>9</v>
      </c>
      <c r="F2787" s="117">
        <f>IF(B2787="","",(((E2787+F2835)/(D2787))-10^-0.0000001)^-1)</f>
        <v>0.15151514622914428</v>
      </c>
      <c r="G2787" s="117">
        <f t="shared" si="194"/>
        <v>0.15151514622914428</v>
      </c>
      <c r="H2787" s="117"/>
      <c r="I2787" s="216"/>
      <c r="J2787" s="216"/>
      <c r="K2787" s="216"/>
      <c r="L2787" s="216"/>
      <c r="M2787" s="216"/>
      <c r="N2787" s="216"/>
      <c r="O2787" s="216"/>
      <c r="P2787" s="216"/>
      <c r="Q2787" s="216"/>
      <c r="R2787" s="216"/>
      <c r="S2787" s="216"/>
      <c r="T2787" s="216"/>
      <c r="U2787" s="216"/>
      <c r="V2787" s="216"/>
    </row>
    <row r="2788" spans="1:22" x14ac:dyDescent="0.3">
      <c r="A2788" s="117">
        <f t="shared" si="191"/>
        <v>0</v>
      </c>
      <c r="B2788" s="117">
        <f t="shared" si="191"/>
        <v>0</v>
      </c>
      <c r="C2788" s="117">
        <f t="shared" si="192"/>
        <v>0</v>
      </c>
      <c r="D2788" s="117">
        <f t="shared" si="193"/>
        <v>9</v>
      </c>
      <c r="E2788" s="117">
        <f t="shared" si="195"/>
        <v>9</v>
      </c>
      <c r="F2788" s="117">
        <f>IF(B2788="","",(((E2788+F2835)/(D2788))-10^-0.0000001)^-1)</f>
        <v>0.15151514622914428</v>
      </c>
      <c r="G2788" s="117">
        <f t="shared" si="194"/>
        <v>0.15151514622914428</v>
      </c>
      <c r="H2788" s="117"/>
      <c r="I2788" s="216"/>
      <c r="J2788" s="216"/>
      <c r="K2788" s="216"/>
      <c r="L2788" s="216"/>
      <c r="M2788" s="216"/>
      <c r="N2788" s="216"/>
      <c r="O2788" s="216"/>
      <c r="P2788" s="216"/>
      <c r="Q2788" s="216"/>
      <c r="R2788" s="216"/>
      <c r="S2788" s="216"/>
      <c r="T2788" s="216"/>
      <c r="U2788" s="216"/>
      <c r="V2788" s="216"/>
    </row>
    <row r="2789" spans="1:22" x14ac:dyDescent="0.3">
      <c r="A2789" s="117">
        <f t="shared" si="191"/>
        <v>0</v>
      </c>
      <c r="B2789" s="117">
        <f t="shared" si="191"/>
        <v>0</v>
      </c>
      <c r="C2789" s="117">
        <f t="shared" si="192"/>
        <v>0</v>
      </c>
      <c r="D2789" s="117">
        <f t="shared" si="193"/>
        <v>9</v>
      </c>
      <c r="E2789" s="117">
        <f t="shared" si="195"/>
        <v>9</v>
      </c>
      <c r="F2789" s="117">
        <f>IF(B2789="","",(((E2789+F2835)/(D2789))-10^-0.0000001)^-1)</f>
        <v>0.15151514622914428</v>
      </c>
      <c r="G2789" s="117">
        <f t="shared" si="194"/>
        <v>0.15151514622914428</v>
      </c>
      <c r="H2789" s="117"/>
      <c r="I2789" s="216"/>
      <c r="J2789" s="216"/>
      <c r="K2789" s="216"/>
      <c r="L2789" s="216"/>
      <c r="M2789" s="216"/>
      <c r="N2789" s="216"/>
      <c r="O2789" s="216"/>
      <c r="P2789" s="216"/>
      <c r="Q2789" s="216"/>
      <c r="R2789" s="216"/>
      <c r="S2789" s="216"/>
      <c r="T2789" s="216"/>
      <c r="U2789" s="216"/>
      <c r="V2789" s="216"/>
    </row>
    <row r="2790" spans="1:22" x14ac:dyDescent="0.3">
      <c r="A2790" s="117">
        <f t="shared" si="191"/>
        <v>0</v>
      </c>
      <c r="B2790" s="117">
        <f t="shared" si="191"/>
        <v>0</v>
      </c>
      <c r="C2790" s="117">
        <f t="shared" si="192"/>
        <v>0</v>
      </c>
      <c r="D2790" s="117">
        <f t="shared" si="193"/>
        <v>9</v>
      </c>
      <c r="E2790" s="117">
        <f t="shared" si="195"/>
        <v>9</v>
      </c>
      <c r="F2790" s="117">
        <f>IF(B2790="","",(((E2790+F2835)/(D2790))-10^-0.0000001)^-1)</f>
        <v>0.15151514622914428</v>
      </c>
      <c r="G2790" s="117">
        <f t="shared" si="194"/>
        <v>0.15151514622914428</v>
      </c>
      <c r="H2790" s="117"/>
      <c r="I2790" s="216"/>
      <c r="J2790" s="216"/>
      <c r="K2790" s="216"/>
      <c r="L2790" s="216"/>
      <c r="M2790" s="216"/>
      <c r="N2790" s="216"/>
      <c r="O2790" s="216"/>
      <c r="P2790" s="216"/>
      <c r="Q2790" s="216"/>
      <c r="R2790" s="216"/>
      <c r="S2790" s="216"/>
      <c r="T2790" s="216"/>
      <c r="U2790" s="216"/>
      <c r="V2790" s="216"/>
    </row>
    <row r="2791" spans="1:22" x14ac:dyDescent="0.3">
      <c r="A2791" s="117">
        <f t="shared" si="191"/>
        <v>0</v>
      </c>
      <c r="B2791" s="117">
        <f t="shared" si="191"/>
        <v>0</v>
      </c>
      <c r="C2791" s="117">
        <f t="shared" si="192"/>
        <v>0</v>
      </c>
      <c r="D2791" s="117">
        <f t="shared" si="193"/>
        <v>9</v>
      </c>
      <c r="E2791" s="117">
        <f t="shared" si="195"/>
        <v>9</v>
      </c>
      <c r="F2791" s="117">
        <f>IF(B2791="","",(((E2791+F2835)/(D2791))-10^-0.0000001)^-1)</f>
        <v>0.15151514622914428</v>
      </c>
      <c r="G2791" s="117">
        <f t="shared" si="194"/>
        <v>0.15151514622914428</v>
      </c>
      <c r="H2791" s="117"/>
      <c r="I2791" s="216"/>
      <c r="J2791" s="216"/>
      <c r="K2791" s="216"/>
      <c r="L2791" s="216"/>
      <c r="M2791" s="216"/>
      <c r="N2791" s="216"/>
      <c r="O2791" s="216"/>
      <c r="P2791" s="216"/>
      <c r="Q2791" s="216"/>
      <c r="R2791" s="216"/>
      <c r="S2791" s="216"/>
      <c r="T2791" s="216"/>
      <c r="U2791" s="216"/>
      <c r="V2791" s="216"/>
    </row>
    <row r="2792" spans="1:22" x14ac:dyDescent="0.3">
      <c r="A2792" s="117">
        <f t="shared" si="191"/>
        <v>0</v>
      </c>
      <c r="B2792" s="117">
        <f t="shared" si="191"/>
        <v>0</v>
      </c>
      <c r="C2792" s="117">
        <f t="shared" si="192"/>
        <v>0</v>
      </c>
      <c r="D2792" s="117">
        <f t="shared" si="193"/>
        <v>9</v>
      </c>
      <c r="E2792" s="117">
        <f t="shared" si="195"/>
        <v>9</v>
      </c>
      <c r="F2792" s="117">
        <f>IF(B2792="","",(((E2792+F2835)/(D2792))-10^-0.0000001)^-1)</f>
        <v>0.15151514622914428</v>
      </c>
      <c r="G2792" s="117">
        <f t="shared" si="194"/>
        <v>0.15151514622914428</v>
      </c>
      <c r="H2792" s="117"/>
      <c r="I2792" s="216"/>
      <c r="J2792" s="216"/>
      <c r="K2792" s="216"/>
      <c r="L2792" s="216"/>
      <c r="M2792" s="216"/>
      <c r="N2792" s="216"/>
      <c r="O2792" s="216"/>
      <c r="P2792" s="216"/>
      <c r="Q2792" s="216"/>
      <c r="R2792" s="216"/>
      <c r="S2792" s="216"/>
      <c r="T2792" s="216"/>
      <c r="U2792" s="216"/>
      <c r="V2792" s="216"/>
    </row>
    <row r="2793" spans="1:22" x14ac:dyDescent="0.3">
      <c r="A2793" s="117" t="str">
        <f t="shared" si="191"/>
        <v>Vorgaben (xWP1 - xs - xWP2)</v>
      </c>
      <c r="B2793" s="117">
        <f t="shared" si="191"/>
        <v>9</v>
      </c>
      <c r="C2793" s="117" t="e">
        <f t="shared" si="192"/>
        <v>#VALUE!</v>
      </c>
      <c r="D2793" s="117">
        <f t="shared" si="193"/>
        <v>9</v>
      </c>
      <c r="E2793" s="117">
        <f t="shared" si="195"/>
        <v>9</v>
      </c>
      <c r="F2793" s="117">
        <f>IF(B2793="","",(((E2793+F2835)/(D2793))-10^-0.0000001)^-1)</f>
        <v>0.15151514622914428</v>
      </c>
      <c r="G2793" s="117">
        <f t="shared" si="194"/>
        <v>0.15151514622914428</v>
      </c>
      <c r="H2793" s="117"/>
      <c r="I2793" s="216"/>
      <c r="J2793" s="216"/>
      <c r="K2793" s="216"/>
      <c r="L2793" s="216"/>
      <c r="M2793" s="216"/>
      <c r="N2793" s="216"/>
      <c r="O2793" s="216"/>
      <c r="P2793" s="216"/>
      <c r="Q2793" s="216"/>
      <c r="R2793" s="216"/>
      <c r="S2793" s="216"/>
      <c r="T2793" s="216"/>
      <c r="U2793" s="216"/>
      <c r="V2793" s="216"/>
    </row>
    <row r="2794" spans="1:22" x14ac:dyDescent="0.3">
      <c r="A2794" s="117" t="str">
        <f t="shared" si="191"/>
        <v>Berechnet (x1% - X50% - x99%)</v>
      </c>
      <c r="B2794" s="117">
        <f t="shared" si="191"/>
        <v>6.92</v>
      </c>
      <c r="C2794" s="117" t="e">
        <f t="shared" si="192"/>
        <v>#VALUE!</v>
      </c>
      <c r="D2794" s="117">
        <f t="shared" si="193"/>
        <v>6.92</v>
      </c>
      <c r="E2794" s="117">
        <f t="shared" si="195"/>
        <v>9</v>
      </c>
      <c r="F2794" s="117">
        <f>IF(B2794="","",(((E2794+F2835)/(D2794))-10^-0.0000001)^-1)</f>
        <v>0.1125569261654695</v>
      </c>
      <c r="G2794" s="117">
        <f t="shared" si="194"/>
        <v>0.1125569261654695</v>
      </c>
      <c r="H2794" s="117"/>
      <c r="I2794" s="216"/>
      <c r="J2794" s="216"/>
      <c r="K2794" s="216"/>
      <c r="L2794" s="216"/>
      <c r="M2794" s="216"/>
      <c r="N2794" s="216"/>
      <c r="O2794" s="216"/>
      <c r="P2794" s="216"/>
      <c r="Q2794" s="216"/>
      <c r="R2794" s="216"/>
      <c r="S2794" s="216"/>
      <c r="T2794" s="216"/>
      <c r="U2794" s="216"/>
      <c r="V2794" s="216"/>
    </row>
    <row r="2795" spans="1:22" x14ac:dyDescent="0.3">
      <c r="A2795" s="117" t="str">
        <f t="shared" si="191"/>
        <v>Abfrage:</v>
      </c>
      <c r="B2795" s="117">
        <f t="shared" si="191"/>
        <v>0</v>
      </c>
      <c r="C2795" s="117" t="e">
        <f t="shared" si="192"/>
        <v>#VALUE!</v>
      </c>
      <c r="D2795" s="117">
        <f t="shared" si="193"/>
        <v>9</v>
      </c>
      <c r="E2795" s="117">
        <f t="shared" si="195"/>
        <v>9</v>
      </c>
      <c r="F2795" s="117">
        <f>IF(B2795="","",(((E2795+F2835)/(D2795))-10^-0.0000001)^-1)</f>
        <v>0.15151514622914428</v>
      </c>
      <c r="G2795" s="117">
        <f t="shared" si="194"/>
        <v>0.15151514622914428</v>
      </c>
      <c r="H2795" s="117"/>
      <c r="I2795" s="216"/>
      <c r="J2795" s="216"/>
      <c r="K2795" s="216"/>
      <c r="L2795" s="216"/>
      <c r="M2795" s="216"/>
      <c r="N2795" s="216"/>
      <c r="O2795" s="216"/>
      <c r="P2795" s="216"/>
      <c r="Q2795" s="216"/>
      <c r="R2795" s="216"/>
      <c r="S2795" s="216"/>
      <c r="T2795" s="216"/>
      <c r="U2795" s="216"/>
      <c r="V2795" s="216"/>
    </row>
    <row r="2796" spans="1:22" x14ac:dyDescent="0.3">
      <c r="A2796" s="117" t="str">
        <f t="shared" si="191"/>
        <v>Wenn x = (B23 ≤Abfrage≤ D23)</v>
      </c>
      <c r="B2796" s="117">
        <f t="shared" si="191"/>
        <v>6.92</v>
      </c>
      <c r="C2796" s="117" t="e">
        <f t="shared" si="192"/>
        <v>#VALUE!</v>
      </c>
      <c r="D2796" s="117">
        <f t="shared" si="193"/>
        <v>6.92</v>
      </c>
      <c r="E2796" s="117">
        <f t="shared" si="195"/>
        <v>9</v>
      </c>
      <c r="F2796" s="117">
        <f>IF(B2796="","",(((E2796+F2835)/(D2796))-10^-0.0000001)^-1)</f>
        <v>0.1125569261654695</v>
      </c>
      <c r="G2796" s="117">
        <f t="shared" si="194"/>
        <v>0.1125569261654695</v>
      </c>
      <c r="H2796" s="117"/>
      <c r="I2796" s="216"/>
      <c r="J2796" s="216"/>
      <c r="K2796" s="216"/>
      <c r="L2796" s="216"/>
      <c r="M2796" s="216"/>
      <c r="N2796" s="216"/>
      <c r="O2796" s="216"/>
      <c r="P2796" s="216"/>
      <c r="Q2796" s="216"/>
      <c r="R2796" s="216"/>
      <c r="S2796" s="216"/>
      <c r="T2796" s="216"/>
      <c r="U2796" s="216"/>
      <c r="V2796" s="216"/>
    </row>
    <row r="2797" spans="1:22" x14ac:dyDescent="0.3">
      <c r="A2797" s="117" t="str">
        <f t="shared" ref="A2797:B2816" si="196">A26</f>
        <v>Wenn y [%] = (1≤ Abfrage ≤99)</v>
      </c>
      <c r="B2797" s="117">
        <f t="shared" si="196"/>
        <v>1</v>
      </c>
      <c r="C2797" s="117" t="e">
        <f t="shared" si="192"/>
        <v>#VALUE!</v>
      </c>
      <c r="D2797" s="117">
        <f t="shared" si="193"/>
        <v>1</v>
      </c>
      <c r="E2797" s="117">
        <f t="shared" si="195"/>
        <v>9</v>
      </c>
      <c r="F2797" s="117">
        <f>IF(B2797="","",(((E2797+F2835)/(D2797))-10^-0.0000001)^-1)</f>
        <v>1.4836795201538605E-2</v>
      </c>
      <c r="G2797" s="117">
        <f t="shared" si="194"/>
        <v>1.4836795201538605E-2</v>
      </c>
      <c r="H2797" s="117"/>
      <c r="I2797" s="216"/>
      <c r="J2797" s="216"/>
      <c r="K2797" s="216"/>
      <c r="L2797" s="216"/>
      <c r="M2797" s="216"/>
      <c r="N2797" s="216"/>
      <c r="O2797" s="216"/>
      <c r="P2797" s="216"/>
      <c r="Q2797" s="216"/>
      <c r="R2797" s="216"/>
      <c r="S2797" s="216"/>
      <c r="T2797" s="216"/>
      <c r="U2797" s="216"/>
      <c r="V2797" s="216"/>
    </row>
    <row r="2798" spans="1:22" x14ac:dyDescent="0.3">
      <c r="A2798" s="117">
        <f t="shared" si="196"/>
        <v>0</v>
      </c>
      <c r="B2798" s="117">
        <f t="shared" si="196"/>
        <v>0</v>
      </c>
      <c r="C2798" s="117">
        <f t="shared" si="192"/>
        <v>0</v>
      </c>
      <c r="D2798" s="117">
        <f t="shared" si="193"/>
        <v>9</v>
      </c>
      <c r="E2798" s="117">
        <f t="shared" si="195"/>
        <v>9</v>
      </c>
      <c r="F2798" s="117">
        <f>IF(B2798="","",(((E2798+F2835)/(D2798))-10^-0.0000001)^-1)</f>
        <v>0.15151514622914428</v>
      </c>
      <c r="G2798" s="117">
        <f t="shared" si="194"/>
        <v>0.15151514622914428</v>
      </c>
      <c r="H2798" s="117"/>
      <c r="I2798" s="216"/>
      <c r="J2798" s="216"/>
      <c r="K2798" s="216"/>
      <c r="L2798" s="216"/>
      <c r="M2798" s="216"/>
      <c r="N2798" s="216"/>
      <c r="O2798" s="216"/>
      <c r="P2798" s="216"/>
      <c r="Q2798" s="216"/>
      <c r="R2798" s="216"/>
      <c r="S2798" s="216"/>
      <c r="T2798" s="216"/>
      <c r="U2798" s="216"/>
      <c r="V2798" s="216"/>
    </row>
    <row r="2799" spans="1:22" x14ac:dyDescent="0.3">
      <c r="A2799" s="117">
        <f t="shared" si="196"/>
        <v>0</v>
      </c>
      <c r="B2799" s="117">
        <f t="shared" si="196"/>
        <v>0</v>
      </c>
      <c r="C2799" s="117">
        <f t="shared" si="192"/>
        <v>0</v>
      </c>
      <c r="D2799" s="117">
        <f t="shared" si="193"/>
        <v>9</v>
      </c>
      <c r="E2799" s="117">
        <f t="shared" si="195"/>
        <v>9</v>
      </c>
      <c r="F2799" s="117">
        <f>IF(B2799="","",(((E2799+F2835)/(D2799))-10^-0.0000001)^-1)</f>
        <v>0.15151514622914428</v>
      </c>
      <c r="G2799" s="117">
        <f t="shared" si="194"/>
        <v>0.15151514622914428</v>
      </c>
      <c r="H2799" s="117"/>
      <c r="I2799" s="216"/>
      <c r="J2799" s="216"/>
      <c r="K2799" s="216"/>
      <c r="L2799" s="216"/>
      <c r="M2799" s="216"/>
      <c r="N2799" s="216"/>
      <c r="O2799" s="216"/>
      <c r="P2799" s="216"/>
      <c r="Q2799" s="216"/>
      <c r="R2799" s="216"/>
      <c r="S2799" s="216"/>
      <c r="T2799" s="216"/>
      <c r="U2799" s="216"/>
      <c r="V2799" s="216"/>
    </row>
    <row r="2800" spans="1:22" x14ac:dyDescent="0.3">
      <c r="A2800" s="117">
        <f t="shared" si="196"/>
        <v>0</v>
      </c>
      <c r="B2800" s="117">
        <f t="shared" si="196"/>
        <v>0</v>
      </c>
      <c r="C2800" s="117">
        <f t="shared" si="192"/>
        <v>0</v>
      </c>
      <c r="D2800" s="117">
        <f t="shared" si="193"/>
        <v>9</v>
      </c>
      <c r="E2800" s="117">
        <f t="shared" si="195"/>
        <v>9</v>
      </c>
      <c r="F2800" s="117">
        <f>IF(B2800="","",(((E2800+F2835)/(D2800))-10^-0.0000001)^-1)</f>
        <v>0.15151514622914428</v>
      </c>
      <c r="G2800" s="117">
        <f t="shared" si="194"/>
        <v>0.15151514622914428</v>
      </c>
      <c r="H2800" s="117"/>
      <c r="I2800" s="216"/>
      <c r="J2800" s="216"/>
      <c r="K2800" s="216"/>
      <c r="L2800" s="216"/>
      <c r="M2800" s="216"/>
      <c r="N2800" s="216"/>
      <c r="O2800" s="216"/>
      <c r="P2800" s="216"/>
      <c r="Q2800" s="216"/>
      <c r="R2800" s="216"/>
      <c r="S2800" s="216"/>
      <c r="T2800" s="216"/>
      <c r="U2800" s="216"/>
      <c r="V2800" s="216"/>
    </row>
    <row r="2801" spans="1:22" x14ac:dyDescent="0.3">
      <c r="A2801" s="117">
        <f t="shared" si="196"/>
        <v>0</v>
      </c>
      <c r="B2801" s="117">
        <f t="shared" si="196"/>
        <v>0</v>
      </c>
      <c r="C2801" s="117">
        <f t="shared" si="192"/>
        <v>0</v>
      </c>
      <c r="D2801" s="117">
        <f t="shared" si="193"/>
        <v>9</v>
      </c>
      <c r="E2801" s="117">
        <f t="shared" si="195"/>
        <v>9</v>
      </c>
      <c r="F2801" s="117">
        <f>IF(B2801="","",(((E2801+F2835)/(D2801))-10^-0.0000001)^-1)</f>
        <v>0.15151514622914428</v>
      </c>
      <c r="G2801" s="117">
        <f t="shared" si="194"/>
        <v>0.15151514622914428</v>
      </c>
      <c r="H2801" s="117"/>
      <c r="I2801" s="216"/>
      <c r="J2801" s="216"/>
      <c r="K2801" s="216"/>
      <c r="L2801" s="216"/>
      <c r="M2801" s="216"/>
      <c r="N2801" s="216"/>
      <c r="O2801" s="216"/>
      <c r="P2801" s="216"/>
      <c r="Q2801" s="216"/>
      <c r="R2801" s="216"/>
      <c r="S2801" s="216"/>
      <c r="T2801" s="216"/>
      <c r="U2801" s="216"/>
      <c r="V2801" s="216"/>
    </row>
    <row r="2802" spans="1:22" x14ac:dyDescent="0.3">
      <c r="A2802" s="117">
        <f t="shared" si="196"/>
        <v>0</v>
      </c>
      <c r="B2802" s="117">
        <f t="shared" si="196"/>
        <v>0</v>
      </c>
      <c r="C2802" s="117">
        <f t="shared" si="192"/>
        <v>0</v>
      </c>
      <c r="D2802" s="117">
        <f t="shared" si="193"/>
        <v>9</v>
      </c>
      <c r="E2802" s="117">
        <f t="shared" si="195"/>
        <v>9</v>
      </c>
      <c r="F2802" s="117">
        <f>IF(B2802="","",(((E2802+F2835)/(D2802))-10^-0.0000001)^-1)</f>
        <v>0.15151514622914428</v>
      </c>
      <c r="G2802" s="117">
        <f t="shared" si="194"/>
        <v>0.15151514622914428</v>
      </c>
      <c r="H2802" s="117"/>
      <c r="I2802" s="216"/>
      <c r="J2802" s="216"/>
      <c r="K2802" s="216"/>
      <c r="L2802" s="216"/>
      <c r="M2802" s="216"/>
      <c r="N2802" s="216"/>
      <c r="O2802" s="216"/>
      <c r="P2802" s="216"/>
      <c r="Q2802" s="216"/>
      <c r="R2802" s="216"/>
      <c r="S2802" s="216"/>
      <c r="T2802" s="216"/>
      <c r="U2802" s="216"/>
      <c r="V2802" s="216"/>
    </row>
    <row r="2803" spans="1:22" x14ac:dyDescent="0.3">
      <c r="A2803" s="117">
        <f t="shared" si="196"/>
        <v>0</v>
      </c>
      <c r="B2803" s="117">
        <f t="shared" si="196"/>
        <v>0</v>
      </c>
      <c r="C2803" s="117">
        <f t="shared" si="192"/>
        <v>0</v>
      </c>
      <c r="D2803" s="117">
        <f t="shared" si="193"/>
        <v>9</v>
      </c>
      <c r="E2803" s="117">
        <f t="shared" si="195"/>
        <v>9</v>
      </c>
      <c r="F2803" s="117">
        <f>IF(B2803="","",(((E2803+F2835)/(D2803))-10^-0.0000001)^-1)</f>
        <v>0.15151514622914428</v>
      </c>
      <c r="G2803" s="117">
        <f t="shared" si="194"/>
        <v>0.15151514622914428</v>
      </c>
      <c r="H2803" s="117"/>
      <c r="I2803" s="216"/>
      <c r="J2803" s="216"/>
      <c r="K2803" s="216"/>
      <c r="L2803" s="216"/>
      <c r="M2803" s="216"/>
      <c r="N2803" s="216"/>
      <c r="O2803" s="216"/>
      <c r="P2803" s="216"/>
      <c r="Q2803" s="216"/>
      <c r="R2803" s="216"/>
      <c r="S2803" s="216"/>
      <c r="T2803" s="216"/>
      <c r="U2803" s="216"/>
      <c r="V2803" s="216"/>
    </row>
    <row r="2804" spans="1:22" x14ac:dyDescent="0.3">
      <c r="A2804" s="117">
        <f t="shared" si="196"/>
        <v>0</v>
      </c>
      <c r="B2804" s="117">
        <f t="shared" si="196"/>
        <v>0</v>
      </c>
      <c r="C2804" s="117">
        <f t="shared" si="192"/>
        <v>0</v>
      </c>
      <c r="D2804" s="117">
        <f t="shared" si="193"/>
        <v>9</v>
      </c>
      <c r="E2804" s="117">
        <f t="shared" si="195"/>
        <v>9</v>
      </c>
      <c r="F2804" s="117">
        <f>IF(B2804="","",(((E2804+F2835)/(D2804))-10^-0.0000001)^-1)</f>
        <v>0.15151514622914428</v>
      </c>
      <c r="G2804" s="117">
        <f t="shared" si="194"/>
        <v>0.15151514622914428</v>
      </c>
      <c r="H2804" s="117"/>
      <c r="I2804" s="216"/>
      <c r="J2804" s="216"/>
      <c r="K2804" s="216"/>
      <c r="L2804" s="216"/>
      <c r="M2804" s="216"/>
      <c r="N2804" s="216"/>
      <c r="O2804" s="216"/>
      <c r="P2804" s="216"/>
      <c r="Q2804" s="216"/>
      <c r="R2804" s="216"/>
      <c r="S2804" s="216"/>
      <c r="T2804" s="216"/>
      <c r="U2804" s="216"/>
      <c r="V2804" s="216"/>
    </row>
    <row r="2805" spans="1:22" x14ac:dyDescent="0.3">
      <c r="A2805" s="117">
        <f t="shared" si="196"/>
        <v>0</v>
      </c>
      <c r="B2805" s="117">
        <f t="shared" si="196"/>
        <v>0</v>
      </c>
      <c r="C2805" s="117">
        <f t="shared" si="192"/>
        <v>0</v>
      </c>
      <c r="D2805" s="117">
        <f t="shared" si="193"/>
        <v>9</v>
      </c>
      <c r="E2805" s="117">
        <f t="shared" si="195"/>
        <v>9</v>
      </c>
      <c r="F2805" s="117">
        <f>IF(B2805="","",(((E2805+F2835)/(D2805))-10^-0.0000001)^-1)</f>
        <v>0.15151514622914428</v>
      </c>
      <c r="G2805" s="117">
        <f t="shared" si="194"/>
        <v>0.15151514622914428</v>
      </c>
      <c r="H2805" s="117"/>
      <c r="I2805" s="216"/>
      <c r="J2805" s="216"/>
      <c r="K2805" s="216"/>
      <c r="L2805" s="216"/>
      <c r="M2805" s="216"/>
      <c r="N2805" s="216"/>
      <c r="O2805" s="216"/>
      <c r="P2805" s="216"/>
      <c r="Q2805" s="216"/>
      <c r="R2805" s="216"/>
      <c r="S2805" s="216"/>
      <c r="T2805" s="216"/>
      <c r="U2805" s="216"/>
      <c r="V2805" s="216"/>
    </row>
    <row r="2806" spans="1:22" x14ac:dyDescent="0.3">
      <c r="A2806" s="117">
        <f t="shared" si="196"/>
        <v>0</v>
      </c>
      <c r="B2806" s="117">
        <f t="shared" si="196"/>
        <v>0</v>
      </c>
      <c r="C2806" s="117">
        <f t="shared" si="192"/>
        <v>0</v>
      </c>
      <c r="D2806" s="117">
        <f t="shared" si="193"/>
        <v>9</v>
      </c>
      <c r="E2806" s="117">
        <f t="shared" si="195"/>
        <v>9</v>
      </c>
      <c r="F2806" s="117">
        <f>IF(B2806="","",(((E2806+F2835)/(D2806))-10^-0.0000001)^-1)</f>
        <v>0.15151514622914428</v>
      </c>
      <c r="G2806" s="117">
        <f t="shared" si="194"/>
        <v>0.15151514622914428</v>
      </c>
      <c r="H2806" s="117"/>
      <c r="I2806" s="216"/>
      <c r="J2806" s="216"/>
      <c r="K2806" s="216"/>
      <c r="L2806" s="216"/>
      <c r="M2806" s="216"/>
      <c r="N2806" s="216"/>
      <c r="O2806" s="216"/>
      <c r="P2806" s="216"/>
      <c r="Q2806" s="216"/>
      <c r="R2806" s="216"/>
      <c r="S2806" s="216"/>
      <c r="T2806" s="216"/>
      <c r="U2806" s="216"/>
      <c r="V2806" s="216"/>
    </row>
    <row r="2807" spans="1:22" x14ac:dyDescent="0.3">
      <c r="A2807" s="117">
        <f t="shared" si="196"/>
        <v>0</v>
      </c>
      <c r="B2807" s="117">
        <f t="shared" si="196"/>
        <v>0</v>
      </c>
      <c r="C2807" s="117">
        <f t="shared" si="192"/>
        <v>0</v>
      </c>
      <c r="D2807" s="117">
        <f t="shared" si="193"/>
        <v>9</v>
      </c>
      <c r="E2807" s="117">
        <f t="shared" si="195"/>
        <v>9</v>
      </c>
      <c r="F2807" s="117">
        <f>IF(B2807="","",(((E2807+F2835)/(D2807))-10^-0.0000001)^-1)</f>
        <v>0.15151514622914428</v>
      </c>
      <c r="G2807" s="117">
        <f t="shared" si="194"/>
        <v>0.15151514622914428</v>
      </c>
      <c r="H2807" s="117"/>
      <c r="I2807" s="216"/>
      <c r="J2807" s="216"/>
      <c r="K2807" s="216"/>
      <c r="L2807" s="216"/>
      <c r="M2807" s="216"/>
      <c r="N2807" s="216"/>
      <c r="O2807" s="216"/>
      <c r="P2807" s="216"/>
      <c r="Q2807" s="216"/>
      <c r="R2807" s="216"/>
      <c r="S2807" s="216"/>
      <c r="T2807" s="216"/>
      <c r="U2807" s="216"/>
      <c r="V2807" s="216"/>
    </row>
    <row r="2808" spans="1:22" x14ac:dyDescent="0.3">
      <c r="A2808" s="117">
        <f t="shared" si="196"/>
        <v>0</v>
      </c>
      <c r="B2808" s="117">
        <f t="shared" si="196"/>
        <v>0</v>
      </c>
      <c r="C2808" s="117">
        <f t="shared" si="192"/>
        <v>0</v>
      </c>
      <c r="D2808" s="117">
        <f t="shared" si="193"/>
        <v>9</v>
      </c>
      <c r="E2808" s="117">
        <f t="shared" si="195"/>
        <v>9</v>
      </c>
      <c r="F2808" s="117">
        <f>IF(B2808="","",(((E2808+F2835)/(D2808))-10^-0.0000001)^-1)</f>
        <v>0.15151514622914428</v>
      </c>
      <c r="G2808" s="117">
        <f t="shared" si="194"/>
        <v>0.15151514622914428</v>
      </c>
      <c r="H2808" s="117"/>
      <c r="I2808" s="216"/>
      <c r="J2808" s="216"/>
      <c r="K2808" s="216"/>
      <c r="L2808" s="216"/>
      <c r="M2808" s="216"/>
      <c r="N2808" s="216"/>
      <c r="O2808" s="216"/>
      <c r="P2808" s="216"/>
      <c r="Q2808" s="216"/>
      <c r="R2808" s="216"/>
      <c r="S2808" s="216"/>
      <c r="T2808" s="216"/>
      <c r="U2808" s="216"/>
      <c r="V2808" s="216"/>
    </row>
    <row r="2809" spans="1:22" x14ac:dyDescent="0.3">
      <c r="A2809" s="117">
        <f t="shared" si="196"/>
        <v>0</v>
      </c>
      <c r="B2809" s="117">
        <f t="shared" si="196"/>
        <v>0</v>
      </c>
      <c r="C2809" s="117">
        <f t="shared" si="192"/>
        <v>0</v>
      </c>
      <c r="D2809" s="117">
        <f t="shared" si="193"/>
        <v>9</v>
      </c>
      <c r="E2809" s="117">
        <f t="shared" si="195"/>
        <v>9</v>
      </c>
      <c r="F2809" s="117">
        <f>IF(B2809="","",(((E2809+F2835)/(D2809))-10^-0.0000001)^-1)</f>
        <v>0.15151514622914428</v>
      </c>
      <c r="G2809" s="117">
        <f t="shared" si="194"/>
        <v>0.15151514622914428</v>
      </c>
      <c r="H2809" s="117"/>
      <c r="I2809" s="216"/>
      <c r="J2809" s="216"/>
      <c r="K2809" s="216"/>
      <c r="L2809" s="216"/>
      <c r="M2809" s="216"/>
      <c r="N2809" s="216"/>
      <c r="O2809" s="216"/>
      <c r="P2809" s="216"/>
      <c r="Q2809" s="216"/>
      <c r="R2809" s="216"/>
      <c r="S2809" s="216"/>
      <c r="T2809" s="216"/>
      <c r="U2809" s="216"/>
      <c r="V2809" s="216"/>
    </row>
    <row r="2810" spans="1:22" x14ac:dyDescent="0.3">
      <c r="A2810" s="117">
        <f t="shared" si="196"/>
        <v>0</v>
      </c>
      <c r="B2810" s="117">
        <f t="shared" si="196"/>
        <v>0</v>
      </c>
      <c r="C2810" s="117">
        <f t="shared" si="192"/>
        <v>0</v>
      </c>
      <c r="D2810" s="117">
        <f t="shared" si="193"/>
        <v>9</v>
      </c>
      <c r="E2810" s="117">
        <f t="shared" si="195"/>
        <v>9</v>
      </c>
      <c r="F2810" s="117">
        <f>IF(B2810="","",(((E2810+F2835)/(D2810))-10^-0.0000001)^-1)</f>
        <v>0.15151514622914428</v>
      </c>
      <c r="G2810" s="117">
        <f t="shared" si="194"/>
        <v>0.15151514622914428</v>
      </c>
      <c r="H2810" s="117"/>
      <c r="I2810" s="216"/>
      <c r="J2810" s="216"/>
      <c r="K2810" s="216"/>
      <c r="L2810" s="216"/>
      <c r="M2810" s="216"/>
      <c r="N2810" s="216"/>
      <c r="O2810" s="216"/>
      <c r="P2810" s="216"/>
      <c r="Q2810" s="216"/>
      <c r="R2810" s="216"/>
      <c r="S2810" s="216"/>
      <c r="T2810" s="216"/>
      <c r="U2810" s="216"/>
      <c r="V2810" s="216"/>
    </row>
    <row r="2811" spans="1:22" x14ac:dyDescent="0.3">
      <c r="A2811" s="117">
        <f t="shared" si="196"/>
        <v>0</v>
      </c>
      <c r="B2811" s="117">
        <f t="shared" si="196"/>
        <v>0</v>
      </c>
      <c r="C2811" s="117">
        <f t="shared" si="192"/>
        <v>0</v>
      </c>
      <c r="D2811" s="117">
        <f t="shared" si="193"/>
        <v>9</v>
      </c>
      <c r="E2811" s="117">
        <f t="shared" si="195"/>
        <v>9</v>
      </c>
      <c r="F2811" s="117">
        <f>IF(B2811="","",(((E2811+F2835)/(D2811))-10^-0.0000001)^-1)</f>
        <v>0.15151514622914428</v>
      </c>
      <c r="G2811" s="117">
        <f t="shared" si="194"/>
        <v>0.15151514622914428</v>
      </c>
      <c r="H2811" s="117"/>
      <c r="I2811" s="216"/>
      <c r="J2811" s="216"/>
      <c r="K2811" s="216"/>
      <c r="L2811" s="216"/>
      <c r="M2811" s="216"/>
      <c r="N2811" s="216"/>
      <c r="O2811" s="216"/>
      <c r="P2811" s="216"/>
      <c r="Q2811" s="216"/>
      <c r="R2811" s="216"/>
      <c r="S2811" s="216"/>
      <c r="T2811" s="216"/>
      <c r="U2811" s="216"/>
      <c r="V2811" s="216"/>
    </row>
    <row r="2812" spans="1:22" x14ac:dyDescent="0.3">
      <c r="A2812" s="117">
        <f t="shared" si="196"/>
        <v>0</v>
      </c>
      <c r="B2812" s="117">
        <f t="shared" si="196"/>
        <v>0</v>
      </c>
      <c r="C2812" s="117">
        <f t="shared" si="192"/>
        <v>0</v>
      </c>
      <c r="D2812" s="117">
        <f t="shared" si="193"/>
        <v>9</v>
      </c>
      <c r="E2812" s="117">
        <f t="shared" si="195"/>
        <v>9</v>
      </c>
      <c r="F2812" s="117">
        <f>IF(B2812="","",(((E2812+F2835)/(D2812))-10^-0.0000001)^-1)</f>
        <v>0.15151514622914428</v>
      </c>
      <c r="G2812" s="117">
        <f t="shared" si="194"/>
        <v>0.15151514622914428</v>
      </c>
      <c r="H2812" s="117"/>
      <c r="I2812" s="216"/>
      <c r="J2812" s="216"/>
      <c r="K2812" s="216"/>
      <c r="L2812" s="216"/>
      <c r="M2812" s="216"/>
      <c r="N2812" s="216"/>
      <c r="O2812" s="216"/>
      <c r="P2812" s="216"/>
      <c r="Q2812" s="216"/>
      <c r="R2812" s="216"/>
      <c r="S2812" s="216"/>
      <c r="T2812" s="216"/>
      <c r="U2812" s="216"/>
      <c r="V2812" s="216"/>
    </row>
    <row r="2813" spans="1:22" x14ac:dyDescent="0.3">
      <c r="A2813" s="117">
        <f t="shared" si="196"/>
        <v>0</v>
      </c>
      <c r="B2813" s="117">
        <f t="shared" si="196"/>
        <v>0</v>
      </c>
      <c r="C2813" s="117">
        <f t="shared" si="192"/>
        <v>0</v>
      </c>
      <c r="D2813" s="117">
        <f t="shared" si="193"/>
        <v>9</v>
      </c>
      <c r="E2813" s="117">
        <f t="shared" si="195"/>
        <v>9</v>
      </c>
      <c r="F2813" s="117">
        <f>IF(B2813="","",(((E2813+F2835)/(D2813))-10^-0.0000001)^-1)</f>
        <v>0.15151514622914428</v>
      </c>
      <c r="G2813" s="117">
        <f t="shared" si="194"/>
        <v>0.15151514622914428</v>
      </c>
      <c r="H2813" s="117"/>
      <c r="I2813" s="216"/>
      <c r="J2813" s="216"/>
      <c r="K2813" s="216"/>
      <c r="L2813" s="216"/>
      <c r="M2813" s="216"/>
      <c r="N2813" s="216"/>
      <c r="O2813" s="216"/>
      <c r="P2813" s="216"/>
      <c r="Q2813" s="216"/>
      <c r="R2813" s="216"/>
      <c r="S2813" s="216"/>
      <c r="T2813" s="216"/>
      <c r="U2813" s="216"/>
      <c r="V2813" s="216"/>
    </row>
    <row r="2814" spans="1:22" x14ac:dyDescent="0.3">
      <c r="A2814" s="117">
        <f t="shared" si="196"/>
        <v>0</v>
      </c>
      <c r="B2814" s="117">
        <f t="shared" si="196"/>
        <v>0</v>
      </c>
      <c r="C2814" s="117">
        <f t="shared" si="192"/>
        <v>0</v>
      </c>
      <c r="D2814" s="117">
        <f t="shared" si="193"/>
        <v>9</v>
      </c>
      <c r="E2814" s="117">
        <f t="shared" si="195"/>
        <v>9</v>
      </c>
      <c r="F2814" s="117">
        <f>IF(B2814="","",(((E2814+F2835)/(D2814))-10^-0.0000001)^-1)</f>
        <v>0.15151514622914428</v>
      </c>
      <c r="G2814" s="117">
        <f t="shared" si="194"/>
        <v>0.15151514622914428</v>
      </c>
      <c r="H2814" s="117"/>
      <c r="I2814" s="216"/>
      <c r="J2814" s="216"/>
      <c r="K2814" s="216"/>
      <c r="L2814" s="216"/>
      <c r="M2814" s="216"/>
      <c r="N2814" s="216"/>
      <c r="O2814" s="216"/>
      <c r="P2814" s="216"/>
      <c r="Q2814" s="216"/>
      <c r="R2814" s="216"/>
      <c r="S2814" s="216"/>
      <c r="T2814" s="216"/>
      <c r="U2814" s="216"/>
      <c r="V2814" s="216"/>
    </row>
    <row r="2815" spans="1:22" x14ac:dyDescent="0.3">
      <c r="A2815" s="117">
        <f t="shared" si="196"/>
        <v>0</v>
      </c>
      <c r="B2815" s="117">
        <f t="shared" si="196"/>
        <v>0</v>
      </c>
      <c r="C2815" s="117">
        <f t="shared" si="192"/>
        <v>0</v>
      </c>
      <c r="D2815" s="117">
        <f t="shared" si="193"/>
        <v>9</v>
      </c>
      <c r="E2815" s="117">
        <f t="shared" si="195"/>
        <v>9</v>
      </c>
      <c r="F2815" s="117">
        <f>IF(B2815="","",(((E2815+F2835)/(D2815))-10^-0.0000001)^-1)</f>
        <v>0.15151514622914428</v>
      </c>
      <c r="G2815" s="117">
        <f t="shared" si="194"/>
        <v>0.15151514622914428</v>
      </c>
      <c r="H2815" s="117"/>
      <c r="I2815" s="216"/>
      <c r="J2815" s="216"/>
      <c r="K2815" s="216"/>
      <c r="L2815" s="216"/>
      <c r="M2815" s="216"/>
      <c r="N2815" s="216"/>
      <c r="O2815" s="216"/>
      <c r="P2815" s="216"/>
      <c r="Q2815" s="216"/>
      <c r="R2815" s="216"/>
      <c r="S2815" s="216"/>
      <c r="T2815" s="216"/>
      <c r="U2815" s="216"/>
      <c r="V2815" s="216"/>
    </row>
    <row r="2816" spans="1:22" x14ac:dyDescent="0.3">
      <c r="A2816" s="117" t="str">
        <f t="shared" si="196"/>
        <v>Vorgaben (xWP1 - xs - xWP2)</v>
      </c>
      <c r="B2816" s="117">
        <f t="shared" si="196"/>
        <v>9</v>
      </c>
      <c r="C2816" s="117" t="e">
        <f t="shared" si="192"/>
        <v>#VALUE!</v>
      </c>
      <c r="D2816" s="117">
        <f t="shared" si="193"/>
        <v>9</v>
      </c>
      <c r="E2816" s="117">
        <f t="shared" si="195"/>
        <v>9</v>
      </c>
      <c r="F2816" s="117">
        <f>IF(B2816="","",(((E2816+F2835)/(D2816))-10^-0.0000001)^-1)</f>
        <v>0.15151514622914428</v>
      </c>
      <c r="G2816" s="117">
        <f t="shared" si="194"/>
        <v>0.15151514622914428</v>
      </c>
      <c r="H2816" s="117"/>
      <c r="I2816" s="216"/>
      <c r="J2816" s="216"/>
      <c r="K2816" s="216"/>
      <c r="L2816" s="216"/>
      <c r="M2816" s="216"/>
      <c r="N2816" s="216"/>
      <c r="O2816" s="216"/>
      <c r="P2816" s="216"/>
      <c r="Q2816" s="216"/>
      <c r="R2816" s="216"/>
      <c r="S2816" s="216"/>
      <c r="T2816" s="216"/>
      <c r="U2816" s="216"/>
      <c r="V2816" s="216"/>
    </row>
    <row r="2817" spans="1:22" x14ac:dyDescent="0.3">
      <c r="A2817" s="117">
        <f>(E2816)</f>
        <v>9</v>
      </c>
      <c r="B2817" s="117"/>
      <c r="C2817" s="117"/>
      <c r="D2817" s="117"/>
      <c r="E2817" s="117"/>
      <c r="F2817" s="117"/>
      <c r="G2817" s="117"/>
      <c r="H2817" s="117"/>
      <c r="I2817" s="216"/>
      <c r="J2817" s="216"/>
      <c r="K2817" s="216"/>
      <c r="L2817" s="216"/>
      <c r="M2817" s="216"/>
      <c r="N2817" s="216"/>
      <c r="O2817" s="216"/>
      <c r="P2817" s="216"/>
      <c r="Q2817" s="216"/>
      <c r="R2817" s="216"/>
      <c r="S2817" s="216"/>
      <c r="T2817" s="216"/>
      <c r="U2817" s="216"/>
      <c r="V2817" s="216"/>
    </row>
    <row r="2818" spans="1:22" x14ac:dyDescent="0.3">
      <c r="A2818" s="117" t="e">
        <f>SUM(A2777:A2816)-(40-B2819)*A2816</f>
        <v>#VALUE!</v>
      </c>
      <c r="B2818" s="117" t="e">
        <f>SUM(C2777:C2816)-(40-(B2819))*C2816</f>
        <v>#VALUE!</v>
      </c>
      <c r="C2818" s="117"/>
      <c r="D2818" s="117"/>
      <c r="E2818" s="117"/>
      <c r="F2818" s="117"/>
      <c r="G2818" s="117"/>
      <c r="H2818" s="117"/>
      <c r="I2818" s="216"/>
      <c r="J2818" s="216"/>
      <c r="K2818" s="216"/>
      <c r="L2818" s="216"/>
      <c r="M2818" s="216"/>
      <c r="N2818" s="216"/>
      <c r="O2818" s="216"/>
      <c r="P2818" s="216"/>
      <c r="Q2818" s="216"/>
      <c r="R2818" s="216"/>
      <c r="S2818" s="216"/>
      <c r="T2818" s="216"/>
      <c r="U2818" s="216"/>
      <c r="V2818" s="216"/>
    </row>
    <row r="2819" spans="1:22" x14ac:dyDescent="0.3">
      <c r="A2819" s="117" t="s">
        <v>13</v>
      </c>
      <c r="B2819" s="117">
        <f>EINGABEN!$A$46</f>
        <v>0</v>
      </c>
      <c r="C2819" s="117" t="s">
        <v>18</v>
      </c>
      <c r="D2819" s="117"/>
      <c r="E2819" s="117"/>
      <c r="F2819" s="117"/>
      <c r="G2819" s="117"/>
      <c r="H2819" s="117"/>
      <c r="I2819" s="216"/>
      <c r="J2819" s="216"/>
      <c r="K2819" s="216"/>
      <c r="L2819" s="216"/>
      <c r="M2819" s="216"/>
      <c r="N2819" s="216"/>
      <c r="O2819" s="216"/>
      <c r="P2819" s="216"/>
      <c r="Q2819" s="216"/>
      <c r="R2819" s="216"/>
      <c r="S2819" s="216"/>
      <c r="T2819" s="216"/>
      <c r="U2819" s="216"/>
      <c r="V2819" s="216"/>
    </row>
    <row r="2820" spans="1:22" x14ac:dyDescent="0.3">
      <c r="A2820" s="117"/>
      <c r="B2820" s="117"/>
      <c r="C2820" s="117"/>
      <c r="D2820" s="117"/>
      <c r="E2820" s="117"/>
      <c r="F2820" s="117"/>
      <c r="G2820" s="117"/>
      <c r="H2820" s="117"/>
      <c r="I2820" s="216"/>
      <c r="J2820" s="216"/>
      <c r="K2820" s="216"/>
      <c r="L2820" s="216"/>
      <c r="M2820" s="216"/>
      <c r="N2820" s="216"/>
      <c r="O2820" s="216"/>
      <c r="P2820" s="216"/>
      <c r="Q2820" s="216"/>
      <c r="R2820" s="216"/>
      <c r="S2820" s="216"/>
      <c r="T2820" s="216"/>
      <c r="U2820" s="216"/>
      <c r="V2820" s="216"/>
    </row>
    <row r="2821" spans="1:22" x14ac:dyDescent="0.3">
      <c r="A2821" s="117" t="s">
        <v>11</v>
      </c>
      <c r="B2821" s="117" t="e">
        <f>(B2819*M2818-A2818*I2818)</f>
        <v>#VALUE!</v>
      </c>
      <c r="C2821" s="117" t="s">
        <v>19</v>
      </c>
      <c r="D2821" s="117"/>
      <c r="E2821" s="117" t="s">
        <v>40</v>
      </c>
      <c r="F2821" s="117"/>
      <c r="G2821" s="117"/>
      <c r="H2821" s="117"/>
      <c r="I2821" s="216"/>
      <c r="J2821" s="216"/>
      <c r="K2821" s="216"/>
      <c r="L2821" s="216"/>
      <c r="M2821" s="216"/>
      <c r="N2821" s="216"/>
      <c r="O2821" s="216"/>
      <c r="P2821" s="216"/>
      <c r="Q2821" s="216"/>
      <c r="R2821" s="216"/>
      <c r="S2821" s="216"/>
      <c r="T2821" s="216"/>
      <c r="U2821" s="216"/>
      <c r="V2821" s="216"/>
    </row>
    <row r="2822" spans="1:22" x14ac:dyDescent="0.3">
      <c r="A2822" s="117"/>
      <c r="B2822" s="117"/>
      <c r="C2822" s="117"/>
      <c r="D2822" s="117"/>
      <c r="E2822" s="117"/>
      <c r="F2822" s="117"/>
      <c r="G2822" s="117"/>
      <c r="H2822" s="117"/>
      <c r="I2822" s="216"/>
      <c r="J2822" s="216"/>
      <c r="K2822" s="216"/>
      <c r="L2822" s="216"/>
      <c r="M2822" s="216"/>
      <c r="N2822" s="216"/>
      <c r="O2822" s="216"/>
      <c r="P2822" s="216"/>
      <c r="Q2822" s="216"/>
      <c r="R2822" s="216"/>
      <c r="S2822" s="216"/>
      <c r="T2822" s="216"/>
      <c r="U2822" s="216"/>
      <c r="V2822" s="216"/>
    </row>
    <row r="2823" spans="1:22" x14ac:dyDescent="0.3">
      <c r="A2823" s="117" t="s">
        <v>16</v>
      </c>
      <c r="B2823" s="117" t="e">
        <f>(B2819*B2818-A2818^2)</f>
        <v>#VALUE!</v>
      </c>
      <c r="C2823" s="117" t="s">
        <v>0</v>
      </c>
      <c r="D2823" s="117"/>
      <c r="E2823" s="117" t="s">
        <v>41</v>
      </c>
      <c r="F2823" s="117"/>
      <c r="G2823" s="117"/>
      <c r="H2823" s="117"/>
      <c r="I2823" s="216"/>
      <c r="J2823" s="216"/>
      <c r="K2823" s="216"/>
      <c r="L2823" s="216"/>
      <c r="M2823" s="216"/>
      <c r="N2823" s="216"/>
      <c r="O2823" s="216"/>
      <c r="P2823" s="216"/>
      <c r="Q2823" s="216"/>
      <c r="R2823" s="216"/>
      <c r="S2823" s="216"/>
      <c r="T2823" s="216"/>
      <c r="U2823" s="216"/>
      <c r="V2823" s="216"/>
    </row>
    <row r="2824" spans="1:22" x14ac:dyDescent="0.3">
      <c r="A2824" s="117"/>
      <c r="B2824" s="117"/>
      <c r="C2824" s="117"/>
      <c r="D2824" s="117"/>
      <c r="E2824" s="117"/>
      <c r="F2824" s="117"/>
      <c r="G2824" s="117"/>
      <c r="H2824" s="117"/>
      <c r="I2824" s="216"/>
      <c r="J2824" s="216"/>
      <c r="K2824" s="216"/>
      <c r="L2824" s="216"/>
      <c r="M2824" s="216"/>
      <c r="N2824" s="216"/>
      <c r="O2824" s="216"/>
      <c r="P2824" s="216"/>
      <c r="Q2824" s="216"/>
      <c r="R2824" s="216"/>
      <c r="S2824" s="216"/>
      <c r="T2824" s="216"/>
      <c r="U2824" s="216"/>
      <c r="V2824" s="216"/>
    </row>
    <row r="2825" spans="1:22" x14ac:dyDescent="0.3">
      <c r="A2825" s="117" t="s">
        <v>15</v>
      </c>
      <c r="B2825" s="117">
        <f>(B2819*K2818-(I2818^2))</f>
        <v>0</v>
      </c>
      <c r="C2825" s="117"/>
      <c r="D2825" s="117"/>
      <c r="E2825" s="117"/>
      <c r="F2825" s="117"/>
      <c r="G2825" s="117"/>
      <c r="H2825" s="117"/>
      <c r="I2825" s="216"/>
      <c r="J2825" s="216"/>
      <c r="K2825" s="216"/>
      <c r="L2825" s="216"/>
      <c r="M2825" s="216"/>
      <c r="N2825" s="216"/>
      <c r="O2825" s="216"/>
      <c r="P2825" s="216"/>
      <c r="Q2825" s="216"/>
      <c r="R2825" s="216"/>
      <c r="S2825" s="216"/>
      <c r="T2825" s="216"/>
      <c r="U2825" s="216"/>
      <c r="V2825" s="216"/>
    </row>
    <row r="2826" spans="1:22" x14ac:dyDescent="0.3">
      <c r="A2826" s="117"/>
      <c r="B2826" s="117"/>
      <c r="C2826" s="117"/>
      <c r="D2826" s="117"/>
      <c r="E2826" s="117"/>
      <c r="F2826" s="117"/>
      <c r="G2826" s="117"/>
      <c r="H2826" s="117"/>
      <c r="I2826" s="216"/>
      <c r="J2826" s="216"/>
      <c r="K2826" s="216"/>
      <c r="L2826" s="216"/>
      <c r="M2826" s="216"/>
      <c r="N2826" s="216"/>
      <c r="O2826" s="216"/>
      <c r="P2826" s="216"/>
      <c r="Q2826" s="216"/>
      <c r="R2826" s="216"/>
      <c r="S2826" s="216"/>
      <c r="T2826" s="216"/>
      <c r="U2826" s="216"/>
      <c r="V2826" s="216"/>
    </row>
    <row r="2827" spans="1:22" x14ac:dyDescent="0.3">
      <c r="A2827" s="117"/>
      <c r="B2827" s="117"/>
      <c r="C2827" s="117" t="s">
        <v>35</v>
      </c>
      <c r="D2827" s="117"/>
      <c r="E2827" s="117"/>
      <c r="F2827" s="117" t="e">
        <f>ABS(B2821)/((B2823*B2825)^0.5)</f>
        <v>#VALUE!</v>
      </c>
      <c r="G2827" s="117"/>
      <c r="H2827" s="117"/>
      <c r="I2827" s="216"/>
      <c r="J2827" s="216"/>
      <c r="K2827" s="216"/>
      <c r="L2827" s="216"/>
      <c r="M2827" s="216"/>
      <c r="N2827" s="216"/>
      <c r="O2827" s="216"/>
      <c r="P2827" s="216"/>
      <c r="Q2827" s="216"/>
      <c r="R2827" s="216"/>
      <c r="S2827" s="216"/>
      <c r="T2827" s="216"/>
      <c r="U2827" s="216"/>
      <c r="V2827" s="216"/>
    </row>
    <row r="2828" spans="1:22" x14ac:dyDescent="0.3">
      <c r="A2828" s="117"/>
      <c r="B2828" s="117"/>
      <c r="C2828" s="117"/>
      <c r="D2828" s="117"/>
      <c r="E2828" s="117"/>
      <c r="F2828" s="117"/>
      <c r="G2828" s="117"/>
      <c r="H2828" s="117"/>
      <c r="I2828" s="216"/>
      <c r="J2828" s="216"/>
      <c r="K2828" s="216"/>
      <c r="L2828" s="216"/>
      <c r="M2828" s="216"/>
      <c r="N2828" s="216"/>
      <c r="O2828" s="216"/>
      <c r="P2828" s="216"/>
      <c r="Q2828" s="216"/>
      <c r="R2828" s="216"/>
      <c r="S2828" s="216"/>
      <c r="T2828" s="216"/>
      <c r="U2828" s="216"/>
      <c r="V2828" s="216"/>
    </row>
    <row r="2829" spans="1:22" x14ac:dyDescent="0.3">
      <c r="A2829" s="117"/>
      <c r="B2829" s="117"/>
      <c r="C2829" s="117" t="s">
        <v>36</v>
      </c>
      <c r="D2829" s="117"/>
      <c r="E2829" s="117"/>
      <c r="F2829" s="117" t="e">
        <f>IF(D2837*F2837=0,0,F2827)</f>
        <v>#VALUE!</v>
      </c>
      <c r="G2829" s="117"/>
      <c r="H2829" s="117"/>
      <c r="I2829" s="216"/>
      <c r="J2829" s="216"/>
      <c r="K2829" s="216"/>
      <c r="L2829" s="216"/>
      <c r="M2829" s="216"/>
      <c r="N2829" s="216"/>
      <c r="O2829" s="216"/>
      <c r="P2829" s="216"/>
      <c r="Q2829" s="216"/>
      <c r="R2829" s="216"/>
      <c r="S2829" s="216"/>
      <c r="T2829" s="216"/>
      <c r="U2829" s="216"/>
      <c r="V2829" s="216"/>
    </row>
    <row r="2830" spans="1:22" x14ac:dyDescent="0.3">
      <c r="A2830" s="117"/>
      <c r="B2830" s="117"/>
      <c r="C2830" s="117"/>
      <c r="D2830" s="117"/>
      <c r="E2830" s="117"/>
      <c r="F2830" s="117"/>
      <c r="G2830" s="117"/>
      <c r="H2830" s="117"/>
      <c r="I2830" s="216"/>
      <c r="J2830" s="216"/>
      <c r="K2830" s="216"/>
      <c r="L2830" s="216"/>
      <c r="M2830" s="216"/>
      <c r="N2830" s="216"/>
      <c r="O2830" s="216"/>
      <c r="P2830" s="216"/>
      <c r="Q2830" s="216"/>
      <c r="R2830" s="216"/>
      <c r="S2830" s="216"/>
      <c r="T2830" s="216"/>
      <c r="U2830" s="216"/>
      <c r="V2830" s="216"/>
    </row>
    <row r="2831" spans="1:22" x14ac:dyDescent="0.3">
      <c r="A2831" s="117"/>
      <c r="B2831" s="117"/>
      <c r="C2831" s="117" t="s">
        <v>28</v>
      </c>
      <c r="D2831" s="117" t="e">
        <f>(I2818-F2831*A2818)/B2819</f>
        <v>#VALUE!</v>
      </c>
      <c r="E2831" s="117" t="s">
        <v>31</v>
      </c>
      <c r="F2831" s="117" t="e">
        <f>(B2821/B2823)</f>
        <v>#VALUE!</v>
      </c>
      <c r="G2831" s="117"/>
      <c r="H2831" s="117"/>
      <c r="I2831" s="216"/>
      <c r="J2831" s="216"/>
      <c r="K2831" s="216"/>
      <c r="L2831" s="216"/>
      <c r="M2831" s="216"/>
      <c r="N2831" s="216"/>
      <c r="O2831" s="216"/>
      <c r="P2831" s="216"/>
      <c r="Q2831" s="216"/>
      <c r="R2831" s="216"/>
      <c r="S2831" s="216"/>
      <c r="T2831" s="216"/>
      <c r="U2831" s="216"/>
      <c r="V2831" s="216"/>
    </row>
    <row r="2832" spans="1:22" x14ac:dyDescent="0.3">
      <c r="A2832" s="117"/>
      <c r="B2832" s="117"/>
      <c r="C2832" s="117"/>
      <c r="D2832" s="117"/>
      <c r="E2832" s="117"/>
      <c r="F2832" s="117"/>
      <c r="G2832" s="117"/>
      <c r="H2832" s="117"/>
      <c r="I2832" s="216"/>
      <c r="J2832" s="216"/>
      <c r="K2832" s="216"/>
      <c r="L2832" s="216"/>
      <c r="M2832" s="216"/>
      <c r="N2832" s="216"/>
      <c r="O2832" s="216"/>
      <c r="P2832" s="216"/>
      <c r="Q2832" s="216"/>
      <c r="R2832" s="216"/>
      <c r="S2832" s="216"/>
      <c r="T2832" s="216"/>
      <c r="U2832" s="216"/>
      <c r="V2832" s="216"/>
    </row>
    <row r="2833" spans="1:22" x14ac:dyDescent="0.3">
      <c r="A2833" s="117"/>
      <c r="B2833" s="117"/>
      <c r="C2833" s="117" t="s">
        <v>29</v>
      </c>
      <c r="D2833" s="117" t="e">
        <f>((2.71828184^(-D2831/F2831)))-ABS(V2777-W2777)</f>
        <v>#VALUE!</v>
      </c>
      <c r="E2833" s="117" t="s">
        <v>32</v>
      </c>
      <c r="F2833" s="117">
        <f>'FALL A+F'!$F$159</f>
        <v>0</v>
      </c>
      <c r="G2833" s="117"/>
      <c r="H2833" s="117"/>
      <c r="I2833" s="216"/>
      <c r="J2833" s="216"/>
      <c r="K2833" s="216"/>
      <c r="L2833" s="216"/>
      <c r="M2833" s="216"/>
      <c r="N2833" s="216"/>
      <c r="O2833" s="216"/>
      <c r="P2833" s="216"/>
      <c r="Q2833" s="216"/>
      <c r="R2833" s="216"/>
      <c r="S2833" s="216"/>
      <c r="T2833" s="216"/>
      <c r="U2833" s="216"/>
      <c r="V2833" s="216"/>
    </row>
    <row r="2834" spans="1:22" x14ac:dyDescent="0.3">
      <c r="A2834" s="117"/>
      <c r="B2834" s="117"/>
      <c r="C2834" s="117"/>
      <c r="D2834" s="117"/>
      <c r="E2834" s="117"/>
      <c r="F2834" s="117"/>
      <c r="G2834" s="117"/>
      <c r="H2834" s="117"/>
      <c r="I2834" s="216"/>
      <c r="J2834" s="216"/>
      <c r="K2834" s="216"/>
      <c r="L2834" s="216"/>
      <c r="M2834" s="216"/>
      <c r="N2834" s="216"/>
      <c r="O2834" s="216"/>
      <c r="P2834" s="216"/>
      <c r="Q2834" s="216"/>
      <c r="R2834" s="216"/>
      <c r="S2834" s="216"/>
      <c r="T2834" s="216"/>
      <c r="U2834" s="216"/>
      <c r="V2834" s="216"/>
    </row>
    <row r="2835" spans="1:22" x14ac:dyDescent="0.3">
      <c r="A2835" s="117"/>
      <c r="B2835" s="117"/>
      <c r="C2835" s="117" t="s">
        <v>30</v>
      </c>
      <c r="D2835" s="117">
        <f>(E2816+F2835)</f>
        <v>68.400000000000006</v>
      </c>
      <c r="E2835" s="117" t="s">
        <v>20</v>
      </c>
      <c r="F2835" s="117">
        <f>(MAX(B2696:B2735)-MIN(B2696:B2735))*6.6</f>
        <v>59.4</v>
      </c>
      <c r="G2835" s="117"/>
      <c r="H2835" s="117"/>
      <c r="I2835" s="216"/>
      <c r="J2835" s="216"/>
      <c r="K2835" s="216"/>
      <c r="L2835" s="216"/>
      <c r="M2835" s="216"/>
      <c r="N2835" s="216"/>
      <c r="O2835" s="216"/>
      <c r="P2835" s="216"/>
      <c r="Q2835" s="216"/>
      <c r="R2835" s="216"/>
      <c r="S2835" s="216"/>
      <c r="T2835" s="216"/>
      <c r="U2835" s="216"/>
      <c r="V2835" s="216"/>
    </row>
    <row r="2836" spans="1:22" x14ac:dyDescent="0.3">
      <c r="A2836" s="117"/>
      <c r="B2836" s="117"/>
      <c r="C2836" s="117"/>
      <c r="D2836" s="117"/>
      <c r="E2836" s="117"/>
      <c r="F2836" s="117"/>
      <c r="G2836" s="117"/>
      <c r="H2836" s="117"/>
      <c r="I2836" s="216"/>
      <c r="J2836" s="216"/>
      <c r="K2836" s="216"/>
      <c r="L2836" s="216"/>
      <c r="M2836" s="216"/>
      <c r="N2836" s="216"/>
      <c r="O2836" s="216"/>
      <c r="P2836" s="216"/>
      <c r="Q2836" s="216"/>
      <c r="R2836" s="216"/>
      <c r="S2836" s="216"/>
      <c r="T2836" s="216"/>
      <c r="U2836" s="216"/>
      <c r="V2836" s="216"/>
    </row>
    <row r="2837" spans="1:22" x14ac:dyDescent="0.3">
      <c r="A2837" s="117"/>
      <c r="B2837" s="117"/>
      <c r="C2837" s="117" t="s">
        <v>22</v>
      </c>
      <c r="D2837" s="117" t="e">
        <f>IF(A2816&lt;D2833,0,F2827)</f>
        <v>#VALUE!</v>
      </c>
      <c r="E2837" s="117" t="s">
        <v>24</v>
      </c>
      <c r="F2837" s="117" t="e">
        <f>IF(A2777&gt;D2833,0,D2833)</f>
        <v>#VALUE!</v>
      </c>
      <c r="G2837" s="117"/>
      <c r="H2837" s="117"/>
      <c r="I2837" s="216"/>
      <c r="J2837" s="216"/>
      <c r="K2837" s="216"/>
      <c r="L2837" s="216"/>
      <c r="M2837" s="216"/>
      <c r="N2837" s="216"/>
      <c r="O2837" s="216"/>
      <c r="P2837" s="216"/>
      <c r="Q2837" s="216"/>
      <c r="R2837" s="216"/>
      <c r="S2837" s="216"/>
      <c r="T2837" s="216"/>
      <c r="U2837" s="216"/>
      <c r="V2837" s="216"/>
    </row>
    <row r="2838" spans="1:22" x14ac:dyDescent="0.3">
      <c r="A2838" s="117"/>
      <c r="B2838" s="117"/>
      <c r="C2838" s="117"/>
      <c r="D2838" s="117"/>
      <c r="E2838" s="117"/>
      <c r="F2838" s="117"/>
      <c r="G2838" s="117"/>
      <c r="H2838" s="117"/>
      <c r="I2838" s="216"/>
      <c r="J2838" s="216"/>
      <c r="K2838" s="216"/>
      <c r="L2838" s="216"/>
      <c r="M2838" s="216"/>
      <c r="N2838" s="216"/>
      <c r="O2838" s="216"/>
      <c r="P2838" s="216"/>
      <c r="Q2838" s="216"/>
      <c r="R2838" s="216"/>
      <c r="S2838" s="216"/>
      <c r="T2838" s="216"/>
      <c r="U2838" s="216"/>
      <c r="V2838" s="216"/>
    </row>
    <row r="2839" spans="1:22" x14ac:dyDescent="0.3">
      <c r="A2839" s="117"/>
      <c r="B2839" s="117"/>
      <c r="C2839" s="117" t="s">
        <v>23</v>
      </c>
      <c r="D2839" s="117" t="s">
        <v>21</v>
      </c>
      <c r="E2839" s="117"/>
      <c r="F2839" s="117"/>
      <c r="G2839" s="117"/>
      <c r="H2839" s="117"/>
      <c r="I2839" s="216"/>
      <c r="J2839" s="216"/>
      <c r="K2839" s="216"/>
      <c r="L2839" s="216"/>
      <c r="M2839" s="216"/>
      <c r="N2839" s="216"/>
      <c r="O2839" s="216"/>
      <c r="P2839" s="216"/>
      <c r="Q2839" s="216"/>
      <c r="R2839" s="216"/>
      <c r="S2839" s="216"/>
      <c r="T2839" s="216"/>
      <c r="U2839" s="216"/>
      <c r="V2839" s="216"/>
    </row>
    <row r="2840" spans="1:22" x14ac:dyDescent="0.3">
      <c r="A2840" s="117"/>
      <c r="B2840" s="117"/>
      <c r="C2840" s="117"/>
      <c r="D2840" s="117"/>
      <c r="E2840" s="117"/>
      <c r="F2840" s="117"/>
      <c r="G2840" s="117"/>
      <c r="H2840" s="117"/>
      <c r="I2840" s="216"/>
      <c r="J2840" s="216"/>
      <c r="K2840" s="216"/>
      <c r="L2840" s="216"/>
      <c r="M2840" s="216"/>
      <c r="N2840" s="216"/>
      <c r="O2840" s="216"/>
      <c r="P2840" s="216"/>
      <c r="Q2840" s="216"/>
      <c r="R2840" s="216"/>
      <c r="S2840" s="216"/>
      <c r="T2840" s="216"/>
      <c r="U2840" s="216"/>
      <c r="V2840" s="216"/>
    </row>
    <row r="2841" spans="1:22" x14ac:dyDescent="0.3">
      <c r="A2841" s="117"/>
      <c r="B2841" s="117"/>
      <c r="C2841" s="117"/>
      <c r="D2841" s="117"/>
      <c r="E2841" s="117"/>
      <c r="F2841" s="117"/>
      <c r="G2841" s="117"/>
      <c r="H2841" s="117"/>
      <c r="I2841" s="216"/>
      <c r="J2841" s="216"/>
      <c r="K2841" s="216"/>
      <c r="L2841" s="216"/>
      <c r="M2841" s="216"/>
      <c r="N2841" s="216"/>
      <c r="O2841" s="216"/>
      <c r="P2841" s="216"/>
      <c r="Q2841" s="216"/>
      <c r="R2841" s="216"/>
      <c r="S2841" s="216"/>
      <c r="T2841" s="216"/>
      <c r="U2841" s="216"/>
      <c r="V2841" s="216"/>
    </row>
    <row r="2842" spans="1:22" x14ac:dyDescent="0.3">
      <c r="A2842" s="117"/>
      <c r="B2842" s="117"/>
      <c r="C2842" s="117" t="s">
        <v>25</v>
      </c>
      <c r="D2842" s="117"/>
      <c r="E2842" s="117"/>
      <c r="F2842" s="117"/>
      <c r="G2842" s="117"/>
      <c r="H2842" s="117"/>
      <c r="I2842" s="216"/>
      <c r="J2842" s="216"/>
      <c r="K2842" s="216"/>
      <c r="L2842" s="216"/>
      <c r="M2842" s="216"/>
      <c r="N2842" s="216"/>
      <c r="O2842" s="216"/>
      <c r="P2842" s="216"/>
      <c r="Q2842" s="216"/>
      <c r="R2842" s="216"/>
      <c r="S2842" s="216"/>
      <c r="T2842" s="216"/>
      <c r="U2842" s="216"/>
      <c r="V2842" s="216"/>
    </row>
    <row r="2843" spans="1:22" x14ac:dyDescent="0.3">
      <c r="A2843" s="117"/>
      <c r="B2843" s="117"/>
      <c r="C2843" s="117"/>
      <c r="D2843" s="117"/>
      <c r="E2843" s="117"/>
      <c r="F2843" s="117"/>
      <c r="G2843" s="117"/>
      <c r="H2843" s="117"/>
      <c r="I2843" s="216"/>
      <c r="J2843" s="216"/>
      <c r="K2843" s="216"/>
      <c r="L2843" s="216"/>
      <c r="M2843" s="216"/>
      <c r="N2843" s="216"/>
      <c r="O2843" s="216"/>
      <c r="P2843" s="216"/>
      <c r="Q2843" s="216"/>
      <c r="R2843" s="216"/>
      <c r="S2843" s="216"/>
      <c r="T2843" s="216"/>
      <c r="U2843" s="216"/>
      <c r="V2843" s="216"/>
    </row>
    <row r="2844" spans="1:22" x14ac:dyDescent="0.3">
      <c r="A2844" s="117"/>
      <c r="B2844" s="117"/>
      <c r="C2844" s="117" t="s">
        <v>26</v>
      </c>
      <c r="D2844" s="117">
        <v>700</v>
      </c>
      <c r="E2844" s="117" t="s">
        <v>33</v>
      </c>
      <c r="F2844" s="117" t="e">
        <f>((2.71828184^(F2831*LN((D2844)+ABS(V2777-W2777)))+D2831)/((2.71828184^(F2831*LN((D2844)+ABS(V2777-W2777)))+D2831)+1))*1</f>
        <v>#VALUE!</v>
      </c>
      <c r="G2844" s="117"/>
      <c r="H2844" s="117"/>
      <c r="I2844" s="216"/>
      <c r="J2844" s="216"/>
      <c r="K2844" s="216"/>
      <c r="L2844" s="216"/>
      <c r="M2844" s="216"/>
      <c r="N2844" s="216"/>
      <c r="O2844" s="216"/>
      <c r="P2844" s="216"/>
      <c r="Q2844" s="216"/>
      <c r="R2844" s="216"/>
      <c r="S2844" s="216"/>
      <c r="T2844" s="216"/>
      <c r="U2844" s="216"/>
      <c r="V2844" s="216"/>
    </row>
    <row r="2845" spans="1:22" x14ac:dyDescent="0.3">
      <c r="A2845" s="117"/>
      <c r="B2845" s="117"/>
      <c r="C2845" s="117" t="s">
        <v>49</v>
      </c>
      <c r="D2845" s="117"/>
      <c r="E2845" s="117"/>
      <c r="F2845" s="117"/>
      <c r="G2845" s="117"/>
      <c r="H2845" s="117"/>
      <c r="I2845" s="216"/>
      <c r="J2845" s="216"/>
      <c r="K2845" s="216"/>
      <c r="L2845" s="216"/>
      <c r="M2845" s="216"/>
      <c r="N2845" s="216"/>
      <c r="O2845" s="216"/>
      <c r="P2845" s="216"/>
      <c r="Q2845" s="216"/>
      <c r="R2845" s="216"/>
      <c r="S2845" s="216"/>
      <c r="T2845" s="216"/>
      <c r="U2845" s="216"/>
      <c r="V2845" s="216"/>
    </row>
    <row r="2846" spans="1:22" x14ac:dyDescent="0.3">
      <c r="A2846" s="117"/>
      <c r="B2846" s="117"/>
      <c r="C2846" s="117"/>
      <c r="D2846" s="117"/>
      <c r="E2846" s="117"/>
      <c r="F2846" s="117"/>
      <c r="G2846" s="117"/>
      <c r="H2846" s="117"/>
      <c r="I2846" s="216"/>
      <c r="J2846" s="216"/>
      <c r="K2846" s="216"/>
      <c r="L2846" s="216"/>
      <c r="M2846" s="216"/>
      <c r="N2846" s="216"/>
      <c r="O2846" s="216"/>
      <c r="P2846" s="216"/>
      <c r="Q2846" s="216"/>
      <c r="R2846" s="216"/>
      <c r="S2846" s="216"/>
      <c r="T2846" s="216"/>
      <c r="U2846" s="216"/>
      <c r="V2846" s="216"/>
    </row>
    <row r="2847" spans="1:22" x14ac:dyDescent="0.3">
      <c r="A2847" s="117"/>
      <c r="B2847" s="117"/>
      <c r="C2847" s="117" t="s">
        <v>27</v>
      </c>
      <c r="D2847" s="117">
        <v>302.83999999999997</v>
      </c>
      <c r="E2847" s="117" t="s">
        <v>34</v>
      </c>
      <c r="F2847" s="117" t="e">
        <f>(2.71828184^((LN((D2847/D2835)/(1-(D2847/D2835)))-D2831)/F2831))</f>
        <v>#NUM!</v>
      </c>
      <c r="G2847" s="117"/>
      <c r="H2847" s="117"/>
      <c r="I2847" s="216"/>
      <c r="J2847" s="216"/>
      <c r="K2847" s="216"/>
      <c r="L2847" s="216"/>
      <c r="M2847" s="216"/>
      <c r="N2847" s="216"/>
      <c r="O2847" s="216"/>
      <c r="P2847" s="216"/>
      <c r="Q2847" s="216"/>
      <c r="R2847" s="216"/>
      <c r="S2847" s="216"/>
      <c r="T2847" s="216"/>
      <c r="U2847" s="216"/>
      <c r="V2847" s="216"/>
    </row>
    <row r="2848" spans="1:22" x14ac:dyDescent="0.3">
      <c r="A2848" s="117"/>
      <c r="B2848" s="117"/>
      <c r="C2848" s="117" t="s">
        <v>38</v>
      </c>
      <c r="D2848" s="117"/>
      <c r="E2848" s="117"/>
      <c r="F2848" s="117"/>
      <c r="G2848" s="117"/>
      <c r="H2848" s="117"/>
      <c r="I2848" s="216"/>
      <c r="J2848" s="216"/>
      <c r="K2848" s="216"/>
      <c r="L2848" s="216"/>
      <c r="M2848" s="216"/>
      <c r="N2848" s="216"/>
      <c r="O2848" s="216"/>
      <c r="P2848" s="216"/>
      <c r="Q2848" s="216"/>
      <c r="R2848" s="216"/>
      <c r="S2848" s="216"/>
      <c r="T2848" s="216"/>
      <c r="U2848" s="216"/>
      <c r="V2848" s="216"/>
    </row>
    <row r="2849" spans="1:22" x14ac:dyDescent="0.3">
      <c r="A2849" s="117"/>
      <c r="B2849" s="117"/>
      <c r="C2849" s="117" t="s">
        <v>39</v>
      </c>
      <c r="D2849" s="117"/>
      <c r="E2849" s="117"/>
      <c r="F2849" s="117"/>
      <c r="G2849" s="117"/>
      <c r="H2849" s="117"/>
      <c r="I2849" s="216"/>
      <c r="J2849" s="216"/>
      <c r="K2849" s="216"/>
      <c r="L2849" s="216"/>
      <c r="M2849" s="216"/>
      <c r="N2849" s="216"/>
      <c r="O2849" s="216"/>
      <c r="P2849" s="216"/>
      <c r="Q2849" s="216"/>
      <c r="R2849" s="216"/>
      <c r="S2849" s="216"/>
      <c r="T2849" s="216"/>
      <c r="U2849" s="216"/>
      <c r="V2849" s="216"/>
    </row>
    <row r="2850" spans="1:22" x14ac:dyDescent="0.3">
      <c r="A2850" s="117"/>
      <c r="B2850" s="117"/>
      <c r="C2850" s="117"/>
      <c r="D2850" s="117"/>
      <c r="E2850" s="117"/>
      <c r="F2850" s="117"/>
      <c r="G2850" s="117"/>
      <c r="H2850" s="117"/>
      <c r="I2850" s="216"/>
      <c r="J2850" s="216"/>
      <c r="K2850" s="216"/>
      <c r="L2850" s="216"/>
      <c r="M2850" s="216"/>
      <c r="N2850" s="216"/>
      <c r="O2850" s="216"/>
      <c r="P2850" s="216"/>
      <c r="Q2850" s="216"/>
      <c r="R2850" s="216"/>
      <c r="S2850" s="216"/>
      <c r="T2850" s="216"/>
      <c r="U2850" s="216"/>
      <c r="V2850" s="216"/>
    </row>
    <row r="2851" spans="1:22" x14ac:dyDescent="0.3">
      <c r="A2851" s="117"/>
      <c r="B2851" s="117"/>
      <c r="C2851" s="117"/>
      <c r="D2851" s="117"/>
      <c r="E2851" s="117"/>
      <c r="F2851" s="117"/>
      <c r="G2851" s="117"/>
      <c r="H2851" s="117"/>
      <c r="I2851" s="216"/>
      <c r="J2851" s="216"/>
      <c r="K2851" s="216"/>
      <c r="L2851" s="216"/>
      <c r="M2851" s="216"/>
      <c r="N2851" s="216"/>
      <c r="O2851" s="216"/>
      <c r="P2851" s="216"/>
      <c r="Q2851" s="216"/>
      <c r="R2851" s="216"/>
      <c r="S2851" s="216"/>
      <c r="T2851" s="216"/>
      <c r="U2851" s="216"/>
      <c r="V2851" s="216"/>
    </row>
    <row r="2852" spans="1:22" x14ac:dyDescent="0.3">
      <c r="A2852" s="117"/>
      <c r="B2852" s="117"/>
      <c r="C2852" s="117"/>
      <c r="D2852" s="117"/>
      <c r="E2852" s="117"/>
      <c r="F2852" s="117"/>
      <c r="G2852" s="117"/>
      <c r="H2852" s="117"/>
      <c r="I2852" s="216"/>
      <c r="J2852" s="216"/>
      <c r="K2852" s="216"/>
      <c r="L2852" s="216"/>
      <c r="M2852" s="216"/>
      <c r="N2852" s="216"/>
      <c r="O2852" s="216"/>
      <c r="P2852" s="216"/>
      <c r="Q2852" s="216"/>
      <c r="R2852" s="216"/>
      <c r="S2852" s="216"/>
      <c r="T2852" s="216"/>
      <c r="U2852" s="216"/>
      <c r="V2852" s="216"/>
    </row>
    <row r="2853" spans="1:22" x14ac:dyDescent="0.3">
      <c r="A2853" s="117"/>
      <c r="B2853" s="117"/>
      <c r="C2853" s="117"/>
      <c r="D2853" s="117"/>
      <c r="E2853" s="117"/>
      <c r="F2853" s="117"/>
      <c r="G2853" s="117"/>
      <c r="H2853" s="117"/>
      <c r="I2853" s="216"/>
      <c r="J2853" s="216"/>
      <c r="K2853" s="216"/>
      <c r="L2853" s="216"/>
      <c r="M2853" s="216"/>
      <c r="N2853" s="216"/>
      <c r="O2853" s="216"/>
      <c r="P2853" s="216"/>
      <c r="Q2853" s="216"/>
      <c r="R2853" s="216"/>
      <c r="S2853" s="216"/>
      <c r="T2853" s="216"/>
      <c r="U2853" s="216"/>
      <c r="V2853" s="216"/>
    </row>
    <row r="2854" spans="1:22" x14ac:dyDescent="0.3">
      <c r="A2854" s="117"/>
      <c r="B2854" s="117"/>
      <c r="C2854" s="117"/>
      <c r="D2854" s="117"/>
      <c r="E2854" s="117"/>
      <c r="F2854" s="117"/>
      <c r="G2854" s="117"/>
      <c r="H2854" s="117"/>
      <c r="I2854" s="216"/>
      <c r="J2854" s="216"/>
      <c r="K2854" s="216"/>
      <c r="L2854" s="216"/>
      <c r="M2854" s="216"/>
      <c r="N2854" s="216"/>
      <c r="O2854" s="216"/>
      <c r="P2854" s="216"/>
      <c r="Q2854" s="216"/>
      <c r="R2854" s="216"/>
      <c r="S2854" s="216"/>
      <c r="T2854" s="216"/>
      <c r="U2854" s="216"/>
      <c r="V2854" s="216"/>
    </row>
    <row r="2855" spans="1:22" x14ac:dyDescent="0.3">
      <c r="A2855" s="117"/>
      <c r="B2855" s="117"/>
      <c r="C2855" s="117"/>
      <c r="D2855" s="117"/>
      <c r="E2855" s="117"/>
      <c r="F2855" s="117"/>
      <c r="G2855" s="117"/>
      <c r="H2855" s="117"/>
      <c r="I2855" s="216"/>
      <c r="J2855" s="216"/>
      <c r="K2855" s="216"/>
      <c r="L2855" s="216"/>
      <c r="M2855" s="216"/>
      <c r="N2855" s="216"/>
      <c r="O2855" s="216"/>
      <c r="P2855" s="216"/>
      <c r="Q2855" s="216"/>
      <c r="R2855" s="216"/>
      <c r="S2855" s="216"/>
      <c r="T2855" s="216"/>
      <c r="U2855" s="216"/>
      <c r="V2855" s="216"/>
    </row>
    <row r="2856" spans="1:22" x14ac:dyDescent="0.3">
      <c r="A2856" s="117"/>
      <c r="B2856" s="117"/>
      <c r="C2856" s="117"/>
      <c r="D2856" s="117"/>
      <c r="E2856" s="117"/>
      <c r="F2856" s="117"/>
      <c r="G2856" s="117"/>
      <c r="H2856" s="117"/>
      <c r="I2856" s="216"/>
      <c r="J2856" s="216"/>
      <c r="K2856" s="216"/>
      <c r="L2856" s="216"/>
      <c r="M2856" s="216"/>
      <c r="N2856" s="216"/>
      <c r="O2856" s="216"/>
      <c r="P2856" s="216"/>
      <c r="Q2856" s="216"/>
      <c r="R2856" s="216"/>
      <c r="S2856" s="216"/>
      <c r="T2856" s="216"/>
      <c r="U2856" s="216"/>
      <c r="V2856" s="216"/>
    </row>
    <row r="2857" spans="1:22" x14ac:dyDescent="0.3">
      <c r="A2857" s="117" t="s">
        <v>7</v>
      </c>
      <c r="B2857" s="117" t="s">
        <v>8</v>
      </c>
      <c r="C2857" s="117" t="s">
        <v>12</v>
      </c>
      <c r="D2857" s="117" t="s">
        <v>9</v>
      </c>
      <c r="E2857" s="117" t="s">
        <v>10</v>
      </c>
      <c r="F2857" s="117" t="s">
        <v>17</v>
      </c>
      <c r="G2857" s="117" t="s">
        <v>14</v>
      </c>
      <c r="H2857" s="117"/>
      <c r="I2857" s="216"/>
      <c r="J2857" s="216"/>
      <c r="K2857" s="216"/>
      <c r="L2857" s="216"/>
      <c r="M2857" s="216"/>
      <c r="N2857" s="216"/>
      <c r="O2857" s="216"/>
      <c r="P2857" s="216"/>
      <c r="Q2857" s="216"/>
      <c r="R2857" s="216"/>
      <c r="S2857" s="216"/>
      <c r="T2857" s="216"/>
      <c r="U2857" s="216"/>
      <c r="V2857" s="216"/>
    </row>
    <row r="2858" spans="1:22" x14ac:dyDescent="0.3">
      <c r="A2858" s="117">
        <f t="shared" ref="A2858:B2877" si="197">A6</f>
        <v>0</v>
      </c>
      <c r="B2858" s="117">
        <f t="shared" si="197"/>
        <v>0</v>
      </c>
      <c r="C2858" s="117">
        <f t="shared" ref="C2858:C2897" si="198">(A2858^2)</f>
        <v>0</v>
      </c>
      <c r="D2858" s="117">
        <f>IF(B2858=0,E2858,B2858)</f>
        <v>9</v>
      </c>
      <c r="E2858" s="117">
        <f>MAX(B2858:B2897)</f>
        <v>9</v>
      </c>
      <c r="F2858" s="117">
        <f>IF(B2858="","",(((E2858+F2916)/(D2858))-10^-0.0000001)^-1)</f>
        <v>0.14705881854977348</v>
      </c>
      <c r="G2858" s="117">
        <f>IF(B2858="",1,F2858)</f>
        <v>0.14705881854977348</v>
      </c>
      <c r="H2858" s="117"/>
      <c r="I2858" s="216"/>
      <c r="J2858" s="216"/>
      <c r="K2858" s="216"/>
      <c r="L2858" s="216"/>
      <c r="M2858" s="216"/>
      <c r="N2858" s="216"/>
      <c r="O2858" s="216"/>
      <c r="P2858" s="216"/>
      <c r="Q2858" s="216"/>
      <c r="R2858" s="216"/>
      <c r="S2858" s="216"/>
      <c r="T2858" s="216"/>
      <c r="U2858" s="216"/>
      <c r="V2858" s="216"/>
    </row>
    <row r="2859" spans="1:22" x14ac:dyDescent="0.3">
      <c r="A2859" s="117">
        <f t="shared" si="197"/>
        <v>0</v>
      </c>
      <c r="B2859" s="117">
        <f t="shared" si="197"/>
        <v>0</v>
      </c>
      <c r="C2859" s="117">
        <f t="shared" si="198"/>
        <v>0</v>
      </c>
      <c r="D2859" s="117">
        <f t="shared" ref="D2859:D2897" si="199">IF(B2859=0,E2859,B2859)</f>
        <v>9</v>
      </c>
      <c r="E2859" s="117">
        <f>(E2858)</f>
        <v>9</v>
      </c>
      <c r="F2859" s="117">
        <f>IF(B2859="","",(((E2859+F2916)/(D2859))-10^-0.0000001)^-1)</f>
        <v>0.14705881854977348</v>
      </c>
      <c r="G2859" s="117">
        <f t="shared" ref="G2859:G2897" si="200">IF(B2859="",1,F2859)</f>
        <v>0.14705881854977348</v>
      </c>
      <c r="H2859" s="117"/>
      <c r="I2859" s="216"/>
      <c r="J2859" s="216"/>
      <c r="K2859" s="216"/>
      <c r="L2859" s="216"/>
      <c r="M2859" s="216"/>
      <c r="N2859" s="216"/>
      <c r="O2859" s="216"/>
      <c r="P2859" s="216"/>
      <c r="Q2859" s="216"/>
      <c r="R2859" s="216"/>
      <c r="S2859" s="216"/>
      <c r="T2859" s="216"/>
      <c r="U2859" s="216"/>
      <c r="V2859" s="216"/>
    </row>
    <row r="2860" spans="1:22" x14ac:dyDescent="0.3">
      <c r="A2860" s="117">
        <f t="shared" si="197"/>
        <v>0</v>
      </c>
      <c r="B2860" s="117">
        <f t="shared" si="197"/>
        <v>0</v>
      </c>
      <c r="C2860" s="117">
        <f t="shared" si="198"/>
        <v>0</v>
      </c>
      <c r="D2860" s="117">
        <f t="shared" si="199"/>
        <v>9</v>
      </c>
      <c r="E2860" s="117">
        <f t="shared" ref="E2860:E2897" si="201">(E2859)</f>
        <v>9</v>
      </c>
      <c r="F2860" s="117">
        <f>IF(B2860="","",(((E2860+F2916)/(D2860))-10^-0.0000001)^-1)</f>
        <v>0.14705881854977348</v>
      </c>
      <c r="G2860" s="117">
        <f t="shared" si="200"/>
        <v>0.14705881854977348</v>
      </c>
      <c r="H2860" s="117"/>
      <c r="I2860" s="216"/>
      <c r="J2860" s="216"/>
      <c r="K2860" s="216"/>
      <c r="L2860" s="216"/>
      <c r="M2860" s="216"/>
      <c r="N2860" s="216"/>
      <c r="O2860" s="216"/>
      <c r="P2860" s="216"/>
      <c r="Q2860" s="216"/>
      <c r="R2860" s="216"/>
      <c r="S2860" s="216"/>
      <c r="T2860" s="216"/>
      <c r="U2860" s="216"/>
      <c r="V2860" s="216"/>
    </row>
    <row r="2861" spans="1:22" x14ac:dyDescent="0.3">
      <c r="A2861" s="117">
        <f t="shared" si="197"/>
        <v>0</v>
      </c>
      <c r="B2861" s="117">
        <f t="shared" si="197"/>
        <v>0</v>
      </c>
      <c r="C2861" s="117">
        <f t="shared" si="198"/>
        <v>0</v>
      </c>
      <c r="D2861" s="117">
        <f t="shared" si="199"/>
        <v>9</v>
      </c>
      <c r="E2861" s="117">
        <f t="shared" si="201"/>
        <v>9</v>
      </c>
      <c r="F2861" s="117">
        <f>IF(B2861="","",(((E2861+F2916)/(D2861))-10^-0.0000001)^-1)</f>
        <v>0.14705881854977348</v>
      </c>
      <c r="G2861" s="117">
        <f t="shared" si="200"/>
        <v>0.14705881854977348</v>
      </c>
      <c r="H2861" s="117"/>
      <c r="I2861" s="216"/>
      <c r="J2861" s="216"/>
      <c r="K2861" s="216"/>
      <c r="L2861" s="216"/>
      <c r="M2861" s="216"/>
      <c r="N2861" s="216"/>
      <c r="O2861" s="216"/>
      <c r="P2861" s="216"/>
      <c r="Q2861" s="216"/>
      <c r="R2861" s="216"/>
      <c r="S2861" s="216"/>
      <c r="T2861" s="216"/>
      <c r="U2861" s="216"/>
      <c r="V2861" s="216"/>
    </row>
    <row r="2862" spans="1:22" x14ac:dyDescent="0.3">
      <c r="A2862" s="117">
        <f t="shared" si="197"/>
        <v>0</v>
      </c>
      <c r="B2862" s="117">
        <f t="shared" si="197"/>
        <v>0</v>
      </c>
      <c r="C2862" s="117">
        <f t="shared" si="198"/>
        <v>0</v>
      </c>
      <c r="D2862" s="117">
        <f t="shared" si="199"/>
        <v>9</v>
      </c>
      <c r="E2862" s="117">
        <f t="shared" si="201"/>
        <v>9</v>
      </c>
      <c r="F2862" s="117">
        <f>IF(B2862="","",(((E2862+F2916)/(D2862))-10^-0.0000001)^-1)</f>
        <v>0.14705881854977348</v>
      </c>
      <c r="G2862" s="117">
        <f t="shared" si="200"/>
        <v>0.14705881854977348</v>
      </c>
      <c r="H2862" s="117"/>
      <c r="I2862" s="216"/>
      <c r="J2862" s="216"/>
      <c r="K2862" s="216"/>
      <c r="L2862" s="216"/>
      <c r="M2862" s="216"/>
      <c r="N2862" s="216"/>
      <c r="O2862" s="216"/>
      <c r="P2862" s="216"/>
      <c r="Q2862" s="216"/>
      <c r="R2862" s="216"/>
      <c r="S2862" s="216"/>
      <c r="T2862" s="216"/>
      <c r="U2862" s="216"/>
      <c r="V2862" s="216"/>
    </row>
    <row r="2863" spans="1:22" x14ac:dyDescent="0.3">
      <c r="A2863" s="117">
        <f t="shared" si="197"/>
        <v>0</v>
      </c>
      <c r="B2863" s="117">
        <f t="shared" si="197"/>
        <v>0</v>
      </c>
      <c r="C2863" s="117">
        <f t="shared" si="198"/>
        <v>0</v>
      </c>
      <c r="D2863" s="117">
        <f t="shared" si="199"/>
        <v>9</v>
      </c>
      <c r="E2863" s="117">
        <f t="shared" si="201"/>
        <v>9</v>
      </c>
      <c r="F2863" s="117">
        <f>IF(B2863="","",(((E2863+F2916)/(D2863))-10^-0.0000001)^-1)</f>
        <v>0.14705881854977348</v>
      </c>
      <c r="G2863" s="117">
        <f t="shared" si="200"/>
        <v>0.14705881854977348</v>
      </c>
      <c r="H2863" s="117"/>
      <c r="I2863" s="216"/>
      <c r="J2863" s="216"/>
      <c r="K2863" s="216"/>
      <c r="L2863" s="216"/>
      <c r="M2863" s="216"/>
      <c r="N2863" s="216"/>
      <c r="O2863" s="216"/>
      <c r="P2863" s="216"/>
      <c r="Q2863" s="216"/>
      <c r="R2863" s="216"/>
      <c r="S2863" s="216"/>
      <c r="T2863" s="216"/>
      <c r="U2863" s="216"/>
      <c r="V2863" s="216"/>
    </row>
    <row r="2864" spans="1:22" x14ac:dyDescent="0.3">
      <c r="A2864" s="117">
        <f t="shared" si="197"/>
        <v>0</v>
      </c>
      <c r="B2864" s="117">
        <f t="shared" si="197"/>
        <v>0</v>
      </c>
      <c r="C2864" s="117">
        <f t="shared" si="198"/>
        <v>0</v>
      </c>
      <c r="D2864" s="117">
        <f t="shared" si="199"/>
        <v>9</v>
      </c>
      <c r="E2864" s="117">
        <f t="shared" si="201"/>
        <v>9</v>
      </c>
      <c r="F2864" s="117">
        <f>IF(B2864="","",(((E2864+F2916)/(D2864))-10^-0.0000001)^-1)</f>
        <v>0.14705881854977348</v>
      </c>
      <c r="G2864" s="117">
        <f t="shared" si="200"/>
        <v>0.14705881854977348</v>
      </c>
      <c r="H2864" s="117"/>
      <c r="I2864" s="216"/>
      <c r="J2864" s="216"/>
      <c r="K2864" s="216"/>
      <c r="L2864" s="216"/>
      <c r="M2864" s="216"/>
      <c r="N2864" s="216"/>
      <c r="O2864" s="216"/>
      <c r="P2864" s="216"/>
      <c r="Q2864" s="216"/>
      <c r="R2864" s="216"/>
      <c r="S2864" s="216"/>
      <c r="T2864" s="216"/>
      <c r="U2864" s="216"/>
      <c r="V2864" s="216"/>
    </row>
    <row r="2865" spans="1:22" x14ac:dyDescent="0.3">
      <c r="A2865" s="117">
        <f t="shared" si="197"/>
        <v>0</v>
      </c>
      <c r="B2865" s="117">
        <f t="shared" si="197"/>
        <v>0</v>
      </c>
      <c r="C2865" s="117">
        <f t="shared" si="198"/>
        <v>0</v>
      </c>
      <c r="D2865" s="117">
        <f t="shared" si="199"/>
        <v>9</v>
      </c>
      <c r="E2865" s="117">
        <f t="shared" si="201"/>
        <v>9</v>
      </c>
      <c r="F2865" s="117">
        <f>IF(B2865="","",(((E2865+F2916)/(D2865))-10^-0.0000001)^-1)</f>
        <v>0.14705881854977348</v>
      </c>
      <c r="G2865" s="117">
        <f t="shared" si="200"/>
        <v>0.14705881854977348</v>
      </c>
      <c r="H2865" s="117"/>
      <c r="I2865" s="216"/>
      <c r="J2865" s="216"/>
      <c r="K2865" s="216"/>
      <c r="L2865" s="216"/>
      <c r="M2865" s="216"/>
      <c r="N2865" s="216"/>
      <c r="O2865" s="216"/>
      <c r="P2865" s="216"/>
      <c r="Q2865" s="216"/>
      <c r="R2865" s="216"/>
      <c r="S2865" s="216"/>
      <c r="T2865" s="216"/>
      <c r="U2865" s="216"/>
      <c r="V2865" s="216"/>
    </row>
    <row r="2866" spans="1:22" x14ac:dyDescent="0.3">
      <c r="A2866" s="117">
        <f t="shared" si="197"/>
        <v>0</v>
      </c>
      <c r="B2866" s="117">
        <f t="shared" si="197"/>
        <v>0</v>
      </c>
      <c r="C2866" s="117">
        <f t="shared" si="198"/>
        <v>0</v>
      </c>
      <c r="D2866" s="117">
        <f t="shared" si="199"/>
        <v>9</v>
      </c>
      <c r="E2866" s="117">
        <f t="shared" si="201"/>
        <v>9</v>
      </c>
      <c r="F2866" s="117">
        <f>IF(B2866="","",(((E2866+F2916)/(D2866))-10^-0.0000001)^-1)</f>
        <v>0.14705881854977348</v>
      </c>
      <c r="G2866" s="117">
        <f t="shared" si="200"/>
        <v>0.14705881854977348</v>
      </c>
      <c r="H2866" s="117"/>
      <c r="I2866" s="216"/>
      <c r="J2866" s="216"/>
      <c r="K2866" s="216"/>
      <c r="L2866" s="216"/>
      <c r="M2866" s="216"/>
      <c r="N2866" s="216"/>
      <c r="O2866" s="216"/>
      <c r="P2866" s="216"/>
      <c r="Q2866" s="216"/>
      <c r="R2866" s="216"/>
      <c r="S2866" s="216"/>
      <c r="T2866" s="216"/>
      <c r="U2866" s="216"/>
      <c r="V2866" s="216"/>
    </row>
    <row r="2867" spans="1:22" x14ac:dyDescent="0.3">
      <c r="A2867" s="117">
        <f t="shared" si="197"/>
        <v>0</v>
      </c>
      <c r="B2867" s="117">
        <f t="shared" si="197"/>
        <v>0</v>
      </c>
      <c r="C2867" s="117">
        <f t="shared" si="198"/>
        <v>0</v>
      </c>
      <c r="D2867" s="117">
        <f t="shared" si="199"/>
        <v>9</v>
      </c>
      <c r="E2867" s="117">
        <f t="shared" si="201"/>
        <v>9</v>
      </c>
      <c r="F2867" s="117">
        <f>IF(B2867="","",(((E2867+F2916)/(D2867))-10^-0.0000001)^-1)</f>
        <v>0.14705881854977348</v>
      </c>
      <c r="G2867" s="117">
        <f t="shared" si="200"/>
        <v>0.14705881854977348</v>
      </c>
      <c r="H2867" s="117"/>
      <c r="I2867" s="216"/>
      <c r="J2867" s="216"/>
      <c r="K2867" s="216"/>
      <c r="L2867" s="216"/>
      <c r="M2867" s="216"/>
      <c r="N2867" s="216"/>
      <c r="O2867" s="216"/>
      <c r="P2867" s="216"/>
      <c r="Q2867" s="216"/>
      <c r="R2867" s="216"/>
      <c r="S2867" s="216"/>
      <c r="T2867" s="216"/>
      <c r="U2867" s="216"/>
      <c r="V2867" s="216"/>
    </row>
    <row r="2868" spans="1:22" x14ac:dyDescent="0.3">
      <c r="A2868" s="117">
        <f t="shared" si="197"/>
        <v>0</v>
      </c>
      <c r="B2868" s="117">
        <f t="shared" si="197"/>
        <v>0</v>
      </c>
      <c r="C2868" s="117">
        <f t="shared" si="198"/>
        <v>0</v>
      </c>
      <c r="D2868" s="117">
        <f t="shared" si="199"/>
        <v>9</v>
      </c>
      <c r="E2868" s="117">
        <f t="shared" si="201"/>
        <v>9</v>
      </c>
      <c r="F2868" s="117">
        <f>IF(B2868="","",(((E2868+F2916)/(D2868))-10^-0.0000001)^-1)</f>
        <v>0.14705881854977348</v>
      </c>
      <c r="G2868" s="117">
        <f t="shared" si="200"/>
        <v>0.14705881854977348</v>
      </c>
      <c r="H2868" s="117"/>
      <c r="I2868" s="216"/>
      <c r="J2868" s="216"/>
      <c r="K2868" s="216"/>
      <c r="L2868" s="216"/>
      <c r="M2868" s="216"/>
      <c r="N2868" s="216"/>
      <c r="O2868" s="216"/>
      <c r="P2868" s="216"/>
      <c r="Q2868" s="216"/>
      <c r="R2868" s="216"/>
      <c r="S2868" s="216"/>
      <c r="T2868" s="216"/>
      <c r="U2868" s="216"/>
      <c r="V2868" s="216"/>
    </row>
    <row r="2869" spans="1:22" x14ac:dyDescent="0.3">
      <c r="A2869" s="117">
        <f t="shared" si="197"/>
        <v>0</v>
      </c>
      <c r="B2869" s="117">
        <f t="shared" si="197"/>
        <v>0</v>
      </c>
      <c r="C2869" s="117">
        <f t="shared" si="198"/>
        <v>0</v>
      </c>
      <c r="D2869" s="117">
        <f t="shared" si="199"/>
        <v>9</v>
      </c>
      <c r="E2869" s="117">
        <f t="shared" si="201"/>
        <v>9</v>
      </c>
      <c r="F2869" s="117">
        <f>IF(B2869="","",(((E2869+F2916)/(D2869))-10^-0.0000001)^-1)</f>
        <v>0.14705881854977348</v>
      </c>
      <c r="G2869" s="117">
        <f t="shared" si="200"/>
        <v>0.14705881854977348</v>
      </c>
      <c r="H2869" s="117"/>
      <c r="I2869" s="216"/>
      <c r="J2869" s="216"/>
      <c r="K2869" s="216"/>
      <c r="L2869" s="216"/>
      <c r="M2869" s="216"/>
      <c r="N2869" s="216"/>
      <c r="O2869" s="216"/>
      <c r="P2869" s="216"/>
      <c r="Q2869" s="216"/>
      <c r="R2869" s="216"/>
      <c r="S2869" s="216"/>
      <c r="T2869" s="216"/>
      <c r="U2869" s="216"/>
      <c r="V2869" s="216"/>
    </row>
    <row r="2870" spans="1:22" x14ac:dyDescent="0.3">
      <c r="A2870" s="117">
        <f t="shared" si="197"/>
        <v>0</v>
      </c>
      <c r="B2870" s="117">
        <f t="shared" si="197"/>
        <v>0</v>
      </c>
      <c r="C2870" s="117">
        <f t="shared" si="198"/>
        <v>0</v>
      </c>
      <c r="D2870" s="117">
        <f t="shared" si="199"/>
        <v>9</v>
      </c>
      <c r="E2870" s="117">
        <f t="shared" si="201"/>
        <v>9</v>
      </c>
      <c r="F2870" s="117">
        <f>IF(B2870="","",(((E2870+F2916)/(D2870))-10^-0.0000001)^-1)</f>
        <v>0.14705881854977348</v>
      </c>
      <c r="G2870" s="117">
        <f t="shared" si="200"/>
        <v>0.14705881854977348</v>
      </c>
      <c r="H2870" s="117"/>
      <c r="I2870" s="216"/>
      <c r="J2870" s="216"/>
      <c r="K2870" s="216"/>
      <c r="L2870" s="216"/>
      <c r="M2870" s="216"/>
      <c r="N2870" s="216"/>
      <c r="O2870" s="216"/>
      <c r="P2870" s="216"/>
      <c r="Q2870" s="216"/>
      <c r="R2870" s="216"/>
      <c r="S2870" s="216"/>
      <c r="T2870" s="216"/>
      <c r="U2870" s="216"/>
      <c r="V2870" s="216"/>
    </row>
    <row r="2871" spans="1:22" x14ac:dyDescent="0.3">
      <c r="A2871" s="117">
        <f t="shared" si="197"/>
        <v>0</v>
      </c>
      <c r="B2871" s="117">
        <f t="shared" si="197"/>
        <v>0</v>
      </c>
      <c r="C2871" s="117">
        <f t="shared" si="198"/>
        <v>0</v>
      </c>
      <c r="D2871" s="117">
        <f t="shared" si="199"/>
        <v>9</v>
      </c>
      <c r="E2871" s="117">
        <f t="shared" si="201"/>
        <v>9</v>
      </c>
      <c r="F2871" s="117">
        <f>IF(B2871="","",(((E2871+F2916)/(D2871))-10^-0.0000001)^-1)</f>
        <v>0.14705881854977348</v>
      </c>
      <c r="G2871" s="117">
        <f t="shared" si="200"/>
        <v>0.14705881854977348</v>
      </c>
      <c r="H2871" s="117"/>
      <c r="I2871" s="216"/>
      <c r="J2871" s="216"/>
      <c r="K2871" s="216"/>
      <c r="L2871" s="216"/>
      <c r="M2871" s="216"/>
      <c r="N2871" s="216"/>
      <c r="O2871" s="216"/>
      <c r="P2871" s="216"/>
      <c r="Q2871" s="216"/>
      <c r="R2871" s="216"/>
      <c r="S2871" s="216"/>
      <c r="T2871" s="216"/>
      <c r="U2871" s="216"/>
      <c r="V2871" s="216"/>
    </row>
    <row r="2872" spans="1:22" x14ac:dyDescent="0.3">
      <c r="A2872" s="117">
        <f t="shared" si="197"/>
        <v>0</v>
      </c>
      <c r="B2872" s="117">
        <f t="shared" si="197"/>
        <v>0</v>
      </c>
      <c r="C2872" s="117">
        <f t="shared" si="198"/>
        <v>0</v>
      </c>
      <c r="D2872" s="117">
        <f t="shared" si="199"/>
        <v>9</v>
      </c>
      <c r="E2872" s="117">
        <f t="shared" si="201"/>
        <v>9</v>
      </c>
      <c r="F2872" s="117">
        <f>IF(B2872="","",(((E2872+F2916)/(D2872))-10^-0.0000001)^-1)</f>
        <v>0.14705881854977348</v>
      </c>
      <c r="G2872" s="117">
        <f t="shared" si="200"/>
        <v>0.14705881854977348</v>
      </c>
      <c r="H2872" s="117"/>
      <c r="I2872" s="216"/>
      <c r="J2872" s="216"/>
      <c r="K2872" s="216"/>
      <c r="L2872" s="216"/>
      <c r="M2872" s="216"/>
      <c r="N2872" s="216"/>
      <c r="O2872" s="216"/>
      <c r="P2872" s="216"/>
      <c r="Q2872" s="216"/>
      <c r="R2872" s="216"/>
      <c r="S2872" s="216"/>
      <c r="T2872" s="216"/>
      <c r="U2872" s="216"/>
      <c r="V2872" s="216"/>
    </row>
    <row r="2873" spans="1:22" x14ac:dyDescent="0.3">
      <c r="A2873" s="117">
        <f t="shared" si="197"/>
        <v>0</v>
      </c>
      <c r="B2873" s="117">
        <f t="shared" si="197"/>
        <v>0</v>
      </c>
      <c r="C2873" s="117">
        <f t="shared" si="198"/>
        <v>0</v>
      </c>
      <c r="D2873" s="117">
        <f t="shared" si="199"/>
        <v>9</v>
      </c>
      <c r="E2873" s="117">
        <f t="shared" si="201"/>
        <v>9</v>
      </c>
      <c r="F2873" s="117">
        <f>IF(B2873="","",(((E2873+F2916)/(D2873))-10^-0.0000001)^-1)</f>
        <v>0.14705881854977348</v>
      </c>
      <c r="G2873" s="117">
        <f t="shared" si="200"/>
        <v>0.14705881854977348</v>
      </c>
      <c r="H2873" s="117"/>
      <c r="I2873" s="216"/>
      <c r="J2873" s="216"/>
      <c r="K2873" s="216"/>
      <c r="L2873" s="216"/>
      <c r="M2873" s="216"/>
      <c r="N2873" s="216"/>
      <c r="O2873" s="216"/>
      <c r="P2873" s="216"/>
      <c r="Q2873" s="216"/>
      <c r="R2873" s="216"/>
      <c r="S2873" s="216"/>
      <c r="T2873" s="216"/>
      <c r="U2873" s="216"/>
      <c r="V2873" s="216"/>
    </row>
    <row r="2874" spans="1:22" x14ac:dyDescent="0.3">
      <c r="A2874" s="117" t="str">
        <f t="shared" si="197"/>
        <v>Vorgaben (xWP1 - xs - xWP2)</v>
      </c>
      <c r="B2874" s="117">
        <f t="shared" si="197"/>
        <v>9</v>
      </c>
      <c r="C2874" s="117" t="e">
        <f t="shared" si="198"/>
        <v>#VALUE!</v>
      </c>
      <c r="D2874" s="117">
        <f t="shared" si="199"/>
        <v>9</v>
      </c>
      <c r="E2874" s="117">
        <f t="shared" si="201"/>
        <v>9</v>
      </c>
      <c r="F2874" s="117">
        <f>IF(B2874="","",(((E2874+F2916)/(D2874))-10^-0.0000001)^-1)</f>
        <v>0.14705881854977348</v>
      </c>
      <c r="G2874" s="117">
        <f t="shared" si="200"/>
        <v>0.14705881854977348</v>
      </c>
      <c r="H2874" s="117"/>
      <c r="I2874" s="216"/>
      <c r="J2874" s="216"/>
      <c r="K2874" s="216"/>
      <c r="L2874" s="216"/>
      <c r="M2874" s="216"/>
      <c r="N2874" s="216"/>
      <c r="O2874" s="216"/>
      <c r="P2874" s="216"/>
      <c r="Q2874" s="216"/>
      <c r="R2874" s="216"/>
      <c r="S2874" s="216"/>
      <c r="T2874" s="216"/>
      <c r="U2874" s="216"/>
      <c r="V2874" s="216"/>
    </row>
    <row r="2875" spans="1:22" x14ac:dyDescent="0.3">
      <c r="A2875" s="117" t="str">
        <f t="shared" si="197"/>
        <v>Berechnet (x1% - X50% - x99%)</v>
      </c>
      <c r="B2875" s="117">
        <f t="shared" si="197"/>
        <v>6.92</v>
      </c>
      <c r="C2875" s="117" t="e">
        <f t="shared" si="198"/>
        <v>#VALUE!</v>
      </c>
      <c r="D2875" s="117">
        <f t="shared" si="199"/>
        <v>6.92</v>
      </c>
      <c r="E2875" s="117">
        <f t="shared" si="201"/>
        <v>9</v>
      </c>
      <c r="F2875" s="117">
        <f>IF(B2875="","",(((E2875+F2916)/(D2875))-10^-0.0000001)^-1)</f>
        <v>0.10935524376982604</v>
      </c>
      <c r="G2875" s="117">
        <f t="shared" si="200"/>
        <v>0.10935524376982604</v>
      </c>
      <c r="H2875" s="117"/>
      <c r="I2875" s="216"/>
      <c r="J2875" s="216"/>
      <c r="K2875" s="216"/>
      <c r="L2875" s="216"/>
      <c r="M2875" s="216"/>
      <c r="N2875" s="216"/>
      <c r="O2875" s="216"/>
      <c r="P2875" s="216"/>
      <c r="Q2875" s="216"/>
      <c r="R2875" s="216"/>
      <c r="S2875" s="216"/>
      <c r="T2875" s="216"/>
      <c r="U2875" s="216"/>
      <c r="V2875" s="216"/>
    </row>
    <row r="2876" spans="1:22" x14ac:dyDescent="0.3">
      <c r="A2876" s="117" t="str">
        <f t="shared" si="197"/>
        <v>Abfrage:</v>
      </c>
      <c r="B2876" s="117">
        <f t="shared" si="197"/>
        <v>0</v>
      </c>
      <c r="C2876" s="117" t="e">
        <f t="shared" si="198"/>
        <v>#VALUE!</v>
      </c>
      <c r="D2876" s="117">
        <f t="shared" si="199"/>
        <v>9</v>
      </c>
      <c r="E2876" s="117">
        <f t="shared" si="201"/>
        <v>9</v>
      </c>
      <c r="F2876" s="117">
        <f>IF(B2876="","",(((E2876+F2916)/(D2876))-10^-0.0000001)^-1)</f>
        <v>0.14705881854977348</v>
      </c>
      <c r="G2876" s="117">
        <f t="shared" si="200"/>
        <v>0.14705881854977348</v>
      </c>
      <c r="H2876" s="117"/>
      <c r="I2876" s="216"/>
      <c r="J2876" s="216"/>
      <c r="K2876" s="216"/>
      <c r="L2876" s="216"/>
      <c r="M2876" s="216"/>
      <c r="N2876" s="216"/>
      <c r="O2876" s="216"/>
      <c r="P2876" s="216"/>
      <c r="Q2876" s="216"/>
      <c r="R2876" s="216"/>
      <c r="S2876" s="216"/>
      <c r="T2876" s="216"/>
      <c r="U2876" s="216"/>
      <c r="V2876" s="216"/>
    </row>
    <row r="2877" spans="1:22" x14ac:dyDescent="0.3">
      <c r="A2877" s="117" t="str">
        <f t="shared" si="197"/>
        <v>Wenn x = (B23 ≤Abfrage≤ D23)</v>
      </c>
      <c r="B2877" s="117">
        <f t="shared" si="197"/>
        <v>6.92</v>
      </c>
      <c r="C2877" s="117" t="e">
        <f t="shared" si="198"/>
        <v>#VALUE!</v>
      </c>
      <c r="D2877" s="117">
        <f t="shared" si="199"/>
        <v>6.92</v>
      </c>
      <c r="E2877" s="117">
        <f t="shared" si="201"/>
        <v>9</v>
      </c>
      <c r="F2877" s="117">
        <f>IF(B2877="","",(((E2877+F2916)/(D2877))-10^-0.0000001)^-1)</f>
        <v>0.10935524376982604</v>
      </c>
      <c r="G2877" s="117">
        <f t="shared" si="200"/>
        <v>0.10935524376982604</v>
      </c>
      <c r="H2877" s="117"/>
      <c r="I2877" s="216"/>
      <c r="J2877" s="216"/>
      <c r="K2877" s="216"/>
      <c r="L2877" s="216"/>
      <c r="M2877" s="216"/>
      <c r="N2877" s="216"/>
      <c r="O2877" s="216"/>
      <c r="P2877" s="216"/>
      <c r="Q2877" s="216"/>
      <c r="R2877" s="216"/>
      <c r="S2877" s="216"/>
      <c r="T2877" s="216"/>
      <c r="U2877" s="216"/>
      <c r="V2877" s="216"/>
    </row>
    <row r="2878" spans="1:22" x14ac:dyDescent="0.3">
      <c r="A2878" s="117" t="str">
        <f t="shared" ref="A2878:B2897" si="202">A26</f>
        <v>Wenn y [%] = (1≤ Abfrage ≤99)</v>
      </c>
      <c r="B2878" s="117">
        <f t="shared" si="202"/>
        <v>1</v>
      </c>
      <c r="C2878" s="117" t="e">
        <f t="shared" si="198"/>
        <v>#VALUE!</v>
      </c>
      <c r="D2878" s="117">
        <f t="shared" si="199"/>
        <v>1</v>
      </c>
      <c r="E2878" s="117">
        <f t="shared" si="201"/>
        <v>9</v>
      </c>
      <c r="F2878" s="117">
        <f>IF(B2878="","",(((E2878+F2916)/(D2878))-10^-0.0000001)^-1)</f>
        <v>1.4450867003938809E-2</v>
      </c>
      <c r="G2878" s="117">
        <f t="shared" si="200"/>
        <v>1.4450867003938809E-2</v>
      </c>
      <c r="H2878" s="117"/>
      <c r="I2878" s="216"/>
      <c r="J2878" s="216"/>
      <c r="K2878" s="216"/>
      <c r="L2878" s="216"/>
      <c r="M2878" s="216"/>
      <c r="N2878" s="216"/>
      <c r="O2878" s="216"/>
      <c r="P2878" s="216"/>
      <c r="Q2878" s="216"/>
      <c r="R2878" s="216"/>
      <c r="S2878" s="216"/>
      <c r="T2878" s="216"/>
      <c r="U2878" s="216"/>
      <c r="V2878" s="216"/>
    </row>
    <row r="2879" spans="1:22" x14ac:dyDescent="0.3">
      <c r="A2879" s="117">
        <f t="shared" si="202"/>
        <v>0</v>
      </c>
      <c r="B2879" s="117">
        <f t="shared" si="202"/>
        <v>0</v>
      </c>
      <c r="C2879" s="117">
        <f t="shared" si="198"/>
        <v>0</v>
      </c>
      <c r="D2879" s="117">
        <f t="shared" si="199"/>
        <v>9</v>
      </c>
      <c r="E2879" s="117">
        <f t="shared" si="201"/>
        <v>9</v>
      </c>
      <c r="F2879" s="117">
        <f>IF(B2879="","",(((E2879+F2916)/(D2879))-10^-0.0000001)^-1)</f>
        <v>0.14705881854977348</v>
      </c>
      <c r="G2879" s="117">
        <f t="shared" si="200"/>
        <v>0.14705881854977348</v>
      </c>
      <c r="H2879" s="117"/>
      <c r="I2879" s="216"/>
      <c r="J2879" s="216"/>
      <c r="K2879" s="216"/>
      <c r="L2879" s="216"/>
      <c r="M2879" s="216"/>
      <c r="N2879" s="216"/>
      <c r="O2879" s="216"/>
      <c r="P2879" s="216"/>
      <c r="Q2879" s="216"/>
      <c r="R2879" s="216"/>
      <c r="S2879" s="216"/>
      <c r="T2879" s="216"/>
      <c r="U2879" s="216"/>
      <c r="V2879" s="216"/>
    </row>
    <row r="2880" spans="1:22" x14ac:dyDescent="0.3">
      <c r="A2880" s="117">
        <f t="shared" si="202"/>
        <v>0</v>
      </c>
      <c r="B2880" s="117">
        <f t="shared" si="202"/>
        <v>0</v>
      </c>
      <c r="C2880" s="117">
        <f t="shared" si="198"/>
        <v>0</v>
      </c>
      <c r="D2880" s="117">
        <f t="shared" si="199"/>
        <v>9</v>
      </c>
      <c r="E2880" s="117">
        <f t="shared" si="201"/>
        <v>9</v>
      </c>
      <c r="F2880" s="117">
        <f>IF(B2880="","",(((E2880+F2916)/(D2880))-10^-0.0000001)^-1)</f>
        <v>0.14705881854977348</v>
      </c>
      <c r="G2880" s="117">
        <f t="shared" si="200"/>
        <v>0.14705881854977348</v>
      </c>
      <c r="H2880" s="117"/>
      <c r="I2880" s="216"/>
      <c r="J2880" s="216"/>
      <c r="K2880" s="216"/>
      <c r="L2880" s="216"/>
      <c r="M2880" s="216"/>
      <c r="N2880" s="216"/>
      <c r="O2880" s="216"/>
      <c r="P2880" s="216"/>
      <c r="Q2880" s="216"/>
      <c r="R2880" s="216"/>
      <c r="S2880" s="216"/>
      <c r="T2880" s="216"/>
      <c r="U2880" s="216"/>
      <c r="V2880" s="216"/>
    </row>
    <row r="2881" spans="1:22" x14ac:dyDescent="0.3">
      <c r="A2881" s="117">
        <f t="shared" si="202"/>
        <v>0</v>
      </c>
      <c r="B2881" s="117">
        <f t="shared" si="202"/>
        <v>0</v>
      </c>
      <c r="C2881" s="117">
        <f t="shared" si="198"/>
        <v>0</v>
      </c>
      <c r="D2881" s="117">
        <f t="shared" si="199"/>
        <v>9</v>
      </c>
      <c r="E2881" s="117">
        <f t="shared" si="201"/>
        <v>9</v>
      </c>
      <c r="F2881" s="117">
        <f>IF(B2881="","",(((E2881+F2916)/(D2881))-10^-0.0000001)^-1)</f>
        <v>0.14705881854977348</v>
      </c>
      <c r="G2881" s="117">
        <f t="shared" si="200"/>
        <v>0.14705881854977348</v>
      </c>
      <c r="H2881" s="117"/>
      <c r="I2881" s="216"/>
      <c r="J2881" s="216"/>
      <c r="K2881" s="216"/>
      <c r="L2881" s="216"/>
      <c r="M2881" s="216"/>
      <c r="N2881" s="216"/>
      <c r="O2881" s="216"/>
      <c r="P2881" s="216"/>
      <c r="Q2881" s="216"/>
      <c r="R2881" s="216"/>
      <c r="S2881" s="216"/>
      <c r="T2881" s="216"/>
      <c r="U2881" s="216"/>
      <c r="V2881" s="216"/>
    </row>
    <row r="2882" spans="1:22" x14ac:dyDescent="0.3">
      <c r="A2882" s="117">
        <f t="shared" si="202"/>
        <v>0</v>
      </c>
      <c r="B2882" s="117">
        <f t="shared" si="202"/>
        <v>0</v>
      </c>
      <c r="C2882" s="117">
        <f t="shared" si="198"/>
        <v>0</v>
      </c>
      <c r="D2882" s="117">
        <f t="shared" si="199"/>
        <v>9</v>
      </c>
      <c r="E2882" s="117">
        <f t="shared" si="201"/>
        <v>9</v>
      </c>
      <c r="F2882" s="117">
        <f>IF(B2882="","",(((E2882+F2916)/(D2882))-10^-0.0000001)^-1)</f>
        <v>0.14705881854977348</v>
      </c>
      <c r="G2882" s="117">
        <f t="shared" si="200"/>
        <v>0.14705881854977348</v>
      </c>
      <c r="H2882" s="117"/>
      <c r="I2882" s="216"/>
      <c r="J2882" s="216"/>
      <c r="K2882" s="216"/>
      <c r="L2882" s="216"/>
      <c r="M2882" s="216"/>
      <c r="N2882" s="216"/>
      <c r="O2882" s="216"/>
      <c r="P2882" s="216"/>
      <c r="Q2882" s="216"/>
      <c r="R2882" s="216"/>
      <c r="S2882" s="216"/>
      <c r="T2882" s="216"/>
      <c r="U2882" s="216"/>
      <c r="V2882" s="216"/>
    </row>
    <row r="2883" spans="1:22" x14ac:dyDescent="0.3">
      <c r="A2883" s="117">
        <f t="shared" si="202"/>
        <v>0</v>
      </c>
      <c r="B2883" s="117">
        <f t="shared" si="202"/>
        <v>0</v>
      </c>
      <c r="C2883" s="117">
        <f t="shared" si="198"/>
        <v>0</v>
      </c>
      <c r="D2883" s="117">
        <f t="shared" si="199"/>
        <v>9</v>
      </c>
      <c r="E2883" s="117">
        <f t="shared" si="201"/>
        <v>9</v>
      </c>
      <c r="F2883" s="117">
        <f>IF(B2883="","",(((E2883+F2916)/(D2883))-10^-0.0000001)^-1)</f>
        <v>0.14705881854977348</v>
      </c>
      <c r="G2883" s="117">
        <f t="shared" si="200"/>
        <v>0.14705881854977348</v>
      </c>
      <c r="H2883" s="117"/>
      <c r="I2883" s="216"/>
      <c r="J2883" s="216"/>
      <c r="K2883" s="216"/>
      <c r="L2883" s="216"/>
      <c r="M2883" s="216"/>
      <c r="N2883" s="216"/>
      <c r="O2883" s="216"/>
      <c r="P2883" s="216"/>
      <c r="Q2883" s="216"/>
      <c r="R2883" s="216"/>
      <c r="S2883" s="216"/>
      <c r="T2883" s="216"/>
      <c r="U2883" s="216"/>
      <c r="V2883" s="216"/>
    </row>
    <row r="2884" spans="1:22" x14ac:dyDescent="0.3">
      <c r="A2884" s="117">
        <f t="shared" si="202"/>
        <v>0</v>
      </c>
      <c r="B2884" s="117">
        <f t="shared" si="202"/>
        <v>0</v>
      </c>
      <c r="C2884" s="117">
        <f t="shared" si="198"/>
        <v>0</v>
      </c>
      <c r="D2884" s="117">
        <f t="shared" si="199"/>
        <v>9</v>
      </c>
      <c r="E2884" s="117">
        <f t="shared" si="201"/>
        <v>9</v>
      </c>
      <c r="F2884" s="117">
        <f>IF(B2884="","",(((E2884+F2916)/(D2884))-10^-0.0000001)^-1)</f>
        <v>0.14705881854977348</v>
      </c>
      <c r="G2884" s="117">
        <f t="shared" si="200"/>
        <v>0.14705881854977348</v>
      </c>
      <c r="H2884" s="117"/>
      <c r="I2884" s="216"/>
      <c r="J2884" s="216"/>
      <c r="K2884" s="216"/>
      <c r="L2884" s="216"/>
      <c r="M2884" s="216"/>
      <c r="N2884" s="216"/>
      <c r="O2884" s="216"/>
      <c r="P2884" s="216"/>
      <c r="Q2884" s="216"/>
      <c r="R2884" s="216"/>
      <c r="S2884" s="216"/>
      <c r="T2884" s="216"/>
      <c r="U2884" s="216"/>
      <c r="V2884" s="216"/>
    </row>
    <row r="2885" spans="1:22" x14ac:dyDescent="0.3">
      <c r="A2885" s="117">
        <f t="shared" si="202"/>
        <v>0</v>
      </c>
      <c r="B2885" s="117">
        <f t="shared" si="202"/>
        <v>0</v>
      </c>
      <c r="C2885" s="117">
        <f t="shared" si="198"/>
        <v>0</v>
      </c>
      <c r="D2885" s="117">
        <f t="shared" si="199"/>
        <v>9</v>
      </c>
      <c r="E2885" s="117">
        <f t="shared" si="201"/>
        <v>9</v>
      </c>
      <c r="F2885" s="117">
        <f>IF(B2885="","",(((E2885+F2916)/(D2885))-10^-0.0000001)^-1)</f>
        <v>0.14705881854977348</v>
      </c>
      <c r="G2885" s="117">
        <f t="shared" si="200"/>
        <v>0.14705881854977348</v>
      </c>
      <c r="H2885" s="117"/>
      <c r="I2885" s="216"/>
      <c r="J2885" s="216"/>
      <c r="K2885" s="216"/>
      <c r="L2885" s="216"/>
      <c r="M2885" s="216"/>
      <c r="N2885" s="216"/>
      <c r="O2885" s="216"/>
      <c r="P2885" s="216"/>
      <c r="Q2885" s="216"/>
      <c r="R2885" s="216"/>
      <c r="S2885" s="216"/>
      <c r="T2885" s="216"/>
      <c r="U2885" s="216"/>
      <c r="V2885" s="216"/>
    </row>
    <row r="2886" spans="1:22" x14ac:dyDescent="0.3">
      <c r="A2886" s="117">
        <f t="shared" si="202"/>
        <v>0</v>
      </c>
      <c r="B2886" s="117">
        <f t="shared" si="202"/>
        <v>0</v>
      </c>
      <c r="C2886" s="117">
        <f t="shared" si="198"/>
        <v>0</v>
      </c>
      <c r="D2886" s="117">
        <f t="shared" si="199"/>
        <v>9</v>
      </c>
      <c r="E2886" s="117">
        <f t="shared" si="201"/>
        <v>9</v>
      </c>
      <c r="F2886" s="117">
        <f>IF(B2886="","",(((E2886+F2916)/(D2886))-10^-0.0000001)^-1)</f>
        <v>0.14705881854977348</v>
      </c>
      <c r="G2886" s="117">
        <f t="shared" si="200"/>
        <v>0.14705881854977348</v>
      </c>
      <c r="H2886" s="117"/>
      <c r="I2886" s="216"/>
      <c r="J2886" s="216"/>
      <c r="K2886" s="216"/>
      <c r="L2886" s="216"/>
      <c r="M2886" s="216"/>
      <c r="N2886" s="216"/>
      <c r="O2886" s="216"/>
      <c r="P2886" s="216"/>
      <c r="Q2886" s="216"/>
      <c r="R2886" s="216"/>
      <c r="S2886" s="216"/>
      <c r="T2886" s="216"/>
      <c r="U2886" s="216"/>
      <c r="V2886" s="216"/>
    </row>
    <row r="2887" spans="1:22" x14ac:dyDescent="0.3">
      <c r="A2887" s="117">
        <f t="shared" si="202"/>
        <v>0</v>
      </c>
      <c r="B2887" s="117">
        <f t="shared" si="202"/>
        <v>0</v>
      </c>
      <c r="C2887" s="117">
        <f t="shared" si="198"/>
        <v>0</v>
      </c>
      <c r="D2887" s="117">
        <f t="shared" si="199"/>
        <v>9</v>
      </c>
      <c r="E2887" s="117">
        <f t="shared" si="201"/>
        <v>9</v>
      </c>
      <c r="F2887" s="117">
        <f>IF(B2887="","",(((E2887+F2916)/(D2887))-10^-0.0000001)^-1)</f>
        <v>0.14705881854977348</v>
      </c>
      <c r="G2887" s="117">
        <f t="shared" si="200"/>
        <v>0.14705881854977348</v>
      </c>
      <c r="H2887" s="117"/>
      <c r="I2887" s="216"/>
      <c r="J2887" s="216"/>
      <c r="K2887" s="216"/>
      <c r="L2887" s="216"/>
      <c r="M2887" s="216"/>
      <c r="N2887" s="216"/>
      <c r="O2887" s="216"/>
      <c r="P2887" s="216"/>
      <c r="Q2887" s="216"/>
      <c r="R2887" s="216"/>
      <c r="S2887" s="216"/>
      <c r="T2887" s="216"/>
      <c r="U2887" s="216"/>
      <c r="V2887" s="216"/>
    </row>
    <row r="2888" spans="1:22" x14ac:dyDescent="0.3">
      <c r="A2888" s="117">
        <f t="shared" si="202"/>
        <v>0</v>
      </c>
      <c r="B2888" s="117">
        <f t="shared" si="202"/>
        <v>0</v>
      </c>
      <c r="C2888" s="117">
        <f t="shared" si="198"/>
        <v>0</v>
      </c>
      <c r="D2888" s="117">
        <f t="shared" si="199"/>
        <v>9</v>
      </c>
      <c r="E2888" s="117">
        <f t="shared" si="201"/>
        <v>9</v>
      </c>
      <c r="F2888" s="117">
        <f>IF(B2888="","",(((E2888+F2916)/(D2888))-10^-0.0000001)^-1)</f>
        <v>0.14705881854977348</v>
      </c>
      <c r="G2888" s="117">
        <f t="shared" si="200"/>
        <v>0.14705881854977348</v>
      </c>
      <c r="H2888" s="117"/>
      <c r="I2888" s="216"/>
      <c r="J2888" s="216"/>
      <c r="K2888" s="216"/>
      <c r="L2888" s="216"/>
      <c r="M2888" s="216"/>
      <c r="N2888" s="216"/>
      <c r="O2888" s="216"/>
      <c r="P2888" s="216"/>
      <c r="Q2888" s="216"/>
      <c r="R2888" s="216"/>
      <c r="S2888" s="216"/>
      <c r="T2888" s="216"/>
      <c r="U2888" s="216"/>
      <c r="V2888" s="216"/>
    </row>
    <row r="2889" spans="1:22" x14ac:dyDescent="0.3">
      <c r="A2889" s="117">
        <f t="shared" si="202"/>
        <v>0</v>
      </c>
      <c r="B2889" s="117">
        <f t="shared" si="202"/>
        <v>0</v>
      </c>
      <c r="C2889" s="117">
        <f t="shared" si="198"/>
        <v>0</v>
      </c>
      <c r="D2889" s="117">
        <f t="shared" si="199"/>
        <v>9</v>
      </c>
      <c r="E2889" s="117">
        <f t="shared" si="201"/>
        <v>9</v>
      </c>
      <c r="F2889" s="117">
        <f>IF(B2889="","",(((E2889+F2916)/(D2889))-10^-0.0000001)^-1)</f>
        <v>0.14705881854977348</v>
      </c>
      <c r="G2889" s="117">
        <f t="shared" si="200"/>
        <v>0.14705881854977348</v>
      </c>
      <c r="H2889" s="117"/>
      <c r="I2889" s="216"/>
      <c r="J2889" s="216"/>
      <c r="K2889" s="216"/>
      <c r="L2889" s="216"/>
      <c r="M2889" s="216"/>
      <c r="N2889" s="216"/>
      <c r="O2889" s="216"/>
      <c r="P2889" s="216"/>
      <c r="Q2889" s="216"/>
      <c r="R2889" s="216"/>
      <c r="S2889" s="216"/>
      <c r="T2889" s="216"/>
      <c r="U2889" s="216"/>
      <c r="V2889" s="216"/>
    </row>
    <row r="2890" spans="1:22" x14ac:dyDescent="0.3">
      <c r="A2890" s="117">
        <f t="shared" si="202"/>
        <v>0</v>
      </c>
      <c r="B2890" s="117">
        <f t="shared" si="202"/>
        <v>0</v>
      </c>
      <c r="C2890" s="117">
        <f t="shared" si="198"/>
        <v>0</v>
      </c>
      <c r="D2890" s="117">
        <f t="shared" si="199"/>
        <v>9</v>
      </c>
      <c r="E2890" s="117">
        <f t="shared" si="201"/>
        <v>9</v>
      </c>
      <c r="F2890" s="117">
        <f>IF(B2890="","",(((E2890+F2916)/(D2890))-10^-0.0000001)^-1)</f>
        <v>0.14705881854977348</v>
      </c>
      <c r="G2890" s="117">
        <f t="shared" si="200"/>
        <v>0.14705881854977348</v>
      </c>
      <c r="H2890" s="117"/>
      <c r="I2890" s="216"/>
      <c r="J2890" s="216"/>
      <c r="K2890" s="216"/>
      <c r="L2890" s="216"/>
      <c r="M2890" s="216"/>
      <c r="N2890" s="216"/>
      <c r="O2890" s="216"/>
      <c r="P2890" s="216"/>
      <c r="Q2890" s="216"/>
      <c r="R2890" s="216"/>
      <c r="S2890" s="216"/>
      <c r="T2890" s="216"/>
      <c r="U2890" s="216"/>
      <c r="V2890" s="216"/>
    </row>
    <row r="2891" spans="1:22" x14ac:dyDescent="0.3">
      <c r="A2891" s="117">
        <f t="shared" si="202"/>
        <v>0</v>
      </c>
      <c r="B2891" s="117">
        <f t="shared" si="202"/>
        <v>0</v>
      </c>
      <c r="C2891" s="117">
        <f t="shared" si="198"/>
        <v>0</v>
      </c>
      <c r="D2891" s="117">
        <f t="shared" si="199"/>
        <v>9</v>
      </c>
      <c r="E2891" s="117">
        <f t="shared" si="201"/>
        <v>9</v>
      </c>
      <c r="F2891" s="117">
        <f>IF(B2891="","",(((E2891+F2916)/(D2891))-10^-0.0000001)^-1)</f>
        <v>0.14705881854977348</v>
      </c>
      <c r="G2891" s="117">
        <f t="shared" si="200"/>
        <v>0.14705881854977348</v>
      </c>
      <c r="H2891" s="117"/>
      <c r="I2891" s="216"/>
      <c r="J2891" s="216"/>
      <c r="K2891" s="216"/>
      <c r="L2891" s="216"/>
      <c r="M2891" s="216"/>
      <c r="N2891" s="216"/>
      <c r="O2891" s="216"/>
      <c r="P2891" s="216"/>
      <c r="Q2891" s="216"/>
      <c r="R2891" s="216"/>
      <c r="S2891" s="216"/>
      <c r="T2891" s="216"/>
      <c r="U2891" s="216"/>
      <c r="V2891" s="216"/>
    </row>
    <row r="2892" spans="1:22" x14ac:dyDescent="0.3">
      <c r="A2892" s="117">
        <f t="shared" si="202"/>
        <v>0</v>
      </c>
      <c r="B2892" s="117">
        <f t="shared" si="202"/>
        <v>0</v>
      </c>
      <c r="C2892" s="117">
        <f t="shared" si="198"/>
        <v>0</v>
      </c>
      <c r="D2892" s="117">
        <f t="shared" si="199"/>
        <v>9</v>
      </c>
      <c r="E2892" s="117">
        <f t="shared" si="201"/>
        <v>9</v>
      </c>
      <c r="F2892" s="117">
        <f>IF(B2892="","",(((E2892+F2916)/(D2892))-10^-0.0000001)^-1)</f>
        <v>0.14705881854977348</v>
      </c>
      <c r="G2892" s="117">
        <f t="shared" si="200"/>
        <v>0.14705881854977348</v>
      </c>
      <c r="H2892" s="117"/>
      <c r="I2892" s="216"/>
      <c r="J2892" s="216"/>
      <c r="K2892" s="216"/>
      <c r="L2892" s="216"/>
      <c r="M2892" s="216"/>
      <c r="N2892" s="216"/>
      <c r="O2892" s="216"/>
      <c r="P2892" s="216"/>
      <c r="Q2892" s="216"/>
      <c r="R2892" s="216"/>
      <c r="S2892" s="216"/>
      <c r="T2892" s="216"/>
      <c r="U2892" s="216"/>
      <c r="V2892" s="216"/>
    </row>
    <row r="2893" spans="1:22" x14ac:dyDescent="0.3">
      <c r="A2893" s="117">
        <f t="shared" si="202"/>
        <v>0</v>
      </c>
      <c r="B2893" s="117">
        <f t="shared" si="202"/>
        <v>0</v>
      </c>
      <c r="C2893" s="117">
        <f t="shared" si="198"/>
        <v>0</v>
      </c>
      <c r="D2893" s="117">
        <f t="shared" si="199"/>
        <v>9</v>
      </c>
      <c r="E2893" s="117">
        <f t="shared" si="201"/>
        <v>9</v>
      </c>
      <c r="F2893" s="117">
        <f>IF(B2893="","",(((E2893+F2916)/(D2893))-10^-0.0000001)^-1)</f>
        <v>0.14705881854977348</v>
      </c>
      <c r="G2893" s="117">
        <f t="shared" si="200"/>
        <v>0.14705881854977348</v>
      </c>
      <c r="H2893" s="117"/>
      <c r="I2893" s="216"/>
      <c r="J2893" s="216"/>
      <c r="K2893" s="216"/>
      <c r="L2893" s="216"/>
      <c r="M2893" s="216"/>
      <c r="N2893" s="216"/>
      <c r="O2893" s="216"/>
      <c r="P2893" s="216"/>
      <c r="Q2893" s="216"/>
      <c r="R2893" s="216"/>
      <c r="S2893" s="216"/>
      <c r="T2893" s="216"/>
      <c r="U2893" s="216"/>
      <c r="V2893" s="216"/>
    </row>
    <row r="2894" spans="1:22" x14ac:dyDescent="0.3">
      <c r="A2894" s="117">
        <f t="shared" si="202"/>
        <v>0</v>
      </c>
      <c r="B2894" s="117">
        <f t="shared" si="202"/>
        <v>0</v>
      </c>
      <c r="C2894" s="117">
        <f t="shared" si="198"/>
        <v>0</v>
      </c>
      <c r="D2894" s="117">
        <f t="shared" si="199"/>
        <v>9</v>
      </c>
      <c r="E2894" s="117">
        <f t="shared" si="201"/>
        <v>9</v>
      </c>
      <c r="F2894" s="117">
        <f>IF(B2894="","",(((E2894+F2916)/(D2894))-10^-0.0000001)^-1)</f>
        <v>0.14705881854977348</v>
      </c>
      <c r="G2894" s="117">
        <f t="shared" si="200"/>
        <v>0.14705881854977348</v>
      </c>
      <c r="H2894" s="117"/>
      <c r="I2894" s="216"/>
      <c r="J2894" s="216"/>
      <c r="K2894" s="216"/>
      <c r="L2894" s="216"/>
      <c r="M2894" s="216"/>
      <c r="N2894" s="216"/>
      <c r="O2894" s="216"/>
      <c r="P2894" s="216"/>
      <c r="Q2894" s="216"/>
      <c r="R2894" s="216"/>
      <c r="S2894" s="216"/>
      <c r="T2894" s="216"/>
      <c r="U2894" s="216"/>
      <c r="V2894" s="216"/>
    </row>
    <row r="2895" spans="1:22" x14ac:dyDescent="0.3">
      <c r="A2895" s="117">
        <f t="shared" si="202"/>
        <v>0</v>
      </c>
      <c r="B2895" s="117">
        <f t="shared" si="202"/>
        <v>0</v>
      </c>
      <c r="C2895" s="117">
        <f t="shared" si="198"/>
        <v>0</v>
      </c>
      <c r="D2895" s="117">
        <f t="shared" si="199"/>
        <v>9</v>
      </c>
      <c r="E2895" s="117">
        <f t="shared" si="201"/>
        <v>9</v>
      </c>
      <c r="F2895" s="117">
        <f>IF(B2895="","",(((E2895+F2916)/(D2895))-10^-0.0000001)^-1)</f>
        <v>0.14705881854977348</v>
      </c>
      <c r="G2895" s="117">
        <f t="shared" si="200"/>
        <v>0.14705881854977348</v>
      </c>
      <c r="H2895" s="117"/>
      <c r="I2895" s="216"/>
      <c r="J2895" s="216"/>
      <c r="K2895" s="216"/>
      <c r="L2895" s="216"/>
      <c r="M2895" s="216"/>
      <c r="N2895" s="216"/>
      <c r="O2895" s="216"/>
      <c r="P2895" s="216"/>
      <c r="Q2895" s="216"/>
      <c r="R2895" s="216"/>
      <c r="S2895" s="216"/>
      <c r="T2895" s="216"/>
      <c r="U2895" s="216"/>
      <c r="V2895" s="216"/>
    </row>
    <row r="2896" spans="1:22" x14ac:dyDescent="0.3">
      <c r="A2896" s="117">
        <f t="shared" si="202"/>
        <v>0</v>
      </c>
      <c r="B2896" s="117">
        <f t="shared" si="202"/>
        <v>0</v>
      </c>
      <c r="C2896" s="117">
        <f t="shared" si="198"/>
        <v>0</v>
      </c>
      <c r="D2896" s="117">
        <f t="shared" si="199"/>
        <v>9</v>
      </c>
      <c r="E2896" s="117">
        <f t="shared" si="201"/>
        <v>9</v>
      </c>
      <c r="F2896" s="117">
        <f>IF(B2896="","",(((E2896+F2916)/(D2896))-10^-0.0000001)^-1)</f>
        <v>0.14705881854977348</v>
      </c>
      <c r="G2896" s="117">
        <f t="shared" si="200"/>
        <v>0.14705881854977348</v>
      </c>
      <c r="H2896" s="117"/>
      <c r="I2896" s="216"/>
      <c r="J2896" s="216"/>
      <c r="K2896" s="216"/>
      <c r="L2896" s="216"/>
      <c r="M2896" s="216"/>
      <c r="N2896" s="216"/>
      <c r="O2896" s="216"/>
      <c r="P2896" s="216"/>
      <c r="Q2896" s="216"/>
      <c r="R2896" s="216"/>
      <c r="S2896" s="216"/>
      <c r="T2896" s="216"/>
      <c r="U2896" s="216"/>
      <c r="V2896" s="216"/>
    </row>
    <row r="2897" spans="1:22" x14ac:dyDescent="0.3">
      <c r="A2897" s="117" t="str">
        <f t="shared" si="202"/>
        <v>Vorgaben (xWP1 - xs - xWP2)</v>
      </c>
      <c r="B2897" s="117">
        <f t="shared" si="202"/>
        <v>9</v>
      </c>
      <c r="C2897" s="117" t="e">
        <f t="shared" si="198"/>
        <v>#VALUE!</v>
      </c>
      <c r="D2897" s="117">
        <f t="shared" si="199"/>
        <v>9</v>
      </c>
      <c r="E2897" s="117">
        <f t="shared" si="201"/>
        <v>9</v>
      </c>
      <c r="F2897" s="117">
        <f>IF(B2897="","",(((E2897+F2916)/(D2897))-10^-0.0000001)^-1)</f>
        <v>0.14705881854977348</v>
      </c>
      <c r="G2897" s="117">
        <f t="shared" si="200"/>
        <v>0.14705881854977348</v>
      </c>
      <c r="H2897" s="117"/>
      <c r="I2897" s="216"/>
      <c r="J2897" s="216"/>
      <c r="K2897" s="216"/>
      <c r="L2897" s="216"/>
      <c r="M2897" s="216"/>
      <c r="N2897" s="216"/>
      <c r="O2897" s="216"/>
      <c r="P2897" s="216"/>
      <c r="Q2897" s="216"/>
      <c r="R2897" s="216"/>
      <c r="S2897" s="216"/>
      <c r="T2897" s="216"/>
      <c r="U2897" s="216"/>
      <c r="V2897" s="216"/>
    </row>
    <row r="2898" spans="1:22" x14ac:dyDescent="0.3">
      <c r="A2898" s="117">
        <f>(E2897)</f>
        <v>9</v>
      </c>
      <c r="B2898" s="117"/>
      <c r="C2898" s="117"/>
      <c r="D2898" s="117"/>
      <c r="E2898" s="117"/>
      <c r="F2898" s="117"/>
      <c r="G2898" s="117"/>
      <c r="H2898" s="117"/>
      <c r="I2898" s="216"/>
      <c r="J2898" s="216"/>
      <c r="K2898" s="216"/>
      <c r="L2898" s="216"/>
      <c r="M2898" s="216"/>
      <c r="N2898" s="216"/>
      <c r="O2898" s="216"/>
      <c r="P2898" s="216"/>
      <c r="Q2898" s="216"/>
      <c r="R2898" s="216"/>
      <c r="S2898" s="216"/>
      <c r="T2898" s="216"/>
      <c r="U2898" s="216"/>
      <c r="V2898" s="216"/>
    </row>
    <row r="2899" spans="1:22" x14ac:dyDescent="0.3">
      <c r="A2899" s="117" t="e">
        <f>SUM(A2858:A2897)-(40-B2900)*A2897</f>
        <v>#VALUE!</v>
      </c>
      <c r="B2899" s="117" t="e">
        <f>SUM(C2858:C2897)-(40-(B2900))*C2897</f>
        <v>#VALUE!</v>
      </c>
      <c r="C2899" s="117"/>
      <c r="D2899" s="117"/>
      <c r="E2899" s="117"/>
      <c r="F2899" s="117"/>
      <c r="G2899" s="117"/>
      <c r="H2899" s="117"/>
      <c r="I2899" s="216"/>
      <c r="J2899" s="216"/>
      <c r="K2899" s="216"/>
      <c r="L2899" s="216"/>
      <c r="M2899" s="216"/>
      <c r="N2899" s="216"/>
      <c r="O2899" s="216"/>
      <c r="P2899" s="216"/>
      <c r="Q2899" s="216"/>
      <c r="R2899" s="216"/>
      <c r="S2899" s="216"/>
      <c r="T2899" s="216"/>
      <c r="U2899" s="216"/>
      <c r="V2899" s="216"/>
    </row>
    <row r="2900" spans="1:22" x14ac:dyDescent="0.3">
      <c r="A2900" s="117" t="s">
        <v>13</v>
      </c>
      <c r="B2900" s="117">
        <f>EINGABEN!$A$46</f>
        <v>0</v>
      </c>
      <c r="C2900" s="117" t="s">
        <v>18</v>
      </c>
      <c r="D2900" s="117"/>
      <c r="E2900" s="117"/>
      <c r="F2900" s="117"/>
      <c r="G2900" s="117"/>
      <c r="H2900" s="117"/>
      <c r="I2900" s="216"/>
      <c r="J2900" s="216"/>
      <c r="K2900" s="216"/>
      <c r="L2900" s="216"/>
      <c r="M2900" s="216"/>
      <c r="N2900" s="216"/>
      <c r="O2900" s="216"/>
      <c r="P2900" s="216"/>
      <c r="Q2900" s="216"/>
      <c r="R2900" s="216"/>
      <c r="S2900" s="216"/>
      <c r="T2900" s="216"/>
      <c r="U2900" s="216"/>
      <c r="V2900" s="216"/>
    </row>
    <row r="2901" spans="1:22" x14ac:dyDescent="0.3">
      <c r="A2901" s="117"/>
      <c r="B2901" s="117"/>
      <c r="C2901" s="117"/>
      <c r="D2901" s="117"/>
      <c r="E2901" s="117"/>
      <c r="F2901" s="117"/>
      <c r="G2901" s="117"/>
      <c r="H2901" s="117"/>
      <c r="I2901" s="216"/>
      <c r="J2901" s="216"/>
      <c r="K2901" s="216"/>
      <c r="L2901" s="216"/>
      <c r="M2901" s="216"/>
      <c r="N2901" s="216"/>
      <c r="O2901" s="216"/>
      <c r="P2901" s="216"/>
      <c r="Q2901" s="216"/>
      <c r="R2901" s="216"/>
      <c r="S2901" s="216"/>
      <c r="T2901" s="216"/>
      <c r="U2901" s="216"/>
      <c r="V2901" s="216"/>
    </row>
    <row r="2902" spans="1:22" x14ac:dyDescent="0.3">
      <c r="A2902" s="117" t="s">
        <v>11</v>
      </c>
      <c r="B2902" s="117" t="e">
        <f>(B2900*M2899-A2899*I2899)</f>
        <v>#VALUE!</v>
      </c>
      <c r="C2902" s="117" t="s">
        <v>19</v>
      </c>
      <c r="D2902" s="117"/>
      <c r="E2902" s="117" t="s">
        <v>40</v>
      </c>
      <c r="F2902" s="117"/>
      <c r="G2902" s="117"/>
      <c r="H2902" s="117"/>
      <c r="I2902" s="216"/>
      <c r="J2902" s="216"/>
      <c r="K2902" s="216"/>
      <c r="L2902" s="216"/>
      <c r="M2902" s="216"/>
      <c r="N2902" s="216"/>
      <c r="O2902" s="216"/>
      <c r="P2902" s="216"/>
      <c r="Q2902" s="216"/>
      <c r="R2902" s="216"/>
      <c r="S2902" s="216"/>
      <c r="T2902" s="216"/>
      <c r="U2902" s="216"/>
      <c r="V2902" s="216"/>
    </row>
    <row r="2903" spans="1:22" x14ac:dyDescent="0.3">
      <c r="A2903" s="117"/>
      <c r="B2903" s="117"/>
      <c r="C2903" s="117"/>
      <c r="D2903" s="117"/>
      <c r="E2903" s="117"/>
      <c r="F2903" s="117"/>
      <c r="G2903" s="117"/>
      <c r="H2903" s="117"/>
      <c r="I2903" s="216"/>
      <c r="J2903" s="216"/>
      <c r="K2903" s="216"/>
      <c r="L2903" s="216"/>
      <c r="M2903" s="216"/>
      <c r="N2903" s="216"/>
      <c r="O2903" s="216"/>
      <c r="P2903" s="216"/>
      <c r="Q2903" s="216"/>
      <c r="R2903" s="216"/>
      <c r="S2903" s="216"/>
      <c r="T2903" s="216"/>
      <c r="U2903" s="216"/>
      <c r="V2903" s="216"/>
    </row>
    <row r="2904" spans="1:22" x14ac:dyDescent="0.3">
      <c r="A2904" s="117" t="s">
        <v>16</v>
      </c>
      <c r="B2904" s="117" t="e">
        <f>(B2900*B2899-A2899^2)</f>
        <v>#VALUE!</v>
      </c>
      <c r="C2904" s="117" t="s">
        <v>0</v>
      </c>
      <c r="D2904" s="117"/>
      <c r="E2904" s="117" t="s">
        <v>41</v>
      </c>
      <c r="F2904" s="117"/>
      <c r="G2904" s="117"/>
      <c r="H2904" s="117"/>
      <c r="I2904" s="216"/>
      <c r="J2904" s="216"/>
      <c r="K2904" s="216"/>
      <c r="L2904" s="216"/>
      <c r="M2904" s="216"/>
      <c r="N2904" s="216"/>
      <c r="O2904" s="216"/>
      <c r="P2904" s="216"/>
      <c r="Q2904" s="216"/>
      <c r="R2904" s="216"/>
      <c r="S2904" s="216"/>
      <c r="T2904" s="216"/>
      <c r="U2904" s="216"/>
      <c r="V2904" s="216"/>
    </row>
    <row r="2905" spans="1:22" x14ac:dyDescent="0.3">
      <c r="A2905" s="117"/>
      <c r="B2905" s="117"/>
      <c r="C2905" s="117"/>
      <c r="D2905" s="117"/>
      <c r="E2905" s="117"/>
      <c r="F2905" s="117"/>
      <c r="G2905" s="117"/>
      <c r="H2905" s="117"/>
      <c r="I2905" s="216"/>
      <c r="J2905" s="216"/>
      <c r="K2905" s="216"/>
      <c r="L2905" s="216"/>
      <c r="M2905" s="216"/>
      <c r="N2905" s="216"/>
      <c r="O2905" s="216"/>
      <c r="P2905" s="216"/>
      <c r="Q2905" s="216"/>
      <c r="R2905" s="216"/>
      <c r="S2905" s="216"/>
      <c r="T2905" s="216"/>
      <c r="U2905" s="216"/>
      <c r="V2905" s="216"/>
    </row>
    <row r="2906" spans="1:22" x14ac:dyDescent="0.3">
      <c r="A2906" s="117" t="s">
        <v>15</v>
      </c>
      <c r="B2906" s="117">
        <f>(B2900*K2899-(I2899^2))</f>
        <v>0</v>
      </c>
      <c r="C2906" s="117"/>
      <c r="D2906" s="117"/>
      <c r="E2906" s="117"/>
      <c r="F2906" s="117"/>
      <c r="G2906" s="117"/>
      <c r="H2906" s="117"/>
      <c r="I2906" s="216"/>
      <c r="J2906" s="216"/>
      <c r="K2906" s="216"/>
      <c r="L2906" s="216"/>
      <c r="M2906" s="216"/>
      <c r="N2906" s="216"/>
      <c r="O2906" s="216"/>
      <c r="P2906" s="216"/>
      <c r="Q2906" s="216"/>
      <c r="R2906" s="216"/>
      <c r="S2906" s="216"/>
      <c r="T2906" s="216"/>
      <c r="U2906" s="216"/>
      <c r="V2906" s="216"/>
    </row>
    <row r="2907" spans="1:22" x14ac:dyDescent="0.3">
      <c r="A2907" s="117"/>
      <c r="B2907" s="117"/>
      <c r="C2907" s="117"/>
      <c r="D2907" s="117"/>
      <c r="E2907" s="117"/>
      <c r="F2907" s="117"/>
      <c r="G2907" s="117"/>
      <c r="H2907" s="117"/>
      <c r="I2907" s="216"/>
      <c r="J2907" s="216"/>
      <c r="K2907" s="216"/>
      <c r="L2907" s="216"/>
      <c r="M2907" s="216"/>
      <c r="N2907" s="216"/>
      <c r="O2907" s="216"/>
      <c r="P2907" s="216"/>
      <c r="Q2907" s="216"/>
      <c r="R2907" s="216"/>
      <c r="S2907" s="216"/>
      <c r="T2907" s="216"/>
      <c r="U2907" s="216"/>
      <c r="V2907" s="216"/>
    </row>
    <row r="2908" spans="1:22" x14ac:dyDescent="0.3">
      <c r="A2908" s="117"/>
      <c r="B2908" s="117"/>
      <c r="C2908" s="117" t="s">
        <v>35</v>
      </c>
      <c r="D2908" s="117"/>
      <c r="E2908" s="117"/>
      <c r="F2908" s="117" t="e">
        <f>ABS(B2902)/((B2904*B2906)^0.5)</f>
        <v>#VALUE!</v>
      </c>
      <c r="G2908" s="117"/>
      <c r="H2908" s="117"/>
      <c r="I2908" s="216"/>
      <c r="J2908" s="216"/>
      <c r="K2908" s="216"/>
      <c r="L2908" s="216"/>
      <c r="M2908" s="216"/>
      <c r="N2908" s="216"/>
      <c r="O2908" s="216"/>
      <c r="P2908" s="216"/>
      <c r="Q2908" s="216"/>
      <c r="R2908" s="216"/>
      <c r="S2908" s="216"/>
      <c r="T2908" s="216"/>
      <c r="U2908" s="216"/>
      <c r="V2908" s="216"/>
    </row>
    <row r="2909" spans="1:22" x14ac:dyDescent="0.3">
      <c r="A2909" s="117"/>
      <c r="B2909" s="117"/>
      <c r="C2909" s="117"/>
      <c r="D2909" s="117"/>
      <c r="E2909" s="117"/>
      <c r="F2909" s="117"/>
      <c r="G2909" s="117"/>
      <c r="H2909" s="117"/>
      <c r="I2909" s="216"/>
      <c r="J2909" s="216"/>
      <c r="K2909" s="216"/>
      <c r="L2909" s="216"/>
      <c r="M2909" s="216"/>
      <c r="N2909" s="216"/>
      <c r="O2909" s="216"/>
      <c r="P2909" s="216"/>
      <c r="Q2909" s="216"/>
      <c r="R2909" s="216"/>
      <c r="S2909" s="216"/>
      <c r="T2909" s="216"/>
      <c r="U2909" s="216"/>
      <c r="V2909" s="216"/>
    </row>
    <row r="2910" spans="1:22" x14ac:dyDescent="0.3">
      <c r="A2910" s="117"/>
      <c r="B2910" s="117"/>
      <c r="C2910" s="117" t="s">
        <v>36</v>
      </c>
      <c r="D2910" s="117"/>
      <c r="E2910" s="117"/>
      <c r="F2910" s="117" t="e">
        <f>IF(D2918*F2918=0,0,F2908)</f>
        <v>#VALUE!</v>
      </c>
      <c r="G2910" s="117"/>
      <c r="H2910" s="117"/>
      <c r="I2910" s="216"/>
      <c r="J2910" s="216"/>
      <c r="K2910" s="216"/>
      <c r="L2910" s="216"/>
      <c r="M2910" s="216"/>
      <c r="N2910" s="216"/>
      <c r="O2910" s="216"/>
      <c r="P2910" s="216"/>
      <c r="Q2910" s="216"/>
      <c r="R2910" s="216"/>
      <c r="S2910" s="216"/>
      <c r="T2910" s="216"/>
      <c r="U2910" s="216"/>
      <c r="V2910" s="216"/>
    </row>
    <row r="2911" spans="1:22" x14ac:dyDescent="0.3">
      <c r="A2911" s="117"/>
      <c r="B2911" s="117"/>
      <c r="C2911" s="117"/>
      <c r="D2911" s="117"/>
      <c r="E2911" s="117"/>
      <c r="F2911" s="117"/>
      <c r="G2911" s="117"/>
      <c r="H2911" s="117"/>
      <c r="I2911" s="216"/>
      <c r="J2911" s="216"/>
      <c r="K2911" s="216"/>
      <c r="L2911" s="216"/>
      <c r="M2911" s="216"/>
      <c r="N2911" s="216"/>
      <c r="O2911" s="216"/>
      <c r="P2911" s="216"/>
      <c r="Q2911" s="216"/>
      <c r="R2911" s="216"/>
      <c r="S2911" s="216"/>
      <c r="T2911" s="216"/>
      <c r="U2911" s="216"/>
      <c r="V2911" s="216"/>
    </row>
    <row r="2912" spans="1:22" x14ac:dyDescent="0.3">
      <c r="A2912" s="117"/>
      <c r="B2912" s="117"/>
      <c r="C2912" s="117" t="s">
        <v>28</v>
      </c>
      <c r="D2912" s="117" t="e">
        <f>(I2899-F2912*A2899)/B2900</f>
        <v>#VALUE!</v>
      </c>
      <c r="E2912" s="117" t="s">
        <v>31</v>
      </c>
      <c r="F2912" s="117" t="e">
        <f>(B2902/B2904)</f>
        <v>#VALUE!</v>
      </c>
      <c r="G2912" s="117"/>
      <c r="H2912" s="117"/>
      <c r="I2912" s="216"/>
      <c r="J2912" s="216"/>
      <c r="K2912" s="216"/>
      <c r="L2912" s="216"/>
      <c r="M2912" s="216"/>
      <c r="N2912" s="216"/>
      <c r="O2912" s="216"/>
      <c r="P2912" s="216"/>
      <c r="Q2912" s="216"/>
      <c r="R2912" s="216"/>
      <c r="S2912" s="216"/>
      <c r="T2912" s="216"/>
      <c r="U2912" s="216"/>
      <c r="V2912" s="216"/>
    </row>
    <row r="2913" spans="1:22" x14ac:dyDescent="0.3">
      <c r="A2913" s="117"/>
      <c r="B2913" s="117"/>
      <c r="C2913" s="117"/>
      <c r="D2913" s="117"/>
      <c r="E2913" s="117"/>
      <c r="F2913" s="117"/>
      <c r="G2913" s="117"/>
      <c r="H2913" s="117"/>
      <c r="I2913" s="216"/>
      <c r="J2913" s="216"/>
      <c r="K2913" s="216"/>
      <c r="L2913" s="216"/>
      <c r="M2913" s="216"/>
      <c r="N2913" s="216"/>
      <c r="O2913" s="216"/>
      <c r="P2913" s="216"/>
      <c r="Q2913" s="216"/>
      <c r="R2913" s="216"/>
      <c r="S2913" s="216"/>
      <c r="T2913" s="216"/>
      <c r="U2913" s="216"/>
      <c r="V2913" s="216"/>
    </row>
    <row r="2914" spans="1:22" x14ac:dyDescent="0.3">
      <c r="A2914" s="117"/>
      <c r="B2914" s="117"/>
      <c r="C2914" s="117" t="s">
        <v>29</v>
      </c>
      <c r="D2914" s="117" t="e">
        <f>((2.71828184^(-D2912/F2912)))-ABS(V2858-W2858)</f>
        <v>#VALUE!</v>
      </c>
      <c r="E2914" s="117" t="s">
        <v>32</v>
      </c>
      <c r="F2914" s="117">
        <f>'FALL A+F'!$F$159</f>
        <v>0</v>
      </c>
      <c r="G2914" s="117"/>
      <c r="H2914" s="117"/>
      <c r="I2914" s="216"/>
      <c r="J2914" s="216"/>
      <c r="K2914" s="216"/>
      <c r="L2914" s="216"/>
      <c r="M2914" s="216"/>
      <c r="N2914" s="216"/>
      <c r="O2914" s="216"/>
      <c r="P2914" s="216"/>
      <c r="Q2914" s="216"/>
      <c r="R2914" s="216"/>
      <c r="S2914" s="216"/>
      <c r="T2914" s="216"/>
      <c r="U2914" s="216"/>
      <c r="V2914" s="216"/>
    </row>
    <row r="2915" spans="1:22" x14ac:dyDescent="0.3">
      <c r="A2915" s="117"/>
      <c r="B2915" s="117"/>
      <c r="C2915" s="117"/>
      <c r="D2915" s="117"/>
      <c r="E2915" s="117"/>
      <c r="F2915" s="117"/>
      <c r="G2915" s="117"/>
      <c r="H2915" s="117"/>
      <c r="I2915" s="216"/>
      <c r="J2915" s="216"/>
      <c r="K2915" s="216"/>
      <c r="L2915" s="216"/>
      <c r="M2915" s="216"/>
      <c r="N2915" s="216"/>
      <c r="O2915" s="216"/>
      <c r="P2915" s="216"/>
      <c r="Q2915" s="216"/>
      <c r="R2915" s="216"/>
      <c r="S2915" s="216"/>
      <c r="T2915" s="216"/>
      <c r="U2915" s="216"/>
      <c r="V2915" s="216"/>
    </row>
    <row r="2916" spans="1:22" x14ac:dyDescent="0.3">
      <c r="A2916" s="117"/>
      <c r="B2916" s="117"/>
      <c r="C2916" s="117" t="s">
        <v>30</v>
      </c>
      <c r="D2916" s="117">
        <f>(E2897+F2916)</f>
        <v>70.199999999999989</v>
      </c>
      <c r="E2916" s="117" t="s">
        <v>20</v>
      </c>
      <c r="F2916" s="117">
        <f>(MAX(B2777:B2816)-MIN(B2777:B2816))*6.8</f>
        <v>61.199999999999996</v>
      </c>
      <c r="G2916" s="117"/>
      <c r="H2916" s="117"/>
      <c r="I2916" s="216"/>
      <c r="J2916" s="216"/>
      <c r="K2916" s="216"/>
      <c r="L2916" s="216"/>
      <c r="M2916" s="216"/>
      <c r="N2916" s="216"/>
      <c r="O2916" s="216"/>
      <c r="P2916" s="216"/>
      <c r="Q2916" s="216"/>
      <c r="R2916" s="216"/>
      <c r="S2916" s="216"/>
      <c r="T2916" s="216"/>
      <c r="U2916" s="216"/>
      <c r="V2916" s="216"/>
    </row>
    <row r="2917" spans="1:22" x14ac:dyDescent="0.3">
      <c r="A2917" s="117"/>
      <c r="B2917" s="117"/>
      <c r="C2917" s="117"/>
      <c r="D2917" s="117"/>
      <c r="E2917" s="117"/>
      <c r="F2917" s="117"/>
      <c r="G2917" s="117"/>
      <c r="H2917" s="117"/>
      <c r="I2917" s="216"/>
      <c r="J2917" s="216"/>
      <c r="K2917" s="216"/>
      <c r="L2917" s="216"/>
      <c r="M2917" s="216"/>
      <c r="N2917" s="216"/>
      <c r="O2917" s="216"/>
      <c r="P2917" s="216"/>
      <c r="Q2917" s="216"/>
      <c r="R2917" s="216"/>
      <c r="S2917" s="216"/>
      <c r="T2917" s="216"/>
      <c r="U2917" s="216"/>
      <c r="V2917" s="216"/>
    </row>
    <row r="2918" spans="1:22" x14ac:dyDescent="0.3">
      <c r="A2918" s="117"/>
      <c r="B2918" s="117"/>
      <c r="C2918" s="117" t="s">
        <v>22</v>
      </c>
      <c r="D2918" s="117" t="e">
        <f>IF(A2897&lt;D2914,0,F2908)</f>
        <v>#VALUE!</v>
      </c>
      <c r="E2918" s="117" t="s">
        <v>24</v>
      </c>
      <c r="F2918" s="117" t="e">
        <f>IF(A2858&gt;D2914,0,D2914)</f>
        <v>#VALUE!</v>
      </c>
      <c r="G2918" s="117"/>
      <c r="H2918" s="117"/>
      <c r="I2918" s="216"/>
      <c r="J2918" s="216"/>
      <c r="K2918" s="216"/>
      <c r="L2918" s="216"/>
      <c r="M2918" s="216"/>
      <c r="N2918" s="216"/>
      <c r="O2918" s="216"/>
      <c r="P2918" s="216"/>
      <c r="Q2918" s="216"/>
      <c r="R2918" s="216"/>
      <c r="S2918" s="216"/>
      <c r="T2918" s="216"/>
      <c r="U2918" s="216"/>
      <c r="V2918" s="216"/>
    </row>
    <row r="2919" spans="1:22" x14ac:dyDescent="0.3">
      <c r="A2919" s="117"/>
      <c r="B2919" s="117"/>
      <c r="C2919" s="117"/>
      <c r="D2919" s="117"/>
      <c r="E2919" s="117"/>
      <c r="F2919" s="117"/>
      <c r="G2919" s="117"/>
      <c r="H2919" s="117"/>
      <c r="I2919" s="216"/>
      <c r="J2919" s="216"/>
      <c r="K2919" s="216"/>
      <c r="L2919" s="216"/>
      <c r="M2919" s="216"/>
      <c r="N2919" s="216"/>
      <c r="O2919" s="216"/>
      <c r="P2919" s="216"/>
      <c r="Q2919" s="216"/>
      <c r="R2919" s="216"/>
      <c r="S2919" s="216"/>
      <c r="T2919" s="216"/>
      <c r="U2919" s="216"/>
      <c r="V2919" s="216"/>
    </row>
    <row r="2920" spans="1:22" x14ac:dyDescent="0.3">
      <c r="A2920" s="117"/>
      <c r="B2920" s="117"/>
      <c r="C2920" s="117" t="s">
        <v>23</v>
      </c>
      <c r="D2920" s="117" t="s">
        <v>21</v>
      </c>
      <c r="E2920" s="117"/>
      <c r="F2920" s="117"/>
      <c r="G2920" s="117"/>
      <c r="H2920" s="117"/>
      <c r="I2920" s="216"/>
      <c r="J2920" s="216"/>
      <c r="K2920" s="216"/>
      <c r="L2920" s="216"/>
      <c r="M2920" s="216"/>
      <c r="N2920" s="216"/>
      <c r="O2920" s="216"/>
      <c r="P2920" s="216"/>
      <c r="Q2920" s="216"/>
      <c r="R2920" s="216"/>
      <c r="S2920" s="216"/>
      <c r="T2920" s="216"/>
      <c r="U2920" s="216"/>
      <c r="V2920" s="216"/>
    </row>
    <row r="2921" spans="1:22" x14ac:dyDescent="0.3">
      <c r="A2921" s="117"/>
      <c r="B2921" s="117"/>
      <c r="C2921" s="117"/>
      <c r="D2921" s="117"/>
      <c r="E2921" s="117"/>
      <c r="F2921" s="117"/>
      <c r="G2921" s="117"/>
      <c r="H2921" s="117"/>
      <c r="I2921" s="216"/>
      <c r="J2921" s="216"/>
      <c r="K2921" s="216"/>
      <c r="L2921" s="216"/>
      <c r="M2921" s="216"/>
      <c r="N2921" s="216"/>
      <c r="O2921" s="216"/>
      <c r="P2921" s="216"/>
      <c r="Q2921" s="216"/>
      <c r="R2921" s="216"/>
      <c r="S2921" s="216"/>
      <c r="T2921" s="216"/>
      <c r="U2921" s="216"/>
      <c r="V2921" s="216"/>
    </row>
    <row r="2922" spans="1:22" x14ac:dyDescent="0.3">
      <c r="A2922" s="117"/>
      <c r="B2922" s="117"/>
      <c r="C2922" s="117"/>
      <c r="D2922" s="117"/>
      <c r="E2922" s="117"/>
      <c r="F2922" s="117"/>
      <c r="G2922" s="117"/>
      <c r="H2922" s="117"/>
      <c r="I2922" s="216"/>
      <c r="J2922" s="216"/>
      <c r="K2922" s="216"/>
      <c r="L2922" s="216"/>
      <c r="M2922" s="216"/>
      <c r="N2922" s="216"/>
      <c r="O2922" s="216"/>
      <c r="P2922" s="216"/>
      <c r="Q2922" s="216"/>
      <c r="R2922" s="216"/>
      <c r="S2922" s="216"/>
      <c r="T2922" s="216"/>
      <c r="U2922" s="216"/>
      <c r="V2922" s="216"/>
    </row>
    <row r="2923" spans="1:22" x14ac:dyDescent="0.3">
      <c r="A2923" s="117"/>
      <c r="B2923" s="117"/>
      <c r="C2923" s="117" t="s">
        <v>25</v>
      </c>
      <c r="D2923" s="117"/>
      <c r="E2923" s="117"/>
      <c r="F2923" s="117"/>
      <c r="G2923" s="117"/>
      <c r="H2923" s="117"/>
      <c r="I2923" s="216"/>
      <c r="J2923" s="216"/>
      <c r="K2923" s="216"/>
      <c r="L2923" s="216"/>
      <c r="M2923" s="216"/>
      <c r="N2923" s="216"/>
      <c r="O2923" s="216"/>
      <c r="P2923" s="216"/>
      <c r="Q2923" s="216"/>
      <c r="R2923" s="216"/>
      <c r="S2923" s="216"/>
      <c r="T2923" s="216"/>
      <c r="U2923" s="216"/>
      <c r="V2923" s="216"/>
    </row>
    <row r="2924" spans="1:22" x14ac:dyDescent="0.3">
      <c r="A2924" s="117"/>
      <c r="B2924" s="117"/>
      <c r="C2924" s="117"/>
      <c r="D2924" s="117"/>
      <c r="E2924" s="117"/>
      <c r="F2924" s="117"/>
      <c r="G2924" s="117"/>
      <c r="H2924" s="117"/>
      <c r="I2924" s="216"/>
      <c r="J2924" s="216"/>
      <c r="K2924" s="216"/>
      <c r="L2924" s="216"/>
      <c r="M2924" s="216"/>
      <c r="N2924" s="216"/>
      <c r="O2924" s="216"/>
      <c r="P2924" s="216"/>
      <c r="Q2924" s="216"/>
      <c r="R2924" s="216"/>
      <c r="S2924" s="216"/>
      <c r="T2924" s="216"/>
      <c r="U2924" s="216"/>
      <c r="V2924" s="216"/>
    </row>
    <row r="2925" spans="1:22" x14ac:dyDescent="0.3">
      <c r="A2925" s="117"/>
      <c r="B2925" s="117"/>
      <c r="C2925" s="117" t="s">
        <v>26</v>
      </c>
      <c r="D2925" s="117">
        <v>700</v>
      </c>
      <c r="E2925" s="117" t="s">
        <v>33</v>
      </c>
      <c r="F2925" s="117" t="e">
        <f>((2.71828184^(F2912*LN((D2925)+ABS(V2858-W2858)))+D2912)/((2.71828184^(F2912*LN((D2925)+ABS(V2858-W2858)))+D2912)+1))*1</f>
        <v>#VALUE!</v>
      </c>
      <c r="G2925" s="117"/>
      <c r="H2925" s="117"/>
      <c r="I2925" s="216"/>
      <c r="J2925" s="216"/>
      <c r="K2925" s="216"/>
      <c r="L2925" s="216"/>
      <c r="M2925" s="216"/>
      <c r="N2925" s="216"/>
      <c r="O2925" s="216"/>
      <c r="P2925" s="216"/>
      <c r="Q2925" s="216"/>
      <c r="R2925" s="216"/>
      <c r="S2925" s="216"/>
      <c r="T2925" s="216"/>
      <c r="U2925" s="216"/>
      <c r="V2925" s="216"/>
    </row>
    <row r="2926" spans="1:22" x14ac:dyDescent="0.3">
      <c r="A2926" s="117"/>
      <c r="B2926" s="117"/>
      <c r="C2926" s="117" t="s">
        <v>49</v>
      </c>
      <c r="D2926" s="117"/>
      <c r="E2926" s="117"/>
      <c r="F2926" s="117"/>
      <c r="G2926" s="117"/>
      <c r="H2926" s="117"/>
      <c r="I2926" s="216"/>
      <c r="J2926" s="216"/>
      <c r="K2926" s="216"/>
      <c r="L2926" s="216"/>
      <c r="M2926" s="216"/>
      <c r="N2926" s="216"/>
      <c r="O2926" s="216"/>
      <c r="P2926" s="216"/>
      <c r="Q2926" s="216"/>
      <c r="R2926" s="216"/>
      <c r="S2926" s="216"/>
      <c r="T2926" s="216"/>
      <c r="U2926" s="216"/>
      <c r="V2926" s="216"/>
    </row>
    <row r="2927" spans="1:22" x14ac:dyDescent="0.3">
      <c r="A2927" s="117"/>
      <c r="B2927" s="117"/>
      <c r="C2927" s="117"/>
      <c r="D2927" s="117"/>
      <c r="E2927" s="117"/>
      <c r="F2927" s="117"/>
      <c r="G2927" s="117"/>
      <c r="H2927" s="117"/>
      <c r="I2927" s="216"/>
      <c r="J2927" s="216"/>
      <c r="K2927" s="216"/>
      <c r="L2927" s="216"/>
      <c r="M2927" s="216"/>
      <c r="N2927" s="216"/>
      <c r="O2927" s="216"/>
      <c r="P2927" s="216"/>
      <c r="Q2927" s="216"/>
      <c r="R2927" s="216"/>
      <c r="S2927" s="216"/>
      <c r="T2927" s="216"/>
      <c r="U2927" s="216"/>
      <c r="V2927" s="216"/>
    </row>
    <row r="2928" spans="1:22" x14ac:dyDescent="0.3">
      <c r="A2928" s="117"/>
      <c r="B2928" s="117"/>
      <c r="C2928" s="117" t="s">
        <v>27</v>
      </c>
      <c r="D2928" s="117">
        <v>302.83999999999997</v>
      </c>
      <c r="E2928" s="117" t="s">
        <v>34</v>
      </c>
      <c r="F2928" s="117" t="e">
        <f>(2.71828184^((LN((D2928/D2916)/(1-(D2928/D2916)))-D2912)/F2912))</f>
        <v>#NUM!</v>
      </c>
      <c r="G2928" s="117"/>
      <c r="H2928" s="117"/>
      <c r="I2928" s="216"/>
      <c r="J2928" s="216"/>
      <c r="K2928" s="216"/>
      <c r="L2928" s="216"/>
      <c r="M2928" s="216"/>
      <c r="N2928" s="216"/>
      <c r="O2928" s="216"/>
      <c r="P2928" s="216"/>
      <c r="Q2928" s="216"/>
      <c r="R2928" s="216"/>
      <c r="S2928" s="216"/>
      <c r="T2928" s="216"/>
      <c r="U2928" s="216"/>
      <c r="V2928" s="216"/>
    </row>
    <row r="2929" spans="1:22" x14ac:dyDescent="0.3">
      <c r="A2929" s="117"/>
      <c r="B2929" s="117"/>
      <c r="C2929" s="117" t="s">
        <v>38</v>
      </c>
      <c r="D2929" s="117"/>
      <c r="E2929" s="117"/>
      <c r="F2929" s="117"/>
      <c r="G2929" s="117"/>
      <c r="H2929" s="117"/>
      <c r="I2929" s="216"/>
      <c r="J2929" s="216"/>
      <c r="K2929" s="216"/>
      <c r="L2929" s="216"/>
      <c r="M2929" s="216"/>
      <c r="N2929" s="216"/>
      <c r="O2929" s="216"/>
      <c r="P2929" s="216"/>
      <c r="Q2929" s="216"/>
      <c r="R2929" s="216"/>
      <c r="S2929" s="216"/>
      <c r="T2929" s="216"/>
      <c r="U2929" s="216"/>
      <c r="V2929" s="216"/>
    </row>
    <row r="2930" spans="1:22" x14ac:dyDescent="0.3">
      <c r="A2930" s="117"/>
      <c r="B2930" s="117"/>
      <c r="C2930" s="117" t="s">
        <v>39</v>
      </c>
      <c r="D2930" s="117"/>
      <c r="E2930" s="117"/>
      <c r="F2930" s="117"/>
      <c r="G2930" s="117"/>
      <c r="H2930" s="117"/>
      <c r="I2930" s="216"/>
      <c r="J2930" s="216"/>
      <c r="K2930" s="216"/>
      <c r="L2930" s="216"/>
      <c r="M2930" s="216"/>
      <c r="N2930" s="216"/>
      <c r="O2930" s="216"/>
      <c r="P2930" s="216"/>
      <c r="Q2930" s="216"/>
      <c r="R2930" s="216"/>
      <c r="S2930" s="216"/>
      <c r="T2930" s="216"/>
      <c r="U2930" s="216"/>
      <c r="V2930" s="216"/>
    </row>
    <row r="2931" spans="1:22" x14ac:dyDescent="0.3">
      <c r="A2931" s="117"/>
      <c r="B2931" s="117"/>
      <c r="C2931" s="117"/>
      <c r="D2931" s="117"/>
      <c r="E2931" s="117"/>
      <c r="F2931" s="117"/>
      <c r="G2931" s="117"/>
      <c r="H2931" s="117"/>
      <c r="I2931" s="216"/>
      <c r="J2931" s="216"/>
      <c r="K2931" s="216"/>
      <c r="L2931" s="216"/>
      <c r="M2931" s="216"/>
      <c r="N2931" s="216"/>
      <c r="O2931" s="216"/>
      <c r="P2931" s="216"/>
      <c r="Q2931" s="216"/>
      <c r="R2931" s="216"/>
      <c r="S2931" s="216"/>
      <c r="T2931" s="216"/>
      <c r="U2931" s="216"/>
      <c r="V2931" s="216"/>
    </row>
    <row r="2932" spans="1:22" x14ac:dyDescent="0.3">
      <c r="A2932" s="117"/>
      <c r="B2932" s="117"/>
      <c r="C2932" s="117"/>
      <c r="D2932" s="117"/>
      <c r="E2932" s="117"/>
      <c r="F2932" s="117"/>
      <c r="G2932" s="117"/>
      <c r="H2932" s="117"/>
      <c r="I2932" s="216"/>
      <c r="J2932" s="216"/>
      <c r="K2932" s="216"/>
      <c r="L2932" s="216"/>
      <c r="M2932" s="216"/>
      <c r="N2932" s="216"/>
      <c r="O2932" s="216"/>
      <c r="P2932" s="216"/>
      <c r="Q2932" s="216"/>
      <c r="R2932" s="216"/>
      <c r="S2932" s="216"/>
      <c r="T2932" s="216"/>
      <c r="U2932" s="216"/>
      <c r="V2932" s="216"/>
    </row>
    <row r="2933" spans="1:22" x14ac:dyDescent="0.3">
      <c r="A2933" s="117"/>
      <c r="B2933" s="117"/>
      <c r="C2933" s="117"/>
      <c r="D2933" s="117"/>
      <c r="E2933" s="117"/>
      <c r="F2933" s="117"/>
      <c r="G2933" s="117"/>
      <c r="H2933" s="117"/>
      <c r="I2933" s="216"/>
      <c r="J2933" s="216"/>
      <c r="K2933" s="216"/>
      <c r="L2933" s="216"/>
      <c r="M2933" s="216"/>
      <c r="N2933" s="216"/>
      <c r="O2933" s="216"/>
      <c r="P2933" s="216"/>
      <c r="Q2933" s="216"/>
      <c r="R2933" s="216"/>
      <c r="S2933" s="216"/>
      <c r="T2933" s="216"/>
      <c r="U2933" s="216"/>
      <c r="V2933" s="216"/>
    </row>
    <row r="2934" spans="1:22" x14ac:dyDescent="0.3">
      <c r="A2934" s="117"/>
      <c r="B2934" s="117"/>
      <c r="C2934" s="117"/>
      <c r="D2934" s="117"/>
      <c r="E2934" s="117"/>
      <c r="F2934" s="117"/>
      <c r="G2934" s="117"/>
      <c r="H2934" s="117"/>
      <c r="I2934" s="216"/>
      <c r="J2934" s="216"/>
      <c r="K2934" s="216"/>
      <c r="L2934" s="216"/>
      <c r="M2934" s="216"/>
      <c r="N2934" s="216"/>
      <c r="O2934" s="216"/>
      <c r="P2934" s="216"/>
      <c r="Q2934" s="216"/>
      <c r="R2934" s="216"/>
      <c r="S2934" s="216"/>
      <c r="T2934" s="216"/>
      <c r="U2934" s="216"/>
      <c r="V2934" s="216"/>
    </row>
    <row r="2935" spans="1:22" x14ac:dyDescent="0.3">
      <c r="A2935" s="117"/>
      <c r="B2935" s="117"/>
      <c r="C2935" s="117"/>
      <c r="D2935" s="117"/>
      <c r="E2935" s="117"/>
      <c r="F2935" s="117"/>
      <c r="G2935" s="117"/>
      <c r="H2935" s="117"/>
      <c r="I2935" s="216"/>
      <c r="J2935" s="216"/>
      <c r="K2935" s="216"/>
      <c r="L2935" s="216"/>
      <c r="M2935" s="216"/>
      <c r="N2935" s="216"/>
      <c r="O2935" s="216"/>
      <c r="P2935" s="216"/>
      <c r="Q2935" s="216"/>
      <c r="R2935" s="216"/>
      <c r="S2935" s="216"/>
      <c r="T2935" s="216"/>
      <c r="U2935" s="216"/>
      <c r="V2935" s="216"/>
    </row>
    <row r="2936" spans="1:22" x14ac:dyDescent="0.3">
      <c r="A2936" s="117"/>
      <c r="B2936" s="117"/>
      <c r="C2936" s="117"/>
      <c r="D2936" s="117"/>
      <c r="E2936" s="117"/>
      <c r="F2936" s="117"/>
      <c r="G2936" s="117"/>
      <c r="H2936" s="117"/>
      <c r="I2936" s="216"/>
      <c r="J2936" s="216"/>
      <c r="K2936" s="216"/>
      <c r="L2936" s="216"/>
      <c r="M2936" s="216"/>
      <c r="N2936" s="216"/>
      <c r="O2936" s="216"/>
      <c r="P2936" s="216"/>
      <c r="Q2936" s="216"/>
      <c r="R2936" s="216"/>
      <c r="S2936" s="216"/>
      <c r="T2936" s="216"/>
      <c r="U2936" s="216"/>
      <c r="V2936" s="216"/>
    </row>
    <row r="2937" spans="1:22" x14ac:dyDescent="0.3">
      <c r="A2937" s="117"/>
      <c r="B2937" s="117"/>
      <c r="C2937" s="117"/>
      <c r="D2937" s="117"/>
      <c r="E2937" s="117"/>
      <c r="F2937" s="117"/>
      <c r="G2937" s="117"/>
      <c r="H2937" s="117"/>
      <c r="I2937" s="216"/>
      <c r="J2937" s="216"/>
      <c r="K2937" s="216"/>
      <c r="L2937" s="216"/>
      <c r="M2937" s="216"/>
      <c r="N2937" s="216"/>
      <c r="O2937" s="216"/>
      <c r="P2937" s="216"/>
      <c r="Q2937" s="216"/>
      <c r="R2937" s="216"/>
      <c r="S2937" s="216"/>
      <c r="T2937" s="216"/>
      <c r="U2937" s="216"/>
      <c r="V2937" s="216"/>
    </row>
    <row r="2938" spans="1:22" x14ac:dyDescent="0.3">
      <c r="A2938" s="117" t="s">
        <v>7</v>
      </c>
      <c r="B2938" s="117" t="s">
        <v>8</v>
      </c>
      <c r="C2938" s="117" t="s">
        <v>12</v>
      </c>
      <c r="D2938" s="117" t="s">
        <v>9</v>
      </c>
      <c r="E2938" s="117" t="s">
        <v>10</v>
      </c>
      <c r="F2938" s="117" t="s">
        <v>17</v>
      </c>
      <c r="G2938" s="117" t="s">
        <v>14</v>
      </c>
      <c r="H2938" s="117"/>
      <c r="I2938" s="216"/>
      <c r="J2938" s="216"/>
      <c r="K2938" s="216"/>
      <c r="L2938" s="216"/>
      <c r="M2938" s="216"/>
      <c r="N2938" s="216"/>
      <c r="O2938" s="216"/>
      <c r="P2938" s="216"/>
      <c r="Q2938" s="216"/>
      <c r="R2938" s="216"/>
      <c r="S2938" s="216"/>
      <c r="T2938" s="216"/>
      <c r="U2938" s="216"/>
      <c r="V2938" s="216"/>
    </row>
    <row r="2939" spans="1:22" x14ac:dyDescent="0.3">
      <c r="A2939" s="117">
        <f t="shared" ref="A2939:B2958" si="203">A6</f>
        <v>0</v>
      </c>
      <c r="B2939" s="117">
        <f t="shared" si="203"/>
        <v>0</v>
      </c>
      <c r="C2939" s="117">
        <f t="shared" ref="C2939:C2978" si="204">(A2939^2)</f>
        <v>0</v>
      </c>
      <c r="D2939" s="117">
        <f>IF(B2939=0,E2939,B2939)</f>
        <v>9</v>
      </c>
      <c r="E2939" s="117">
        <f>MAX(B2939:B2978)</f>
        <v>9</v>
      </c>
      <c r="F2939" s="117">
        <f>IF(B2939="","",(((E2939+F2997)/(D2939))-10^-0.0000001)^-1)</f>
        <v>0.14285713815799031</v>
      </c>
      <c r="G2939" s="117">
        <f>IF(B2939="",1,F2939)</f>
        <v>0.14285713815799031</v>
      </c>
      <c r="H2939" s="117"/>
      <c r="I2939" s="216"/>
      <c r="J2939" s="216"/>
      <c r="K2939" s="216"/>
      <c r="L2939" s="216"/>
      <c r="M2939" s="216"/>
      <c r="N2939" s="216"/>
      <c r="O2939" s="216"/>
      <c r="P2939" s="216"/>
      <c r="Q2939" s="216"/>
      <c r="R2939" s="216"/>
      <c r="S2939" s="216"/>
      <c r="T2939" s="216"/>
      <c r="U2939" s="216"/>
      <c r="V2939" s="216"/>
    </row>
    <row r="2940" spans="1:22" x14ac:dyDescent="0.3">
      <c r="A2940" s="117">
        <f t="shared" si="203"/>
        <v>0</v>
      </c>
      <c r="B2940" s="117">
        <f t="shared" si="203"/>
        <v>0</v>
      </c>
      <c r="C2940" s="117">
        <f t="shared" si="204"/>
        <v>0</v>
      </c>
      <c r="D2940" s="117">
        <f t="shared" ref="D2940:D2978" si="205">IF(B2940=0,E2940,B2940)</f>
        <v>9</v>
      </c>
      <c r="E2940" s="117">
        <f>(E2939)</f>
        <v>9</v>
      </c>
      <c r="F2940" s="117">
        <f>IF(B2940="","",(((E2940+F2997)/(D2940))-10^-0.0000001)^-1)</f>
        <v>0.14285713815799031</v>
      </c>
      <c r="G2940" s="117">
        <f t="shared" ref="G2940:G2978" si="206">IF(B2940="",1,F2940)</f>
        <v>0.14285713815799031</v>
      </c>
      <c r="H2940" s="117"/>
      <c r="I2940" s="216"/>
      <c r="J2940" s="216"/>
      <c r="K2940" s="216"/>
      <c r="L2940" s="216"/>
      <c r="M2940" s="216"/>
      <c r="N2940" s="216"/>
      <c r="O2940" s="216"/>
      <c r="P2940" s="216"/>
      <c r="Q2940" s="216"/>
      <c r="R2940" s="216"/>
      <c r="S2940" s="216"/>
      <c r="T2940" s="216"/>
      <c r="U2940" s="216"/>
      <c r="V2940" s="216"/>
    </row>
    <row r="2941" spans="1:22" x14ac:dyDescent="0.3">
      <c r="A2941" s="117">
        <f t="shared" si="203"/>
        <v>0</v>
      </c>
      <c r="B2941" s="117">
        <f t="shared" si="203"/>
        <v>0</v>
      </c>
      <c r="C2941" s="117">
        <f t="shared" si="204"/>
        <v>0</v>
      </c>
      <c r="D2941" s="117">
        <f t="shared" si="205"/>
        <v>9</v>
      </c>
      <c r="E2941" s="117">
        <f t="shared" ref="E2941:E2978" si="207">(E2940)</f>
        <v>9</v>
      </c>
      <c r="F2941" s="117">
        <f>IF(B2941="","",(((E2941+F2997)/(D2941))-10^-0.0000001)^-1)</f>
        <v>0.14285713815799031</v>
      </c>
      <c r="G2941" s="117">
        <f t="shared" si="206"/>
        <v>0.14285713815799031</v>
      </c>
      <c r="H2941" s="117"/>
      <c r="I2941" s="216"/>
      <c r="J2941" s="216"/>
      <c r="K2941" s="216"/>
      <c r="L2941" s="216"/>
      <c r="M2941" s="216"/>
      <c r="N2941" s="216"/>
      <c r="O2941" s="216"/>
      <c r="P2941" s="216"/>
      <c r="Q2941" s="216"/>
      <c r="R2941" s="216"/>
      <c r="S2941" s="216"/>
      <c r="T2941" s="216"/>
      <c r="U2941" s="216"/>
      <c r="V2941" s="216"/>
    </row>
    <row r="2942" spans="1:22" x14ac:dyDescent="0.3">
      <c r="A2942" s="117">
        <f t="shared" si="203"/>
        <v>0</v>
      </c>
      <c r="B2942" s="117">
        <f t="shared" si="203"/>
        <v>0</v>
      </c>
      <c r="C2942" s="117">
        <f t="shared" si="204"/>
        <v>0</v>
      </c>
      <c r="D2942" s="117">
        <f t="shared" si="205"/>
        <v>9</v>
      </c>
      <c r="E2942" s="117">
        <f t="shared" si="207"/>
        <v>9</v>
      </c>
      <c r="F2942" s="117">
        <f>IF(B2942="","",(((E2942+F2997)/(D2942))-10^-0.0000001)^-1)</f>
        <v>0.14285713815799031</v>
      </c>
      <c r="G2942" s="117">
        <f t="shared" si="206"/>
        <v>0.14285713815799031</v>
      </c>
      <c r="H2942" s="117"/>
      <c r="I2942" s="216"/>
      <c r="J2942" s="216"/>
      <c r="K2942" s="216"/>
      <c r="L2942" s="216"/>
      <c r="M2942" s="216"/>
      <c r="N2942" s="216"/>
      <c r="O2942" s="216"/>
      <c r="P2942" s="216"/>
      <c r="Q2942" s="216"/>
      <c r="R2942" s="216"/>
      <c r="S2942" s="216"/>
      <c r="T2942" s="216"/>
      <c r="U2942" s="216"/>
      <c r="V2942" s="216"/>
    </row>
    <row r="2943" spans="1:22" x14ac:dyDescent="0.3">
      <c r="A2943" s="117">
        <f t="shared" si="203"/>
        <v>0</v>
      </c>
      <c r="B2943" s="117">
        <f t="shared" si="203"/>
        <v>0</v>
      </c>
      <c r="C2943" s="117">
        <f t="shared" si="204"/>
        <v>0</v>
      </c>
      <c r="D2943" s="117">
        <f t="shared" si="205"/>
        <v>9</v>
      </c>
      <c r="E2943" s="117">
        <f t="shared" si="207"/>
        <v>9</v>
      </c>
      <c r="F2943" s="117">
        <f>IF(B2943="","",(((E2943+F2997)/(D2943))-10^-0.0000001)^-1)</f>
        <v>0.14285713815799031</v>
      </c>
      <c r="G2943" s="117">
        <f t="shared" si="206"/>
        <v>0.14285713815799031</v>
      </c>
      <c r="H2943" s="117"/>
      <c r="I2943" s="216"/>
      <c r="J2943" s="216"/>
      <c r="K2943" s="216"/>
      <c r="L2943" s="216"/>
      <c r="M2943" s="216"/>
      <c r="N2943" s="216"/>
      <c r="O2943" s="216"/>
      <c r="P2943" s="216"/>
      <c r="Q2943" s="216"/>
      <c r="R2943" s="216"/>
      <c r="S2943" s="216"/>
      <c r="T2943" s="216"/>
      <c r="U2943" s="216"/>
      <c r="V2943" s="216"/>
    </row>
    <row r="2944" spans="1:22" x14ac:dyDescent="0.3">
      <c r="A2944" s="117">
        <f t="shared" si="203"/>
        <v>0</v>
      </c>
      <c r="B2944" s="117">
        <f t="shared" si="203"/>
        <v>0</v>
      </c>
      <c r="C2944" s="117">
        <f t="shared" si="204"/>
        <v>0</v>
      </c>
      <c r="D2944" s="117">
        <f t="shared" si="205"/>
        <v>9</v>
      </c>
      <c r="E2944" s="117">
        <f t="shared" si="207"/>
        <v>9</v>
      </c>
      <c r="F2944" s="117">
        <f>IF(B2944="","",(((E2944+F2997)/(D2944))-10^-0.0000001)^-1)</f>
        <v>0.14285713815799031</v>
      </c>
      <c r="G2944" s="117">
        <f t="shared" si="206"/>
        <v>0.14285713815799031</v>
      </c>
      <c r="H2944" s="117"/>
      <c r="I2944" s="216"/>
      <c r="J2944" s="216"/>
      <c r="K2944" s="216"/>
      <c r="L2944" s="216"/>
      <c r="M2944" s="216"/>
      <c r="N2944" s="216"/>
      <c r="O2944" s="216"/>
      <c r="P2944" s="216"/>
      <c r="Q2944" s="216"/>
      <c r="R2944" s="216"/>
      <c r="S2944" s="216"/>
      <c r="T2944" s="216"/>
      <c r="U2944" s="216"/>
      <c r="V2944" s="216"/>
    </row>
    <row r="2945" spans="1:22" x14ac:dyDescent="0.3">
      <c r="A2945" s="117">
        <f t="shared" si="203"/>
        <v>0</v>
      </c>
      <c r="B2945" s="117">
        <f t="shared" si="203"/>
        <v>0</v>
      </c>
      <c r="C2945" s="117">
        <f t="shared" si="204"/>
        <v>0</v>
      </c>
      <c r="D2945" s="117">
        <f t="shared" si="205"/>
        <v>9</v>
      </c>
      <c r="E2945" s="117">
        <f t="shared" si="207"/>
        <v>9</v>
      </c>
      <c r="F2945" s="117">
        <f>IF(B2945="","",(((E2945+F2997)/(D2945))-10^-0.0000001)^-1)</f>
        <v>0.14285713815799031</v>
      </c>
      <c r="G2945" s="117">
        <f t="shared" si="206"/>
        <v>0.14285713815799031</v>
      </c>
      <c r="H2945" s="117"/>
      <c r="I2945" s="216"/>
      <c r="J2945" s="216"/>
      <c r="K2945" s="216"/>
      <c r="L2945" s="216"/>
      <c r="M2945" s="216"/>
      <c r="N2945" s="216"/>
      <c r="O2945" s="216"/>
      <c r="P2945" s="216"/>
      <c r="Q2945" s="216"/>
      <c r="R2945" s="216"/>
      <c r="S2945" s="216"/>
      <c r="T2945" s="216"/>
      <c r="U2945" s="216"/>
      <c r="V2945" s="216"/>
    </row>
    <row r="2946" spans="1:22" x14ac:dyDescent="0.3">
      <c r="A2946" s="117">
        <f t="shared" si="203"/>
        <v>0</v>
      </c>
      <c r="B2946" s="117">
        <f t="shared" si="203"/>
        <v>0</v>
      </c>
      <c r="C2946" s="117">
        <f t="shared" si="204"/>
        <v>0</v>
      </c>
      <c r="D2946" s="117">
        <f t="shared" si="205"/>
        <v>9</v>
      </c>
      <c r="E2946" s="117">
        <f t="shared" si="207"/>
        <v>9</v>
      </c>
      <c r="F2946" s="117">
        <f>IF(B2946="","",(((E2946+F2997)/(D2946))-10^-0.0000001)^-1)</f>
        <v>0.14285713815799031</v>
      </c>
      <c r="G2946" s="117">
        <f t="shared" si="206"/>
        <v>0.14285713815799031</v>
      </c>
      <c r="H2946" s="117"/>
      <c r="I2946" s="216"/>
      <c r="J2946" s="216"/>
      <c r="K2946" s="216"/>
      <c r="L2946" s="216"/>
      <c r="M2946" s="216"/>
      <c r="N2946" s="216"/>
      <c r="O2946" s="216"/>
      <c r="P2946" s="216"/>
      <c r="Q2946" s="216"/>
      <c r="R2946" s="216"/>
      <c r="S2946" s="216"/>
      <c r="T2946" s="216"/>
      <c r="U2946" s="216"/>
      <c r="V2946" s="216"/>
    </row>
    <row r="2947" spans="1:22" x14ac:dyDescent="0.3">
      <c r="A2947" s="117">
        <f t="shared" si="203"/>
        <v>0</v>
      </c>
      <c r="B2947" s="117">
        <f t="shared" si="203"/>
        <v>0</v>
      </c>
      <c r="C2947" s="117">
        <f t="shared" si="204"/>
        <v>0</v>
      </c>
      <c r="D2947" s="117">
        <f t="shared" si="205"/>
        <v>9</v>
      </c>
      <c r="E2947" s="117">
        <f t="shared" si="207"/>
        <v>9</v>
      </c>
      <c r="F2947" s="117">
        <f>IF(B2947="","",(((E2947+F2997)/(D2947))-10^-0.0000001)^-1)</f>
        <v>0.14285713815799031</v>
      </c>
      <c r="G2947" s="117">
        <f t="shared" si="206"/>
        <v>0.14285713815799031</v>
      </c>
      <c r="H2947" s="117"/>
      <c r="I2947" s="216"/>
      <c r="J2947" s="216"/>
      <c r="K2947" s="216"/>
      <c r="L2947" s="216"/>
      <c r="M2947" s="216"/>
      <c r="N2947" s="216"/>
      <c r="O2947" s="216"/>
      <c r="P2947" s="216"/>
      <c r="Q2947" s="216"/>
      <c r="R2947" s="216"/>
      <c r="S2947" s="216"/>
      <c r="T2947" s="216"/>
      <c r="U2947" s="216"/>
      <c r="V2947" s="216"/>
    </row>
    <row r="2948" spans="1:22" x14ac:dyDescent="0.3">
      <c r="A2948" s="117">
        <f t="shared" si="203"/>
        <v>0</v>
      </c>
      <c r="B2948" s="117">
        <f t="shared" si="203"/>
        <v>0</v>
      </c>
      <c r="C2948" s="117">
        <f t="shared" si="204"/>
        <v>0</v>
      </c>
      <c r="D2948" s="117">
        <f t="shared" si="205"/>
        <v>9</v>
      </c>
      <c r="E2948" s="117">
        <f t="shared" si="207"/>
        <v>9</v>
      </c>
      <c r="F2948" s="117">
        <f>IF(B2948="","",(((E2948+F2997)/(D2948))-10^-0.0000001)^-1)</f>
        <v>0.14285713815799031</v>
      </c>
      <c r="G2948" s="117">
        <f t="shared" si="206"/>
        <v>0.14285713815799031</v>
      </c>
      <c r="H2948" s="117"/>
      <c r="I2948" s="216"/>
      <c r="J2948" s="216"/>
      <c r="K2948" s="216"/>
      <c r="L2948" s="216"/>
      <c r="M2948" s="216"/>
      <c r="N2948" s="216"/>
      <c r="O2948" s="216"/>
      <c r="P2948" s="216"/>
      <c r="Q2948" s="216"/>
      <c r="R2948" s="216"/>
      <c r="S2948" s="216"/>
      <c r="T2948" s="216"/>
      <c r="U2948" s="216"/>
      <c r="V2948" s="216"/>
    </row>
    <row r="2949" spans="1:22" x14ac:dyDescent="0.3">
      <c r="A2949" s="117">
        <f t="shared" si="203"/>
        <v>0</v>
      </c>
      <c r="B2949" s="117">
        <f t="shared" si="203"/>
        <v>0</v>
      </c>
      <c r="C2949" s="117">
        <f t="shared" si="204"/>
        <v>0</v>
      </c>
      <c r="D2949" s="117">
        <f t="shared" si="205"/>
        <v>9</v>
      </c>
      <c r="E2949" s="117">
        <f t="shared" si="207"/>
        <v>9</v>
      </c>
      <c r="F2949" s="117">
        <f>IF(B2949="","",(((E2949+F2997)/(D2949))-10^-0.0000001)^-1)</f>
        <v>0.14285713815799031</v>
      </c>
      <c r="G2949" s="117">
        <f t="shared" si="206"/>
        <v>0.14285713815799031</v>
      </c>
      <c r="H2949" s="117"/>
      <c r="I2949" s="216"/>
      <c r="J2949" s="216"/>
      <c r="K2949" s="216"/>
      <c r="L2949" s="216"/>
      <c r="M2949" s="216"/>
      <c r="N2949" s="216"/>
      <c r="O2949" s="216"/>
      <c r="P2949" s="216"/>
      <c r="Q2949" s="216"/>
      <c r="R2949" s="216"/>
      <c r="S2949" s="216"/>
      <c r="T2949" s="216"/>
      <c r="U2949" s="216"/>
      <c r="V2949" s="216"/>
    </row>
    <row r="2950" spans="1:22" x14ac:dyDescent="0.3">
      <c r="A2950" s="117">
        <f t="shared" si="203"/>
        <v>0</v>
      </c>
      <c r="B2950" s="117">
        <f t="shared" si="203"/>
        <v>0</v>
      </c>
      <c r="C2950" s="117">
        <f t="shared" si="204"/>
        <v>0</v>
      </c>
      <c r="D2950" s="117">
        <f t="shared" si="205"/>
        <v>9</v>
      </c>
      <c r="E2950" s="117">
        <f t="shared" si="207"/>
        <v>9</v>
      </c>
      <c r="F2950" s="117">
        <f>IF(B2950="","",(((E2950+F2997)/(D2950))-10^-0.0000001)^-1)</f>
        <v>0.14285713815799031</v>
      </c>
      <c r="G2950" s="117">
        <f t="shared" si="206"/>
        <v>0.14285713815799031</v>
      </c>
      <c r="H2950" s="117"/>
      <c r="I2950" s="216"/>
      <c r="J2950" s="216"/>
      <c r="K2950" s="216"/>
      <c r="L2950" s="216"/>
      <c r="M2950" s="216"/>
      <c r="N2950" s="216"/>
      <c r="O2950" s="216"/>
      <c r="P2950" s="216"/>
      <c r="Q2950" s="216"/>
      <c r="R2950" s="216"/>
      <c r="S2950" s="216"/>
      <c r="T2950" s="216"/>
      <c r="U2950" s="216"/>
      <c r="V2950" s="216"/>
    </row>
    <row r="2951" spans="1:22" x14ac:dyDescent="0.3">
      <c r="A2951" s="117">
        <f t="shared" si="203"/>
        <v>0</v>
      </c>
      <c r="B2951" s="117">
        <f t="shared" si="203"/>
        <v>0</v>
      </c>
      <c r="C2951" s="117">
        <f t="shared" si="204"/>
        <v>0</v>
      </c>
      <c r="D2951" s="117">
        <f t="shared" si="205"/>
        <v>9</v>
      </c>
      <c r="E2951" s="117">
        <f t="shared" si="207"/>
        <v>9</v>
      </c>
      <c r="F2951" s="117">
        <f>IF(B2951="","",(((E2951+F2997)/(D2951))-10^-0.0000001)^-1)</f>
        <v>0.14285713815799031</v>
      </c>
      <c r="G2951" s="117">
        <f t="shared" si="206"/>
        <v>0.14285713815799031</v>
      </c>
      <c r="H2951" s="117"/>
      <c r="I2951" s="216"/>
      <c r="J2951" s="216"/>
      <c r="K2951" s="216"/>
      <c r="L2951" s="216"/>
      <c r="M2951" s="216"/>
      <c r="N2951" s="216"/>
      <c r="O2951" s="216"/>
      <c r="P2951" s="216"/>
      <c r="Q2951" s="216"/>
      <c r="R2951" s="216"/>
      <c r="S2951" s="216"/>
      <c r="T2951" s="216"/>
      <c r="U2951" s="216"/>
      <c r="V2951" s="216"/>
    </row>
    <row r="2952" spans="1:22" x14ac:dyDescent="0.3">
      <c r="A2952" s="117">
        <f t="shared" si="203"/>
        <v>0</v>
      </c>
      <c r="B2952" s="117">
        <f t="shared" si="203"/>
        <v>0</v>
      </c>
      <c r="C2952" s="117">
        <f t="shared" si="204"/>
        <v>0</v>
      </c>
      <c r="D2952" s="117">
        <f t="shared" si="205"/>
        <v>9</v>
      </c>
      <c r="E2952" s="117">
        <f t="shared" si="207"/>
        <v>9</v>
      </c>
      <c r="F2952" s="117">
        <f>IF(B2952="","",(((E2952+F2997)/(D2952))-10^-0.0000001)^-1)</f>
        <v>0.14285713815799031</v>
      </c>
      <c r="G2952" s="117">
        <f t="shared" si="206"/>
        <v>0.14285713815799031</v>
      </c>
      <c r="H2952" s="117"/>
      <c r="I2952" s="216"/>
      <c r="J2952" s="216"/>
      <c r="K2952" s="216"/>
      <c r="L2952" s="216"/>
      <c r="M2952" s="216"/>
      <c r="N2952" s="216"/>
      <c r="O2952" s="216"/>
      <c r="P2952" s="216"/>
      <c r="Q2952" s="216"/>
      <c r="R2952" s="216"/>
      <c r="S2952" s="216"/>
      <c r="T2952" s="216"/>
      <c r="U2952" s="216"/>
      <c r="V2952" s="216"/>
    </row>
    <row r="2953" spans="1:22" x14ac:dyDescent="0.3">
      <c r="A2953" s="117">
        <f t="shared" si="203"/>
        <v>0</v>
      </c>
      <c r="B2953" s="117">
        <f t="shared" si="203"/>
        <v>0</v>
      </c>
      <c r="C2953" s="117">
        <f t="shared" si="204"/>
        <v>0</v>
      </c>
      <c r="D2953" s="117">
        <f t="shared" si="205"/>
        <v>9</v>
      </c>
      <c r="E2953" s="117">
        <f t="shared" si="207"/>
        <v>9</v>
      </c>
      <c r="F2953" s="117">
        <f>IF(B2953="","",(((E2953+F2997)/(D2953))-10^-0.0000001)^-1)</f>
        <v>0.14285713815799031</v>
      </c>
      <c r="G2953" s="117">
        <f t="shared" si="206"/>
        <v>0.14285713815799031</v>
      </c>
      <c r="H2953" s="117"/>
      <c r="I2953" s="216"/>
      <c r="J2953" s="216"/>
      <c r="K2953" s="216"/>
      <c r="L2953" s="216"/>
      <c r="M2953" s="216"/>
      <c r="N2953" s="216"/>
      <c r="O2953" s="216"/>
      <c r="P2953" s="216"/>
      <c r="Q2953" s="216"/>
      <c r="R2953" s="216"/>
      <c r="S2953" s="216"/>
      <c r="T2953" s="216"/>
      <c r="U2953" s="216"/>
      <c r="V2953" s="216"/>
    </row>
    <row r="2954" spans="1:22" x14ac:dyDescent="0.3">
      <c r="A2954" s="117">
        <f t="shared" si="203"/>
        <v>0</v>
      </c>
      <c r="B2954" s="117">
        <f t="shared" si="203"/>
        <v>0</v>
      </c>
      <c r="C2954" s="117">
        <f t="shared" si="204"/>
        <v>0</v>
      </c>
      <c r="D2954" s="117">
        <f t="shared" si="205"/>
        <v>9</v>
      </c>
      <c r="E2954" s="117">
        <f t="shared" si="207"/>
        <v>9</v>
      </c>
      <c r="F2954" s="117">
        <f>IF(B2954="","",(((E2954+F2997)/(D2954))-10^-0.0000001)^-1)</f>
        <v>0.14285713815799031</v>
      </c>
      <c r="G2954" s="117">
        <f t="shared" si="206"/>
        <v>0.14285713815799031</v>
      </c>
      <c r="H2954" s="117"/>
      <c r="I2954" s="216"/>
      <c r="J2954" s="216"/>
      <c r="K2954" s="216"/>
      <c r="L2954" s="216"/>
      <c r="M2954" s="216"/>
      <c r="N2954" s="216"/>
      <c r="O2954" s="216"/>
      <c r="P2954" s="216"/>
      <c r="Q2954" s="216"/>
      <c r="R2954" s="216"/>
      <c r="S2954" s="216"/>
      <c r="T2954" s="216"/>
      <c r="U2954" s="216"/>
      <c r="V2954" s="216"/>
    </row>
    <row r="2955" spans="1:22" x14ac:dyDescent="0.3">
      <c r="A2955" s="117" t="str">
        <f t="shared" si="203"/>
        <v>Vorgaben (xWP1 - xs - xWP2)</v>
      </c>
      <c r="B2955" s="117">
        <f t="shared" si="203"/>
        <v>9</v>
      </c>
      <c r="C2955" s="117" t="e">
        <f t="shared" si="204"/>
        <v>#VALUE!</v>
      </c>
      <c r="D2955" s="117">
        <f t="shared" si="205"/>
        <v>9</v>
      </c>
      <c r="E2955" s="117">
        <f t="shared" si="207"/>
        <v>9</v>
      </c>
      <c r="F2955" s="117">
        <f>IF(B2955="","",(((E2955+F2997)/(D2955))-10^-0.0000001)^-1)</f>
        <v>0.14285713815799031</v>
      </c>
      <c r="G2955" s="117">
        <f t="shared" si="206"/>
        <v>0.14285713815799031</v>
      </c>
      <c r="H2955" s="117"/>
      <c r="I2955" s="216"/>
      <c r="J2955" s="216"/>
      <c r="K2955" s="216"/>
      <c r="L2955" s="216"/>
      <c r="M2955" s="216"/>
      <c r="N2955" s="216"/>
      <c r="O2955" s="216"/>
      <c r="P2955" s="216"/>
      <c r="Q2955" s="216"/>
      <c r="R2955" s="216"/>
      <c r="S2955" s="216"/>
      <c r="T2955" s="216"/>
      <c r="U2955" s="216"/>
      <c r="V2955" s="216"/>
    </row>
    <row r="2956" spans="1:22" x14ac:dyDescent="0.3">
      <c r="A2956" s="117" t="str">
        <f t="shared" si="203"/>
        <v>Berechnet (x1% - X50% - x99%)</v>
      </c>
      <c r="B2956" s="117">
        <f t="shared" si="203"/>
        <v>6.92</v>
      </c>
      <c r="C2956" s="117" t="e">
        <f t="shared" si="204"/>
        <v>#VALUE!</v>
      </c>
      <c r="D2956" s="117">
        <f t="shared" si="205"/>
        <v>6.92</v>
      </c>
      <c r="E2956" s="117">
        <f t="shared" si="207"/>
        <v>9</v>
      </c>
      <c r="F2956" s="117">
        <f>IF(B2956="","",(((E2956+F2997)/(D2956))-10^-0.0000001)^-1)</f>
        <v>0.10633066734133245</v>
      </c>
      <c r="G2956" s="117">
        <f t="shared" si="206"/>
        <v>0.10633066734133245</v>
      </c>
      <c r="H2956" s="117"/>
      <c r="I2956" s="216"/>
      <c r="J2956" s="216"/>
      <c r="K2956" s="216"/>
      <c r="L2956" s="216"/>
      <c r="M2956" s="216"/>
      <c r="N2956" s="216"/>
      <c r="O2956" s="216"/>
      <c r="P2956" s="216"/>
      <c r="Q2956" s="216"/>
      <c r="R2956" s="216"/>
      <c r="S2956" s="216"/>
      <c r="T2956" s="216"/>
      <c r="U2956" s="216"/>
      <c r="V2956" s="216"/>
    </row>
    <row r="2957" spans="1:22" x14ac:dyDescent="0.3">
      <c r="A2957" s="117" t="str">
        <f t="shared" si="203"/>
        <v>Abfrage:</v>
      </c>
      <c r="B2957" s="117">
        <f t="shared" si="203"/>
        <v>0</v>
      </c>
      <c r="C2957" s="117" t="e">
        <f t="shared" si="204"/>
        <v>#VALUE!</v>
      </c>
      <c r="D2957" s="117">
        <f t="shared" si="205"/>
        <v>9</v>
      </c>
      <c r="E2957" s="117">
        <f t="shared" si="207"/>
        <v>9</v>
      </c>
      <c r="F2957" s="117">
        <f>IF(B2957="","",(((E2957+F2997)/(D2957))-10^-0.0000001)^-1)</f>
        <v>0.14285713815799031</v>
      </c>
      <c r="G2957" s="117">
        <f t="shared" si="206"/>
        <v>0.14285713815799031</v>
      </c>
      <c r="H2957" s="117"/>
      <c r="I2957" s="216"/>
      <c r="J2957" s="216"/>
      <c r="K2957" s="216"/>
      <c r="L2957" s="216"/>
      <c r="M2957" s="216"/>
      <c r="N2957" s="216"/>
      <c r="O2957" s="216"/>
      <c r="P2957" s="216"/>
      <c r="Q2957" s="216"/>
      <c r="R2957" s="216"/>
      <c r="S2957" s="216"/>
      <c r="T2957" s="216"/>
      <c r="U2957" s="216"/>
      <c r="V2957" s="216"/>
    </row>
    <row r="2958" spans="1:22" x14ac:dyDescent="0.3">
      <c r="A2958" s="117" t="str">
        <f t="shared" si="203"/>
        <v>Wenn x = (B23 ≤Abfrage≤ D23)</v>
      </c>
      <c r="B2958" s="117">
        <f t="shared" si="203"/>
        <v>6.92</v>
      </c>
      <c r="C2958" s="117" t="e">
        <f t="shared" si="204"/>
        <v>#VALUE!</v>
      </c>
      <c r="D2958" s="117">
        <f t="shared" si="205"/>
        <v>6.92</v>
      </c>
      <c r="E2958" s="117">
        <f t="shared" si="207"/>
        <v>9</v>
      </c>
      <c r="F2958" s="117">
        <f>IF(B2958="","",(((E2958+F2997)/(D2958))-10^-0.0000001)^-1)</f>
        <v>0.10633066734133245</v>
      </c>
      <c r="G2958" s="117">
        <f t="shared" si="206"/>
        <v>0.10633066734133245</v>
      </c>
      <c r="H2958" s="117"/>
      <c r="I2958" s="216"/>
      <c r="J2958" s="216"/>
      <c r="K2958" s="216"/>
      <c r="L2958" s="216"/>
      <c r="M2958" s="216"/>
      <c r="N2958" s="216"/>
      <c r="O2958" s="216"/>
      <c r="P2958" s="216"/>
      <c r="Q2958" s="216"/>
      <c r="R2958" s="216"/>
      <c r="S2958" s="216"/>
      <c r="T2958" s="216"/>
      <c r="U2958" s="216"/>
      <c r="V2958" s="216"/>
    </row>
    <row r="2959" spans="1:22" x14ac:dyDescent="0.3">
      <c r="A2959" s="117" t="str">
        <f t="shared" ref="A2959:B2978" si="208">A26</f>
        <v>Wenn y [%] = (1≤ Abfrage ≤99)</v>
      </c>
      <c r="B2959" s="117">
        <f t="shared" si="208"/>
        <v>1</v>
      </c>
      <c r="C2959" s="117" t="e">
        <f t="shared" si="204"/>
        <v>#VALUE!</v>
      </c>
      <c r="D2959" s="117">
        <f t="shared" si="205"/>
        <v>1</v>
      </c>
      <c r="E2959" s="117">
        <f t="shared" si="207"/>
        <v>9</v>
      </c>
      <c r="F2959" s="117">
        <f>IF(B2959="","",(((E2959+F2997)/(D2959))-10^-0.0000001)^-1)</f>
        <v>1.4084506996576379E-2</v>
      </c>
      <c r="G2959" s="117">
        <f t="shared" si="206"/>
        <v>1.4084506996576379E-2</v>
      </c>
      <c r="H2959" s="117"/>
      <c r="I2959" s="216"/>
      <c r="J2959" s="216"/>
      <c r="K2959" s="216"/>
      <c r="L2959" s="216"/>
      <c r="M2959" s="216"/>
      <c r="N2959" s="216"/>
      <c r="O2959" s="216"/>
      <c r="P2959" s="216"/>
      <c r="Q2959" s="216"/>
      <c r="R2959" s="216"/>
      <c r="S2959" s="216"/>
      <c r="T2959" s="216"/>
      <c r="U2959" s="216"/>
      <c r="V2959" s="216"/>
    </row>
    <row r="2960" spans="1:22" x14ac:dyDescent="0.3">
      <c r="A2960" s="117">
        <f t="shared" si="208"/>
        <v>0</v>
      </c>
      <c r="B2960" s="117">
        <f t="shared" si="208"/>
        <v>0</v>
      </c>
      <c r="C2960" s="117">
        <f t="shared" si="204"/>
        <v>0</v>
      </c>
      <c r="D2960" s="117">
        <f t="shared" si="205"/>
        <v>9</v>
      </c>
      <c r="E2960" s="117">
        <f t="shared" si="207"/>
        <v>9</v>
      </c>
      <c r="F2960" s="117">
        <f>IF(B2960="","",(((E2960+F2997)/(D2960))-10^-0.0000001)^-1)</f>
        <v>0.14285713815799031</v>
      </c>
      <c r="G2960" s="117">
        <f t="shared" si="206"/>
        <v>0.14285713815799031</v>
      </c>
      <c r="H2960" s="117"/>
      <c r="I2960" s="216"/>
      <c r="J2960" s="216"/>
      <c r="K2960" s="216"/>
      <c r="L2960" s="216"/>
      <c r="M2960" s="216"/>
      <c r="N2960" s="216"/>
      <c r="O2960" s="216"/>
      <c r="P2960" s="216"/>
      <c r="Q2960" s="216"/>
      <c r="R2960" s="216"/>
      <c r="S2960" s="216"/>
      <c r="T2960" s="216"/>
      <c r="U2960" s="216"/>
      <c r="V2960" s="216"/>
    </row>
    <row r="2961" spans="1:22" x14ac:dyDescent="0.3">
      <c r="A2961" s="117">
        <f t="shared" si="208"/>
        <v>0</v>
      </c>
      <c r="B2961" s="117">
        <f t="shared" si="208"/>
        <v>0</v>
      </c>
      <c r="C2961" s="117">
        <f t="shared" si="204"/>
        <v>0</v>
      </c>
      <c r="D2961" s="117">
        <f t="shared" si="205"/>
        <v>9</v>
      </c>
      <c r="E2961" s="117">
        <f t="shared" si="207"/>
        <v>9</v>
      </c>
      <c r="F2961" s="117">
        <f>IF(B2961="","",(((E2961+F2997)/(D2961))-10^-0.0000001)^-1)</f>
        <v>0.14285713815799031</v>
      </c>
      <c r="G2961" s="117">
        <f t="shared" si="206"/>
        <v>0.14285713815799031</v>
      </c>
      <c r="H2961" s="117"/>
      <c r="I2961" s="216"/>
      <c r="J2961" s="216"/>
      <c r="K2961" s="216"/>
      <c r="L2961" s="216"/>
      <c r="M2961" s="216"/>
      <c r="N2961" s="216"/>
      <c r="O2961" s="216"/>
      <c r="P2961" s="216"/>
      <c r="Q2961" s="216"/>
      <c r="R2961" s="216"/>
      <c r="S2961" s="216"/>
      <c r="T2961" s="216"/>
      <c r="U2961" s="216"/>
      <c r="V2961" s="216"/>
    </row>
    <row r="2962" spans="1:22" x14ac:dyDescent="0.3">
      <c r="A2962" s="117">
        <f t="shared" si="208"/>
        <v>0</v>
      </c>
      <c r="B2962" s="117">
        <f t="shared" si="208"/>
        <v>0</v>
      </c>
      <c r="C2962" s="117">
        <f t="shared" si="204"/>
        <v>0</v>
      </c>
      <c r="D2962" s="117">
        <f t="shared" si="205"/>
        <v>9</v>
      </c>
      <c r="E2962" s="117">
        <f t="shared" si="207"/>
        <v>9</v>
      </c>
      <c r="F2962" s="117">
        <f>IF(B2962="","",(((E2962+F2997)/(D2962))-10^-0.0000001)^-1)</f>
        <v>0.14285713815799031</v>
      </c>
      <c r="G2962" s="117">
        <f t="shared" si="206"/>
        <v>0.14285713815799031</v>
      </c>
      <c r="H2962" s="117"/>
      <c r="I2962" s="216"/>
      <c r="J2962" s="216"/>
      <c r="K2962" s="216"/>
      <c r="L2962" s="216"/>
      <c r="M2962" s="216"/>
      <c r="N2962" s="216"/>
      <c r="O2962" s="216"/>
      <c r="P2962" s="216"/>
      <c r="Q2962" s="216"/>
      <c r="R2962" s="216"/>
      <c r="S2962" s="216"/>
      <c r="T2962" s="216"/>
      <c r="U2962" s="216"/>
      <c r="V2962" s="216"/>
    </row>
    <row r="2963" spans="1:22" x14ac:dyDescent="0.3">
      <c r="A2963" s="117">
        <f t="shared" si="208"/>
        <v>0</v>
      </c>
      <c r="B2963" s="117">
        <f t="shared" si="208"/>
        <v>0</v>
      </c>
      <c r="C2963" s="117">
        <f t="shared" si="204"/>
        <v>0</v>
      </c>
      <c r="D2963" s="117">
        <f t="shared" si="205"/>
        <v>9</v>
      </c>
      <c r="E2963" s="117">
        <f t="shared" si="207"/>
        <v>9</v>
      </c>
      <c r="F2963" s="117">
        <f>IF(B2963="","",(((E2963+F2997)/(D2963))-10^-0.0000001)^-1)</f>
        <v>0.14285713815799031</v>
      </c>
      <c r="G2963" s="117">
        <f t="shared" si="206"/>
        <v>0.14285713815799031</v>
      </c>
      <c r="H2963" s="117"/>
      <c r="I2963" s="216"/>
      <c r="J2963" s="216"/>
      <c r="K2963" s="216"/>
      <c r="L2963" s="216"/>
      <c r="M2963" s="216"/>
      <c r="N2963" s="216"/>
      <c r="O2963" s="216"/>
      <c r="P2963" s="216"/>
      <c r="Q2963" s="216"/>
      <c r="R2963" s="216"/>
      <c r="S2963" s="216"/>
      <c r="T2963" s="216"/>
      <c r="U2963" s="216"/>
      <c r="V2963" s="216"/>
    </row>
    <row r="2964" spans="1:22" x14ac:dyDescent="0.3">
      <c r="A2964" s="117">
        <f t="shared" si="208"/>
        <v>0</v>
      </c>
      <c r="B2964" s="117">
        <f t="shared" si="208"/>
        <v>0</v>
      </c>
      <c r="C2964" s="117">
        <f t="shared" si="204"/>
        <v>0</v>
      </c>
      <c r="D2964" s="117">
        <f t="shared" si="205"/>
        <v>9</v>
      </c>
      <c r="E2964" s="117">
        <f t="shared" si="207"/>
        <v>9</v>
      </c>
      <c r="F2964" s="117">
        <f>IF(B2964="","",(((E2964+F2997)/(D2964))-10^-0.0000001)^-1)</f>
        <v>0.14285713815799031</v>
      </c>
      <c r="G2964" s="117">
        <f t="shared" si="206"/>
        <v>0.14285713815799031</v>
      </c>
      <c r="H2964" s="117"/>
      <c r="I2964" s="216"/>
      <c r="J2964" s="216"/>
      <c r="K2964" s="216"/>
      <c r="L2964" s="216"/>
      <c r="M2964" s="216"/>
      <c r="N2964" s="216"/>
      <c r="O2964" s="216"/>
      <c r="P2964" s="216"/>
      <c r="Q2964" s="216"/>
      <c r="R2964" s="216"/>
      <c r="S2964" s="216"/>
      <c r="T2964" s="216"/>
      <c r="U2964" s="216"/>
      <c r="V2964" s="216"/>
    </row>
    <row r="2965" spans="1:22" x14ac:dyDescent="0.3">
      <c r="A2965" s="117">
        <f t="shared" si="208"/>
        <v>0</v>
      </c>
      <c r="B2965" s="117">
        <f t="shared" si="208"/>
        <v>0</v>
      </c>
      <c r="C2965" s="117">
        <f t="shared" si="204"/>
        <v>0</v>
      </c>
      <c r="D2965" s="117">
        <f t="shared" si="205"/>
        <v>9</v>
      </c>
      <c r="E2965" s="117">
        <f t="shared" si="207"/>
        <v>9</v>
      </c>
      <c r="F2965" s="117">
        <f>IF(B2965="","",(((E2965+F2997)/(D2965))-10^-0.0000001)^-1)</f>
        <v>0.14285713815799031</v>
      </c>
      <c r="G2965" s="117">
        <f t="shared" si="206"/>
        <v>0.14285713815799031</v>
      </c>
      <c r="H2965" s="117"/>
      <c r="I2965" s="216"/>
      <c r="J2965" s="216"/>
      <c r="K2965" s="216"/>
      <c r="L2965" s="216"/>
      <c r="M2965" s="216"/>
      <c r="N2965" s="216"/>
      <c r="O2965" s="216"/>
      <c r="P2965" s="216"/>
      <c r="Q2965" s="216"/>
      <c r="R2965" s="216"/>
      <c r="S2965" s="216"/>
      <c r="T2965" s="216"/>
      <c r="U2965" s="216"/>
      <c r="V2965" s="216"/>
    </row>
    <row r="2966" spans="1:22" x14ac:dyDescent="0.3">
      <c r="A2966" s="117">
        <f t="shared" si="208"/>
        <v>0</v>
      </c>
      <c r="B2966" s="117">
        <f t="shared" si="208"/>
        <v>0</v>
      </c>
      <c r="C2966" s="117">
        <f t="shared" si="204"/>
        <v>0</v>
      </c>
      <c r="D2966" s="117">
        <f t="shared" si="205"/>
        <v>9</v>
      </c>
      <c r="E2966" s="117">
        <f t="shared" si="207"/>
        <v>9</v>
      </c>
      <c r="F2966" s="117">
        <f>IF(B2966="","",(((E2966+F2997)/(D2966))-10^-0.0000001)^-1)</f>
        <v>0.14285713815799031</v>
      </c>
      <c r="G2966" s="117">
        <f t="shared" si="206"/>
        <v>0.14285713815799031</v>
      </c>
      <c r="H2966" s="117"/>
      <c r="I2966" s="216"/>
      <c r="J2966" s="216"/>
      <c r="K2966" s="216"/>
      <c r="L2966" s="216"/>
      <c r="M2966" s="216"/>
      <c r="N2966" s="216"/>
      <c r="O2966" s="216"/>
      <c r="P2966" s="216"/>
      <c r="Q2966" s="216"/>
      <c r="R2966" s="216"/>
      <c r="S2966" s="216"/>
      <c r="T2966" s="216"/>
      <c r="U2966" s="216"/>
      <c r="V2966" s="216"/>
    </row>
    <row r="2967" spans="1:22" x14ac:dyDescent="0.3">
      <c r="A2967" s="117">
        <f t="shared" si="208"/>
        <v>0</v>
      </c>
      <c r="B2967" s="117">
        <f t="shared" si="208"/>
        <v>0</v>
      </c>
      <c r="C2967" s="117">
        <f t="shared" si="204"/>
        <v>0</v>
      </c>
      <c r="D2967" s="117">
        <f t="shared" si="205"/>
        <v>9</v>
      </c>
      <c r="E2967" s="117">
        <f t="shared" si="207"/>
        <v>9</v>
      </c>
      <c r="F2967" s="117">
        <f>IF(B2967="","",(((E2967+F2997)/(D2967))-10^-0.0000001)^-1)</f>
        <v>0.14285713815799031</v>
      </c>
      <c r="G2967" s="117">
        <f t="shared" si="206"/>
        <v>0.14285713815799031</v>
      </c>
      <c r="H2967" s="117"/>
      <c r="I2967" s="216"/>
      <c r="J2967" s="216"/>
      <c r="K2967" s="216"/>
      <c r="L2967" s="216"/>
      <c r="M2967" s="216"/>
      <c r="N2967" s="216"/>
      <c r="O2967" s="216"/>
      <c r="P2967" s="216"/>
      <c r="Q2967" s="216"/>
      <c r="R2967" s="216"/>
      <c r="S2967" s="216"/>
      <c r="T2967" s="216"/>
      <c r="U2967" s="216"/>
      <c r="V2967" s="216"/>
    </row>
    <row r="2968" spans="1:22" x14ac:dyDescent="0.3">
      <c r="A2968" s="117">
        <f t="shared" si="208"/>
        <v>0</v>
      </c>
      <c r="B2968" s="117">
        <f t="shared" si="208"/>
        <v>0</v>
      </c>
      <c r="C2968" s="117">
        <f t="shared" si="204"/>
        <v>0</v>
      </c>
      <c r="D2968" s="117">
        <f t="shared" si="205"/>
        <v>9</v>
      </c>
      <c r="E2968" s="117">
        <f t="shared" si="207"/>
        <v>9</v>
      </c>
      <c r="F2968" s="117">
        <f>IF(B2968="","",(((E2968+F2997)/(D2968))-10^-0.0000001)^-1)</f>
        <v>0.14285713815799031</v>
      </c>
      <c r="G2968" s="117">
        <f t="shared" si="206"/>
        <v>0.14285713815799031</v>
      </c>
      <c r="H2968" s="117"/>
      <c r="I2968" s="216"/>
      <c r="J2968" s="216"/>
      <c r="K2968" s="216"/>
      <c r="L2968" s="216"/>
      <c r="M2968" s="216"/>
      <c r="N2968" s="216"/>
      <c r="O2968" s="216"/>
      <c r="P2968" s="216"/>
      <c r="Q2968" s="216"/>
      <c r="R2968" s="216"/>
      <c r="S2968" s="216"/>
      <c r="T2968" s="216"/>
      <c r="U2968" s="216"/>
      <c r="V2968" s="216"/>
    </row>
    <row r="2969" spans="1:22" x14ac:dyDescent="0.3">
      <c r="A2969" s="117">
        <f t="shared" si="208"/>
        <v>0</v>
      </c>
      <c r="B2969" s="117">
        <f t="shared" si="208"/>
        <v>0</v>
      </c>
      <c r="C2969" s="117">
        <f t="shared" si="204"/>
        <v>0</v>
      </c>
      <c r="D2969" s="117">
        <f t="shared" si="205"/>
        <v>9</v>
      </c>
      <c r="E2969" s="117">
        <f t="shared" si="207"/>
        <v>9</v>
      </c>
      <c r="F2969" s="117">
        <f>IF(B2969="","",(((E2969+F2997)/(D2969))-10^-0.0000001)^-1)</f>
        <v>0.14285713815799031</v>
      </c>
      <c r="G2969" s="117">
        <f t="shared" si="206"/>
        <v>0.14285713815799031</v>
      </c>
      <c r="H2969" s="117"/>
      <c r="I2969" s="216"/>
      <c r="J2969" s="216"/>
      <c r="K2969" s="216"/>
      <c r="L2969" s="216"/>
      <c r="M2969" s="216"/>
      <c r="N2969" s="216"/>
      <c r="O2969" s="216"/>
      <c r="P2969" s="216"/>
      <c r="Q2969" s="216"/>
      <c r="R2969" s="216"/>
      <c r="S2969" s="216"/>
      <c r="T2969" s="216"/>
      <c r="U2969" s="216"/>
      <c r="V2969" s="216"/>
    </row>
    <row r="2970" spans="1:22" x14ac:dyDescent="0.3">
      <c r="A2970" s="117">
        <f t="shared" si="208"/>
        <v>0</v>
      </c>
      <c r="B2970" s="117">
        <f t="shared" si="208"/>
        <v>0</v>
      </c>
      <c r="C2970" s="117">
        <f t="shared" si="204"/>
        <v>0</v>
      </c>
      <c r="D2970" s="117">
        <f t="shared" si="205"/>
        <v>9</v>
      </c>
      <c r="E2970" s="117">
        <f t="shared" si="207"/>
        <v>9</v>
      </c>
      <c r="F2970" s="117">
        <f>IF(B2970="","",(((E2970+F2997)/(D2970))-10^-0.0000001)^-1)</f>
        <v>0.14285713815799031</v>
      </c>
      <c r="G2970" s="117">
        <f t="shared" si="206"/>
        <v>0.14285713815799031</v>
      </c>
      <c r="H2970" s="117"/>
      <c r="I2970" s="216"/>
      <c r="J2970" s="216"/>
      <c r="K2970" s="216"/>
      <c r="L2970" s="216"/>
      <c r="M2970" s="216"/>
      <c r="N2970" s="216"/>
      <c r="O2970" s="216"/>
      <c r="P2970" s="216"/>
      <c r="Q2970" s="216"/>
      <c r="R2970" s="216"/>
      <c r="S2970" s="216"/>
      <c r="T2970" s="216"/>
      <c r="U2970" s="216"/>
      <c r="V2970" s="216"/>
    </row>
    <row r="2971" spans="1:22" x14ac:dyDescent="0.3">
      <c r="A2971" s="117">
        <f t="shared" si="208"/>
        <v>0</v>
      </c>
      <c r="B2971" s="117">
        <f t="shared" si="208"/>
        <v>0</v>
      </c>
      <c r="C2971" s="117">
        <f t="shared" si="204"/>
        <v>0</v>
      </c>
      <c r="D2971" s="117">
        <f t="shared" si="205"/>
        <v>9</v>
      </c>
      <c r="E2971" s="117">
        <f t="shared" si="207"/>
        <v>9</v>
      </c>
      <c r="F2971" s="117">
        <f>IF(B2971="","",(((E2971+F2997)/(D2971))-10^-0.0000001)^-1)</f>
        <v>0.14285713815799031</v>
      </c>
      <c r="G2971" s="117">
        <f t="shared" si="206"/>
        <v>0.14285713815799031</v>
      </c>
      <c r="H2971" s="117"/>
      <c r="I2971" s="216"/>
      <c r="J2971" s="216"/>
      <c r="K2971" s="216"/>
      <c r="L2971" s="216"/>
      <c r="M2971" s="216"/>
      <c r="N2971" s="216"/>
      <c r="O2971" s="216"/>
      <c r="P2971" s="216"/>
      <c r="Q2971" s="216"/>
      <c r="R2971" s="216"/>
      <c r="S2971" s="216"/>
      <c r="T2971" s="216"/>
      <c r="U2971" s="216"/>
      <c r="V2971" s="216"/>
    </row>
    <row r="2972" spans="1:22" x14ac:dyDescent="0.3">
      <c r="A2972" s="117">
        <f t="shared" si="208"/>
        <v>0</v>
      </c>
      <c r="B2972" s="117">
        <f t="shared" si="208"/>
        <v>0</v>
      </c>
      <c r="C2972" s="117">
        <f t="shared" si="204"/>
        <v>0</v>
      </c>
      <c r="D2972" s="117">
        <f t="shared" si="205"/>
        <v>9</v>
      </c>
      <c r="E2972" s="117">
        <f t="shared" si="207"/>
        <v>9</v>
      </c>
      <c r="F2972" s="117">
        <f>IF(B2972="","",(((E2972+F2997)/(D2972))-10^-0.0000001)^-1)</f>
        <v>0.14285713815799031</v>
      </c>
      <c r="G2972" s="117">
        <f t="shared" si="206"/>
        <v>0.14285713815799031</v>
      </c>
      <c r="H2972" s="117"/>
      <c r="I2972" s="216"/>
      <c r="J2972" s="216"/>
      <c r="K2972" s="216"/>
      <c r="L2972" s="216"/>
      <c r="M2972" s="216"/>
      <c r="N2972" s="216"/>
      <c r="O2972" s="216"/>
      <c r="P2972" s="216"/>
      <c r="Q2972" s="216"/>
      <c r="R2972" s="216"/>
      <c r="S2972" s="216"/>
      <c r="T2972" s="216"/>
      <c r="U2972" s="216"/>
      <c r="V2972" s="216"/>
    </row>
    <row r="2973" spans="1:22" x14ac:dyDescent="0.3">
      <c r="A2973" s="117">
        <f t="shared" si="208"/>
        <v>0</v>
      </c>
      <c r="B2973" s="117">
        <f t="shared" si="208"/>
        <v>0</v>
      </c>
      <c r="C2973" s="117">
        <f t="shared" si="204"/>
        <v>0</v>
      </c>
      <c r="D2973" s="117">
        <f t="shared" si="205"/>
        <v>9</v>
      </c>
      <c r="E2973" s="117">
        <f t="shared" si="207"/>
        <v>9</v>
      </c>
      <c r="F2973" s="117">
        <f>IF(B2973="","",(((E2973+F2997)/(D2973))-10^-0.0000001)^-1)</f>
        <v>0.14285713815799031</v>
      </c>
      <c r="G2973" s="117">
        <f t="shared" si="206"/>
        <v>0.14285713815799031</v>
      </c>
      <c r="H2973" s="117"/>
      <c r="I2973" s="216"/>
      <c r="J2973" s="216"/>
      <c r="K2973" s="216"/>
      <c r="L2973" s="216"/>
      <c r="M2973" s="216"/>
      <c r="N2973" s="216"/>
      <c r="O2973" s="216"/>
      <c r="P2973" s="216"/>
      <c r="Q2973" s="216"/>
      <c r="R2973" s="216"/>
      <c r="S2973" s="216"/>
      <c r="T2973" s="216"/>
      <c r="U2973" s="216"/>
      <c r="V2973" s="216"/>
    </row>
    <row r="2974" spans="1:22" x14ac:dyDescent="0.3">
      <c r="A2974" s="117">
        <f t="shared" si="208"/>
        <v>0</v>
      </c>
      <c r="B2974" s="117">
        <f t="shared" si="208"/>
        <v>0</v>
      </c>
      <c r="C2974" s="117">
        <f t="shared" si="204"/>
        <v>0</v>
      </c>
      <c r="D2974" s="117">
        <f t="shared" si="205"/>
        <v>9</v>
      </c>
      <c r="E2974" s="117">
        <f t="shared" si="207"/>
        <v>9</v>
      </c>
      <c r="F2974" s="117">
        <f>IF(B2974="","",(((E2974+F2997)/(D2974))-10^-0.0000001)^-1)</f>
        <v>0.14285713815799031</v>
      </c>
      <c r="G2974" s="117">
        <f t="shared" si="206"/>
        <v>0.14285713815799031</v>
      </c>
      <c r="H2974" s="117"/>
      <c r="I2974" s="216"/>
      <c r="J2974" s="216"/>
      <c r="K2974" s="216"/>
      <c r="L2974" s="216"/>
      <c r="M2974" s="216"/>
      <c r="N2974" s="216"/>
      <c r="O2974" s="216"/>
      <c r="P2974" s="216"/>
      <c r="Q2974" s="216"/>
      <c r="R2974" s="216"/>
      <c r="S2974" s="216"/>
      <c r="T2974" s="216"/>
      <c r="U2974" s="216"/>
      <c r="V2974" s="216"/>
    </row>
    <row r="2975" spans="1:22" x14ac:dyDescent="0.3">
      <c r="A2975" s="117">
        <f t="shared" si="208"/>
        <v>0</v>
      </c>
      <c r="B2975" s="117">
        <f t="shared" si="208"/>
        <v>0</v>
      </c>
      <c r="C2975" s="117">
        <f t="shared" si="204"/>
        <v>0</v>
      </c>
      <c r="D2975" s="117">
        <f t="shared" si="205"/>
        <v>9</v>
      </c>
      <c r="E2975" s="117">
        <f t="shared" si="207"/>
        <v>9</v>
      </c>
      <c r="F2975" s="117">
        <f>IF(B2975="","",(((E2975+F2997)/(D2975))-10^-0.0000001)^-1)</f>
        <v>0.14285713815799031</v>
      </c>
      <c r="G2975" s="117">
        <f t="shared" si="206"/>
        <v>0.14285713815799031</v>
      </c>
      <c r="H2975" s="117"/>
      <c r="I2975" s="216"/>
      <c r="J2975" s="216"/>
      <c r="K2975" s="216"/>
      <c r="L2975" s="216"/>
      <c r="M2975" s="216"/>
      <c r="N2975" s="216"/>
      <c r="O2975" s="216"/>
      <c r="P2975" s="216"/>
      <c r="Q2975" s="216"/>
      <c r="R2975" s="216"/>
      <c r="S2975" s="216"/>
      <c r="T2975" s="216"/>
      <c r="U2975" s="216"/>
      <c r="V2975" s="216"/>
    </row>
    <row r="2976" spans="1:22" x14ac:dyDescent="0.3">
      <c r="A2976" s="117">
        <f t="shared" si="208"/>
        <v>0</v>
      </c>
      <c r="B2976" s="117">
        <f t="shared" si="208"/>
        <v>0</v>
      </c>
      <c r="C2976" s="117">
        <f t="shared" si="204"/>
        <v>0</v>
      </c>
      <c r="D2976" s="117">
        <f t="shared" si="205"/>
        <v>9</v>
      </c>
      <c r="E2976" s="117">
        <f t="shared" si="207"/>
        <v>9</v>
      </c>
      <c r="F2976" s="117">
        <f>IF(B2976="","",(((E2976+F2997)/(D2976))-10^-0.0000001)^-1)</f>
        <v>0.14285713815799031</v>
      </c>
      <c r="G2976" s="117">
        <f t="shared" si="206"/>
        <v>0.14285713815799031</v>
      </c>
      <c r="H2976" s="117"/>
      <c r="I2976" s="216"/>
      <c r="J2976" s="216"/>
      <c r="K2976" s="216"/>
      <c r="L2976" s="216"/>
      <c r="M2976" s="216"/>
      <c r="N2976" s="216"/>
      <c r="O2976" s="216"/>
      <c r="P2976" s="216"/>
      <c r="Q2976" s="216"/>
      <c r="R2976" s="216"/>
      <c r="S2976" s="216"/>
      <c r="T2976" s="216"/>
      <c r="U2976" s="216"/>
      <c r="V2976" s="216"/>
    </row>
    <row r="2977" spans="1:22" x14ac:dyDescent="0.3">
      <c r="A2977" s="117">
        <f t="shared" si="208"/>
        <v>0</v>
      </c>
      <c r="B2977" s="117">
        <f t="shared" si="208"/>
        <v>0</v>
      </c>
      <c r="C2977" s="117">
        <f t="shared" si="204"/>
        <v>0</v>
      </c>
      <c r="D2977" s="117">
        <f t="shared" si="205"/>
        <v>9</v>
      </c>
      <c r="E2977" s="117">
        <f t="shared" si="207"/>
        <v>9</v>
      </c>
      <c r="F2977" s="117">
        <f>IF(B2977="","",(((E2977+F2997)/(D2977))-10^-0.0000001)^-1)</f>
        <v>0.14285713815799031</v>
      </c>
      <c r="G2977" s="117">
        <f t="shared" si="206"/>
        <v>0.14285713815799031</v>
      </c>
      <c r="H2977" s="117"/>
      <c r="I2977" s="216"/>
      <c r="J2977" s="216"/>
      <c r="K2977" s="216"/>
      <c r="L2977" s="216"/>
      <c r="M2977" s="216"/>
      <c r="N2977" s="216"/>
      <c r="O2977" s="216"/>
      <c r="P2977" s="216"/>
      <c r="Q2977" s="216"/>
      <c r="R2977" s="216"/>
      <c r="S2977" s="216"/>
      <c r="T2977" s="216"/>
      <c r="U2977" s="216"/>
      <c r="V2977" s="216"/>
    </row>
    <row r="2978" spans="1:22" x14ac:dyDescent="0.3">
      <c r="A2978" s="117" t="str">
        <f t="shared" si="208"/>
        <v>Vorgaben (xWP1 - xs - xWP2)</v>
      </c>
      <c r="B2978" s="117">
        <f t="shared" si="208"/>
        <v>9</v>
      </c>
      <c r="C2978" s="117" t="e">
        <f t="shared" si="204"/>
        <v>#VALUE!</v>
      </c>
      <c r="D2978" s="117">
        <f t="shared" si="205"/>
        <v>9</v>
      </c>
      <c r="E2978" s="117">
        <f t="shared" si="207"/>
        <v>9</v>
      </c>
      <c r="F2978" s="117">
        <f>IF(B2978="","",(((E2978+F2997)/(D2978))-10^-0.0000001)^-1)</f>
        <v>0.14285713815799031</v>
      </c>
      <c r="G2978" s="117">
        <f t="shared" si="206"/>
        <v>0.14285713815799031</v>
      </c>
      <c r="H2978" s="117"/>
      <c r="I2978" s="216"/>
      <c r="J2978" s="216"/>
      <c r="K2978" s="216"/>
      <c r="L2978" s="216"/>
      <c r="M2978" s="216"/>
      <c r="N2978" s="216"/>
      <c r="O2978" s="216"/>
      <c r="P2978" s="216"/>
      <c r="Q2978" s="216"/>
      <c r="R2978" s="216"/>
      <c r="S2978" s="216"/>
      <c r="T2978" s="216"/>
      <c r="U2978" s="216"/>
      <c r="V2978" s="216"/>
    </row>
    <row r="2979" spans="1:22" x14ac:dyDescent="0.3">
      <c r="A2979" s="117">
        <f>(E2978)</f>
        <v>9</v>
      </c>
      <c r="B2979" s="117"/>
      <c r="C2979" s="117"/>
      <c r="D2979" s="117"/>
      <c r="E2979" s="117"/>
      <c r="F2979" s="117"/>
      <c r="G2979" s="117"/>
      <c r="H2979" s="117"/>
      <c r="I2979" s="216"/>
      <c r="J2979" s="216"/>
      <c r="K2979" s="216"/>
      <c r="L2979" s="216"/>
      <c r="M2979" s="216"/>
      <c r="N2979" s="216"/>
      <c r="O2979" s="216"/>
      <c r="P2979" s="216"/>
      <c r="Q2979" s="216"/>
      <c r="R2979" s="216"/>
      <c r="S2979" s="216"/>
      <c r="T2979" s="216"/>
      <c r="U2979" s="216"/>
      <c r="V2979" s="216"/>
    </row>
    <row r="2980" spans="1:22" x14ac:dyDescent="0.3">
      <c r="A2980" s="117" t="e">
        <f>SUM(A2939:A2978)-(40-B2981)*A2978</f>
        <v>#VALUE!</v>
      </c>
      <c r="B2980" s="117" t="e">
        <f>SUM(C2939:C2978)-(40-(B2981))*C2978</f>
        <v>#VALUE!</v>
      </c>
      <c r="C2980" s="117"/>
      <c r="D2980" s="117"/>
      <c r="E2980" s="117"/>
      <c r="F2980" s="117"/>
      <c r="G2980" s="117"/>
      <c r="H2980" s="117"/>
      <c r="I2980" s="216"/>
      <c r="J2980" s="216"/>
      <c r="K2980" s="216"/>
      <c r="L2980" s="216"/>
      <c r="M2980" s="216"/>
      <c r="N2980" s="216"/>
      <c r="O2980" s="216"/>
      <c r="P2980" s="216"/>
      <c r="Q2980" s="216"/>
      <c r="R2980" s="216"/>
      <c r="S2980" s="216"/>
      <c r="T2980" s="216"/>
      <c r="U2980" s="216"/>
      <c r="V2980" s="216"/>
    </row>
    <row r="2981" spans="1:22" x14ac:dyDescent="0.3">
      <c r="A2981" s="117" t="s">
        <v>13</v>
      </c>
      <c r="B2981" s="117">
        <f>EINGABEN!$A$46</f>
        <v>0</v>
      </c>
      <c r="C2981" s="117" t="s">
        <v>18</v>
      </c>
      <c r="D2981" s="117"/>
      <c r="E2981" s="117"/>
      <c r="F2981" s="117"/>
      <c r="G2981" s="117"/>
      <c r="H2981" s="117"/>
      <c r="I2981" s="216"/>
      <c r="J2981" s="216"/>
      <c r="K2981" s="216"/>
      <c r="L2981" s="216"/>
      <c r="M2981" s="216"/>
      <c r="N2981" s="216"/>
      <c r="O2981" s="216"/>
      <c r="P2981" s="216"/>
      <c r="Q2981" s="216"/>
      <c r="R2981" s="216"/>
      <c r="S2981" s="216"/>
      <c r="T2981" s="216"/>
      <c r="U2981" s="216"/>
      <c r="V2981" s="216"/>
    </row>
    <row r="2982" spans="1:22" x14ac:dyDescent="0.3">
      <c r="A2982" s="117"/>
      <c r="B2982" s="117"/>
      <c r="C2982" s="117"/>
      <c r="D2982" s="117"/>
      <c r="E2982" s="117"/>
      <c r="F2982" s="117"/>
      <c r="G2982" s="117"/>
      <c r="H2982" s="117"/>
      <c r="I2982" s="216"/>
      <c r="J2982" s="216"/>
      <c r="K2982" s="216"/>
      <c r="L2982" s="216"/>
      <c r="M2982" s="216"/>
      <c r="N2982" s="216"/>
      <c r="O2982" s="216"/>
      <c r="P2982" s="216"/>
      <c r="Q2982" s="216"/>
      <c r="R2982" s="216"/>
      <c r="S2982" s="216"/>
      <c r="T2982" s="216"/>
      <c r="U2982" s="216"/>
      <c r="V2982" s="216"/>
    </row>
    <row r="2983" spans="1:22" x14ac:dyDescent="0.3">
      <c r="A2983" s="117" t="s">
        <v>11</v>
      </c>
      <c r="B2983" s="117" t="e">
        <f>(B2981*M2980-A2980*I2980)</f>
        <v>#VALUE!</v>
      </c>
      <c r="C2983" s="117" t="s">
        <v>19</v>
      </c>
      <c r="D2983" s="117"/>
      <c r="E2983" s="117" t="s">
        <v>40</v>
      </c>
      <c r="F2983" s="117"/>
      <c r="G2983" s="117"/>
      <c r="H2983" s="117"/>
      <c r="I2983" s="216"/>
      <c r="J2983" s="216"/>
      <c r="K2983" s="216"/>
      <c r="L2983" s="216"/>
      <c r="M2983" s="216"/>
      <c r="N2983" s="216"/>
      <c r="O2983" s="216"/>
      <c r="P2983" s="216"/>
      <c r="Q2983" s="216"/>
      <c r="R2983" s="216"/>
      <c r="S2983" s="216"/>
      <c r="T2983" s="216"/>
      <c r="U2983" s="216"/>
      <c r="V2983" s="216"/>
    </row>
    <row r="2984" spans="1:22" x14ac:dyDescent="0.3">
      <c r="A2984" s="117"/>
      <c r="B2984" s="117"/>
      <c r="C2984" s="117"/>
      <c r="D2984" s="117"/>
      <c r="E2984" s="117"/>
      <c r="F2984" s="117"/>
      <c r="G2984" s="117"/>
      <c r="H2984" s="117"/>
      <c r="I2984" s="216"/>
      <c r="J2984" s="216"/>
      <c r="K2984" s="216"/>
      <c r="L2984" s="216"/>
      <c r="M2984" s="216"/>
      <c r="N2984" s="216"/>
      <c r="O2984" s="216"/>
      <c r="P2984" s="216"/>
      <c r="Q2984" s="216"/>
      <c r="R2984" s="216"/>
      <c r="S2984" s="216"/>
      <c r="T2984" s="216"/>
      <c r="U2984" s="216"/>
      <c r="V2984" s="216"/>
    </row>
    <row r="2985" spans="1:22" x14ac:dyDescent="0.3">
      <c r="A2985" s="117" t="s">
        <v>16</v>
      </c>
      <c r="B2985" s="117" t="e">
        <f>(B2981*B2980-A2980^2)</f>
        <v>#VALUE!</v>
      </c>
      <c r="C2985" s="117" t="s">
        <v>0</v>
      </c>
      <c r="D2985" s="117"/>
      <c r="E2985" s="117" t="s">
        <v>41</v>
      </c>
      <c r="F2985" s="117"/>
      <c r="G2985" s="117"/>
      <c r="H2985" s="117"/>
      <c r="I2985" s="216"/>
      <c r="J2985" s="216"/>
      <c r="K2985" s="216"/>
      <c r="L2985" s="216"/>
      <c r="M2985" s="216"/>
      <c r="N2985" s="216"/>
      <c r="O2985" s="216"/>
      <c r="P2985" s="216"/>
      <c r="Q2985" s="216"/>
      <c r="R2985" s="216"/>
      <c r="S2985" s="216"/>
      <c r="T2985" s="216"/>
      <c r="U2985" s="216"/>
      <c r="V2985" s="216"/>
    </row>
    <row r="2986" spans="1:22" x14ac:dyDescent="0.3">
      <c r="A2986" s="117"/>
      <c r="B2986" s="117"/>
      <c r="C2986" s="117"/>
      <c r="D2986" s="117"/>
      <c r="E2986" s="117"/>
      <c r="F2986" s="117"/>
      <c r="G2986" s="117"/>
      <c r="H2986" s="117"/>
      <c r="I2986" s="216"/>
      <c r="J2986" s="216"/>
      <c r="K2986" s="216"/>
      <c r="L2986" s="216"/>
      <c r="M2986" s="216"/>
      <c r="N2986" s="216"/>
      <c r="O2986" s="216"/>
      <c r="P2986" s="216"/>
      <c r="Q2986" s="216"/>
      <c r="R2986" s="216"/>
      <c r="S2986" s="216"/>
      <c r="T2986" s="216"/>
      <c r="U2986" s="216"/>
      <c r="V2986" s="216"/>
    </row>
    <row r="2987" spans="1:22" x14ac:dyDescent="0.3">
      <c r="A2987" s="117" t="s">
        <v>15</v>
      </c>
      <c r="B2987" s="117">
        <f>(B2981*K2980-(I2980^2))</f>
        <v>0</v>
      </c>
      <c r="C2987" s="117"/>
      <c r="D2987" s="117"/>
      <c r="E2987" s="117"/>
      <c r="F2987" s="117"/>
      <c r="G2987" s="117"/>
      <c r="H2987" s="117"/>
      <c r="I2987" s="216"/>
      <c r="J2987" s="216"/>
      <c r="K2987" s="216"/>
      <c r="L2987" s="216"/>
      <c r="M2987" s="216"/>
      <c r="N2987" s="216"/>
      <c r="O2987" s="216"/>
      <c r="P2987" s="216"/>
      <c r="Q2987" s="216"/>
      <c r="R2987" s="216"/>
      <c r="S2987" s="216"/>
      <c r="T2987" s="216"/>
      <c r="U2987" s="216"/>
      <c r="V2987" s="216"/>
    </row>
    <row r="2988" spans="1:22" x14ac:dyDescent="0.3">
      <c r="A2988" s="117"/>
      <c r="B2988" s="117"/>
      <c r="C2988" s="117"/>
      <c r="D2988" s="117"/>
      <c r="E2988" s="117"/>
      <c r="F2988" s="117"/>
      <c r="G2988" s="117"/>
      <c r="H2988" s="117"/>
      <c r="I2988" s="216"/>
      <c r="J2988" s="216"/>
      <c r="K2988" s="216"/>
      <c r="L2988" s="216"/>
      <c r="M2988" s="216"/>
      <c r="N2988" s="216"/>
      <c r="O2988" s="216"/>
      <c r="P2988" s="216"/>
      <c r="Q2988" s="216"/>
      <c r="R2988" s="216"/>
      <c r="S2988" s="216"/>
      <c r="T2988" s="216"/>
      <c r="U2988" s="216"/>
      <c r="V2988" s="216"/>
    </row>
    <row r="2989" spans="1:22" x14ac:dyDescent="0.3">
      <c r="A2989" s="117"/>
      <c r="B2989" s="117"/>
      <c r="C2989" s="117" t="s">
        <v>35</v>
      </c>
      <c r="D2989" s="117"/>
      <c r="E2989" s="117"/>
      <c r="F2989" s="117" t="e">
        <f>ABS(B2983)/((B2985*B2987)^0.5)</f>
        <v>#VALUE!</v>
      </c>
      <c r="G2989" s="117"/>
      <c r="H2989" s="117"/>
      <c r="I2989" s="216"/>
      <c r="J2989" s="216"/>
      <c r="K2989" s="216"/>
      <c r="L2989" s="216"/>
      <c r="M2989" s="216"/>
      <c r="N2989" s="216"/>
      <c r="O2989" s="216"/>
      <c r="P2989" s="216"/>
      <c r="Q2989" s="216"/>
      <c r="R2989" s="216"/>
      <c r="S2989" s="216"/>
      <c r="T2989" s="216"/>
      <c r="U2989" s="216"/>
      <c r="V2989" s="216"/>
    </row>
    <row r="2990" spans="1:22" x14ac:dyDescent="0.3">
      <c r="A2990" s="117"/>
      <c r="B2990" s="117"/>
      <c r="C2990" s="117"/>
      <c r="D2990" s="117"/>
      <c r="E2990" s="117"/>
      <c r="F2990" s="117"/>
      <c r="G2990" s="117"/>
      <c r="H2990" s="117"/>
      <c r="I2990" s="216"/>
      <c r="J2990" s="216"/>
      <c r="K2990" s="216"/>
      <c r="L2990" s="216"/>
      <c r="M2990" s="216"/>
      <c r="N2990" s="216"/>
      <c r="O2990" s="216"/>
      <c r="P2990" s="216"/>
      <c r="Q2990" s="216"/>
      <c r="R2990" s="216"/>
      <c r="S2990" s="216"/>
      <c r="T2990" s="216"/>
      <c r="U2990" s="216"/>
      <c r="V2990" s="216"/>
    </row>
    <row r="2991" spans="1:22" x14ac:dyDescent="0.3">
      <c r="A2991" s="117"/>
      <c r="B2991" s="117"/>
      <c r="C2991" s="117" t="s">
        <v>36</v>
      </c>
      <c r="D2991" s="117"/>
      <c r="E2991" s="117"/>
      <c r="F2991" s="117" t="e">
        <f>IF(D2999*F2999=0,0,F2989)</f>
        <v>#VALUE!</v>
      </c>
      <c r="G2991" s="117"/>
      <c r="H2991" s="117"/>
      <c r="I2991" s="216"/>
      <c r="J2991" s="216"/>
      <c r="K2991" s="216"/>
      <c r="L2991" s="216"/>
      <c r="M2991" s="216"/>
      <c r="N2991" s="216"/>
      <c r="O2991" s="216"/>
      <c r="P2991" s="216"/>
      <c r="Q2991" s="216"/>
      <c r="R2991" s="216"/>
      <c r="S2991" s="216"/>
      <c r="T2991" s="216"/>
      <c r="U2991" s="216"/>
      <c r="V2991" s="216"/>
    </row>
    <row r="2992" spans="1:22" x14ac:dyDescent="0.3">
      <c r="A2992" s="117"/>
      <c r="B2992" s="117"/>
      <c r="C2992" s="117"/>
      <c r="D2992" s="117"/>
      <c r="E2992" s="117"/>
      <c r="F2992" s="117"/>
      <c r="G2992" s="117"/>
      <c r="H2992" s="117"/>
      <c r="I2992" s="216"/>
      <c r="J2992" s="216"/>
      <c r="K2992" s="216"/>
      <c r="L2992" s="216"/>
      <c r="M2992" s="216"/>
      <c r="N2992" s="216"/>
      <c r="O2992" s="216"/>
      <c r="P2992" s="216"/>
      <c r="Q2992" s="216"/>
      <c r="R2992" s="216"/>
      <c r="S2992" s="216"/>
      <c r="T2992" s="216"/>
      <c r="U2992" s="216"/>
      <c r="V2992" s="216"/>
    </row>
    <row r="2993" spans="1:22" x14ac:dyDescent="0.3">
      <c r="A2993" s="117"/>
      <c r="B2993" s="117"/>
      <c r="C2993" s="117" t="s">
        <v>28</v>
      </c>
      <c r="D2993" s="117" t="e">
        <f>(I2980-F2993*A2980)/B2981</f>
        <v>#VALUE!</v>
      </c>
      <c r="E2993" s="117" t="s">
        <v>31</v>
      </c>
      <c r="F2993" s="117" t="e">
        <f>(B2983/B2985)</f>
        <v>#VALUE!</v>
      </c>
      <c r="G2993" s="117"/>
      <c r="H2993" s="117"/>
      <c r="I2993" s="216"/>
      <c r="J2993" s="216"/>
      <c r="K2993" s="216"/>
      <c r="L2993" s="216"/>
      <c r="M2993" s="216"/>
      <c r="N2993" s="216"/>
      <c r="O2993" s="216"/>
      <c r="P2993" s="216"/>
      <c r="Q2993" s="216"/>
      <c r="R2993" s="216"/>
      <c r="S2993" s="216"/>
      <c r="T2993" s="216"/>
      <c r="U2993" s="216"/>
      <c r="V2993" s="216"/>
    </row>
    <row r="2994" spans="1:22" x14ac:dyDescent="0.3">
      <c r="A2994" s="117"/>
      <c r="B2994" s="117"/>
      <c r="C2994" s="117"/>
      <c r="D2994" s="117"/>
      <c r="E2994" s="117"/>
      <c r="F2994" s="117"/>
      <c r="G2994" s="117"/>
      <c r="H2994" s="117"/>
      <c r="I2994" s="216"/>
      <c r="J2994" s="216"/>
      <c r="K2994" s="216"/>
      <c r="L2994" s="216"/>
      <c r="M2994" s="216"/>
      <c r="N2994" s="216"/>
      <c r="O2994" s="216"/>
      <c r="P2994" s="216"/>
      <c r="Q2994" s="216"/>
      <c r="R2994" s="216"/>
      <c r="S2994" s="216"/>
      <c r="T2994" s="216"/>
      <c r="U2994" s="216"/>
      <c r="V2994" s="216"/>
    </row>
    <row r="2995" spans="1:22" x14ac:dyDescent="0.3">
      <c r="A2995" s="117"/>
      <c r="B2995" s="117"/>
      <c r="C2995" s="117" t="s">
        <v>29</v>
      </c>
      <c r="D2995" s="117" t="e">
        <f>((2.71828184^(-D2993/F2993)))-ABS(V2939-W2939)</f>
        <v>#VALUE!</v>
      </c>
      <c r="E2995" s="117" t="s">
        <v>32</v>
      </c>
      <c r="F2995" s="117">
        <f>'FALL A+F'!$F$159</f>
        <v>0</v>
      </c>
      <c r="G2995" s="117"/>
      <c r="H2995" s="117"/>
      <c r="I2995" s="216"/>
      <c r="J2995" s="216"/>
      <c r="K2995" s="216"/>
      <c r="L2995" s="216"/>
      <c r="M2995" s="216"/>
      <c r="N2995" s="216"/>
      <c r="O2995" s="216"/>
      <c r="P2995" s="216"/>
      <c r="Q2995" s="216"/>
      <c r="R2995" s="216"/>
      <c r="S2995" s="216"/>
      <c r="T2995" s="216"/>
      <c r="U2995" s="216"/>
      <c r="V2995" s="216"/>
    </row>
    <row r="2996" spans="1:22" x14ac:dyDescent="0.3">
      <c r="A2996" s="117"/>
      <c r="B2996" s="117"/>
      <c r="C2996" s="117"/>
      <c r="D2996" s="117"/>
      <c r="E2996" s="117"/>
      <c r="F2996" s="117"/>
      <c r="G2996" s="117"/>
      <c r="H2996" s="117"/>
      <c r="I2996" s="216"/>
      <c r="J2996" s="216"/>
      <c r="K2996" s="216"/>
      <c r="L2996" s="216"/>
      <c r="M2996" s="216"/>
      <c r="N2996" s="216"/>
      <c r="O2996" s="216"/>
      <c r="P2996" s="216"/>
      <c r="Q2996" s="216"/>
      <c r="R2996" s="216"/>
      <c r="S2996" s="216"/>
      <c r="T2996" s="216"/>
      <c r="U2996" s="216"/>
      <c r="V2996" s="216"/>
    </row>
    <row r="2997" spans="1:22" x14ac:dyDescent="0.3">
      <c r="A2997" s="117"/>
      <c r="B2997" s="117"/>
      <c r="C2997" s="117" t="s">
        <v>30</v>
      </c>
      <c r="D2997" s="117">
        <f>(E2978+F2997)</f>
        <v>72</v>
      </c>
      <c r="E2997" s="117" t="s">
        <v>20</v>
      </c>
      <c r="F2997" s="117">
        <f>(MAX(B2858:B2897)-MIN(B2858:B2897))*7</f>
        <v>63</v>
      </c>
      <c r="G2997" s="117"/>
      <c r="H2997" s="117"/>
      <c r="I2997" s="216"/>
      <c r="J2997" s="216"/>
      <c r="K2997" s="216"/>
      <c r="L2997" s="216"/>
      <c r="M2997" s="216"/>
      <c r="N2997" s="216"/>
      <c r="O2997" s="216"/>
      <c r="P2997" s="216"/>
      <c r="Q2997" s="216"/>
      <c r="R2997" s="216"/>
      <c r="S2997" s="216"/>
      <c r="T2997" s="216"/>
      <c r="U2997" s="216"/>
      <c r="V2997" s="216"/>
    </row>
    <row r="2998" spans="1:22" x14ac:dyDescent="0.3">
      <c r="A2998" s="117"/>
      <c r="B2998" s="117"/>
      <c r="C2998" s="117"/>
      <c r="D2998" s="117"/>
      <c r="E2998" s="117"/>
      <c r="F2998" s="117"/>
      <c r="G2998" s="117"/>
      <c r="H2998" s="117"/>
      <c r="I2998" s="216"/>
      <c r="J2998" s="216"/>
      <c r="K2998" s="216"/>
      <c r="L2998" s="216"/>
      <c r="M2998" s="216"/>
      <c r="N2998" s="216"/>
      <c r="O2998" s="216"/>
      <c r="P2998" s="216"/>
      <c r="Q2998" s="216"/>
      <c r="R2998" s="216"/>
      <c r="S2998" s="216"/>
      <c r="T2998" s="216"/>
      <c r="U2998" s="216"/>
      <c r="V2998" s="216"/>
    </row>
    <row r="2999" spans="1:22" x14ac:dyDescent="0.3">
      <c r="A2999" s="117"/>
      <c r="B2999" s="117"/>
      <c r="C2999" s="117" t="s">
        <v>22</v>
      </c>
      <c r="D2999" s="117" t="e">
        <f>IF(A2978&lt;D2995,0,F2989)</f>
        <v>#VALUE!</v>
      </c>
      <c r="E2999" s="117" t="s">
        <v>24</v>
      </c>
      <c r="F2999" s="117" t="e">
        <f>IF(A2939&gt;D2995,0,D2995)</f>
        <v>#VALUE!</v>
      </c>
      <c r="G2999" s="117"/>
      <c r="H2999" s="117"/>
      <c r="I2999" s="216"/>
      <c r="J2999" s="216"/>
      <c r="K2999" s="216"/>
      <c r="L2999" s="216"/>
      <c r="M2999" s="216"/>
      <c r="N2999" s="216"/>
      <c r="O2999" s="216"/>
      <c r="P2999" s="216"/>
      <c r="Q2999" s="216"/>
      <c r="R2999" s="216"/>
      <c r="S2999" s="216"/>
      <c r="T2999" s="216"/>
      <c r="U2999" s="216"/>
      <c r="V2999" s="216"/>
    </row>
    <row r="3000" spans="1:22" x14ac:dyDescent="0.3">
      <c r="A3000" s="117"/>
      <c r="B3000" s="117"/>
      <c r="C3000" s="117"/>
      <c r="D3000" s="117"/>
      <c r="E3000" s="117"/>
      <c r="F3000" s="117"/>
      <c r="G3000" s="117"/>
      <c r="H3000" s="117"/>
      <c r="I3000" s="216"/>
      <c r="J3000" s="216"/>
      <c r="K3000" s="216"/>
      <c r="L3000" s="216"/>
      <c r="M3000" s="216"/>
      <c r="N3000" s="216"/>
      <c r="O3000" s="216"/>
      <c r="P3000" s="216"/>
      <c r="Q3000" s="216"/>
      <c r="R3000" s="216"/>
      <c r="S3000" s="216"/>
      <c r="T3000" s="216"/>
      <c r="U3000" s="216"/>
      <c r="V3000" s="216"/>
    </row>
    <row r="3001" spans="1:22" x14ac:dyDescent="0.3">
      <c r="A3001" s="117"/>
      <c r="B3001" s="117"/>
      <c r="C3001" s="117" t="s">
        <v>23</v>
      </c>
      <c r="D3001" s="117" t="s">
        <v>21</v>
      </c>
      <c r="E3001" s="117"/>
      <c r="F3001" s="117"/>
      <c r="G3001" s="117"/>
      <c r="H3001" s="117"/>
      <c r="I3001" s="216"/>
      <c r="J3001" s="216"/>
      <c r="K3001" s="216"/>
      <c r="L3001" s="216"/>
      <c r="M3001" s="216"/>
      <c r="N3001" s="216"/>
      <c r="O3001" s="216"/>
      <c r="P3001" s="216"/>
      <c r="Q3001" s="216"/>
      <c r="R3001" s="216"/>
      <c r="S3001" s="216"/>
      <c r="T3001" s="216"/>
      <c r="U3001" s="216"/>
      <c r="V3001" s="216"/>
    </row>
    <row r="3002" spans="1:22" x14ac:dyDescent="0.3">
      <c r="A3002" s="117"/>
      <c r="B3002" s="117"/>
      <c r="C3002" s="117"/>
      <c r="D3002" s="117"/>
      <c r="E3002" s="117"/>
      <c r="F3002" s="117"/>
      <c r="G3002" s="117"/>
      <c r="H3002" s="117"/>
      <c r="I3002" s="216"/>
      <c r="J3002" s="216"/>
      <c r="K3002" s="216"/>
      <c r="L3002" s="216"/>
      <c r="M3002" s="216"/>
      <c r="N3002" s="216"/>
      <c r="O3002" s="216"/>
      <c r="P3002" s="216"/>
      <c r="Q3002" s="216"/>
      <c r="R3002" s="216"/>
      <c r="S3002" s="216"/>
      <c r="T3002" s="216"/>
      <c r="U3002" s="216"/>
      <c r="V3002" s="216"/>
    </row>
    <row r="3003" spans="1:22" x14ac:dyDescent="0.3">
      <c r="A3003" s="117"/>
      <c r="B3003" s="117"/>
      <c r="C3003" s="117"/>
      <c r="D3003" s="117"/>
      <c r="E3003" s="117"/>
      <c r="F3003" s="117"/>
      <c r="G3003" s="117"/>
      <c r="H3003" s="117"/>
      <c r="I3003" s="216"/>
      <c r="J3003" s="216"/>
      <c r="K3003" s="216"/>
      <c r="L3003" s="216"/>
      <c r="M3003" s="216"/>
      <c r="N3003" s="216"/>
      <c r="O3003" s="216"/>
      <c r="P3003" s="216"/>
      <c r="Q3003" s="216"/>
      <c r="R3003" s="216"/>
      <c r="S3003" s="216"/>
      <c r="T3003" s="216"/>
      <c r="U3003" s="216"/>
      <c r="V3003" s="216"/>
    </row>
    <row r="3004" spans="1:22" x14ac:dyDescent="0.3">
      <c r="A3004" s="117"/>
      <c r="B3004" s="117"/>
      <c r="C3004" s="117" t="s">
        <v>25</v>
      </c>
      <c r="D3004" s="117"/>
      <c r="E3004" s="117"/>
      <c r="F3004" s="117"/>
      <c r="G3004" s="117"/>
      <c r="H3004" s="117"/>
      <c r="I3004" s="216"/>
      <c r="J3004" s="216"/>
      <c r="K3004" s="216"/>
      <c r="L3004" s="216"/>
      <c r="M3004" s="216"/>
      <c r="N3004" s="216"/>
      <c r="O3004" s="216"/>
      <c r="P3004" s="216"/>
      <c r="Q3004" s="216"/>
      <c r="R3004" s="216"/>
      <c r="S3004" s="216"/>
      <c r="T3004" s="216"/>
      <c r="U3004" s="216"/>
      <c r="V3004" s="216"/>
    </row>
    <row r="3005" spans="1:22" x14ac:dyDescent="0.3">
      <c r="A3005" s="117"/>
      <c r="B3005" s="117"/>
      <c r="C3005" s="117"/>
      <c r="D3005" s="117"/>
      <c r="E3005" s="117"/>
      <c r="F3005" s="117"/>
      <c r="G3005" s="117"/>
      <c r="H3005" s="117"/>
      <c r="I3005" s="216"/>
      <c r="J3005" s="216"/>
      <c r="K3005" s="216"/>
      <c r="L3005" s="216"/>
      <c r="M3005" s="216"/>
      <c r="N3005" s="216"/>
      <c r="O3005" s="216"/>
      <c r="P3005" s="216"/>
      <c r="Q3005" s="216"/>
      <c r="R3005" s="216"/>
      <c r="S3005" s="216"/>
      <c r="T3005" s="216"/>
      <c r="U3005" s="216"/>
      <c r="V3005" s="216"/>
    </row>
    <row r="3006" spans="1:22" x14ac:dyDescent="0.3">
      <c r="A3006" s="117"/>
      <c r="B3006" s="117"/>
      <c r="C3006" s="117" t="s">
        <v>26</v>
      </c>
      <c r="D3006" s="117">
        <v>700</v>
      </c>
      <c r="E3006" s="117" t="s">
        <v>33</v>
      </c>
      <c r="F3006" s="117" t="e">
        <f>((2.71828184^(F2993*LN((D3006)+ABS(V2939-W2939)))+D2993)/((2.71828184^(F2993*LN((D3006)+ABS(V2939-W2939)))+D2993)+1))*1</f>
        <v>#VALUE!</v>
      </c>
      <c r="G3006" s="117"/>
      <c r="H3006" s="117"/>
      <c r="I3006" s="216"/>
      <c r="J3006" s="216"/>
      <c r="K3006" s="216"/>
      <c r="L3006" s="216"/>
      <c r="M3006" s="216"/>
      <c r="N3006" s="216"/>
      <c r="O3006" s="216"/>
      <c r="P3006" s="216"/>
      <c r="Q3006" s="216"/>
      <c r="R3006" s="216"/>
      <c r="S3006" s="216"/>
      <c r="T3006" s="216"/>
      <c r="U3006" s="216"/>
      <c r="V3006" s="216"/>
    </row>
    <row r="3007" spans="1:22" x14ac:dyDescent="0.3">
      <c r="A3007" s="117"/>
      <c r="B3007" s="117"/>
      <c r="C3007" s="117" t="s">
        <v>49</v>
      </c>
      <c r="D3007" s="117"/>
      <c r="E3007" s="117"/>
      <c r="F3007" s="117"/>
      <c r="G3007" s="117"/>
      <c r="H3007" s="117"/>
      <c r="I3007" s="216"/>
      <c r="J3007" s="216"/>
      <c r="K3007" s="216"/>
      <c r="L3007" s="216"/>
      <c r="M3007" s="216"/>
      <c r="N3007" s="216"/>
      <c r="O3007" s="216"/>
      <c r="P3007" s="216"/>
      <c r="Q3007" s="216"/>
      <c r="R3007" s="216"/>
      <c r="S3007" s="216"/>
      <c r="T3007" s="216"/>
      <c r="U3007" s="216"/>
      <c r="V3007" s="216"/>
    </row>
    <row r="3008" spans="1:22" x14ac:dyDescent="0.3">
      <c r="A3008" s="117"/>
      <c r="B3008" s="117"/>
      <c r="C3008" s="117"/>
      <c r="D3008" s="117"/>
      <c r="E3008" s="117"/>
      <c r="F3008" s="117"/>
      <c r="G3008" s="117"/>
      <c r="H3008" s="117"/>
      <c r="I3008" s="216"/>
      <c r="J3008" s="216"/>
      <c r="K3008" s="216"/>
      <c r="L3008" s="216"/>
      <c r="M3008" s="216"/>
      <c r="N3008" s="216"/>
      <c r="O3008" s="216"/>
      <c r="P3008" s="216"/>
      <c r="Q3008" s="216"/>
      <c r="R3008" s="216"/>
      <c r="S3008" s="216"/>
      <c r="T3008" s="216"/>
      <c r="U3008" s="216"/>
      <c r="V3008" s="216"/>
    </row>
    <row r="3009" spans="1:22" x14ac:dyDescent="0.3">
      <c r="A3009" s="117"/>
      <c r="B3009" s="117"/>
      <c r="C3009" s="117" t="s">
        <v>27</v>
      </c>
      <c r="D3009" s="117">
        <v>302.83999999999997</v>
      </c>
      <c r="E3009" s="117" t="s">
        <v>34</v>
      </c>
      <c r="F3009" s="117" t="e">
        <f>(2.71828184^((LN((D3009/D2997)/(1-(D3009/D2997)))-D2993)/F2993))</f>
        <v>#NUM!</v>
      </c>
      <c r="G3009" s="117"/>
      <c r="H3009" s="117"/>
      <c r="I3009" s="216"/>
      <c r="J3009" s="216"/>
      <c r="K3009" s="216"/>
      <c r="L3009" s="216"/>
      <c r="M3009" s="216"/>
      <c r="N3009" s="216"/>
      <c r="O3009" s="216"/>
      <c r="P3009" s="216"/>
      <c r="Q3009" s="216"/>
      <c r="R3009" s="216"/>
      <c r="S3009" s="216"/>
      <c r="T3009" s="216"/>
      <c r="U3009" s="216"/>
      <c r="V3009" s="216"/>
    </row>
    <row r="3010" spans="1:22" x14ac:dyDescent="0.3">
      <c r="A3010" s="117"/>
      <c r="B3010" s="117"/>
      <c r="C3010" s="117" t="s">
        <v>38</v>
      </c>
      <c r="D3010" s="117"/>
      <c r="E3010" s="117"/>
      <c r="F3010" s="117"/>
      <c r="G3010" s="117"/>
      <c r="H3010" s="117"/>
      <c r="I3010" s="216"/>
      <c r="J3010" s="216"/>
      <c r="K3010" s="216"/>
      <c r="L3010" s="216"/>
      <c r="M3010" s="216"/>
      <c r="N3010" s="216"/>
      <c r="O3010" s="216"/>
      <c r="P3010" s="216"/>
      <c r="Q3010" s="216"/>
      <c r="R3010" s="216"/>
      <c r="S3010" s="216"/>
      <c r="T3010" s="216"/>
      <c r="U3010" s="216"/>
      <c r="V3010" s="216"/>
    </row>
    <row r="3011" spans="1:22" x14ac:dyDescent="0.3">
      <c r="A3011" s="117"/>
      <c r="B3011" s="117"/>
      <c r="C3011" s="117" t="s">
        <v>39</v>
      </c>
      <c r="D3011" s="117"/>
      <c r="E3011" s="117"/>
      <c r="F3011" s="117"/>
      <c r="G3011" s="117"/>
      <c r="H3011" s="117"/>
      <c r="I3011" s="216"/>
      <c r="J3011" s="216"/>
      <c r="K3011" s="216"/>
      <c r="L3011" s="216"/>
      <c r="M3011" s="216"/>
      <c r="N3011" s="216"/>
      <c r="O3011" s="216"/>
      <c r="P3011" s="216"/>
      <c r="Q3011" s="216"/>
      <c r="R3011" s="216"/>
      <c r="S3011" s="216"/>
      <c r="T3011" s="216"/>
      <c r="U3011" s="216"/>
      <c r="V3011" s="216"/>
    </row>
    <row r="3012" spans="1:22" x14ac:dyDescent="0.3">
      <c r="A3012" s="117"/>
      <c r="B3012" s="117"/>
      <c r="C3012" s="117"/>
      <c r="D3012" s="117"/>
      <c r="E3012" s="117"/>
      <c r="F3012" s="117"/>
      <c r="G3012" s="117"/>
      <c r="H3012" s="117"/>
      <c r="I3012" s="216"/>
      <c r="J3012" s="216"/>
      <c r="K3012" s="216"/>
      <c r="L3012" s="216"/>
      <c r="M3012" s="216"/>
      <c r="N3012" s="216"/>
      <c r="O3012" s="216"/>
      <c r="P3012" s="216"/>
      <c r="Q3012" s="216"/>
      <c r="R3012" s="216"/>
      <c r="S3012" s="216"/>
      <c r="T3012" s="216"/>
      <c r="U3012" s="216"/>
      <c r="V3012" s="216"/>
    </row>
    <row r="3013" spans="1:22" x14ac:dyDescent="0.3">
      <c r="A3013" s="117"/>
      <c r="B3013" s="117"/>
      <c r="C3013" s="117"/>
      <c r="D3013" s="117"/>
      <c r="E3013" s="117"/>
      <c r="F3013" s="117"/>
      <c r="G3013" s="117"/>
      <c r="H3013" s="117"/>
      <c r="I3013" s="216"/>
      <c r="J3013" s="216"/>
      <c r="K3013" s="216"/>
      <c r="L3013" s="216"/>
      <c r="M3013" s="216"/>
      <c r="N3013" s="216"/>
      <c r="O3013" s="216"/>
      <c r="P3013" s="216"/>
      <c r="Q3013" s="216"/>
      <c r="R3013" s="216"/>
      <c r="S3013" s="216"/>
      <c r="T3013" s="216"/>
      <c r="U3013" s="216"/>
      <c r="V3013" s="216"/>
    </row>
    <row r="3014" spans="1:22" x14ac:dyDescent="0.3">
      <c r="A3014" s="117"/>
      <c r="B3014" s="117"/>
      <c r="C3014" s="117"/>
      <c r="D3014" s="117"/>
      <c r="E3014" s="117"/>
      <c r="F3014" s="117"/>
      <c r="G3014" s="117"/>
      <c r="H3014" s="117"/>
      <c r="I3014" s="216"/>
      <c r="J3014" s="216"/>
      <c r="K3014" s="216"/>
      <c r="L3014" s="216"/>
      <c r="M3014" s="216"/>
      <c r="N3014" s="216"/>
      <c r="O3014" s="216"/>
      <c r="P3014" s="216"/>
      <c r="Q3014" s="216"/>
      <c r="R3014" s="216"/>
      <c r="S3014" s="216"/>
      <c r="T3014" s="216"/>
      <c r="U3014" s="216"/>
      <c r="V3014" s="216"/>
    </row>
    <row r="3015" spans="1:22" x14ac:dyDescent="0.3">
      <c r="A3015" s="117"/>
      <c r="B3015" s="117"/>
      <c r="C3015" s="117"/>
      <c r="D3015" s="117"/>
      <c r="E3015" s="117"/>
      <c r="F3015" s="117"/>
      <c r="G3015" s="117"/>
      <c r="H3015" s="117"/>
      <c r="I3015" s="216"/>
      <c r="J3015" s="216"/>
      <c r="K3015" s="216"/>
      <c r="L3015" s="216"/>
      <c r="M3015" s="216"/>
      <c r="N3015" s="216"/>
      <c r="O3015" s="216"/>
      <c r="P3015" s="216"/>
      <c r="Q3015" s="216"/>
      <c r="R3015" s="216"/>
      <c r="S3015" s="216"/>
      <c r="T3015" s="216"/>
      <c r="U3015" s="216"/>
      <c r="V3015" s="216"/>
    </row>
    <row r="3016" spans="1:22" x14ac:dyDescent="0.3">
      <c r="A3016" s="117"/>
      <c r="B3016" s="117"/>
      <c r="C3016" s="117"/>
      <c r="D3016" s="117"/>
      <c r="E3016" s="117"/>
      <c r="F3016" s="117"/>
      <c r="G3016" s="117"/>
      <c r="H3016" s="117"/>
      <c r="I3016" s="216"/>
      <c r="J3016" s="216"/>
      <c r="K3016" s="216"/>
      <c r="L3016" s="216"/>
      <c r="M3016" s="216"/>
      <c r="N3016" s="216"/>
      <c r="O3016" s="216"/>
      <c r="P3016" s="216"/>
      <c r="Q3016" s="216"/>
      <c r="R3016" s="216"/>
      <c r="S3016" s="216"/>
      <c r="T3016" s="216"/>
      <c r="U3016" s="216"/>
      <c r="V3016" s="216"/>
    </row>
    <row r="3017" spans="1:22" x14ac:dyDescent="0.3">
      <c r="A3017" s="117"/>
      <c r="B3017" s="117"/>
      <c r="C3017" s="117"/>
      <c r="D3017" s="117"/>
      <c r="E3017" s="117"/>
      <c r="F3017" s="117"/>
      <c r="G3017" s="117"/>
      <c r="H3017" s="117"/>
      <c r="I3017" s="216"/>
      <c r="J3017" s="216"/>
      <c r="K3017" s="216"/>
      <c r="L3017" s="216"/>
      <c r="M3017" s="216"/>
      <c r="N3017" s="216"/>
      <c r="O3017" s="216"/>
      <c r="P3017" s="216"/>
      <c r="Q3017" s="216"/>
      <c r="R3017" s="216"/>
      <c r="S3017" s="216"/>
      <c r="T3017" s="216"/>
      <c r="U3017" s="216"/>
      <c r="V3017" s="216"/>
    </row>
    <row r="3018" spans="1:22" x14ac:dyDescent="0.3">
      <c r="A3018" s="117"/>
      <c r="B3018" s="117"/>
      <c r="C3018" s="117"/>
      <c r="D3018" s="117"/>
      <c r="E3018" s="117"/>
      <c r="F3018" s="117"/>
      <c r="G3018" s="117"/>
      <c r="H3018" s="117"/>
      <c r="I3018" s="216"/>
      <c r="J3018" s="216"/>
      <c r="K3018" s="216"/>
      <c r="L3018" s="216"/>
      <c r="M3018" s="216"/>
      <c r="N3018" s="216"/>
      <c r="O3018" s="216"/>
      <c r="P3018" s="216"/>
      <c r="Q3018" s="216"/>
      <c r="R3018" s="216"/>
      <c r="S3018" s="216"/>
      <c r="T3018" s="216"/>
      <c r="U3018" s="216"/>
      <c r="V3018" s="216"/>
    </row>
    <row r="3019" spans="1:22" x14ac:dyDescent="0.3">
      <c r="A3019" s="117" t="s">
        <v>7</v>
      </c>
      <c r="B3019" s="117" t="s">
        <v>8</v>
      </c>
      <c r="C3019" s="117" t="s">
        <v>12</v>
      </c>
      <c r="D3019" s="117" t="s">
        <v>9</v>
      </c>
      <c r="E3019" s="117" t="s">
        <v>10</v>
      </c>
      <c r="F3019" s="117" t="s">
        <v>17</v>
      </c>
      <c r="G3019" s="117" t="s">
        <v>14</v>
      </c>
      <c r="H3019" s="117"/>
      <c r="I3019" s="216"/>
      <c r="J3019" s="216"/>
      <c r="K3019" s="216"/>
      <c r="L3019" s="216"/>
      <c r="M3019" s="216"/>
      <c r="N3019" s="216"/>
      <c r="O3019" s="216"/>
      <c r="P3019" s="216"/>
      <c r="Q3019" s="216"/>
      <c r="R3019" s="216"/>
      <c r="S3019" s="216"/>
      <c r="T3019" s="216"/>
      <c r="U3019" s="216"/>
      <c r="V3019" s="216"/>
    </row>
    <row r="3020" spans="1:22" x14ac:dyDescent="0.3">
      <c r="A3020" s="117">
        <f t="shared" ref="A3020:B3039" si="209">A6</f>
        <v>0</v>
      </c>
      <c r="B3020" s="117">
        <f t="shared" si="209"/>
        <v>0</v>
      </c>
      <c r="C3020" s="117">
        <f t="shared" ref="C3020:C3059" si="210">(A3020^2)</f>
        <v>0</v>
      </c>
      <c r="D3020" s="117">
        <f>IF(B3020=0,E3020,B3020)</f>
        <v>9</v>
      </c>
      <c r="E3020" s="117">
        <f>MAX(B3020:B3059)</f>
        <v>9</v>
      </c>
      <c r="F3020" s="117">
        <f>IF(B3020="","",(((E3020+F3078)/(D3020))-10^-0.0000001)^-1)</f>
        <v>0.13888888444717448</v>
      </c>
      <c r="G3020" s="117">
        <f>IF(B3020="",1,F3020)</f>
        <v>0.13888888444717448</v>
      </c>
      <c r="H3020" s="117"/>
      <c r="I3020" s="216"/>
      <c r="J3020" s="216"/>
      <c r="K3020" s="216"/>
      <c r="L3020" s="216"/>
      <c r="M3020" s="216"/>
      <c r="N3020" s="216"/>
      <c r="O3020" s="216"/>
      <c r="P3020" s="216"/>
      <c r="Q3020" s="216"/>
      <c r="R3020" s="216"/>
      <c r="S3020" s="216"/>
      <c r="T3020" s="216"/>
      <c r="U3020" s="216"/>
      <c r="V3020" s="216"/>
    </row>
    <row r="3021" spans="1:22" x14ac:dyDescent="0.3">
      <c r="A3021" s="117">
        <f t="shared" si="209"/>
        <v>0</v>
      </c>
      <c r="B3021" s="117">
        <f t="shared" si="209"/>
        <v>0</v>
      </c>
      <c r="C3021" s="117">
        <f t="shared" si="210"/>
        <v>0</v>
      </c>
      <c r="D3021" s="117">
        <f t="shared" ref="D3021:D3059" si="211">IF(B3021=0,E3021,B3021)</f>
        <v>9</v>
      </c>
      <c r="E3021" s="117">
        <f>(E3020)</f>
        <v>9</v>
      </c>
      <c r="F3021" s="117">
        <f>IF(B3021="","",(((E3021+F3078)/(D3021))-10^-0.0000001)^-1)</f>
        <v>0.13888888444717448</v>
      </c>
      <c r="G3021" s="117">
        <f t="shared" ref="G3021:G3059" si="212">IF(B3021="",1,F3021)</f>
        <v>0.13888888444717448</v>
      </c>
      <c r="H3021" s="117"/>
      <c r="I3021" s="216"/>
      <c r="J3021" s="216"/>
      <c r="K3021" s="216"/>
      <c r="L3021" s="216"/>
      <c r="M3021" s="216"/>
      <c r="N3021" s="216"/>
      <c r="O3021" s="216"/>
      <c r="P3021" s="216"/>
      <c r="Q3021" s="216"/>
      <c r="R3021" s="216"/>
      <c r="S3021" s="216"/>
      <c r="T3021" s="216"/>
      <c r="U3021" s="216"/>
      <c r="V3021" s="216"/>
    </row>
    <row r="3022" spans="1:22" x14ac:dyDescent="0.3">
      <c r="A3022" s="117">
        <f t="shared" si="209"/>
        <v>0</v>
      </c>
      <c r="B3022" s="117">
        <f t="shared" si="209"/>
        <v>0</v>
      </c>
      <c r="C3022" s="117">
        <f t="shared" si="210"/>
        <v>0</v>
      </c>
      <c r="D3022" s="117">
        <f t="shared" si="211"/>
        <v>9</v>
      </c>
      <c r="E3022" s="117">
        <f t="shared" ref="E3022:E3059" si="213">(E3021)</f>
        <v>9</v>
      </c>
      <c r="F3022" s="117">
        <f>IF(B3022="","",(((E3022+F3078)/(D3022))-10^-0.0000001)^-1)</f>
        <v>0.13888888444717448</v>
      </c>
      <c r="G3022" s="117">
        <f t="shared" si="212"/>
        <v>0.13888888444717448</v>
      </c>
      <c r="H3022" s="117"/>
      <c r="I3022" s="216"/>
      <c r="J3022" s="216"/>
      <c r="K3022" s="216"/>
      <c r="L3022" s="216"/>
      <c r="M3022" s="216"/>
      <c r="N3022" s="216"/>
      <c r="O3022" s="216"/>
      <c r="P3022" s="216"/>
      <c r="Q3022" s="216"/>
      <c r="R3022" s="216"/>
      <c r="S3022" s="216"/>
      <c r="T3022" s="216"/>
      <c r="U3022" s="216"/>
      <c r="V3022" s="216"/>
    </row>
    <row r="3023" spans="1:22" x14ac:dyDescent="0.3">
      <c r="A3023" s="117">
        <f t="shared" si="209"/>
        <v>0</v>
      </c>
      <c r="B3023" s="117">
        <f t="shared" si="209"/>
        <v>0</v>
      </c>
      <c r="C3023" s="117">
        <f t="shared" si="210"/>
        <v>0</v>
      </c>
      <c r="D3023" s="117">
        <f t="shared" si="211"/>
        <v>9</v>
      </c>
      <c r="E3023" s="117">
        <f t="shared" si="213"/>
        <v>9</v>
      </c>
      <c r="F3023" s="117">
        <f>IF(B3023="","",(((E3023+F3078)/(D3023))-10^-0.0000001)^-1)</f>
        <v>0.13888888444717448</v>
      </c>
      <c r="G3023" s="117">
        <f t="shared" si="212"/>
        <v>0.13888888444717448</v>
      </c>
      <c r="H3023" s="117"/>
      <c r="I3023" s="216"/>
      <c r="J3023" s="216"/>
      <c r="K3023" s="216"/>
      <c r="L3023" s="216"/>
      <c r="M3023" s="216"/>
      <c r="N3023" s="216"/>
      <c r="O3023" s="216"/>
      <c r="P3023" s="216"/>
      <c r="Q3023" s="216"/>
      <c r="R3023" s="216"/>
      <c r="S3023" s="216"/>
      <c r="T3023" s="216"/>
      <c r="U3023" s="216"/>
      <c r="V3023" s="216"/>
    </row>
    <row r="3024" spans="1:22" x14ac:dyDescent="0.3">
      <c r="A3024" s="117">
        <f t="shared" si="209"/>
        <v>0</v>
      </c>
      <c r="B3024" s="117">
        <f t="shared" si="209"/>
        <v>0</v>
      </c>
      <c r="C3024" s="117">
        <f t="shared" si="210"/>
        <v>0</v>
      </c>
      <c r="D3024" s="117">
        <f t="shared" si="211"/>
        <v>9</v>
      </c>
      <c r="E3024" s="117">
        <f t="shared" si="213"/>
        <v>9</v>
      </c>
      <c r="F3024" s="117">
        <f>IF(B3024="","",(((E3024+F3078)/(D3024))-10^-0.0000001)^-1)</f>
        <v>0.13888888444717448</v>
      </c>
      <c r="G3024" s="117">
        <f t="shared" si="212"/>
        <v>0.13888888444717448</v>
      </c>
      <c r="H3024" s="117"/>
      <c r="I3024" s="216"/>
      <c r="J3024" s="216"/>
      <c r="K3024" s="216"/>
      <c r="L3024" s="216"/>
      <c r="M3024" s="216"/>
      <c r="N3024" s="216"/>
      <c r="O3024" s="216"/>
      <c r="P3024" s="216"/>
      <c r="Q3024" s="216"/>
      <c r="R3024" s="216"/>
      <c r="S3024" s="216"/>
      <c r="T3024" s="216"/>
      <c r="U3024" s="216"/>
      <c r="V3024" s="216"/>
    </row>
    <row r="3025" spans="1:22" x14ac:dyDescent="0.3">
      <c r="A3025" s="117">
        <f t="shared" si="209"/>
        <v>0</v>
      </c>
      <c r="B3025" s="117">
        <f t="shared" si="209"/>
        <v>0</v>
      </c>
      <c r="C3025" s="117">
        <f t="shared" si="210"/>
        <v>0</v>
      </c>
      <c r="D3025" s="117">
        <f t="shared" si="211"/>
        <v>9</v>
      </c>
      <c r="E3025" s="117">
        <f t="shared" si="213"/>
        <v>9</v>
      </c>
      <c r="F3025" s="117">
        <f>IF(B3025="","",(((E3025+F3078)/(D3025))-10^-0.0000001)^-1)</f>
        <v>0.13888888444717448</v>
      </c>
      <c r="G3025" s="117">
        <f t="shared" si="212"/>
        <v>0.13888888444717448</v>
      </c>
      <c r="H3025" s="117"/>
      <c r="I3025" s="216"/>
      <c r="J3025" s="216"/>
      <c r="K3025" s="216"/>
      <c r="L3025" s="216"/>
      <c r="M3025" s="216"/>
      <c r="N3025" s="216"/>
      <c r="O3025" s="216"/>
      <c r="P3025" s="216"/>
      <c r="Q3025" s="216"/>
      <c r="R3025" s="216"/>
      <c r="S3025" s="216"/>
      <c r="T3025" s="216"/>
      <c r="U3025" s="216"/>
      <c r="V3025" s="216"/>
    </row>
    <row r="3026" spans="1:22" x14ac:dyDescent="0.3">
      <c r="A3026" s="117">
        <f t="shared" si="209"/>
        <v>0</v>
      </c>
      <c r="B3026" s="117">
        <f t="shared" si="209"/>
        <v>0</v>
      </c>
      <c r="C3026" s="117">
        <f t="shared" si="210"/>
        <v>0</v>
      </c>
      <c r="D3026" s="117">
        <f t="shared" si="211"/>
        <v>9</v>
      </c>
      <c r="E3026" s="117">
        <f t="shared" si="213"/>
        <v>9</v>
      </c>
      <c r="F3026" s="117">
        <f>IF(B3026="","",(((E3026+F3078)/(D3026))-10^-0.0000001)^-1)</f>
        <v>0.13888888444717448</v>
      </c>
      <c r="G3026" s="117">
        <f t="shared" si="212"/>
        <v>0.13888888444717448</v>
      </c>
      <c r="H3026" s="117"/>
      <c r="I3026" s="216"/>
      <c r="J3026" s="216"/>
      <c r="K3026" s="216"/>
      <c r="L3026" s="216"/>
      <c r="M3026" s="216"/>
      <c r="N3026" s="216"/>
      <c r="O3026" s="216"/>
      <c r="P3026" s="216"/>
      <c r="Q3026" s="216"/>
      <c r="R3026" s="216"/>
      <c r="S3026" s="216"/>
      <c r="T3026" s="216"/>
      <c r="U3026" s="216"/>
      <c r="V3026" s="216"/>
    </row>
    <row r="3027" spans="1:22" x14ac:dyDescent="0.3">
      <c r="A3027" s="117">
        <f t="shared" si="209"/>
        <v>0</v>
      </c>
      <c r="B3027" s="117">
        <f t="shared" si="209"/>
        <v>0</v>
      </c>
      <c r="C3027" s="117">
        <f t="shared" si="210"/>
        <v>0</v>
      </c>
      <c r="D3027" s="117">
        <f t="shared" si="211"/>
        <v>9</v>
      </c>
      <c r="E3027" s="117">
        <f t="shared" si="213"/>
        <v>9</v>
      </c>
      <c r="F3027" s="117">
        <f>IF(B3027="","",(((E3027+F3078)/(D3027))-10^-0.0000001)^-1)</f>
        <v>0.13888888444717448</v>
      </c>
      <c r="G3027" s="117">
        <f t="shared" si="212"/>
        <v>0.13888888444717448</v>
      </c>
      <c r="H3027" s="117"/>
      <c r="I3027" s="216"/>
      <c r="J3027" s="216"/>
      <c r="K3027" s="216"/>
      <c r="L3027" s="216"/>
      <c r="M3027" s="216"/>
      <c r="N3027" s="216"/>
      <c r="O3027" s="216"/>
      <c r="P3027" s="216"/>
      <c r="Q3027" s="216"/>
      <c r="R3027" s="216"/>
      <c r="S3027" s="216"/>
      <c r="T3027" s="216"/>
      <c r="U3027" s="216"/>
      <c r="V3027" s="216"/>
    </row>
    <row r="3028" spans="1:22" x14ac:dyDescent="0.3">
      <c r="A3028" s="117">
        <f t="shared" si="209"/>
        <v>0</v>
      </c>
      <c r="B3028" s="117">
        <f t="shared" si="209"/>
        <v>0</v>
      </c>
      <c r="C3028" s="117">
        <f t="shared" si="210"/>
        <v>0</v>
      </c>
      <c r="D3028" s="117">
        <f t="shared" si="211"/>
        <v>9</v>
      </c>
      <c r="E3028" s="117">
        <f t="shared" si="213"/>
        <v>9</v>
      </c>
      <c r="F3028" s="117">
        <f>IF(B3028="","",(((E3028+F3078)/(D3028))-10^-0.0000001)^-1)</f>
        <v>0.13888888444717448</v>
      </c>
      <c r="G3028" s="117">
        <f t="shared" si="212"/>
        <v>0.13888888444717448</v>
      </c>
      <c r="H3028" s="117"/>
      <c r="I3028" s="216"/>
      <c r="J3028" s="216"/>
      <c r="K3028" s="216"/>
      <c r="L3028" s="216"/>
      <c r="M3028" s="216"/>
      <c r="N3028" s="216"/>
      <c r="O3028" s="216"/>
      <c r="P3028" s="216"/>
      <c r="Q3028" s="216"/>
      <c r="R3028" s="216"/>
      <c r="S3028" s="216"/>
      <c r="T3028" s="216"/>
      <c r="U3028" s="216"/>
      <c r="V3028" s="216"/>
    </row>
    <row r="3029" spans="1:22" x14ac:dyDescent="0.3">
      <c r="A3029" s="117">
        <f t="shared" si="209"/>
        <v>0</v>
      </c>
      <c r="B3029" s="117">
        <f t="shared" si="209"/>
        <v>0</v>
      </c>
      <c r="C3029" s="117">
        <f t="shared" si="210"/>
        <v>0</v>
      </c>
      <c r="D3029" s="117">
        <f t="shared" si="211"/>
        <v>9</v>
      </c>
      <c r="E3029" s="117">
        <f t="shared" si="213"/>
        <v>9</v>
      </c>
      <c r="F3029" s="117">
        <f>IF(B3029="","",(((E3029+F3078)/(D3029))-10^-0.0000001)^-1)</f>
        <v>0.13888888444717448</v>
      </c>
      <c r="G3029" s="117">
        <f t="shared" si="212"/>
        <v>0.13888888444717448</v>
      </c>
      <c r="H3029" s="117"/>
      <c r="I3029" s="216"/>
      <c r="J3029" s="216"/>
      <c r="K3029" s="216"/>
      <c r="L3029" s="216"/>
      <c r="M3029" s="216"/>
      <c r="N3029" s="216"/>
      <c r="O3029" s="216"/>
      <c r="P3029" s="216"/>
      <c r="Q3029" s="216"/>
      <c r="R3029" s="216"/>
      <c r="S3029" s="216"/>
      <c r="T3029" s="216"/>
      <c r="U3029" s="216"/>
      <c r="V3029" s="216"/>
    </row>
    <row r="3030" spans="1:22" x14ac:dyDescent="0.3">
      <c r="A3030" s="117">
        <f t="shared" si="209"/>
        <v>0</v>
      </c>
      <c r="B3030" s="117">
        <f t="shared" si="209"/>
        <v>0</v>
      </c>
      <c r="C3030" s="117">
        <f t="shared" si="210"/>
        <v>0</v>
      </c>
      <c r="D3030" s="117">
        <f t="shared" si="211"/>
        <v>9</v>
      </c>
      <c r="E3030" s="117">
        <f t="shared" si="213"/>
        <v>9</v>
      </c>
      <c r="F3030" s="117">
        <f>IF(B3030="","",(((E3030+F3078)/(D3030))-10^-0.0000001)^-1)</f>
        <v>0.13888888444717448</v>
      </c>
      <c r="G3030" s="117">
        <f t="shared" si="212"/>
        <v>0.13888888444717448</v>
      </c>
      <c r="H3030" s="117"/>
      <c r="I3030" s="216"/>
      <c r="J3030" s="216"/>
      <c r="K3030" s="216"/>
      <c r="L3030" s="216"/>
      <c r="M3030" s="216"/>
      <c r="N3030" s="216"/>
      <c r="O3030" s="216"/>
      <c r="P3030" s="216"/>
      <c r="Q3030" s="216"/>
      <c r="R3030" s="216"/>
      <c r="S3030" s="216"/>
      <c r="T3030" s="216"/>
      <c r="U3030" s="216"/>
      <c r="V3030" s="216"/>
    </row>
    <row r="3031" spans="1:22" x14ac:dyDescent="0.3">
      <c r="A3031" s="117">
        <f t="shared" si="209"/>
        <v>0</v>
      </c>
      <c r="B3031" s="117">
        <f t="shared" si="209"/>
        <v>0</v>
      </c>
      <c r="C3031" s="117">
        <f t="shared" si="210"/>
        <v>0</v>
      </c>
      <c r="D3031" s="117">
        <f t="shared" si="211"/>
        <v>9</v>
      </c>
      <c r="E3031" s="117">
        <f t="shared" si="213"/>
        <v>9</v>
      </c>
      <c r="F3031" s="117">
        <f>IF(B3031="","",(((E3031+F3078)/(D3031))-10^-0.0000001)^-1)</f>
        <v>0.13888888444717448</v>
      </c>
      <c r="G3031" s="117">
        <f t="shared" si="212"/>
        <v>0.13888888444717448</v>
      </c>
      <c r="H3031" s="117"/>
      <c r="I3031" s="216"/>
      <c r="J3031" s="216"/>
      <c r="K3031" s="216"/>
      <c r="L3031" s="216"/>
      <c r="M3031" s="216"/>
      <c r="N3031" s="216"/>
      <c r="O3031" s="216"/>
      <c r="P3031" s="216"/>
      <c r="Q3031" s="216"/>
      <c r="R3031" s="216"/>
      <c r="S3031" s="216"/>
      <c r="T3031" s="216"/>
      <c r="U3031" s="216"/>
      <c r="V3031" s="216"/>
    </row>
    <row r="3032" spans="1:22" x14ac:dyDescent="0.3">
      <c r="A3032" s="117">
        <f t="shared" si="209"/>
        <v>0</v>
      </c>
      <c r="B3032" s="117">
        <f t="shared" si="209"/>
        <v>0</v>
      </c>
      <c r="C3032" s="117">
        <f t="shared" si="210"/>
        <v>0</v>
      </c>
      <c r="D3032" s="117">
        <f t="shared" si="211"/>
        <v>9</v>
      </c>
      <c r="E3032" s="117">
        <f t="shared" si="213"/>
        <v>9</v>
      </c>
      <c r="F3032" s="117">
        <f>IF(B3032="","",(((E3032+F3078)/(D3032))-10^-0.0000001)^-1)</f>
        <v>0.13888888444717448</v>
      </c>
      <c r="G3032" s="117">
        <f t="shared" si="212"/>
        <v>0.13888888444717448</v>
      </c>
      <c r="H3032" s="117"/>
      <c r="I3032" s="216"/>
      <c r="J3032" s="216"/>
      <c r="K3032" s="216"/>
      <c r="L3032" s="216"/>
      <c r="M3032" s="216"/>
      <c r="N3032" s="216"/>
      <c r="O3032" s="216"/>
      <c r="P3032" s="216"/>
      <c r="Q3032" s="216"/>
      <c r="R3032" s="216"/>
      <c r="S3032" s="216"/>
      <c r="T3032" s="216"/>
      <c r="U3032" s="216"/>
      <c r="V3032" s="216"/>
    </row>
    <row r="3033" spans="1:22" x14ac:dyDescent="0.3">
      <c r="A3033" s="117">
        <f t="shared" si="209"/>
        <v>0</v>
      </c>
      <c r="B3033" s="117">
        <f t="shared" si="209"/>
        <v>0</v>
      </c>
      <c r="C3033" s="117">
        <f t="shared" si="210"/>
        <v>0</v>
      </c>
      <c r="D3033" s="117">
        <f t="shared" si="211"/>
        <v>9</v>
      </c>
      <c r="E3033" s="117">
        <f t="shared" si="213"/>
        <v>9</v>
      </c>
      <c r="F3033" s="117">
        <f>IF(B3033="","",(((E3033+F3078)/(D3033))-10^-0.0000001)^-1)</f>
        <v>0.13888888444717448</v>
      </c>
      <c r="G3033" s="117">
        <f t="shared" si="212"/>
        <v>0.13888888444717448</v>
      </c>
      <c r="H3033" s="117"/>
      <c r="I3033" s="216"/>
      <c r="J3033" s="216"/>
      <c r="K3033" s="216"/>
      <c r="L3033" s="216"/>
      <c r="M3033" s="216"/>
      <c r="N3033" s="216"/>
      <c r="O3033" s="216"/>
      <c r="P3033" s="216"/>
      <c r="Q3033" s="216"/>
      <c r="R3033" s="216"/>
      <c r="S3033" s="216"/>
      <c r="T3033" s="216"/>
      <c r="U3033" s="216"/>
      <c r="V3033" s="216"/>
    </row>
    <row r="3034" spans="1:22" x14ac:dyDescent="0.3">
      <c r="A3034" s="117">
        <f t="shared" si="209"/>
        <v>0</v>
      </c>
      <c r="B3034" s="117">
        <f t="shared" si="209"/>
        <v>0</v>
      </c>
      <c r="C3034" s="117">
        <f t="shared" si="210"/>
        <v>0</v>
      </c>
      <c r="D3034" s="117">
        <f t="shared" si="211"/>
        <v>9</v>
      </c>
      <c r="E3034" s="117">
        <f t="shared" si="213"/>
        <v>9</v>
      </c>
      <c r="F3034" s="117">
        <f>IF(B3034="","",(((E3034+F3078)/(D3034))-10^-0.0000001)^-1)</f>
        <v>0.13888888444717448</v>
      </c>
      <c r="G3034" s="117">
        <f t="shared" si="212"/>
        <v>0.13888888444717448</v>
      </c>
      <c r="H3034" s="117"/>
      <c r="I3034" s="216"/>
      <c r="J3034" s="216"/>
      <c r="K3034" s="216"/>
      <c r="L3034" s="216"/>
      <c r="M3034" s="216"/>
      <c r="N3034" s="216"/>
      <c r="O3034" s="216"/>
      <c r="P3034" s="216"/>
      <c r="Q3034" s="216"/>
      <c r="R3034" s="216"/>
      <c r="S3034" s="216"/>
      <c r="T3034" s="216"/>
      <c r="U3034" s="216"/>
      <c r="V3034" s="216"/>
    </row>
    <row r="3035" spans="1:22" x14ac:dyDescent="0.3">
      <c r="A3035" s="117">
        <f t="shared" si="209"/>
        <v>0</v>
      </c>
      <c r="B3035" s="117">
        <f t="shared" si="209"/>
        <v>0</v>
      </c>
      <c r="C3035" s="117">
        <f t="shared" si="210"/>
        <v>0</v>
      </c>
      <c r="D3035" s="117">
        <f t="shared" si="211"/>
        <v>9</v>
      </c>
      <c r="E3035" s="117">
        <f t="shared" si="213"/>
        <v>9</v>
      </c>
      <c r="F3035" s="117">
        <f>IF(B3035="","",(((E3035+F3078)/(D3035))-10^-0.0000001)^-1)</f>
        <v>0.13888888444717448</v>
      </c>
      <c r="G3035" s="117">
        <f t="shared" si="212"/>
        <v>0.13888888444717448</v>
      </c>
      <c r="H3035" s="117"/>
      <c r="I3035" s="216"/>
      <c r="J3035" s="216"/>
      <c r="K3035" s="216"/>
      <c r="L3035" s="216"/>
      <c r="M3035" s="216"/>
      <c r="N3035" s="216"/>
      <c r="O3035" s="216"/>
      <c r="P3035" s="216"/>
      <c r="Q3035" s="216"/>
      <c r="R3035" s="216"/>
      <c r="S3035" s="216"/>
      <c r="T3035" s="216"/>
      <c r="U3035" s="216"/>
      <c r="V3035" s="216"/>
    </row>
    <row r="3036" spans="1:22" x14ac:dyDescent="0.3">
      <c r="A3036" s="117" t="str">
        <f t="shared" si="209"/>
        <v>Vorgaben (xWP1 - xs - xWP2)</v>
      </c>
      <c r="B3036" s="117">
        <f t="shared" si="209"/>
        <v>9</v>
      </c>
      <c r="C3036" s="117" t="e">
        <f t="shared" si="210"/>
        <v>#VALUE!</v>
      </c>
      <c r="D3036" s="117">
        <f t="shared" si="211"/>
        <v>9</v>
      </c>
      <c r="E3036" s="117">
        <f t="shared" si="213"/>
        <v>9</v>
      </c>
      <c r="F3036" s="117">
        <f>IF(B3036="","",(((E3036+F3078)/(D3036))-10^-0.0000001)^-1)</f>
        <v>0.13888888444717448</v>
      </c>
      <c r="G3036" s="117">
        <f t="shared" si="212"/>
        <v>0.13888888444717448</v>
      </c>
      <c r="H3036" s="117"/>
      <c r="I3036" s="216"/>
      <c r="J3036" s="216"/>
      <c r="K3036" s="216"/>
      <c r="L3036" s="216"/>
      <c r="M3036" s="216"/>
      <c r="N3036" s="216"/>
      <c r="O3036" s="216"/>
      <c r="P3036" s="216"/>
      <c r="Q3036" s="216"/>
      <c r="R3036" s="216"/>
      <c r="S3036" s="216"/>
      <c r="T3036" s="216"/>
      <c r="U3036" s="216"/>
      <c r="V3036" s="216"/>
    </row>
    <row r="3037" spans="1:22" x14ac:dyDescent="0.3">
      <c r="A3037" s="117" t="str">
        <f t="shared" si="209"/>
        <v>Berechnet (x1% - X50% - x99%)</v>
      </c>
      <c r="B3037" s="117">
        <f t="shared" si="209"/>
        <v>6.92</v>
      </c>
      <c r="C3037" s="117" t="e">
        <f t="shared" si="210"/>
        <v>#VALUE!</v>
      </c>
      <c r="D3037" s="117">
        <f t="shared" si="211"/>
        <v>6.92</v>
      </c>
      <c r="E3037" s="117">
        <f t="shared" si="213"/>
        <v>9</v>
      </c>
      <c r="F3037" s="117">
        <f>IF(B3037="","",(((E3037+F3078)/(D3037))-10^-0.0000001)^-1)</f>
        <v>0.10346889705642687</v>
      </c>
      <c r="G3037" s="117">
        <f t="shared" si="212"/>
        <v>0.10346889705642687</v>
      </c>
      <c r="H3037" s="117"/>
      <c r="I3037" s="216"/>
      <c r="J3037" s="216"/>
      <c r="K3037" s="216"/>
      <c r="L3037" s="216"/>
      <c r="M3037" s="216"/>
      <c r="N3037" s="216"/>
      <c r="O3037" s="216"/>
      <c r="P3037" s="216"/>
      <c r="Q3037" s="216"/>
      <c r="R3037" s="216"/>
      <c r="S3037" s="216"/>
      <c r="T3037" s="216"/>
      <c r="U3037" s="216"/>
      <c r="V3037" s="216"/>
    </row>
    <row r="3038" spans="1:22" x14ac:dyDescent="0.3">
      <c r="A3038" s="117" t="str">
        <f t="shared" si="209"/>
        <v>Abfrage:</v>
      </c>
      <c r="B3038" s="117">
        <f t="shared" si="209"/>
        <v>0</v>
      </c>
      <c r="C3038" s="117" t="e">
        <f t="shared" si="210"/>
        <v>#VALUE!</v>
      </c>
      <c r="D3038" s="117">
        <f t="shared" si="211"/>
        <v>9</v>
      </c>
      <c r="E3038" s="117">
        <f t="shared" si="213"/>
        <v>9</v>
      </c>
      <c r="F3038" s="117">
        <f>IF(B3038="","",(((E3038+F3078)/(D3038))-10^-0.0000001)^-1)</f>
        <v>0.13888888444717448</v>
      </c>
      <c r="G3038" s="117">
        <f t="shared" si="212"/>
        <v>0.13888888444717448</v>
      </c>
      <c r="H3038" s="117"/>
      <c r="I3038" s="216"/>
      <c r="J3038" s="216"/>
      <c r="K3038" s="216"/>
      <c r="L3038" s="216"/>
      <c r="M3038" s="216"/>
      <c r="N3038" s="216"/>
      <c r="O3038" s="216"/>
      <c r="P3038" s="216"/>
      <c r="Q3038" s="216"/>
      <c r="R3038" s="216"/>
      <c r="S3038" s="216"/>
      <c r="T3038" s="216"/>
      <c r="U3038" s="216"/>
      <c r="V3038" s="216"/>
    </row>
    <row r="3039" spans="1:22" x14ac:dyDescent="0.3">
      <c r="A3039" s="117" t="str">
        <f t="shared" si="209"/>
        <v>Wenn x = (B23 ≤Abfrage≤ D23)</v>
      </c>
      <c r="B3039" s="117">
        <f t="shared" si="209"/>
        <v>6.92</v>
      </c>
      <c r="C3039" s="117" t="e">
        <f t="shared" si="210"/>
        <v>#VALUE!</v>
      </c>
      <c r="D3039" s="117">
        <f t="shared" si="211"/>
        <v>6.92</v>
      </c>
      <c r="E3039" s="117">
        <f t="shared" si="213"/>
        <v>9</v>
      </c>
      <c r="F3039" s="117">
        <f>IF(B3039="","",(((E3039+F3078)/(D3039))-10^-0.0000001)^-1)</f>
        <v>0.10346889705642687</v>
      </c>
      <c r="G3039" s="117">
        <f t="shared" si="212"/>
        <v>0.10346889705642687</v>
      </c>
      <c r="H3039" s="117"/>
      <c r="I3039" s="216"/>
      <c r="J3039" s="216"/>
      <c r="K3039" s="216"/>
      <c r="L3039" s="216"/>
      <c r="M3039" s="216"/>
      <c r="N3039" s="216"/>
      <c r="O3039" s="216"/>
      <c r="P3039" s="216"/>
      <c r="Q3039" s="216"/>
      <c r="R3039" s="216"/>
      <c r="S3039" s="216"/>
      <c r="T3039" s="216"/>
      <c r="U3039" s="216"/>
      <c r="V3039" s="216"/>
    </row>
    <row r="3040" spans="1:22" x14ac:dyDescent="0.3">
      <c r="A3040" s="117" t="str">
        <f t="shared" ref="A3040:B3059" si="214">A26</f>
        <v>Wenn y [%] = (1≤ Abfrage ≤99)</v>
      </c>
      <c r="B3040" s="117">
        <f t="shared" si="214"/>
        <v>1</v>
      </c>
      <c r="C3040" s="117" t="e">
        <f t="shared" si="210"/>
        <v>#VALUE!</v>
      </c>
      <c r="D3040" s="117">
        <f t="shared" si="211"/>
        <v>1</v>
      </c>
      <c r="E3040" s="117">
        <f t="shared" si="213"/>
        <v>9</v>
      </c>
      <c r="F3040" s="117">
        <f>IF(B3040="","",(((E3040+F3078)/(D3040))-10^-0.0000001)^-1)</f>
        <v>1.3736263692817429E-2</v>
      </c>
      <c r="G3040" s="117">
        <f t="shared" si="212"/>
        <v>1.3736263692817429E-2</v>
      </c>
      <c r="H3040" s="117"/>
      <c r="I3040" s="216"/>
      <c r="J3040" s="216"/>
      <c r="K3040" s="216"/>
      <c r="L3040" s="216"/>
      <c r="M3040" s="216"/>
      <c r="N3040" s="216"/>
      <c r="O3040" s="216"/>
      <c r="P3040" s="216"/>
      <c r="Q3040" s="216"/>
      <c r="R3040" s="216"/>
      <c r="S3040" s="216"/>
      <c r="T3040" s="216"/>
      <c r="U3040" s="216"/>
      <c r="V3040" s="216"/>
    </row>
    <row r="3041" spans="1:22" x14ac:dyDescent="0.3">
      <c r="A3041" s="117">
        <f t="shared" si="214"/>
        <v>0</v>
      </c>
      <c r="B3041" s="117">
        <f t="shared" si="214"/>
        <v>0</v>
      </c>
      <c r="C3041" s="117">
        <f t="shared" si="210"/>
        <v>0</v>
      </c>
      <c r="D3041" s="117">
        <f t="shared" si="211"/>
        <v>9</v>
      </c>
      <c r="E3041" s="117">
        <f t="shared" si="213"/>
        <v>9</v>
      </c>
      <c r="F3041" s="117">
        <f>IF(B3041="","",(((E3041+F3078)/(D3041))-10^-0.0000001)^-1)</f>
        <v>0.13888888444717448</v>
      </c>
      <c r="G3041" s="117">
        <f t="shared" si="212"/>
        <v>0.13888888444717448</v>
      </c>
      <c r="H3041" s="117"/>
      <c r="I3041" s="216"/>
      <c r="J3041" s="216"/>
      <c r="K3041" s="216"/>
      <c r="L3041" s="216"/>
      <c r="M3041" s="216"/>
      <c r="N3041" s="216"/>
      <c r="O3041" s="216"/>
      <c r="P3041" s="216"/>
      <c r="Q3041" s="216"/>
      <c r="R3041" s="216"/>
      <c r="S3041" s="216"/>
      <c r="T3041" s="216"/>
      <c r="U3041" s="216"/>
      <c r="V3041" s="216"/>
    </row>
    <row r="3042" spans="1:22" x14ac:dyDescent="0.3">
      <c r="A3042" s="117">
        <f t="shared" si="214"/>
        <v>0</v>
      </c>
      <c r="B3042" s="117">
        <f t="shared" si="214"/>
        <v>0</v>
      </c>
      <c r="C3042" s="117">
        <f t="shared" si="210"/>
        <v>0</v>
      </c>
      <c r="D3042" s="117">
        <f t="shared" si="211"/>
        <v>9</v>
      </c>
      <c r="E3042" s="117">
        <f t="shared" si="213"/>
        <v>9</v>
      </c>
      <c r="F3042" s="117">
        <f>IF(B3042="","",(((E3042+F3078)/(D3042))-10^-0.0000001)^-1)</f>
        <v>0.13888888444717448</v>
      </c>
      <c r="G3042" s="117">
        <f t="shared" si="212"/>
        <v>0.13888888444717448</v>
      </c>
      <c r="H3042" s="117"/>
      <c r="I3042" s="216"/>
      <c r="J3042" s="216"/>
      <c r="K3042" s="216"/>
      <c r="L3042" s="216"/>
      <c r="M3042" s="216"/>
      <c r="N3042" s="216"/>
      <c r="O3042" s="216"/>
      <c r="P3042" s="216"/>
      <c r="Q3042" s="216"/>
      <c r="R3042" s="216"/>
      <c r="S3042" s="216"/>
      <c r="T3042" s="216"/>
      <c r="U3042" s="216"/>
      <c r="V3042" s="216"/>
    </row>
    <row r="3043" spans="1:22" x14ac:dyDescent="0.3">
      <c r="A3043" s="117">
        <f t="shared" si="214"/>
        <v>0</v>
      </c>
      <c r="B3043" s="117">
        <f t="shared" si="214"/>
        <v>0</v>
      </c>
      <c r="C3043" s="117">
        <f t="shared" si="210"/>
        <v>0</v>
      </c>
      <c r="D3043" s="117">
        <f t="shared" si="211"/>
        <v>9</v>
      </c>
      <c r="E3043" s="117">
        <f t="shared" si="213"/>
        <v>9</v>
      </c>
      <c r="F3043" s="117">
        <f>IF(B3043="","",(((E3043+F3078)/(D3043))-10^-0.0000001)^-1)</f>
        <v>0.13888888444717448</v>
      </c>
      <c r="G3043" s="117">
        <f t="shared" si="212"/>
        <v>0.13888888444717448</v>
      </c>
      <c r="H3043" s="117"/>
      <c r="I3043" s="216"/>
      <c r="J3043" s="216"/>
      <c r="K3043" s="216"/>
      <c r="L3043" s="216"/>
      <c r="M3043" s="216"/>
      <c r="N3043" s="216"/>
      <c r="O3043" s="216"/>
      <c r="P3043" s="216"/>
      <c r="Q3043" s="216"/>
      <c r="R3043" s="216"/>
      <c r="S3043" s="216"/>
      <c r="T3043" s="216"/>
      <c r="U3043" s="216"/>
      <c r="V3043" s="216"/>
    </row>
    <row r="3044" spans="1:22" x14ac:dyDescent="0.3">
      <c r="A3044" s="117">
        <f t="shared" si="214"/>
        <v>0</v>
      </c>
      <c r="B3044" s="117">
        <f t="shared" si="214"/>
        <v>0</v>
      </c>
      <c r="C3044" s="117">
        <f t="shared" si="210"/>
        <v>0</v>
      </c>
      <c r="D3044" s="117">
        <f t="shared" si="211"/>
        <v>9</v>
      </c>
      <c r="E3044" s="117">
        <f t="shared" si="213"/>
        <v>9</v>
      </c>
      <c r="F3044" s="117">
        <f>IF(B3044="","",(((E3044+F3078)/(D3044))-10^-0.0000001)^-1)</f>
        <v>0.13888888444717448</v>
      </c>
      <c r="G3044" s="117">
        <f t="shared" si="212"/>
        <v>0.13888888444717448</v>
      </c>
      <c r="H3044" s="117"/>
      <c r="I3044" s="216"/>
      <c r="J3044" s="216"/>
      <c r="K3044" s="216"/>
      <c r="L3044" s="216"/>
      <c r="M3044" s="216"/>
      <c r="N3044" s="216"/>
      <c r="O3044" s="216"/>
      <c r="P3044" s="216"/>
      <c r="Q3044" s="216"/>
      <c r="R3044" s="216"/>
      <c r="S3044" s="216"/>
      <c r="T3044" s="216"/>
      <c r="U3044" s="216"/>
      <c r="V3044" s="216"/>
    </row>
    <row r="3045" spans="1:22" x14ac:dyDescent="0.3">
      <c r="A3045" s="117">
        <f t="shared" si="214"/>
        <v>0</v>
      </c>
      <c r="B3045" s="117">
        <f t="shared" si="214"/>
        <v>0</v>
      </c>
      <c r="C3045" s="117">
        <f t="shared" si="210"/>
        <v>0</v>
      </c>
      <c r="D3045" s="117">
        <f t="shared" si="211"/>
        <v>9</v>
      </c>
      <c r="E3045" s="117">
        <f t="shared" si="213"/>
        <v>9</v>
      </c>
      <c r="F3045" s="117">
        <f>IF(B3045="","",(((E3045+F3078)/(D3045))-10^-0.0000001)^-1)</f>
        <v>0.13888888444717448</v>
      </c>
      <c r="G3045" s="117">
        <f t="shared" si="212"/>
        <v>0.13888888444717448</v>
      </c>
      <c r="H3045" s="117"/>
      <c r="I3045" s="216"/>
      <c r="J3045" s="216"/>
      <c r="K3045" s="216"/>
      <c r="L3045" s="216"/>
      <c r="M3045" s="216"/>
      <c r="N3045" s="216"/>
      <c r="O3045" s="216"/>
      <c r="P3045" s="216"/>
      <c r="Q3045" s="216"/>
      <c r="R3045" s="216"/>
      <c r="S3045" s="216"/>
      <c r="T3045" s="216"/>
      <c r="U3045" s="216"/>
      <c r="V3045" s="216"/>
    </row>
    <row r="3046" spans="1:22" x14ac:dyDescent="0.3">
      <c r="A3046" s="117">
        <f t="shared" si="214"/>
        <v>0</v>
      </c>
      <c r="B3046" s="117">
        <f t="shared" si="214"/>
        <v>0</v>
      </c>
      <c r="C3046" s="117">
        <f t="shared" si="210"/>
        <v>0</v>
      </c>
      <c r="D3046" s="117">
        <f t="shared" si="211"/>
        <v>9</v>
      </c>
      <c r="E3046" s="117">
        <f t="shared" si="213"/>
        <v>9</v>
      </c>
      <c r="F3046" s="117">
        <f>IF(B3046="","",(((E3046+F3078)/(D3046))-10^-0.0000001)^-1)</f>
        <v>0.13888888444717448</v>
      </c>
      <c r="G3046" s="117">
        <f t="shared" si="212"/>
        <v>0.13888888444717448</v>
      </c>
      <c r="H3046" s="117"/>
      <c r="I3046" s="216"/>
      <c r="J3046" s="216"/>
      <c r="K3046" s="216"/>
      <c r="L3046" s="216"/>
      <c r="M3046" s="216"/>
      <c r="N3046" s="216"/>
      <c r="O3046" s="216"/>
      <c r="P3046" s="216"/>
      <c r="Q3046" s="216"/>
      <c r="R3046" s="216"/>
      <c r="S3046" s="216"/>
      <c r="T3046" s="216"/>
      <c r="U3046" s="216"/>
      <c r="V3046" s="216"/>
    </row>
    <row r="3047" spans="1:22" x14ac:dyDescent="0.3">
      <c r="A3047" s="117">
        <f t="shared" si="214"/>
        <v>0</v>
      </c>
      <c r="B3047" s="117">
        <f t="shared" si="214"/>
        <v>0</v>
      </c>
      <c r="C3047" s="117">
        <f t="shared" si="210"/>
        <v>0</v>
      </c>
      <c r="D3047" s="117">
        <f t="shared" si="211"/>
        <v>9</v>
      </c>
      <c r="E3047" s="117">
        <f t="shared" si="213"/>
        <v>9</v>
      </c>
      <c r="F3047" s="117">
        <f>IF(B3047="","",(((E3047+F3078)/(D3047))-10^-0.0000001)^-1)</f>
        <v>0.13888888444717448</v>
      </c>
      <c r="G3047" s="117">
        <f t="shared" si="212"/>
        <v>0.13888888444717448</v>
      </c>
      <c r="H3047" s="117"/>
      <c r="I3047" s="216"/>
      <c r="J3047" s="216"/>
      <c r="K3047" s="216"/>
      <c r="L3047" s="216"/>
      <c r="M3047" s="216"/>
      <c r="N3047" s="216"/>
      <c r="O3047" s="216"/>
      <c r="P3047" s="216"/>
      <c r="Q3047" s="216"/>
      <c r="R3047" s="216"/>
      <c r="S3047" s="216"/>
      <c r="T3047" s="216"/>
      <c r="U3047" s="216"/>
      <c r="V3047" s="216"/>
    </row>
    <row r="3048" spans="1:22" x14ac:dyDescent="0.3">
      <c r="A3048" s="117">
        <f t="shared" si="214"/>
        <v>0</v>
      </c>
      <c r="B3048" s="117">
        <f t="shared" si="214"/>
        <v>0</v>
      </c>
      <c r="C3048" s="117">
        <f t="shared" si="210"/>
        <v>0</v>
      </c>
      <c r="D3048" s="117">
        <f t="shared" si="211"/>
        <v>9</v>
      </c>
      <c r="E3048" s="117">
        <f t="shared" si="213"/>
        <v>9</v>
      </c>
      <c r="F3048" s="117">
        <f>IF(B3048="","",(((E3048+F3078)/(D3048))-10^-0.0000001)^-1)</f>
        <v>0.13888888444717448</v>
      </c>
      <c r="G3048" s="117">
        <f t="shared" si="212"/>
        <v>0.13888888444717448</v>
      </c>
      <c r="H3048" s="117"/>
      <c r="I3048" s="216"/>
      <c r="J3048" s="216"/>
      <c r="K3048" s="216"/>
      <c r="L3048" s="216"/>
      <c r="M3048" s="216"/>
      <c r="N3048" s="216"/>
      <c r="O3048" s="216"/>
      <c r="P3048" s="216"/>
      <c r="Q3048" s="216"/>
      <c r="R3048" s="216"/>
      <c r="S3048" s="216"/>
      <c r="T3048" s="216"/>
      <c r="U3048" s="216"/>
      <c r="V3048" s="216"/>
    </row>
    <row r="3049" spans="1:22" x14ac:dyDescent="0.3">
      <c r="A3049" s="117">
        <f t="shared" si="214"/>
        <v>0</v>
      </c>
      <c r="B3049" s="117">
        <f t="shared" si="214"/>
        <v>0</v>
      </c>
      <c r="C3049" s="117">
        <f t="shared" si="210"/>
        <v>0</v>
      </c>
      <c r="D3049" s="117">
        <f t="shared" si="211"/>
        <v>9</v>
      </c>
      <c r="E3049" s="117">
        <f t="shared" si="213"/>
        <v>9</v>
      </c>
      <c r="F3049" s="117">
        <f>IF(B3049="","",(((E3049+F3078)/(D3049))-10^-0.0000001)^-1)</f>
        <v>0.13888888444717448</v>
      </c>
      <c r="G3049" s="117">
        <f t="shared" si="212"/>
        <v>0.13888888444717448</v>
      </c>
      <c r="H3049" s="117"/>
      <c r="I3049" s="216"/>
      <c r="J3049" s="216"/>
      <c r="K3049" s="216"/>
      <c r="L3049" s="216"/>
      <c r="M3049" s="216"/>
      <c r="N3049" s="216"/>
      <c r="O3049" s="216"/>
      <c r="P3049" s="216"/>
      <c r="Q3049" s="216"/>
      <c r="R3049" s="216"/>
      <c r="S3049" s="216"/>
      <c r="T3049" s="216"/>
      <c r="U3049" s="216"/>
      <c r="V3049" s="216"/>
    </row>
    <row r="3050" spans="1:22" x14ac:dyDescent="0.3">
      <c r="A3050" s="117">
        <f t="shared" si="214"/>
        <v>0</v>
      </c>
      <c r="B3050" s="117">
        <f t="shared" si="214"/>
        <v>0</v>
      </c>
      <c r="C3050" s="117">
        <f t="shared" si="210"/>
        <v>0</v>
      </c>
      <c r="D3050" s="117">
        <f t="shared" si="211"/>
        <v>9</v>
      </c>
      <c r="E3050" s="117">
        <f t="shared" si="213"/>
        <v>9</v>
      </c>
      <c r="F3050" s="117">
        <f>IF(B3050="","",(((E3050+F3078)/(D3050))-10^-0.0000001)^-1)</f>
        <v>0.13888888444717448</v>
      </c>
      <c r="G3050" s="117">
        <f t="shared" si="212"/>
        <v>0.13888888444717448</v>
      </c>
      <c r="H3050" s="117"/>
      <c r="I3050" s="216"/>
      <c r="J3050" s="216"/>
      <c r="K3050" s="216"/>
      <c r="L3050" s="216"/>
      <c r="M3050" s="216"/>
      <c r="N3050" s="216"/>
      <c r="O3050" s="216"/>
      <c r="P3050" s="216"/>
      <c r="Q3050" s="216"/>
      <c r="R3050" s="216"/>
      <c r="S3050" s="216"/>
      <c r="T3050" s="216"/>
      <c r="U3050" s="216"/>
      <c r="V3050" s="216"/>
    </row>
    <row r="3051" spans="1:22" x14ac:dyDescent="0.3">
      <c r="A3051" s="117">
        <f t="shared" si="214"/>
        <v>0</v>
      </c>
      <c r="B3051" s="117">
        <f t="shared" si="214"/>
        <v>0</v>
      </c>
      <c r="C3051" s="117">
        <f t="shared" si="210"/>
        <v>0</v>
      </c>
      <c r="D3051" s="117">
        <f t="shared" si="211"/>
        <v>9</v>
      </c>
      <c r="E3051" s="117">
        <f t="shared" si="213"/>
        <v>9</v>
      </c>
      <c r="F3051" s="117">
        <f>IF(B3051="","",(((E3051+F3078)/(D3051))-10^-0.0000001)^-1)</f>
        <v>0.13888888444717448</v>
      </c>
      <c r="G3051" s="117">
        <f t="shared" si="212"/>
        <v>0.13888888444717448</v>
      </c>
      <c r="H3051" s="117"/>
      <c r="I3051" s="216"/>
      <c r="J3051" s="216"/>
      <c r="K3051" s="216"/>
      <c r="L3051" s="216"/>
      <c r="M3051" s="216"/>
      <c r="N3051" s="216"/>
      <c r="O3051" s="216"/>
      <c r="P3051" s="216"/>
      <c r="Q3051" s="216"/>
      <c r="R3051" s="216"/>
      <c r="S3051" s="216"/>
      <c r="T3051" s="216"/>
      <c r="U3051" s="216"/>
      <c r="V3051" s="216"/>
    </row>
    <row r="3052" spans="1:22" x14ac:dyDescent="0.3">
      <c r="A3052" s="117">
        <f t="shared" si="214"/>
        <v>0</v>
      </c>
      <c r="B3052" s="117">
        <f t="shared" si="214"/>
        <v>0</v>
      </c>
      <c r="C3052" s="117">
        <f t="shared" si="210"/>
        <v>0</v>
      </c>
      <c r="D3052" s="117">
        <f t="shared" si="211"/>
        <v>9</v>
      </c>
      <c r="E3052" s="117">
        <f t="shared" si="213"/>
        <v>9</v>
      </c>
      <c r="F3052" s="117">
        <f>IF(B3052="","",(((E3052+F3078)/(D3052))-10^-0.0000001)^-1)</f>
        <v>0.13888888444717448</v>
      </c>
      <c r="G3052" s="117">
        <f t="shared" si="212"/>
        <v>0.13888888444717448</v>
      </c>
      <c r="H3052" s="117"/>
      <c r="I3052" s="216"/>
      <c r="J3052" s="216"/>
      <c r="K3052" s="216"/>
      <c r="L3052" s="216"/>
      <c r="M3052" s="216"/>
      <c r="N3052" s="216"/>
      <c r="O3052" s="216"/>
      <c r="P3052" s="216"/>
      <c r="Q3052" s="216"/>
      <c r="R3052" s="216"/>
      <c r="S3052" s="216"/>
      <c r="T3052" s="216"/>
      <c r="U3052" s="216"/>
      <c r="V3052" s="216"/>
    </row>
    <row r="3053" spans="1:22" x14ac:dyDescent="0.3">
      <c r="A3053" s="117">
        <f t="shared" si="214"/>
        <v>0</v>
      </c>
      <c r="B3053" s="117">
        <f t="shared" si="214"/>
        <v>0</v>
      </c>
      <c r="C3053" s="117">
        <f t="shared" si="210"/>
        <v>0</v>
      </c>
      <c r="D3053" s="117">
        <f t="shared" si="211"/>
        <v>9</v>
      </c>
      <c r="E3053" s="117">
        <f t="shared" si="213"/>
        <v>9</v>
      </c>
      <c r="F3053" s="117">
        <f>IF(B3053="","",(((E3053+F3078)/(D3053))-10^-0.0000001)^-1)</f>
        <v>0.13888888444717448</v>
      </c>
      <c r="G3053" s="117">
        <f t="shared" si="212"/>
        <v>0.13888888444717448</v>
      </c>
      <c r="H3053" s="117"/>
      <c r="I3053" s="216"/>
      <c r="J3053" s="216"/>
      <c r="K3053" s="216"/>
      <c r="L3053" s="216"/>
      <c r="M3053" s="216"/>
      <c r="N3053" s="216"/>
      <c r="O3053" s="216"/>
      <c r="P3053" s="216"/>
      <c r="Q3053" s="216"/>
      <c r="R3053" s="216"/>
      <c r="S3053" s="216"/>
      <c r="T3053" s="216"/>
      <c r="U3053" s="216"/>
      <c r="V3053" s="216"/>
    </row>
    <row r="3054" spans="1:22" x14ac:dyDescent="0.3">
      <c r="A3054" s="117">
        <f t="shared" si="214"/>
        <v>0</v>
      </c>
      <c r="B3054" s="117">
        <f t="shared" si="214"/>
        <v>0</v>
      </c>
      <c r="C3054" s="117">
        <f t="shared" si="210"/>
        <v>0</v>
      </c>
      <c r="D3054" s="117">
        <f t="shared" si="211"/>
        <v>9</v>
      </c>
      <c r="E3054" s="117">
        <f t="shared" si="213"/>
        <v>9</v>
      </c>
      <c r="F3054" s="117">
        <f>IF(B3054="","",(((E3054+F3078)/(D3054))-10^-0.0000001)^-1)</f>
        <v>0.13888888444717448</v>
      </c>
      <c r="G3054" s="117">
        <f t="shared" si="212"/>
        <v>0.13888888444717448</v>
      </c>
      <c r="H3054" s="117"/>
      <c r="I3054" s="216"/>
      <c r="J3054" s="216"/>
      <c r="K3054" s="216"/>
      <c r="L3054" s="216"/>
      <c r="M3054" s="216"/>
      <c r="N3054" s="216"/>
      <c r="O3054" s="216"/>
      <c r="P3054" s="216"/>
      <c r="Q3054" s="216"/>
      <c r="R3054" s="216"/>
      <c r="S3054" s="216"/>
      <c r="T3054" s="216"/>
      <c r="U3054" s="216"/>
      <c r="V3054" s="216"/>
    </row>
    <row r="3055" spans="1:22" x14ac:dyDescent="0.3">
      <c r="A3055" s="117">
        <f t="shared" si="214"/>
        <v>0</v>
      </c>
      <c r="B3055" s="117">
        <f t="shared" si="214"/>
        <v>0</v>
      </c>
      <c r="C3055" s="117">
        <f t="shared" si="210"/>
        <v>0</v>
      </c>
      <c r="D3055" s="117">
        <f t="shared" si="211"/>
        <v>9</v>
      </c>
      <c r="E3055" s="117">
        <f t="shared" si="213"/>
        <v>9</v>
      </c>
      <c r="F3055" s="117">
        <f>IF(B3055="","",(((E3055+F3078)/(D3055))-10^-0.0000001)^-1)</f>
        <v>0.13888888444717448</v>
      </c>
      <c r="G3055" s="117">
        <f t="shared" si="212"/>
        <v>0.13888888444717448</v>
      </c>
      <c r="H3055" s="117"/>
      <c r="I3055" s="216"/>
      <c r="J3055" s="216"/>
      <c r="K3055" s="216"/>
      <c r="L3055" s="216"/>
      <c r="M3055" s="216"/>
      <c r="N3055" s="216"/>
      <c r="O3055" s="216"/>
      <c r="P3055" s="216"/>
      <c r="Q3055" s="216"/>
      <c r="R3055" s="216"/>
      <c r="S3055" s="216"/>
      <c r="T3055" s="216"/>
      <c r="U3055" s="216"/>
      <c r="V3055" s="216"/>
    </row>
    <row r="3056" spans="1:22" x14ac:dyDescent="0.3">
      <c r="A3056" s="117">
        <f t="shared" si="214"/>
        <v>0</v>
      </c>
      <c r="B3056" s="117">
        <f t="shared" si="214"/>
        <v>0</v>
      </c>
      <c r="C3056" s="117">
        <f t="shared" si="210"/>
        <v>0</v>
      </c>
      <c r="D3056" s="117">
        <f t="shared" si="211"/>
        <v>9</v>
      </c>
      <c r="E3056" s="117">
        <f t="shared" si="213"/>
        <v>9</v>
      </c>
      <c r="F3056" s="117">
        <f>IF(B3056="","",(((E3056+F3078)/(D3056))-10^-0.0000001)^-1)</f>
        <v>0.13888888444717448</v>
      </c>
      <c r="G3056" s="117">
        <f t="shared" si="212"/>
        <v>0.13888888444717448</v>
      </c>
      <c r="H3056" s="117"/>
      <c r="I3056" s="216"/>
      <c r="J3056" s="216"/>
      <c r="K3056" s="216"/>
      <c r="L3056" s="216"/>
      <c r="M3056" s="216"/>
      <c r="N3056" s="216"/>
      <c r="O3056" s="216"/>
      <c r="P3056" s="216"/>
      <c r="Q3056" s="216"/>
      <c r="R3056" s="216"/>
      <c r="S3056" s="216"/>
      <c r="T3056" s="216"/>
      <c r="U3056" s="216"/>
      <c r="V3056" s="216"/>
    </row>
    <row r="3057" spans="1:22" x14ac:dyDescent="0.3">
      <c r="A3057" s="117">
        <f t="shared" si="214"/>
        <v>0</v>
      </c>
      <c r="B3057" s="117">
        <f t="shared" si="214"/>
        <v>0</v>
      </c>
      <c r="C3057" s="117">
        <f t="shared" si="210"/>
        <v>0</v>
      </c>
      <c r="D3057" s="117">
        <f t="shared" si="211"/>
        <v>9</v>
      </c>
      <c r="E3057" s="117">
        <f t="shared" si="213"/>
        <v>9</v>
      </c>
      <c r="F3057" s="117">
        <f>IF(B3057="","",(((E3057+F3078)/(D3057))-10^-0.0000001)^-1)</f>
        <v>0.13888888444717448</v>
      </c>
      <c r="G3057" s="117">
        <f t="shared" si="212"/>
        <v>0.13888888444717448</v>
      </c>
      <c r="H3057" s="117"/>
      <c r="I3057" s="216"/>
      <c r="J3057" s="216"/>
      <c r="K3057" s="216"/>
      <c r="L3057" s="216"/>
      <c r="M3057" s="216"/>
      <c r="N3057" s="216"/>
      <c r="O3057" s="216"/>
      <c r="P3057" s="216"/>
      <c r="Q3057" s="216"/>
      <c r="R3057" s="216"/>
      <c r="S3057" s="216"/>
      <c r="T3057" s="216"/>
      <c r="U3057" s="216"/>
      <c r="V3057" s="216"/>
    </row>
    <row r="3058" spans="1:22" x14ac:dyDescent="0.3">
      <c r="A3058" s="117">
        <f t="shared" si="214"/>
        <v>0</v>
      </c>
      <c r="B3058" s="117">
        <f t="shared" si="214"/>
        <v>0</v>
      </c>
      <c r="C3058" s="117">
        <f t="shared" si="210"/>
        <v>0</v>
      </c>
      <c r="D3058" s="117">
        <f t="shared" si="211"/>
        <v>9</v>
      </c>
      <c r="E3058" s="117">
        <f t="shared" si="213"/>
        <v>9</v>
      </c>
      <c r="F3058" s="117">
        <f>IF(B3058="","",(((E3058+F3078)/(D3058))-10^-0.0000001)^-1)</f>
        <v>0.13888888444717448</v>
      </c>
      <c r="G3058" s="117">
        <f t="shared" si="212"/>
        <v>0.13888888444717448</v>
      </c>
      <c r="H3058" s="117"/>
      <c r="I3058" s="216"/>
      <c r="J3058" s="216"/>
      <c r="K3058" s="216"/>
      <c r="L3058" s="216"/>
      <c r="M3058" s="216"/>
      <c r="N3058" s="216"/>
      <c r="O3058" s="216"/>
      <c r="P3058" s="216"/>
      <c r="Q3058" s="216"/>
      <c r="R3058" s="216"/>
      <c r="S3058" s="216"/>
      <c r="T3058" s="216"/>
      <c r="U3058" s="216"/>
      <c r="V3058" s="216"/>
    </row>
    <row r="3059" spans="1:22" x14ac:dyDescent="0.3">
      <c r="A3059" s="117" t="str">
        <f t="shared" si="214"/>
        <v>Vorgaben (xWP1 - xs - xWP2)</v>
      </c>
      <c r="B3059" s="117">
        <f t="shared" si="214"/>
        <v>9</v>
      </c>
      <c r="C3059" s="117" t="e">
        <f t="shared" si="210"/>
        <v>#VALUE!</v>
      </c>
      <c r="D3059" s="117">
        <f t="shared" si="211"/>
        <v>9</v>
      </c>
      <c r="E3059" s="117">
        <f t="shared" si="213"/>
        <v>9</v>
      </c>
      <c r="F3059" s="117">
        <f>IF(B3059="","",(((E3059+F3078)/(D3059))-10^-0.0000001)^-1)</f>
        <v>0.13888888444717448</v>
      </c>
      <c r="G3059" s="117">
        <f t="shared" si="212"/>
        <v>0.13888888444717448</v>
      </c>
      <c r="H3059" s="117"/>
      <c r="I3059" s="216"/>
      <c r="J3059" s="216"/>
      <c r="K3059" s="216"/>
      <c r="L3059" s="216"/>
      <c r="M3059" s="216"/>
      <c r="N3059" s="216"/>
      <c r="O3059" s="216"/>
      <c r="P3059" s="216"/>
      <c r="Q3059" s="216"/>
      <c r="R3059" s="216"/>
      <c r="S3059" s="216"/>
      <c r="T3059" s="216"/>
      <c r="U3059" s="216"/>
      <c r="V3059" s="216"/>
    </row>
    <row r="3060" spans="1:22" x14ac:dyDescent="0.3">
      <c r="A3060" s="117">
        <f>(E3059)</f>
        <v>9</v>
      </c>
      <c r="B3060" s="117"/>
      <c r="C3060" s="117"/>
      <c r="D3060" s="117"/>
      <c r="E3060" s="117"/>
      <c r="F3060" s="117"/>
      <c r="G3060" s="117"/>
      <c r="H3060" s="117"/>
      <c r="I3060" s="216"/>
      <c r="J3060" s="216"/>
      <c r="K3060" s="216"/>
      <c r="L3060" s="216"/>
      <c r="M3060" s="216"/>
      <c r="N3060" s="216"/>
      <c r="O3060" s="216"/>
      <c r="P3060" s="216"/>
      <c r="Q3060" s="216"/>
      <c r="R3060" s="216"/>
      <c r="S3060" s="216"/>
      <c r="T3060" s="216"/>
      <c r="U3060" s="216"/>
      <c r="V3060" s="216"/>
    </row>
    <row r="3061" spans="1:22" x14ac:dyDescent="0.3">
      <c r="A3061" s="117" t="e">
        <f>SUM(A3020:A3059)-(40-B3062)*A3059</f>
        <v>#VALUE!</v>
      </c>
      <c r="B3061" s="117" t="e">
        <f>SUM(C3020:C3059)-(40-(B3062))*C3059</f>
        <v>#VALUE!</v>
      </c>
      <c r="C3061" s="117"/>
      <c r="D3061" s="117"/>
      <c r="E3061" s="117"/>
      <c r="F3061" s="117"/>
      <c r="G3061" s="117"/>
      <c r="H3061" s="117"/>
      <c r="I3061" s="216"/>
      <c r="J3061" s="216"/>
      <c r="K3061" s="216"/>
      <c r="L3061" s="216"/>
      <c r="M3061" s="216"/>
      <c r="N3061" s="216"/>
      <c r="O3061" s="216"/>
      <c r="P3061" s="216"/>
      <c r="Q3061" s="216"/>
      <c r="R3061" s="216"/>
      <c r="S3061" s="216"/>
      <c r="T3061" s="216"/>
      <c r="U3061" s="216"/>
      <c r="V3061" s="216"/>
    </row>
    <row r="3062" spans="1:22" x14ac:dyDescent="0.3">
      <c r="A3062" s="117" t="s">
        <v>13</v>
      </c>
      <c r="B3062" s="117">
        <f>EINGABEN!$A$46</f>
        <v>0</v>
      </c>
      <c r="C3062" s="117" t="s">
        <v>18</v>
      </c>
      <c r="D3062" s="117"/>
      <c r="E3062" s="117"/>
      <c r="F3062" s="117"/>
      <c r="G3062" s="117"/>
      <c r="H3062" s="117"/>
      <c r="I3062" s="216"/>
      <c r="J3062" s="216"/>
      <c r="K3062" s="216"/>
      <c r="L3062" s="216"/>
      <c r="M3062" s="216"/>
      <c r="N3062" s="216"/>
      <c r="O3062" s="216"/>
      <c r="P3062" s="216"/>
      <c r="Q3062" s="216"/>
      <c r="R3062" s="216"/>
      <c r="S3062" s="216"/>
      <c r="T3062" s="216"/>
      <c r="U3062" s="216"/>
      <c r="V3062" s="216"/>
    </row>
    <row r="3063" spans="1:22" x14ac:dyDescent="0.3">
      <c r="A3063" s="117"/>
      <c r="B3063" s="117"/>
      <c r="C3063" s="117"/>
      <c r="D3063" s="117"/>
      <c r="E3063" s="117"/>
      <c r="F3063" s="117"/>
      <c r="G3063" s="117"/>
      <c r="H3063" s="117"/>
      <c r="I3063" s="216"/>
      <c r="J3063" s="216"/>
      <c r="K3063" s="216"/>
      <c r="L3063" s="216"/>
      <c r="M3063" s="216"/>
      <c r="N3063" s="216"/>
      <c r="O3063" s="216"/>
      <c r="P3063" s="216"/>
      <c r="Q3063" s="216"/>
      <c r="R3063" s="216"/>
      <c r="S3063" s="216"/>
      <c r="T3063" s="216"/>
      <c r="U3063" s="216"/>
      <c r="V3063" s="216"/>
    </row>
    <row r="3064" spans="1:22" x14ac:dyDescent="0.3">
      <c r="A3064" s="117" t="s">
        <v>11</v>
      </c>
      <c r="B3064" s="117" t="e">
        <f>(B3062*M3061-A3061*I3061)</f>
        <v>#VALUE!</v>
      </c>
      <c r="C3064" s="117" t="s">
        <v>19</v>
      </c>
      <c r="D3064" s="117"/>
      <c r="E3064" s="117" t="s">
        <v>40</v>
      </c>
      <c r="F3064" s="117"/>
      <c r="G3064" s="117"/>
      <c r="H3064" s="117"/>
      <c r="I3064" s="216"/>
      <c r="J3064" s="216"/>
      <c r="K3064" s="216"/>
      <c r="L3064" s="216"/>
      <c r="M3064" s="216"/>
      <c r="N3064" s="216"/>
      <c r="O3064" s="216"/>
      <c r="P3064" s="216"/>
      <c r="Q3064" s="216"/>
      <c r="R3064" s="216"/>
      <c r="S3064" s="216"/>
      <c r="T3064" s="216"/>
      <c r="U3064" s="216"/>
      <c r="V3064" s="216"/>
    </row>
    <row r="3065" spans="1:22" x14ac:dyDescent="0.3">
      <c r="A3065" s="117"/>
      <c r="B3065" s="117"/>
      <c r="C3065" s="117"/>
      <c r="D3065" s="117"/>
      <c r="E3065" s="117"/>
      <c r="F3065" s="117"/>
      <c r="G3065" s="117"/>
      <c r="H3065" s="117"/>
      <c r="I3065" s="216"/>
      <c r="J3065" s="216"/>
      <c r="K3065" s="216"/>
      <c r="L3065" s="216"/>
      <c r="M3065" s="216"/>
      <c r="N3065" s="216"/>
      <c r="O3065" s="216"/>
      <c r="P3065" s="216"/>
      <c r="Q3065" s="216"/>
      <c r="R3065" s="216"/>
      <c r="S3065" s="216"/>
      <c r="T3065" s="216"/>
      <c r="U3065" s="216"/>
      <c r="V3065" s="216"/>
    </row>
    <row r="3066" spans="1:22" x14ac:dyDescent="0.3">
      <c r="A3066" s="117" t="s">
        <v>16</v>
      </c>
      <c r="B3066" s="117" t="e">
        <f>(B3062*B3061-A3061^2)</f>
        <v>#VALUE!</v>
      </c>
      <c r="C3066" s="117" t="s">
        <v>0</v>
      </c>
      <c r="D3066" s="117"/>
      <c r="E3066" s="117" t="s">
        <v>41</v>
      </c>
      <c r="F3066" s="117"/>
      <c r="G3066" s="117"/>
      <c r="H3066" s="117"/>
      <c r="I3066" s="216"/>
      <c r="J3066" s="216"/>
      <c r="K3066" s="216"/>
      <c r="L3066" s="216"/>
      <c r="M3066" s="216"/>
      <c r="N3066" s="216"/>
      <c r="O3066" s="216"/>
      <c r="P3066" s="216"/>
      <c r="Q3066" s="216"/>
      <c r="R3066" s="216"/>
      <c r="S3066" s="216"/>
      <c r="T3066" s="216"/>
      <c r="U3066" s="216"/>
      <c r="V3066" s="216"/>
    </row>
    <row r="3067" spans="1:22" x14ac:dyDescent="0.3">
      <c r="A3067" s="117"/>
      <c r="B3067" s="117"/>
      <c r="C3067" s="117"/>
      <c r="D3067" s="117"/>
      <c r="E3067" s="117"/>
      <c r="F3067" s="117"/>
      <c r="G3067" s="117"/>
      <c r="H3067" s="117"/>
      <c r="I3067" s="216"/>
      <c r="J3067" s="216"/>
      <c r="K3067" s="216"/>
      <c r="L3067" s="216"/>
      <c r="M3067" s="216"/>
      <c r="N3067" s="216"/>
      <c r="O3067" s="216"/>
      <c r="P3067" s="216"/>
      <c r="Q3067" s="216"/>
      <c r="R3067" s="216"/>
      <c r="S3067" s="216"/>
      <c r="T3067" s="216"/>
      <c r="U3067" s="216"/>
      <c r="V3067" s="216"/>
    </row>
    <row r="3068" spans="1:22" x14ac:dyDescent="0.3">
      <c r="A3068" s="117" t="s">
        <v>15</v>
      </c>
      <c r="B3068" s="117">
        <f>(B3062*K3061-(I3061^2))</f>
        <v>0</v>
      </c>
      <c r="C3068" s="117"/>
      <c r="D3068" s="117"/>
      <c r="E3068" s="117"/>
      <c r="F3068" s="117"/>
      <c r="G3068" s="117"/>
      <c r="H3068" s="117"/>
      <c r="I3068" s="216"/>
      <c r="J3068" s="216"/>
      <c r="K3068" s="216"/>
      <c r="L3068" s="216"/>
      <c r="M3068" s="216"/>
      <c r="N3068" s="216"/>
      <c r="O3068" s="216"/>
      <c r="P3068" s="216"/>
      <c r="Q3068" s="216"/>
      <c r="R3068" s="216"/>
      <c r="S3068" s="216"/>
      <c r="T3068" s="216"/>
      <c r="U3068" s="216"/>
      <c r="V3068" s="216"/>
    </row>
    <row r="3069" spans="1:22" x14ac:dyDescent="0.3">
      <c r="A3069" s="117"/>
      <c r="B3069" s="117"/>
      <c r="C3069" s="117"/>
      <c r="D3069" s="117"/>
      <c r="E3069" s="117"/>
      <c r="F3069" s="117"/>
      <c r="G3069" s="117"/>
      <c r="H3069" s="117"/>
      <c r="I3069" s="216"/>
      <c r="J3069" s="216"/>
      <c r="K3069" s="216"/>
      <c r="L3069" s="216"/>
      <c r="M3069" s="216"/>
      <c r="N3069" s="216"/>
      <c r="O3069" s="216"/>
      <c r="P3069" s="216"/>
      <c r="Q3069" s="216"/>
      <c r="R3069" s="216"/>
      <c r="S3069" s="216"/>
      <c r="T3069" s="216"/>
      <c r="U3069" s="216"/>
      <c r="V3069" s="216"/>
    </row>
    <row r="3070" spans="1:22" x14ac:dyDescent="0.3">
      <c r="A3070" s="117"/>
      <c r="B3070" s="117"/>
      <c r="C3070" s="117" t="s">
        <v>35</v>
      </c>
      <c r="D3070" s="117"/>
      <c r="E3070" s="117"/>
      <c r="F3070" s="117" t="e">
        <f>ABS(B3064)/((B3066*B3068)^0.5)</f>
        <v>#VALUE!</v>
      </c>
      <c r="G3070" s="117"/>
      <c r="H3070" s="117"/>
      <c r="I3070" s="216"/>
      <c r="J3070" s="216"/>
      <c r="K3070" s="216"/>
      <c r="L3070" s="216"/>
      <c r="M3070" s="216"/>
      <c r="N3070" s="216"/>
      <c r="O3070" s="216"/>
      <c r="P3070" s="216"/>
      <c r="Q3070" s="216"/>
      <c r="R3070" s="216"/>
      <c r="S3070" s="216"/>
      <c r="T3070" s="216"/>
      <c r="U3070" s="216"/>
      <c r="V3070" s="216"/>
    </row>
    <row r="3071" spans="1:22" x14ac:dyDescent="0.3">
      <c r="A3071" s="117"/>
      <c r="B3071" s="117"/>
      <c r="C3071" s="117"/>
      <c r="D3071" s="117"/>
      <c r="E3071" s="117"/>
      <c r="F3071" s="117"/>
      <c r="G3071" s="117"/>
      <c r="H3071" s="117"/>
      <c r="I3071" s="216"/>
      <c r="J3071" s="216"/>
      <c r="K3071" s="216"/>
      <c r="L3071" s="216"/>
      <c r="M3071" s="216"/>
      <c r="N3071" s="216"/>
      <c r="O3071" s="216"/>
      <c r="P3071" s="216"/>
      <c r="Q3071" s="216"/>
      <c r="R3071" s="216"/>
      <c r="S3071" s="216"/>
      <c r="T3071" s="216"/>
      <c r="U3071" s="216"/>
      <c r="V3071" s="216"/>
    </row>
    <row r="3072" spans="1:22" x14ac:dyDescent="0.3">
      <c r="A3072" s="117"/>
      <c r="B3072" s="117"/>
      <c r="C3072" s="117" t="s">
        <v>36</v>
      </c>
      <c r="D3072" s="117"/>
      <c r="E3072" s="117"/>
      <c r="F3072" s="117" t="e">
        <f>IF(D3080*F3080=0,0,F3070)</f>
        <v>#VALUE!</v>
      </c>
      <c r="G3072" s="117"/>
      <c r="H3072" s="117"/>
      <c r="I3072" s="216"/>
      <c r="J3072" s="216"/>
      <c r="K3072" s="216"/>
      <c r="L3072" s="216"/>
      <c r="M3072" s="216"/>
      <c r="N3072" s="216"/>
      <c r="O3072" s="216"/>
      <c r="P3072" s="216"/>
      <c r="Q3072" s="216"/>
      <c r="R3072" s="216"/>
      <c r="S3072" s="216"/>
      <c r="T3072" s="216"/>
      <c r="U3072" s="216"/>
      <c r="V3072" s="216"/>
    </row>
    <row r="3073" spans="1:22" x14ac:dyDescent="0.3">
      <c r="A3073" s="117"/>
      <c r="B3073" s="117"/>
      <c r="C3073" s="117"/>
      <c r="D3073" s="117"/>
      <c r="E3073" s="117"/>
      <c r="F3073" s="117"/>
      <c r="G3073" s="117"/>
      <c r="H3073" s="117"/>
      <c r="I3073" s="216"/>
      <c r="J3073" s="216"/>
      <c r="K3073" s="216"/>
      <c r="L3073" s="216"/>
      <c r="M3073" s="216"/>
      <c r="N3073" s="216"/>
      <c r="O3073" s="216"/>
      <c r="P3073" s="216"/>
      <c r="Q3073" s="216"/>
      <c r="R3073" s="216"/>
      <c r="S3073" s="216"/>
      <c r="T3073" s="216"/>
      <c r="U3073" s="216"/>
      <c r="V3073" s="216"/>
    </row>
    <row r="3074" spans="1:22" x14ac:dyDescent="0.3">
      <c r="A3074" s="117"/>
      <c r="B3074" s="117"/>
      <c r="C3074" s="117" t="s">
        <v>28</v>
      </c>
      <c r="D3074" s="117" t="e">
        <f>(I3061-F3074*A3061)/B3062</f>
        <v>#VALUE!</v>
      </c>
      <c r="E3074" s="117" t="s">
        <v>31</v>
      </c>
      <c r="F3074" s="117" t="e">
        <f>(B3064/B3066)</f>
        <v>#VALUE!</v>
      </c>
      <c r="G3074" s="117"/>
      <c r="H3074" s="117"/>
      <c r="I3074" s="216"/>
      <c r="J3074" s="216"/>
      <c r="K3074" s="216"/>
      <c r="L3074" s="216"/>
      <c r="M3074" s="216"/>
      <c r="N3074" s="216"/>
      <c r="O3074" s="216"/>
      <c r="P3074" s="216"/>
      <c r="Q3074" s="216"/>
      <c r="R3074" s="216"/>
      <c r="S3074" s="216"/>
      <c r="T3074" s="216"/>
      <c r="U3074" s="216"/>
      <c r="V3074" s="216"/>
    </row>
    <row r="3075" spans="1:22" x14ac:dyDescent="0.3">
      <c r="A3075" s="117"/>
      <c r="B3075" s="117"/>
      <c r="C3075" s="117"/>
      <c r="D3075" s="117"/>
      <c r="E3075" s="117"/>
      <c r="F3075" s="117"/>
      <c r="G3075" s="117"/>
      <c r="H3075" s="117"/>
      <c r="I3075" s="216"/>
      <c r="J3075" s="216"/>
      <c r="K3075" s="216"/>
      <c r="L3075" s="216"/>
      <c r="M3075" s="216"/>
      <c r="N3075" s="216"/>
      <c r="O3075" s="216"/>
      <c r="P3075" s="216"/>
      <c r="Q3075" s="216"/>
      <c r="R3075" s="216"/>
      <c r="S3075" s="216"/>
      <c r="T3075" s="216"/>
      <c r="U3075" s="216"/>
      <c r="V3075" s="216"/>
    </row>
    <row r="3076" spans="1:22" x14ac:dyDescent="0.3">
      <c r="A3076" s="117"/>
      <c r="B3076" s="117"/>
      <c r="C3076" s="117" t="s">
        <v>29</v>
      </c>
      <c r="D3076" s="117" t="e">
        <f>((2.71828184^(-D3074/F3074)))-ABS(V3020-W3020)</f>
        <v>#VALUE!</v>
      </c>
      <c r="E3076" s="117" t="s">
        <v>32</v>
      </c>
      <c r="F3076" s="117">
        <f>'FALL A+F'!$F$159</f>
        <v>0</v>
      </c>
      <c r="G3076" s="117"/>
      <c r="H3076" s="117"/>
      <c r="I3076" s="216"/>
      <c r="J3076" s="216"/>
      <c r="K3076" s="216"/>
      <c r="L3076" s="216"/>
      <c r="M3076" s="216"/>
      <c r="N3076" s="216"/>
      <c r="O3076" s="216"/>
      <c r="P3076" s="216"/>
      <c r="Q3076" s="216"/>
      <c r="R3076" s="216"/>
      <c r="S3076" s="216"/>
      <c r="T3076" s="216"/>
      <c r="U3076" s="216"/>
      <c r="V3076" s="216"/>
    </row>
    <row r="3077" spans="1:22" x14ac:dyDescent="0.3">
      <c r="A3077" s="117"/>
      <c r="B3077" s="117"/>
      <c r="C3077" s="117"/>
      <c r="D3077" s="117"/>
      <c r="E3077" s="117"/>
      <c r="F3077" s="117"/>
      <c r="G3077" s="117"/>
      <c r="H3077" s="117"/>
      <c r="I3077" s="216"/>
      <c r="J3077" s="216"/>
      <c r="K3077" s="216"/>
      <c r="L3077" s="216"/>
      <c r="M3077" s="216"/>
      <c r="N3077" s="216"/>
      <c r="O3077" s="216"/>
      <c r="P3077" s="216"/>
      <c r="Q3077" s="216"/>
      <c r="R3077" s="216"/>
      <c r="S3077" s="216"/>
      <c r="T3077" s="216"/>
      <c r="U3077" s="216"/>
      <c r="V3077" s="216"/>
    </row>
    <row r="3078" spans="1:22" x14ac:dyDescent="0.3">
      <c r="A3078" s="117"/>
      <c r="B3078" s="117"/>
      <c r="C3078" s="117" t="s">
        <v>30</v>
      </c>
      <c r="D3078" s="117">
        <f>(E3059+F3078)</f>
        <v>73.8</v>
      </c>
      <c r="E3078" s="117" t="s">
        <v>20</v>
      </c>
      <c r="F3078" s="117">
        <f>(MAX(B2939:B2978)-MIN(B2939:B2978))*7.2</f>
        <v>64.8</v>
      </c>
      <c r="G3078" s="117"/>
      <c r="H3078" s="117"/>
      <c r="I3078" s="216"/>
      <c r="J3078" s="216"/>
      <c r="K3078" s="216"/>
      <c r="L3078" s="216"/>
      <c r="M3078" s="216"/>
      <c r="N3078" s="216"/>
      <c r="O3078" s="216"/>
      <c r="P3078" s="216"/>
      <c r="Q3078" s="216"/>
      <c r="R3078" s="216"/>
      <c r="S3078" s="216"/>
      <c r="T3078" s="216"/>
      <c r="U3078" s="216"/>
      <c r="V3078" s="216"/>
    </row>
    <row r="3079" spans="1:22" x14ac:dyDescent="0.3">
      <c r="A3079" s="117"/>
      <c r="B3079" s="117"/>
      <c r="C3079" s="117"/>
      <c r="D3079" s="117"/>
      <c r="E3079" s="117"/>
      <c r="F3079" s="117"/>
      <c r="G3079" s="117"/>
      <c r="H3079" s="117"/>
      <c r="I3079" s="216"/>
      <c r="J3079" s="216"/>
      <c r="K3079" s="216"/>
      <c r="L3079" s="216"/>
      <c r="M3079" s="216"/>
      <c r="N3079" s="216"/>
      <c r="O3079" s="216"/>
      <c r="P3079" s="216"/>
      <c r="Q3079" s="216"/>
      <c r="R3079" s="216"/>
      <c r="S3079" s="216"/>
      <c r="T3079" s="216"/>
      <c r="U3079" s="216"/>
      <c r="V3079" s="216"/>
    </row>
    <row r="3080" spans="1:22" x14ac:dyDescent="0.3">
      <c r="A3080" s="117"/>
      <c r="B3080" s="117"/>
      <c r="C3080" s="117" t="s">
        <v>22</v>
      </c>
      <c r="D3080" s="117" t="e">
        <f>IF(A3059&lt;D3076,0,F3070)</f>
        <v>#VALUE!</v>
      </c>
      <c r="E3080" s="117" t="s">
        <v>24</v>
      </c>
      <c r="F3080" s="117" t="e">
        <f>IF(A3020&gt;D3076,0,D3076)</f>
        <v>#VALUE!</v>
      </c>
      <c r="G3080" s="117"/>
      <c r="H3080" s="117"/>
      <c r="I3080" s="216"/>
      <c r="J3080" s="216"/>
      <c r="K3080" s="216"/>
      <c r="L3080" s="216"/>
      <c r="M3080" s="216"/>
      <c r="N3080" s="216"/>
      <c r="O3080" s="216"/>
      <c r="P3080" s="216"/>
      <c r="Q3080" s="216"/>
      <c r="R3080" s="216"/>
      <c r="S3080" s="216"/>
      <c r="T3080" s="216"/>
      <c r="U3080" s="216"/>
      <c r="V3080" s="216"/>
    </row>
    <row r="3081" spans="1:22" x14ac:dyDescent="0.3">
      <c r="A3081" s="117"/>
      <c r="B3081" s="117"/>
      <c r="C3081" s="117"/>
      <c r="D3081" s="117"/>
      <c r="E3081" s="117"/>
      <c r="F3081" s="117"/>
      <c r="G3081" s="117"/>
      <c r="H3081" s="117"/>
      <c r="I3081" s="216"/>
      <c r="J3081" s="216"/>
      <c r="K3081" s="216"/>
      <c r="L3081" s="216"/>
      <c r="M3081" s="216"/>
      <c r="N3081" s="216"/>
      <c r="O3081" s="216"/>
      <c r="P3081" s="216"/>
      <c r="Q3081" s="216"/>
      <c r="R3081" s="216"/>
      <c r="S3081" s="216"/>
      <c r="T3081" s="216"/>
      <c r="U3081" s="216"/>
      <c r="V3081" s="216"/>
    </row>
    <row r="3082" spans="1:22" x14ac:dyDescent="0.3">
      <c r="A3082" s="117"/>
      <c r="B3082" s="117"/>
      <c r="C3082" s="117" t="s">
        <v>23</v>
      </c>
      <c r="D3082" s="117" t="s">
        <v>21</v>
      </c>
      <c r="E3082" s="117"/>
      <c r="F3082" s="117"/>
      <c r="G3082" s="117"/>
      <c r="H3082" s="117"/>
      <c r="I3082" s="216"/>
      <c r="J3082" s="216"/>
      <c r="K3082" s="216"/>
      <c r="L3082" s="216"/>
      <c r="M3082" s="216"/>
      <c r="N3082" s="216"/>
      <c r="O3082" s="216"/>
      <c r="P3082" s="216"/>
      <c r="Q3082" s="216"/>
      <c r="R3082" s="216"/>
      <c r="S3082" s="216"/>
      <c r="T3082" s="216"/>
      <c r="U3082" s="216"/>
      <c r="V3082" s="216"/>
    </row>
    <row r="3083" spans="1:22" x14ac:dyDescent="0.3">
      <c r="A3083" s="117"/>
      <c r="B3083" s="117"/>
      <c r="C3083" s="117"/>
      <c r="D3083" s="117"/>
      <c r="E3083" s="117"/>
      <c r="F3083" s="117"/>
      <c r="G3083" s="117"/>
      <c r="H3083" s="117"/>
      <c r="I3083" s="216"/>
      <c r="J3083" s="216"/>
      <c r="K3083" s="216"/>
      <c r="L3083" s="216"/>
      <c r="M3083" s="216"/>
      <c r="N3083" s="216"/>
      <c r="O3083" s="216"/>
      <c r="P3083" s="216"/>
      <c r="Q3083" s="216"/>
      <c r="R3083" s="216"/>
      <c r="S3083" s="216"/>
      <c r="T3083" s="216"/>
      <c r="U3083" s="216"/>
      <c r="V3083" s="216"/>
    </row>
    <row r="3084" spans="1:22" x14ac:dyDescent="0.3">
      <c r="A3084" s="117"/>
      <c r="B3084" s="117"/>
      <c r="C3084" s="117"/>
      <c r="D3084" s="117"/>
      <c r="E3084" s="117"/>
      <c r="F3084" s="117"/>
      <c r="G3084" s="117"/>
      <c r="H3084" s="117"/>
      <c r="I3084" s="216"/>
      <c r="J3084" s="216"/>
      <c r="K3084" s="216"/>
      <c r="L3084" s="216"/>
      <c r="M3084" s="216"/>
      <c r="N3084" s="216"/>
      <c r="O3084" s="216"/>
      <c r="P3084" s="216"/>
      <c r="Q3084" s="216"/>
      <c r="R3084" s="216"/>
      <c r="S3084" s="216"/>
      <c r="T3084" s="216"/>
      <c r="U3084" s="216"/>
      <c r="V3084" s="216"/>
    </row>
    <row r="3085" spans="1:22" x14ac:dyDescent="0.3">
      <c r="A3085" s="117"/>
      <c r="B3085" s="117"/>
      <c r="C3085" s="117" t="s">
        <v>25</v>
      </c>
      <c r="D3085" s="117"/>
      <c r="E3085" s="117"/>
      <c r="F3085" s="117"/>
      <c r="G3085" s="117"/>
      <c r="H3085" s="117"/>
      <c r="I3085" s="216"/>
      <c r="J3085" s="216"/>
      <c r="K3085" s="216"/>
      <c r="L3085" s="216"/>
      <c r="M3085" s="216"/>
      <c r="N3085" s="216"/>
      <c r="O3085" s="216"/>
      <c r="P3085" s="216"/>
      <c r="Q3085" s="216"/>
      <c r="R3085" s="216"/>
      <c r="S3085" s="216"/>
      <c r="T3085" s="216"/>
      <c r="U3085" s="216"/>
      <c r="V3085" s="216"/>
    </row>
    <row r="3086" spans="1:22" x14ac:dyDescent="0.3">
      <c r="A3086" s="117"/>
      <c r="B3086" s="117"/>
      <c r="C3086" s="117"/>
      <c r="D3086" s="117"/>
      <c r="E3086" s="117"/>
      <c r="F3086" s="117"/>
      <c r="G3086" s="117"/>
      <c r="H3086" s="117"/>
      <c r="I3086" s="216"/>
      <c r="J3086" s="216"/>
      <c r="K3086" s="216"/>
      <c r="L3086" s="216"/>
      <c r="M3086" s="216"/>
      <c r="N3086" s="216"/>
      <c r="O3086" s="216"/>
      <c r="P3086" s="216"/>
      <c r="Q3086" s="216"/>
      <c r="R3086" s="216"/>
      <c r="S3086" s="216"/>
      <c r="T3086" s="216"/>
      <c r="U3086" s="216"/>
      <c r="V3086" s="216"/>
    </row>
    <row r="3087" spans="1:22" x14ac:dyDescent="0.3">
      <c r="A3087" s="117"/>
      <c r="B3087" s="117"/>
      <c r="C3087" s="117" t="s">
        <v>26</v>
      </c>
      <c r="D3087" s="117">
        <v>700</v>
      </c>
      <c r="E3087" s="117" t="s">
        <v>33</v>
      </c>
      <c r="F3087" s="117" t="e">
        <f>((2.71828184^(F3074*LN((D3087)+ABS(V3020-W3020)))+D3074)/((2.71828184^(F3074*LN((D3087)+ABS(V3020-W3020)))+D3074)+1))*1</f>
        <v>#VALUE!</v>
      </c>
      <c r="G3087" s="117"/>
      <c r="H3087" s="117"/>
      <c r="I3087" s="216"/>
      <c r="J3087" s="216"/>
      <c r="K3087" s="216"/>
      <c r="L3087" s="216"/>
      <c r="M3087" s="216"/>
      <c r="N3087" s="216"/>
      <c r="O3087" s="216"/>
      <c r="P3087" s="216"/>
      <c r="Q3087" s="216"/>
      <c r="R3087" s="216"/>
      <c r="S3087" s="216"/>
      <c r="T3087" s="216"/>
      <c r="U3087" s="216"/>
      <c r="V3087" s="216"/>
    </row>
    <row r="3088" spans="1:22" x14ac:dyDescent="0.3">
      <c r="A3088" s="117"/>
      <c r="B3088" s="117"/>
      <c r="C3088" s="117" t="s">
        <v>49</v>
      </c>
      <c r="D3088" s="117"/>
      <c r="E3088" s="117"/>
      <c r="F3088" s="117"/>
      <c r="G3088" s="117"/>
      <c r="H3088" s="117"/>
      <c r="I3088" s="216"/>
      <c r="J3088" s="216"/>
      <c r="K3088" s="216"/>
      <c r="L3088" s="216"/>
      <c r="M3088" s="216"/>
      <c r="N3088" s="216"/>
      <c r="O3088" s="216"/>
      <c r="P3088" s="216"/>
      <c r="Q3088" s="216"/>
      <c r="R3088" s="216"/>
      <c r="S3088" s="216"/>
      <c r="T3088" s="216"/>
      <c r="U3088" s="216"/>
      <c r="V3088" s="216"/>
    </row>
    <row r="3089" spans="1:22" x14ac:dyDescent="0.3">
      <c r="A3089" s="117"/>
      <c r="B3089" s="117"/>
      <c r="C3089" s="117"/>
      <c r="D3089" s="117"/>
      <c r="E3089" s="117"/>
      <c r="F3089" s="117"/>
      <c r="G3089" s="117"/>
      <c r="H3089" s="117"/>
      <c r="I3089" s="216"/>
      <c r="J3089" s="216"/>
      <c r="K3089" s="216"/>
      <c r="L3089" s="216"/>
      <c r="M3089" s="216"/>
      <c r="N3089" s="216"/>
      <c r="O3089" s="216"/>
      <c r="P3089" s="216"/>
      <c r="Q3089" s="216"/>
      <c r="R3089" s="216"/>
      <c r="S3089" s="216"/>
      <c r="T3089" s="216"/>
      <c r="U3089" s="216"/>
      <c r="V3089" s="216"/>
    </row>
    <row r="3090" spans="1:22" x14ac:dyDescent="0.3">
      <c r="A3090" s="117"/>
      <c r="B3090" s="117"/>
      <c r="C3090" s="117" t="s">
        <v>27</v>
      </c>
      <c r="D3090" s="117">
        <v>302.83999999999997</v>
      </c>
      <c r="E3090" s="117" t="s">
        <v>34</v>
      </c>
      <c r="F3090" s="117" t="e">
        <f>(2.71828184^((LN((D3090/D3078)/(1-(D3090/D3078)))-D3074)/F3074))</f>
        <v>#NUM!</v>
      </c>
      <c r="G3090" s="117"/>
      <c r="H3090" s="117"/>
      <c r="I3090" s="216"/>
      <c r="J3090" s="216"/>
      <c r="K3090" s="216"/>
      <c r="L3090" s="216"/>
      <c r="M3090" s="216"/>
      <c r="N3090" s="216"/>
      <c r="O3090" s="216"/>
      <c r="P3090" s="216"/>
      <c r="Q3090" s="216"/>
      <c r="R3090" s="216"/>
      <c r="S3090" s="216"/>
      <c r="T3090" s="216"/>
      <c r="U3090" s="216"/>
      <c r="V3090" s="216"/>
    </row>
    <row r="3091" spans="1:22" x14ac:dyDescent="0.3">
      <c r="A3091" s="117"/>
      <c r="B3091" s="117"/>
      <c r="C3091" s="117" t="s">
        <v>38</v>
      </c>
      <c r="D3091" s="117"/>
      <c r="E3091" s="117"/>
      <c r="F3091" s="117"/>
      <c r="G3091" s="117"/>
      <c r="H3091" s="117"/>
      <c r="I3091" s="216"/>
      <c r="J3091" s="216"/>
      <c r="K3091" s="216"/>
      <c r="L3091" s="216"/>
      <c r="M3091" s="216"/>
      <c r="N3091" s="216"/>
      <c r="O3091" s="216"/>
      <c r="P3091" s="216"/>
      <c r="Q3091" s="216"/>
      <c r="R3091" s="216"/>
      <c r="S3091" s="216"/>
      <c r="T3091" s="216"/>
      <c r="U3091" s="216"/>
      <c r="V3091" s="216"/>
    </row>
    <row r="3092" spans="1:22" x14ac:dyDescent="0.3">
      <c r="A3092" s="117"/>
      <c r="B3092" s="117"/>
      <c r="C3092" s="117" t="s">
        <v>39</v>
      </c>
      <c r="D3092" s="117"/>
      <c r="E3092" s="117"/>
      <c r="F3092" s="117"/>
      <c r="G3092" s="117"/>
      <c r="H3092" s="117"/>
      <c r="I3092" s="216"/>
      <c r="J3092" s="216"/>
      <c r="K3092" s="216"/>
      <c r="L3092" s="216"/>
      <c r="M3092" s="216"/>
      <c r="N3092" s="216"/>
      <c r="O3092" s="216"/>
      <c r="P3092" s="216"/>
      <c r="Q3092" s="216"/>
      <c r="R3092" s="216"/>
      <c r="S3092" s="216"/>
      <c r="T3092" s="216"/>
      <c r="U3092" s="216"/>
      <c r="V3092" s="216"/>
    </row>
    <row r="3093" spans="1:22" x14ac:dyDescent="0.3">
      <c r="A3093" s="117"/>
      <c r="B3093" s="117"/>
      <c r="C3093" s="117"/>
      <c r="D3093" s="117"/>
      <c r="E3093" s="117"/>
      <c r="F3093" s="117"/>
      <c r="G3093" s="117"/>
      <c r="H3093" s="117"/>
      <c r="I3093" s="216"/>
      <c r="J3093" s="216"/>
      <c r="K3093" s="216"/>
      <c r="L3093" s="216"/>
      <c r="M3093" s="216"/>
      <c r="N3093" s="216"/>
      <c r="O3093" s="216"/>
      <c r="P3093" s="216"/>
      <c r="Q3093" s="216"/>
      <c r="R3093" s="216"/>
      <c r="S3093" s="216"/>
      <c r="T3093" s="216"/>
      <c r="U3093" s="216"/>
      <c r="V3093" s="216"/>
    </row>
    <row r="3094" spans="1:22" x14ac:dyDescent="0.3">
      <c r="A3094" s="117"/>
      <c r="B3094" s="117"/>
      <c r="C3094" s="117"/>
      <c r="D3094" s="117"/>
      <c r="E3094" s="117"/>
      <c r="F3094" s="117"/>
      <c r="G3094" s="117"/>
      <c r="H3094" s="117"/>
      <c r="I3094" s="216"/>
      <c r="J3094" s="216"/>
      <c r="K3094" s="216"/>
      <c r="L3094" s="216"/>
      <c r="M3094" s="216"/>
      <c r="N3094" s="216"/>
      <c r="O3094" s="216"/>
      <c r="P3094" s="216"/>
      <c r="Q3094" s="216"/>
      <c r="R3094" s="216"/>
      <c r="S3094" s="216"/>
      <c r="T3094" s="216"/>
      <c r="U3094" s="216"/>
      <c r="V3094" s="216"/>
    </row>
    <row r="3095" spans="1:22" x14ac:dyDescent="0.3">
      <c r="A3095" s="117"/>
      <c r="B3095" s="117"/>
      <c r="C3095" s="117"/>
      <c r="D3095" s="117"/>
      <c r="E3095" s="117"/>
      <c r="F3095" s="117"/>
      <c r="G3095" s="117"/>
      <c r="H3095" s="117"/>
      <c r="I3095" s="216"/>
      <c r="J3095" s="216"/>
      <c r="K3095" s="216"/>
      <c r="L3095" s="216"/>
      <c r="M3095" s="216"/>
      <c r="N3095" s="216"/>
      <c r="O3095" s="216"/>
      <c r="P3095" s="216"/>
      <c r="Q3095" s="216"/>
      <c r="R3095" s="216"/>
      <c r="S3095" s="216"/>
      <c r="T3095" s="216"/>
      <c r="U3095" s="216"/>
      <c r="V3095" s="216"/>
    </row>
    <row r="3096" spans="1:22" x14ac:dyDescent="0.3">
      <c r="A3096" s="117"/>
      <c r="B3096" s="117"/>
      <c r="C3096" s="117"/>
      <c r="D3096" s="117"/>
      <c r="E3096" s="117"/>
      <c r="F3096" s="117"/>
      <c r="G3096" s="117"/>
      <c r="H3096" s="117"/>
      <c r="I3096" s="216"/>
      <c r="J3096" s="216"/>
      <c r="K3096" s="216"/>
      <c r="L3096" s="216"/>
      <c r="M3096" s="216"/>
      <c r="N3096" s="216"/>
      <c r="O3096" s="216"/>
      <c r="P3096" s="216"/>
      <c r="Q3096" s="216"/>
      <c r="R3096" s="216"/>
      <c r="S3096" s="216"/>
      <c r="T3096" s="216"/>
      <c r="U3096" s="216"/>
      <c r="V3096" s="216"/>
    </row>
    <row r="3097" spans="1:22" x14ac:dyDescent="0.3">
      <c r="A3097" s="117"/>
      <c r="B3097" s="117"/>
      <c r="C3097" s="117"/>
      <c r="D3097" s="117"/>
      <c r="E3097" s="117"/>
      <c r="F3097" s="117"/>
      <c r="G3097" s="117"/>
      <c r="H3097" s="117"/>
      <c r="I3097" s="216"/>
      <c r="J3097" s="216"/>
      <c r="K3097" s="216"/>
      <c r="L3097" s="216"/>
      <c r="M3097" s="216"/>
      <c r="N3097" s="216"/>
      <c r="O3097" s="216"/>
      <c r="P3097" s="216"/>
      <c r="Q3097" s="216"/>
      <c r="R3097" s="216"/>
      <c r="S3097" s="216"/>
      <c r="T3097" s="216"/>
      <c r="U3097" s="216"/>
      <c r="V3097" s="216"/>
    </row>
    <row r="3098" spans="1:22" x14ac:dyDescent="0.3">
      <c r="A3098" s="117"/>
      <c r="B3098" s="117"/>
      <c r="C3098" s="117"/>
      <c r="D3098" s="117"/>
      <c r="E3098" s="117"/>
      <c r="F3098" s="117"/>
      <c r="G3098" s="117"/>
      <c r="H3098" s="117"/>
      <c r="I3098" s="216"/>
      <c r="J3098" s="216"/>
      <c r="K3098" s="216"/>
      <c r="L3098" s="216"/>
      <c r="M3098" s="216"/>
      <c r="N3098" s="216"/>
      <c r="O3098" s="216"/>
      <c r="P3098" s="216"/>
      <c r="Q3098" s="216"/>
      <c r="R3098" s="216"/>
      <c r="S3098" s="216"/>
      <c r="T3098" s="216"/>
      <c r="U3098" s="216"/>
      <c r="V3098" s="216"/>
    </row>
    <row r="3099" spans="1:22" x14ac:dyDescent="0.3">
      <c r="A3099" s="117"/>
      <c r="B3099" s="117"/>
      <c r="C3099" s="117"/>
      <c r="D3099" s="117"/>
      <c r="E3099" s="117"/>
      <c r="F3099" s="117"/>
      <c r="G3099" s="117"/>
      <c r="H3099" s="117"/>
      <c r="I3099" s="216"/>
      <c r="J3099" s="216"/>
      <c r="K3099" s="216"/>
      <c r="L3099" s="216"/>
      <c r="M3099" s="216"/>
      <c r="N3099" s="216"/>
      <c r="O3099" s="216"/>
      <c r="P3099" s="216"/>
      <c r="Q3099" s="216"/>
      <c r="R3099" s="216"/>
      <c r="S3099" s="216"/>
      <c r="T3099" s="216"/>
      <c r="U3099" s="216"/>
      <c r="V3099" s="216"/>
    </row>
    <row r="3100" spans="1:22" x14ac:dyDescent="0.3">
      <c r="A3100" s="117" t="s">
        <v>7</v>
      </c>
      <c r="B3100" s="117" t="s">
        <v>8</v>
      </c>
      <c r="C3100" s="117" t="s">
        <v>12</v>
      </c>
      <c r="D3100" s="117" t="s">
        <v>9</v>
      </c>
      <c r="E3100" s="117" t="s">
        <v>10</v>
      </c>
      <c r="F3100" s="117" t="s">
        <v>17</v>
      </c>
      <c r="G3100" s="117" t="s">
        <v>14</v>
      </c>
      <c r="H3100" s="117"/>
      <c r="I3100" s="216"/>
      <c r="J3100" s="216"/>
      <c r="K3100" s="216"/>
      <c r="L3100" s="216"/>
      <c r="M3100" s="216"/>
      <c r="N3100" s="216"/>
      <c r="O3100" s="216"/>
      <c r="P3100" s="216"/>
      <c r="Q3100" s="216"/>
      <c r="R3100" s="216"/>
      <c r="S3100" s="216"/>
      <c r="T3100" s="216"/>
      <c r="U3100" s="216"/>
      <c r="V3100" s="216"/>
    </row>
    <row r="3101" spans="1:22" x14ac:dyDescent="0.3">
      <c r="A3101" s="117">
        <f t="shared" ref="A3101:B3120" si="215">A6</f>
        <v>0</v>
      </c>
      <c r="B3101" s="117">
        <f t="shared" si="215"/>
        <v>0</v>
      </c>
      <c r="C3101" s="117">
        <f t="shared" ref="C3101:C3140" si="216">(A3101^2)</f>
        <v>0</v>
      </c>
      <c r="D3101" s="117">
        <f>IF(B3101=0,E3101,B3101)</f>
        <v>9</v>
      </c>
      <c r="E3101" s="117">
        <f>MAX(B3101:B3140)</f>
        <v>9</v>
      </c>
      <c r="F3101" s="117">
        <f>IF(B3101="","",(((E3101+F3159)/(D3101))-10^-0.0000001)^-1)</f>
        <v>0.13513513093026888</v>
      </c>
      <c r="G3101" s="117">
        <f>IF(B3101="",1,F3101)</f>
        <v>0.13513513093026888</v>
      </c>
      <c r="H3101" s="117"/>
      <c r="I3101" s="216"/>
      <c r="J3101" s="216"/>
      <c r="K3101" s="216"/>
      <c r="L3101" s="216"/>
      <c r="M3101" s="216"/>
      <c r="N3101" s="216"/>
      <c r="O3101" s="216"/>
      <c r="P3101" s="216"/>
      <c r="Q3101" s="216"/>
      <c r="R3101" s="216"/>
      <c r="S3101" s="216"/>
      <c r="T3101" s="216"/>
      <c r="U3101" s="216"/>
      <c r="V3101" s="216"/>
    </row>
    <row r="3102" spans="1:22" x14ac:dyDescent="0.3">
      <c r="A3102" s="117">
        <f t="shared" si="215"/>
        <v>0</v>
      </c>
      <c r="B3102" s="117">
        <f t="shared" si="215"/>
        <v>0</v>
      </c>
      <c r="C3102" s="117">
        <f t="shared" si="216"/>
        <v>0</v>
      </c>
      <c r="D3102" s="117">
        <f t="shared" ref="D3102:D3140" si="217">IF(B3102=0,E3102,B3102)</f>
        <v>9</v>
      </c>
      <c r="E3102" s="117">
        <f>(E3101)</f>
        <v>9</v>
      </c>
      <c r="F3102" s="117">
        <f>IF(B3102="","",(((E3102+F3159)/(D3102))-10^-0.0000001)^-1)</f>
        <v>0.13513513093026888</v>
      </c>
      <c r="G3102" s="117">
        <f t="shared" ref="G3102:G3140" si="218">IF(B3102="",1,F3102)</f>
        <v>0.13513513093026888</v>
      </c>
      <c r="H3102" s="117"/>
      <c r="I3102" s="216"/>
      <c r="J3102" s="216"/>
      <c r="K3102" s="216"/>
      <c r="L3102" s="216"/>
      <c r="M3102" s="216"/>
      <c r="N3102" s="216"/>
      <c r="O3102" s="216"/>
      <c r="P3102" s="216"/>
      <c r="Q3102" s="216"/>
      <c r="R3102" s="216"/>
      <c r="S3102" s="216"/>
      <c r="T3102" s="216"/>
      <c r="U3102" s="216"/>
      <c r="V3102" s="216"/>
    </row>
    <row r="3103" spans="1:22" x14ac:dyDescent="0.3">
      <c r="A3103" s="117">
        <f t="shared" si="215"/>
        <v>0</v>
      </c>
      <c r="B3103" s="117">
        <f t="shared" si="215"/>
        <v>0</v>
      </c>
      <c r="C3103" s="117">
        <f t="shared" si="216"/>
        <v>0</v>
      </c>
      <c r="D3103" s="117">
        <f t="shared" si="217"/>
        <v>9</v>
      </c>
      <c r="E3103" s="117">
        <f t="shared" ref="E3103:E3140" si="219">(E3102)</f>
        <v>9</v>
      </c>
      <c r="F3103" s="117">
        <f>IF(B3103="","",(((E3103+F3159)/(D3103))-10^-0.0000001)^-1)</f>
        <v>0.13513513093026888</v>
      </c>
      <c r="G3103" s="117">
        <f t="shared" si="218"/>
        <v>0.13513513093026888</v>
      </c>
      <c r="H3103" s="117"/>
      <c r="I3103" s="216"/>
      <c r="J3103" s="216"/>
      <c r="K3103" s="216"/>
      <c r="L3103" s="216"/>
      <c r="M3103" s="216"/>
      <c r="N3103" s="216"/>
      <c r="O3103" s="216"/>
      <c r="P3103" s="216"/>
      <c r="Q3103" s="216"/>
      <c r="R3103" s="216"/>
      <c r="S3103" s="216"/>
      <c r="T3103" s="216"/>
      <c r="U3103" s="216"/>
      <c r="V3103" s="216"/>
    </row>
    <row r="3104" spans="1:22" x14ac:dyDescent="0.3">
      <c r="A3104" s="117">
        <f t="shared" si="215"/>
        <v>0</v>
      </c>
      <c r="B3104" s="117">
        <f t="shared" si="215"/>
        <v>0</v>
      </c>
      <c r="C3104" s="117">
        <f t="shared" si="216"/>
        <v>0</v>
      </c>
      <c r="D3104" s="117">
        <f t="shared" si="217"/>
        <v>9</v>
      </c>
      <c r="E3104" s="117">
        <f t="shared" si="219"/>
        <v>9</v>
      </c>
      <c r="F3104" s="117">
        <f>IF(B3104="","",(((E3104+F3159)/(D3104))-10^-0.0000001)^-1)</f>
        <v>0.13513513093026888</v>
      </c>
      <c r="G3104" s="117">
        <f t="shared" si="218"/>
        <v>0.13513513093026888</v>
      </c>
      <c r="H3104" s="117"/>
      <c r="I3104" s="216"/>
      <c r="J3104" s="216"/>
      <c r="K3104" s="216"/>
      <c r="L3104" s="216"/>
      <c r="M3104" s="216"/>
      <c r="N3104" s="216"/>
      <c r="O3104" s="216"/>
      <c r="P3104" s="216"/>
      <c r="Q3104" s="216"/>
      <c r="R3104" s="216"/>
      <c r="S3104" s="216"/>
      <c r="T3104" s="216"/>
      <c r="U3104" s="216"/>
      <c r="V3104" s="216"/>
    </row>
    <row r="3105" spans="1:22" x14ac:dyDescent="0.3">
      <c r="A3105" s="117">
        <f t="shared" si="215"/>
        <v>0</v>
      </c>
      <c r="B3105" s="117">
        <f t="shared" si="215"/>
        <v>0</v>
      </c>
      <c r="C3105" s="117">
        <f t="shared" si="216"/>
        <v>0</v>
      </c>
      <c r="D3105" s="117">
        <f t="shared" si="217"/>
        <v>9</v>
      </c>
      <c r="E3105" s="117">
        <f t="shared" si="219"/>
        <v>9</v>
      </c>
      <c r="F3105" s="117">
        <f>IF(B3105="","",(((E3105+F3159)/(D3105))-10^-0.0000001)^-1)</f>
        <v>0.13513513093026888</v>
      </c>
      <c r="G3105" s="117">
        <f t="shared" si="218"/>
        <v>0.13513513093026888</v>
      </c>
      <c r="H3105" s="117"/>
      <c r="I3105" s="216"/>
      <c r="J3105" s="216"/>
      <c r="K3105" s="216"/>
      <c r="L3105" s="216"/>
      <c r="M3105" s="216"/>
      <c r="N3105" s="216"/>
      <c r="O3105" s="216"/>
      <c r="P3105" s="216"/>
      <c r="Q3105" s="216"/>
      <c r="R3105" s="216"/>
      <c r="S3105" s="216"/>
      <c r="T3105" s="216"/>
      <c r="U3105" s="216"/>
      <c r="V3105" s="216"/>
    </row>
    <row r="3106" spans="1:22" x14ac:dyDescent="0.3">
      <c r="A3106" s="117">
        <f t="shared" si="215"/>
        <v>0</v>
      </c>
      <c r="B3106" s="117">
        <f t="shared" si="215"/>
        <v>0</v>
      </c>
      <c r="C3106" s="117">
        <f t="shared" si="216"/>
        <v>0</v>
      </c>
      <c r="D3106" s="117">
        <f t="shared" si="217"/>
        <v>9</v>
      </c>
      <c r="E3106" s="117">
        <f t="shared" si="219"/>
        <v>9</v>
      </c>
      <c r="F3106" s="117">
        <f>IF(B3106="","",(((E3106+F3159)/(D3106))-10^-0.0000001)^-1)</f>
        <v>0.13513513093026888</v>
      </c>
      <c r="G3106" s="117">
        <f t="shared" si="218"/>
        <v>0.13513513093026888</v>
      </c>
      <c r="H3106" s="117"/>
      <c r="I3106" s="216"/>
      <c r="J3106" s="216"/>
      <c r="K3106" s="216"/>
      <c r="L3106" s="216"/>
      <c r="M3106" s="216"/>
      <c r="N3106" s="216"/>
      <c r="O3106" s="216"/>
      <c r="P3106" s="216"/>
      <c r="Q3106" s="216"/>
      <c r="R3106" s="216"/>
      <c r="S3106" s="216"/>
      <c r="T3106" s="216"/>
      <c r="U3106" s="216"/>
      <c r="V3106" s="216"/>
    </row>
    <row r="3107" spans="1:22" x14ac:dyDescent="0.3">
      <c r="A3107" s="117">
        <f t="shared" si="215"/>
        <v>0</v>
      </c>
      <c r="B3107" s="117">
        <f t="shared" si="215"/>
        <v>0</v>
      </c>
      <c r="C3107" s="117">
        <f t="shared" si="216"/>
        <v>0</v>
      </c>
      <c r="D3107" s="117">
        <f t="shared" si="217"/>
        <v>9</v>
      </c>
      <c r="E3107" s="117">
        <f t="shared" si="219"/>
        <v>9</v>
      </c>
      <c r="F3107" s="117">
        <f>IF(B3107="","",(((E3107+F3159)/(D3107))-10^-0.0000001)^-1)</f>
        <v>0.13513513093026888</v>
      </c>
      <c r="G3107" s="117">
        <f t="shared" si="218"/>
        <v>0.13513513093026888</v>
      </c>
      <c r="H3107" s="117"/>
      <c r="I3107" s="216"/>
      <c r="J3107" s="216"/>
      <c r="K3107" s="216"/>
      <c r="L3107" s="216"/>
      <c r="M3107" s="216"/>
      <c r="N3107" s="216"/>
      <c r="O3107" s="216"/>
      <c r="P3107" s="216"/>
      <c r="Q3107" s="216"/>
      <c r="R3107" s="216"/>
      <c r="S3107" s="216"/>
      <c r="T3107" s="216"/>
      <c r="U3107" s="216"/>
      <c r="V3107" s="216"/>
    </row>
    <row r="3108" spans="1:22" x14ac:dyDescent="0.3">
      <c r="A3108" s="117">
        <f t="shared" si="215"/>
        <v>0</v>
      </c>
      <c r="B3108" s="117">
        <f t="shared" si="215"/>
        <v>0</v>
      </c>
      <c r="C3108" s="117">
        <f t="shared" si="216"/>
        <v>0</v>
      </c>
      <c r="D3108" s="117">
        <f t="shared" si="217"/>
        <v>9</v>
      </c>
      <c r="E3108" s="117">
        <f t="shared" si="219"/>
        <v>9</v>
      </c>
      <c r="F3108" s="117">
        <f>IF(B3108="","",(((E3108+F3159)/(D3108))-10^-0.0000001)^-1)</f>
        <v>0.13513513093026888</v>
      </c>
      <c r="G3108" s="117">
        <f t="shared" si="218"/>
        <v>0.13513513093026888</v>
      </c>
      <c r="H3108" s="117"/>
      <c r="I3108" s="216"/>
      <c r="J3108" s="216"/>
      <c r="K3108" s="216"/>
      <c r="L3108" s="216"/>
      <c r="M3108" s="216"/>
      <c r="N3108" s="216"/>
      <c r="O3108" s="216"/>
      <c r="P3108" s="216"/>
      <c r="Q3108" s="216"/>
      <c r="R3108" s="216"/>
      <c r="S3108" s="216"/>
      <c r="T3108" s="216"/>
      <c r="U3108" s="216"/>
      <c r="V3108" s="216"/>
    </row>
    <row r="3109" spans="1:22" x14ac:dyDescent="0.3">
      <c r="A3109" s="117">
        <f t="shared" si="215"/>
        <v>0</v>
      </c>
      <c r="B3109" s="117">
        <f t="shared" si="215"/>
        <v>0</v>
      </c>
      <c r="C3109" s="117">
        <f t="shared" si="216"/>
        <v>0</v>
      </c>
      <c r="D3109" s="117">
        <f t="shared" si="217"/>
        <v>9</v>
      </c>
      <c r="E3109" s="117">
        <f t="shared" si="219"/>
        <v>9</v>
      </c>
      <c r="F3109" s="117">
        <f>IF(B3109="","",(((E3109+F3159)/(D3109))-10^-0.0000001)^-1)</f>
        <v>0.13513513093026888</v>
      </c>
      <c r="G3109" s="117">
        <f t="shared" si="218"/>
        <v>0.13513513093026888</v>
      </c>
      <c r="H3109" s="117"/>
      <c r="I3109" s="216"/>
      <c r="J3109" s="216"/>
      <c r="K3109" s="216"/>
      <c r="L3109" s="216"/>
      <c r="M3109" s="216"/>
      <c r="N3109" s="216"/>
      <c r="O3109" s="216"/>
      <c r="P3109" s="216"/>
      <c r="Q3109" s="216"/>
      <c r="R3109" s="216"/>
      <c r="S3109" s="216"/>
      <c r="T3109" s="216"/>
      <c r="U3109" s="216"/>
      <c r="V3109" s="216"/>
    </row>
    <row r="3110" spans="1:22" x14ac:dyDescent="0.3">
      <c r="A3110" s="117">
        <f t="shared" si="215"/>
        <v>0</v>
      </c>
      <c r="B3110" s="117">
        <f t="shared" si="215"/>
        <v>0</v>
      </c>
      <c r="C3110" s="117">
        <f t="shared" si="216"/>
        <v>0</v>
      </c>
      <c r="D3110" s="117">
        <f t="shared" si="217"/>
        <v>9</v>
      </c>
      <c r="E3110" s="117">
        <f t="shared" si="219"/>
        <v>9</v>
      </c>
      <c r="F3110" s="117">
        <f>IF(B3110="","",(((E3110+F3159)/(D3110))-10^-0.0000001)^-1)</f>
        <v>0.13513513093026888</v>
      </c>
      <c r="G3110" s="117">
        <f t="shared" si="218"/>
        <v>0.13513513093026888</v>
      </c>
      <c r="H3110" s="117"/>
      <c r="I3110" s="216"/>
      <c r="J3110" s="216"/>
      <c r="K3110" s="216"/>
      <c r="L3110" s="216"/>
      <c r="M3110" s="216"/>
      <c r="N3110" s="216"/>
      <c r="O3110" s="216"/>
      <c r="P3110" s="216"/>
      <c r="Q3110" s="216"/>
      <c r="R3110" s="216"/>
      <c r="S3110" s="216"/>
      <c r="T3110" s="216"/>
      <c r="U3110" s="216"/>
      <c r="V3110" s="216"/>
    </row>
    <row r="3111" spans="1:22" x14ac:dyDescent="0.3">
      <c r="A3111" s="117">
        <f t="shared" si="215"/>
        <v>0</v>
      </c>
      <c r="B3111" s="117">
        <f t="shared" si="215"/>
        <v>0</v>
      </c>
      <c r="C3111" s="117">
        <f t="shared" si="216"/>
        <v>0</v>
      </c>
      <c r="D3111" s="117">
        <f t="shared" si="217"/>
        <v>9</v>
      </c>
      <c r="E3111" s="117">
        <f t="shared" si="219"/>
        <v>9</v>
      </c>
      <c r="F3111" s="117">
        <f>IF(B3111="","",(((E3111+F3159)/(D3111))-10^-0.0000001)^-1)</f>
        <v>0.13513513093026888</v>
      </c>
      <c r="G3111" s="117">
        <f t="shared" si="218"/>
        <v>0.13513513093026888</v>
      </c>
      <c r="H3111" s="117"/>
      <c r="I3111" s="216"/>
      <c r="J3111" s="216"/>
      <c r="K3111" s="216"/>
      <c r="L3111" s="216"/>
      <c r="M3111" s="216"/>
      <c r="N3111" s="216"/>
      <c r="O3111" s="216"/>
      <c r="P3111" s="216"/>
      <c r="Q3111" s="216"/>
      <c r="R3111" s="216"/>
      <c r="S3111" s="216"/>
      <c r="T3111" s="216"/>
      <c r="U3111" s="216"/>
      <c r="V3111" s="216"/>
    </row>
    <row r="3112" spans="1:22" x14ac:dyDescent="0.3">
      <c r="A3112" s="117">
        <f t="shared" si="215"/>
        <v>0</v>
      </c>
      <c r="B3112" s="117">
        <f t="shared" si="215"/>
        <v>0</v>
      </c>
      <c r="C3112" s="117">
        <f t="shared" si="216"/>
        <v>0</v>
      </c>
      <c r="D3112" s="117">
        <f t="shared" si="217"/>
        <v>9</v>
      </c>
      <c r="E3112" s="117">
        <f t="shared" si="219"/>
        <v>9</v>
      </c>
      <c r="F3112" s="117">
        <f>IF(B3112="","",(((E3112+F3159)/(D3112))-10^-0.0000001)^-1)</f>
        <v>0.13513513093026888</v>
      </c>
      <c r="G3112" s="117">
        <f t="shared" si="218"/>
        <v>0.13513513093026888</v>
      </c>
      <c r="H3112" s="117"/>
      <c r="I3112" s="216"/>
      <c r="J3112" s="216"/>
      <c r="K3112" s="216"/>
      <c r="L3112" s="216"/>
      <c r="M3112" s="216"/>
      <c r="N3112" s="216"/>
      <c r="O3112" s="216"/>
      <c r="P3112" s="216"/>
      <c r="Q3112" s="216"/>
      <c r="R3112" s="216"/>
      <c r="S3112" s="216"/>
      <c r="T3112" s="216"/>
      <c r="U3112" s="216"/>
      <c r="V3112" s="216"/>
    </row>
    <row r="3113" spans="1:22" x14ac:dyDescent="0.3">
      <c r="A3113" s="117">
        <f t="shared" si="215"/>
        <v>0</v>
      </c>
      <c r="B3113" s="117">
        <f t="shared" si="215"/>
        <v>0</v>
      </c>
      <c r="C3113" s="117">
        <f t="shared" si="216"/>
        <v>0</v>
      </c>
      <c r="D3113" s="117">
        <f t="shared" si="217"/>
        <v>9</v>
      </c>
      <c r="E3113" s="117">
        <f t="shared" si="219"/>
        <v>9</v>
      </c>
      <c r="F3113" s="117">
        <f>IF(B3113="","",(((E3113+F3159)/(D3113))-10^-0.0000001)^-1)</f>
        <v>0.13513513093026888</v>
      </c>
      <c r="G3113" s="117">
        <f t="shared" si="218"/>
        <v>0.13513513093026888</v>
      </c>
      <c r="H3113" s="117"/>
      <c r="I3113" s="216"/>
      <c r="J3113" s="216"/>
      <c r="K3113" s="216"/>
      <c r="L3113" s="216"/>
      <c r="M3113" s="216"/>
      <c r="N3113" s="216"/>
      <c r="O3113" s="216"/>
      <c r="P3113" s="216"/>
      <c r="Q3113" s="216"/>
      <c r="R3113" s="216"/>
      <c r="S3113" s="216"/>
      <c r="T3113" s="216"/>
      <c r="U3113" s="216"/>
      <c r="V3113" s="216"/>
    </row>
    <row r="3114" spans="1:22" x14ac:dyDescent="0.3">
      <c r="A3114" s="117">
        <f t="shared" si="215"/>
        <v>0</v>
      </c>
      <c r="B3114" s="117">
        <f t="shared" si="215"/>
        <v>0</v>
      </c>
      <c r="C3114" s="117">
        <f t="shared" si="216"/>
        <v>0</v>
      </c>
      <c r="D3114" s="117">
        <f t="shared" si="217"/>
        <v>9</v>
      </c>
      <c r="E3114" s="117">
        <f t="shared" si="219"/>
        <v>9</v>
      </c>
      <c r="F3114" s="117">
        <f>IF(B3114="","",(((E3114+F3159)/(D3114))-10^-0.0000001)^-1)</f>
        <v>0.13513513093026888</v>
      </c>
      <c r="G3114" s="117">
        <f t="shared" si="218"/>
        <v>0.13513513093026888</v>
      </c>
      <c r="H3114" s="117"/>
      <c r="I3114" s="216"/>
      <c r="J3114" s="216"/>
      <c r="K3114" s="216"/>
      <c r="L3114" s="216"/>
      <c r="M3114" s="216"/>
      <c r="N3114" s="216"/>
      <c r="O3114" s="216"/>
      <c r="P3114" s="216"/>
      <c r="Q3114" s="216"/>
      <c r="R3114" s="216"/>
      <c r="S3114" s="216"/>
      <c r="T3114" s="216"/>
      <c r="U3114" s="216"/>
      <c r="V3114" s="216"/>
    </row>
    <row r="3115" spans="1:22" x14ac:dyDescent="0.3">
      <c r="A3115" s="117">
        <f t="shared" si="215"/>
        <v>0</v>
      </c>
      <c r="B3115" s="117">
        <f t="shared" si="215"/>
        <v>0</v>
      </c>
      <c r="C3115" s="117">
        <f t="shared" si="216"/>
        <v>0</v>
      </c>
      <c r="D3115" s="117">
        <f t="shared" si="217"/>
        <v>9</v>
      </c>
      <c r="E3115" s="117">
        <f t="shared" si="219"/>
        <v>9</v>
      </c>
      <c r="F3115" s="117">
        <f>IF(B3115="","",(((E3115+F3159)/(D3115))-10^-0.0000001)^-1)</f>
        <v>0.13513513093026888</v>
      </c>
      <c r="G3115" s="117">
        <f t="shared" si="218"/>
        <v>0.13513513093026888</v>
      </c>
      <c r="H3115" s="117"/>
      <c r="I3115" s="216"/>
      <c r="J3115" s="216"/>
      <c r="K3115" s="216"/>
      <c r="L3115" s="216"/>
      <c r="M3115" s="216"/>
      <c r="N3115" s="216"/>
      <c r="O3115" s="216"/>
      <c r="P3115" s="216"/>
      <c r="Q3115" s="216"/>
      <c r="R3115" s="216"/>
      <c r="S3115" s="216"/>
      <c r="T3115" s="216"/>
      <c r="U3115" s="216"/>
      <c r="V3115" s="216"/>
    </row>
    <row r="3116" spans="1:22" x14ac:dyDescent="0.3">
      <c r="A3116" s="117">
        <f t="shared" si="215"/>
        <v>0</v>
      </c>
      <c r="B3116" s="117">
        <f t="shared" si="215"/>
        <v>0</v>
      </c>
      <c r="C3116" s="117">
        <f t="shared" si="216"/>
        <v>0</v>
      </c>
      <c r="D3116" s="117">
        <f t="shared" si="217"/>
        <v>9</v>
      </c>
      <c r="E3116" s="117">
        <f t="shared" si="219"/>
        <v>9</v>
      </c>
      <c r="F3116" s="117">
        <f>IF(B3116="","",(((E3116+F3159)/(D3116))-10^-0.0000001)^-1)</f>
        <v>0.13513513093026888</v>
      </c>
      <c r="G3116" s="117">
        <f t="shared" si="218"/>
        <v>0.13513513093026888</v>
      </c>
      <c r="H3116" s="117"/>
      <c r="I3116" s="216"/>
      <c r="J3116" s="216"/>
      <c r="K3116" s="216"/>
      <c r="L3116" s="216"/>
      <c r="M3116" s="216"/>
      <c r="N3116" s="216"/>
      <c r="O3116" s="216"/>
      <c r="P3116" s="216"/>
      <c r="Q3116" s="216"/>
      <c r="R3116" s="216"/>
      <c r="S3116" s="216"/>
      <c r="T3116" s="216"/>
      <c r="U3116" s="216"/>
      <c r="V3116" s="216"/>
    </row>
    <row r="3117" spans="1:22" x14ac:dyDescent="0.3">
      <c r="A3117" s="117" t="str">
        <f t="shared" si="215"/>
        <v>Vorgaben (xWP1 - xs - xWP2)</v>
      </c>
      <c r="B3117" s="117">
        <f t="shared" si="215"/>
        <v>9</v>
      </c>
      <c r="C3117" s="117" t="e">
        <f t="shared" si="216"/>
        <v>#VALUE!</v>
      </c>
      <c r="D3117" s="117">
        <f t="shared" si="217"/>
        <v>9</v>
      </c>
      <c r="E3117" s="117">
        <f t="shared" si="219"/>
        <v>9</v>
      </c>
      <c r="F3117" s="117">
        <f>IF(B3117="","",(((E3117+F3159)/(D3117))-10^-0.0000001)^-1)</f>
        <v>0.13513513093026888</v>
      </c>
      <c r="G3117" s="117">
        <f t="shared" si="218"/>
        <v>0.13513513093026888</v>
      </c>
      <c r="H3117" s="117"/>
      <c r="I3117" s="216"/>
      <c r="J3117" s="216"/>
      <c r="K3117" s="216"/>
      <c r="L3117" s="216"/>
      <c r="M3117" s="216"/>
      <c r="N3117" s="216"/>
      <c r="O3117" s="216"/>
      <c r="P3117" s="216"/>
      <c r="Q3117" s="216"/>
      <c r="R3117" s="216"/>
      <c r="S3117" s="216"/>
      <c r="T3117" s="216"/>
      <c r="U3117" s="216"/>
      <c r="V3117" s="216"/>
    </row>
    <row r="3118" spans="1:22" x14ac:dyDescent="0.3">
      <c r="A3118" s="117" t="str">
        <f t="shared" si="215"/>
        <v>Berechnet (x1% - X50% - x99%)</v>
      </c>
      <c r="B3118" s="117">
        <f t="shared" si="215"/>
        <v>6.92</v>
      </c>
      <c r="C3118" s="117" t="e">
        <f t="shared" si="216"/>
        <v>#VALUE!</v>
      </c>
      <c r="D3118" s="117">
        <f t="shared" si="217"/>
        <v>6.92</v>
      </c>
      <c r="E3118" s="117">
        <f t="shared" si="219"/>
        <v>9</v>
      </c>
      <c r="F3118" s="117">
        <f>IF(B3118="","",(((E3118+F3159)/(D3118))-10^-0.0000001)^-1)</f>
        <v>0.100757132199399</v>
      </c>
      <c r="G3118" s="117">
        <f t="shared" si="218"/>
        <v>0.100757132199399</v>
      </c>
      <c r="H3118" s="117"/>
      <c r="I3118" s="216"/>
      <c r="J3118" s="216"/>
      <c r="K3118" s="216"/>
      <c r="L3118" s="216"/>
      <c r="M3118" s="216"/>
      <c r="N3118" s="216"/>
      <c r="O3118" s="216"/>
      <c r="P3118" s="216"/>
      <c r="Q3118" s="216"/>
      <c r="R3118" s="216"/>
      <c r="S3118" s="216"/>
      <c r="T3118" s="216"/>
      <c r="U3118" s="216"/>
      <c r="V3118" s="216"/>
    </row>
    <row r="3119" spans="1:22" x14ac:dyDescent="0.3">
      <c r="A3119" s="117" t="str">
        <f t="shared" si="215"/>
        <v>Abfrage:</v>
      </c>
      <c r="B3119" s="117">
        <f t="shared" si="215"/>
        <v>0</v>
      </c>
      <c r="C3119" s="117" t="e">
        <f t="shared" si="216"/>
        <v>#VALUE!</v>
      </c>
      <c r="D3119" s="117">
        <f t="shared" si="217"/>
        <v>9</v>
      </c>
      <c r="E3119" s="117">
        <f t="shared" si="219"/>
        <v>9</v>
      </c>
      <c r="F3119" s="117">
        <f>IF(B3119="","",(((E3119+F3159)/(D3119))-10^-0.0000001)^-1)</f>
        <v>0.13513513093026888</v>
      </c>
      <c r="G3119" s="117">
        <f t="shared" si="218"/>
        <v>0.13513513093026888</v>
      </c>
      <c r="H3119" s="117"/>
      <c r="I3119" s="216"/>
      <c r="J3119" s="216"/>
      <c r="K3119" s="216"/>
      <c r="L3119" s="216"/>
      <c r="M3119" s="216"/>
      <c r="N3119" s="216"/>
      <c r="O3119" s="216"/>
      <c r="P3119" s="216"/>
      <c r="Q3119" s="216"/>
      <c r="R3119" s="216"/>
      <c r="S3119" s="216"/>
      <c r="T3119" s="216"/>
      <c r="U3119" s="216"/>
      <c r="V3119" s="216"/>
    </row>
    <row r="3120" spans="1:22" x14ac:dyDescent="0.3">
      <c r="A3120" s="117" t="str">
        <f t="shared" si="215"/>
        <v>Wenn x = (B23 ≤Abfrage≤ D23)</v>
      </c>
      <c r="B3120" s="117">
        <f t="shared" si="215"/>
        <v>6.92</v>
      </c>
      <c r="C3120" s="117" t="e">
        <f t="shared" si="216"/>
        <v>#VALUE!</v>
      </c>
      <c r="D3120" s="117">
        <f t="shared" si="217"/>
        <v>6.92</v>
      </c>
      <c r="E3120" s="117">
        <f t="shared" si="219"/>
        <v>9</v>
      </c>
      <c r="F3120" s="117">
        <f>IF(B3120="","",(((E3120+F3159)/(D3120))-10^-0.0000001)^-1)</f>
        <v>0.100757132199399</v>
      </c>
      <c r="G3120" s="117">
        <f t="shared" si="218"/>
        <v>0.100757132199399</v>
      </c>
      <c r="H3120" s="117"/>
      <c r="I3120" s="216"/>
      <c r="J3120" s="216"/>
      <c r="K3120" s="216"/>
      <c r="L3120" s="216"/>
      <c r="M3120" s="216"/>
      <c r="N3120" s="216"/>
      <c r="O3120" s="216"/>
      <c r="P3120" s="216"/>
      <c r="Q3120" s="216"/>
      <c r="R3120" s="216"/>
      <c r="S3120" s="216"/>
      <c r="T3120" s="216"/>
      <c r="U3120" s="216"/>
      <c r="V3120" s="216"/>
    </row>
    <row r="3121" spans="1:22" x14ac:dyDescent="0.3">
      <c r="A3121" s="117" t="str">
        <f t="shared" ref="A3121:B3140" si="220">A26</f>
        <v>Wenn y [%] = (1≤ Abfrage ≤99)</v>
      </c>
      <c r="B3121" s="117">
        <f t="shared" si="220"/>
        <v>1</v>
      </c>
      <c r="C3121" s="117" t="e">
        <f t="shared" si="216"/>
        <v>#VALUE!</v>
      </c>
      <c r="D3121" s="117">
        <f t="shared" si="217"/>
        <v>1</v>
      </c>
      <c r="E3121" s="117">
        <f t="shared" si="219"/>
        <v>9</v>
      </c>
      <c r="F3121" s="117">
        <f>IF(B3121="","",(((E3121+F3159)/(D3121))-10^-0.0000001)^-1)</f>
        <v>1.3404825695890417E-2</v>
      </c>
      <c r="G3121" s="117">
        <f t="shared" si="218"/>
        <v>1.3404825695890417E-2</v>
      </c>
      <c r="H3121" s="117"/>
      <c r="I3121" s="216"/>
      <c r="J3121" s="216"/>
      <c r="K3121" s="216"/>
      <c r="L3121" s="216"/>
      <c r="M3121" s="216"/>
      <c r="N3121" s="216"/>
      <c r="O3121" s="216"/>
      <c r="P3121" s="216"/>
      <c r="Q3121" s="216"/>
      <c r="R3121" s="216"/>
      <c r="S3121" s="216"/>
      <c r="T3121" s="216"/>
      <c r="U3121" s="216"/>
      <c r="V3121" s="216"/>
    </row>
    <row r="3122" spans="1:22" x14ac:dyDescent="0.3">
      <c r="A3122" s="117">
        <f t="shared" si="220"/>
        <v>0</v>
      </c>
      <c r="B3122" s="117">
        <f t="shared" si="220"/>
        <v>0</v>
      </c>
      <c r="C3122" s="117">
        <f t="shared" si="216"/>
        <v>0</v>
      </c>
      <c r="D3122" s="117">
        <f t="shared" si="217"/>
        <v>9</v>
      </c>
      <c r="E3122" s="117">
        <f t="shared" si="219"/>
        <v>9</v>
      </c>
      <c r="F3122" s="117">
        <f>IF(B3122="","",(((E3122+F3159)/(D3122))-10^-0.0000001)^-1)</f>
        <v>0.13513513093026888</v>
      </c>
      <c r="G3122" s="117">
        <f t="shared" si="218"/>
        <v>0.13513513093026888</v>
      </c>
      <c r="H3122" s="117"/>
      <c r="I3122" s="216"/>
      <c r="J3122" s="216"/>
      <c r="K3122" s="216"/>
      <c r="L3122" s="216"/>
      <c r="M3122" s="216"/>
      <c r="N3122" s="216"/>
      <c r="O3122" s="216"/>
      <c r="P3122" s="216"/>
      <c r="Q3122" s="216"/>
      <c r="R3122" s="216"/>
      <c r="S3122" s="216"/>
      <c r="T3122" s="216"/>
      <c r="U3122" s="216"/>
      <c r="V3122" s="216"/>
    </row>
    <row r="3123" spans="1:22" x14ac:dyDescent="0.3">
      <c r="A3123" s="117">
        <f t="shared" si="220"/>
        <v>0</v>
      </c>
      <c r="B3123" s="117">
        <f t="shared" si="220"/>
        <v>0</v>
      </c>
      <c r="C3123" s="117">
        <f t="shared" si="216"/>
        <v>0</v>
      </c>
      <c r="D3123" s="117">
        <f t="shared" si="217"/>
        <v>9</v>
      </c>
      <c r="E3123" s="117">
        <f t="shared" si="219"/>
        <v>9</v>
      </c>
      <c r="F3123" s="117">
        <f>IF(B3123="","",(((E3123+F3159)/(D3123))-10^-0.0000001)^-1)</f>
        <v>0.13513513093026888</v>
      </c>
      <c r="G3123" s="117">
        <f t="shared" si="218"/>
        <v>0.13513513093026888</v>
      </c>
      <c r="H3123" s="117"/>
      <c r="I3123" s="216"/>
      <c r="J3123" s="216"/>
      <c r="K3123" s="216"/>
      <c r="L3123" s="216"/>
      <c r="M3123" s="216"/>
      <c r="N3123" s="216"/>
      <c r="O3123" s="216"/>
      <c r="P3123" s="216"/>
      <c r="Q3123" s="216"/>
      <c r="R3123" s="216"/>
      <c r="S3123" s="216"/>
      <c r="T3123" s="216"/>
      <c r="U3123" s="216"/>
      <c r="V3123" s="216"/>
    </row>
    <row r="3124" spans="1:22" x14ac:dyDescent="0.3">
      <c r="A3124" s="117">
        <f t="shared" si="220"/>
        <v>0</v>
      </c>
      <c r="B3124" s="117">
        <f t="shared" si="220"/>
        <v>0</v>
      </c>
      <c r="C3124" s="117">
        <f t="shared" si="216"/>
        <v>0</v>
      </c>
      <c r="D3124" s="117">
        <f t="shared" si="217"/>
        <v>9</v>
      </c>
      <c r="E3124" s="117">
        <f t="shared" si="219"/>
        <v>9</v>
      </c>
      <c r="F3124" s="117">
        <f>IF(B3124="","",(((E3124+F3159)/(D3124))-10^-0.0000001)^-1)</f>
        <v>0.13513513093026888</v>
      </c>
      <c r="G3124" s="117">
        <f t="shared" si="218"/>
        <v>0.13513513093026888</v>
      </c>
      <c r="H3124" s="117"/>
      <c r="I3124" s="216"/>
      <c r="J3124" s="216"/>
      <c r="K3124" s="216"/>
      <c r="L3124" s="216"/>
      <c r="M3124" s="216"/>
      <c r="N3124" s="216"/>
      <c r="O3124" s="216"/>
      <c r="P3124" s="216"/>
      <c r="Q3124" s="216"/>
      <c r="R3124" s="216"/>
      <c r="S3124" s="216"/>
      <c r="T3124" s="216"/>
      <c r="U3124" s="216"/>
      <c r="V3124" s="216"/>
    </row>
    <row r="3125" spans="1:22" x14ac:dyDescent="0.3">
      <c r="A3125" s="117">
        <f t="shared" si="220"/>
        <v>0</v>
      </c>
      <c r="B3125" s="117">
        <f t="shared" si="220"/>
        <v>0</v>
      </c>
      <c r="C3125" s="117">
        <f t="shared" si="216"/>
        <v>0</v>
      </c>
      <c r="D3125" s="117">
        <f t="shared" si="217"/>
        <v>9</v>
      </c>
      <c r="E3125" s="117">
        <f t="shared" si="219"/>
        <v>9</v>
      </c>
      <c r="F3125" s="117">
        <f>IF(B3125="","",(((E3125+F3159)/(D3125))-10^-0.0000001)^-1)</f>
        <v>0.13513513093026888</v>
      </c>
      <c r="G3125" s="117">
        <f t="shared" si="218"/>
        <v>0.13513513093026888</v>
      </c>
      <c r="H3125" s="117"/>
      <c r="I3125" s="216"/>
      <c r="J3125" s="216"/>
      <c r="K3125" s="216"/>
      <c r="L3125" s="216"/>
      <c r="M3125" s="216"/>
      <c r="N3125" s="216"/>
      <c r="O3125" s="216"/>
      <c r="P3125" s="216"/>
      <c r="Q3125" s="216"/>
      <c r="R3125" s="216"/>
      <c r="S3125" s="216"/>
      <c r="T3125" s="216"/>
      <c r="U3125" s="216"/>
      <c r="V3125" s="216"/>
    </row>
    <row r="3126" spans="1:22" x14ac:dyDescent="0.3">
      <c r="A3126" s="117">
        <f t="shared" si="220"/>
        <v>0</v>
      </c>
      <c r="B3126" s="117">
        <f t="shared" si="220"/>
        <v>0</v>
      </c>
      <c r="C3126" s="117">
        <f t="shared" si="216"/>
        <v>0</v>
      </c>
      <c r="D3126" s="117">
        <f t="shared" si="217"/>
        <v>9</v>
      </c>
      <c r="E3126" s="117">
        <f t="shared" si="219"/>
        <v>9</v>
      </c>
      <c r="F3126" s="117">
        <f>IF(B3126="","",(((E3126+F3159)/(D3126))-10^-0.0000001)^-1)</f>
        <v>0.13513513093026888</v>
      </c>
      <c r="G3126" s="117">
        <f t="shared" si="218"/>
        <v>0.13513513093026888</v>
      </c>
      <c r="H3126" s="117"/>
      <c r="I3126" s="216"/>
      <c r="J3126" s="216"/>
      <c r="K3126" s="216"/>
      <c r="L3126" s="216"/>
      <c r="M3126" s="216"/>
      <c r="N3126" s="216"/>
      <c r="O3126" s="216"/>
      <c r="P3126" s="216"/>
      <c r="Q3126" s="216"/>
      <c r="R3126" s="216"/>
      <c r="S3126" s="216"/>
      <c r="T3126" s="216"/>
      <c r="U3126" s="216"/>
      <c r="V3126" s="216"/>
    </row>
    <row r="3127" spans="1:22" x14ac:dyDescent="0.3">
      <c r="A3127" s="117">
        <f t="shared" si="220"/>
        <v>0</v>
      </c>
      <c r="B3127" s="117">
        <f t="shared" si="220"/>
        <v>0</v>
      </c>
      <c r="C3127" s="117">
        <f t="shared" si="216"/>
        <v>0</v>
      </c>
      <c r="D3127" s="117">
        <f t="shared" si="217"/>
        <v>9</v>
      </c>
      <c r="E3127" s="117">
        <f t="shared" si="219"/>
        <v>9</v>
      </c>
      <c r="F3127" s="117">
        <f>IF(B3127="","",(((E3127+F3159)/(D3127))-10^-0.0000001)^-1)</f>
        <v>0.13513513093026888</v>
      </c>
      <c r="G3127" s="117">
        <f t="shared" si="218"/>
        <v>0.13513513093026888</v>
      </c>
      <c r="H3127" s="117"/>
      <c r="I3127" s="216"/>
      <c r="J3127" s="216"/>
      <c r="K3127" s="216"/>
      <c r="L3127" s="216"/>
      <c r="M3127" s="216"/>
      <c r="N3127" s="216"/>
      <c r="O3127" s="216"/>
      <c r="P3127" s="216"/>
      <c r="Q3127" s="216"/>
      <c r="R3127" s="216"/>
      <c r="S3127" s="216"/>
      <c r="T3127" s="216"/>
      <c r="U3127" s="216"/>
      <c r="V3127" s="216"/>
    </row>
    <row r="3128" spans="1:22" x14ac:dyDescent="0.3">
      <c r="A3128" s="117">
        <f t="shared" si="220"/>
        <v>0</v>
      </c>
      <c r="B3128" s="117">
        <f t="shared" si="220"/>
        <v>0</v>
      </c>
      <c r="C3128" s="117">
        <f t="shared" si="216"/>
        <v>0</v>
      </c>
      <c r="D3128" s="117">
        <f t="shared" si="217"/>
        <v>9</v>
      </c>
      <c r="E3128" s="117">
        <f t="shared" si="219"/>
        <v>9</v>
      </c>
      <c r="F3128" s="117">
        <f>IF(B3128="","",(((E3128+F3159)/(D3128))-10^-0.0000001)^-1)</f>
        <v>0.13513513093026888</v>
      </c>
      <c r="G3128" s="117">
        <f t="shared" si="218"/>
        <v>0.13513513093026888</v>
      </c>
      <c r="H3128" s="117"/>
      <c r="I3128" s="216"/>
      <c r="J3128" s="216"/>
      <c r="K3128" s="216"/>
      <c r="L3128" s="216"/>
      <c r="M3128" s="216"/>
      <c r="N3128" s="216"/>
      <c r="O3128" s="216"/>
      <c r="P3128" s="216"/>
      <c r="Q3128" s="216"/>
      <c r="R3128" s="216"/>
      <c r="S3128" s="216"/>
      <c r="T3128" s="216"/>
      <c r="U3128" s="216"/>
      <c r="V3128" s="216"/>
    </row>
    <row r="3129" spans="1:22" x14ac:dyDescent="0.3">
      <c r="A3129" s="117">
        <f t="shared" si="220"/>
        <v>0</v>
      </c>
      <c r="B3129" s="117">
        <f t="shared" si="220"/>
        <v>0</v>
      </c>
      <c r="C3129" s="117">
        <f t="shared" si="216"/>
        <v>0</v>
      </c>
      <c r="D3129" s="117">
        <f t="shared" si="217"/>
        <v>9</v>
      </c>
      <c r="E3129" s="117">
        <f t="shared" si="219"/>
        <v>9</v>
      </c>
      <c r="F3129" s="117">
        <f>IF(B3129="","",(((E3129+F3159)/(D3129))-10^-0.0000001)^-1)</f>
        <v>0.13513513093026888</v>
      </c>
      <c r="G3129" s="117">
        <f t="shared" si="218"/>
        <v>0.13513513093026888</v>
      </c>
      <c r="H3129" s="117"/>
      <c r="I3129" s="216"/>
      <c r="J3129" s="216"/>
      <c r="K3129" s="216"/>
      <c r="L3129" s="216"/>
      <c r="M3129" s="216"/>
      <c r="N3129" s="216"/>
      <c r="O3129" s="216"/>
      <c r="P3129" s="216"/>
      <c r="Q3129" s="216"/>
      <c r="R3129" s="216"/>
      <c r="S3129" s="216"/>
      <c r="T3129" s="216"/>
      <c r="U3129" s="216"/>
      <c r="V3129" s="216"/>
    </row>
    <row r="3130" spans="1:22" x14ac:dyDescent="0.3">
      <c r="A3130" s="117">
        <f t="shared" si="220"/>
        <v>0</v>
      </c>
      <c r="B3130" s="117">
        <f t="shared" si="220"/>
        <v>0</v>
      </c>
      <c r="C3130" s="117">
        <f t="shared" si="216"/>
        <v>0</v>
      </c>
      <c r="D3130" s="117">
        <f t="shared" si="217"/>
        <v>9</v>
      </c>
      <c r="E3130" s="117">
        <f t="shared" si="219"/>
        <v>9</v>
      </c>
      <c r="F3130" s="117">
        <f>IF(B3130="","",(((E3130+F3159)/(D3130))-10^-0.0000001)^-1)</f>
        <v>0.13513513093026888</v>
      </c>
      <c r="G3130" s="117">
        <f t="shared" si="218"/>
        <v>0.13513513093026888</v>
      </c>
      <c r="H3130" s="117"/>
      <c r="I3130" s="216"/>
      <c r="J3130" s="216"/>
      <c r="K3130" s="216"/>
      <c r="L3130" s="216"/>
      <c r="M3130" s="216"/>
      <c r="N3130" s="216"/>
      <c r="O3130" s="216"/>
      <c r="P3130" s="216"/>
      <c r="Q3130" s="216"/>
      <c r="R3130" s="216"/>
      <c r="S3130" s="216"/>
      <c r="T3130" s="216"/>
      <c r="U3130" s="216"/>
      <c r="V3130" s="216"/>
    </row>
    <row r="3131" spans="1:22" x14ac:dyDescent="0.3">
      <c r="A3131" s="117">
        <f t="shared" si="220"/>
        <v>0</v>
      </c>
      <c r="B3131" s="117">
        <f t="shared" si="220"/>
        <v>0</v>
      </c>
      <c r="C3131" s="117">
        <f t="shared" si="216"/>
        <v>0</v>
      </c>
      <c r="D3131" s="117">
        <f t="shared" si="217"/>
        <v>9</v>
      </c>
      <c r="E3131" s="117">
        <f t="shared" si="219"/>
        <v>9</v>
      </c>
      <c r="F3131" s="117">
        <f>IF(B3131="","",(((E3131+F3159)/(D3131))-10^-0.0000001)^-1)</f>
        <v>0.13513513093026888</v>
      </c>
      <c r="G3131" s="117">
        <f t="shared" si="218"/>
        <v>0.13513513093026888</v>
      </c>
      <c r="H3131" s="117"/>
      <c r="I3131" s="216"/>
      <c r="J3131" s="216"/>
      <c r="K3131" s="216"/>
      <c r="L3131" s="216"/>
      <c r="M3131" s="216"/>
      <c r="N3131" s="216"/>
      <c r="O3131" s="216"/>
      <c r="P3131" s="216"/>
      <c r="Q3131" s="216"/>
      <c r="R3131" s="216"/>
      <c r="S3131" s="216"/>
      <c r="T3131" s="216"/>
      <c r="U3131" s="216"/>
      <c r="V3131" s="216"/>
    </row>
    <row r="3132" spans="1:22" x14ac:dyDescent="0.3">
      <c r="A3132" s="117">
        <f t="shared" si="220"/>
        <v>0</v>
      </c>
      <c r="B3132" s="117">
        <f t="shared" si="220"/>
        <v>0</v>
      </c>
      <c r="C3132" s="117">
        <f t="shared" si="216"/>
        <v>0</v>
      </c>
      <c r="D3132" s="117">
        <f t="shared" si="217"/>
        <v>9</v>
      </c>
      <c r="E3132" s="117">
        <f t="shared" si="219"/>
        <v>9</v>
      </c>
      <c r="F3132" s="117">
        <f>IF(B3132="","",(((E3132+F3159)/(D3132))-10^-0.0000001)^-1)</f>
        <v>0.13513513093026888</v>
      </c>
      <c r="G3132" s="117">
        <f t="shared" si="218"/>
        <v>0.13513513093026888</v>
      </c>
      <c r="H3132" s="117"/>
      <c r="I3132" s="216"/>
      <c r="J3132" s="216"/>
      <c r="K3132" s="216"/>
      <c r="L3132" s="216"/>
      <c r="M3132" s="216"/>
      <c r="N3132" s="216"/>
      <c r="O3132" s="216"/>
      <c r="P3132" s="216"/>
      <c r="Q3132" s="216"/>
      <c r="R3132" s="216"/>
      <c r="S3132" s="216"/>
      <c r="T3132" s="216"/>
      <c r="U3132" s="216"/>
      <c r="V3132" s="216"/>
    </row>
    <row r="3133" spans="1:22" x14ac:dyDescent="0.3">
      <c r="A3133" s="117">
        <f t="shared" si="220"/>
        <v>0</v>
      </c>
      <c r="B3133" s="117">
        <f t="shared" si="220"/>
        <v>0</v>
      </c>
      <c r="C3133" s="117">
        <f t="shared" si="216"/>
        <v>0</v>
      </c>
      <c r="D3133" s="117">
        <f t="shared" si="217"/>
        <v>9</v>
      </c>
      <c r="E3133" s="117">
        <f t="shared" si="219"/>
        <v>9</v>
      </c>
      <c r="F3133" s="117">
        <f>IF(B3133="","",(((E3133+F3159)/(D3133))-10^-0.0000001)^-1)</f>
        <v>0.13513513093026888</v>
      </c>
      <c r="G3133" s="117">
        <f t="shared" si="218"/>
        <v>0.13513513093026888</v>
      </c>
      <c r="H3133" s="117"/>
      <c r="I3133" s="216"/>
      <c r="J3133" s="216"/>
      <c r="K3133" s="216"/>
      <c r="L3133" s="216"/>
      <c r="M3133" s="216"/>
      <c r="N3133" s="216"/>
      <c r="O3133" s="216"/>
      <c r="P3133" s="216"/>
      <c r="Q3133" s="216"/>
      <c r="R3133" s="216"/>
      <c r="S3133" s="216"/>
      <c r="T3133" s="216"/>
      <c r="U3133" s="216"/>
      <c r="V3133" s="216"/>
    </row>
    <row r="3134" spans="1:22" x14ac:dyDescent="0.3">
      <c r="A3134" s="117">
        <f t="shared" si="220"/>
        <v>0</v>
      </c>
      <c r="B3134" s="117">
        <f t="shared" si="220"/>
        <v>0</v>
      </c>
      <c r="C3134" s="117">
        <f t="shared" si="216"/>
        <v>0</v>
      </c>
      <c r="D3134" s="117">
        <f t="shared" si="217"/>
        <v>9</v>
      </c>
      <c r="E3134" s="117">
        <f t="shared" si="219"/>
        <v>9</v>
      </c>
      <c r="F3134" s="117">
        <f>IF(B3134="","",(((E3134+F3159)/(D3134))-10^-0.0000001)^-1)</f>
        <v>0.13513513093026888</v>
      </c>
      <c r="G3134" s="117">
        <f t="shared" si="218"/>
        <v>0.13513513093026888</v>
      </c>
      <c r="H3134" s="117"/>
      <c r="I3134" s="216"/>
      <c r="J3134" s="216"/>
      <c r="K3134" s="216"/>
      <c r="L3134" s="216"/>
      <c r="M3134" s="216"/>
      <c r="N3134" s="216"/>
      <c r="O3134" s="216"/>
      <c r="P3134" s="216"/>
      <c r="Q3134" s="216"/>
      <c r="R3134" s="216"/>
      <c r="S3134" s="216"/>
      <c r="T3134" s="216"/>
      <c r="U3134" s="216"/>
      <c r="V3134" s="216"/>
    </row>
    <row r="3135" spans="1:22" x14ac:dyDescent="0.3">
      <c r="A3135" s="117">
        <f t="shared" si="220"/>
        <v>0</v>
      </c>
      <c r="B3135" s="117">
        <f t="shared" si="220"/>
        <v>0</v>
      </c>
      <c r="C3135" s="117">
        <f t="shared" si="216"/>
        <v>0</v>
      </c>
      <c r="D3135" s="117">
        <f t="shared" si="217"/>
        <v>9</v>
      </c>
      <c r="E3135" s="117">
        <f t="shared" si="219"/>
        <v>9</v>
      </c>
      <c r="F3135" s="117">
        <f>IF(B3135="","",(((E3135+F3159)/(D3135))-10^-0.0000001)^-1)</f>
        <v>0.13513513093026888</v>
      </c>
      <c r="G3135" s="117">
        <f t="shared" si="218"/>
        <v>0.13513513093026888</v>
      </c>
      <c r="H3135" s="117"/>
      <c r="I3135" s="216"/>
      <c r="J3135" s="216"/>
      <c r="K3135" s="216"/>
      <c r="L3135" s="216"/>
      <c r="M3135" s="216"/>
      <c r="N3135" s="216"/>
      <c r="O3135" s="216"/>
      <c r="P3135" s="216"/>
      <c r="Q3135" s="216"/>
      <c r="R3135" s="216"/>
      <c r="S3135" s="216"/>
      <c r="T3135" s="216"/>
      <c r="U3135" s="216"/>
      <c r="V3135" s="216"/>
    </row>
    <row r="3136" spans="1:22" x14ac:dyDescent="0.3">
      <c r="A3136" s="117">
        <f t="shared" si="220"/>
        <v>0</v>
      </c>
      <c r="B3136" s="117">
        <f t="shared" si="220"/>
        <v>0</v>
      </c>
      <c r="C3136" s="117">
        <f t="shared" si="216"/>
        <v>0</v>
      </c>
      <c r="D3136" s="117">
        <f t="shared" si="217"/>
        <v>9</v>
      </c>
      <c r="E3136" s="117">
        <f t="shared" si="219"/>
        <v>9</v>
      </c>
      <c r="F3136" s="117">
        <f>IF(B3136="","",(((E3136+F3159)/(D3136))-10^-0.0000001)^-1)</f>
        <v>0.13513513093026888</v>
      </c>
      <c r="G3136" s="117">
        <f t="shared" si="218"/>
        <v>0.13513513093026888</v>
      </c>
      <c r="H3136" s="117"/>
      <c r="I3136" s="216"/>
      <c r="J3136" s="216"/>
      <c r="K3136" s="216"/>
      <c r="L3136" s="216"/>
      <c r="M3136" s="216"/>
      <c r="N3136" s="216"/>
      <c r="O3136" s="216"/>
      <c r="P3136" s="216"/>
      <c r="Q3136" s="216"/>
      <c r="R3136" s="216"/>
      <c r="S3136" s="216"/>
      <c r="T3136" s="216"/>
      <c r="U3136" s="216"/>
      <c r="V3136" s="216"/>
    </row>
    <row r="3137" spans="1:22" x14ac:dyDescent="0.3">
      <c r="A3137" s="117">
        <f t="shared" si="220"/>
        <v>0</v>
      </c>
      <c r="B3137" s="117">
        <f t="shared" si="220"/>
        <v>0</v>
      </c>
      <c r="C3137" s="117">
        <f t="shared" si="216"/>
        <v>0</v>
      </c>
      <c r="D3137" s="117">
        <f t="shared" si="217"/>
        <v>9</v>
      </c>
      <c r="E3137" s="117">
        <f t="shared" si="219"/>
        <v>9</v>
      </c>
      <c r="F3137" s="117">
        <f>IF(B3137="","",(((E3137+F3159)/(D3137))-10^-0.0000001)^-1)</f>
        <v>0.13513513093026888</v>
      </c>
      <c r="G3137" s="117">
        <f t="shared" si="218"/>
        <v>0.13513513093026888</v>
      </c>
      <c r="H3137" s="117"/>
      <c r="I3137" s="216"/>
      <c r="J3137" s="216"/>
      <c r="K3137" s="216"/>
      <c r="L3137" s="216"/>
      <c r="M3137" s="216"/>
      <c r="N3137" s="216"/>
      <c r="O3137" s="216"/>
      <c r="P3137" s="216"/>
      <c r="Q3137" s="216"/>
      <c r="R3137" s="216"/>
      <c r="S3137" s="216"/>
      <c r="T3137" s="216"/>
      <c r="U3137" s="216"/>
      <c r="V3137" s="216"/>
    </row>
    <row r="3138" spans="1:22" x14ac:dyDescent="0.3">
      <c r="A3138" s="117">
        <f t="shared" si="220"/>
        <v>0</v>
      </c>
      <c r="B3138" s="117">
        <f t="shared" si="220"/>
        <v>0</v>
      </c>
      <c r="C3138" s="117">
        <f t="shared" si="216"/>
        <v>0</v>
      </c>
      <c r="D3138" s="117">
        <f t="shared" si="217"/>
        <v>9</v>
      </c>
      <c r="E3138" s="117">
        <f t="shared" si="219"/>
        <v>9</v>
      </c>
      <c r="F3138" s="117">
        <f>IF(B3138="","",(((E3138+F3159)/(D3138))-10^-0.0000001)^-1)</f>
        <v>0.13513513093026888</v>
      </c>
      <c r="G3138" s="117">
        <f t="shared" si="218"/>
        <v>0.13513513093026888</v>
      </c>
      <c r="H3138" s="117"/>
      <c r="I3138" s="216"/>
      <c r="J3138" s="216"/>
      <c r="K3138" s="216"/>
      <c r="L3138" s="216"/>
      <c r="M3138" s="216"/>
      <c r="N3138" s="216"/>
      <c r="O3138" s="216"/>
      <c r="P3138" s="216"/>
      <c r="Q3138" s="216"/>
      <c r="R3138" s="216"/>
      <c r="S3138" s="216"/>
      <c r="T3138" s="216"/>
      <c r="U3138" s="216"/>
      <c r="V3138" s="216"/>
    </row>
    <row r="3139" spans="1:22" x14ac:dyDescent="0.3">
      <c r="A3139" s="117">
        <f t="shared" si="220"/>
        <v>0</v>
      </c>
      <c r="B3139" s="117">
        <f t="shared" si="220"/>
        <v>0</v>
      </c>
      <c r="C3139" s="117">
        <f t="shared" si="216"/>
        <v>0</v>
      </c>
      <c r="D3139" s="117">
        <f t="shared" si="217"/>
        <v>9</v>
      </c>
      <c r="E3139" s="117">
        <f t="shared" si="219"/>
        <v>9</v>
      </c>
      <c r="F3139" s="117">
        <f>IF(B3139="","",(((E3139+F3159)/(D3139))-10^-0.0000001)^-1)</f>
        <v>0.13513513093026888</v>
      </c>
      <c r="G3139" s="117">
        <f t="shared" si="218"/>
        <v>0.13513513093026888</v>
      </c>
      <c r="H3139" s="117"/>
      <c r="I3139" s="216"/>
      <c r="J3139" s="216"/>
      <c r="K3139" s="216"/>
      <c r="L3139" s="216"/>
      <c r="M3139" s="216"/>
      <c r="N3139" s="216"/>
      <c r="O3139" s="216"/>
      <c r="P3139" s="216"/>
      <c r="Q3139" s="216"/>
      <c r="R3139" s="216"/>
      <c r="S3139" s="216"/>
      <c r="T3139" s="216"/>
      <c r="U3139" s="216"/>
      <c r="V3139" s="216"/>
    </row>
    <row r="3140" spans="1:22" x14ac:dyDescent="0.3">
      <c r="A3140" s="117" t="str">
        <f t="shared" si="220"/>
        <v>Vorgaben (xWP1 - xs - xWP2)</v>
      </c>
      <c r="B3140" s="117">
        <f t="shared" si="220"/>
        <v>9</v>
      </c>
      <c r="C3140" s="117" t="e">
        <f t="shared" si="216"/>
        <v>#VALUE!</v>
      </c>
      <c r="D3140" s="117">
        <f t="shared" si="217"/>
        <v>9</v>
      </c>
      <c r="E3140" s="117">
        <f t="shared" si="219"/>
        <v>9</v>
      </c>
      <c r="F3140" s="117">
        <f>IF(B3140="","",(((E3140+F3159)/(D3140))-10^-0.0000001)^-1)</f>
        <v>0.13513513093026888</v>
      </c>
      <c r="G3140" s="117">
        <f t="shared" si="218"/>
        <v>0.13513513093026888</v>
      </c>
      <c r="H3140" s="117"/>
      <c r="I3140" s="216"/>
      <c r="J3140" s="216"/>
      <c r="K3140" s="216"/>
      <c r="L3140" s="216"/>
      <c r="M3140" s="216"/>
      <c r="N3140" s="216"/>
      <c r="O3140" s="216"/>
      <c r="P3140" s="216"/>
      <c r="Q3140" s="216"/>
      <c r="R3140" s="216"/>
      <c r="S3140" s="216"/>
      <c r="T3140" s="216"/>
      <c r="U3140" s="216"/>
      <c r="V3140" s="216"/>
    </row>
    <row r="3141" spans="1:22" x14ac:dyDescent="0.3">
      <c r="A3141" s="117">
        <f>(E3140)</f>
        <v>9</v>
      </c>
      <c r="B3141" s="117"/>
      <c r="C3141" s="117"/>
      <c r="D3141" s="117"/>
      <c r="E3141" s="117"/>
      <c r="F3141" s="117"/>
      <c r="G3141" s="117"/>
      <c r="H3141" s="117"/>
      <c r="I3141" s="216"/>
      <c r="J3141" s="216"/>
      <c r="K3141" s="216"/>
      <c r="L3141" s="216"/>
      <c r="M3141" s="216"/>
      <c r="N3141" s="216"/>
      <c r="O3141" s="216"/>
      <c r="P3141" s="216"/>
      <c r="Q3141" s="216"/>
      <c r="R3141" s="216"/>
      <c r="S3141" s="216"/>
      <c r="T3141" s="216"/>
      <c r="U3141" s="216"/>
      <c r="V3141" s="216"/>
    </row>
    <row r="3142" spans="1:22" x14ac:dyDescent="0.3">
      <c r="A3142" s="117" t="e">
        <f>SUM(A3101:A3140)-(40-B3143)*A3140</f>
        <v>#VALUE!</v>
      </c>
      <c r="B3142" s="117" t="e">
        <f>SUM(C3101:C3140)-(40-(B3143))*C3140</f>
        <v>#VALUE!</v>
      </c>
      <c r="C3142" s="117"/>
      <c r="D3142" s="117"/>
      <c r="E3142" s="117"/>
      <c r="F3142" s="117"/>
      <c r="G3142" s="117"/>
      <c r="H3142" s="117"/>
      <c r="I3142" s="216"/>
      <c r="J3142" s="216"/>
      <c r="K3142" s="216"/>
      <c r="L3142" s="216"/>
      <c r="M3142" s="216"/>
      <c r="N3142" s="216"/>
      <c r="O3142" s="216"/>
      <c r="P3142" s="216"/>
      <c r="Q3142" s="216"/>
      <c r="R3142" s="216"/>
      <c r="S3142" s="216"/>
      <c r="T3142" s="216"/>
      <c r="U3142" s="216"/>
      <c r="V3142" s="216"/>
    </row>
    <row r="3143" spans="1:22" x14ac:dyDescent="0.3">
      <c r="A3143" s="117" t="s">
        <v>13</v>
      </c>
      <c r="B3143" s="117">
        <f>EINGABEN!$A$46</f>
        <v>0</v>
      </c>
      <c r="C3143" s="117" t="s">
        <v>18</v>
      </c>
      <c r="D3143" s="117"/>
      <c r="E3143" s="117"/>
      <c r="F3143" s="117"/>
      <c r="G3143" s="117"/>
      <c r="H3143" s="117"/>
      <c r="I3143" s="216"/>
      <c r="J3143" s="216"/>
      <c r="K3143" s="216"/>
      <c r="L3143" s="216"/>
      <c r="M3143" s="216"/>
      <c r="N3143" s="216"/>
      <c r="O3143" s="216"/>
      <c r="P3143" s="216"/>
      <c r="Q3143" s="216"/>
      <c r="R3143" s="216"/>
      <c r="S3143" s="216"/>
      <c r="T3143" s="216"/>
      <c r="U3143" s="216"/>
      <c r="V3143" s="216"/>
    </row>
    <row r="3144" spans="1:22" x14ac:dyDescent="0.3">
      <c r="A3144" s="117"/>
      <c r="B3144" s="117"/>
      <c r="C3144" s="117"/>
      <c r="D3144" s="117"/>
      <c r="E3144" s="117"/>
      <c r="F3144" s="117"/>
      <c r="G3144" s="117"/>
      <c r="H3144" s="117"/>
      <c r="I3144" s="216"/>
      <c r="J3144" s="216"/>
      <c r="K3144" s="216"/>
      <c r="L3144" s="216"/>
      <c r="M3144" s="216"/>
      <c r="N3144" s="216"/>
      <c r="O3144" s="216"/>
      <c r="P3144" s="216"/>
      <c r="Q3144" s="216"/>
      <c r="R3144" s="216"/>
      <c r="S3144" s="216"/>
      <c r="T3144" s="216"/>
      <c r="U3144" s="216"/>
      <c r="V3144" s="216"/>
    </row>
    <row r="3145" spans="1:22" x14ac:dyDescent="0.3">
      <c r="A3145" s="117" t="s">
        <v>11</v>
      </c>
      <c r="B3145" s="117" t="e">
        <f>(B3143*M3142-A3142*I3142)</f>
        <v>#VALUE!</v>
      </c>
      <c r="C3145" s="117" t="s">
        <v>19</v>
      </c>
      <c r="D3145" s="117"/>
      <c r="E3145" s="117" t="s">
        <v>40</v>
      </c>
      <c r="F3145" s="117"/>
      <c r="G3145" s="117"/>
      <c r="H3145" s="117"/>
      <c r="I3145" s="216"/>
      <c r="J3145" s="216"/>
      <c r="K3145" s="216"/>
      <c r="L3145" s="216"/>
      <c r="M3145" s="216"/>
      <c r="N3145" s="216"/>
      <c r="O3145" s="216"/>
      <c r="P3145" s="216"/>
      <c r="Q3145" s="216"/>
      <c r="R3145" s="216"/>
      <c r="S3145" s="216"/>
      <c r="T3145" s="216"/>
      <c r="U3145" s="216"/>
      <c r="V3145" s="216"/>
    </row>
    <row r="3146" spans="1:22" x14ac:dyDescent="0.3">
      <c r="A3146" s="117"/>
      <c r="B3146" s="117"/>
      <c r="C3146" s="117"/>
      <c r="D3146" s="117"/>
      <c r="E3146" s="117"/>
      <c r="F3146" s="117"/>
      <c r="G3146" s="117"/>
      <c r="H3146" s="117"/>
      <c r="I3146" s="216"/>
      <c r="J3146" s="216"/>
      <c r="K3146" s="216"/>
      <c r="L3146" s="216"/>
      <c r="M3146" s="216"/>
      <c r="N3146" s="216"/>
      <c r="O3146" s="216"/>
      <c r="P3146" s="216"/>
      <c r="Q3146" s="216"/>
      <c r="R3146" s="216"/>
      <c r="S3146" s="216"/>
      <c r="T3146" s="216"/>
      <c r="U3146" s="216"/>
      <c r="V3146" s="216"/>
    </row>
    <row r="3147" spans="1:22" x14ac:dyDescent="0.3">
      <c r="A3147" s="117" t="s">
        <v>16</v>
      </c>
      <c r="B3147" s="117" t="e">
        <f>(B3143*B3142-A3142^2)</f>
        <v>#VALUE!</v>
      </c>
      <c r="C3147" s="117" t="s">
        <v>0</v>
      </c>
      <c r="D3147" s="117"/>
      <c r="E3147" s="117" t="s">
        <v>41</v>
      </c>
      <c r="F3147" s="117"/>
      <c r="G3147" s="117"/>
      <c r="H3147" s="117"/>
      <c r="I3147" s="216"/>
      <c r="J3147" s="216"/>
      <c r="K3147" s="216"/>
      <c r="L3147" s="216"/>
      <c r="M3147" s="216"/>
      <c r="N3147" s="216"/>
      <c r="O3147" s="216"/>
      <c r="P3147" s="216"/>
      <c r="Q3147" s="216"/>
      <c r="R3147" s="216"/>
      <c r="S3147" s="216"/>
      <c r="T3147" s="216"/>
      <c r="U3147" s="216"/>
      <c r="V3147" s="216"/>
    </row>
    <row r="3148" spans="1:22" x14ac:dyDescent="0.3">
      <c r="A3148" s="117"/>
      <c r="B3148" s="117"/>
      <c r="C3148" s="117"/>
      <c r="D3148" s="117"/>
      <c r="E3148" s="117"/>
      <c r="F3148" s="117"/>
      <c r="G3148" s="117"/>
      <c r="H3148" s="117"/>
      <c r="I3148" s="216"/>
      <c r="J3148" s="216"/>
      <c r="K3148" s="216"/>
      <c r="L3148" s="216"/>
      <c r="M3148" s="216"/>
      <c r="N3148" s="216"/>
      <c r="O3148" s="216"/>
      <c r="P3148" s="216"/>
      <c r="Q3148" s="216"/>
      <c r="R3148" s="216"/>
      <c r="S3148" s="216"/>
      <c r="T3148" s="216"/>
      <c r="U3148" s="216"/>
      <c r="V3148" s="216"/>
    </row>
    <row r="3149" spans="1:22" x14ac:dyDescent="0.3">
      <c r="A3149" s="117" t="s">
        <v>15</v>
      </c>
      <c r="B3149" s="117">
        <f>(B3143*K3142-(I3142^2))</f>
        <v>0</v>
      </c>
      <c r="C3149" s="117"/>
      <c r="D3149" s="117"/>
      <c r="E3149" s="117"/>
      <c r="F3149" s="117"/>
      <c r="G3149" s="117"/>
      <c r="H3149" s="117"/>
      <c r="I3149" s="216"/>
      <c r="J3149" s="216"/>
      <c r="K3149" s="216"/>
      <c r="L3149" s="216"/>
      <c r="M3149" s="216"/>
      <c r="N3149" s="216"/>
      <c r="O3149" s="216"/>
      <c r="P3149" s="216"/>
      <c r="Q3149" s="216"/>
      <c r="R3149" s="216"/>
      <c r="S3149" s="216"/>
      <c r="T3149" s="216"/>
      <c r="U3149" s="216"/>
      <c r="V3149" s="216"/>
    </row>
    <row r="3150" spans="1:22" x14ac:dyDescent="0.3">
      <c r="A3150" s="117"/>
      <c r="B3150" s="117"/>
      <c r="C3150" s="117"/>
      <c r="D3150" s="117"/>
      <c r="E3150" s="117"/>
      <c r="F3150" s="117"/>
      <c r="G3150" s="117"/>
      <c r="H3150" s="117"/>
      <c r="I3150" s="216"/>
      <c r="J3150" s="216"/>
      <c r="K3150" s="216"/>
      <c r="L3150" s="216"/>
      <c r="M3150" s="216"/>
      <c r="N3150" s="216"/>
      <c r="O3150" s="216"/>
      <c r="P3150" s="216"/>
      <c r="Q3150" s="216"/>
      <c r="R3150" s="216"/>
      <c r="S3150" s="216"/>
      <c r="T3150" s="216"/>
      <c r="U3150" s="216"/>
      <c r="V3150" s="216"/>
    </row>
    <row r="3151" spans="1:22" x14ac:dyDescent="0.3">
      <c r="A3151" s="117"/>
      <c r="B3151" s="117"/>
      <c r="C3151" s="117" t="s">
        <v>35</v>
      </c>
      <c r="D3151" s="117"/>
      <c r="E3151" s="117"/>
      <c r="F3151" s="117" t="e">
        <f>ABS(B3145)/((B3147*B3149)^0.5)</f>
        <v>#VALUE!</v>
      </c>
      <c r="G3151" s="117"/>
      <c r="H3151" s="117"/>
      <c r="I3151" s="216"/>
      <c r="J3151" s="216"/>
      <c r="K3151" s="216"/>
      <c r="L3151" s="216"/>
      <c r="M3151" s="216"/>
      <c r="N3151" s="216"/>
      <c r="O3151" s="216"/>
      <c r="P3151" s="216"/>
      <c r="Q3151" s="216"/>
      <c r="R3151" s="216"/>
      <c r="S3151" s="216"/>
      <c r="T3151" s="216"/>
      <c r="U3151" s="216"/>
      <c r="V3151" s="216"/>
    </row>
    <row r="3152" spans="1:22" x14ac:dyDescent="0.3">
      <c r="A3152" s="117"/>
      <c r="B3152" s="117"/>
      <c r="C3152" s="117"/>
      <c r="D3152" s="117"/>
      <c r="E3152" s="117"/>
      <c r="F3152" s="117"/>
      <c r="G3152" s="117"/>
      <c r="H3152" s="117"/>
      <c r="I3152" s="216"/>
      <c r="J3152" s="216"/>
      <c r="K3152" s="216"/>
      <c r="L3152" s="216"/>
      <c r="M3152" s="216"/>
      <c r="N3152" s="216"/>
      <c r="O3152" s="216"/>
      <c r="P3152" s="216"/>
      <c r="Q3152" s="216"/>
      <c r="R3152" s="216"/>
      <c r="S3152" s="216"/>
      <c r="T3152" s="216"/>
      <c r="U3152" s="216"/>
      <c r="V3152" s="216"/>
    </row>
    <row r="3153" spans="1:22" x14ac:dyDescent="0.3">
      <c r="A3153" s="117"/>
      <c r="B3153" s="117"/>
      <c r="C3153" s="117" t="s">
        <v>36</v>
      </c>
      <c r="D3153" s="117"/>
      <c r="E3153" s="117"/>
      <c r="F3153" s="117" t="e">
        <f>IF(D3161*F3161=0,0,F3151)</f>
        <v>#VALUE!</v>
      </c>
      <c r="G3153" s="117"/>
      <c r="H3153" s="117"/>
      <c r="I3153" s="216"/>
      <c r="J3153" s="216"/>
      <c r="K3153" s="216"/>
      <c r="L3153" s="216"/>
      <c r="M3153" s="216"/>
      <c r="N3153" s="216"/>
      <c r="O3153" s="216"/>
      <c r="P3153" s="216"/>
      <c r="Q3153" s="216"/>
      <c r="R3153" s="216"/>
      <c r="S3153" s="216"/>
      <c r="T3153" s="216"/>
      <c r="U3153" s="216"/>
      <c r="V3153" s="216"/>
    </row>
    <row r="3154" spans="1:22" x14ac:dyDescent="0.3">
      <c r="A3154" s="117"/>
      <c r="B3154" s="117"/>
      <c r="C3154" s="117"/>
      <c r="D3154" s="117"/>
      <c r="E3154" s="117"/>
      <c r="F3154" s="117"/>
      <c r="G3154" s="117"/>
      <c r="H3154" s="117"/>
      <c r="I3154" s="216"/>
      <c r="J3154" s="216"/>
      <c r="K3154" s="216"/>
      <c r="L3154" s="216"/>
      <c r="M3154" s="216"/>
      <c r="N3154" s="216"/>
      <c r="O3154" s="216"/>
      <c r="P3154" s="216"/>
      <c r="Q3154" s="216"/>
      <c r="R3154" s="216"/>
      <c r="S3154" s="216"/>
      <c r="T3154" s="216"/>
      <c r="U3154" s="216"/>
      <c r="V3154" s="216"/>
    </row>
    <row r="3155" spans="1:22" x14ac:dyDescent="0.3">
      <c r="A3155" s="117"/>
      <c r="B3155" s="117"/>
      <c r="C3155" s="117" t="s">
        <v>28</v>
      </c>
      <c r="D3155" s="117" t="e">
        <f>(I3142-F3155*A3142)/B3143</f>
        <v>#VALUE!</v>
      </c>
      <c r="E3155" s="117" t="s">
        <v>31</v>
      </c>
      <c r="F3155" s="117" t="e">
        <f>(B3145/B3147)</f>
        <v>#VALUE!</v>
      </c>
      <c r="G3155" s="117"/>
      <c r="H3155" s="117"/>
      <c r="I3155" s="216"/>
      <c r="J3155" s="216"/>
      <c r="K3155" s="216"/>
      <c r="L3155" s="216"/>
      <c r="M3155" s="216"/>
      <c r="N3155" s="216"/>
      <c r="O3155" s="216"/>
      <c r="P3155" s="216"/>
      <c r="Q3155" s="216"/>
      <c r="R3155" s="216"/>
      <c r="S3155" s="216"/>
      <c r="T3155" s="216"/>
      <c r="U3155" s="216"/>
      <c r="V3155" s="216"/>
    </row>
    <row r="3156" spans="1:22" x14ac:dyDescent="0.3">
      <c r="A3156" s="117"/>
      <c r="B3156" s="117"/>
      <c r="C3156" s="117"/>
      <c r="D3156" s="117"/>
      <c r="E3156" s="117"/>
      <c r="F3156" s="117"/>
      <c r="G3156" s="117"/>
      <c r="H3156" s="117"/>
      <c r="I3156" s="216"/>
      <c r="J3156" s="216"/>
      <c r="K3156" s="216"/>
      <c r="L3156" s="216"/>
      <c r="M3156" s="216"/>
      <c r="N3156" s="216"/>
      <c r="O3156" s="216"/>
      <c r="P3156" s="216"/>
      <c r="Q3156" s="216"/>
      <c r="R3156" s="216"/>
      <c r="S3156" s="216"/>
      <c r="T3156" s="216"/>
      <c r="U3156" s="216"/>
      <c r="V3156" s="216"/>
    </row>
    <row r="3157" spans="1:22" x14ac:dyDescent="0.3">
      <c r="A3157" s="117"/>
      <c r="B3157" s="117"/>
      <c r="C3157" s="117" t="s">
        <v>29</v>
      </c>
      <c r="D3157" s="117" t="e">
        <f>((2.71828184^(-D3155/F3155)))-ABS(V3101-W3101)</f>
        <v>#VALUE!</v>
      </c>
      <c r="E3157" s="117" t="s">
        <v>32</v>
      </c>
      <c r="F3157" s="117">
        <f>'FALL A+F'!$F$159</f>
        <v>0</v>
      </c>
      <c r="G3157" s="117"/>
      <c r="H3157" s="117"/>
      <c r="I3157" s="216"/>
      <c r="J3157" s="216"/>
      <c r="K3157" s="216"/>
      <c r="L3157" s="216"/>
      <c r="M3157" s="216"/>
      <c r="N3157" s="216"/>
      <c r="O3157" s="216"/>
      <c r="P3157" s="216"/>
      <c r="Q3157" s="216"/>
      <c r="R3157" s="216"/>
      <c r="S3157" s="216"/>
      <c r="T3157" s="216"/>
      <c r="U3157" s="216"/>
      <c r="V3157" s="216"/>
    </row>
    <row r="3158" spans="1:22" x14ac:dyDescent="0.3">
      <c r="A3158" s="117"/>
      <c r="B3158" s="117"/>
      <c r="C3158" s="117"/>
      <c r="D3158" s="117"/>
      <c r="E3158" s="117"/>
      <c r="F3158" s="117"/>
      <c r="G3158" s="117"/>
      <c r="H3158" s="117"/>
      <c r="I3158" s="216"/>
      <c r="J3158" s="216"/>
      <c r="K3158" s="216"/>
      <c r="L3158" s="216"/>
      <c r="M3158" s="216"/>
      <c r="N3158" s="216"/>
      <c r="O3158" s="216"/>
      <c r="P3158" s="216"/>
      <c r="Q3158" s="216"/>
      <c r="R3158" s="216"/>
      <c r="S3158" s="216"/>
      <c r="T3158" s="216"/>
      <c r="U3158" s="216"/>
      <c r="V3158" s="216"/>
    </row>
    <row r="3159" spans="1:22" x14ac:dyDescent="0.3">
      <c r="A3159" s="117"/>
      <c r="B3159" s="117"/>
      <c r="C3159" s="117" t="s">
        <v>30</v>
      </c>
      <c r="D3159" s="117">
        <f>(E3140+F3159)</f>
        <v>75.600000000000009</v>
      </c>
      <c r="E3159" s="117" t="s">
        <v>20</v>
      </c>
      <c r="F3159" s="117">
        <f>(MAX(B3020:B3059)-MIN(B3020:B3059))*7.4</f>
        <v>66.600000000000009</v>
      </c>
      <c r="G3159" s="117"/>
      <c r="H3159" s="117"/>
      <c r="I3159" s="216"/>
      <c r="J3159" s="216"/>
      <c r="K3159" s="216"/>
      <c r="L3159" s="216"/>
      <c r="M3159" s="216"/>
      <c r="N3159" s="216"/>
      <c r="O3159" s="216"/>
      <c r="P3159" s="216"/>
      <c r="Q3159" s="216"/>
      <c r="R3159" s="216"/>
      <c r="S3159" s="216"/>
      <c r="T3159" s="216"/>
      <c r="U3159" s="216"/>
      <c r="V3159" s="216"/>
    </row>
    <row r="3160" spans="1:22" x14ac:dyDescent="0.3">
      <c r="A3160" s="117"/>
      <c r="B3160" s="117"/>
      <c r="C3160" s="117"/>
      <c r="D3160" s="117"/>
      <c r="E3160" s="117"/>
      <c r="F3160" s="117"/>
      <c r="G3160" s="117"/>
      <c r="H3160" s="117"/>
      <c r="I3160" s="216"/>
      <c r="J3160" s="216"/>
      <c r="K3160" s="216"/>
      <c r="L3160" s="216"/>
      <c r="M3160" s="216"/>
      <c r="N3160" s="216"/>
      <c r="O3160" s="216"/>
      <c r="P3160" s="216"/>
      <c r="Q3160" s="216"/>
      <c r="R3160" s="216"/>
      <c r="S3160" s="216"/>
      <c r="T3160" s="216"/>
      <c r="U3160" s="216"/>
      <c r="V3160" s="216"/>
    </row>
    <row r="3161" spans="1:22" x14ac:dyDescent="0.3">
      <c r="A3161" s="117"/>
      <c r="B3161" s="117"/>
      <c r="C3161" s="117" t="s">
        <v>22</v>
      </c>
      <c r="D3161" s="117" t="e">
        <f>IF(A3140&lt;D3157,0,F3151)</f>
        <v>#VALUE!</v>
      </c>
      <c r="E3161" s="117" t="s">
        <v>24</v>
      </c>
      <c r="F3161" s="117" t="e">
        <f>IF(A3101&gt;D3157,0,D3157)</f>
        <v>#VALUE!</v>
      </c>
      <c r="G3161" s="117"/>
      <c r="H3161" s="117"/>
      <c r="I3161" s="216"/>
      <c r="J3161" s="216"/>
      <c r="K3161" s="216"/>
      <c r="L3161" s="216"/>
      <c r="M3161" s="216"/>
      <c r="N3161" s="216"/>
      <c r="O3161" s="216"/>
      <c r="P3161" s="216"/>
      <c r="Q3161" s="216"/>
      <c r="R3161" s="216"/>
      <c r="S3161" s="216"/>
      <c r="T3161" s="216"/>
      <c r="U3161" s="216"/>
      <c r="V3161" s="216"/>
    </row>
    <row r="3162" spans="1:22" x14ac:dyDescent="0.3">
      <c r="A3162" s="117"/>
      <c r="B3162" s="117"/>
      <c r="C3162" s="117"/>
      <c r="D3162" s="117"/>
      <c r="E3162" s="117"/>
      <c r="F3162" s="117"/>
      <c r="G3162" s="117"/>
      <c r="H3162" s="117"/>
      <c r="I3162" s="216"/>
      <c r="J3162" s="216"/>
      <c r="K3162" s="216"/>
      <c r="L3162" s="216"/>
      <c r="M3162" s="216"/>
      <c r="N3162" s="216"/>
      <c r="O3162" s="216"/>
      <c r="P3162" s="216"/>
      <c r="Q3162" s="216"/>
      <c r="R3162" s="216"/>
      <c r="S3162" s="216"/>
      <c r="T3162" s="216"/>
      <c r="U3162" s="216"/>
      <c r="V3162" s="216"/>
    </row>
    <row r="3163" spans="1:22" x14ac:dyDescent="0.3">
      <c r="A3163" s="117"/>
      <c r="B3163" s="117"/>
      <c r="C3163" s="117" t="s">
        <v>23</v>
      </c>
      <c r="D3163" s="117" t="s">
        <v>21</v>
      </c>
      <c r="E3163" s="117"/>
      <c r="F3163" s="117"/>
      <c r="G3163" s="117"/>
      <c r="H3163" s="117"/>
      <c r="I3163" s="216"/>
      <c r="J3163" s="216"/>
      <c r="K3163" s="216"/>
      <c r="L3163" s="216"/>
      <c r="M3163" s="216"/>
      <c r="N3163" s="216"/>
      <c r="O3163" s="216"/>
      <c r="P3163" s="216"/>
      <c r="Q3163" s="216"/>
      <c r="R3163" s="216"/>
      <c r="S3163" s="216"/>
      <c r="T3163" s="216"/>
      <c r="U3163" s="216"/>
      <c r="V3163" s="216"/>
    </row>
    <row r="3164" spans="1:22" x14ac:dyDescent="0.3">
      <c r="A3164" s="117"/>
      <c r="B3164" s="117"/>
      <c r="C3164" s="117"/>
      <c r="D3164" s="117"/>
      <c r="E3164" s="117"/>
      <c r="F3164" s="117"/>
      <c r="G3164" s="117"/>
      <c r="H3164" s="117"/>
      <c r="I3164" s="216"/>
      <c r="J3164" s="216"/>
      <c r="K3164" s="216"/>
      <c r="L3164" s="216"/>
      <c r="M3164" s="216"/>
      <c r="N3164" s="216"/>
      <c r="O3164" s="216"/>
      <c r="P3164" s="216"/>
      <c r="Q3164" s="216"/>
      <c r="R3164" s="216"/>
      <c r="S3164" s="216"/>
      <c r="T3164" s="216"/>
      <c r="U3164" s="216"/>
      <c r="V3164" s="216"/>
    </row>
    <row r="3165" spans="1:22" x14ac:dyDescent="0.3">
      <c r="A3165" s="117"/>
      <c r="B3165" s="117"/>
      <c r="C3165" s="117"/>
      <c r="D3165" s="117"/>
      <c r="E3165" s="117"/>
      <c r="F3165" s="117"/>
      <c r="G3165" s="117"/>
      <c r="H3165" s="117"/>
      <c r="I3165" s="216"/>
      <c r="J3165" s="216"/>
      <c r="K3165" s="216"/>
      <c r="L3165" s="216"/>
      <c r="M3165" s="216"/>
      <c r="N3165" s="216"/>
      <c r="O3165" s="216"/>
      <c r="P3165" s="216"/>
      <c r="Q3165" s="216"/>
      <c r="R3165" s="216"/>
      <c r="S3165" s="216"/>
      <c r="T3165" s="216"/>
      <c r="U3165" s="216"/>
      <c r="V3165" s="216"/>
    </row>
    <row r="3166" spans="1:22" x14ac:dyDescent="0.3">
      <c r="A3166" s="117"/>
      <c r="B3166" s="117"/>
      <c r="C3166" s="117" t="s">
        <v>25</v>
      </c>
      <c r="D3166" s="117"/>
      <c r="E3166" s="117"/>
      <c r="F3166" s="117"/>
      <c r="G3166" s="117"/>
      <c r="H3166" s="117"/>
      <c r="I3166" s="216"/>
      <c r="J3166" s="216"/>
      <c r="K3166" s="216"/>
      <c r="L3166" s="216"/>
      <c r="M3166" s="216"/>
      <c r="N3166" s="216"/>
      <c r="O3166" s="216"/>
      <c r="P3166" s="216"/>
      <c r="Q3166" s="216"/>
      <c r="R3166" s="216"/>
      <c r="S3166" s="216"/>
      <c r="T3166" s="216"/>
      <c r="U3166" s="216"/>
      <c r="V3166" s="216"/>
    </row>
    <row r="3167" spans="1:22" x14ac:dyDescent="0.3">
      <c r="A3167" s="117"/>
      <c r="B3167" s="117"/>
      <c r="C3167" s="117"/>
      <c r="D3167" s="117"/>
      <c r="E3167" s="117"/>
      <c r="F3167" s="117"/>
      <c r="G3167" s="117"/>
      <c r="H3167" s="117"/>
      <c r="I3167" s="216"/>
      <c r="J3167" s="216"/>
      <c r="K3167" s="216"/>
      <c r="L3167" s="216"/>
      <c r="M3167" s="216"/>
      <c r="N3167" s="216"/>
      <c r="O3167" s="216"/>
      <c r="P3167" s="216"/>
      <c r="Q3167" s="216"/>
      <c r="R3167" s="216"/>
      <c r="S3167" s="216"/>
      <c r="T3167" s="216"/>
      <c r="U3167" s="216"/>
      <c r="V3167" s="216"/>
    </row>
    <row r="3168" spans="1:22" x14ac:dyDescent="0.3">
      <c r="A3168" s="117"/>
      <c r="B3168" s="117"/>
      <c r="C3168" s="117" t="s">
        <v>26</v>
      </c>
      <c r="D3168" s="117">
        <v>700</v>
      </c>
      <c r="E3168" s="117" t="s">
        <v>33</v>
      </c>
      <c r="F3168" s="117" t="e">
        <f>((2.71828184^(F3155*LN((D3168)+ABS(V3101-W3101)))+D3155)/((2.71828184^(F3155*LN((D3168)+ABS(V3101-W3101)))+D3155)+1))*1</f>
        <v>#VALUE!</v>
      </c>
      <c r="G3168" s="117"/>
      <c r="H3168" s="117"/>
      <c r="I3168" s="216"/>
      <c r="J3168" s="216"/>
      <c r="K3168" s="216"/>
      <c r="L3168" s="216"/>
      <c r="M3168" s="216"/>
      <c r="N3168" s="216"/>
      <c r="O3168" s="216"/>
      <c r="P3168" s="216"/>
      <c r="Q3168" s="216"/>
      <c r="R3168" s="216"/>
      <c r="S3168" s="216"/>
      <c r="T3168" s="216"/>
      <c r="U3168" s="216"/>
      <c r="V3168" s="216"/>
    </row>
    <row r="3169" spans="1:22" x14ac:dyDescent="0.3">
      <c r="A3169" s="117"/>
      <c r="B3169" s="117"/>
      <c r="C3169" s="117" t="s">
        <v>49</v>
      </c>
      <c r="D3169" s="117"/>
      <c r="E3169" s="117"/>
      <c r="F3169" s="117"/>
      <c r="G3169" s="117"/>
      <c r="H3169" s="117"/>
      <c r="I3169" s="216"/>
      <c r="J3169" s="216"/>
      <c r="K3169" s="216"/>
      <c r="L3169" s="216"/>
      <c r="M3169" s="216"/>
      <c r="N3169" s="216"/>
      <c r="O3169" s="216"/>
      <c r="P3169" s="216"/>
      <c r="Q3169" s="216"/>
      <c r="R3169" s="216"/>
      <c r="S3169" s="216"/>
      <c r="T3169" s="216"/>
      <c r="U3169" s="216"/>
      <c r="V3169" s="216"/>
    </row>
    <row r="3170" spans="1:22" x14ac:dyDescent="0.3">
      <c r="A3170" s="117"/>
      <c r="B3170" s="117"/>
      <c r="C3170" s="117"/>
      <c r="D3170" s="117"/>
      <c r="E3170" s="117"/>
      <c r="F3170" s="117"/>
      <c r="G3170" s="117"/>
      <c r="H3170" s="117"/>
      <c r="I3170" s="216"/>
      <c r="J3170" s="216"/>
      <c r="K3170" s="216"/>
      <c r="L3170" s="216"/>
      <c r="M3170" s="216"/>
      <c r="N3170" s="216"/>
      <c r="O3170" s="216"/>
      <c r="P3170" s="216"/>
      <c r="Q3170" s="216"/>
      <c r="R3170" s="216"/>
      <c r="S3170" s="216"/>
      <c r="T3170" s="216"/>
      <c r="U3170" s="216"/>
      <c r="V3170" s="216"/>
    </row>
    <row r="3171" spans="1:22" x14ac:dyDescent="0.3">
      <c r="A3171" s="117"/>
      <c r="B3171" s="117"/>
      <c r="C3171" s="117" t="s">
        <v>27</v>
      </c>
      <c r="D3171" s="117">
        <v>302.83999999999997</v>
      </c>
      <c r="E3171" s="117" t="s">
        <v>34</v>
      </c>
      <c r="F3171" s="117" t="e">
        <f>(2.71828184^((LN((D3171/D3159)/(1-(D3171/D3159)))-D3155)/F3155))</f>
        <v>#NUM!</v>
      </c>
      <c r="G3171" s="117"/>
      <c r="H3171" s="117"/>
      <c r="I3171" s="216"/>
      <c r="J3171" s="216"/>
      <c r="K3171" s="216"/>
      <c r="L3171" s="216"/>
      <c r="M3171" s="216"/>
      <c r="N3171" s="216"/>
      <c r="O3171" s="216"/>
      <c r="P3171" s="216"/>
      <c r="Q3171" s="216"/>
      <c r="R3171" s="216"/>
      <c r="S3171" s="216"/>
      <c r="T3171" s="216"/>
      <c r="U3171" s="216"/>
      <c r="V3171" s="216"/>
    </row>
    <row r="3172" spans="1:22" x14ac:dyDescent="0.3">
      <c r="A3172" s="117"/>
      <c r="B3172" s="117"/>
      <c r="C3172" s="117" t="s">
        <v>38</v>
      </c>
      <c r="D3172" s="117"/>
      <c r="E3172" s="117"/>
      <c r="F3172" s="117"/>
      <c r="G3172" s="117"/>
      <c r="H3172" s="117"/>
      <c r="I3172" s="216"/>
      <c r="J3172" s="216"/>
      <c r="K3172" s="216"/>
      <c r="L3172" s="216"/>
      <c r="M3172" s="216"/>
      <c r="N3172" s="216"/>
      <c r="O3172" s="216"/>
      <c r="P3172" s="216"/>
      <c r="Q3172" s="216"/>
      <c r="R3172" s="216"/>
      <c r="S3172" s="216"/>
      <c r="T3172" s="216"/>
      <c r="U3172" s="216"/>
      <c r="V3172" s="216"/>
    </row>
    <row r="3173" spans="1:22" x14ac:dyDescent="0.3">
      <c r="A3173" s="117"/>
      <c r="B3173" s="117"/>
      <c r="C3173" s="117" t="s">
        <v>39</v>
      </c>
      <c r="D3173" s="117"/>
      <c r="E3173" s="117"/>
      <c r="F3173" s="117"/>
      <c r="G3173" s="117"/>
      <c r="H3173" s="117"/>
      <c r="I3173" s="216"/>
      <c r="J3173" s="216"/>
      <c r="K3173" s="216"/>
      <c r="L3173" s="216"/>
      <c r="M3173" s="216"/>
      <c r="N3173" s="216"/>
      <c r="O3173" s="216"/>
      <c r="P3173" s="216"/>
      <c r="Q3173" s="216"/>
      <c r="R3173" s="216"/>
      <c r="S3173" s="216"/>
      <c r="T3173" s="216"/>
      <c r="U3173" s="216"/>
      <c r="V3173" s="216"/>
    </row>
    <row r="3174" spans="1:22" x14ac:dyDescent="0.3">
      <c r="A3174" s="117"/>
      <c r="B3174" s="117"/>
      <c r="C3174" s="117"/>
      <c r="D3174" s="117"/>
      <c r="E3174" s="117"/>
      <c r="F3174" s="117"/>
      <c r="G3174" s="117"/>
      <c r="H3174" s="117"/>
      <c r="I3174" s="216"/>
      <c r="J3174" s="216"/>
      <c r="K3174" s="216"/>
      <c r="L3174" s="216"/>
      <c r="M3174" s="216"/>
      <c r="N3174" s="216"/>
      <c r="O3174" s="216"/>
      <c r="P3174" s="216"/>
      <c r="Q3174" s="216"/>
      <c r="R3174" s="216"/>
      <c r="S3174" s="216"/>
      <c r="T3174" s="216"/>
      <c r="U3174" s="216"/>
      <c r="V3174" s="216"/>
    </row>
    <row r="3175" spans="1:22" x14ac:dyDescent="0.3">
      <c r="A3175" s="117"/>
      <c r="B3175" s="117"/>
      <c r="C3175" s="117"/>
      <c r="D3175" s="117"/>
      <c r="E3175" s="117"/>
      <c r="F3175" s="117"/>
      <c r="G3175" s="117"/>
      <c r="H3175" s="117"/>
      <c r="I3175" s="216"/>
      <c r="J3175" s="216"/>
      <c r="K3175" s="216"/>
      <c r="L3175" s="216"/>
      <c r="M3175" s="216"/>
      <c r="N3175" s="216"/>
      <c r="O3175" s="216"/>
      <c r="P3175" s="216"/>
      <c r="Q3175" s="216"/>
      <c r="R3175" s="216"/>
      <c r="S3175" s="216"/>
      <c r="T3175" s="216"/>
      <c r="U3175" s="216"/>
      <c r="V3175" s="216"/>
    </row>
    <row r="3176" spans="1:22" x14ac:dyDescent="0.3">
      <c r="A3176" s="117"/>
      <c r="B3176" s="117"/>
      <c r="C3176" s="117"/>
      <c r="D3176" s="117"/>
      <c r="E3176" s="117"/>
      <c r="F3176" s="117"/>
      <c r="G3176" s="117"/>
      <c r="H3176" s="117"/>
      <c r="I3176" s="216"/>
      <c r="J3176" s="216"/>
      <c r="K3176" s="216"/>
      <c r="L3176" s="216"/>
      <c r="M3176" s="216"/>
      <c r="N3176" s="216"/>
      <c r="O3176" s="216"/>
      <c r="P3176" s="216"/>
      <c r="Q3176" s="216"/>
      <c r="R3176" s="216"/>
      <c r="S3176" s="216"/>
      <c r="T3176" s="216"/>
      <c r="U3176" s="216"/>
      <c r="V3176" s="216"/>
    </row>
    <row r="3177" spans="1:22" x14ac:dyDescent="0.3">
      <c r="A3177" s="117"/>
      <c r="B3177" s="117"/>
      <c r="C3177" s="117"/>
      <c r="D3177" s="117"/>
      <c r="E3177" s="117"/>
      <c r="F3177" s="117"/>
      <c r="G3177" s="117"/>
      <c r="H3177" s="117"/>
      <c r="I3177" s="216"/>
      <c r="J3177" s="216"/>
      <c r="K3177" s="216"/>
      <c r="L3177" s="216"/>
      <c r="M3177" s="216"/>
      <c r="N3177" s="216"/>
      <c r="O3177" s="216"/>
      <c r="P3177" s="216"/>
      <c r="Q3177" s="216"/>
      <c r="R3177" s="216"/>
      <c r="S3177" s="216"/>
      <c r="T3177" s="216"/>
      <c r="U3177" s="216"/>
      <c r="V3177" s="216"/>
    </row>
    <row r="3178" spans="1:22" x14ac:dyDescent="0.3">
      <c r="A3178" s="117"/>
      <c r="B3178" s="117"/>
      <c r="C3178" s="117"/>
      <c r="D3178" s="117"/>
      <c r="E3178" s="117"/>
      <c r="F3178" s="117"/>
      <c r="G3178" s="117"/>
      <c r="H3178" s="117"/>
      <c r="I3178" s="216"/>
      <c r="J3178" s="216"/>
      <c r="K3178" s="216"/>
      <c r="L3178" s="216"/>
      <c r="M3178" s="216"/>
      <c r="N3178" s="216"/>
      <c r="O3178" s="216"/>
      <c r="P3178" s="216"/>
      <c r="Q3178" s="216"/>
      <c r="R3178" s="216"/>
      <c r="S3178" s="216"/>
      <c r="T3178" s="216"/>
      <c r="U3178" s="216"/>
      <c r="V3178" s="216"/>
    </row>
    <row r="3179" spans="1:22" x14ac:dyDescent="0.3">
      <c r="A3179" s="117"/>
      <c r="B3179" s="117"/>
      <c r="C3179" s="117"/>
      <c r="D3179" s="117"/>
      <c r="E3179" s="117"/>
      <c r="F3179" s="117"/>
      <c r="G3179" s="117"/>
      <c r="H3179" s="117"/>
      <c r="I3179" s="216"/>
      <c r="J3179" s="216"/>
      <c r="K3179" s="216"/>
      <c r="L3179" s="216"/>
      <c r="M3179" s="216"/>
      <c r="N3179" s="216"/>
      <c r="O3179" s="216"/>
      <c r="P3179" s="216"/>
      <c r="Q3179" s="216"/>
      <c r="R3179" s="216"/>
      <c r="S3179" s="216"/>
      <c r="T3179" s="216"/>
      <c r="U3179" s="216"/>
      <c r="V3179" s="216"/>
    </row>
    <row r="3180" spans="1:22" x14ac:dyDescent="0.3">
      <c r="A3180" s="117"/>
      <c r="B3180" s="117"/>
      <c r="C3180" s="117"/>
      <c r="D3180" s="117"/>
      <c r="E3180" s="117"/>
      <c r="F3180" s="117"/>
      <c r="G3180" s="117"/>
      <c r="H3180" s="117"/>
      <c r="I3180" s="216"/>
      <c r="J3180" s="216"/>
      <c r="K3180" s="216"/>
      <c r="L3180" s="216"/>
      <c r="M3180" s="216"/>
      <c r="N3180" s="216"/>
      <c r="O3180" s="216"/>
      <c r="P3180" s="216"/>
      <c r="Q3180" s="216"/>
      <c r="R3180" s="216"/>
      <c r="S3180" s="216"/>
      <c r="T3180" s="216"/>
      <c r="U3180" s="216"/>
      <c r="V3180" s="216"/>
    </row>
    <row r="3181" spans="1:22" x14ac:dyDescent="0.3">
      <c r="A3181" s="117" t="s">
        <v>7</v>
      </c>
      <c r="B3181" s="117" t="s">
        <v>8</v>
      </c>
      <c r="C3181" s="117" t="s">
        <v>12</v>
      </c>
      <c r="D3181" s="117" t="s">
        <v>9</v>
      </c>
      <c r="E3181" s="117" t="s">
        <v>10</v>
      </c>
      <c r="F3181" s="117" t="s">
        <v>17</v>
      </c>
      <c r="G3181" s="117" t="s">
        <v>14</v>
      </c>
      <c r="H3181" s="117"/>
      <c r="I3181" s="216"/>
      <c r="J3181" s="216"/>
      <c r="K3181" s="216"/>
      <c r="L3181" s="216"/>
      <c r="M3181" s="216"/>
      <c r="N3181" s="216"/>
      <c r="O3181" s="216"/>
      <c r="P3181" s="216"/>
      <c r="Q3181" s="216"/>
      <c r="R3181" s="216"/>
      <c r="S3181" s="216"/>
      <c r="T3181" s="216"/>
      <c r="U3181" s="216"/>
      <c r="V3181" s="216"/>
    </row>
    <row r="3182" spans="1:22" x14ac:dyDescent="0.3">
      <c r="A3182" s="117">
        <f t="shared" ref="A3182:B3201" si="221">A6</f>
        <v>0</v>
      </c>
      <c r="B3182" s="117">
        <f t="shared" si="221"/>
        <v>0</v>
      </c>
      <c r="C3182" s="117">
        <f t="shared" ref="C3182:C3221" si="222">(A3182^2)</f>
        <v>0</v>
      </c>
      <c r="D3182" s="117">
        <f>IF(B3182=0,E3182,B3182)</f>
        <v>9</v>
      </c>
      <c r="E3182" s="117">
        <f>MAX(B3182:B3221)</f>
        <v>9</v>
      </c>
      <c r="F3182" s="117">
        <f>IF(B3182="","",(((E3182+F3240)/(D3182))-10^-0.0000001)^-1)</f>
        <v>0.13157894338195161</v>
      </c>
      <c r="G3182" s="117">
        <f>IF(B3182="",1,F3182)</f>
        <v>0.13157894338195161</v>
      </c>
      <c r="H3182" s="117"/>
      <c r="I3182" s="216"/>
      <c r="J3182" s="216"/>
      <c r="K3182" s="216"/>
      <c r="L3182" s="216"/>
      <c r="M3182" s="216"/>
      <c r="N3182" s="216"/>
      <c r="O3182" s="216"/>
      <c r="P3182" s="216"/>
      <c r="Q3182" s="216"/>
      <c r="R3182" s="216"/>
      <c r="S3182" s="216"/>
      <c r="T3182" s="216"/>
      <c r="U3182" s="216"/>
      <c r="V3182" s="216"/>
    </row>
    <row r="3183" spans="1:22" x14ac:dyDescent="0.3">
      <c r="A3183" s="117">
        <f t="shared" si="221"/>
        <v>0</v>
      </c>
      <c r="B3183" s="117">
        <f t="shared" si="221"/>
        <v>0</v>
      </c>
      <c r="C3183" s="117">
        <f t="shared" si="222"/>
        <v>0</v>
      </c>
      <c r="D3183" s="117">
        <f t="shared" ref="D3183:D3221" si="223">IF(B3183=0,E3183,B3183)</f>
        <v>9</v>
      </c>
      <c r="E3183" s="117">
        <f>(E3182)</f>
        <v>9</v>
      </c>
      <c r="F3183" s="117">
        <f>IF(B3183="","",(((E3183+F3240)/(D3183))-10^-0.0000001)^-1)</f>
        <v>0.13157894338195161</v>
      </c>
      <c r="G3183" s="117">
        <f t="shared" ref="G3183:G3221" si="224">IF(B3183="",1,F3183)</f>
        <v>0.13157894338195161</v>
      </c>
      <c r="H3183" s="117"/>
      <c r="I3183" s="216"/>
      <c r="J3183" s="216"/>
      <c r="K3183" s="216"/>
      <c r="L3183" s="216"/>
      <c r="M3183" s="216"/>
      <c r="N3183" s="216"/>
      <c r="O3183" s="216"/>
      <c r="P3183" s="216"/>
      <c r="Q3183" s="216"/>
      <c r="R3183" s="216"/>
      <c r="S3183" s="216"/>
      <c r="T3183" s="216"/>
      <c r="U3183" s="216"/>
      <c r="V3183" s="216"/>
    </row>
    <row r="3184" spans="1:22" x14ac:dyDescent="0.3">
      <c r="A3184" s="117">
        <f t="shared" si="221"/>
        <v>0</v>
      </c>
      <c r="B3184" s="117">
        <f t="shared" si="221"/>
        <v>0</v>
      </c>
      <c r="C3184" s="117">
        <f t="shared" si="222"/>
        <v>0</v>
      </c>
      <c r="D3184" s="117">
        <f t="shared" si="223"/>
        <v>9</v>
      </c>
      <c r="E3184" s="117">
        <f t="shared" ref="E3184:E3221" si="225">(E3183)</f>
        <v>9</v>
      </c>
      <c r="F3184" s="117">
        <f>IF(B3184="","",(((E3184+F3240)/(D3184))-10^-0.0000001)^-1)</f>
        <v>0.13157894338195161</v>
      </c>
      <c r="G3184" s="117">
        <f t="shared" si="224"/>
        <v>0.13157894338195161</v>
      </c>
      <c r="H3184" s="117"/>
      <c r="I3184" s="216"/>
      <c r="J3184" s="216"/>
      <c r="K3184" s="216"/>
      <c r="L3184" s="216"/>
      <c r="M3184" s="216"/>
      <c r="N3184" s="216"/>
      <c r="O3184" s="216"/>
      <c r="P3184" s="216"/>
      <c r="Q3184" s="216"/>
      <c r="R3184" s="216"/>
      <c r="S3184" s="216"/>
      <c r="T3184" s="216"/>
      <c r="U3184" s="216"/>
      <c r="V3184" s="216"/>
    </row>
    <row r="3185" spans="1:22" x14ac:dyDescent="0.3">
      <c r="A3185" s="117">
        <f t="shared" si="221"/>
        <v>0</v>
      </c>
      <c r="B3185" s="117">
        <f t="shared" si="221"/>
        <v>0</v>
      </c>
      <c r="C3185" s="117">
        <f t="shared" si="222"/>
        <v>0</v>
      </c>
      <c r="D3185" s="117">
        <f t="shared" si="223"/>
        <v>9</v>
      </c>
      <c r="E3185" s="117">
        <f t="shared" si="225"/>
        <v>9</v>
      </c>
      <c r="F3185" s="117">
        <f>IF(B3185="","",(((E3185+F3240)/(D3185))-10^-0.0000001)^-1)</f>
        <v>0.13157894338195161</v>
      </c>
      <c r="G3185" s="117">
        <f t="shared" si="224"/>
        <v>0.13157894338195161</v>
      </c>
      <c r="H3185" s="117"/>
      <c r="I3185" s="216"/>
      <c r="J3185" s="216"/>
      <c r="K3185" s="216"/>
      <c r="L3185" s="216"/>
      <c r="M3185" s="216"/>
      <c r="N3185" s="216"/>
      <c r="O3185" s="216"/>
      <c r="P3185" s="216"/>
      <c r="Q3185" s="216"/>
      <c r="R3185" s="216"/>
      <c r="S3185" s="216"/>
      <c r="T3185" s="216"/>
      <c r="U3185" s="216"/>
      <c r="V3185" s="216"/>
    </row>
    <row r="3186" spans="1:22" x14ac:dyDescent="0.3">
      <c r="A3186" s="117">
        <f t="shared" si="221"/>
        <v>0</v>
      </c>
      <c r="B3186" s="117">
        <f t="shared" si="221"/>
        <v>0</v>
      </c>
      <c r="C3186" s="117">
        <f t="shared" si="222"/>
        <v>0</v>
      </c>
      <c r="D3186" s="117">
        <f t="shared" si="223"/>
        <v>9</v>
      </c>
      <c r="E3186" s="117">
        <f t="shared" si="225"/>
        <v>9</v>
      </c>
      <c r="F3186" s="117">
        <f>IF(B3186="","",(((E3186+F3240)/(D3186))-10^-0.0000001)^-1)</f>
        <v>0.13157894338195161</v>
      </c>
      <c r="G3186" s="117">
        <f t="shared" si="224"/>
        <v>0.13157894338195161</v>
      </c>
      <c r="H3186" s="117"/>
      <c r="I3186" s="216"/>
      <c r="J3186" s="216"/>
      <c r="K3186" s="216"/>
      <c r="L3186" s="216"/>
      <c r="M3186" s="216"/>
      <c r="N3186" s="216"/>
      <c r="O3186" s="216"/>
      <c r="P3186" s="216"/>
      <c r="Q3186" s="216"/>
      <c r="R3186" s="216"/>
      <c r="S3186" s="216"/>
      <c r="T3186" s="216"/>
      <c r="U3186" s="216"/>
      <c r="V3186" s="216"/>
    </row>
    <row r="3187" spans="1:22" x14ac:dyDescent="0.3">
      <c r="A3187" s="117">
        <f t="shared" si="221"/>
        <v>0</v>
      </c>
      <c r="B3187" s="117">
        <f t="shared" si="221"/>
        <v>0</v>
      </c>
      <c r="C3187" s="117">
        <f t="shared" si="222"/>
        <v>0</v>
      </c>
      <c r="D3187" s="117">
        <f t="shared" si="223"/>
        <v>9</v>
      </c>
      <c r="E3187" s="117">
        <f t="shared" si="225"/>
        <v>9</v>
      </c>
      <c r="F3187" s="117">
        <f>IF(B3187="","",(((E3187+F3240)/(D3187))-10^-0.0000001)^-1)</f>
        <v>0.13157894338195161</v>
      </c>
      <c r="G3187" s="117">
        <f t="shared" si="224"/>
        <v>0.13157894338195161</v>
      </c>
      <c r="H3187" s="117"/>
      <c r="I3187" s="216"/>
      <c r="J3187" s="216"/>
      <c r="K3187" s="216"/>
      <c r="L3187" s="216"/>
      <c r="M3187" s="216"/>
      <c r="N3187" s="216"/>
      <c r="O3187" s="216"/>
      <c r="P3187" s="216"/>
      <c r="Q3187" s="216"/>
      <c r="R3187" s="216"/>
      <c r="S3187" s="216"/>
      <c r="T3187" s="216"/>
      <c r="U3187" s="216"/>
      <c r="V3187" s="216"/>
    </row>
    <row r="3188" spans="1:22" x14ac:dyDescent="0.3">
      <c r="A3188" s="117">
        <f t="shared" si="221"/>
        <v>0</v>
      </c>
      <c r="B3188" s="117">
        <f t="shared" si="221"/>
        <v>0</v>
      </c>
      <c r="C3188" s="117">
        <f t="shared" si="222"/>
        <v>0</v>
      </c>
      <c r="D3188" s="117">
        <f t="shared" si="223"/>
        <v>9</v>
      </c>
      <c r="E3188" s="117">
        <f t="shared" si="225"/>
        <v>9</v>
      </c>
      <c r="F3188" s="117">
        <f>IF(B3188="","",(((E3188+F3240)/(D3188))-10^-0.0000001)^-1)</f>
        <v>0.13157894338195161</v>
      </c>
      <c r="G3188" s="117">
        <f t="shared" si="224"/>
        <v>0.13157894338195161</v>
      </c>
      <c r="H3188" s="117"/>
      <c r="I3188" s="216"/>
      <c r="J3188" s="216"/>
      <c r="K3188" s="216"/>
      <c r="L3188" s="216"/>
      <c r="M3188" s="216"/>
      <c r="N3188" s="216"/>
      <c r="O3188" s="216"/>
      <c r="P3188" s="216"/>
      <c r="Q3188" s="216"/>
      <c r="R3188" s="216"/>
      <c r="S3188" s="216"/>
      <c r="T3188" s="216"/>
      <c r="U3188" s="216"/>
      <c r="V3188" s="216"/>
    </row>
    <row r="3189" spans="1:22" x14ac:dyDescent="0.3">
      <c r="A3189" s="117">
        <f t="shared" si="221"/>
        <v>0</v>
      </c>
      <c r="B3189" s="117">
        <f t="shared" si="221"/>
        <v>0</v>
      </c>
      <c r="C3189" s="117">
        <f t="shared" si="222"/>
        <v>0</v>
      </c>
      <c r="D3189" s="117">
        <f t="shared" si="223"/>
        <v>9</v>
      </c>
      <c r="E3189" s="117">
        <f t="shared" si="225"/>
        <v>9</v>
      </c>
      <c r="F3189" s="117">
        <f>IF(B3189="","",(((E3189+F3240)/(D3189))-10^-0.0000001)^-1)</f>
        <v>0.13157894338195161</v>
      </c>
      <c r="G3189" s="117">
        <f t="shared" si="224"/>
        <v>0.13157894338195161</v>
      </c>
      <c r="H3189" s="117"/>
      <c r="I3189" s="216"/>
      <c r="J3189" s="216"/>
      <c r="K3189" s="216"/>
      <c r="L3189" s="216"/>
      <c r="M3189" s="216"/>
      <c r="N3189" s="216"/>
      <c r="O3189" s="216"/>
      <c r="P3189" s="216"/>
      <c r="Q3189" s="216"/>
      <c r="R3189" s="216"/>
      <c r="S3189" s="216"/>
      <c r="T3189" s="216"/>
      <c r="U3189" s="216"/>
      <c r="V3189" s="216"/>
    </row>
    <row r="3190" spans="1:22" x14ac:dyDescent="0.3">
      <c r="A3190" s="117">
        <f t="shared" si="221"/>
        <v>0</v>
      </c>
      <c r="B3190" s="117">
        <f t="shared" si="221"/>
        <v>0</v>
      </c>
      <c r="C3190" s="117">
        <f t="shared" si="222"/>
        <v>0</v>
      </c>
      <c r="D3190" s="117">
        <f t="shared" si="223"/>
        <v>9</v>
      </c>
      <c r="E3190" s="117">
        <f t="shared" si="225"/>
        <v>9</v>
      </c>
      <c r="F3190" s="117">
        <f>IF(B3190="","",(((E3190+F3240)/(D3190))-10^-0.0000001)^-1)</f>
        <v>0.13157894338195161</v>
      </c>
      <c r="G3190" s="117">
        <f t="shared" si="224"/>
        <v>0.13157894338195161</v>
      </c>
      <c r="H3190" s="117"/>
      <c r="I3190" s="216"/>
      <c r="J3190" s="216"/>
      <c r="K3190" s="216"/>
      <c r="L3190" s="216"/>
      <c r="M3190" s="216"/>
      <c r="N3190" s="216"/>
      <c r="O3190" s="216"/>
      <c r="P3190" s="216"/>
      <c r="Q3190" s="216"/>
      <c r="R3190" s="216"/>
      <c r="S3190" s="216"/>
      <c r="T3190" s="216"/>
      <c r="U3190" s="216"/>
      <c r="V3190" s="216"/>
    </row>
    <row r="3191" spans="1:22" x14ac:dyDescent="0.3">
      <c r="A3191" s="117">
        <f t="shared" si="221"/>
        <v>0</v>
      </c>
      <c r="B3191" s="117">
        <f t="shared" si="221"/>
        <v>0</v>
      </c>
      <c r="C3191" s="117">
        <f t="shared" si="222"/>
        <v>0</v>
      </c>
      <c r="D3191" s="117">
        <f t="shared" si="223"/>
        <v>9</v>
      </c>
      <c r="E3191" s="117">
        <f t="shared" si="225"/>
        <v>9</v>
      </c>
      <c r="F3191" s="117">
        <f>IF(B3191="","",(((E3191+F3240)/(D3191))-10^-0.0000001)^-1)</f>
        <v>0.13157894338195161</v>
      </c>
      <c r="G3191" s="117">
        <f t="shared" si="224"/>
        <v>0.13157894338195161</v>
      </c>
      <c r="H3191" s="117"/>
      <c r="I3191" s="216"/>
      <c r="J3191" s="216"/>
      <c r="K3191" s="216"/>
      <c r="L3191" s="216"/>
      <c r="M3191" s="216"/>
      <c r="N3191" s="216"/>
      <c r="O3191" s="216"/>
      <c r="P3191" s="216"/>
      <c r="Q3191" s="216"/>
      <c r="R3191" s="216"/>
      <c r="S3191" s="216"/>
      <c r="T3191" s="216"/>
      <c r="U3191" s="216"/>
      <c r="V3191" s="216"/>
    </row>
    <row r="3192" spans="1:22" x14ac:dyDescent="0.3">
      <c r="A3192" s="117">
        <f t="shared" si="221"/>
        <v>0</v>
      </c>
      <c r="B3192" s="117">
        <f t="shared" si="221"/>
        <v>0</v>
      </c>
      <c r="C3192" s="117">
        <f t="shared" si="222"/>
        <v>0</v>
      </c>
      <c r="D3192" s="117">
        <f t="shared" si="223"/>
        <v>9</v>
      </c>
      <c r="E3192" s="117">
        <f t="shared" si="225"/>
        <v>9</v>
      </c>
      <c r="F3192" s="117">
        <f>IF(B3192="","",(((E3192+F3240)/(D3192))-10^-0.0000001)^-1)</f>
        <v>0.13157894338195161</v>
      </c>
      <c r="G3192" s="117">
        <f t="shared" si="224"/>
        <v>0.13157894338195161</v>
      </c>
      <c r="H3192" s="117"/>
      <c r="I3192" s="216"/>
      <c r="J3192" s="216"/>
      <c r="K3192" s="216"/>
      <c r="L3192" s="216"/>
      <c r="M3192" s="216"/>
      <c r="N3192" s="216"/>
      <c r="O3192" s="216"/>
      <c r="P3192" s="216"/>
      <c r="Q3192" s="216"/>
      <c r="R3192" s="216"/>
      <c r="S3192" s="216"/>
      <c r="T3192" s="216"/>
      <c r="U3192" s="216"/>
      <c r="V3192" s="216"/>
    </row>
    <row r="3193" spans="1:22" x14ac:dyDescent="0.3">
      <c r="A3193" s="117">
        <f t="shared" si="221"/>
        <v>0</v>
      </c>
      <c r="B3193" s="117">
        <f t="shared" si="221"/>
        <v>0</v>
      </c>
      <c r="C3193" s="117">
        <f t="shared" si="222"/>
        <v>0</v>
      </c>
      <c r="D3193" s="117">
        <f t="shared" si="223"/>
        <v>9</v>
      </c>
      <c r="E3193" s="117">
        <f t="shared" si="225"/>
        <v>9</v>
      </c>
      <c r="F3193" s="117">
        <f>IF(B3193="","",(((E3193+F3240)/(D3193))-10^-0.0000001)^-1)</f>
        <v>0.13157894338195161</v>
      </c>
      <c r="G3193" s="117">
        <f t="shared" si="224"/>
        <v>0.13157894338195161</v>
      </c>
      <c r="H3193" s="117"/>
      <c r="I3193" s="216"/>
      <c r="J3193" s="216"/>
      <c r="K3193" s="216"/>
      <c r="L3193" s="216"/>
      <c r="M3193" s="216"/>
      <c r="N3193" s="216"/>
      <c r="O3193" s="216"/>
      <c r="P3193" s="216"/>
      <c r="Q3193" s="216"/>
      <c r="R3193" s="216"/>
      <c r="S3193" s="216"/>
      <c r="T3193" s="216"/>
      <c r="U3193" s="216"/>
      <c r="V3193" s="216"/>
    </row>
    <row r="3194" spans="1:22" x14ac:dyDescent="0.3">
      <c r="A3194" s="117">
        <f t="shared" si="221"/>
        <v>0</v>
      </c>
      <c r="B3194" s="117">
        <f t="shared" si="221"/>
        <v>0</v>
      </c>
      <c r="C3194" s="117">
        <f t="shared" si="222"/>
        <v>0</v>
      </c>
      <c r="D3194" s="117">
        <f t="shared" si="223"/>
        <v>9</v>
      </c>
      <c r="E3194" s="117">
        <f t="shared" si="225"/>
        <v>9</v>
      </c>
      <c r="F3194" s="117">
        <f>IF(B3194="","",(((E3194+F3240)/(D3194))-10^-0.0000001)^-1)</f>
        <v>0.13157894338195161</v>
      </c>
      <c r="G3194" s="117">
        <f t="shared" si="224"/>
        <v>0.13157894338195161</v>
      </c>
      <c r="H3194" s="117"/>
      <c r="I3194" s="216"/>
      <c r="J3194" s="216"/>
      <c r="K3194" s="216"/>
      <c r="L3194" s="216"/>
      <c r="M3194" s="216"/>
      <c r="N3194" s="216"/>
      <c r="O3194" s="216"/>
      <c r="P3194" s="216"/>
      <c r="Q3194" s="216"/>
      <c r="R3194" s="216"/>
      <c r="S3194" s="216"/>
      <c r="T3194" s="216"/>
      <c r="U3194" s="216"/>
      <c r="V3194" s="216"/>
    </row>
    <row r="3195" spans="1:22" x14ac:dyDescent="0.3">
      <c r="A3195" s="117">
        <f t="shared" si="221"/>
        <v>0</v>
      </c>
      <c r="B3195" s="117">
        <f t="shared" si="221"/>
        <v>0</v>
      </c>
      <c r="C3195" s="117">
        <f t="shared" si="222"/>
        <v>0</v>
      </c>
      <c r="D3195" s="117">
        <f t="shared" si="223"/>
        <v>9</v>
      </c>
      <c r="E3195" s="117">
        <f t="shared" si="225"/>
        <v>9</v>
      </c>
      <c r="F3195" s="117">
        <f>IF(B3195="","",(((E3195+F3240)/(D3195))-10^-0.0000001)^-1)</f>
        <v>0.13157894338195161</v>
      </c>
      <c r="G3195" s="117">
        <f t="shared" si="224"/>
        <v>0.13157894338195161</v>
      </c>
      <c r="H3195" s="117"/>
      <c r="I3195" s="216"/>
      <c r="J3195" s="216"/>
      <c r="K3195" s="216"/>
      <c r="L3195" s="216"/>
      <c r="M3195" s="216"/>
      <c r="N3195" s="216"/>
      <c r="O3195" s="216"/>
      <c r="P3195" s="216"/>
      <c r="Q3195" s="216"/>
      <c r="R3195" s="216"/>
      <c r="S3195" s="216"/>
      <c r="T3195" s="216"/>
      <c r="U3195" s="216"/>
      <c r="V3195" s="216"/>
    </row>
    <row r="3196" spans="1:22" x14ac:dyDescent="0.3">
      <c r="A3196" s="117">
        <f t="shared" si="221"/>
        <v>0</v>
      </c>
      <c r="B3196" s="117">
        <f t="shared" si="221"/>
        <v>0</v>
      </c>
      <c r="C3196" s="117">
        <f t="shared" si="222"/>
        <v>0</v>
      </c>
      <c r="D3196" s="117">
        <f t="shared" si="223"/>
        <v>9</v>
      </c>
      <c r="E3196" s="117">
        <f t="shared" si="225"/>
        <v>9</v>
      </c>
      <c r="F3196" s="117">
        <f>IF(B3196="","",(((E3196+F3240)/(D3196))-10^-0.0000001)^-1)</f>
        <v>0.13157894338195161</v>
      </c>
      <c r="G3196" s="117">
        <f t="shared" si="224"/>
        <v>0.13157894338195161</v>
      </c>
      <c r="H3196" s="117"/>
      <c r="I3196" s="216"/>
      <c r="J3196" s="216"/>
      <c r="K3196" s="216"/>
      <c r="L3196" s="216"/>
      <c r="M3196" s="216"/>
      <c r="N3196" s="216"/>
      <c r="O3196" s="216"/>
      <c r="P3196" s="216"/>
      <c r="Q3196" s="216"/>
      <c r="R3196" s="216"/>
      <c r="S3196" s="216"/>
      <c r="T3196" s="216"/>
      <c r="U3196" s="216"/>
      <c r="V3196" s="216"/>
    </row>
    <row r="3197" spans="1:22" x14ac:dyDescent="0.3">
      <c r="A3197" s="117">
        <f t="shared" si="221"/>
        <v>0</v>
      </c>
      <c r="B3197" s="117">
        <f t="shared" si="221"/>
        <v>0</v>
      </c>
      <c r="C3197" s="117">
        <f t="shared" si="222"/>
        <v>0</v>
      </c>
      <c r="D3197" s="117">
        <f t="shared" si="223"/>
        <v>9</v>
      </c>
      <c r="E3197" s="117">
        <f t="shared" si="225"/>
        <v>9</v>
      </c>
      <c r="F3197" s="117">
        <f>IF(B3197="","",(((E3197+F3240)/(D3197))-10^-0.0000001)^-1)</f>
        <v>0.13157894338195161</v>
      </c>
      <c r="G3197" s="117">
        <f t="shared" si="224"/>
        <v>0.13157894338195161</v>
      </c>
      <c r="H3197" s="117"/>
      <c r="I3197" s="216"/>
      <c r="J3197" s="216"/>
      <c r="K3197" s="216"/>
      <c r="L3197" s="216"/>
      <c r="M3197" s="216"/>
      <c r="N3197" s="216"/>
      <c r="O3197" s="216"/>
      <c r="P3197" s="216"/>
      <c r="Q3197" s="216"/>
      <c r="R3197" s="216"/>
      <c r="S3197" s="216"/>
      <c r="T3197" s="216"/>
      <c r="U3197" s="216"/>
      <c r="V3197" s="216"/>
    </row>
    <row r="3198" spans="1:22" x14ac:dyDescent="0.3">
      <c r="A3198" s="117" t="str">
        <f t="shared" si="221"/>
        <v>Vorgaben (xWP1 - xs - xWP2)</v>
      </c>
      <c r="B3198" s="117">
        <f t="shared" si="221"/>
        <v>9</v>
      </c>
      <c r="C3198" s="117" t="e">
        <f t="shared" si="222"/>
        <v>#VALUE!</v>
      </c>
      <c r="D3198" s="117">
        <f t="shared" si="223"/>
        <v>9</v>
      </c>
      <c r="E3198" s="117">
        <f t="shared" si="225"/>
        <v>9</v>
      </c>
      <c r="F3198" s="117">
        <f>IF(B3198="","",(((E3198+F3240)/(D3198))-10^-0.0000001)^-1)</f>
        <v>0.13157894338195161</v>
      </c>
      <c r="G3198" s="117">
        <f t="shared" si="224"/>
        <v>0.13157894338195161</v>
      </c>
      <c r="H3198" s="117"/>
      <c r="I3198" s="216"/>
      <c r="J3198" s="216"/>
      <c r="K3198" s="216"/>
      <c r="L3198" s="216"/>
      <c r="M3198" s="216"/>
      <c r="N3198" s="216"/>
      <c r="O3198" s="216"/>
      <c r="P3198" s="216"/>
      <c r="Q3198" s="216"/>
      <c r="R3198" s="216"/>
      <c r="S3198" s="216"/>
      <c r="T3198" s="216"/>
      <c r="U3198" s="216"/>
      <c r="V3198" s="216"/>
    </row>
    <row r="3199" spans="1:22" x14ac:dyDescent="0.3">
      <c r="A3199" s="117" t="str">
        <f t="shared" si="221"/>
        <v>Berechnet (x1% - X50% - x99%)</v>
      </c>
      <c r="B3199" s="117">
        <f t="shared" si="221"/>
        <v>6.92</v>
      </c>
      <c r="C3199" s="117" t="e">
        <f t="shared" si="222"/>
        <v>#VALUE!</v>
      </c>
      <c r="D3199" s="117">
        <f t="shared" si="223"/>
        <v>6.92</v>
      </c>
      <c r="E3199" s="117">
        <f t="shared" si="225"/>
        <v>9</v>
      </c>
      <c r="F3199" s="117">
        <f>IF(B3199="","",(((E3199+F3240)/(D3199))-10^-0.0000001)^-1)</f>
        <v>9.818387973261801E-2</v>
      </c>
      <c r="G3199" s="117">
        <f t="shared" si="224"/>
        <v>9.818387973261801E-2</v>
      </c>
      <c r="H3199" s="117"/>
      <c r="I3199" s="216"/>
      <c r="J3199" s="216"/>
      <c r="K3199" s="216"/>
      <c r="L3199" s="216"/>
      <c r="M3199" s="216"/>
      <c r="N3199" s="216"/>
      <c r="O3199" s="216"/>
      <c r="P3199" s="216"/>
      <c r="Q3199" s="216"/>
      <c r="R3199" s="216"/>
      <c r="S3199" s="216"/>
      <c r="T3199" s="216"/>
      <c r="U3199" s="216"/>
      <c r="V3199" s="216"/>
    </row>
    <row r="3200" spans="1:22" x14ac:dyDescent="0.3">
      <c r="A3200" s="117" t="str">
        <f t="shared" si="221"/>
        <v>Abfrage:</v>
      </c>
      <c r="B3200" s="117">
        <f t="shared" si="221"/>
        <v>0</v>
      </c>
      <c r="C3200" s="117" t="e">
        <f t="shared" si="222"/>
        <v>#VALUE!</v>
      </c>
      <c r="D3200" s="117">
        <f t="shared" si="223"/>
        <v>9</v>
      </c>
      <c r="E3200" s="117">
        <f t="shared" si="225"/>
        <v>9</v>
      </c>
      <c r="F3200" s="117">
        <f>IF(B3200="","",(((E3200+F3240)/(D3200))-10^-0.0000001)^-1)</f>
        <v>0.13157894338195161</v>
      </c>
      <c r="G3200" s="117">
        <f t="shared" si="224"/>
        <v>0.13157894338195161</v>
      </c>
      <c r="H3200" s="117"/>
      <c r="I3200" s="216"/>
      <c r="J3200" s="216"/>
      <c r="K3200" s="216"/>
      <c r="L3200" s="216"/>
      <c r="M3200" s="216"/>
      <c r="N3200" s="216"/>
      <c r="O3200" s="216"/>
      <c r="P3200" s="216"/>
      <c r="Q3200" s="216"/>
      <c r="R3200" s="216"/>
      <c r="S3200" s="216"/>
      <c r="T3200" s="216"/>
      <c r="U3200" s="216"/>
      <c r="V3200" s="216"/>
    </row>
    <row r="3201" spans="1:22" x14ac:dyDescent="0.3">
      <c r="A3201" s="117" t="str">
        <f t="shared" si="221"/>
        <v>Wenn x = (B23 ≤Abfrage≤ D23)</v>
      </c>
      <c r="B3201" s="117">
        <f t="shared" si="221"/>
        <v>6.92</v>
      </c>
      <c r="C3201" s="117" t="e">
        <f t="shared" si="222"/>
        <v>#VALUE!</v>
      </c>
      <c r="D3201" s="117">
        <f t="shared" si="223"/>
        <v>6.92</v>
      </c>
      <c r="E3201" s="117">
        <f t="shared" si="225"/>
        <v>9</v>
      </c>
      <c r="F3201" s="117">
        <f>IF(B3201="","",(((E3201+F3240)/(D3201))-10^-0.0000001)^-1)</f>
        <v>9.818387973261801E-2</v>
      </c>
      <c r="G3201" s="117">
        <f t="shared" si="224"/>
        <v>9.818387973261801E-2</v>
      </c>
      <c r="H3201" s="117"/>
      <c r="I3201" s="216"/>
      <c r="J3201" s="216"/>
      <c r="K3201" s="216"/>
      <c r="L3201" s="216"/>
      <c r="M3201" s="216"/>
      <c r="N3201" s="216"/>
      <c r="O3201" s="216"/>
      <c r="P3201" s="216"/>
      <c r="Q3201" s="216"/>
      <c r="R3201" s="216"/>
      <c r="S3201" s="216"/>
      <c r="T3201" s="216"/>
      <c r="U3201" s="216"/>
      <c r="V3201" s="216"/>
    </row>
    <row r="3202" spans="1:22" x14ac:dyDescent="0.3">
      <c r="A3202" s="117" t="str">
        <f t="shared" ref="A3202:B3221" si="226">A26</f>
        <v>Wenn y [%] = (1≤ Abfrage ≤99)</v>
      </c>
      <c r="B3202" s="117">
        <f t="shared" si="226"/>
        <v>1</v>
      </c>
      <c r="C3202" s="117" t="e">
        <f t="shared" si="222"/>
        <v>#VALUE!</v>
      </c>
      <c r="D3202" s="117">
        <f t="shared" si="223"/>
        <v>1</v>
      </c>
      <c r="E3202" s="117">
        <f t="shared" si="225"/>
        <v>9</v>
      </c>
      <c r="F3202" s="117">
        <f>IF(B3202="","",(((E3202+F3240)/(D3202))-10^-0.0000001)^-1)</f>
        <v>1.308900519615374E-2</v>
      </c>
      <c r="G3202" s="117">
        <f t="shared" si="224"/>
        <v>1.308900519615374E-2</v>
      </c>
      <c r="H3202" s="117"/>
      <c r="I3202" s="216"/>
      <c r="J3202" s="216"/>
      <c r="K3202" s="216"/>
      <c r="L3202" s="216"/>
      <c r="M3202" s="216"/>
      <c r="N3202" s="216"/>
      <c r="O3202" s="216"/>
      <c r="P3202" s="216"/>
      <c r="Q3202" s="216"/>
      <c r="R3202" s="216"/>
      <c r="S3202" s="216"/>
      <c r="T3202" s="216"/>
      <c r="U3202" s="216"/>
      <c r="V3202" s="216"/>
    </row>
    <row r="3203" spans="1:22" x14ac:dyDescent="0.3">
      <c r="A3203" s="117">
        <f t="shared" si="226"/>
        <v>0</v>
      </c>
      <c r="B3203" s="117">
        <f t="shared" si="226"/>
        <v>0</v>
      </c>
      <c r="C3203" s="117">
        <f t="shared" si="222"/>
        <v>0</v>
      </c>
      <c r="D3203" s="117">
        <f t="shared" si="223"/>
        <v>9</v>
      </c>
      <c r="E3203" s="117">
        <f t="shared" si="225"/>
        <v>9</v>
      </c>
      <c r="F3203" s="117">
        <f>IF(B3203="","",(((E3203+F3240)/(D3203))-10^-0.0000001)^-1)</f>
        <v>0.13157894338195161</v>
      </c>
      <c r="G3203" s="117">
        <f t="shared" si="224"/>
        <v>0.13157894338195161</v>
      </c>
      <c r="H3203" s="117"/>
      <c r="I3203" s="216"/>
      <c r="J3203" s="216"/>
      <c r="K3203" s="216"/>
      <c r="L3203" s="216"/>
      <c r="M3203" s="216"/>
      <c r="N3203" s="216"/>
      <c r="O3203" s="216"/>
      <c r="P3203" s="216"/>
      <c r="Q3203" s="216"/>
      <c r="R3203" s="216"/>
      <c r="S3203" s="216"/>
      <c r="T3203" s="216"/>
      <c r="U3203" s="216"/>
      <c r="V3203" s="216"/>
    </row>
    <row r="3204" spans="1:22" x14ac:dyDescent="0.3">
      <c r="A3204" s="117">
        <f t="shared" si="226"/>
        <v>0</v>
      </c>
      <c r="B3204" s="117">
        <f t="shared" si="226"/>
        <v>0</v>
      </c>
      <c r="C3204" s="117">
        <f t="shared" si="222"/>
        <v>0</v>
      </c>
      <c r="D3204" s="117">
        <f t="shared" si="223"/>
        <v>9</v>
      </c>
      <c r="E3204" s="117">
        <f t="shared" si="225"/>
        <v>9</v>
      </c>
      <c r="F3204" s="117">
        <f>IF(B3204="","",(((E3204+F3240)/(D3204))-10^-0.0000001)^-1)</f>
        <v>0.13157894338195161</v>
      </c>
      <c r="G3204" s="117">
        <f t="shared" si="224"/>
        <v>0.13157894338195161</v>
      </c>
      <c r="H3204" s="117"/>
      <c r="I3204" s="216"/>
      <c r="J3204" s="216"/>
      <c r="K3204" s="216"/>
      <c r="L3204" s="216"/>
      <c r="M3204" s="216"/>
      <c r="N3204" s="216"/>
      <c r="O3204" s="216"/>
      <c r="P3204" s="216"/>
      <c r="Q3204" s="216"/>
      <c r="R3204" s="216"/>
      <c r="S3204" s="216"/>
      <c r="T3204" s="216"/>
      <c r="U3204" s="216"/>
      <c r="V3204" s="216"/>
    </row>
    <row r="3205" spans="1:22" x14ac:dyDescent="0.3">
      <c r="A3205" s="117">
        <f t="shared" si="226"/>
        <v>0</v>
      </c>
      <c r="B3205" s="117">
        <f t="shared" si="226"/>
        <v>0</v>
      </c>
      <c r="C3205" s="117">
        <f t="shared" si="222"/>
        <v>0</v>
      </c>
      <c r="D3205" s="117">
        <f t="shared" si="223"/>
        <v>9</v>
      </c>
      <c r="E3205" s="117">
        <f t="shared" si="225"/>
        <v>9</v>
      </c>
      <c r="F3205" s="117">
        <f>IF(B3205="","",(((E3205+F3240)/(D3205))-10^-0.0000001)^-1)</f>
        <v>0.13157894338195161</v>
      </c>
      <c r="G3205" s="117">
        <f t="shared" si="224"/>
        <v>0.13157894338195161</v>
      </c>
      <c r="H3205" s="117"/>
      <c r="I3205" s="216"/>
      <c r="J3205" s="216"/>
      <c r="K3205" s="216"/>
      <c r="L3205" s="216"/>
      <c r="M3205" s="216"/>
      <c r="N3205" s="216"/>
      <c r="O3205" s="216"/>
      <c r="P3205" s="216"/>
      <c r="Q3205" s="216"/>
      <c r="R3205" s="216"/>
      <c r="S3205" s="216"/>
      <c r="T3205" s="216"/>
      <c r="U3205" s="216"/>
      <c r="V3205" s="216"/>
    </row>
    <row r="3206" spans="1:22" x14ac:dyDescent="0.3">
      <c r="A3206" s="117">
        <f t="shared" si="226"/>
        <v>0</v>
      </c>
      <c r="B3206" s="117">
        <f t="shared" si="226"/>
        <v>0</v>
      </c>
      <c r="C3206" s="117">
        <f t="shared" si="222"/>
        <v>0</v>
      </c>
      <c r="D3206" s="117">
        <f t="shared" si="223"/>
        <v>9</v>
      </c>
      <c r="E3206" s="117">
        <f t="shared" si="225"/>
        <v>9</v>
      </c>
      <c r="F3206" s="117">
        <f>IF(B3206="","",(((E3206+F3240)/(D3206))-10^-0.0000001)^-1)</f>
        <v>0.13157894338195161</v>
      </c>
      <c r="G3206" s="117">
        <f t="shared" si="224"/>
        <v>0.13157894338195161</v>
      </c>
      <c r="H3206" s="117"/>
      <c r="I3206" s="216"/>
      <c r="J3206" s="216"/>
      <c r="K3206" s="216"/>
      <c r="L3206" s="216"/>
      <c r="M3206" s="216"/>
      <c r="N3206" s="216"/>
      <c r="O3206" s="216"/>
      <c r="P3206" s="216"/>
      <c r="Q3206" s="216"/>
      <c r="R3206" s="216"/>
      <c r="S3206" s="216"/>
      <c r="T3206" s="216"/>
      <c r="U3206" s="216"/>
      <c r="V3206" s="216"/>
    </row>
    <row r="3207" spans="1:22" x14ac:dyDescent="0.3">
      <c r="A3207" s="117">
        <f t="shared" si="226"/>
        <v>0</v>
      </c>
      <c r="B3207" s="117">
        <f t="shared" si="226"/>
        <v>0</v>
      </c>
      <c r="C3207" s="117">
        <f t="shared" si="222"/>
        <v>0</v>
      </c>
      <c r="D3207" s="117">
        <f t="shared" si="223"/>
        <v>9</v>
      </c>
      <c r="E3207" s="117">
        <f t="shared" si="225"/>
        <v>9</v>
      </c>
      <c r="F3207" s="117">
        <f>IF(B3207="","",(((E3207+F3240)/(D3207))-10^-0.0000001)^-1)</f>
        <v>0.13157894338195161</v>
      </c>
      <c r="G3207" s="117">
        <f t="shared" si="224"/>
        <v>0.13157894338195161</v>
      </c>
      <c r="H3207" s="117"/>
      <c r="I3207" s="216"/>
      <c r="J3207" s="216"/>
      <c r="K3207" s="216"/>
      <c r="L3207" s="216"/>
      <c r="M3207" s="216"/>
      <c r="N3207" s="216"/>
      <c r="O3207" s="216"/>
      <c r="P3207" s="216"/>
      <c r="Q3207" s="216"/>
      <c r="R3207" s="216"/>
      <c r="S3207" s="216"/>
      <c r="T3207" s="216"/>
      <c r="U3207" s="216"/>
      <c r="V3207" s="216"/>
    </row>
    <row r="3208" spans="1:22" x14ac:dyDescent="0.3">
      <c r="A3208" s="117">
        <f t="shared" si="226"/>
        <v>0</v>
      </c>
      <c r="B3208" s="117">
        <f t="shared" si="226"/>
        <v>0</v>
      </c>
      <c r="C3208" s="117">
        <f t="shared" si="222"/>
        <v>0</v>
      </c>
      <c r="D3208" s="117">
        <f t="shared" si="223"/>
        <v>9</v>
      </c>
      <c r="E3208" s="117">
        <f t="shared" si="225"/>
        <v>9</v>
      </c>
      <c r="F3208" s="117">
        <f>IF(B3208="","",(((E3208+F3240)/(D3208))-10^-0.0000001)^-1)</f>
        <v>0.13157894338195161</v>
      </c>
      <c r="G3208" s="117">
        <f t="shared" si="224"/>
        <v>0.13157894338195161</v>
      </c>
      <c r="H3208" s="117"/>
      <c r="I3208" s="216"/>
      <c r="J3208" s="216"/>
      <c r="K3208" s="216"/>
      <c r="L3208" s="216"/>
      <c r="M3208" s="216"/>
      <c r="N3208" s="216"/>
      <c r="O3208" s="216"/>
      <c r="P3208" s="216"/>
      <c r="Q3208" s="216"/>
      <c r="R3208" s="216"/>
      <c r="S3208" s="216"/>
      <c r="T3208" s="216"/>
      <c r="U3208" s="216"/>
      <c r="V3208" s="216"/>
    </row>
    <row r="3209" spans="1:22" x14ac:dyDescent="0.3">
      <c r="A3209" s="117">
        <f t="shared" si="226"/>
        <v>0</v>
      </c>
      <c r="B3209" s="117">
        <f t="shared" si="226"/>
        <v>0</v>
      </c>
      <c r="C3209" s="117">
        <f t="shared" si="222"/>
        <v>0</v>
      </c>
      <c r="D3209" s="117">
        <f t="shared" si="223"/>
        <v>9</v>
      </c>
      <c r="E3209" s="117">
        <f t="shared" si="225"/>
        <v>9</v>
      </c>
      <c r="F3209" s="117">
        <f>IF(B3209="","",(((E3209+F3240)/(D3209))-10^-0.0000001)^-1)</f>
        <v>0.13157894338195161</v>
      </c>
      <c r="G3209" s="117">
        <f t="shared" si="224"/>
        <v>0.13157894338195161</v>
      </c>
      <c r="H3209" s="117"/>
      <c r="I3209" s="216"/>
      <c r="J3209" s="216"/>
      <c r="K3209" s="216"/>
      <c r="L3209" s="216"/>
      <c r="M3209" s="216"/>
      <c r="N3209" s="216"/>
      <c r="O3209" s="216"/>
      <c r="P3209" s="216"/>
      <c r="Q3209" s="216"/>
      <c r="R3209" s="216"/>
      <c r="S3209" s="216"/>
      <c r="T3209" s="216"/>
      <c r="U3209" s="216"/>
      <c r="V3209" s="216"/>
    </row>
    <row r="3210" spans="1:22" x14ac:dyDescent="0.3">
      <c r="A3210" s="117">
        <f t="shared" si="226"/>
        <v>0</v>
      </c>
      <c r="B3210" s="117">
        <f t="shared" si="226"/>
        <v>0</v>
      </c>
      <c r="C3210" s="117">
        <f t="shared" si="222"/>
        <v>0</v>
      </c>
      <c r="D3210" s="117">
        <f t="shared" si="223"/>
        <v>9</v>
      </c>
      <c r="E3210" s="117">
        <f t="shared" si="225"/>
        <v>9</v>
      </c>
      <c r="F3210" s="117">
        <f>IF(B3210="","",(((E3210+F3240)/(D3210))-10^-0.0000001)^-1)</f>
        <v>0.13157894338195161</v>
      </c>
      <c r="G3210" s="117">
        <f t="shared" si="224"/>
        <v>0.13157894338195161</v>
      </c>
      <c r="H3210" s="117"/>
      <c r="I3210" s="216"/>
      <c r="J3210" s="216"/>
      <c r="K3210" s="216"/>
      <c r="L3210" s="216"/>
      <c r="M3210" s="216"/>
      <c r="N3210" s="216"/>
      <c r="O3210" s="216"/>
      <c r="P3210" s="216"/>
      <c r="Q3210" s="216"/>
      <c r="R3210" s="216"/>
      <c r="S3210" s="216"/>
      <c r="T3210" s="216"/>
      <c r="U3210" s="216"/>
      <c r="V3210" s="216"/>
    </row>
    <row r="3211" spans="1:22" x14ac:dyDescent="0.3">
      <c r="A3211" s="117">
        <f t="shared" si="226"/>
        <v>0</v>
      </c>
      <c r="B3211" s="117">
        <f t="shared" si="226"/>
        <v>0</v>
      </c>
      <c r="C3211" s="117">
        <f t="shared" si="222"/>
        <v>0</v>
      </c>
      <c r="D3211" s="117">
        <f t="shared" si="223"/>
        <v>9</v>
      </c>
      <c r="E3211" s="117">
        <f t="shared" si="225"/>
        <v>9</v>
      </c>
      <c r="F3211" s="117">
        <f>IF(B3211="","",(((E3211+F3240)/(D3211))-10^-0.0000001)^-1)</f>
        <v>0.13157894338195161</v>
      </c>
      <c r="G3211" s="117">
        <f t="shared" si="224"/>
        <v>0.13157894338195161</v>
      </c>
      <c r="H3211" s="117"/>
      <c r="I3211" s="216"/>
      <c r="J3211" s="216"/>
      <c r="K3211" s="216"/>
      <c r="L3211" s="216"/>
      <c r="M3211" s="216"/>
      <c r="N3211" s="216"/>
      <c r="O3211" s="216"/>
      <c r="P3211" s="216"/>
      <c r="Q3211" s="216"/>
      <c r="R3211" s="216"/>
      <c r="S3211" s="216"/>
      <c r="T3211" s="216"/>
      <c r="U3211" s="216"/>
      <c r="V3211" s="216"/>
    </row>
    <row r="3212" spans="1:22" x14ac:dyDescent="0.3">
      <c r="A3212" s="117">
        <f t="shared" si="226"/>
        <v>0</v>
      </c>
      <c r="B3212" s="117">
        <f t="shared" si="226"/>
        <v>0</v>
      </c>
      <c r="C3212" s="117">
        <f t="shared" si="222"/>
        <v>0</v>
      </c>
      <c r="D3212" s="117">
        <f t="shared" si="223"/>
        <v>9</v>
      </c>
      <c r="E3212" s="117">
        <f t="shared" si="225"/>
        <v>9</v>
      </c>
      <c r="F3212" s="117">
        <f>IF(B3212="","",(((E3212+F3240)/(D3212))-10^-0.0000001)^-1)</f>
        <v>0.13157894338195161</v>
      </c>
      <c r="G3212" s="117">
        <f t="shared" si="224"/>
        <v>0.13157894338195161</v>
      </c>
      <c r="H3212" s="117"/>
      <c r="I3212" s="216"/>
      <c r="J3212" s="216"/>
      <c r="K3212" s="216"/>
      <c r="L3212" s="216"/>
      <c r="M3212" s="216"/>
      <c r="N3212" s="216"/>
      <c r="O3212" s="216"/>
      <c r="P3212" s="216"/>
      <c r="Q3212" s="216"/>
      <c r="R3212" s="216"/>
      <c r="S3212" s="216"/>
      <c r="T3212" s="216"/>
      <c r="U3212" s="216"/>
      <c r="V3212" s="216"/>
    </row>
    <row r="3213" spans="1:22" x14ac:dyDescent="0.3">
      <c r="A3213" s="117">
        <f t="shared" si="226"/>
        <v>0</v>
      </c>
      <c r="B3213" s="117">
        <f t="shared" si="226"/>
        <v>0</v>
      </c>
      <c r="C3213" s="117">
        <f t="shared" si="222"/>
        <v>0</v>
      </c>
      <c r="D3213" s="117">
        <f t="shared" si="223"/>
        <v>9</v>
      </c>
      <c r="E3213" s="117">
        <f t="shared" si="225"/>
        <v>9</v>
      </c>
      <c r="F3213" s="117">
        <f>IF(B3213="","",(((E3213+F3240)/(D3213))-10^-0.0000001)^-1)</f>
        <v>0.13157894338195161</v>
      </c>
      <c r="G3213" s="117">
        <f t="shared" si="224"/>
        <v>0.13157894338195161</v>
      </c>
      <c r="H3213" s="117"/>
      <c r="I3213" s="216"/>
      <c r="J3213" s="216"/>
      <c r="K3213" s="216"/>
      <c r="L3213" s="216"/>
      <c r="M3213" s="216"/>
      <c r="N3213" s="216"/>
      <c r="O3213" s="216"/>
      <c r="P3213" s="216"/>
      <c r="Q3213" s="216"/>
      <c r="R3213" s="216"/>
      <c r="S3213" s="216"/>
      <c r="T3213" s="216"/>
      <c r="U3213" s="216"/>
      <c r="V3213" s="216"/>
    </row>
    <row r="3214" spans="1:22" x14ac:dyDescent="0.3">
      <c r="A3214" s="117">
        <f t="shared" si="226"/>
        <v>0</v>
      </c>
      <c r="B3214" s="117">
        <f t="shared" si="226"/>
        <v>0</v>
      </c>
      <c r="C3214" s="117">
        <f t="shared" si="222"/>
        <v>0</v>
      </c>
      <c r="D3214" s="117">
        <f t="shared" si="223"/>
        <v>9</v>
      </c>
      <c r="E3214" s="117">
        <f t="shared" si="225"/>
        <v>9</v>
      </c>
      <c r="F3214" s="117">
        <f>IF(B3214="","",(((E3214+F3240)/(D3214))-10^-0.0000001)^-1)</f>
        <v>0.13157894338195161</v>
      </c>
      <c r="G3214" s="117">
        <f t="shared" si="224"/>
        <v>0.13157894338195161</v>
      </c>
      <c r="H3214" s="117"/>
      <c r="I3214" s="216"/>
      <c r="J3214" s="216"/>
      <c r="K3214" s="216"/>
      <c r="L3214" s="216"/>
      <c r="M3214" s="216"/>
      <c r="N3214" s="216"/>
      <c r="O3214" s="216"/>
      <c r="P3214" s="216"/>
      <c r="Q3214" s="216"/>
      <c r="R3214" s="216"/>
      <c r="S3214" s="216"/>
      <c r="T3214" s="216"/>
      <c r="U3214" s="216"/>
      <c r="V3214" s="216"/>
    </row>
    <row r="3215" spans="1:22" x14ac:dyDescent="0.3">
      <c r="A3215" s="117">
        <f t="shared" si="226"/>
        <v>0</v>
      </c>
      <c r="B3215" s="117">
        <f t="shared" si="226"/>
        <v>0</v>
      </c>
      <c r="C3215" s="117">
        <f t="shared" si="222"/>
        <v>0</v>
      </c>
      <c r="D3215" s="117">
        <f t="shared" si="223"/>
        <v>9</v>
      </c>
      <c r="E3215" s="117">
        <f t="shared" si="225"/>
        <v>9</v>
      </c>
      <c r="F3215" s="117">
        <f>IF(B3215="","",(((E3215+F3240)/(D3215))-10^-0.0000001)^-1)</f>
        <v>0.13157894338195161</v>
      </c>
      <c r="G3215" s="117">
        <f t="shared" si="224"/>
        <v>0.13157894338195161</v>
      </c>
      <c r="H3215" s="117"/>
      <c r="I3215" s="216"/>
      <c r="J3215" s="216"/>
      <c r="K3215" s="216"/>
      <c r="L3215" s="216"/>
      <c r="M3215" s="216"/>
      <c r="N3215" s="216"/>
      <c r="O3215" s="216"/>
      <c r="P3215" s="216"/>
      <c r="Q3215" s="216"/>
      <c r="R3215" s="216"/>
      <c r="S3215" s="216"/>
      <c r="T3215" s="216"/>
      <c r="U3215" s="216"/>
      <c r="V3215" s="216"/>
    </row>
    <row r="3216" spans="1:22" x14ac:dyDescent="0.3">
      <c r="A3216" s="117">
        <f t="shared" si="226"/>
        <v>0</v>
      </c>
      <c r="B3216" s="117">
        <f t="shared" si="226"/>
        <v>0</v>
      </c>
      <c r="C3216" s="117">
        <f t="shared" si="222"/>
        <v>0</v>
      </c>
      <c r="D3216" s="117">
        <f t="shared" si="223"/>
        <v>9</v>
      </c>
      <c r="E3216" s="117">
        <f t="shared" si="225"/>
        <v>9</v>
      </c>
      <c r="F3216" s="117">
        <f>IF(B3216="","",(((E3216+F3240)/(D3216))-10^-0.0000001)^-1)</f>
        <v>0.13157894338195161</v>
      </c>
      <c r="G3216" s="117">
        <f t="shared" si="224"/>
        <v>0.13157894338195161</v>
      </c>
      <c r="H3216" s="117"/>
      <c r="I3216" s="216"/>
      <c r="J3216" s="216"/>
      <c r="K3216" s="216"/>
      <c r="L3216" s="216"/>
      <c r="M3216" s="216"/>
      <c r="N3216" s="216"/>
      <c r="O3216" s="216"/>
      <c r="P3216" s="216"/>
      <c r="Q3216" s="216"/>
      <c r="R3216" s="216"/>
      <c r="S3216" s="216"/>
      <c r="T3216" s="216"/>
      <c r="U3216" s="216"/>
      <c r="V3216" s="216"/>
    </row>
    <row r="3217" spans="1:22" x14ac:dyDescent="0.3">
      <c r="A3217" s="117">
        <f t="shared" si="226"/>
        <v>0</v>
      </c>
      <c r="B3217" s="117">
        <f t="shared" si="226"/>
        <v>0</v>
      </c>
      <c r="C3217" s="117">
        <f t="shared" si="222"/>
        <v>0</v>
      </c>
      <c r="D3217" s="117">
        <f t="shared" si="223"/>
        <v>9</v>
      </c>
      <c r="E3217" s="117">
        <f t="shared" si="225"/>
        <v>9</v>
      </c>
      <c r="F3217" s="117">
        <f>IF(B3217="","",(((E3217+F3240)/(D3217))-10^-0.0000001)^-1)</f>
        <v>0.13157894338195161</v>
      </c>
      <c r="G3217" s="117">
        <f t="shared" si="224"/>
        <v>0.13157894338195161</v>
      </c>
      <c r="H3217" s="117"/>
      <c r="I3217" s="216"/>
      <c r="J3217" s="216"/>
      <c r="K3217" s="216"/>
      <c r="L3217" s="216"/>
      <c r="M3217" s="216"/>
      <c r="N3217" s="216"/>
      <c r="O3217" s="216"/>
      <c r="P3217" s="216"/>
      <c r="Q3217" s="216"/>
      <c r="R3217" s="216"/>
      <c r="S3217" s="216"/>
      <c r="T3217" s="216"/>
      <c r="U3217" s="216"/>
      <c r="V3217" s="216"/>
    </row>
    <row r="3218" spans="1:22" x14ac:dyDescent="0.3">
      <c r="A3218" s="117">
        <f t="shared" si="226"/>
        <v>0</v>
      </c>
      <c r="B3218" s="117">
        <f t="shared" si="226"/>
        <v>0</v>
      </c>
      <c r="C3218" s="117">
        <f t="shared" si="222"/>
        <v>0</v>
      </c>
      <c r="D3218" s="117">
        <f t="shared" si="223"/>
        <v>9</v>
      </c>
      <c r="E3218" s="117">
        <f t="shared" si="225"/>
        <v>9</v>
      </c>
      <c r="F3218" s="117">
        <f>IF(B3218="","",(((E3218+F3240)/(D3218))-10^-0.0000001)^-1)</f>
        <v>0.13157894338195161</v>
      </c>
      <c r="G3218" s="117">
        <f t="shared" si="224"/>
        <v>0.13157894338195161</v>
      </c>
      <c r="H3218" s="117"/>
      <c r="I3218" s="216"/>
      <c r="J3218" s="216"/>
      <c r="K3218" s="216"/>
      <c r="L3218" s="216"/>
      <c r="M3218" s="216"/>
      <c r="N3218" s="216"/>
      <c r="O3218" s="216"/>
      <c r="P3218" s="216"/>
      <c r="Q3218" s="216"/>
      <c r="R3218" s="216"/>
      <c r="S3218" s="216"/>
      <c r="T3218" s="216"/>
      <c r="U3218" s="216"/>
      <c r="V3218" s="216"/>
    </row>
    <row r="3219" spans="1:22" x14ac:dyDescent="0.3">
      <c r="A3219" s="117">
        <f t="shared" si="226"/>
        <v>0</v>
      </c>
      <c r="B3219" s="117">
        <f t="shared" si="226"/>
        <v>0</v>
      </c>
      <c r="C3219" s="117">
        <f t="shared" si="222"/>
        <v>0</v>
      </c>
      <c r="D3219" s="117">
        <f t="shared" si="223"/>
        <v>9</v>
      </c>
      <c r="E3219" s="117">
        <f t="shared" si="225"/>
        <v>9</v>
      </c>
      <c r="F3219" s="117">
        <f>IF(B3219="","",(((E3219+F3240)/(D3219))-10^-0.0000001)^-1)</f>
        <v>0.13157894338195161</v>
      </c>
      <c r="G3219" s="117">
        <f t="shared" si="224"/>
        <v>0.13157894338195161</v>
      </c>
      <c r="H3219" s="117"/>
      <c r="I3219" s="216"/>
      <c r="J3219" s="216"/>
      <c r="K3219" s="216"/>
      <c r="L3219" s="216"/>
      <c r="M3219" s="216"/>
      <c r="N3219" s="216"/>
      <c r="O3219" s="216"/>
      <c r="P3219" s="216"/>
      <c r="Q3219" s="216"/>
      <c r="R3219" s="216"/>
      <c r="S3219" s="216"/>
      <c r="T3219" s="216"/>
      <c r="U3219" s="216"/>
      <c r="V3219" s="216"/>
    </row>
    <row r="3220" spans="1:22" x14ac:dyDescent="0.3">
      <c r="A3220" s="117">
        <f t="shared" si="226"/>
        <v>0</v>
      </c>
      <c r="B3220" s="117">
        <f t="shared" si="226"/>
        <v>0</v>
      </c>
      <c r="C3220" s="117">
        <f t="shared" si="222"/>
        <v>0</v>
      </c>
      <c r="D3220" s="117">
        <f t="shared" si="223"/>
        <v>9</v>
      </c>
      <c r="E3220" s="117">
        <f t="shared" si="225"/>
        <v>9</v>
      </c>
      <c r="F3220" s="117">
        <f>IF(B3220="","",(((E3220+F3240)/(D3220))-10^-0.0000001)^-1)</f>
        <v>0.13157894338195161</v>
      </c>
      <c r="G3220" s="117">
        <f t="shared" si="224"/>
        <v>0.13157894338195161</v>
      </c>
      <c r="H3220" s="117"/>
      <c r="I3220" s="216"/>
      <c r="J3220" s="216"/>
      <c r="K3220" s="216"/>
      <c r="L3220" s="216"/>
      <c r="M3220" s="216"/>
      <c r="N3220" s="216"/>
      <c r="O3220" s="216"/>
      <c r="P3220" s="216"/>
      <c r="Q3220" s="216"/>
      <c r="R3220" s="216"/>
      <c r="S3220" s="216"/>
      <c r="T3220" s="216"/>
      <c r="U3220" s="216"/>
      <c r="V3220" s="216"/>
    </row>
    <row r="3221" spans="1:22" x14ac:dyDescent="0.3">
      <c r="A3221" s="117" t="str">
        <f t="shared" si="226"/>
        <v>Vorgaben (xWP1 - xs - xWP2)</v>
      </c>
      <c r="B3221" s="117">
        <f t="shared" si="226"/>
        <v>9</v>
      </c>
      <c r="C3221" s="117" t="e">
        <f t="shared" si="222"/>
        <v>#VALUE!</v>
      </c>
      <c r="D3221" s="117">
        <f t="shared" si="223"/>
        <v>9</v>
      </c>
      <c r="E3221" s="117">
        <f t="shared" si="225"/>
        <v>9</v>
      </c>
      <c r="F3221" s="117">
        <f>IF(B3221="","",(((E3221+F3240)/(D3221))-10^-0.0000001)^-1)</f>
        <v>0.13157894338195161</v>
      </c>
      <c r="G3221" s="117">
        <f t="shared" si="224"/>
        <v>0.13157894338195161</v>
      </c>
      <c r="H3221" s="117"/>
      <c r="I3221" s="216"/>
      <c r="J3221" s="216"/>
      <c r="K3221" s="216"/>
      <c r="L3221" s="216"/>
      <c r="M3221" s="216"/>
      <c r="N3221" s="216"/>
      <c r="O3221" s="216"/>
      <c r="P3221" s="216"/>
      <c r="Q3221" s="216"/>
      <c r="R3221" s="216"/>
      <c r="S3221" s="216"/>
      <c r="T3221" s="216"/>
      <c r="U3221" s="216"/>
      <c r="V3221" s="216"/>
    </row>
    <row r="3222" spans="1:22" x14ac:dyDescent="0.3">
      <c r="A3222" s="117">
        <f>(E3221)</f>
        <v>9</v>
      </c>
      <c r="B3222" s="117"/>
      <c r="C3222" s="117"/>
      <c r="D3222" s="117"/>
      <c r="E3222" s="117"/>
      <c r="F3222" s="117"/>
      <c r="G3222" s="117"/>
      <c r="H3222" s="117"/>
      <c r="I3222" s="216"/>
      <c r="J3222" s="216"/>
      <c r="K3222" s="216"/>
      <c r="L3222" s="216"/>
      <c r="M3222" s="216"/>
      <c r="N3222" s="216"/>
      <c r="O3222" s="216"/>
      <c r="P3222" s="216"/>
      <c r="Q3222" s="216"/>
      <c r="R3222" s="216"/>
      <c r="S3222" s="216"/>
      <c r="T3222" s="216"/>
      <c r="U3222" s="216"/>
      <c r="V3222" s="216"/>
    </row>
    <row r="3223" spans="1:22" x14ac:dyDescent="0.3">
      <c r="A3223" s="117" t="e">
        <f>SUM(A3182:A3221)-(40-B3224)*A3221</f>
        <v>#VALUE!</v>
      </c>
      <c r="B3223" s="117" t="e">
        <f>SUM(C3182:C3221)-(40-(B3224))*C3221</f>
        <v>#VALUE!</v>
      </c>
      <c r="C3223" s="117"/>
      <c r="D3223" s="117"/>
      <c r="E3223" s="117"/>
      <c r="F3223" s="117"/>
      <c r="G3223" s="117"/>
      <c r="H3223" s="117"/>
      <c r="I3223" s="216"/>
      <c r="J3223" s="216"/>
      <c r="K3223" s="216"/>
      <c r="L3223" s="216"/>
      <c r="M3223" s="216"/>
      <c r="N3223" s="216"/>
      <c r="O3223" s="216"/>
      <c r="P3223" s="216"/>
      <c r="Q3223" s="216"/>
      <c r="R3223" s="216"/>
      <c r="S3223" s="216"/>
      <c r="T3223" s="216"/>
      <c r="U3223" s="216"/>
      <c r="V3223" s="216"/>
    </row>
    <row r="3224" spans="1:22" x14ac:dyDescent="0.3">
      <c r="A3224" s="117" t="s">
        <v>13</v>
      </c>
      <c r="B3224" s="117">
        <f>EINGABEN!$A$46</f>
        <v>0</v>
      </c>
      <c r="C3224" s="117" t="s">
        <v>18</v>
      </c>
      <c r="D3224" s="117"/>
      <c r="E3224" s="117"/>
      <c r="F3224" s="117"/>
      <c r="G3224" s="117"/>
      <c r="H3224" s="117"/>
      <c r="I3224" s="216"/>
      <c r="J3224" s="216"/>
      <c r="K3224" s="216"/>
      <c r="L3224" s="216"/>
      <c r="M3224" s="216"/>
      <c r="N3224" s="216"/>
      <c r="O3224" s="216"/>
      <c r="P3224" s="216"/>
      <c r="Q3224" s="216"/>
      <c r="R3224" s="216"/>
      <c r="S3224" s="216"/>
      <c r="T3224" s="216"/>
      <c r="U3224" s="216"/>
      <c r="V3224" s="216"/>
    </row>
    <row r="3225" spans="1:22" x14ac:dyDescent="0.3">
      <c r="A3225" s="117"/>
      <c r="B3225" s="117"/>
      <c r="C3225" s="117"/>
      <c r="D3225" s="117"/>
      <c r="E3225" s="117"/>
      <c r="F3225" s="117"/>
      <c r="G3225" s="117"/>
      <c r="H3225" s="117"/>
      <c r="I3225" s="216"/>
      <c r="J3225" s="216"/>
      <c r="K3225" s="216"/>
      <c r="L3225" s="216"/>
      <c r="M3225" s="216"/>
      <c r="N3225" s="216"/>
      <c r="O3225" s="216"/>
      <c r="P3225" s="216"/>
      <c r="Q3225" s="216"/>
      <c r="R3225" s="216"/>
      <c r="S3225" s="216"/>
      <c r="T3225" s="216"/>
      <c r="U3225" s="216"/>
      <c r="V3225" s="216"/>
    </row>
    <row r="3226" spans="1:22" x14ac:dyDescent="0.3">
      <c r="A3226" s="117" t="s">
        <v>11</v>
      </c>
      <c r="B3226" s="117" t="e">
        <f>(B3224*M3223-A3223*I3223)</f>
        <v>#VALUE!</v>
      </c>
      <c r="C3226" s="117" t="s">
        <v>19</v>
      </c>
      <c r="D3226" s="117"/>
      <c r="E3226" s="117" t="s">
        <v>40</v>
      </c>
      <c r="F3226" s="117"/>
      <c r="G3226" s="117"/>
      <c r="H3226" s="117"/>
      <c r="I3226" s="216"/>
      <c r="J3226" s="216"/>
      <c r="K3226" s="216"/>
      <c r="L3226" s="216"/>
      <c r="M3226" s="216"/>
      <c r="N3226" s="216"/>
      <c r="O3226" s="216"/>
      <c r="P3226" s="216"/>
      <c r="Q3226" s="216"/>
      <c r="R3226" s="216"/>
      <c r="S3226" s="216"/>
      <c r="T3226" s="216"/>
      <c r="U3226" s="216"/>
      <c r="V3226" s="216"/>
    </row>
    <row r="3227" spans="1:22" x14ac:dyDescent="0.3">
      <c r="A3227" s="117"/>
      <c r="B3227" s="117"/>
      <c r="C3227" s="117"/>
      <c r="D3227" s="117"/>
      <c r="E3227" s="117"/>
      <c r="F3227" s="117"/>
      <c r="G3227" s="117"/>
      <c r="H3227" s="117"/>
      <c r="I3227" s="216"/>
      <c r="J3227" s="216"/>
      <c r="K3227" s="216"/>
      <c r="L3227" s="216"/>
      <c r="M3227" s="216"/>
      <c r="N3227" s="216"/>
      <c r="O3227" s="216"/>
      <c r="P3227" s="216"/>
      <c r="Q3227" s="216"/>
      <c r="R3227" s="216"/>
      <c r="S3227" s="216"/>
      <c r="T3227" s="216"/>
      <c r="U3227" s="216"/>
      <c r="V3227" s="216"/>
    </row>
    <row r="3228" spans="1:22" x14ac:dyDescent="0.3">
      <c r="A3228" s="117" t="s">
        <v>16</v>
      </c>
      <c r="B3228" s="117" t="e">
        <f>(B3224*B3223-A3223^2)</f>
        <v>#VALUE!</v>
      </c>
      <c r="C3228" s="117" t="s">
        <v>0</v>
      </c>
      <c r="D3228" s="117"/>
      <c r="E3228" s="117" t="s">
        <v>41</v>
      </c>
      <c r="F3228" s="117"/>
      <c r="G3228" s="117"/>
      <c r="H3228" s="117"/>
      <c r="I3228" s="216"/>
      <c r="J3228" s="216"/>
      <c r="K3228" s="216"/>
      <c r="L3228" s="216"/>
      <c r="M3228" s="216"/>
      <c r="N3228" s="216"/>
      <c r="O3228" s="216"/>
      <c r="P3228" s="216"/>
      <c r="Q3228" s="216"/>
      <c r="R3228" s="216"/>
      <c r="S3228" s="216"/>
      <c r="T3228" s="216"/>
      <c r="U3228" s="216"/>
      <c r="V3228" s="216"/>
    </row>
    <row r="3229" spans="1:22" x14ac:dyDescent="0.3">
      <c r="A3229" s="117"/>
      <c r="B3229" s="117"/>
      <c r="C3229" s="117"/>
      <c r="D3229" s="117"/>
      <c r="E3229" s="117"/>
      <c r="F3229" s="117"/>
      <c r="G3229" s="117"/>
      <c r="H3229" s="117"/>
      <c r="I3229" s="216"/>
      <c r="J3229" s="216"/>
      <c r="K3229" s="216"/>
      <c r="L3229" s="216"/>
      <c r="M3229" s="216"/>
      <c r="N3229" s="216"/>
      <c r="O3229" s="216"/>
      <c r="P3229" s="216"/>
      <c r="Q3229" s="216"/>
      <c r="R3229" s="216"/>
      <c r="S3229" s="216"/>
      <c r="T3229" s="216"/>
      <c r="U3229" s="216"/>
      <c r="V3229" s="216"/>
    </row>
    <row r="3230" spans="1:22" x14ac:dyDescent="0.3">
      <c r="A3230" s="117" t="s">
        <v>15</v>
      </c>
      <c r="B3230" s="117">
        <f>(B3224*K3223-(I3223^2))</f>
        <v>0</v>
      </c>
      <c r="C3230" s="117"/>
      <c r="D3230" s="117"/>
      <c r="E3230" s="117"/>
      <c r="F3230" s="117"/>
      <c r="G3230" s="117"/>
      <c r="H3230" s="117"/>
      <c r="I3230" s="216"/>
      <c r="J3230" s="216"/>
      <c r="K3230" s="216"/>
      <c r="L3230" s="216"/>
      <c r="M3230" s="216"/>
      <c r="N3230" s="216"/>
      <c r="O3230" s="216"/>
      <c r="P3230" s="216"/>
      <c r="Q3230" s="216"/>
      <c r="R3230" s="216"/>
      <c r="S3230" s="216"/>
      <c r="T3230" s="216"/>
      <c r="U3230" s="216"/>
      <c r="V3230" s="216"/>
    </row>
    <row r="3231" spans="1:22" x14ac:dyDescent="0.3">
      <c r="A3231" s="117"/>
      <c r="B3231" s="117"/>
      <c r="C3231" s="117"/>
      <c r="D3231" s="117"/>
      <c r="E3231" s="117"/>
      <c r="F3231" s="117"/>
      <c r="G3231" s="117"/>
      <c r="H3231" s="117"/>
      <c r="I3231" s="216"/>
      <c r="J3231" s="216"/>
      <c r="K3231" s="216"/>
      <c r="L3231" s="216"/>
      <c r="M3231" s="216"/>
      <c r="N3231" s="216"/>
      <c r="O3231" s="216"/>
      <c r="P3231" s="216"/>
      <c r="Q3231" s="216"/>
      <c r="R3231" s="216"/>
      <c r="S3231" s="216"/>
      <c r="T3231" s="216"/>
      <c r="U3231" s="216"/>
      <c r="V3231" s="216"/>
    </row>
    <row r="3232" spans="1:22" x14ac:dyDescent="0.3">
      <c r="A3232" s="117"/>
      <c r="B3232" s="117"/>
      <c r="C3232" s="117" t="s">
        <v>35</v>
      </c>
      <c r="D3232" s="117"/>
      <c r="E3232" s="117"/>
      <c r="F3232" s="117" t="e">
        <f>ABS(B3226)/((B3228*B3230)^0.5)</f>
        <v>#VALUE!</v>
      </c>
      <c r="G3232" s="117"/>
      <c r="H3232" s="117"/>
      <c r="I3232" s="216"/>
      <c r="J3232" s="216"/>
      <c r="K3232" s="216"/>
      <c r="L3232" s="216"/>
      <c r="M3232" s="216"/>
      <c r="N3232" s="216"/>
      <c r="O3232" s="216"/>
      <c r="P3232" s="216"/>
      <c r="Q3232" s="216"/>
      <c r="R3232" s="216"/>
      <c r="S3232" s="216"/>
      <c r="T3232" s="216"/>
      <c r="U3232" s="216"/>
      <c r="V3232" s="216"/>
    </row>
    <row r="3233" spans="1:22" x14ac:dyDescent="0.3">
      <c r="A3233" s="117"/>
      <c r="B3233" s="117"/>
      <c r="C3233" s="117"/>
      <c r="D3233" s="117"/>
      <c r="E3233" s="117"/>
      <c r="F3233" s="117"/>
      <c r="G3233" s="117"/>
      <c r="H3233" s="117"/>
      <c r="I3233" s="216"/>
      <c r="J3233" s="216"/>
      <c r="K3233" s="216"/>
      <c r="L3233" s="216"/>
      <c r="M3233" s="216"/>
      <c r="N3233" s="216"/>
      <c r="O3233" s="216"/>
      <c r="P3233" s="216"/>
      <c r="Q3233" s="216"/>
      <c r="R3233" s="216"/>
      <c r="S3233" s="216"/>
      <c r="T3233" s="216"/>
      <c r="U3233" s="216"/>
      <c r="V3233" s="216"/>
    </row>
    <row r="3234" spans="1:22" x14ac:dyDescent="0.3">
      <c r="A3234" s="117"/>
      <c r="B3234" s="117"/>
      <c r="C3234" s="117" t="s">
        <v>36</v>
      </c>
      <c r="D3234" s="117"/>
      <c r="E3234" s="117"/>
      <c r="F3234" s="117" t="e">
        <f>IF(D3242*F3242=0,0,F3232)</f>
        <v>#VALUE!</v>
      </c>
      <c r="G3234" s="117"/>
      <c r="H3234" s="117"/>
      <c r="I3234" s="216"/>
      <c r="J3234" s="216"/>
      <c r="K3234" s="216"/>
      <c r="L3234" s="216"/>
      <c r="M3234" s="216"/>
      <c r="N3234" s="216"/>
      <c r="O3234" s="216"/>
      <c r="P3234" s="216"/>
      <c r="Q3234" s="216"/>
      <c r="R3234" s="216"/>
      <c r="S3234" s="216"/>
      <c r="T3234" s="216"/>
      <c r="U3234" s="216"/>
      <c r="V3234" s="216"/>
    </row>
    <row r="3235" spans="1:22" x14ac:dyDescent="0.3">
      <c r="A3235" s="117"/>
      <c r="B3235" s="117"/>
      <c r="C3235" s="117"/>
      <c r="D3235" s="117"/>
      <c r="E3235" s="117"/>
      <c r="F3235" s="117"/>
      <c r="G3235" s="117"/>
      <c r="H3235" s="117"/>
      <c r="I3235" s="216"/>
      <c r="J3235" s="216"/>
      <c r="K3235" s="216"/>
      <c r="L3235" s="216"/>
      <c r="M3235" s="216"/>
      <c r="N3235" s="216"/>
      <c r="O3235" s="216"/>
      <c r="P3235" s="216"/>
      <c r="Q3235" s="216"/>
      <c r="R3235" s="216"/>
      <c r="S3235" s="216"/>
      <c r="T3235" s="216"/>
      <c r="U3235" s="216"/>
      <c r="V3235" s="216"/>
    </row>
    <row r="3236" spans="1:22" x14ac:dyDescent="0.3">
      <c r="A3236" s="117"/>
      <c r="B3236" s="117"/>
      <c r="C3236" s="117" t="s">
        <v>28</v>
      </c>
      <c r="D3236" s="117" t="e">
        <f>(I3223-F3236*A3223)/B3224</f>
        <v>#VALUE!</v>
      </c>
      <c r="E3236" s="117" t="s">
        <v>31</v>
      </c>
      <c r="F3236" s="117" t="e">
        <f>(B3226/B3228)</f>
        <v>#VALUE!</v>
      </c>
      <c r="G3236" s="117"/>
      <c r="H3236" s="117"/>
      <c r="I3236" s="216"/>
      <c r="J3236" s="216"/>
      <c r="K3236" s="216"/>
      <c r="L3236" s="216"/>
      <c r="M3236" s="216"/>
      <c r="N3236" s="216"/>
      <c r="O3236" s="216"/>
      <c r="P3236" s="216"/>
      <c r="Q3236" s="216"/>
      <c r="R3236" s="216"/>
      <c r="S3236" s="216"/>
      <c r="T3236" s="216"/>
      <c r="U3236" s="216"/>
      <c r="V3236" s="216"/>
    </row>
    <row r="3237" spans="1:22" x14ac:dyDescent="0.3">
      <c r="A3237" s="117"/>
      <c r="B3237" s="117"/>
      <c r="C3237" s="117"/>
      <c r="D3237" s="117"/>
      <c r="E3237" s="117"/>
      <c r="F3237" s="117"/>
      <c r="G3237" s="117"/>
      <c r="H3237" s="117"/>
      <c r="I3237" s="216"/>
      <c r="J3237" s="216"/>
      <c r="K3237" s="216"/>
      <c r="L3237" s="216"/>
      <c r="M3237" s="216"/>
      <c r="N3237" s="216"/>
      <c r="O3237" s="216"/>
      <c r="P3237" s="216"/>
      <c r="Q3237" s="216"/>
      <c r="R3237" s="216"/>
      <c r="S3237" s="216"/>
      <c r="T3237" s="216"/>
      <c r="U3237" s="216"/>
      <c r="V3237" s="216"/>
    </row>
    <row r="3238" spans="1:22" x14ac:dyDescent="0.3">
      <c r="A3238" s="117"/>
      <c r="B3238" s="117"/>
      <c r="C3238" s="117" t="s">
        <v>29</v>
      </c>
      <c r="D3238" s="117" t="e">
        <f>((2.71828184^(-D3236/F3236)))-ABS(V3182-W3182)</f>
        <v>#VALUE!</v>
      </c>
      <c r="E3238" s="117" t="s">
        <v>32</v>
      </c>
      <c r="F3238" s="117">
        <f>'FALL A+F'!$F$159</f>
        <v>0</v>
      </c>
      <c r="G3238" s="117"/>
      <c r="H3238" s="117"/>
      <c r="I3238" s="216"/>
      <c r="J3238" s="216"/>
      <c r="K3238" s="216"/>
      <c r="L3238" s="216"/>
      <c r="M3238" s="216"/>
      <c r="N3238" s="216"/>
      <c r="O3238" s="216"/>
      <c r="P3238" s="216"/>
      <c r="Q3238" s="216"/>
      <c r="R3238" s="216"/>
      <c r="S3238" s="216"/>
      <c r="T3238" s="216"/>
      <c r="U3238" s="216"/>
      <c r="V3238" s="216"/>
    </row>
    <row r="3239" spans="1:22" x14ac:dyDescent="0.3">
      <c r="A3239" s="117"/>
      <c r="B3239" s="117"/>
      <c r="C3239" s="117"/>
      <c r="D3239" s="117"/>
      <c r="E3239" s="117"/>
      <c r="F3239" s="117"/>
      <c r="G3239" s="117"/>
      <c r="H3239" s="117"/>
      <c r="I3239" s="216"/>
      <c r="J3239" s="216"/>
      <c r="K3239" s="216"/>
      <c r="L3239" s="216"/>
      <c r="M3239" s="216"/>
      <c r="N3239" s="216"/>
      <c r="O3239" s="216"/>
      <c r="P3239" s="216"/>
      <c r="Q3239" s="216"/>
      <c r="R3239" s="216"/>
      <c r="S3239" s="216"/>
      <c r="T3239" s="216"/>
      <c r="U3239" s="216"/>
      <c r="V3239" s="216"/>
    </row>
    <row r="3240" spans="1:22" x14ac:dyDescent="0.3">
      <c r="A3240" s="117"/>
      <c r="B3240" s="117"/>
      <c r="C3240" s="117" t="s">
        <v>30</v>
      </c>
      <c r="D3240" s="117">
        <f>(E3221+F3240)</f>
        <v>77.399999999999991</v>
      </c>
      <c r="E3240" s="117" t="s">
        <v>20</v>
      </c>
      <c r="F3240" s="117">
        <f>(MAX(B3101:B3140)-MIN(B3101:B3140))*7.6</f>
        <v>68.399999999999991</v>
      </c>
      <c r="G3240" s="117"/>
      <c r="H3240" s="117"/>
      <c r="I3240" s="216"/>
      <c r="J3240" s="216"/>
      <c r="K3240" s="216"/>
      <c r="L3240" s="216"/>
      <c r="M3240" s="216"/>
      <c r="N3240" s="216"/>
      <c r="O3240" s="216"/>
      <c r="P3240" s="216"/>
      <c r="Q3240" s="216"/>
      <c r="R3240" s="216"/>
      <c r="S3240" s="216"/>
      <c r="T3240" s="216"/>
      <c r="U3240" s="216"/>
      <c r="V3240" s="216"/>
    </row>
    <row r="3241" spans="1:22" x14ac:dyDescent="0.3">
      <c r="A3241" s="117"/>
      <c r="B3241" s="117"/>
      <c r="C3241" s="117"/>
      <c r="D3241" s="117"/>
      <c r="E3241" s="117"/>
      <c r="F3241" s="117"/>
      <c r="G3241" s="117"/>
      <c r="H3241" s="117"/>
      <c r="I3241" s="216"/>
      <c r="J3241" s="216"/>
      <c r="K3241" s="216"/>
      <c r="L3241" s="216"/>
      <c r="M3241" s="216"/>
      <c r="N3241" s="216"/>
      <c r="O3241" s="216"/>
      <c r="P3241" s="216"/>
      <c r="Q3241" s="216"/>
      <c r="R3241" s="216"/>
      <c r="S3241" s="216"/>
      <c r="T3241" s="216"/>
      <c r="U3241" s="216"/>
      <c r="V3241" s="216"/>
    </row>
    <row r="3242" spans="1:22" x14ac:dyDescent="0.3">
      <c r="A3242" s="117"/>
      <c r="B3242" s="117"/>
      <c r="C3242" s="117" t="s">
        <v>22</v>
      </c>
      <c r="D3242" s="117" t="e">
        <f>IF(A3221&lt;D3238,0,F3232)</f>
        <v>#VALUE!</v>
      </c>
      <c r="E3242" s="117" t="s">
        <v>24</v>
      </c>
      <c r="F3242" s="117" t="e">
        <f>IF(A3182&gt;D3238,0,D3238)</f>
        <v>#VALUE!</v>
      </c>
      <c r="G3242" s="117"/>
      <c r="H3242" s="117"/>
      <c r="I3242" s="216"/>
      <c r="J3242" s="216"/>
      <c r="K3242" s="216"/>
      <c r="L3242" s="216"/>
      <c r="M3242" s="216"/>
      <c r="N3242" s="216"/>
      <c r="O3242" s="216"/>
      <c r="P3242" s="216"/>
      <c r="Q3242" s="216"/>
      <c r="R3242" s="216"/>
      <c r="S3242" s="216"/>
      <c r="T3242" s="216"/>
      <c r="U3242" s="216"/>
      <c r="V3242" s="216"/>
    </row>
    <row r="3243" spans="1:22" x14ac:dyDescent="0.3">
      <c r="A3243" s="117"/>
      <c r="B3243" s="117"/>
      <c r="C3243" s="117"/>
      <c r="D3243" s="117"/>
      <c r="E3243" s="117"/>
      <c r="F3243" s="117"/>
      <c r="G3243" s="117"/>
      <c r="H3243" s="117"/>
      <c r="I3243" s="216"/>
      <c r="J3243" s="216"/>
      <c r="K3243" s="216"/>
      <c r="L3243" s="216"/>
      <c r="M3243" s="216"/>
      <c r="N3243" s="216"/>
      <c r="O3243" s="216"/>
      <c r="P3243" s="216"/>
      <c r="Q3243" s="216"/>
      <c r="R3243" s="216"/>
      <c r="S3243" s="216"/>
      <c r="T3243" s="216"/>
      <c r="U3243" s="216"/>
      <c r="V3243" s="216"/>
    </row>
    <row r="3244" spans="1:22" x14ac:dyDescent="0.3">
      <c r="A3244" s="117"/>
      <c r="B3244" s="117"/>
      <c r="C3244" s="117" t="s">
        <v>23</v>
      </c>
      <c r="D3244" s="117" t="s">
        <v>21</v>
      </c>
      <c r="E3244" s="117"/>
      <c r="F3244" s="117"/>
      <c r="G3244" s="117"/>
      <c r="H3244" s="117"/>
      <c r="I3244" s="216"/>
      <c r="J3244" s="216"/>
      <c r="K3244" s="216"/>
      <c r="L3244" s="216"/>
      <c r="M3244" s="216"/>
      <c r="N3244" s="216"/>
      <c r="O3244" s="216"/>
      <c r="P3244" s="216"/>
      <c r="Q3244" s="216"/>
      <c r="R3244" s="216"/>
      <c r="S3244" s="216"/>
      <c r="T3244" s="216"/>
      <c r="U3244" s="216"/>
      <c r="V3244" s="216"/>
    </row>
    <row r="3245" spans="1:22" x14ac:dyDescent="0.3">
      <c r="A3245" s="117"/>
      <c r="B3245" s="117"/>
      <c r="C3245" s="117"/>
      <c r="D3245" s="117"/>
      <c r="E3245" s="117"/>
      <c r="F3245" s="117"/>
      <c r="G3245" s="117"/>
      <c r="H3245" s="117"/>
      <c r="I3245" s="216"/>
      <c r="J3245" s="216"/>
      <c r="K3245" s="216"/>
      <c r="L3245" s="216"/>
      <c r="M3245" s="216"/>
      <c r="N3245" s="216"/>
      <c r="O3245" s="216"/>
      <c r="P3245" s="216"/>
      <c r="Q3245" s="216"/>
      <c r="R3245" s="216"/>
      <c r="S3245" s="216"/>
      <c r="T3245" s="216"/>
      <c r="U3245" s="216"/>
      <c r="V3245" s="216"/>
    </row>
    <row r="3246" spans="1:22" x14ac:dyDescent="0.3">
      <c r="A3246" s="117"/>
      <c r="B3246" s="117"/>
      <c r="C3246" s="117"/>
      <c r="D3246" s="117"/>
      <c r="E3246" s="117"/>
      <c r="F3246" s="117"/>
      <c r="G3246" s="117"/>
      <c r="H3246" s="117"/>
      <c r="I3246" s="216"/>
      <c r="J3246" s="216"/>
      <c r="K3246" s="216"/>
      <c r="L3246" s="216"/>
      <c r="M3246" s="216"/>
      <c r="N3246" s="216"/>
      <c r="O3246" s="216"/>
      <c r="P3246" s="216"/>
      <c r="Q3246" s="216"/>
      <c r="R3246" s="216"/>
      <c r="S3246" s="216"/>
      <c r="T3246" s="216"/>
      <c r="U3246" s="216"/>
      <c r="V3246" s="216"/>
    </row>
    <row r="3247" spans="1:22" x14ac:dyDescent="0.3">
      <c r="A3247" s="117"/>
      <c r="B3247" s="117"/>
      <c r="C3247" s="117" t="s">
        <v>25</v>
      </c>
      <c r="D3247" s="117"/>
      <c r="E3247" s="117"/>
      <c r="F3247" s="117"/>
      <c r="G3247" s="117"/>
      <c r="H3247" s="117"/>
      <c r="I3247" s="216"/>
      <c r="J3247" s="216"/>
      <c r="K3247" s="216"/>
      <c r="L3247" s="216"/>
      <c r="M3247" s="216"/>
      <c r="N3247" s="216"/>
      <c r="O3247" s="216"/>
      <c r="P3247" s="216"/>
      <c r="Q3247" s="216"/>
      <c r="R3247" s="216"/>
      <c r="S3247" s="216"/>
      <c r="T3247" s="216"/>
      <c r="U3247" s="216"/>
      <c r="V3247" s="216"/>
    </row>
    <row r="3248" spans="1:22" x14ac:dyDescent="0.3">
      <c r="A3248" s="117"/>
      <c r="B3248" s="117"/>
      <c r="C3248" s="117"/>
      <c r="D3248" s="117"/>
      <c r="E3248" s="117"/>
      <c r="F3248" s="117"/>
      <c r="G3248" s="117"/>
      <c r="H3248" s="117"/>
      <c r="I3248" s="216"/>
      <c r="J3248" s="216"/>
      <c r="K3248" s="216"/>
      <c r="L3248" s="216"/>
      <c r="M3248" s="216"/>
      <c r="N3248" s="216"/>
      <c r="O3248" s="216"/>
      <c r="P3248" s="216"/>
      <c r="Q3248" s="216"/>
      <c r="R3248" s="216"/>
      <c r="S3248" s="216"/>
      <c r="T3248" s="216"/>
      <c r="U3248" s="216"/>
      <c r="V3248" s="216"/>
    </row>
    <row r="3249" spans="1:22" x14ac:dyDescent="0.3">
      <c r="A3249" s="117"/>
      <c r="B3249" s="117"/>
      <c r="C3249" s="117" t="s">
        <v>26</v>
      </c>
      <c r="D3249" s="117">
        <v>700</v>
      </c>
      <c r="E3249" s="117" t="s">
        <v>33</v>
      </c>
      <c r="F3249" s="117" t="e">
        <f>((2.71828184^(F3236*LN((D3249)+ABS(V3182-W3182)))+D3236)/((2.71828184^(F3236*LN((D3249)+ABS(V3182-W3182)))+D3236)+1))*1</f>
        <v>#VALUE!</v>
      </c>
      <c r="G3249" s="117"/>
      <c r="H3249" s="117"/>
      <c r="I3249" s="216"/>
      <c r="J3249" s="216"/>
      <c r="K3249" s="216"/>
      <c r="L3249" s="216"/>
      <c r="M3249" s="216"/>
      <c r="N3249" s="216"/>
      <c r="O3249" s="216"/>
      <c r="P3249" s="216"/>
      <c r="Q3249" s="216"/>
      <c r="R3249" s="216"/>
      <c r="S3249" s="216"/>
      <c r="T3249" s="216"/>
      <c r="U3249" s="216"/>
      <c r="V3249" s="216"/>
    </row>
    <row r="3250" spans="1:22" x14ac:dyDescent="0.3">
      <c r="A3250" s="117"/>
      <c r="B3250" s="117"/>
      <c r="C3250" s="117" t="s">
        <v>49</v>
      </c>
      <c r="D3250" s="117"/>
      <c r="E3250" s="117"/>
      <c r="F3250" s="117"/>
      <c r="G3250" s="117"/>
      <c r="H3250" s="117"/>
      <c r="I3250" s="216"/>
      <c r="J3250" s="216"/>
      <c r="K3250" s="216"/>
      <c r="L3250" s="216"/>
      <c r="M3250" s="216"/>
      <c r="N3250" s="216"/>
      <c r="O3250" s="216"/>
      <c r="P3250" s="216"/>
      <c r="Q3250" s="216"/>
      <c r="R3250" s="216"/>
      <c r="S3250" s="216"/>
      <c r="T3250" s="216"/>
      <c r="U3250" s="216"/>
      <c r="V3250" s="216"/>
    </row>
    <row r="3251" spans="1:22" x14ac:dyDescent="0.3">
      <c r="A3251" s="117"/>
      <c r="B3251" s="117"/>
      <c r="C3251" s="117"/>
      <c r="D3251" s="117"/>
      <c r="E3251" s="117"/>
      <c r="F3251" s="117"/>
      <c r="G3251" s="117"/>
      <c r="H3251" s="117"/>
      <c r="I3251" s="216"/>
      <c r="J3251" s="216"/>
      <c r="K3251" s="216"/>
      <c r="L3251" s="216"/>
      <c r="M3251" s="216"/>
      <c r="N3251" s="216"/>
      <c r="O3251" s="216"/>
      <c r="P3251" s="216"/>
      <c r="Q3251" s="216"/>
      <c r="R3251" s="216"/>
      <c r="S3251" s="216"/>
      <c r="T3251" s="216"/>
      <c r="U3251" s="216"/>
      <c r="V3251" s="216"/>
    </row>
    <row r="3252" spans="1:22" x14ac:dyDescent="0.3">
      <c r="A3252" s="117"/>
      <c r="B3252" s="117"/>
      <c r="C3252" s="117" t="s">
        <v>27</v>
      </c>
      <c r="D3252" s="117">
        <v>302.83999999999997</v>
      </c>
      <c r="E3252" s="117" t="s">
        <v>34</v>
      </c>
      <c r="F3252" s="117" t="e">
        <f>(2.71828184^((LN((D3252/D3240)/(1-(D3252/D3240)))-D3236)/F3236))</f>
        <v>#NUM!</v>
      </c>
      <c r="G3252" s="117"/>
      <c r="H3252" s="117"/>
      <c r="I3252" s="216"/>
      <c r="J3252" s="216"/>
      <c r="K3252" s="216"/>
      <c r="L3252" s="216"/>
      <c r="M3252" s="216"/>
      <c r="N3252" s="216"/>
      <c r="O3252" s="216"/>
      <c r="P3252" s="216"/>
      <c r="Q3252" s="216"/>
      <c r="R3252" s="216"/>
      <c r="S3252" s="216"/>
      <c r="T3252" s="216"/>
      <c r="U3252" s="216"/>
      <c r="V3252" s="216"/>
    </row>
    <row r="3253" spans="1:22" x14ac:dyDescent="0.3">
      <c r="A3253" s="117"/>
      <c r="B3253" s="117"/>
      <c r="C3253" s="117" t="s">
        <v>38</v>
      </c>
      <c r="D3253" s="117"/>
      <c r="E3253" s="117"/>
      <c r="F3253" s="117"/>
      <c r="G3253" s="117"/>
      <c r="H3253" s="117"/>
      <c r="I3253" s="216"/>
      <c r="J3253" s="216"/>
      <c r="K3253" s="216"/>
      <c r="L3253" s="216"/>
      <c r="M3253" s="216"/>
      <c r="N3253" s="216"/>
      <c r="O3253" s="216"/>
      <c r="P3253" s="216"/>
      <c r="Q3253" s="216"/>
      <c r="R3253" s="216"/>
      <c r="S3253" s="216"/>
      <c r="T3253" s="216"/>
      <c r="U3253" s="216"/>
      <c r="V3253" s="216"/>
    </row>
    <row r="3254" spans="1:22" x14ac:dyDescent="0.3">
      <c r="A3254" s="117"/>
      <c r="B3254" s="117"/>
      <c r="C3254" s="117" t="s">
        <v>39</v>
      </c>
      <c r="D3254" s="117"/>
      <c r="E3254" s="117"/>
      <c r="F3254" s="117"/>
      <c r="G3254" s="117"/>
      <c r="H3254" s="117"/>
      <c r="I3254" s="216"/>
      <c r="J3254" s="216"/>
      <c r="K3254" s="216"/>
      <c r="L3254" s="216"/>
      <c r="M3254" s="216"/>
      <c r="N3254" s="216"/>
      <c r="O3254" s="216"/>
      <c r="P3254" s="216"/>
      <c r="Q3254" s="216"/>
      <c r="R3254" s="216"/>
      <c r="S3254" s="216"/>
      <c r="T3254" s="216"/>
      <c r="U3254" s="216"/>
      <c r="V3254" s="216"/>
    </row>
    <row r="3255" spans="1:22" x14ac:dyDescent="0.3">
      <c r="A3255" s="117"/>
      <c r="B3255" s="117"/>
      <c r="C3255" s="117"/>
      <c r="D3255" s="117"/>
      <c r="E3255" s="117"/>
      <c r="F3255" s="117"/>
      <c r="G3255" s="117"/>
      <c r="H3255" s="117"/>
      <c r="I3255" s="216"/>
      <c r="J3255" s="216"/>
      <c r="K3255" s="216"/>
      <c r="L3255" s="216"/>
      <c r="M3255" s="216"/>
      <c r="N3255" s="216"/>
      <c r="O3255" s="216"/>
      <c r="P3255" s="216"/>
      <c r="Q3255" s="216"/>
      <c r="R3255" s="216"/>
      <c r="S3255" s="216"/>
      <c r="T3255" s="216"/>
      <c r="U3255" s="216"/>
      <c r="V3255" s="216"/>
    </row>
    <row r="3256" spans="1:22" x14ac:dyDescent="0.3">
      <c r="A3256" s="117"/>
      <c r="B3256" s="117"/>
      <c r="C3256" s="117"/>
      <c r="D3256" s="117"/>
      <c r="E3256" s="117"/>
      <c r="F3256" s="117"/>
      <c r="G3256" s="117"/>
      <c r="H3256" s="117"/>
      <c r="I3256" s="216"/>
      <c r="J3256" s="216"/>
      <c r="K3256" s="216"/>
      <c r="L3256" s="216"/>
      <c r="M3256" s="216"/>
      <c r="N3256" s="216"/>
      <c r="O3256" s="216"/>
      <c r="P3256" s="216"/>
      <c r="Q3256" s="216"/>
      <c r="R3256" s="216"/>
      <c r="S3256" s="216"/>
      <c r="T3256" s="216"/>
      <c r="U3256" s="216"/>
      <c r="V3256" s="216"/>
    </row>
    <row r="3257" spans="1:22" x14ac:dyDescent="0.3">
      <c r="A3257" s="117"/>
      <c r="B3257" s="117"/>
      <c r="C3257" s="117"/>
      <c r="D3257" s="117"/>
      <c r="E3257" s="117"/>
      <c r="F3257" s="117"/>
      <c r="G3257" s="117"/>
      <c r="H3257" s="117"/>
      <c r="I3257" s="216"/>
      <c r="J3257" s="216"/>
      <c r="K3257" s="216"/>
      <c r="L3257" s="216"/>
      <c r="M3257" s="216"/>
      <c r="N3257" s="216"/>
      <c r="O3257" s="216"/>
      <c r="P3257" s="216"/>
      <c r="Q3257" s="216"/>
      <c r="R3257" s="216"/>
      <c r="S3257" s="216"/>
      <c r="T3257" s="216"/>
      <c r="U3257" s="216"/>
      <c r="V3257" s="216"/>
    </row>
    <row r="3258" spans="1:22" x14ac:dyDescent="0.3">
      <c r="A3258" s="117"/>
      <c r="B3258" s="117"/>
      <c r="C3258" s="117"/>
      <c r="D3258" s="117"/>
      <c r="E3258" s="117"/>
      <c r="F3258" s="117"/>
      <c r="G3258" s="117"/>
      <c r="H3258" s="117"/>
      <c r="I3258" s="216"/>
      <c r="J3258" s="216"/>
      <c r="K3258" s="216"/>
      <c r="L3258" s="216"/>
      <c r="M3258" s="216"/>
      <c r="N3258" s="216"/>
      <c r="O3258" s="216"/>
      <c r="P3258" s="216"/>
      <c r="Q3258" s="216"/>
      <c r="R3258" s="216"/>
      <c r="S3258" s="216"/>
      <c r="T3258" s="216"/>
      <c r="U3258" s="216"/>
      <c r="V3258" s="216"/>
    </row>
    <row r="3259" spans="1:22" x14ac:dyDescent="0.3">
      <c r="A3259" s="117"/>
      <c r="B3259" s="117"/>
      <c r="C3259" s="117"/>
      <c r="D3259" s="117"/>
      <c r="E3259" s="117"/>
      <c r="F3259" s="117"/>
      <c r="G3259" s="117"/>
      <c r="H3259" s="117"/>
      <c r="I3259" s="216"/>
      <c r="J3259" s="216"/>
      <c r="K3259" s="216"/>
      <c r="L3259" s="216"/>
      <c r="M3259" s="216"/>
      <c r="N3259" s="216"/>
      <c r="O3259" s="216"/>
      <c r="P3259" s="216"/>
      <c r="Q3259" s="216"/>
      <c r="R3259" s="216"/>
      <c r="S3259" s="216"/>
      <c r="T3259" s="216"/>
      <c r="U3259" s="216"/>
      <c r="V3259" s="216"/>
    </row>
    <row r="3260" spans="1:22" x14ac:dyDescent="0.3">
      <c r="A3260" s="117"/>
      <c r="B3260" s="117"/>
      <c r="C3260" s="117"/>
      <c r="D3260" s="117"/>
      <c r="E3260" s="117"/>
      <c r="F3260" s="117"/>
      <c r="G3260" s="117"/>
      <c r="H3260" s="117"/>
      <c r="I3260" s="216"/>
      <c r="J3260" s="216"/>
      <c r="K3260" s="216"/>
      <c r="L3260" s="216"/>
      <c r="M3260" s="216"/>
      <c r="N3260" s="216"/>
      <c r="O3260" s="216"/>
      <c r="P3260" s="216"/>
      <c r="Q3260" s="216"/>
      <c r="R3260" s="216"/>
      <c r="S3260" s="216"/>
      <c r="T3260" s="216"/>
      <c r="U3260" s="216"/>
      <c r="V3260" s="216"/>
    </row>
    <row r="3261" spans="1:22" x14ac:dyDescent="0.3">
      <c r="A3261" s="117"/>
      <c r="B3261" s="117"/>
      <c r="C3261" s="117"/>
      <c r="D3261" s="117"/>
      <c r="E3261" s="117"/>
      <c r="F3261" s="117"/>
      <c r="G3261" s="117"/>
      <c r="H3261" s="117"/>
      <c r="I3261" s="216"/>
      <c r="J3261" s="216"/>
      <c r="K3261" s="216"/>
      <c r="L3261" s="216"/>
      <c r="M3261" s="216"/>
      <c r="N3261" s="216"/>
      <c r="O3261" s="216"/>
      <c r="P3261" s="216"/>
      <c r="Q3261" s="216"/>
      <c r="R3261" s="216"/>
      <c r="S3261" s="216"/>
      <c r="T3261" s="216"/>
      <c r="U3261" s="216"/>
      <c r="V3261" s="216"/>
    </row>
    <row r="3262" spans="1:22" x14ac:dyDescent="0.3">
      <c r="A3262" s="117" t="s">
        <v>7</v>
      </c>
      <c r="B3262" s="117" t="s">
        <v>8</v>
      </c>
      <c r="C3262" s="117" t="s">
        <v>12</v>
      </c>
      <c r="D3262" s="117" t="s">
        <v>9</v>
      </c>
      <c r="E3262" s="117" t="s">
        <v>10</v>
      </c>
      <c r="F3262" s="117" t="s">
        <v>17</v>
      </c>
      <c r="G3262" s="117" t="s">
        <v>14</v>
      </c>
      <c r="H3262" s="117"/>
      <c r="I3262" s="216"/>
      <c r="J3262" s="216"/>
      <c r="K3262" s="216"/>
      <c r="L3262" s="216"/>
      <c r="M3262" s="216"/>
      <c r="N3262" s="216"/>
      <c r="O3262" s="216"/>
      <c r="P3262" s="216"/>
      <c r="Q3262" s="216"/>
      <c r="R3262" s="216"/>
      <c r="S3262" s="216"/>
      <c r="T3262" s="216"/>
      <c r="U3262" s="216"/>
      <c r="V3262" s="216"/>
    </row>
    <row r="3263" spans="1:22" x14ac:dyDescent="0.3">
      <c r="A3263" s="117">
        <f t="shared" ref="A3263:B3282" si="227">A6</f>
        <v>0</v>
      </c>
      <c r="B3263" s="117">
        <f t="shared" si="227"/>
        <v>0</v>
      </c>
      <c r="C3263" s="117">
        <f t="shared" ref="C3263:C3302" si="228">(A3263^2)</f>
        <v>0</v>
      </c>
      <c r="D3263" s="117">
        <f>IF(B3263=0,E3263,B3263)</f>
        <v>9</v>
      </c>
      <c r="E3263" s="117">
        <f>MAX(B3263:B3302)</f>
        <v>9</v>
      </c>
      <c r="F3263" s="117">
        <f>IF(B3263="","",(((E3263+F3321)/(D3263))-10^-0.0000001)^-1)</f>
        <v>0.12820512442047211</v>
      </c>
      <c r="G3263" s="117">
        <f>IF(B3263="",1,F3263)</f>
        <v>0.12820512442047211</v>
      </c>
      <c r="H3263" s="117"/>
      <c r="I3263" s="216"/>
      <c r="J3263" s="216"/>
      <c r="K3263" s="216"/>
      <c r="L3263" s="216"/>
      <c r="M3263" s="216"/>
      <c r="N3263" s="216"/>
      <c r="O3263" s="216"/>
      <c r="P3263" s="216"/>
      <c r="Q3263" s="216"/>
      <c r="R3263" s="216"/>
      <c r="S3263" s="216"/>
      <c r="T3263" s="216"/>
      <c r="U3263" s="216"/>
      <c r="V3263" s="216"/>
    </row>
    <row r="3264" spans="1:22" x14ac:dyDescent="0.3">
      <c r="A3264" s="117">
        <f t="shared" si="227"/>
        <v>0</v>
      </c>
      <c r="B3264" s="117">
        <f t="shared" si="227"/>
        <v>0</v>
      </c>
      <c r="C3264" s="117">
        <f t="shared" si="228"/>
        <v>0</v>
      </c>
      <c r="D3264" s="117">
        <f t="shared" ref="D3264:D3302" si="229">IF(B3264=0,E3264,B3264)</f>
        <v>9</v>
      </c>
      <c r="E3264" s="117">
        <f>(E3263)</f>
        <v>9</v>
      </c>
      <c r="F3264" s="117">
        <f>IF(B3264="","",(((E3264+F3321)/(D3264))-10^-0.0000001)^-1)</f>
        <v>0.12820512442047211</v>
      </c>
      <c r="G3264" s="117">
        <f t="shared" ref="G3264:G3302" si="230">IF(B3264="",1,F3264)</f>
        <v>0.12820512442047211</v>
      </c>
      <c r="H3264" s="117"/>
      <c r="I3264" s="216"/>
      <c r="J3264" s="216"/>
      <c r="K3264" s="216"/>
      <c r="L3264" s="216"/>
      <c r="M3264" s="216"/>
      <c r="N3264" s="216"/>
      <c r="O3264" s="216"/>
      <c r="P3264" s="216"/>
      <c r="Q3264" s="216"/>
      <c r="R3264" s="216"/>
      <c r="S3264" s="216"/>
      <c r="T3264" s="216"/>
      <c r="U3264" s="216"/>
      <c r="V3264" s="216"/>
    </row>
    <row r="3265" spans="1:22" x14ac:dyDescent="0.3">
      <c r="A3265" s="117">
        <f t="shared" si="227"/>
        <v>0</v>
      </c>
      <c r="B3265" s="117">
        <f t="shared" si="227"/>
        <v>0</v>
      </c>
      <c r="C3265" s="117">
        <f t="shared" si="228"/>
        <v>0</v>
      </c>
      <c r="D3265" s="117">
        <f t="shared" si="229"/>
        <v>9</v>
      </c>
      <c r="E3265" s="117">
        <f t="shared" ref="E3265:E3302" si="231">(E3264)</f>
        <v>9</v>
      </c>
      <c r="F3265" s="117">
        <f>IF(B3265="","",(((E3265+F3321)/(D3265))-10^-0.0000001)^-1)</f>
        <v>0.12820512442047211</v>
      </c>
      <c r="G3265" s="117">
        <f t="shared" si="230"/>
        <v>0.12820512442047211</v>
      </c>
      <c r="H3265" s="117"/>
      <c r="I3265" s="216"/>
      <c r="J3265" s="216"/>
      <c r="K3265" s="216"/>
      <c r="L3265" s="216"/>
      <c r="M3265" s="216"/>
      <c r="N3265" s="216"/>
      <c r="O3265" s="216"/>
      <c r="P3265" s="216"/>
      <c r="Q3265" s="216"/>
      <c r="R3265" s="216"/>
      <c r="S3265" s="216"/>
      <c r="T3265" s="216"/>
      <c r="U3265" s="216"/>
      <c r="V3265" s="216"/>
    </row>
    <row r="3266" spans="1:22" x14ac:dyDescent="0.3">
      <c r="A3266" s="117">
        <f t="shared" si="227"/>
        <v>0</v>
      </c>
      <c r="B3266" s="117">
        <f t="shared" si="227"/>
        <v>0</v>
      </c>
      <c r="C3266" s="117">
        <f t="shared" si="228"/>
        <v>0</v>
      </c>
      <c r="D3266" s="117">
        <f t="shared" si="229"/>
        <v>9</v>
      </c>
      <c r="E3266" s="117">
        <f t="shared" si="231"/>
        <v>9</v>
      </c>
      <c r="F3266" s="117">
        <f>IF(B3266="","",(((E3266+F3321)/(D3266))-10^-0.0000001)^-1)</f>
        <v>0.12820512442047211</v>
      </c>
      <c r="G3266" s="117">
        <f t="shared" si="230"/>
        <v>0.12820512442047211</v>
      </c>
      <c r="H3266" s="117"/>
      <c r="I3266" s="216"/>
      <c r="J3266" s="216"/>
      <c r="K3266" s="216"/>
      <c r="L3266" s="216"/>
      <c r="M3266" s="216"/>
      <c r="N3266" s="216"/>
      <c r="O3266" s="216"/>
      <c r="P3266" s="216"/>
      <c r="Q3266" s="216"/>
      <c r="R3266" s="216"/>
      <c r="S3266" s="216"/>
      <c r="T3266" s="216"/>
      <c r="U3266" s="216"/>
      <c r="V3266" s="216"/>
    </row>
    <row r="3267" spans="1:22" x14ac:dyDescent="0.3">
      <c r="A3267" s="117">
        <f t="shared" si="227"/>
        <v>0</v>
      </c>
      <c r="B3267" s="117">
        <f t="shared" si="227"/>
        <v>0</v>
      </c>
      <c r="C3267" s="117">
        <f t="shared" si="228"/>
        <v>0</v>
      </c>
      <c r="D3267" s="117">
        <f t="shared" si="229"/>
        <v>9</v>
      </c>
      <c r="E3267" s="117">
        <f t="shared" si="231"/>
        <v>9</v>
      </c>
      <c r="F3267" s="117">
        <f>IF(B3267="","",(((E3267+F3321)/(D3267))-10^-0.0000001)^-1)</f>
        <v>0.12820512442047211</v>
      </c>
      <c r="G3267" s="117">
        <f t="shared" si="230"/>
        <v>0.12820512442047211</v>
      </c>
      <c r="H3267" s="117"/>
      <c r="I3267" s="216"/>
      <c r="J3267" s="216"/>
      <c r="K3267" s="216"/>
      <c r="L3267" s="216"/>
      <c r="M3267" s="216"/>
      <c r="N3267" s="216"/>
      <c r="O3267" s="216"/>
      <c r="P3267" s="216"/>
      <c r="Q3267" s="216"/>
      <c r="R3267" s="216"/>
      <c r="S3267" s="216"/>
      <c r="T3267" s="216"/>
      <c r="U3267" s="216"/>
      <c r="V3267" s="216"/>
    </row>
    <row r="3268" spans="1:22" x14ac:dyDescent="0.3">
      <c r="A3268" s="117">
        <f t="shared" si="227"/>
        <v>0</v>
      </c>
      <c r="B3268" s="117">
        <f t="shared" si="227"/>
        <v>0</v>
      </c>
      <c r="C3268" s="117">
        <f t="shared" si="228"/>
        <v>0</v>
      </c>
      <c r="D3268" s="117">
        <f t="shared" si="229"/>
        <v>9</v>
      </c>
      <c r="E3268" s="117">
        <f t="shared" si="231"/>
        <v>9</v>
      </c>
      <c r="F3268" s="117">
        <f>IF(B3268="","",(((E3268+F3321)/(D3268))-10^-0.0000001)^-1)</f>
        <v>0.12820512442047211</v>
      </c>
      <c r="G3268" s="117">
        <f t="shared" si="230"/>
        <v>0.12820512442047211</v>
      </c>
      <c r="H3268" s="117"/>
      <c r="I3268" s="216"/>
      <c r="J3268" s="216"/>
      <c r="K3268" s="216"/>
      <c r="L3268" s="216"/>
      <c r="M3268" s="216"/>
      <c r="N3268" s="216"/>
      <c r="O3268" s="216"/>
      <c r="P3268" s="216"/>
      <c r="Q3268" s="216"/>
      <c r="R3268" s="216"/>
      <c r="S3268" s="216"/>
      <c r="T3268" s="216"/>
      <c r="U3268" s="216"/>
      <c r="V3268" s="216"/>
    </row>
    <row r="3269" spans="1:22" x14ac:dyDescent="0.3">
      <c r="A3269" s="117">
        <f t="shared" si="227"/>
        <v>0</v>
      </c>
      <c r="B3269" s="117">
        <f t="shared" si="227"/>
        <v>0</v>
      </c>
      <c r="C3269" s="117">
        <f t="shared" si="228"/>
        <v>0</v>
      </c>
      <c r="D3269" s="117">
        <f t="shared" si="229"/>
        <v>9</v>
      </c>
      <c r="E3269" s="117">
        <f t="shared" si="231"/>
        <v>9</v>
      </c>
      <c r="F3269" s="117">
        <f>IF(B3269="","",(((E3269+F3321)/(D3269))-10^-0.0000001)^-1)</f>
        <v>0.12820512442047211</v>
      </c>
      <c r="G3269" s="117">
        <f t="shared" si="230"/>
        <v>0.12820512442047211</v>
      </c>
      <c r="H3269" s="117"/>
      <c r="I3269" s="216"/>
      <c r="J3269" s="216"/>
      <c r="K3269" s="216"/>
      <c r="L3269" s="216"/>
      <c r="M3269" s="216"/>
      <c r="N3269" s="216"/>
      <c r="O3269" s="216"/>
      <c r="P3269" s="216"/>
      <c r="Q3269" s="216"/>
      <c r="R3269" s="216"/>
      <c r="S3269" s="216"/>
      <c r="T3269" s="216"/>
      <c r="U3269" s="216"/>
      <c r="V3269" s="216"/>
    </row>
    <row r="3270" spans="1:22" x14ac:dyDescent="0.3">
      <c r="A3270" s="117">
        <f t="shared" si="227"/>
        <v>0</v>
      </c>
      <c r="B3270" s="117">
        <f t="shared" si="227"/>
        <v>0</v>
      </c>
      <c r="C3270" s="117">
        <f t="shared" si="228"/>
        <v>0</v>
      </c>
      <c r="D3270" s="117">
        <f t="shared" si="229"/>
        <v>9</v>
      </c>
      <c r="E3270" s="117">
        <f t="shared" si="231"/>
        <v>9</v>
      </c>
      <c r="F3270" s="117">
        <f>IF(B3270="","",(((E3270+F3321)/(D3270))-10^-0.0000001)^-1)</f>
        <v>0.12820512442047211</v>
      </c>
      <c r="G3270" s="117">
        <f t="shared" si="230"/>
        <v>0.12820512442047211</v>
      </c>
      <c r="H3270" s="117"/>
      <c r="I3270" s="216"/>
      <c r="J3270" s="216"/>
      <c r="K3270" s="216"/>
      <c r="L3270" s="216"/>
      <c r="M3270" s="216"/>
      <c r="N3270" s="216"/>
      <c r="O3270" s="216"/>
      <c r="P3270" s="216"/>
      <c r="Q3270" s="216"/>
      <c r="R3270" s="216"/>
      <c r="S3270" s="216"/>
      <c r="T3270" s="216"/>
      <c r="U3270" s="216"/>
      <c r="V3270" s="216"/>
    </row>
    <row r="3271" spans="1:22" x14ac:dyDescent="0.3">
      <c r="A3271" s="117">
        <f t="shared" si="227"/>
        <v>0</v>
      </c>
      <c r="B3271" s="117">
        <f t="shared" si="227"/>
        <v>0</v>
      </c>
      <c r="C3271" s="117">
        <f t="shared" si="228"/>
        <v>0</v>
      </c>
      <c r="D3271" s="117">
        <f t="shared" si="229"/>
        <v>9</v>
      </c>
      <c r="E3271" s="117">
        <f t="shared" si="231"/>
        <v>9</v>
      </c>
      <c r="F3271" s="117">
        <f>IF(B3271="","",(((E3271+F3321)/(D3271))-10^-0.0000001)^-1)</f>
        <v>0.12820512442047211</v>
      </c>
      <c r="G3271" s="117">
        <f t="shared" si="230"/>
        <v>0.12820512442047211</v>
      </c>
      <c r="H3271" s="117"/>
      <c r="I3271" s="216"/>
      <c r="J3271" s="216"/>
      <c r="K3271" s="216"/>
      <c r="L3271" s="216"/>
      <c r="M3271" s="216"/>
      <c r="N3271" s="216"/>
      <c r="O3271" s="216"/>
      <c r="P3271" s="216"/>
      <c r="Q3271" s="216"/>
      <c r="R3271" s="216"/>
      <c r="S3271" s="216"/>
      <c r="T3271" s="216"/>
      <c r="U3271" s="216"/>
      <c r="V3271" s="216"/>
    </row>
    <row r="3272" spans="1:22" x14ac:dyDescent="0.3">
      <c r="A3272" s="117">
        <f t="shared" si="227"/>
        <v>0</v>
      </c>
      <c r="B3272" s="117">
        <f t="shared" si="227"/>
        <v>0</v>
      </c>
      <c r="C3272" s="117">
        <f t="shared" si="228"/>
        <v>0</v>
      </c>
      <c r="D3272" s="117">
        <f t="shared" si="229"/>
        <v>9</v>
      </c>
      <c r="E3272" s="117">
        <f t="shared" si="231"/>
        <v>9</v>
      </c>
      <c r="F3272" s="117">
        <f>IF(B3272="","",(((E3272+F3321)/(D3272))-10^-0.0000001)^-1)</f>
        <v>0.12820512442047211</v>
      </c>
      <c r="G3272" s="117">
        <f t="shared" si="230"/>
        <v>0.12820512442047211</v>
      </c>
      <c r="H3272" s="117"/>
      <c r="I3272" s="216"/>
      <c r="J3272" s="216"/>
      <c r="K3272" s="216"/>
      <c r="L3272" s="216"/>
      <c r="M3272" s="216"/>
      <c r="N3272" s="216"/>
      <c r="O3272" s="216"/>
      <c r="P3272" s="216"/>
      <c r="Q3272" s="216"/>
      <c r="R3272" s="216"/>
      <c r="S3272" s="216"/>
      <c r="T3272" s="216"/>
      <c r="U3272" s="216"/>
      <c r="V3272" s="216"/>
    </row>
    <row r="3273" spans="1:22" x14ac:dyDescent="0.3">
      <c r="A3273" s="117">
        <f t="shared" si="227"/>
        <v>0</v>
      </c>
      <c r="B3273" s="117">
        <f t="shared" si="227"/>
        <v>0</v>
      </c>
      <c r="C3273" s="117">
        <f t="shared" si="228"/>
        <v>0</v>
      </c>
      <c r="D3273" s="117">
        <f t="shared" si="229"/>
        <v>9</v>
      </c>
      <c r="E3273" s="117">
        <f t="shared" si="231"/>
        <v>9</v>
      </c>
      <c r="F3273" s="117">
        <f>IF(B3273="","",(((E3273+F3321)/(D3273))-10^-0.0000001)^-1)</f>
        <v>0.12820512442047211</v>
      </c>
      <c r="G3273" s="117">
        <f t="shared" si="230"/>
        <v>0.12820512442047211</v>
      </c>
      <c r="H3273" s="117"/>
      <c r="I3273" s="216"/>
      <c r="J3273" s="216"/>
      <c r="K3273" s="216"/>
      <c r="L3273" s="216"/>
      <c r="M3273" s="216"/>
      <c r="N3273" s="216"/>
      <c r="O3273" s="216"/>
      <c r="P3273" s="216"/>
      <c r="Q3273" s="216"/>
      <c r="R3273" s="216"/>
      <c r="S3273" s="216"/>
      <c r="T3273" s="216"/>
      <c r="U3273" s="216"/>
      <c r="V3273" s="216"/>
    </row>
    <row r="3274" spans="1:22" x14ac:dyDescent="0.3">
      <c r="A3274" s="117">
        <f t="shared" si="227"/>
        <v>0</v>
      </c>
      <c r="B3274" s="117">
        <f t="shared" si="227"/>
        <v>0</v>
      </c>
      <c r="C3274" s="117">
        <f t="shared" si="228"/>
        <v>0</v>
      </c>
      <c r="D3274" s="117">
        <f t="shared" si="229"/>
        <v>9</v>
      </c>
      <c r="E3274" s="117">
        <f t="shared" si="231"/>
        <v>9</v>
      </c>
      <c r="F3274" s="117">
        <f>IF(B3274="","",(((E3274+F3321)/(D3274))-10^-0.0000001)^-1)</f>
        <v>0.12820512442047211</v>
      </c>
      <c r="G3274" s="117">
        <f t="shared" si="230"/>
        <v>0.12820512442047211</v>
      </c>
      <c r="H3274" s="117"/>
      <c r="I3274" s="216"/>
      <c r="J3274" s="216"/>
      <c r="K3274" s="216"/>
      <c r="L3274" s="216"/>
      <c r="M3274" s="216"/>
      <c r="N3274" s="216"/>
      <c r="O3274" s="216"/>
      <c r="P3274" s="216"/>
      <c r="Q3274" s="216"/>
      <c r="R3274" s="216"/>
      <c r="S3274" s="216"/>
      <c r="T3274" s="216"/>
      <c r="U3274" s="216"/>
      <c r="V3274" s="216"/>
    </row>
    <row r="3275" spans="1:22" x14ac:dyDescent="0.3">
      <c r="A3275" s="117">
        <f t="shared" si="227"/>
        <v>0</v>
      </c>
      <c r="B3275" s="117">
        <f t="shared" si="227"/>
        <v>0</v>
      </c>
      <c r="C3275" s="117">
        <f t="shared" si="228"/>
        <v>0</v>
      </c>
      <c r="D3275" s="117">
        <f t="shared" si="229"/>
        <v>9</v>
      </c>
      <c r="E3275" s="117">
        <f t="shared" si="231"/>
        <v>9</v>
      </c>
      <c r="F3275" s="117">
        <f>IF(B3275="","",(((E3275+F3321)/(D3275))-10^-0.0000001)^-1)</f>
        <v>0.12820512442047211</v>
      </c>
      <c r="G3275" s="117">
        <f t="shared" si="230"/>
        <v>0.12820512442047211</v>
      </c>
      <c r="H3275" s="117"/>
      <c r="I3275" s="216"/>
      <c r="J3275" s="216"/>
      <c r="K3275" s="216"/>
      <c r="L3275" s="216"/>
      <c r="M3275" s="216"/>
      <c r="N3275" s="216"/>
      <c r="O3275" s="216"/>
      <c r="P3275" s="216"/>
      <c r="Q3275" s="216"/>
      <c r="R3275" s="216"/>
      <c r="S3275" s="216"/>
      <c r="T3275" s="216"/>
      <c r="U3275" s="216"/>
      <c r="V3275" s="216"/>
    </row>
    <row r="3276" spans="1:22" x14ac:dyDescent="0.3">
      <c r="A3276" s="117">
        <f t="shared" si="227"/>
        <v>0</v>
      </c>
      <c r="B3276" s="117">
        <f t="shared" si="227"/>
        <v>0</v>
      </c>
      <c r="C3276" s="117">
        <f t="shared" si="228"/>
        <v>0</v>
      </c>
      <c r="D3276" s="117">
        <f t="shared" si="229"/>
        <v>9</v>
      </c>
      <c r="E3276" s="117">
        <f t="shared" si="231"/>
        <v>9</v>
      </c>
      <c r="F3276" s="117">
        <f>IF(B3276="","",(((E3276+F3321)/(D3276))-10^-0.0000001)^-1)</f>
        <v>0.12820512442047211</v>
      </c>
      <c r="G3276" s="117">
        <f t="shared" si="230"/>
        <v>0.12820512442047211</v>
      </c>
      <c r="H3276" s="117"/>
      <c r="I3276" s="216"/>
      <c r="J3276" s="216"/>
      <c r="K3276" s="216"/>
      <c r="L3276" s="216"/>
      <c r="M3276" s="216"/>
      <c r="N3276" s="216"/>
      <c r="O3276" s="216"/>
      <c r="P3276" s="216"/>
      <c r="Q3276" s="216"/>
      <c r="R3276" s="216"/>
      <c r="S3276" s="216"/>
      <c r="T3276" s="216"/>
      <c r="U3276" s="216"/>
      <c r="V3276" s="216"/>
    </row>
    <row r="3277" spans="1:22" x14ac:dyDescent="0.3">
      <c r="A3277" s="117">
        <f t="shared" si="227"/>
        <v>0</v>
      </c>
      <c r="B3277" s="117">
        <f t="shared" si="227"/>
        <v>0</v>
      </c>
      <c r="C3277" s="117">
        <f t="shared" si="228"/>
        <v>0</v>
      </c>
      <c r="D3277" s="117">
        <f t="shared" si="229"/>
        <v>9</v>
      </c>
      <c r="E3277" s="117">
        <f t="shared" si="231"/>
        <v>9</v>
      </c>
      <c r="F3277" s="117">
        <f>IF(B3277="","",(((E3277+F3321)/(D3277))-10^-0.0000001)^-1)</f>
        <v>0.12820512442047211</v>
      </c>
      <c r="G3277" s="117">
        <f t="shared" si="230"/>
        <v>0.12820512442047211</v>
      </c>
      <c r="H3277" s="117"/>
      <c r="I3277" s="216"/>
      <c r="J3277" s="216"/>
      <c r="K3277" s="216"/>
      <c r="L3277" s="216"/>
      <c r="M3277" s="216"/>
      <c r="N3277" s="216"/>
      <c r="O3277" s="216"/>
      <c r="P3277" s="216"/>
      <c r="Q3277" s="216"/>
      <c r="R3277" s="216"/>
      <c r="S3277" s="216"/>
      <c r="T3277" s="216"/>
      <c r="U3277" s="216"/>
      <c r="V3277" s="216"/>
    </row>
    <row r="3278" spans="1:22" x14ac:dyDescent="0.3">
      <c r="A3278" s="117">
        <f t="shared" si="227"/>
        <v>0</v>
      </c>
      <c r="B3278" s="117">
        <f t="shared" si="227"/>
        <v>0</v>
      </c>
      <c r="C3278" s="117">
        <f t="shared" si="228"/>
        <v>0</v>
      </c>
      <c r="D3278" s="117">
        <f t="shared" si="229"/>
        <v>9</v>
      </c>
      <c r="E3278" s="117">
        <f t="shared" si="231"/>
        <v>9</v>
      </c>
      <c r="F3278" s="117">
        <f>IF(B3278="","",(((E3278+F3321)/(D3278))-10^-0.0000001)^-1)</f>
        <v>0.12820512442047211</v>
      </c>
      <c r="G3278" s="117">
        <f t="shared" si="230"/>
        <v>0.12820512442047211</v>
      </c>
      <c r="H3278" s="117"/>
      <c r="I3278" s="216"/>
      <c r="J3278" s="216"/>
      <c r="K3278" s="216"/>
      <c r="L3278" s="216"/>
      <c r="M3278" s="216"/>
      <c r="N3278" s="216"/>
      <c r="O3278" s="216"/>
      <c r="P3278" s="216"/>
      <c r="Q3278" s="216"/>
      <c r="R3278" s="216"/>
      <c r="S3278" s="216"/>
      <c r="T3278" s="216"/>
      <c r="U3278" s="216"/>
      <c r="V3278" s="216"/>
    </row>
    <row r="3279" spans="1:22" x14ac:dyDescent="0.3">
      <c r="A3279" s="117" t="str">
        <f t="shared" si="227"/>
        <v>Vorgaben (xWP1 - xs - xWP2)</v>
      </c>
      <c r="B3279" s="117">
        <f t="shared" si="227"/>
        <v>9</v>
      </c>
      <c r="C3279" s="117" t="e">
        <f t="shared" si="228"/>
        <v>#VALUE!</v>
      </c>
      <c r="D3279" s="117">
        <f t="shared" si="229"/>
        <v>9</v>
      </c>
      <c r="E3279" s="117">
        <f t="shared" si="231"/>
        <v>9</v>
      </c>
      <c r="F3279" s="117">
        <f>IF(B3279="","",(((E3279+F3321)/(D3279))-10^-0.0000001)^-1)</f>
        <v>0.12820512442047211</v>
      </c>
      <c r="G3279" s="117">
        <f t="shared" si="230"/>
        <v>0.12820512442047211</v>
      </c>
      <c r="H3279" s="117"/>
      <c r="I3279" s="216"/>
      <c r="J3279" s="216"/>
      <c r="K3279" s="216"/>
      <c r="L3279" s="216"/>
      <c r="M3279" s="216"/>
      <c r="N3279" s="216"/>
      <c r="O3279" s="216"/>
      <c r="P3279" s="216"/>
      <c r="Q3279" s="216"/>
      <c r="R3279" s="216"/>
      <c r="S3279" s="216"/>
      <c r="T3279" s="216"/>
      <c r="U3279" s="216"/>
      <c r="V3279" s="216"/>
    </row>
    <row r="3280" spans="1:22" x14ac:dyDescent="0.3">
      <c r="A3280" s="117" t="str">
        <f t="shared" si="227"/>
        <v>Berechnet (x1% - X50% - x99%)</v>
      </c>
      <c r="B3280" s="117">
        <f t="shared" si="227"/>
        <v>6.92</v>
      </c>
      <c r="C3280" s="117" t="e">
        <f t="shared" si="228"/>
        <v>#VALUE!</v>
      </c>
      <c r="D3280" s="117">
        <f t="shared" si="229"/>
        <v>6.92</v>
      </c>
      <c r="E3280" s="117">
        <f t="shared" si="231"/>
        <v>9</v>
      </c>
      <c r="F3280" s="117">
        <f>IF(B3280="","",(((E3280+F3321)/(D3280))-10^-0.0000001)^-1)</f>
        <v>9.5738791469990203E-2</v>
      </c>
      <c r="G3280" s="117">
        <f t="shared" si="230"/>
        <v>9.5738791469990203E-2</v>
      </c>
      <c r="H3280" s="117"/>
      <c r="I3280" s="216"/>
      <c r="J3280" s="216"/>
      <c r="K3280" s="216"/>
      <c r="L3280" s="216"/>
      <c r="M3280" s="216"/>
      <c r="N3280" s="216"/>
      <c r="O3280" s="216"/>
      <c r="P3280" s="216"/>
      <c r="Q3280" s="216"/>
      <c r="R3280" s="216"/>
      <c r="S3280" s="216"/>
      <c r="T3280" s="216"/>
      <c r="U3280" s="216"/>
      <c r="V3280" s="216"/>
    </row>
    <row r="3281" spans="1:22" x14ac:dyDescent="0.3">
      <c r="A3281" s="117" t="str">
        <f t="shared" si="227"/>
        <v>Abfrage:</v>
      </c>
      <c r="B3281" s="117">
        <f t="shared" si="227"/>
        <v>0</v>
      </c>
      <c r="C3281" s="117" t="e">
        <f t="shared" si="228"/>
        <v>#VALUE!</v>
      </c>
      <c r="D3281" s="117">
        <f t="shared" si="229"/>
        <v>9</v>
      </c>
      <c r="E3281" s="117">
        <f t="shared" si="231"/>
        <v>9</v>
      </c>
      <c r="F3281" s="117">
        <f>IF(B3281="","",(((E3281+F3321)/(D3281))-10^-0.0000001)^-1)</f>
        <v>0.12820512442047211</v>
      </c>
      <c r="G3281" s="117">
        <f t="shared" si="230"/>
        <v>0.12820512442047211</v>
      </c>
      <c r="H3281" s="117"/>
      <c r="I3281" s="216"/>
      <c r="J3281" s="216"/>
      <c r="K3281" s="216"/>
      <c r="L3281" s="216"/>
      <c r="M3281" s="216"/>
      <c r="N3281" s="216"/>
      <c r="O3281" s="216"/>
      <c r="P3281" s="216"/>
      <c r="Q3281" s="216"/>
      <c r="R3281" s="216"/>
      <c r="S3281" s="216"/>
      <c r="T3281" s="216"/>
      <c r="U3281" s="216"/>
      <c r="V3281" s="216"/>
    </row>
    <row r="3282" spans="1:22" x14ac:dyDescent="0.3">
      <c r="A3282" s="117" t="str">
        <f t="shared" si="227"/>
        <v>Wenn x = (B23 ≤Abfrage≤ D23)</v>
      </c>
      <c r="B3282" s="117">
        <f t="shared" si="227"/>
        <v>6.92</v>
      </c>
      <c r="C3282" s="117" t="e">
        <f t="shared" si="228"/>
        <v>#VALUE!</v>
      </c>
      <c r="D3282" s="117">
        <f t="shared" si="229"/>
        <v>6.92</v>
      </c>
      <c r="E3282" s="117">
        <f t="shared" si="231"/>
        <v>9</v>
      </c>
      <c r="F3282" s="117">
        <f>IF(B3282="","",(((E3282+F3321)/(D3282))-10^-0.0000001)^-1)</f>
        <v>9.5738791469990203E-2</v>
      </c>
      <c r="G3282" s="117">
        <f t="shared" si="230"/>
        <v>9.5738791469990203E-2</v>
      </c>
      <c r="H3282" s="117"/>
      <c r="I3282" s="216"/>
      <c r="J3282" s="216"/>
      <c r="K3282" s="216"/>
      <c r="L3282" s="216"/>
      <c r="M3282" s="216"/>
      <c r="N3282" s="216"/>
      <c r="O3282" s="216"/>
      <c r="P3282" s="216"/>
      <c r="Q3282" s="216"/>
      <c r="R3282" s="216"/>
      <c r="S3282" s="216"/>
      <c r="T3282" s="216"/>
      <c r="U3282" s="216"/>
      <c r="V3282" s="216"/>
    </row>
    <row r="3283" spans="1:22" x14ac:dyDescent="0.3">
      <c r="A3283" s="117" t="str">
        <f t="shared" ref="A3283:B3302" si="232">A26</f>
        <v>Wenn y [%] = (1≤ Abfrage ≤99)</v>
      </c>
      <c r="B3283" s="117">
        <f t="shared" si="232"/>
        <v>1</v>
      </c>
      <c r="C3283" s="117" t="e">
        <f t="shared" si="228"/>
        <v>#VALUE!</v>
      </c>
      <c r="D3283" s="117">
        <f t="shared" si="229"/>
        <v>1</v>
      </c>
      <c r="E3283" s="117">
        <f t="shared" si="231"/>
        <v>9</v>
      </c>
      <c r="F3283" s="117">
        <f>IF(B3283="","",(((E3283+F3321)/(D3283))-10^-0.0000001)^-1)</f>
        <v>1.2787723747513019E-2</v>
      </c>
      <c r="G3283" s="117">
        <f t="shared" si="230"/>
        <v>1.2787723747513019E-2</v>
      </c>
      <c r="H3283" s="117"/>
      <c r="I3283" s="216"/>
      <c r="J3283" s="216"/>
      <c r="K3283" s="216"/>
      <c r="L3283" s="216"/>
      <c r="M3283" s="216"/>
      <c r="N3283" s="216"/>
      <c r="O3283" s="216"/>
      <c r="P3283" s="216"/>
      <c r="Q3283" s="216"/>
      <c r="R3283" s="216"/>
      <c r="S3283" s="216"/>
      <c r="T3283" s="216"/>
      <c r="U3283" s="216"/>
      <c r="V3283" s="216"/>
    </row>
    <row r="3284" spans="1:22" x14ac:dyDescent="0.3">
      <c r="A3284" s="117">
        <f t="shared" si="232"/>
        <v>0</v>
      </c>
      <c r="B3284" s="117">
        <f t="shared" si="232"/>
        <v>0</v>
      </c>
      <c r="C3284" s="117">
        <f t="shared" si="228"/>
        <v>0</v>
      </c>
      <c r="D3284" s="117">
        <f t="shared" si="229"/>
        <v>9</v>
      </c>
      <c r="E3284" s="117">
        <f t="shared" si="231"/>
        <v>9</v>
      </c>
      <c r="F3284" s="117">
        <f>IF(B3284="","",(((E3284+F3321)/(D3284))-10^-0.0000001)^-1)</f>
        <v>0.12820512442047211</v>
      </c>
      <c r="G3284" s="117">
        <f t="shared" si="230"/>
        <v>0.12820512442047211</v>
      </c>
      <c r="H3284" s="117"/>
      <c r="I3284" s="216"/>
      <c r="J3284" s="216"/>
      <c r="K3284" s="216"/>
      <c r="L3284" s="216"/>
      <c r="M3284" s="216"/>
      <c r="N3284" s="216"/>
      <c r="O3284" s="216"/>
      <c r="P3284" s="216"/>
      <c r="Q3284" s="216"/>
      <c r="R3284" s="216"/>
      <c r="S3284" s="216"/>
      <c r="T3284" s="216"/>
      <c r="U3284" s="216"/>
      <c r="V3284" s="216"/>
    </row>
    <row r="3285" spans="1:22" x14ac:dyDescent="0.3">
      <c r="A3285" s="117">
        <f t="shared" si="232"/>
        <v>0</v>
      </c>
      <c r="B3285" s="117">
        <f t="shared" si="232"/>
        <v>0</v>
      </c>
      <c r="C3285" s="117">
        <f t="shared" si="228"/>
        <v>0</v>
      </c>
      <c r="D3285" s="117">
        <f t="shared" si="229"/>
        <v>9</v>
      </c>
      <c r="E3285" s="117">
        <f t="shared" si="231"/>
        <v>9</v>
      </c>
      <c r="F3285" s="117">
        <f>IF(B3285="","",(((E3285+F3321)/(D3285))-10^-0.0000001)^-1)</f>
        <v>0.12820512442047211</v>
      </c>
      <c r="G3285" s="117">
        <f t="shared" si="230"/>
        <v>0.12820512442047211</v>
      </c>
      <c r="H3285" s="117"/>
      <c r="I3285" s="216"/>
      <c r="J3285" s="216"/>
      <c r="K3285" s="216"/>
      <c r="L3285" s="216"/>
      <c r="M3285" s="216"/>
      <c r="N3285" s="216"/>
      <c r="O3285" s="216"/>
      <c r="P3285" s="216"/>
      <c r="Q3285" s="216"/>
      <c r="R3285" s="216"/>
      <c r="S3285" s="216"/>
      <c r="T3285" s="216"/>
      <c r="U3285" s="216"/>
      <c r="V3285" s="216"/>
    </row>
    <row r="3286" spans="1:22" x14ac:dyDescent="0.3">
      <c r="A3286" s="117">
        <f t="shared" si="232"/>
        <v>0</v>
      </c>
      <c r="B3286" s="117">
        <f t="shared" si="232"/>
        <v>0</v>
      </c>
      <c r="C3286" s="117">
        <f t="shared" si="228"/>
        <v>0</v>
      </c>
      <c r="D3286" s="117">
        <f t="shared" si="229"/>
        <v>9</v>
      </c>
      <c r="E3286" s="117">
        <f t="shared" si="231"/>
        <v>9</v>
      </c>
      <c r="F3286" s="117">
        <f>IF(B3286="","",(((E3286+F3321)/(D3286))-10^-0.0000001)^-1)</f>
        <v>0.12820512442047211</v>
      </c>
      <c r="G3286" s="117">
        <f t="shared" si="230"/>
        <v>0.12820512442047211</v>
      </c>
      <c r="H3286" s="117"/>
      <c r="I3286" s="216"/>
      <c r="J3286" s="216"/>
      <c r="K3286" s="216"/>
      <c r="L3286" s="216"/>
      <c r="M3286" s="216"/>
      <c r="N3286" s="216"/>
      <c r="O3286" s="216"/>
      <c r="P3286" s="216"/>
      <c r="Q3286" s="216"/>
      <c r="R3286" s="216"/>
      <c r="S3286" s="216"/>
      <c r="T3286" s="216"/>
      <c r="U3286" s="216"/>
      <c r="V3286" s="216"/>
    </row>
    <row r="3287" spans="1:22" x14ac:dyDescent="0.3">
      <c r="A3287" s="117">
        <f t="shared" si="232"/>
        <v>0</v>
      </c>
      <c r="B3287" s="117">
        <f t="shared" si="232"/>
        <v>0</v>
      </c>
      <c r="C3287" s="117">
        <f t="shared" si="228"/>
        <v>0</v>
      </c>
      <c r="D3287" s="117">
        <f t="shared" si="229"/>
        <v>9</v>
      </c>
      <c r="E3287" s="117">
        <f t="shared" si="231"/>
        <v>9</v>
      </c>
      <c r="F3287" s="117">
        <f>IF(B3287="","",(((E3287+F3321)/(D3287))-10^-0.0000001)^-1)</f>
        <v>0.12820512442047211</v>
      </c>
      <c r="G3287" s="117">
        <f t="shared" si="230"/>
        <v>0.12820512442047211</v>
      </c>
      <c r="H3287" s="117"/>
      <c r="I3287" s="216"/>
      <c r="J3287" s="216"/>
      <c r="K3287" s="216"/>
      <c r="L3287" s="216"/>
      <c r="M3287" s="216"/>
      <c r="N3287" s="216"/>
      <c r="O3287" s="216"/>
      <c r="P3287" s="216"/>
      <c r="Q3287" s="216"/>
      <c r="R3287" s="216"/>
      <c r="S3287" s="216"/>
      <c r="T3287" s="216"/>
      <c r="U3287" s="216"/>
      <c r="V3287" s="216"/>
    </row>
    <row r="3288" spans="1:22" x14ac:dyDescent="0.3">
      <c r="A3288" s="117">
        <f t="shared" si="232"/>
        <v>0</v>
      </c>
      <c r="B3288" s="117">
        <f t="shared" si="232"/>
        <v>0</v>
      </c>
      <c r="C3288" s="117">
        <f t="shared" si="228"/>
        <v>0</v>
      </c>
      <c r="D3288" s="117">
        <f t="shared" si="229"/>
        <v>9</v>
      </c>
      <c r="E3288" s="117">
        <f t="shared" si="231"/>
        <v>9</v>
      </c>
      <c r="F3288" s="117">
        <f>IF(B3288="","",(((E3288+F3321)/(D3288))-10^-0.0000001)^-1)</f>
        <v>0.12820512442047211</v>
      </c>
      <c r="G3288" s="117">
        <f t="shared" si="230"/>
        <v>0.12820512442047211</v>
      </c>
      <c r="H3288" s="117"/>
      <c r="I3288" s="216"/>
      <c r="J3288" s="216"/>
      <c r="K3288" s="216"/>
      <c r="L3288" s="216"/>
      <c r="M3288" s="216"/>
      <c r="N3288" s="216"/>
      <c r="O3288" s="216"/>
      <c r="P3288" s="216"/>
      <c r="Q3288" s="216"/>
      <c r="R3288" s="216"/>
      <c r="S3288" s="216"/>
      <c r="T3288" s="216"/>
      <c r="U3288" s="216"/>
      <c r="V3288" s="216"/>
    </row>
    <row r="3289" spans="1:22" x14ac:dyDescent="0.3">
      <c r="A3289" s="117">
        <f t="shared" si="232"/>
        <v>0</v>
      </c>
      <c r="B3289" s="117">
        <f t="shared" si="232"/>
        <v>0</v>
      </c>
      <c r="C3289" s="117">
        <f t="shared" si="228"/>
        <v>0</v>
      </c>
      <c r="D3289" s="117">
        <f t="shared" si="229"/>
        <v>9</v>
      </c>
      <c r="E3289" s="117">
        <f t="shared" si="231"/>
        <v>9</v>
      </c>
      <c r="F3289" s="117">
        <f>IF(B3289="","",(((E3289+F3321)/(D3289))-10^-0.0000001)^-1)</f>
        <v>0.12820512442047211</v>
      </c>
      <c r="G3289" s="117">
        <f t="shared" si="230"/>
        <v>0.12820512442047211</v>
      </c>
      <c r="H3289" s="117"/>
      <c r="I3289" s="216"/>
      <c r="J3289" s="216"/>
      <c r="K3289" s="216"/>
      <c r="L3289" s="216"/>
      <c r="M3289" s="216"/>
      <c r="N3289" s="216"/>
      <c r="O3289" s="216"/>
      <c r="P3289" s="216"/>
      <c r="Q3289" s="216"/>
      <c r="R3289" s="216"/>
      <c r="S3289" s="216"/>
      <c r="T3289" s="216"/>
      <c r="U3289" s="216"/>
      <c r="V3289" s="216"/>
    </row>
    <row r="3290" spans="1:22" x14ac:dyDescent="0.3">
      <c r="A3290" s="117">
        <f t="shared" si="232"/>
        <v>0</v>
      </c>
      <c r="B3290" s="117">
        <f t="shared" si="232"/>
        <v>0</v>
      </c>
      <c r="C3290" s="117">
        <f t="shared" si="228"/>
        <v>0</v>
      </c>
      <c r="D3290" s="117">
        <f t="shared" si="229"/>
        <v>9</v>
      </c>
      <c r="E3290" s="117">
        <f t="shared" si="231"/>
        <v>9</v>
      </c>
      <c r="F3290" s="117">
        <f>IF(B3290="","",(((E3290+F3321)/(D3290))-10^-0.0000001)^-1)</f>
        <v>0.12820512442047211</v>
      </c>
      <c r="G3290" s="117">
        <f t="shared" si="230"/>
        <v>0.12820512442047211</v>
      </c>
      <c r="H3290" s="117"/>
      <c r="I3290" s="216"/>
      <c r="J3290" s="216"/>
      <c r="K3290" s="216"/>
      <c r="L3290" s="216"/>
      <c r="M3290" s="216"/>
      <c r="N3290" s="216"/>
      <c r="O3290" s="216"/>
      <c r="P3290" s="216"/>
      <c r="Q3290" s="216"/>
      <c r="R3290" s="216"/>
      <c r="S3290" s="216"/>
      <c r="T3290" s="216"/>
      <c r="U3290" s="216"/>
      <c r="V3290" s="216"/>
    </row>
    <row r="3291" spans="1:22" x14ac:dyDescent="0.3">
      <c r="A3291" s="117">
        <f t="shared" si="232"/>
        <v>0</v>
      </c>
      <c r="B3291" s="117">
        <f t="shared" si="232"/>
        <v>0</v>
      </c>
      <c r="C3291" s="117">
        <f t="shared" si="228"/>
        <v>0</v>
      </c>
      <c r="D3291" s="117">
        <f t="shared" si="229"/>
        <v>9</v>
      </c>
      <c r="E3291" s="117">
        <f t="shared" si="231"/>
        <v>9</v>
      </c>
      <c r="F3291" s="117">
        <f>IF(B3291="","",(((E3291+F3321)/(D3291))-10^-0.0000001)^-1)</f>
        <v>0.12820512442047211</v>
      </c>
      <c r="G3291" s="117">
        <f t="shared" si="230"/>
        <v>0.12820512442047211</v>
      </c>
      <c r="H3291" s="117"/>
      <c r="I3291" s="216"/>
      <c r="J3291" s="216"/>
      <c r="K3291" s="216"/>
      <c r="L3291" s="216"/>
      <c r="M3291" s="216"/>
      <c r="N3291" s="216"/>
      <c r="O3291" s="216"/>
      <c r="P3291" s="216"/>
      <c r="Q3291" s="216"/>
      <c r="R3291" s="216"/>
      <c r="S3291" s="216"/>
      <c r="T3291" s="216"/>
      <c r="U3291" s="216"/>
      <c r="V3291" s="216"/>
    </row>
    <row r="3292" spans="1:22" x14ac:dyDescent="0.3">
      <c r="A3292" s="117">
        <f t="shared" si="232"/>
        <v>0</v>
      </c>
      <c r="B3292" s="117">
        <f t="shared" si="232"/>
        <v>0</v>
      </c>
      <c r="C3292" s="117">
        <f t="shared" si="228"/>
        <v>0</v>
      </c>
      <c r="D3292" s="117">
        <f t="shared" si="229"/>
        <v>9</v>
      </c>
      <c r="E3292" s="117">
        <f t="shared" si="231"/>
        <v>9</v>
      </c>
      <c r="F3292" s="117">
        <f>IF(B3292="","",(((E3292+F3321)/(D3292))-10^-0.0000001)^-1)</f>
        <v>0.12820512442047211</v>
      </c>
      <c r="G3292" s="117">
        <f t="shared" si="230"/>
        <v>0.12820512442047211</v>
      </c>
      <c r="H3292" s="117"/>
      <c r="I3292" s="216"/>
      <c r="J3292" s="216"/>
      <c r="K3292" s="216"/>
      <c r="L3292" s="216"/>
      <c r="M3292" s="216"/>
      <c r="N3292" s="216"/>
      <c r="O3292" s="216"/>
      <c r="P3292" s="216"/>
      <c r="Q3292" s="216"/>
      <c r="R3292" s="216"/>
      <c r="S3292" s="216"/>
      <c r="T3292" s="216"/>
      <c r="U3292" s="216"/>
      <c r="V3292" s="216"/>
    </row>
    <row r="3293" spans="1:22" x14ac:dyDescent="0.3">
      <c r="A3293" s="117">
        <f t="shared" si="232"/>
        <v>0</v>
      </c>
      <c r="B3293" s="117">
        <f t="shared" si="232"/>
        <v>0</v>
      </c>
      <c r="C3293" s="117">
        <f t="shared" si="228"/>
        <v>0</v>
      </c>
      <c r="D3293" s="117">
        <f t="shared" si="229"/>
        <v>9</v>
      </c>
      <c r="E3293" s="117">
        <f t="shared" si="231"/>
        <v>9</v>
      </c>
      <c r="F3293" s="117">
        <f>IF(B3293="","",(((E3293+F3321)/(D3293))-10^-0.0000001)^-1)</f>
        <v>0.12820512442047211</v>
      </c>
      <c r="G3293" s="117">
        <f t="shared" si="230"/>
        <v>0.12820512442047211</v>
      </c>
      <c r="H3293" s="117"/>
      <c r="I3293" s="216"/>
      <c r="J3293" s="216"/>
      <c r="K3293" s="216"/>
      <c r="L3293" s="216"/>
      <c r="M3293" s="216"/>
      <c r="N3293" s="216"/>
      <c r="O3293" s="216"/>
      <c r="P3293" s="216"/>
      <c r="Q3293" s="216"/>
      <c r="R3293" s="216"/>
      <c r="S3293" s="216"/>
      <c r="T3293" s="216"/>
      <c r="U3293" s="216"/>
      <c r="V3293" s="216"/>
    </row>
    <row r="3294" spans="1:22" x14ac:dyDescent="0.3">
      <c r="A3294" s="117">
        <f t="shared" si="232"/>
        <v>0</v>
      </c>
      <c r="B3294" s="117">
        <f t="shared" si="232"/>
        <v>0</v>
      </c>
      <c r="C3294" s="117">
        <f t="shared" si="228"/>
        <v>0</v>
      </c>
      <c r="D3294" s="117">
        <f t="shared" si="229"/>
        <v>9</v>
      </c>
      <c r="E3294" s="117">
        <f t="shared" si="231"/>
        <v>9</v>
      </c>
      <c r="F3294" s="117">
        <f>IF(B3294="","",(((E3294+F3321)/(D3294))-10^-0.0000001)^-1)</f>
        <v>0.12820512442047211</v>
      </c>
      <c r="G3294" s="117">
        <f t="shared" si="230"/>
        <v>0.12820512442047211</v>
      </c>
      <c r="H3294" s="117"/>
      <c r="I3294" s="216"/>
      <c r="J3294" s="216"/>
      <c r="K3294" s="216"/>
      <c r="L3294" s="216"/>
      <c r="M3294" s="216"/>
      <c r="N3294" s="216"/>
      <c r="O3294" s="216"/>
      <c r="P3294" s="216"/>
      <c r="Q3294" s="216"/>
      <c r="R3294" s="216"/>
      <c r="S3294" s="216"/>
      <c r="T3294" s="216"/>
      <c r="U3294" s="216"/>
      <c r="V3294" s="216"/>
    </row>
    <row r="3295" spans="1:22" x14ac:dyDescent="0.3">
      <c r="A3295" s="117">
        <f t="shared" si="232"/>
        <v>0</v>
      </c>
      <c r="B3295" s="117">
        <f t="shared" si="232"/>
        <v>0</v>
      </c>
      <c r="C3295" s="117">
        <f t="shared" si="228"/>
        <v>0</v>
      </c>
      <c r="D3295" s="117">
        <f t="shared" si="229"/>
        <v>9</v>
      </c>
      <c r="E3295" s="117">
        <f t="shared" si="231"/>
        <v>9</v>
      </c>
      <c r="F3295" s="117">
        <f>IF(B3295="","",(((E3295+F3321)/(D3295))-10^-0.0000001)^-1)</f>
        <v>0.12820512442047211</v>
      </c>
      <c r="G3295" s="117">
        <f t="shared" si="230"/>
        <v>0.12820512442047211</v>
      </c>
      <c r="H3295" s="117"/>
      <c r="I3295" s="216"/>
      <c r="J3295" s="216"/>
      <c r="K3295" s="216"/>
      <c r="L3295" s="216"/>
      <c r="M3295" s="216"/>
      <c r="N3295" s="216"/>
      <c r="O3295" s="216"/>
      <c r="P3295" s="216"/>
      <c r="Q3295" s="216"/>
      <c r="R3295" s="216"/>
      <c r="S3295" s="216"/>
      <c r="T3295" s="216"/>
      <c r="U3295" s="216"/>
      <c r="V3295" s="216"/>
    </row>
    <row r="3296" spans="1:22" x14ac:dyDescent="0.3">
      <c r="A3296" s="117">
        <f t="shared" si="232"/>
        <v>0</v>
      </c>
      <c r="B3296" s="117">
        <f t="shared" si="232"/>
        <v>0</v>
      </c>
      <c r="C3296" s="117">
        <f t="shared" si="228"/>
        <v>0</v>
      </c>
      <c r="D3296" s="117">
        <f t="shared" si="229"/>
        <v>9</v>
      </c>
      <c r="E3296" s="117">
        <f t="shared" si="231"/>
        <v>9</v>
      </c>
      <c r="F3296" s="117">
        <f>IF(B3296="","",(((E3296+F3321)/(D3296))-10^-0.0000001)^-1)</f>
        <v>0.12820512442047211</v>
      </c>
      <c r="G3296" s="117">
        <f t="shared" si="230"/>
        <v>0.12820512442047211</v>
      </c>
      <c r="H3296" s="117"/>
      <c r="I3296" s="216"/>
      <c r="J3296" s="216"/>
      <c r="K3296" s="216"/>
      <c r="L3296" s="216"/>
      <c r="M3296" s="216"/>
      <c r="N3296" s="216"/>
      <c r="O3296" s="216"/>
      <c r="P3296" s="216"/>
      <c r="Q3296" s="216"/>
      <c r="R3296" s="216"/>
      <c r="S3296" s="216"/>
      <c r="T3296" s="216"/>
      <c r="U3296" s="216"/>
      <c r="V3296" s="216"/>
    </row>
    <row r="3297" spans="1:22" x14ac:dyDescent="0.3">
      <c r="A3297" s="117">
        <f t="shared" si="232"/>
        <v>0</v>
      </c>
      <c r="B3297" s="117">
        <f t="shared" si="232"/>
        <v>0</v>
      </c>
      <c r="C3297" s="117">
        <f t="shared" si="228"/>
        <v>0</v>
      </c>
      <c r="D3297" s="117">
        <f t="shared" si="229"/>
        <v>9</v>
      </c>
      <c r="E3297" s="117">
        <f t="shared" si="231"/>
        <v>9</v>
      </c>
      <c r="F3297" s="117">
        <f>IF(B3297="","",(((E3297+F3321)/(D3297))-10^-0.0000001)^-1)</f>
        <v>0.12820512442047211</v>
      </c>
      <c r="G3297" s="117">
        <f t="shared" si="230"/>
        <v>0.12820512442047211</v>
      </c>
      <c r="H3297" s="117"/>
      <c r="I3297" s="216"/>
      <c r="J3297" s="216"/>
      <c r="K3297" s="216"/>
      <c r="L3297" s="216"/>
      <c r="M3297" s="216"/>
      <c r="N3297" s="216"/>
      <c r="O3297" s="216"/>
      <c r="P3297" s="216"/>
      <c r="Q3297" s="216"/>
      <c r="R3297" s="216"/>
      <c r="S3297" s="216"/>
      <c r="T3297" s="216"/>
      <c r="U3297" s="216"/>
      <c r="V3297" s="216"/>
    </row>
    <row r="3298" spans="1:22" x14ac:dyDescent="0.3">
      <c r="A3298" s="117">
        <f t="shared" si="232"/>
        <v>0</v>
      </c>
      <c r="B3298" s="117">
        <f t="shared" si="232"/>
        <v>0</v>
      </c>
      <c r="C3298" s="117">
        <f t="shared" si="228"/>
        <v>0</v>
      </c>
      <c r="D3298" s="117">
        <f t="shared" si="229"/>
        <v>9</v>
      </c>
      <c r="E3298" s="117">
        <f t="shared" si="231"/>
        <v>9</v>
      </c>
      <c r="F3298" s="117">
        <f>IF(B3298="","",(((E3298+F3321)/(D3298))-10^-0.0000001)^-1)</f>
        <v>0.12820512442047211</v>
      </c>
      <c r="G3298" s="117">
        <f t="shared" si="230"/>
        <v>0.12820512442047211</v>
      </c>
      <c r="H3298" s="117"/>
      <c r="I3298" s="216"/>
      <c r="J3298" s="216"/>
      <c r="K3298" s="216"/>
      <c r="L3298" s="216"/>
      <c r="M3298" s="216"/>
      <c r="N3298" s="216"/>
      <c r="O3298" s="216"/>
      <c r="P3298" s="216"/>
      <c r="Q3298" s="216"/>
      <c r="R3298" s="216"/>
      <c r="S3298" s="216"/>
      <c r="T3298" s="216"/>
      <c r="U3298" s="216"/>
      <c r="V3298" s="216"/>
    </row>
    <row r="3299" spans="1:22" x14ac:dyDescent="0.3">
      <c r="A3299" s="117">
        <f t="shared" si="232"/>
        <v>0</v>
      </c>
      <c r="B3299" s="117">
        <f t="shared" si="232"/>
        <v>0</v>
      </c>
      <c r="C3299" s="117">
        <f t="shared" si="228"/>
        <v>0</v>
      </c>
      <c r="D3299" s="117">
        <f t="shared" si="229"/>
        <v>9</v>
      </c>
      <c r="E3299" s="117">
        <f t="shared" si="231"/>
        <v>9</v>
      </c>
      <c r="F3299" s="117">
        <f>IF(B3299="","",(((E3299+F3321)/(D3299))-10^-0.0000001)^-1)</f>
        <v>0.12820512442047211</v>
      </c>
      <c r="G3299" s="117">
        <f t="shared" si="230"/>
        <v>0.12820512442047211</v>
      </c>
      <c r="H3299" s="117"/>
      <c r="I3299" s="216"/>
      <c r="J3299" s="216"/>
      <c r="K3299" s="216"/>
      <c r="L3299" s="216"/>
      <c r="M3299" s="216"/>
      <c r="N3299" s="216"/>
      <c r="O3299" s="216"/>
      <c r="P3299" s="216"/>
      <c r="Q3299" s="216"/>
      <c r="R3299" s="216"/>
      <c r="S3299" s="216"/>
      <c r="T3299" s="216"/>
      <c r="U3299" s="216"/>
      <c r="V3299" s="216"/>
    </row>
    <row r="3300" spans="1:22" x14ac:dyDescent="0.3">
      <c r="A3300" s="117">
        <f t="shared" si="232"/>
        <v>0</v>
      </c>
      <c r="B3300" s="117">
        <f t="shared" si="232"/>
        <v>0</v>
      </c>
      <c r="C3300" s="117">
        <f t="shared" si="228"/>
        <v>0</v>
      </c>
      <c r="D3300" s="117">
        <f t="shared" si="229"/>
        <v>9</v>
      </c>
      <c r="E3300" s="117">
        <f t="shared" si="231"/>
        <v>9</v>
      </c>
      <c r="F3300" s="117">
        <f>IF(B3300="","",(((E3300+F3321)/(D3300))-10^-0.0000001)^-1)</f>
        <v>0.12820512442047211</v>
      </c>
      <c r="G3300" s="117">
        <f t="shared" si="230"/>
        <v>0.12820512442047211</v>
      </c>
      <c r="H3300" s="117"/>
      <c r="I3300" s="216"/>
      <c r="J3300" s="216"/>
      <c r="K3300" s="216"/>
      <c r="L3300" s="216"/>
      <c r="M3300" s="216"/>
      <c r="N3300" s="216"/>
      <c r="O3300" s="216"/>
      <c r="P3300" s="216"/>
      <c r="Q3300" s="216"/>
      <c r="R3300" s="216"/>
      <c r="S3300" s="216"/>
      <c r="T3300" s="216"/>
      <c r="U3300" s="216"/>
      <c r="V3300" s="216"/>
    </row>
    <row r="3301" spans="1:22" x14ac:dyDescent="0.3">
      <c r="A3301" s="117">
        <f t="shared" si="232"/>
        <v>0</v>
      </c>
      <c r="B3301" s="117">
        <f t="shared" si="232"/>
        <v>0</v>
      </c>
      <c r="C3301" s="117">
        <f t="shared" si="228"/>
        <v>0</v>
      </c>
      <c r="D3301" s="117">
        <f t="shared" si="229"/>
        <v>9</v>
      </c>
      <c r="E3301" s="117">
        <f t="shared" si="231"/>
        <v>9</v>
      </c>
      <c r="F3301" s="117">
        <f>IF(B3301="","",(((E3301+F3321)/(D3301))-10^-0.0000001)^-1)</f>
        <v>0.12820512442047211</v>
      </c>
      <c r="G3301" s="117">
        <f t="shared" si="230"/>
        <v>0.12820512442047211</v>
      </c>
      <c r="H3301" s="117"/>
      <c r="I3301" s="216"/>
      <c r="J3301" s="216"/>
      <c r="K3301" s="216"/>
      <c r="L3301" s="216"/>
      <c r="M3301" s="216"/>
      <c r="N3301" s="216"/>
      <c r="O3301" s="216"/>
      <c r="P3301" s="216"/>
      <c r="Q3301" s="216"/>
      <c r="R3301" s="216"/>
      <c r="S3301" s="216"/>
      <c r="T3301" s="216"/>
      <c r="U3301" s="216"/>
      <c r="V3301" s="216"/>
    </row>
    <row r="3302" spans="1:22" x14ac:dyDescent="0.3">
      <c r="A3302" s="117" t="str">
        <f t="shared" si="232"/>
        <v>Vorgaben (xWP1 - xs - xWP2)</v>
      </c>
      <c r="B3302" s="117">
        <f t="shared" si="232"/>
        <v>9</v>
      </c>
      <c r="C3302" s="117" t="e">
        <f t="shared" si="228"/>
        <v>#VALUE!</v>
      </c>
      <c r="D3302" s="117">
        <f t="shared" si="229"/>
        <v>9</v>
      </c>
      <c r="E3302" s="117">
        <f t="shared" si="231"/>
        <v>9</v>
      </c>
      <c r="F3302" s="117">
        <f>IF(B3302="","",(((E3302+F3321)/(D3302))-10^-0.0000001)^-1)</f>
        <v>0.12820512442047211</v>
      </c>
      <c r="G3302" s="117">
        <f t="shared" si="230"/>
        <v>0.12820512442047211</v>
      </c>
      <c r="H3302" s="117"/>
      <c r="I3302" s="216"/>
      <c r="J3302" s="216"/>
      <c r="K3302" s="216"/>
      <c r="L3302" s="216"/>
      <c r="M3302" s="216"/>
      <c r="N3302" s="216"/>
      <c r="O3302" s="216"/>
      <c r="P3302" s="216"/>
      <c r="Q3302" s="216"/>
      <c r="R3302" s="216"/>
      <c r="S3302" s="216"/>
      <c r="T3302" s="216"/>
      <c r="U3302" s="216"/>
      <c r="V3302" s="216"/>
    </row>
    <row r="3303" spans="1:22" x14ac:dyDescent="0.3">
      <c r="A3303" s="117">
        <f>(E3302)</f>
        <v>9</v>
      </c>
      <c r="B3303" s="117"/>
      <c r="C3303" s="117"/>
      <c r="D3303" s="117"/>
      <c r="E3303" s="117"/>
      <c r="F3303" s="117"/>
      <c r="G3303" s="117"/>
      <c r="H3303" s="117"/>
      <c r="I3303" s="216"/>
      <c r="J3303" s="216"/>
      <c r="K3303" s="216"/>
      <c r="L3303" s="216"/>
      <c r="M3303" s="216"/>
      <c r="N3303" s="216"/>
      <c r="O3303" s="216"/>
      <c r="P3303" s="216"/>
      <c r="Q3303" s="216"/>
      <c r="R3303" s="216"/>
      <c r="S3303" s="216"/>
      <c r="T3303" s="216"/>
      <c r="U3303" s="216"/>
      <c r="V3303" s="216"/>
    </row>
    <row r="3304" spans="1:22" x14ac:dyDescent="0.3">
      <c r="A3304" s="117" t="e">
        <f>SUM(A3263:A3302)-(40-B3305)*A3302</f>
        <v>#VALUE!</v>
      </c>
      <c r="B3304" s="117" t="e">
        <f>SUM(C3263:C3302)-(40-(B3305))*C3302</f>
        <v>#VALUE!</v>
      </c>
      <c r="C3304" s="117"/>
      <c r="D3304" s="117"/>
      <c r="E3304" s="117"/>
      <c r="F3304" s="117"/>
      <c r="G3304" s="117"/>
      <c r="H3304" s="117"/>
      <c r="I3304" s="216"/>
      <c r="J3304" s="216"/>
      <c r="K3304" s="216"/>
      <c r="L3304" s="216"/>
      <c r="M3304" s="216"/>
      <c r="N3304" s="216"/>
      <c r="O3304" s="216"/>
      <c r="P3304" s="216"/>
      <c r="Q3304" s="216"/>
      <c r="R3304" s="216"/>
      <c r="S3304" s="216"/>
      <c r="T3304" s="216"/>
      <c r="U3304" s="216"/>
      <c r="V3304" s="216"/>
    </row>
    <row r="3305" spans="1:22" x14ac:dyDescent="0.3">
      <c r="A3305" s="117" t="s">
        <v>13</v>
      </c>
      <c r="B3305" s="117">
        <f>EINGABEN!$A$46</f>
        <v>0</v>
      </c>
      <c r="C3305" s="117" t="s">
        <v>18</v>
      </c>
      <c r="D3305" s="117"/>
      <c r="E3305" s="117"/>
      <c r="F3305" s="117"/>
      <c r="G3305" s="117"/>
      <c r="H3305" s="117"/>
      <c r="I3305" s="216"/>
      <c r="J3305" s="216"/>
      <c r="K3305" s="216"/>
      <c r="L3305" s="216"/>
      <c r="M3305" s="216"/>
      <c r="N3305" s="216"/>
      <c r="O3305" s="216"/>
      <c r="P3305" s="216"/>
      <c r="Q3305" s="216"/>
      <c r="R3305" s="216"/>
      <c r="S3305" s="216"/>
      <c r="T3305" s="216"/>
      <c r="U3305" s="216"/>
      <c r="V3305" s="216"/>
    </row>
    <row r="3306" spans="1:22" x14ac:dyDescent="0.3">
      <c r="A3306" s="117"/>
      <c r="B3306" s="117"/>
      <c r="C3306" s="117"/>
      <c r="D3306" s="117"/>
      <c r="E3306" s="117"/>
      <c r="F3306" s="117"/>
      <c r="G3306" s="117"/>
      <c r="H3306" s="117"/>
      <c r="I3306" s="216"/>
      <c r="J3306" s="216"/>
      <c r="K3306" s="216"/>
      <c r="L3306" s="216"/>
      <c r="M3306" s="216"/>
      <c r="N3306" s="216"/>
      <c r="O3306" s="216"/>
      <c r="P3306" s="216"/>
      <c r="Q3306" s="216"/>
      <c r="R3306" s="216"/>
      <c r="S3306" s="216"/>
      <c r="T3306" s="216"/>
      <c r="U3306" s="216"/>
      <c r="V3306" s="216"/>
    </row>
    <row r="3307" spans="1:22" x14ac:dyDescent="0.3">
      <c r="A3307" s="117" t="s">
        <v>11</v>
      </c>
      <c r="B3307" s="117" t="e">
        <f>(B3305*M3304-A3304*I3304)</f>
        <v>#VALUE!</v>
      </c>
      <c r="C3307" s="117" t="s">
        <v>19</v>
      </c>
      <c r="D3307" s="117"/>
      <c r="E3307" s="117" t="s">
        <v>40</v>
      </c>
      <c r="F3307" s="117"/>
      <c r="G3307" s="117"/>
      <c r="H3307" s="117"/>
      <c r="I3307" s="216"/>
      <c r="J3307" s="216"/>
      <c r="K3307" s="216"/>
      <c r="L3307" s="216"/>
      <c r="M3307" s="216"/>
      <c r="N3307" s="216"/>
      <c r="O3307" s="216"/>
      <c r="P3307" s="216"/>
      <c r="Q3307" s="216"/>
      <c r="R3307" s="216"/>
      <c r="S3307" s="216"/>
      <c r="T3307" s="216"/>
      <c r="U3307" s="216"/>
      <c r="V3307" s="216"/>
    </row>
    <row r="3308" spans="1:22" x14ac:dyDescent="0.3">
      <c r="A3308" s="117"/>
      <c r="B3308" s="117"/>
      <c r="C3308" s="117"/>
      <c r="D3308" s="117"/>
      <c r="E3308" s="117"/>
      <c r="F3308" s="117"/>
      <c r="G3308" s="117"/>
      <c r="H3308" s="117"/>
      <c r="I3308" s="216"/>
      <c r="J3308" s="216"/>
      <c r="K3308" s="216"/>
      <c r="L3308" s="216"/>
      <c r="M3308" s="216"/>
      <c r="N3308" s="216"/>
      <c r="O3308" s="216"/>
      <c r="P3308" s="216"/>
      <c r="Q3308" s="216"/>
      <c r="R3308" s="216"/>
      <c r="S3308" s="216"/>
      <c r="T3308" s="216"/>
      <c r="U3308" s="216"/>
      <c r="V3308" s="216"/>
    </row>
    <row r="3309" spans="1:22" x14ac:dyDescent="0.3">
      <c r="A3309" s="117" t="s">
        <v>16</v>
      </c>
      <c r="B3309" s="117" t="e">
        <f>(B3305*B3304-A3304^2)</f>
        <v>#VALUE!</v>
      </c>
      <c r="C3309" s="117" t="s">
        <v>0</v>
      </c>
      <c r="D3309" s="117"/>
      <c r="E3309" s="117" t="s">
        <v>41</v>
      </c>
      <c r="F3309" s="117"/>
      <c r="G3309" s="117"/>
      <c r="H3309" s="117"/>
      <c r="I3309" s="216"/>
      <c r="J3309" s="216"/>
      <c r="K3309" s="216"/>
      <c r="L3309" s="216"/>
      <c r="M3309" s="216"/>
      <c r="N3309" s="216"/>
      <c r="O3309" s="216"/>
      <c r="P3309" s="216"/>
      <c r="Q3309" s="216"/>
      <c r="R3309" s="216"/>
      <c r="S3309" s="216"/>
      <c r="T3309" s="216"/>
      <c r="U3309" s="216"/>
      <c r="V3309" s="216"/>
    </row>
    <row r="3310" spans="1:22" x14ac:dyDescent="0.3">
      <c r="A3310" s="117"/>
      <c r="B3310" s="117"/>
      <c r="C3310" s="117"/>
      <c r="D3310" s="117"/>
      <c r="E3310" s="117"/>
      <c r="F3310" s="117"/>
      <c r="G3310" s="117"/>
      <c r="H3310" s="117"/>
      <c r="I3310" s="216"/>
      <c r="J3310" s="216"/>
      <c r="K3310" s="216"/>
      <c r="L3310" s="216"/>
      <c r="M3310" s="216"/>
      <c r="N3310" s="216"/>
      <c r="O3310" s="216"/>
      <c r="P3310" s="216"/>
      <c r="Q3310" s="216"/>
      <c r="R3310" s="216"/>
      <c r="S3310" s="216"/>
      <c r="T3310" s="216"/>
      <c r="U3310" s="216"/>
      <c r="V3310" s="216"/>
    </row>
    <row r="3311" spans="1:22" x14ac:dyDescent="0.3">
      <c r="A3311" s="117" t="s">
        <v>15</v>
      </c>
      <c r="B3311" s="117">
        <f>(B3305*K3304-(I3304^2))</f>
        <v>0</v>
      </c>
      <c r="C3311" s="117"/>
      <c r="D3311" s="117"/>
      <c r="E3311" s="117"/>
      <c r="F3311" s="117"/>
      <c r="G3311" s="117"/>
      <c r="H3311" s="117"/>
      <c r="I3311" s="216"/>
      <c r="J3311" s="216"/>
      <c r="K3311" s="216"/>
      <c r="L3311" s="216"/>
      <c r="M3311" s="216"/>
      <c r="N3311" s="216"/>
      <c r="O3311" s="216"/>
      <c r="P3311" s="216"/>
      <c r="Q3311" s="216"/>
      <c r="R3311" s="216"/>
      <c r="S3311" s="216"/>
      <c r="T3311" s="216"/>
      <c r="U3311" s="216"/>
      <c r="V3311" s="216"/>
    </row>
    <row r="3312" spans="1:22" x14ac:dyDescent="0.3">
      <c r="A3312" s="117"/>
      <c r="B3312" s="117"/>
      <c r="C3312" s="117"/>
      <c r="D3312" s="117"/>
      <c r="E3312" s="117"/>
      <c r="F3312" s="117"/>
      <c r="G3312" s="117"/>
      <c r="H3312" s="117"/>
      <c r="I3312" s="216"/>
      <c r="J3312" s="216"/>
      <c r="K3312" s="216"/>
      <c r="L3312" s="216"/>
      <c r="M3312" s="216"/>
      <c r="N3312" s="216"/>
      <c r="O3312" s="216"/>
      <c r="P3312" s="216"/>
      <c r="Q3312" s="216"/>
      <c r="R3312" s="216"/>
      <c r="S3312" s="216"/>
      <c r="T3312" s="216"/>
      <c r="U3312" s="216"/>
      <c r="V3312" s="216"/>
    </row>
    <row r="3313" spans="1:22" x14ac:dyDescent="0.3">
      <c r="A3313" s="117"/>
      <c r="B3313" s="117"/>
      <c r="C3313" s="117" t="s">
        <v>35</v>
      </c>
      <c r="D3313" s="117"/>
      <c r="E3313" s="117"/>
      <c r="F3313" s="117" t="e">
        <f>ABS(B3307)/((B3309*B3311)^0.5)</f>
        <v>#VALUE!</v>
      </c>
      <c r="G3313" s="117"/>
      <c r="H3313" s="117"/>
      <c r="I3313" s="216"/>
      <c r="J3313" s="216"/>
      <c r="K3313" s="216"/>
      <c r="L3313" s="216"/>
      <c r="M3313" s="216"/>
      <c r="N3313" s="216"/>
      <c r="O3313" s="216"/>
      <c r="P3313" s="216"/>
      <c r="Q3313" s="216"/>
      <c r="R3313" s="216"/>
      <c r="S3313" s="216"/>
      <c r="T3313" s="216"/>
      <c r="U3313" s="216"/>
      <c r="V3313" s="216"/>
    </row>
    <row r="3314" spans="1:22" x14ac:dyDescent="0.3">
      <c r="A3314" s="117"/>
      <c r="B3314" s="117"/>
      <c r="C3314" s="117"/>
      <c r="D3314" s="117"/>
      <c r="E3314" s="117"/>
      <c r="F3314" s="117"/>
      <c r="G3314" s="117"/>
      <c r="H3314" s="117"/>
      <c r="I3314" s="216"/>
      <c r="J3314" s="216"/>
      <c r="K3314" s="216"/>
      <c r="L3314" s="216"/>
      <c r="M3314" s="216"/>
      <c r="N3314" s="216"/>
      <c r="O3314" s="216"/>
      <c r="P3314" s="216"/>
      <c r="Q3314" s="216"/>
      <c r="R3314" s="216"/>
      <c r="S3314" s="216"/>
      <c r="T3314" s="216"/>
      <c r="U3314" s="216"/>
      <c r="V3314" s="216"/>
    </row>
    <row r="3315" spans="1:22" x14ac:dyDescent="0.3">
      <c r="A3315" s="117"/>
      <c r="B3315" s="117"/>
      <c r="C3315" s="117" t="s">
        <v>36</v>
      </c>
      <c r="D3315" s="117"/>
      <c r="E3315" s="117"/>
      <c r="F3315" s="117" t="e">
        <f>IF(D3323*F3323=0,0,F3313)</f>
        <v>#VALUE!</v>
      </c>
      <c r="G3315" s="117"/>
      <c r="H3315" s="117"/>
      <c r="I3315" s="216"/>
      <c r="J3315" s="216"/>
      <c r="K3315" s="216"/>
      <c r="L3315" s="216"/>
      <c r="M3315" s="216"/>
      <c r="N3315" s="216"/>
      <c r="O3315" s="216"/>
      <c r="P3315" s="216"/>
      <c r="Q3315" s="216"/>
      <c r="R3315" s="216"/>
      <c r="S3315" s="216"/>
      <c r="T3315" s="216"/>
      <c r="U3315" s="216"/>
      <c r="V3315" s="216"/>
    </row>
    <row r="3316" spans="1:22" x14ac:dyDescent="0.3">
      <c r="A3316" s="117"/>
      <c r="B3316" s="117"/>
      <c r="C3316" s="117"/>
      <c r="D3316" s="117"/>
      <c r="E3316" s="117"/>
      <c r="F3316" s="117"/>
      <c r="G3316" s="117"/>
      <c r="H3316" s="117"/>
      <c r="I3316" s="216"/>
      <c r="J3316" s="216"/>
      <c r="K3316" s="216"/>
      <c r="L3316" s="216"/>
      <c r="M3316" s="216"/>
      <c r="N3316" s="216"/>
      <c r="O3316" s="216"/>
      <c r="P3316" s="216"/>
      <c r="Q3316" s="216"/>
      <c r="R3316" s="216"/>
      <c r="S3316" s="216"/>
      <c r="T3316" s="216"/>
      <c r="U3316" s="216"/>
      <c r="V3316" s="216"/>
    </row>
    <row r="3317" spans="1:22" x14ac:dyDescent="0.3">
      <c r="A3317" s="117"/>
      <c r="B3317" s="117"/>
      <c r="C3317" s="117" t="s">
        <v>28</v>
      </c>
      <c r="D3317" s="117" t="e">
        <f>(I3304-F3317*A3304)/B3305</f>
        <v>#VALUE!</v>
      </c>
      <c r="E3317" s="117" t="s">
        <v>31</v>
      </c>
      <c r="F3317" s="117" t="e">
        <f>(B3307/B3309)</f>
        <v>#VALUE!</v>
      </c>
      <c r="G3317" s="117"/>
      <c r="H3317" s="117"/>
      <c r="I3317" s="216"/>
      <c r="J3317" s="216"/>
      <c r="K3317" s="216"/>
      <c r="L3317" s="216"/>
      <c r="M3317" s="216"/>
      <c r="N3317" s="216"/>
      <c r="O3317" s="216"/>
      <c r="P3317" s="216"/>
      <c r="Q3317" s="216"/>
      <c r="R3317" s="216"/>
      <c r="S3317" s="216"/>
      <c r="T3317" s="216"/>
      <c r="U3317" s="216"/>
      <c r="V3317" s="216"/>
    </row>
    <row r="3318" spans="1:22" x14ac:dyDescent="0.3">
      <c r="A3318" s="117"/>
      <c r="B3318" s="117"/>
      <c r="C3318" s="117"/>
      <c r="D3318" s="117"/>
      <c r="E3318" s="117"/>
      <c r="F3318" s="117"/>
      <c r="G3318" s="117"/>
      <c r="H3318" s="117"/>
      <c r="I3318" s="216"/>
      <c r="J3318" s="216"/>
      <c r="K3318" s="216"/>
      <c r="L3318" s="216"/>
      <c r="M3318" s="216"/>
      <c r="N3318" s="216"/>
      <c r="O3318" s="216"/>
      <c r="P3318" s="216"/>
      <c r="Q3318" s="216"/>
      <c r="R3318" s="216"/>
      <c r="S3318" s="216"/>
      <c r="T3318" s="216"/>
      <c r="U3318" s="216"/>
      <c r="V3318" s="216"/>
    </row>
    <row r="3319" spans="1:22" x14ac:dyDescent="0.3">
      <c r="A3319" s="117"/>
      <c r="B3319" s="117"/>
      <c r="C3319" s="117" t="s">
        <v>29</v>
      </c>
      <c r="D3319" s="117" t="e">
        <f>((2.71828184^(-D3317/F3317)))-ABS(V3263-W3263)</f>
        <v>#VALUE!</v>
      </c>
      <c r="E3319" s="117" t="s">
        <v>32</v>
      </c>
      <c r="F3319" s="117">
        <f>'FALL A+F'!$F$159</f>
        <v>0</v>
      </c>
      <c r="G3319" s="117"/>
      <c r="H3319" s="117"/>
      <c r="I3319" s="216"/>
      <c r="J3319" s="216"/>
      <c r="K3319" s="216"/>
      <c r="L3319" s="216"/>
      <c r="M3319" s="216"/>
      <c r="N3319" s="216"/>
      <c r="O3319" s="216"/>
      <c r="P3319" s="216"/>
      <c r="Q3319" s="216"/>
      <c r="R3319" s="216"/>
      <c r="S3319" s="216"/>
      <c r="T3319" s="216"/>
      <c r="U3319" s="216"/>
      <c r="V3319" s="216"/>
    </row>
    <row r="3320" spans="1:22" x14ac:dyDescent="0.3">
      <c r="A3320" s="117"/>
      <c r="B3320" s="117"/>
      <c r="C3320" s="117"/>
      <c r="D3320" s="117"/>
      <c r="E3320" s="117"/>
      <c r="F3320" s="117"/>
      <c r="G3320" s="117"/>
      <c r="H3320" s="117"/>
      <c r="I3320" s="216"/>
      <c r="J3320" s="216"/>
      <c r="K3320" s="216"/>
      <c r="L3320" s="216"/>
      <c r="M3320" s="216"/>
      <c r="N3320" s="216"/>
      <c r="O3320" s="216"/>
      <c r="P3320" s="216"/>
      <c r="Q3320" s="216"/>
      <c r="R3320" s="216"/>
      <c r="S3320" s="216"/>
      <c r="T3320" s="216"/>
      <c r="U3320" s="216"/>
      <c r="V3320" s="216"/>
    </row>
    <row r="3321" spans="1:22" x14ac:dyDescent="0.3">
      <c r="A3321" s="117"/>
      <c r="B3321" s="117"/>
      <c r="C3321" s="117" t="s">
        <v>30</v>
      </c>
      <c r="D3321" s="117">
        <f>(E3302+F3321)</f>
        <v>79.2</v>
      </c>
      <c r="E3321" s="117" t="s">
        <v>20</v>
      </c>
      <c r="F3321" s="117">
        <f>(MAX(B3182:B3221)-MIN(B3182:B3221))*7.8</f>
        <v>70.2</v>
      </c>
      <c r="G3321" s="117"/>
      <c r="H3321" s="117"/>
      <c r="I3321" s="216"/>
      <c r="J3321" s="216"/>
      <c r="K3321" s="216"/>
      <c r="L3321" s="216"/>
      <c r="M3321" s="216"/>
      <c r="N3321" s="216"/>
      <c r="O3321" s="216"/>
      <c r="P3321" s="216"/>
      <c r="Q3321" s="216"/>
      <c r="R3321" s="216"/>
      <c r="S3321" s="216"/>
      <c r="T3321" s="216"/>
      <c r="U3321" s="216"/>
      <c r="V3321" s="216"/>
    </row>
    <row r="3322" spans="1:22" x14ac:dyDescent="0.3">
      <c r="A3322" s="117"/>
      <c r="B3322" s="117"/>
      <c r="C3322" s="117"/>
      <c r="D3322" s="117"/>
      <c r="E3322" s="117"/>
      <c r="F3322" s="117"/>
      <c r="G3322" s="117"/>
      <c r="H3322" s="117"/>
      <c r="I3322" s="216"/>
      <c r="J3322" s="216"/>
      <c r="K3322" s="216"/>
      <c r="L3322" s="216"/>
      <c r="M3322" s="216"/>
      <c r="N3322" s="216"/>
      <c r="O3322" s="216"/>
      <c r="P3322" s="216"/>
      <c r="Q3322" s="216"/>
      <c r="R3322" s="216"/>
      <c r="S3322" s="216"/>
      <c r="T3322" s="216"/>
      <c r="U3322" s="216"/>
      <c r="V3322" s="216"/>
    </row>
    <row r="3323" spans="1:22" x14ac:dyDescent="0.3">
      <c r="A3323" s="117"/>
      <c r="B3323" s="117"/>
      <c r="C3323" s="117" t="s">
        <v>22</v>
      </c>
      <c r="D3323" s="117" t="e">
        <f>IF(A3302&lt;D3319,0,F3313)</f>
        <v>#VALUE!</v>
      </c>
      <c r="E3323" s="117" t="s">
        <v>24</v>
      </c>
      <c r="F3323" s="117" t="e">
        <f>IF(A3263&gt;D3319,0,D3319)</f>
        <v>#VALUE!</v>
      </c>
      <c r="G3323" s="117"/>
      <c r="H3323" s="117"/>
      <c r="I3323" s="216"/>
      <c r="J3323" s="216"/>
      <c r="K3323" s="216"/>
      <c r="L3323" s="216"/>
      <c r="M3323" s="216"/>
      <c r="N3323" s="216"/>
      <c r="O3323" s="216"/>
      <c r="P3323" s="216"/>
      <c r="Q3323" s="216"/>
      <c r="R3323" s="216"/>
      <c r="S3323" s="216"/>
      <c r="T3323" s="216"/>
      <c r="U3323" s="216"/>
      <c r="V3323" s="216"/>
    </row>
    <row r="3324" spans="1:22" x14ac:dyDescent="0.3">
      <c r="A3324" s="117"/>
      <c r="B3324" s="117"/>
      <c r="C3324" s="117"/>
      <c r="D3324" s="117"/>
      <c r="E3324" s="117"/>
      <c r="F3324" s="117"/>
      <c r="G3324" s="117"/>
      <c r="H3324" s="117"/>
      <c r="I3324" s="216"/>
      <c r="J3324" s="216"/>
      <c r="K3324" s="216"/>
      <c r="L3324" s="216"/>
      <c r="M3324" s="216"/>
      <c r="N3324" s="216"/>
      <c r="O3324" s="216"/>
      <c r="P3324" s="216"/>
      <c r="Q3324" s="216"/>
      <c r="R3324" s="216"/>
      <c r="S3324" s="216"/>
      <c r="T3324" s="216"/>
      <c r="U3324" s="216"/>
      <c r="V3324" s="216"/>
    </row>
    <row r="3325" spans="1:22" x14ac:dyDescent="0.3">
      <c r="A3325" s="117"/>
      <c r="B3325" s="117"/>
      <c r="C3325" s="117" t="s">
        <v>23</v>
      </c>
      <c r="D3325" s="117" t="s">
        <v>21</v>
      </c>
      <c r="E3325" s="117"/>
      <c r="F3325" s="117"/>
      <c r="G3325" s="117"/>
      <c r="H3325" s="117"/>
      <c r="I3325" s="216"/>
      <c r="J3325" s="216"/>
      <c r="K3325" s="216"/>
      <c r="L3325" s="216"/>
      <c r="M3325" s="216"/>
      <c r="N3325" s="216"/>
      <c r="O3325" s="216"/>
      <c r="P3325" s="216"/>
      <c r="Q3325" s="216"/>
      <c r="R3325" s="216"/>
      <c r="S3325" s="216"/>
      <c r="T3325" s="216"/>
      <c r="U3325" s="216"/>
      <c r="V3325" s="216"/>
    </row>
    <row r="3326" spans="1:22" x14ac:dyDescent="0.3">
      <c r="A3326" s="117"/>
      <c r="B3326" s="117"/>
      <c r="C3326" s="117"/>
      <c r="D3326" s="117"/>
      <c r="E3326" s="117"/>
      <c r="F3326" s="117"/>
      <c r="G3326" s="117"/>
      <c r="H3326" s="117"/>
      <c r="I3326" s="216"/>
      <c r="J3326" s="216"/>
      <c r="K3326" s="216"/>
      <c r="L3326" s="216"/>
      <c r="M3326" s="216"/>
      <c r="N3326" s="216"/>
      <c r="O3326" s="216"/>
      <c r="P3326" s="216"/>
      <c r="Q3326" s="216"/>
      <c r="R3326" s="216"/>
      <c r="S3326" s="216"/>
      <c r="T3326" s="216"/>
      <c r="U3326" s="216"/>
      <c r="V3326" s="216"/>
    </row>
    <row r="3327" spans="1:22" x14ac:dyDescent="0.3">
      <c r="A3327" s="117"/>
      <c r="B3327" s="117"/>
      <c r="C3327" s="117"/>
      <c r="D3327" s="117"/>
      <c r="E3327" s="117"/>
      <c r="F3327" s="117"/>
      <c r="G3327" s="117"/>
      <c r="H3327" s="117"/>
      <c r="I3327" s="216"/>
      <c r="J3327" s="216"/>
      <c r="K3327" s="216"/>
      <c r="L3327" s="216"/>
      <c r="M3327" s="216"/>
      <c r="N3327" s="216"/>
      <c r="O3327" s="216"/>
      <c r="P3327" s="216"/>
      <c r="Q3327" s="216"/>
      <c r="R3327" s="216"/>
      <c r="S3327" s="216"/>
      <c r="T3327" s="216"/>
      <c r="U3327" s="216"/>
      <c r="V3327" s="216"/>
    </row>
    <row r="3328" spans="1:22" x14ac:dyDescent="0.3">
      <c r="A3328" s="117"/>
      <c r="B3328" s="117"/>
      <c r="C3328" s="117" t="s">
        <v>25</v>
      </c>
      <c r="D3328" s="117"/>
      <c r="E3328" s="117"/>
      <c r="F3328" s="117"/>
      <c r="G3328" s="117"/>
      <c r="H3328" s="117"/>
      <c r="I3328" s="216"/>
      <c r="J3328" s="216"/>
      <c r="K3328" s="216"/>
      <c r="L3328" s="216"/>
      <c r="M3328" s="216"/>
      <c r="N3328" s="216"/>
      <c r="O3328" s="216"/>
      <c r="P3328" s="216"/>
      <c r="Q3328" s="216"/>
      <c r="R3328" s="216"/>
      <c r="S3328" s="216"/>
      <c r="T3328" s="216"/>
      <c r="U3328" s="216"/>
      <c r="V3328" s="216"/>
    </row>
    <row r="3329" spans="1:22" x14ac:dyDescent="0.3">
      <c r="A3329" s="117"/>
      <c r="B3329" s="117"/>
      <c r="C3329" s="117"/>
      <c r="D3329" s="117"/>
      <c r="E3329" s="117"/>
      <c r="F3329" s="117"/>
      <c r="G3329" s="117"/>
      <c r="H3329" s="117"/>
      <c r="I3329" s="216"/>
      <c r="J3329" s="216"/>
      <c r="K3329" s="216"/>
      <c r="L3329" s="216"/>
      <c r="M3329" s="216"/>
      <c r="N3329" s="216"/>
      <c r="O3329" s="216"/>
      <c r="P3329" s="216"/>
      <c r="Q3329" s="216"/>
      <c r="R3329" s="216"/>
      <c r="S3329" s="216"/>
      <c r="T3329" s="216"/>
      <c r="U3329" s="216"/>
      <c r="V3329" s="216"/>
    </row>
    <row r="3330" spans="1:22" x14ac:dyDescent="0.3">
      <c r="A3330" s="117"/>
      <c r="B3330" s="117"/>
      <c r="C3330" s="117" t="s">
        <v>26</v>
      </c>
      <c r="D3330" s="117">
        <v>700</v>
      </c>
      <c r="E3330" s="117" t="s">
        <v>33</v>
      </c>
      <c r="F3330" s="117" t="e">
        <f>((2.71828184^(F3317*LN((D3330)+ABS(V3263-W3263)))+D3317)/((2.71828184^(F3317*LN((D3330)+ABS(V3263-W3263)))+D3317)+1))*1</f>
        <v>#VALUE!</v>
      </c>
      <c r="G3330" s="117"/>
      <c r="H3330" s="117"/>
      <c r="I3330" s="216"/>
      <c r="J3330" s="216"/>
      <c r="K3330" s="216"/>
      <c r="L3330" s="216"/>
      <c r="M3330" s="216"/>
      <c r="N3330" s="216"/>
      <c r="O3330" s="216"/>
      <c r="P3330" s="216"/>
      <c r="Q3330" s="216"/>
      <c r="R3330" s="216"/>
      <c r="S3330" s="216"/>
      <c r="T3330" s="216"/>
      <c r="U3330" s="216"/>
      <c r="V3330" s="216"/>
    </row>
    <row r="3331" spans="1:22" x14ac:dyDescent="0.3">
      <c r="A3331" s="117"/>
      <c r="B3331" s="117"/>
      <c r="C3331" s="117" t="s">
        <v>49</v>
      </c>
      <c r="D3331" s="117"/>
      <c r="E3331" s="117"/>
      <c r="F3331" s="117"/>
      <c r="G3331" s="117"/>
      <c r="H3331" s="117"/>
      <c r="I3331" s="216"/>
      <c r="J3331" s="216"/>
      <c r="K3331" s="216"/>
      <c r="L3331" s="216"/>
      <c r="M3331" s="216"/>
      <c r="N3331" s="216"/>
      <c r="O3331" s="216"/>
      <c r="P3331" s="216"/>
      <c r="Q3331" s="216"/>
      <c r="R3331" s="216"/>
      <c r="S3331" s="216"/>
      <c r="T3331" s="216"/>
      <c r="U3331" s="216"/>
      <c r="V3331" s="216"/>
    </row>
    <row r="3332" spans="1:22" x14ac:dyDescent="0.3">
      <c r="A3332" s="117"/>
      <c r="B3332" s="117"/>
      <c r="C3332" s="117"/>
      <c r="D3332" s="117"/>
      <c r="E3332" s="117"/>
      <c r="F3332" s="117"/>
      <c r="G3332" s="117"/>
      <c r="H3332" s="117"/>
      <c r="I3332" s="216"/>
      <c r="J3332" s="216"/>
      <c r="K3332" s="216"/>
      <c r="L3332" s="216"/>
      <c r="M3332" s="216"/>
      <c r="N3332" s="216"/>
      <c r="O3332" s="216"/>
      <c r="P3332" s="216"/>
      <c r="Q3332" s="216"/>
      <c r="R3332" s="216"/>
      <c r="S3332" s="216"/>
      <c r="T3332" s="216"/>
      <c r="U3332" s="216"/>
      <c r="V3332" s="216"/>
    </row>
    <row r="3333" spans="1:22" x14ac:dyDescent="0.3">
      <c r="A3333" s="117"/>
      <c r="B3333" s="117"/>
      <c r="C3333" s="117" t="s">
        <v>27</v>
      </c>
      <c r="D3333" s="117">
        <v>302.83999999999997</v>
      </c>
      <c r="E3333" s="117" t="s">
        <v>34</v>
      </c>
      <c r="F3333" s="117" t="e">
        <f>(2.71828184^((LN((D3333/D3321)/(1-(D3333/D3321)))-D3317)/F3317))</f>
        <v>#NUM!</v>
      </c>
      <c r="G3333" s="117"/>
      <c r="H3333" s="117"/>
      <c r="I3333" s="216"/>
      <c r="J3333" s="216"/>
      <c r="K3333" s="216"/>
      <c r="L3333" s="216"/>
      <c r="M3333" s="216"/>
      <c r="N3333" s="216"/>
      <c r="O3333" s="216"/>
      <c r="P3333" s="216"/>
      <c r="Q3333" s="216"/>
      <c r="R3333" s="216"/>
      <c r="S3333" s="216"/>
      <c r="T3333" s="216"/>
      <c r="U3333" s="216"/>
      <c r="V3333" s="216"/>
    </row>
    <row r="3334" spans="1:22" x14ac:dyDescent="0.3">
      <c r="A3334" s="117"/>
      <c r="B3334" s="117"/>
      <c r="C3334" s="117" t="s">
        <v>38</v>
      </c>
      <c r="D3334" s="117"/>
      <c r="E3334" s="117"/>
      <c r="F3334" s="117"/>
      <c r="G3334" s="117"/>
      <c r="H3334" s="117"/>
      <c r="I3334" s="216"/>
      <c r="J3334" s="216"/>
      <c r="K3334" s="216"/>
      <c r="L3334" s="216"/>
      <c r="M3334" s="216"/>
      <c r="N3334" s="216"/>
      <c r="O3334" s="216"/>
      <c r="P3334" s="216"/>
      <c r="Q3334" s="216"/>
      <c r="R3334" s="216"/>
      <c r="S3334" s="216"/>
      <c r="T3334" s="216"/>
      <c r="U3334" s="216"/>
      <c r="V3334" s="216"/>
    </row>
    <row r="3335" spans="1:22" x14ac:dyDescent="0.3">
      <c r="A3335" s="117"/>
      <c r="B3335" s="117"/>
      <c r="C3335" s="117" t="s">
        <v>39</v>
      </c>
      <c r="D3335" s="117"/>
      <c r="E3335" s="117"/>
      <c r="F3335" s="117"/>
      <c r="G3335" s="117"/>
      <c r="H3335" s="117"/>
      <c r="I3335" s="216"/>
      <c r="J3335" s="216"/>
      <c r="K3335" s="216"/>
      <c r="L3335" s="216"/>
      <c r="M3335" s="216"/>
      <c r="N3335" s="216"/>
      <c r="O3335" s="216"/>
      <c r="P3335" s="216"/>
      <c r="Q3335" s="216"/>
      <c r="R3335" s="216"/>
      <c r="S3335" s="216"/>
      <c r="T3335" s="216"/>
      <c r="U3335" s="216"/>
      <c r="V3335" s="216"/>
    </row>
    <row r="3336" spans="1:22" x14ac:dyDescent="0.3">
      <c r="A3336" s="117"/>
      <c r="B3336" s="117"/>
      <c r="C3336" s="117"/>
      <c r="D3336" s="117"/>
      <c r="E3336" s="117"/>
      <c r="F3336" s="117"/>
      <c r="G3336" s="117"/>
      <c r="H3336" s="117"/>
      <c r="I3336" s="216"/>
      <c r="J3336" s="216"/>
      <c r="K3336" s="216"/>
      <c r="L3336" s="216"/>
      <c r="M3336" s="216"/>
      <c r="N3336" s="216"/>
      <c r="O3336" s="216"/>
      <c r="P3336" s="216"/>
      <c r="Q3336" s="216"/>
      <c r="R3336" s="216"/>
      <c r="S3336" s="216"/>
      <c r="T3336" s="216"/>
      <c r="U3336" s="216"/>
      <c r="V3336" s="216"/>
    </row>
    <row r="3337" spans="1:22" x14ac:dyDescent="0.3">
      <c r="A3337" s="117"/>
      <c r="B3337" s="117"/>
      <c r="C3337" s="117"/>
      <c r="D3337" s="117"/>
      <c r="E3337" s="117"/>
      <c r="F3337" s="117"/>
      <c r="G3337" s="117"/>
      <c r="H3337" s="117"/>
      <c r="I3337" s="216"/>
      <c r="J3337" s="216"/>
      <c r="K3337" s="216"/>
      <c r="L3337" s="216"/>
      <c r="M3337" s="216"/>
      <c r="N3337" s="216"/>
      <c r="O3337" s="216"/>
      <c r="P3337" s="216"/>
      <c r="Q3337" s="216"/>
      <c r="R3337" s="216"/>
      <c r="S3337" s="216"/>
      <c r="T3337" s="216"/>
      <c r="U3337" s="216"/>
      <c r="V3337" s="216"/>
    </row>
    <row r="3338" spans="1:22" x14ac:dyDescent="0.3">
      <c r="A3338" s="117"/>
      <c r="B3338" s="117"/>
      <c r="C3338" s="117"/>
      <c r="D3338" s="117"/>
      <c r="E3338" s="117"/>
      <c r="F3338" s="117"/>
      <c r="G3338" s="117"/>
      <c r="H3338" s="117"/>
    </row>
    <row r="3339" spans="1:22" x14ac:dyDescent="0.3">
      <c r="A3339" s="117"/>
      <c r="B3339" s="117"/>
      <c r="C3339" s="117"/>
      <c r="D3339" s="117"/>
      <c r="E3339" s="117"/>
      <c r="F3339" s="117"/>
      <c r="G3339" s="117"/>
      <c r="H3339" s="117"/>
    </row>
    <row r="3340" spans="1:22" x14ac:dyDescent="0.3">
      <c r="A3340" s="117"/>
      <c r="B3340" s="117"/>
      <c r="C3340" s="117"/>
      <c r="D3340" s="117"/>
      <c r="E3340" s="117"/>
      <c r="F3340" s="117"/>
      <c r="G3340" s="117"/>
      <c r="H3340" s="117"/>
    </row>
    <row r="3341" spans="1:22" x14ac:dyDescent="0.3">
      <c r="A3341" s="117"/>
      <c r="B3341" s="117"/>
      <c r="C3341" s="117"/>
      <c r="D3341" s="117"/>
      <c r="E3341" s="117"/>
      <c r="F3341" s="117"/>
      <c r="G3341" s="117"/>
      <c r="H3341" s="117"/>
    </row>
    <row r="3342" spans="1:22" x14ac:dyDescent="0.3">
      <c r="A3342" s="117"/>
      <c r="B3342" s="117"/>
      <c r="C3342" s="117"/>
      <c r="D3342" s="117"/>
      <c r="E3342" s="117"/>
      <c r="F3342" s="117"/>
      <c r="G3342" s="117"/>
      <c r="H3342" s="117"/>
    </row>
    <row r="3343" spans="1:22" x14ac:dyDescent="0.3">
      <c r="A3343" s="117"/>
      <c r="B3343" s="117"/>
      <c r="C3343" s="117"/>
      <c r="D3343" s="117"/>
      <c r="E3343" s="117"/>
      <c r="F3343" s="117"/>
      <c r="G3343" s="117"/>
      <c r="H3343" s="117"/>
    </row>
    <row r="3344" spans="1:22" x14ac:dyDescent="0.3">
      <c r="A3344" s="117"/>
      <c r="B3344" s="117"/>
      <c r="C3344" s="117"/>
      <c r="D3344" s="117"/>
      <c r="E3344" s="117"/>
      <c r="F3344" s="117"/>
      <c r="G3344" s="117"/>
      <c r="H3344" s="117"/>
    </row>
    <row r="3345" spans="1:8" x14ac:dyDescent="0.3">
      <c r="A3345" s="117"/>
      <c r="B3345" s="117"/>
      <c r="C3345" s="117"/>
      <c r="D3345" s="117"/>
      <c r="E3345" s="117"/>
      <c r="F3345" s="117"/>
      <c r="G3345" s="117"/>
      <c r="H3345" s="117"/>
    </row>
    <row r="3346" spans="1:8" x14ac:dyDescent="0.3">
      <c r="A3346" s="117"/>
      <c r="B3346" s="117"/>
      <c r="C3346" s="117"/>
      <c r="D3346" s="117"/>
      <c r="E3346" s="117"/>
      <c r="F3346" s="117"/>
      <c r="G3346" s="117"/>
      <c r="H3346" s="117"/>
    </row>
    <row r="3347" spans="1:8" x14ac:dyDescent="0.3">
      <c r="A3347" s="117"/>
      <c r="B3347" s="117"/>
      <c r="C3347" s="117"/>
      <c r="D3347" s="117"/>
      <c r="E3347" s="117"/>
      <c r="F3347" s="117"/>
      <c r="G3347" s="117"/>
      <c r="H3347" s="117"/>
    </row>
    <row r="3348" spans="1:8" x14ac:dyDescent="0.3">
      <c r="A3348" s="117"/>
      <c r="B3348" s="117"/>
      <c r="C3348" s="117"/>
      <c r="D3348" s="117"/>
      <c r="E3348" s="117"/>
      <c r="F3348" s="117"/>
      <c r="G3348" s="117"/>
      <c r="H3348" s="117"/>
    </row>
    <row r="3349" spans="1:8" x14ac:dyDescent="0.3">
      <c r="A3349" s="117"/>
      <c r="B3349" s="117"/>
      <c r="C3349" s="117"/>
      <c r="D3349" s="117"/>
      <c r="E3349" s="117"/>
      <c r="F3349" s="117"/>
      <c r="G3349" s="117"/>
      <c r="H3349" s="117"/>
    </row>
    <row r="3350" spans="1:8" x14ac:dyDescent="0.3">
      <c r="A3350" s="117"/>
      <c r="B3350" s="117"/>
      <c r="C3350" s="117"/>
      <c r="D3350" s="117"/>
      <c r="E3350" s="117"/>
      <c r="F3350" s="117"/>
      <c r="G3350" s="117"/>
      <c r="H3350" s="117"/>
    </row>
    <row r="3351" spans="1:8" x14ac:dyDescent="0.3">
      <c r="A3351" s="117"/>
      <c r="B3351" s="117"/>
      <c r="C3351" s="117"/>
      <c r="D3351" s="117"/>
      <c r="E3351" s="117"/>
      <c r="F3351" s="117"/>
      <c r="G3351" s="117"/>
      <c r="H3351" s="117"/>
    </row>
    <row r="3352" spans="1:8" x14ac:dyDescent="0.3">
      <c r="A3352" s="117"/>
      <c r="B3352" s="117"/>
      <c r="C3352" s="117"/>
      <c r="D3352" s="117"/>
      <c r="E3352" s="117"/>
      <c r="F3352" s="117"/>
      <c r="G3352" s="117"/>
      <c r="H3352" s="117"/>
    </row>
    <row r="3353" spans="1:8" x14ac:dyDescent="0.3">
      <c r="A3353" s="117"/>
      <c r="B3353" s="117"/>
      <c r="C3353" s="117"/>
      <c r="D3353" s="117"/>
      <c r="E3353" s="117"/>
      <c r="F3353" s="117"/>
      <c r="G3353" s="117"/>
      <c r="H3353" s="117"/>
    </row>
    <row r="3354" spans="1:8" x14ac:dyDescent="0.3">
      <c r="A3354" s="117"/>
      <c r="B3354" s="117"/>
      <c r="C3354" s="117"/>
      <c r="D3354" s="117"/>
      <c r="E3354" s="117"/>
      <c r="F3354" s="117"/>
      <c r="G3354" s="117"/>
      <c r="H3354" s="117"/>
    </row>
    <row r="3355" spans="1:8" x14ac:dyDescent="0.3">
      <c r="A3355" s="117"/>
      <c r="B3355" s="117"/>
      <c r="C3355" s="117"/>
      <c r="D3355" s="117"/>
      <c r="E3355" s="117"/>
      <c r="F3355" s="117"/>
      <c r="G3355" s="117"/>
      <c r="H3355" s="117"/>
    </row>
    <row r="3356" spans="1:8" x14ac:dyDescent="0.3">
      <c r="A3356" s="117"/>
      <c r="B3356" s="117"/>
      <c r="C3356" s="117"/>
      <c r="D3356" s="117"/>
      <c r="E3356" s="117"/>
      <c r="F3356" s="117"/>
      <c r="G3356" s="117"/>
      <c r="H3356" s="117"/>
    </row>
    <row r="3357" spans="1:8" x14ac:dyDescent="0.3">
      <c r="A3357" s="117"/>
      <c r="B3357" s="117"/>
      <c r="C3357" s="117"/>
      <c r="D3357" s="117"/>
      <c r="E3357" s="117"/>
      <c r="F3357" s="117"/>
      <c r="G3357" s="117"/>
      <c r="H3357" s="117"/>
    </row>
    <row r="3358" spans="1:8" x14ac:dyDescent="0.3">
      <c r="A3358" s="117"/>
      <c r="B3358" s="117"/>
      <c r="C3358" s="117"/>
      <c r="D3358" s="117"/>
      <c r="E3358" s="117"/>
      <c r="F3358" s="117"/>
      <c r="G3358" s="117"/>
      <c r="H3358" s="117"/>
    </row>
    <row r="3359" spans="1:8" x14ac:dyDescent="0.3">
      <c r="A3359" s="117"/>
      <c r="B3359" s="117"/>
      <c r="C3359" s="117"/>
      <c r="D3359" s="117"/>
      <c r="E3359" s="117"/>
      <c r="F3359" s="117"/>
      <c r="G3359" s="117"/>
      <c r="H3359" s="117"/>
    </row>
    <row r="3360" spans="1:8" x14ac:dyDescent="0.3">
      <c r="A3360" s="117"/>
      <c r="B3360" s="117"/>
      <c r="C3360" s="117"/>
      <c r="D3360" s="117"/>
      <c r="E3360" s="117"/>
      <c r="F3360" s="117"/>
      <c r="G3360" s="117"/>
      <c r="H3360" s="117"/>
    </row>
    <row r="3361" spans="1:8" x14ac:dyDescent="0.3">
      <c r="A3361" s="117"/>
      <c r="B3361" s="117"/>
      <c r="C3361" s="117"/>
      <c r="D3361" s="117"/>
      <c r="E3361" s="117"/>
      <c r="F3361" s="117"/>
      <c r="G3361" s="117"/>
      <c r="H3361" s="117"/>
    </row>
    <row r="3362" spans="1:8" x14ac:dyDescent="0.3">
      <c r="A3362" s="117"/>
      <c r="B3362" s="117"/>
      <c r="C3362" s="117"/>
      <c r="D3362" s="117"/>
      <c r="E3362" s="117"/>
      <c r="F3362" s="117"/>
      <c r="G3362" s="117"/>
      <c r="H3362" s="117"/>
    </row>
    <row r="3363" spans="1:8" x14ac:dyDescent="0.3">
      <c r="A3363" s="117"/>
      <c r="B3363" s="117"/>
      <c r="C3363" s="117"/>
      <c r="D3363" s="117"/>
      <c r="E3363" s="117"/>
      <c r="F3363" s="117"/>
      <c r="G3363" s="117"/>
      <c r="H3363" s="117"/>
    </row>
    <row r="3364" spans="1:8" x14ac:dyDescent="0.3">
      <c r="A3364" s="117"/>
      <c r="B3364" s="117"/>
      <c r="C3364" s="117"/>
      <c r="D3364" s="117"/>
      <c r="E3364" s="117"/>
      <c r="F3364" s="117"/>
      <c r="G3364" s="117"/>
      <c r="H3364" s="117"/>
    </row>
    <row r="3365" spans="1:8" x14ac:dyDescent="0.3">
      <c r="A3365" s="117"/>
      <c r="B3365" s="117"/>
      <c r="C3365" s="117"/>
      <c r="D3365" s="117"/>
      <c r="E3365" s="117"/>
      <c r="F3365" s="117"/>
      <c r="G3365" s="117"/>
      <c r="H3365" s="117"/>
    </row>
    <row r="3366" spans="1:8" x14ac:dyDescent="0.3">
      <c r="A3366" s="117"/>
      <c r="B3366" s="117"/>
      <c r="C3366" s="117"/>
      <c r="D3366" s="117"/>
      <c r="E3366" s="117"/>
      <c r="F3366" s="117"/>
      <c r="G3366" s="117"/>
      <c r="H3366" s="117"/>
    </row>
    <row r="3367" spans="1:8" x14ac:dyDescent="0.3">
      <c r="A3367" s="117"/>
      <c r="B3367" s="117"/>
      <c r="C3367" s="117"/>
      <c r="D3367" s="117"/>
      <c r="E3367" s="117"/>
      <c r="F3367" s="117"/>
      <c r="G3367" s="117"/>
      <c r="H3367" s="117"/>
    </row>
    <row r="3368" spans="1:8" x14ac:dyDescent="0.3">
      <c r="A3368" s="117"/>
      <c r="B3368" s="117"/>
      <c r="C3368" s="117"/>
      <c r="D3368" s="117"/>
      <c r="E3368" s="117"/>
      <c r="F3368" s="117"/>
      <c r="G3368" s="117"/>
      <c r="H3368" s="117"/>
    </row>
    <row r="3369" spans="1:8" x14ac:dyDescent="0.3">
      <c r="A3369" s="117"/>
      <c r="B3369" s="117"/>
      <c r="C3369" s="117"/>
      <c r="D3369" s="117"/>
      <c r="E3369" s="117"/>
      <c r="F3369" s="117"/>
      <c r="G3369" s="117"/>
      <c r="H3369" s="117"/>
    </row>
    <row r="3370" spans="1:8" x14ac:dyDescent="0.3">
      <c r="A3370" s="117"/>
      <c r="B3370" s="117"/>
      <c r="C3370" s="117"/>
      <c r="D3370" s="117"/>
      <c r="E3370" s="117"/>
      <c r="F3370" s="117"/>
      <c r="G3370" s="117"/>
      <c r="H3370" s="117"/>
    </row>
    <row r="3371" spans="1:8" x14ac:dyDescent="0.3">
      <c r="A3371" s="117"/>
      <c r="B3371" s="117"/>
      <c r="C3371" s="117"/>
      <c r="D3371" s="117"/>
      <c r="E3371" s="117"/>
      <c r="F3371" s="117"/>
      <c r="G3371" s="117"/>
      <c r="H3371" s="117"/>
    </row>
    <row r="3372" spans="1:8" x14ac:dyDescent="0.3">
      <c r="A3372" s="117"/>
      <c r="B3372" s="117"/>
      <c r="C3372" s="117"/>
      <c r="D3372" s="117"/>
      <c r="E3372" s="117"/>
      <c r="F3372" s="117"/>
      <c r="G3372" s="117"/>
      <c r="H3372" s="117"/>
    </row>
    <row r="3373" spans="1:8" x14ac:dyDescent="0.3">
      <c r="A3373" s="117"/>
      <c r="B3373" s="117"/>
      <c r="C3373" s="117"/>
      <c r="D3373" s="117"/>
      <c r="E3373" s="117"/>
      <c r="F3373" s="117"/>
      <c r="G3373" s="117"/>
      <c r="H3373" s="117"/>
    </row>
    <row r="3374" spans="1:8" x14ac:dyDescent="0.3">
      <c r="A3374" s="117"/>
      <c r="B3374" s="117"/>
      <c r="C3374" s="117"/>
      <c r="D3374" s="117"/>
      <c r="E3374" s="117"/>
      <c r="F3374" s="117"/>
      <c r="G3374" s="117"/>
      <c r="H3374" s="117"/>
    </row>
    <row r="3375" spans="1:8" x14ac:dyDescent="0.3">
      <c r="A3375" s="117"/>
      <c r="B3375" s="117"/>
      <c r="C3375" s="117"/>
      <c r="D3375" s="117"/>
      <c r="E3375" s="117"/>
      <c r="F3375" s="117"/>
      <c r="G3375" s="117"/>
      <c r="H3375" s="117"/>
    </row>
    <row r="3376" spans="1:8" x14ac:dyDescent="0.3">
      <c r="A3376" s="117"/>
      <c r="B3376" s="117"/>
      <c r="C3376" s="117"/>
      <c r="D3376" s="117"/>
      <c r="E3376" s="117"/>
      <c r="F3376" s="117"/>
      <c r="G3376" s="117"/>
      <c r="H3376" s="117"/>
    </row>
    <row r="3377" spans="1:8" x14ac:dyDescent="0.3">
      <c r="A3377" s="117"/>
      <c r="B3377" s="117"/>
      <c r="C3377" s="117"/>
      <c r="D3377" s="117"/>
      <c r="E3377" s="117"/>
      <c r="F3377" s="117"/>
      <c r="G3377" s="117"/>
      <c r="H3377" s="117"/>
    </row>
    <row r="3378" spans="1:8" x14ac:dyDescent="0.3">
      <c r="A3378" s="117"/>
      <c r="B3378" s="117"/>
      <c r="C3378" s="117"/>
      <c r="D3378" s="117"/>
      <c r="E3378" s="117"/>
      <c r="F3378" s="117"/>
      <c r="G3378" s="117"/>
      <c r="H3378" s="117"/>
    </row>
    <row r="3379" spans="1:8" x14ac:dyDescent="0.3">
      <c r="A3379" s="117"/>
      <c r="B3379" s="117"/>
      <c r="C3379" s="117"/>
      <c r="D3379" s="117"/>
      <c r="E3379" s="117"/>
      <c r="F3379" s="117"/>
      <c r="G3379" s="117"/>
      <c r="H3379" s="117"/>
    </row>
    <row r="3380" spans="1:8" x14ac:dyDescent="0.3">
      <c r="A3380" s="117"/>
      <c r="B3380" s="117"/>
      <c r="C3380" s="117"/>
      <c r="D3380" s="117"/>
      <c r="E3380" s="117"/>
      <c r="F3380" s="117"/>
      <c r="G3380" s="117"/>
      <c r="H3380" s="117"/>
    </row>
    <row r="3381" spans="1:8" x14ac:dyDescent="0.3">
      <c r="A3381" s="117"/>
      <c r="B3381" s="117"/>
      <c r="C3381" s="117"/>
      <c r="D3381" s="117"/>
      <c r="E3381" s="117"/>
      <c r="F3381" s="117"/>
      <c r="G3381" s="117"/>
      <c r="H3381" s="117"/>
    </row>
    <row r="3382" spans="1:8" x14ac:dyDescent="0.3">
      <c r="A3382" s="117"/>
      <c r="B3382" s="117"/>
      <c r="C3382" s="117"/>
      <c r="D3382" s="117"/>
      <c r="E3382" s="117"/>
      <c r="F3382" s="117"/>
      <c r="G3382" s="117"/>
      <c r="H3382" s="117"/>
    </row>
    <row r="3383" spans="1:8" x14ac:dyDescent="0.3">
      <c r="A3383" s="117"/>
      <c r="B3383" s="117"/>
      <c r="C3383" s="117"/>
      <c r="D3383" s="117"/>
      <c r="E3383" s="117"/>
      <c r="F3383" s="117"/>
      <c r="G3383" s="117"/>
      <c r="H3383" s="117"/>
    </row>
    <row r="3384" spans="1:8" x14ac:dyDescent="0.3">
      <c r="A3384" s="117"/>
      <c r="B3384" s="117"/>
      <c r="C3384" s="117"/>
      <c r="D3384" s="117"/>
      <c r="E3384" s="117"/>
      <c r="F3384" s="117"/>
      <c r="G3384" s="117"/>
      <c r="H3384" s="117"/>
    </row>
    <row r="3385" spans="1:8" x14ac:dyDescent="0.3">
      <c r="A3385" s="117"/>
      <c r="B3385" s="117"/>
      <c r="C3385" s="117"/>
      <c r="D3385" s="117"/>
      <c r="E3385" s="117"/>
      <c r="F3385" s="117"/>
      <c r="G3385" s="117"/>
      <c r="H3385" s="117"/>
    </row>
    <row r="3386" spans="1:8" x14ac:dyDescent="0.3">
      <c r="A3386" s="117"/>
      <c r="B3386" s="117"/>
      <c r="C3386" s="117"/>
      <c r="D3386" s="117"/>
      <c r="E3386" s="117"/>
      <c r="F3386" s="117"/>
      <c r="G3386" s="117"/>
      <c r="H3386" s="117"/>
    </row>
    <row r="3387" spans="1:8" x14ac:dyDescent="0.3">
      <c r="A3387" s="117"/>
      <c r="B3387" s="117"/>
      <c r="C3387" s="117"/>
      <c r="D3387" s="117"/>
      <c r="E3387" s="117"/>
      <c r="F3387" s="117"/>
      <c r="G3387" s="117"/>
      <c r="H3387" s="117"/>
    </row>
    <row r="3388" spans="1:8" x14ac:dyDescent="0.3">
      <c r="A3388" s="117"/>
      <c r="B3388" s="117"/>
      <c r="C3388" s="117"/>
      <c r="D3388" s="117"/>
      <c r="E3388" s="117"/>
      <c r="F3388" s="117"/>
      <c r="G3388" s="117"/>
      <c r="H3388" s="117"/>
    </row>
    <row r="3389" spans="1:8" x14ac:dyDescent="0.3">
      <c r="A3389" s="117"/>
      <c r="B3389" s="117"/>
      <c r="C3389" s="117"/>
      <c r="D3389" s="117"/>
      <c r="E3389" s="117"/>
      <c r="F3389" s="117"/>
      <c r="G3389" s="117"/>
      <c r="H3389" s="117"/>
    </row>
    <row r="3390" spans="1:8" x14ac:dyDescent="0.3">
      <c r="A3390" s="117"/>
      <c r="B3390" s="117"/>
      <c r="C3390" s="117"/>
      <c r="D3390" s="117"/>
      <c r="E3390" s="117"/>
      <c r="F3390" s="117"/>
      <c r="G3390" s="117"/>
      <c r="H3390" s="117"/>
    </row>
    <row r="3391" spans="1:8" x14ac:dyDescent="0.3">
      <c r="A3391" s="117"/>
      <c r="B3391" s="117"/>
      <c r="C3391" s="117"/>
      <c r="D3391" s="117"/>
      <c r="E3391" s="117"/>
      <c r="F3391" s="117"/>
      <c r="G3391" s="117"/>
      <c r="H3391" s="117"/>
    </row>
    <row r="3392" spans="1:8" x14ac:dyDescent="0.3">
      <c r="A3392" s="117"/>
      <c r="B3392" s="117"/>
      <c r="C3392" s="117"/>
      <c r="D3392" s="117"/>
      <c r="E3392" s="117"/>
      <c r="F3392" s="117"/>
      <c r="G3392" s="117"/>
      <c r="H3392" s="117"/>
    </row>
    <row r="3393" spans="1:8" x14ac:dyDescent="0.3">
      <c r="A3393" s="117"/>
      <c r="B3393" s="117"/>
      <c r="C3393" s="117"/>
      <c r="D3393" s="117"/>
      <c r="E3393" s="117"/>
      <c r="F3393" s="117"/>
      <c r="G3393" s="117"/>
      <c r="H3393" s="117"/>
    </row>
    <row r="3394" spans="1:8" x14ac:dyDescent="0.3">
      <c r="A3394" s="117"/>
      <c r="B3394" s="117"/>
      <c r="C3394" s="117"/>
      <c r="D3394" s="117"/>
      <c r="E3394" s="117"/>
      <c r="F3394" s="117"/>
      <c r="G3394" s="117"/>
      <c r="H3394" s="117"/>
    </row>
    <row r="3395" spans="1:8" x14ac:dyDescent="0.3">
      <c r="A3395" s="117"/>
      <c r="B3395" s="117"/>
      <c r="C3395" s="117"/>
      <c r="D3395" s="117"/>
      <c r="E3395" s="117"/>
      <c r="F3395" s="117"/>
      <c r="G3395" s="117"/>
      <c r="H3395" s="117"/>
    </row>
    <row r="3396" spans="1:8" x14ac:dyDescent="0.3">
      <c r="A3396" s="117"/>
      <c r="B3396" s="117"/>
      <c r="C3396" s="117"/>
      <c r="D3396" s="117"/>
      <c r="E3396" s="117"/>
      <c r="F3396" s="117"/>
      <c r="G3396" s="117"/>
      <c r="H3396" s="117"/>
    </row>
    <row r="3397" spans="1:8" x14ac:dyDescent="0.3">
      <c r="A3397" s="117"/>
      <c r="B3397" s="117"/>
      <c r="C3397" s="117"/>
      <c r="D3397" s="117"/>
      <c r="E3397" s="117"/>
      <c r="F3397" s="117"/>
      <c r="G3397" s="117"/>
      <c r="H3397" s="117"/>
    </row>
    <row r="3398" spans="1:8" x14ac:dyDescent="0.3">
      <c r="A3398" s="117"/>
      <c r="B3398" s="117"/>
      <c r="C3398" s="117"/>
      <c r="D3398" s="117"/>
      <c r="E3398" s="117"/>
      <c r="F3398" s="117"/>
      <c r="G3398" s="117"/>
      <c r="H3398" s="117"/>
    </row>
    <row r="3399" spans="1:8" x14ac:dyDescent="0.3">
      <c r="A3399" s="117"/>
      <c r="B3399" s="117"/>
      <c r="C3399" s="117"/>
      <c r="D3399" s="117"/>
      <c r="E3399" s="117"/>
      <c r="F3399" s="117"/>
      <c r="G3399" s="117"/>
      <c r="H3399" s="117"/>
    </row>
    <row r="3400" spans="1:8" x14ac:dyDescent="0.3">
      <c r="A3400" s="117"/>
      <c r="B3400" s="117"/>
      <c r="C3400" s="117"/>
      <c r="D3400" s="117"/>
      <c r="E3400" s="117"/>
      <c r="F3400" s="117"/>
      <c r="G3400" s="117"/>
      <c r="H3400" s="117"/>
    </row>
    <row r="3401" spans="1:8" x14ac:dyDescent="0.3">
      <c r="A3401" s="117"/>
      <c r="B3401" s="117"/>
      <c r="C3401" s="117"/>
      <c r="D3401" s="117"/>
      <c r="E3401" s="117"/>
      <c r="F3401" s="117"/>
      <c r="G3401" s="117"/>
      <c r="H3401" s="117"/>
    </row>
    <row r="3402" spans="1:8" x14ac:dyDescent="0.3">
      <c r="A3402" s="117"/>
      <c r="B3402" s="117"/>
      <c r="C3402" s="117"/>
      <c r="D3402" s="117"/>
      <c r="E3402" s="117"/>
      <c r="F3402" s="117"/>
      <c r="G3402" s="117"/>
      <c r="H3402" s="117"/>
    </row>
    <row r="3403" spans="1:8" x14ac:dyDescent="0.3">
      <c r="A3403" s="117"/>
      <c r="B3403" s="117"/>
      <c r="C3403" s="117"/>
      <c r="D3403" s="117"/>
      <c r="E3403" s="117"/>
      <c r="F3403" s="117"/>
      <c r="G3403" s="117"/>
      <c r="H3403" s="117"/>
    </row>
    <row r="3404" spans="1:8" x14ac:dyDescent="0.3">
      <c r="A3404" s="117"/>
      <c r="B3404" s="117"/>
      <c r="C3404" s="117"/>
      <c r="D3404" s="117"/>
      <c r="E3404" s="117"/>
      <c r="F3404" s="117"/>
      <c r="G3404" s="117"/>
      <c r="H3404" s="117"/>
    </row>
    <row r="3405" spans="1:8" x14ac:dyDescent="0.3">
      <c r="A3405" s="117"/>
      <c r="B3405" s="117"/>
      <c r="C3405" s="117"/>
      <c r="D3405" s="117"/>
      <c r="E3405" s="117"/>
      <c r="F3405" s="117"/>
      <c r="G3405" s="117"/>
      <c r="H3405" s="117"/>
    </row>
    <row r="3406" spans="1:8" x14ac:dyDescent="0.3">
      <c r="A3406" s="117"/>
      <c r="B3406" s="117"/>
      <c r="C3406" s="117"/>
      <c r="D3406" s="117"/>
      <c r="E3406" s="117"/>
      <c r="F3406" s="117"/>
      <c r="G3406" s="117"/>
      <c r="H3406" s="117"/>
    </row>
    <row r="3407" spans="1:8" x14ac:dyDescent="0.3">
      <c r="A3407" s="117"/>
      <c r="B3407" s="117"/>
      <c r="C3407" s="117"/>
      <c r="D3407" s="117"/>
      <c r="E3407" s="117"/>
      <c r="F3407" s="117"/>
      <c r="G3407" s="117"/>
      <c r="H3407" s="117"/>
    </row>
    <row r="3408" spans="1:8" x14ac:dyDescent="0.3">
      <c r="A3408" s="117"/>
      <c r="B3408" s="117"/>
      <c r="C3408" s="117"/>
      <c r="D3408" s="117"/>
      <c r="E3408" s="117"/>
      <c r="F3408" s="117"/>
      <c r="G3408" s="117"/>
      <c r="H3408" s="117"/>
    </row>
    <row r="3409" spans="1:8" x14ac:dyDescent="0.3">
      <c r="A3409" s="117"/>
      <c r="B3409" s="117"/>
      <c r="C3409" s="117"/>
      <c r="D3409" s="117"/>
      <c r="E3409" s="117"/>
      <c r="F3409" s="117"/>
      <c r="G3409" s="117"/>
      <c r="H3409" s="117"/>
    </row>
    <row r="3410" spans="1:8" x14ac:dyDescent="0.3">
      <c r="A3410" s="117"/>
      <c r="B3410" s="117"/>
      <c r="C3410" s="117"/>
      <c r="D3410" s="117"/>
      <c r="E3410" s="117"/>
      <c r="F3410" s="117"/>
      <c r="G3410" s="117"/>
      <c r="H3410" s="117"/>
    </row>
    <row r="3411" spans="1:8" x14ac:dyDescent="0.3">
      <c r="A3411" s="117"/>
      <c r="B3411" s="117"/>
      <c r="C3411" s="117"/>
      <c r="D3411" s="117"/>
      <c r="E3411" s="117"/>
      <c r="F3411" s="117"/>
      <c r="G3411" s="117"/>
      <c r="H3411" s="117"/>
    </row>
    <row r="3412" spans="1:8" x14ac:dyDescent="0.3">
      <c r="A3412" s="117"/>
      <c r="B3412" s="117"/>
      <c r="C3412" s="117"/>
      <c r="D3412" s="117"/>
      <c r="E3412" s="117"/>
      <c r="F3412" s="117"/>
      <c r="G3412" s="117"/>
      <c r="H3412" s="117"/>
    </row>
    <row r="3413" spans="1:8" x14ac:dyDescent="0.3">
      <c r="A3413" s="117"/>
      <c r="B3413" s="117"/>
      <c r="C3413" s="117"/>
      <c r="D3413" s="117"/>
      <c r="E3413" s="117"/>
      <c r="F3413" s="117"/>
      <c r="G3413" s="117"/>
      <c r="H3413" s="117"/>
    </row>
    <row r="3414" spans="1:8" x14ac:dyDescent="0.3">
      <c r="A3414" s="117"/>
      <c r="B3414" s="117"/>
      <c r="C3414" s="117"/>
      <c r="D3414" s="117"/>
      <c r="E3414" s="117"/>
      <c r="F3414" s="117"/>
      <c r="G3414" s="117"/>
      <c r="H3414" s="117"/>
    </row>
    <row r="3415" spans="1:8" x14ac:dyDescent="0.3">
      <c r="A3415" s="117"/>
      <c r="B3415" s="117"/>
      <c r="C3415" s="117"/>
      <c r="D3415" s="117"/>
      <c r="E3415" s="117"/>
      <c r="F3415" s="117"/>
      <c r="G3415" s="117"/>
      <c r="H3415" s="117"/>
    </row>
    <row r="3416" spans="1:8" x14ac:dyDescent="0.3">
      <c r="A3416" s="117"/>
      <c r="B3416" s="117"/>
      <c r="C3416" s="117"/>
      <c r="D3416" s="117"/>
      <c r="E3416" s="117"/>
      <c r="F3416" s="117"/>
      <c r="G3416" s="117"/>
      <c r="H3416" s="117"/>
    </row>
    <row r="3417" spans="1:8" x14ac:dyDescent="0.3">
      <c r="A3417" s="117"/>
      <c r="B3417" s="117"/>
      <c r="C3417" s="117"/>
      <c r="D3417" s="117"/>
      <c r="E3417" s="117"/>
      <c r="F3417" s="117"/>
      <c r="G3417" s="117"/>
      <c r="H3417" s="117"/>
    </row>
    <row r="3418" spans="1:8" x14ac:dyDescent="0.3">
      <c r="A3418" s="117"/>
      <c r="B3418" s="117"/>
      <c r="C3418" s="117"/>
      <c r="D3418" s="117"/>
      <c r="E3418" s="117"/>
      <c r="F3418" s="117"/>
      <c r="G3418" s="117"/>
      <c r="H3418" s="117"/>
    </row>
    <row r="3419" spans="1:8" x14ac:dyDescent="0.3">
      <c r="A3419" s="117"/>
      <c r="B3419" s="117"/>
      <c r="C3419" s="117"/>
      <c r="D3419" s="117"/>
      <c r="E3419" s="117"/>
      <c r="F3419" s="117"/>
      <c r="G3419" s="117"/>
      <c r="H3419" s="117"/>
    </row>
    <row r="3420" spans="1:8" x14ac:dyDescent="0.3">
      <c r="A3420" s="117"/>
      <c r="B3420" s="117"/>
      <c r="C3420" s="117"/>
      <c r="D3420" s="117"/>
      <c r="E3420" s="117"/>
      <c r="F3420" s="117"/>
      <c r="G3420" s="117"/>
      <c r="H3420" s="117"/>
    </row>
    <row r="3421" spans="1:8" x14ac:dyDescent="0.3">
      <c r="A3421" s="117"/>
      <c r="B3421" s="117"/>
      <c r="C3421" s="117"/>
      <c r="D3421" s="117"/>
      <c r="E3421" s="117"/>
      <c r="F3421" s="117"/>
      <c r="G3421" s="117"/>
      <c r="H3421" s="117"/>
    </row>
    <row r="3422" spans="1:8" x14ac:dyDescent="0.3">
      <c r="A3422" s="117"/>
      <c r="B3422" s="117"/>
      <c r="C3422" s="117"/>
      <c r="D3422" s="117"/>
      <c r="E3422" s="117"/>
      <c r="F3422" s="117"/>
      <c r="G3422" s="117"/>
      <c r="H3422" s="117"/>
    </row>
    <row r="3423" spans="1:8" x14ac:dyDescent="0.3">
      <c r="A3423" s="117"/>
      <c r="B3423" s="117"/>
      <c r="C3423" s="117"/>
      <c r="D3423" s="117"/>
      <c r="E3423" s="117"/>
      <c r="F3423" s="117"/>
      <c r="G3423" s="117"/>
      <c r="H3423" s="117"/>
    </row>
    <row r="3424" spans="1:8" x14ac:dyDescent="0.3">
      <c r="A3424" s="117"/>
      <c r="B3424" s="117"/>
      <c r="C3424" s="117"/>
      <c r="D3424" s="117"/>
      <c r="E3424" s="117"/>
      <c r="F3424" s="117"/>
      <c r="G3424" s="117"/>
      <c r="H3424" s="117"/>
    </row>
    <row r="3425" spans="1:8" x14ac:dyDescent="0.3">
      <c r="A3425" s="117"/>
      <c r="B3425" s="117"/>
      <c r="C3425" s="117"/>
      <c r="D3425" s="117"/>
      <c r="E3425" s="117"/>
      <c r="F3425" s="117"/>
      <c r="G3425" s="117"/>
      <c r="H3425" s="117"/>
    </row>
    <row r="3426" spans="1:8" x14ac:dyDescent="0.3">
      <c r="A3426" s="117"/>
      <c r="B3426" s="117"/>
      <c r="C3426" s="117"/>
      <c r="D3426" s="117"/>
      <c r="E3426" s="117"/>
      <c r="F3426" s="117"/>
      <c r="G3426" s="117"/>
      <c r="H3426" s="117"/>
    </row>
    <row r="3427" spans="1:8" x14ac:dyDescent="0.3">
      <c r="A3427" s="117"/>
      <c r="B3427" s="117"/>
      <c r="C3427" s="117"/>
      <c r="D3427" s="117"/>
      <c r="E3427" s="117"/>
      <c r="F3427" s="117"/>
      <c r="G3427" s="117"/>
      <c r="H3427" s="117"/>
    </row>
    <row r="3428" spans="1:8" x14ac:dyDescent="0.3">
      <c r="A3428" s="117"/>
      <c r="B3428" s="117"/>
      <c r="C3428" s="117"/>
      <c r="D3428" s="117"/>
      <c r="E3428" s="117"/>
      <c r="F3428" s="117"/>
      <c r="G3428" s="117"/>
      <c r="H3428" s="117"/>
    </row>
    <row r="3429" spans="1:8" x14ac:dyDescent="0.3">
      <c r="A3429" s="117"/>
      <c r="B3429" s="117"/>
      <c r="C3429" s="117"/>
      <c r="D3429" s="117"/>
      <c r="E3429" s="117"/>
      <c r="F3429" s="117"/>
      <c r="G3429" s="117"/>
      <c r="H3429" s="117"/>
    </row>
    <row r="3430" spans="1:8" x14ac:dyDescent="0.3">
      <c r="A3430" s="117"/>
      <c r="B3430" s="117"/>
      <c r="C3430" s="117"/>
      <c r="D3430" s="117"/>
      <c r="E3430" s="117"/>
      <c r="F3430" s="117"/>
      <c r="G3430" s="117"/>
      <c r="H3430" s="117"/>
    </row>
    <row r="3431" spans="1:8" x14ac:dyDescent="0.3">
      <c r="A3431" s="117"/>
      <c r="B3431" s="117"/>
      <c r="C3431" s="117"/>
      <c r="D3431" s="117"/>
      <c r="E3431" s="117"/>
      <c r="F3431" s="117"/>
      <c r="G3431" s="117"/>
      <c r="H3431" s="117"/>
    </row>
    <row r="3432" spans="1:8" x14ac:dyDescent="0.3">
      <c r="A3432" s="117"/>
      <c r="B3432" s="117"/>
      <c r="C3432" s="117"/>
      <c r="D3432" s="117"/>
      <c r="E3432" s="117"/>
      <c r="F3432" s="117"/>
      <c r="G3432" s="117"/>
      <c r="H3432" s="117"/>
    </row>
    <row r="3433" spans="1:8" x14ac:dyDescent="0.3">
      <c r="A3433" s="117"/>
      <c r="B3433" s="117"/>
      <c r="C3433" s="117"/>
      <c r="D3433" s="117"/>
      <c r="E3433" s="117"/>
      <c r="F3433" s="117"/>
      <c r="G3433" s="117"/>
      <c r="H3433" s="117"/>
    </row>
    <row r="3434" spans="1:8" x14ac:dyDescent="0.3">
      <c r="A3434" s="117"/>
      <c r="B3434" s="117"/>
      <c r="C3434" s="117"/>
      <c r="D3434" s="117"/>
      <c r="E3434" s="117"/>
      <c r="F3434" s="117"/>
      <c r="G3434" s="117"/>
      <c r="H3434" s="117"/>
    </row>
    <row r="3435" spans="1:8" x14ac:dyDescent="0.3">
      <c r="A3435" s="117"/>
      <c r="B3435" s="117"/>
      <c r="C3435" s="117"/>
      <c r="D3435" s="117"/>
      <c r="E3435" s="117"/>
      <c r="F3435" s="117"/>
      <c r="G3435" s="117"/>
      <c r="H3435" s="117"/>
    </row>
    <row r="3436" spans="1:8" x14ac:dyDescent="0.3">
      <c r="A3436" s="117"/>
      <c r="B3436" s="117"/>
      <c r="C3436" s="117"/>
      <c r="D3436" s="117"/>
      <c r="E3436" s="117"/>
      <c r="F3436" s="117"/>
      <c r="G3436" s="117"/>
      <c r="H3436" s="117"/>
    </row>
    <row r="3437" spans="1:8" x14ac:dyDescent="0.3">
      <c r="A3437" s="117"/>
      <c r="B3437" s="117"/>
      <c r="C3437" s="117"/>
      <c r="D3437" s="117"/>
      <c r="E3437" s="117"/>
      <c r="F3437" s="117"/>
      <c r="G3437" s="117"/>
      <c r="H3437" s="117"/>
    </row>
    <row r="3438" spans="1:8" x14ac:dyDescent="0.3">
      <c r="A3438" s="117"/>
      <c r="B3438" s="117"/>
      <c r="C3438" s="117"/>
      <c r="D3438" s="117"/>
      <c r="E3438" s="117"/>
      <c r="F3438" s="117"/>
      <c r="G3438" s="117"/>
      <c r="H3438" s="117"/>
    </row>
    <row r="3439" spans="1:8" x14ac:dyDescent="0.3">
      <c r="A3439" s="117"/>
      <c r="B3439" s="117"/>
      <c r="C3439" s="117"/>
      <c r="D3439" s="117"/>
      <c r="E3439" s="117"/>
      <c r="F3439" s="117"/>
      <c r="G3439" s="117"/>
      <c r="H3439" s="117"/>
    </row>
    <row r="3440" spans="1:8" x14ac:dyDescent="0.3">
      <c r="A3440" s="117"/>
      <c r="B3440" s="117"/>
      <c r="C3440" s="117"/>
      <c r="D3440" s="117"/>
      <c r="E3440" s="117"/>
      <c r="F3440" s="117"/>
      <c r="G3440" s="117"/>
      <c r="H3440" s="117"/>
    </row>
    <row r="3441" spans="1:8" x14ac:dyDescent="0.3">
      <c r="A3441" s="117"/>
      <c r="B3441" s="117"/>
      <c r="C3441" s="117"/>
      <c r="D3441" s="117"/>
      <c r="E3441" s="117"/>
      <c r="F3441" s="117"/>
      <c r="G3441" s="117"/>
      <c r="H3441" s="117"/>
    </row>
    <row r="3442" spans="1:8" x14ac:dyDescent="0.3">
      <c r="A3442" s="117"/>
      <c r="B3442" s="117"/>
      <c r="C3442" s="117"/>
      <c r="D3442" s="117"/>
      <c r="E3442" s="117"/>
      <c r="F3442" s="117"/>
      <c r="G3442" s="117"/>
      <c r="H3442" s="117"/>
    </row>
    <row r="3443" spans="1:8" x14ac:dyDescent="0.3">
      <c r="A3443" s="117"/>
      <c r="B3443" s="117"/>
      <c r="C3443" s="117"/>
      <c r="D3443" s="117"/>
      <c r="E3443" s="117"/>
      <c r="F3443" s="117"/>
      <c r="G3443" s="117"/>
      <c r="H3443" s="117"/>
    </row>
    <row r="3444" spans="1:8" x14ac:dyDescent="0.3">
      <c r="A3444" s="117"/>
      <c r="B3444" s="117"/>
      <c r="C3444" s="117"/>
      <c r="D3444" s="117"/>
      <c r="E3444" s="117"/>
      <c r="F3444" s="117"/>
      <c r="G3444" s="117"/>
      <c r="H3444" s="117"/>
    </row>
    <row r="3445" spans="1:8" x14ac:dyDescent="0.3">
      <c r="A3445" s="117"/>
      <c r="B3445" s="117"/>
      <c r="C3445" s="117"/>
      <c r="D3445" s="117"/>
      <c r="E3445" s="117"/>
      <c r="F3445" s="117"/>
      <c r="G3445" s="117"/>
      <c r="H3445" s="117"/>
    </row>
    <row r="3446" spans="1:8" x14ac:dyDescent="0.3">
      <c r="A3446" s="117"/>
      <c r="B3446" s="117"/>
      <c r="C3446" s="117"/>
      <c r="D3446" s="117"/>
      <c r="E3446" s="117"/>
      <c r="F3446" s="117"/>
      <c r="G3446" s="117"/>
      <c r="H3446" s="117"/>
    </row>
    <row r="3447" spans="1:8" x14ac:dyDescent="0.3">
      <c r="A3447" s="117"/>
      <c r="B3447" s="117"/>
      <c r="C3447" s="117"/>
      <c r="D3447" s="117"/>
      <c r="E3447" s="117"/>
      <c r="F3447" s="117"/>
      <c r="G3447" s="117"/>
      <c r="H3447" s="117"/>
    </row>
    <row r="3448" spans="1:8" x14ac:dyDescent="0.3">
      <c r="A3448" s="117"/>
      <c r="B3448" s="117"/>
      <c r="C3448" s="117"/>
      <c r="D3448" s="117"/>
      <c r="E3448" s="117"/>
      <c r="F3448" s="117"/>
      <c r="G3448" s="117"/>
      <c r="H3448" s="117"/>
    </row>
    <row r="3449" spans="1:8" x14ac:dyDescent="0.3">
      <c r="A3449" s="117"/>
      <c r="B3449" s="117"/>
      <c r="C3449" s="117"/>
      <c r="D3449" s="117"/>
      <c r="E3449" s="117"/>
      <c r="F3449" s="117"/>
      <c r="G3449" s="117"/>
      <c r="H3449" s="117"/>
    </row>
    <row r="3450" spans="1:8" x14ac:dyDescent="0.3">
      <c r="A3450" s="117"/>
      <c r="B3450" s="117"/>
      <c r="C3450" s="117"/>
      <c r="D3450" s="117"/>
      <c r="E3450" s="117"/>
      <c r="F3450" s="117"/>
      <c r="G3450" s="117"/>
      <c r="H3450" s="117"/>
    </row>
    <row r="3451" spans="1:8" x14ac:dyDescent="0.3">
      <c r="A3451" s="117"/>
      <c r="B3451" s="117"/>
      <c r="C3451" s="117"/>
      <c r="D3451" s="117"/>
      <c r="E3451" s="117"/>
      <c r="F3451" s="117"/>
      <c r="G3451" s="117"/>
      <c r="H3451" s="117"/>
    </row>
    <row r="3452" spans="1:8" x14ac:dyDescent="0.3">
      <c r="A3452" s="117"/>
      <c r="B3452" s="117"/>
      <c r="C3452" s="117"/>
      <c r="D3452" s="117"/>
      <c r="E3452" s="117"/>
      <c r="F3452" s="117"/>
      <c r="G3452" s="117"/>
      <c r="H3452" s="117"/>
    </row>
    <row r="3453" spans="1:8" x14ac:dyDescent="0.3">
      <c r="A3453" s="117"/>
      <c r="B3453" s="117"/>
      <c r="C3453" s="117"/>
      <c r="D3453" s="117"/>
      <c r="E3453" s="117"/>
      <c r="F3453" s="117"/>
      <c r="G3453" s="117"/>
      <c r="H3453" s="117"/>
    </row>
    <row r="3454" spans="1:8" x14ac:dyDescent="0.3">
      <c r="A3454" s="117"/>
      <c r="B3454" s="117"/>
      <c r="C3454" s="117"/>
      <c r="D3454" s="117"/>
      <c r="E3454" s="117"/>
      <c r="F3454" s="117"/>
      <c r="G3454" s="117"/>
      <c r="H3454" s="117"/>
    </row>
    <row r="3455" spans="1:8" x14ac:dyDescent="0.3">
      <c r="A3455" s="117"/>
      <c r="B3455" s="117"/>
      <c r="C3455" s="117"/>
      <c r="D3455" s="117"/>
      <c r="E3455" s="117"/>
      <c r="F3455" s="117"/>
      <c r="G3455" s="117"/>
      <c r="H3455" s="117"/>
    </row>
    <row r="3456" spans="1:8" x14ac:dyDescent="0.3">
      <c r="A3456" s="117"/>
      <c r="B3456" s="117"/>
      <c r="C3456" s="117"/>
      <c r="D3456" s="117"/>
      <c r="E3456" s="117"/>
      <c r="F3456" s="117"/>
      <c r="G3456" s="117"/>
      <c r="H3456" s="117"/>
    </row>
    <row r="3457" spans="1:8" x14ac:dyDescent="0.3">
      <c r="A3457" s="117"/>
      <c r="B3457" s="117"/>
      <c r="C3457" s="117"/>
      <c r="D3457" s="117"/>
      <c r="E3457" s="117"/>
      <c r="F3457" s="117"/>
      <c r="G3457" s="117"/>
      <c r="H3457" s="117"/>
    </row>
    <row r="3458" spans="1:8" x14ac:dyDescent="0.3">
      <c r="A3458" s="117"/>
      <c r="B3458" s="117"/>
      <c r="C3458" s="117"/>
      <c r="D3458" s="117"/>
      <c r="E3458" s="117"/>
      <c r="F3458" s="117"/>
      <c r="G3458" s="117"/>
      <c r="H3458" s="117"/>
    </row>
    <row r="3459" spans="1:8" x14ac:dyDescent="0.3">
      <c r="A3459" s="117"/>
      <c r="B3459" s="117"/>
      <c r="C3459" s="117"/>
      <c r="D3459" s="117"/>
      <c r="E3459" s="117"/>
      <c r="F3459" s="117"/>
      <c r="G3459" s="117"/>
      <c r="H3459" s="117"/>
    </row>
    <row r="3460" spans="1:8" x14ac:dyDescent="0.3">
      <c r="A3460" s="117"/>
      <c r="B3460" s="117"/>
      <c r="C3460" s="117"/>
      <c r="D3460" s="117"/>
      <c r="E3460" s="117"/>
      <c r="F3460" s="117"/>
      <c r="G3460" s="117"/>
      <c r="H3460" s="117"/>
    </row>
    <row r="3461" spans="1:8" x14ac:dyDescent="0.3">
      <c r="A3461" s="117"/>
      <c r="B3461" s="117"/>
      <c r="C3461" s="117"/>
      <c r="D3461" s="117"/>
      <c r="E3461" s="117"/>
      <c r="F3461" s="117"/>
      <c r="G3461" s="117"/>
      <c r="H3461" s="117"/>
    </row>
    <row r="3462" spans="1:8" x14ac:dyDescent="0.3">
      <c r="A3462" s="117"/>
      <c r="B3462" s="117"/>
      <c r="C3462" s="117"/>
      <c r="D3462" s="117"/>
      <c r="E3462" s="117"/>
      <c r="F3462" s="117"/>
      <c r="G3462" s="117"/>
      <c r="H3462" s="117"/>
    </row>
    <row r="3463" spans="1:8" x14ac:dyDescent="0.3">
      <c r="A3463" s="117"/>
      <c r="B3463" s="117"/>
      <c r="C3463" s="117"/>
      <c r="D3463" s="117"/>
      <c r="E3463" s="117"/>
      <c r="F3463" s="117"/>
      <c r="G3463" s="117"/>
      <c r="H3463" s="117"/>
    </row>
    <row r="3464" spans="1:8" x14ac:dyDescent="0.3">
      <c r="A3464" s="117"/>
      <c r="B3464" s="117"/>
      <c r="C3464" s="117"/>
      <c r="D3464" s="117"/>
      <c r="E3464" s="117"/>
      <c r="F3464" s="117"/>
      <c r="G3464" s="117"/>
      <c r="H3464" s="117"/>
    </row>
    <row r="3465" spans="1:8" x14ac:dyDescent="0.3">
      <c r="A3465" s="117"/>
      <c r="B3465" s="117"/>
      <c r="C3465" s="117"/>
      <c r="D3465" s="117"/>
      <c r="E3465" s="117"/>
      <c r="F3465" s="117"/>
      <c r="G3465" s="117"/>
      <c r="H3465" s="117"/>
    </row>
    <row r="3466" spans="1:8" x14ac:dyDescent="0.3">
      <c r="A3466" s="117"/>
      <c r="B3466" s="117"/>
      <c r="C3466" s="117"/>
      <c r="D3466" s="117"/>
      <c r="E3466" s="117"/>
      <c r="F3466" s="117"/>
      <c r="G3466" s="117"/>
      <c r="H3466" s="117"/>
    </row>
    <row r="3467" spans="1:8" x14ac:dyDescent="0.3">
      <c r="A3467" s="117"/>
      <c r="B3467" s="117"/>
      <c r="C3467" s="117"/>
      <c r="D3467" s="117"/>
      <c r="E3467" s="117"/>
      <c r="F3467" s="117"/>
      <c r="G3467" s="117"/>
      <c r="H3467" s="117"/>
    </row>
    <row r="3468" spans="1:8" x14ac:dyDescent="0.3">
      <c r="A3468" s="117"/>
      <c r="B3468" s="117"/>
      <c r="C3468" s="117"/>
      <c r="D3468" s="117"/>
      <c r="E3468" s="117"/>
      <c r="F3468" s="117"/>
      <c r="G3468" s="117"/>
      <c r="H3468" s="117"/>
    </row>
    <row r="3469" spans="1:8" x14ac:dyDescent="0.3">
      <c r="A3469" s="117"/>
      <c r="B3469" s="117"/>
      <c r="C3469" s="117"/>
      <c r="D3469" s="117"/>
      <c r="E3469" s="117"/>
      <c r="F3469" s="117"/>
      <c r="G3469" s="117"/>
      <c r="H3469" s="117"/>
    </row>
    <row r="3470" spans="1:8" x14ac:dyDescent="0.3">
      <c r="A3470" s="117"/>
      <c r="B3470" s="117"/>
      <c r="C3470" s="117"/>
      <c r="D3470" s="117"/>
      <c r="E3470" s="117"/>
      <c r="F3470" s="117"/>
      <c r="G3470" s="117"/>
      <c r="H3470" s="117"/>
    </row>
    <row r="3471" spans="1:8" x14ac:dyDescent="0.3">
      <c r="A3471" s="117"/>
      <c r="B3471" s="117"/>
      <c r="C3471" s="117"/>
      <c r="D3471" s="117"/>
      <c r="E3471" s="117"/>
      <c r="F3471" s="117"/>
      <c r="G3471" s="117"/>
      <c r="H3471" s="117"/>
    </row>
    <row r="3472" spans="1:8" x14ac:dyDescent="0.3">
      <c r="A3472" s="117"/>
      <c r="B3472" s="117"/>
      <c r="C3472" s="117"/>
      <c r="D3472" s="117"/>
      <c r="E3472" s="117"/>
      <c r="F3472" s="117"/>
      <c r="G3472" s="117"/>
      <c r="H3472" s="117"/>
    </row>
    <row r="3473" spans="1:8" x14ac:dyDescent="0.3">
      <c r="A3473" s="117"/>
      <c r="B3473" s="117"/>
      <c r="C3473" s="117"/>
      <c r="D3473" s="117"/>
      <c r="E3473" s="117"/>
      <c r="F3473" s="117"/>
      <c r="G3473" s="117"/>
      <c r="H3473" s="117"/>
    </row>
    <row r="3474" spans="1:8" x14ac:dyDescent="0.3">
      <c r="A3474" s="117"/>
      <c r="B3474" s="117"/>
      <c r="C3474" s="117"/>
      <c r="D3474" s="117"/>
      <c r="E3474" s="117"/>
      <c r="F3474" s="117"/>
      <c r="G3474" s="117"/>
      <c r="H3474" s="117"/>
    </row>
    <row r="3475" spans="1:8" x14ac:dyDescent="0.3">
      <c r="A3475" s="117"/>
      <c r="B3475" s="117"/>
      <c r="C3475" s="117"/>
      <c r="D3475" s="117"/>
      <c r="E3475" s="117"/>
      <c r="F3475" s="117"/>
      <c r="G3475" s="117"/>
      <c r="H3475" s="117"/>
    </row>
    <row r="3476" spans="1:8" x14ac:dyDescent="0.3">
      <c r="A3476" s="117"/>
      <c r="B3476" s="117"/>
      <c r="C3476" s="117"/>
      <c r="D3476" s="117"/>
      <c r="E3476" s="117"/>
      <c r="F3476" s="117"/>
      <c r="G3476" s="117"/>
      <c r="H3476" s="117"/>
    </row>
    <row r="3477" spans="1:8" x14ac:dyDescent="0.3">
      <c r="A3477" s="117"/>
      <c r="B3477" s="117"/>
      <c r="C3477" s="117"/>
      <c r="D3477" s="117"/>
      <c r="E3477" s="117"/>
      <c r="F3477" s="117"/>
      <c r="G3477" s="117"/>
      <c r="H3477" s="117"/>
    </row>
    <row r="3478" spans="1:8" x14ac:dyDescent="0.3">
      <c r="A3478" s="117"/>
      <c r="B3478" s="117"/>
      <c r="C3478" s="117"/>
      <c r="D3478" s="117"/>
      <c r="E3478" s="117"/>
      <c r="F3478" s="117"/>
      <c r="G3478" s="117"/>
      <c r="H3478" s="117"/>
    </row>
    <row r="3479" spans="1:8" x14ac:dyDescent="0.3">
      <c r="A3479" s="117"/>
      <c r="B3479" s="117"/>
      <c r="C3479" s="117"/>
      <c r="D3479" s="117"/>
      <c r="E3479" s="117"/>
      <c r="F3479" s="117"/>
      <c r="G3479" s="117"/>
      <c r="H3479" s="117"/>
    </row>
    <row r="3480" spans="1:8" x14ac:dyDescent="0.3">
      <c r="A3480" s="117"/>
      <c r="B3480" s="117"/>
      <c r="C3480" s="117"/>
      <c r="D3480" s="117"/>
      <c r="E3480" s="117"/>
      <c r="F3480" s="117"/>
      <c r="G3480" s="117"/>
      <c r="H3480" s="117"/>
    </row>
    <row r="3481" spans="1:8" x14ac:dyDescent="0.3">
      <c r="A3481" s="117"/>
      <c r="B3481" s="117"/>
      <c r="C3481" s="117"/>
      <c r="D3481" s="117"/>
      <c r="E3481" s="117"/>
      <c r="F3481" s="117"/>
      <c r="G3481" s="117"/>
      <c r="H3481" s="117"/>
    </row>
    <row r="3482" spans="1:8" x14ac:dyDescent="0.3">
      <c r="A3482" s="117"/>
      <c r="B3482" s="117"/>
      <c r="C3482" s="117"/>
      <c r="D3482" s="117"/>
      <c r="E3482" s="117"/>
      <c r="F3482" s="117"/>
      <c r="G3482" s="117"/>
      <c r="H3482" s="117"/>
    </row>
    <row r="3483" spans="1:8" x14ac:dyDescent="0.3">
      <c r="A3483" s="117"/>
      <c r="B3483" s="117"/>
      <c r="C3483" s="117"/>
      <c r="D3483" s="117"/>
      <c r="E3483" s="117"/>
      <c r="F3483" s="117"/>
      <c r="G3483" s="117"/>
      <c r="H3483" s="117"/>
    </row>
    <row r="3484" spans="1:8" x14ac:dyDescent="0.3">
      <c r="A3484" s="117"/>
      <c r="B3484" s="117"/>
      <c r="C3484" s="117"/>
      <c r="D3484" s="117"/>
      <c r="E3484" s="117"/>
      <c r="F3484" s="117"/>
      <c r="G3484" s="117"/>
      <c r="H3484" s="117"/>
    </row>
    <row r="3485" spans="1:8" x14ac:dyDescent="0.3">
      <c r="A3485" s="117"/>
      <c r="B3485" s="117"/>
      <c r="C3485" s="117"/>
      <c r="D3485" s="117"/>
      <c r="E3485" s="117"/>
      <c r="F3485" s="117"/>
      <c r="G3485" s="117"/>
      <c r="H3485" s="117"/>
    </row>
    <row r="3486" spans="1:8" x14ac:dyDescent="0.3">
      <c r="A3486" s="117"/>
      <c r="B3486" s="117"/>
      <c r="C3486" s="117"/>
      <c r="D3486" s="117"/>
      <c r="E3486" s="117"/>
      <c r="F3486" s="117"/>
      <c r="G3486" s="117"/>
      <c r="H3486" s="117"/>
    </row>
    <row r="3487" spans="1:8" x14ac:dyDescent="0.3">
      <c r="A3487" s="117"/>
      <c r="B3487" s="117"/>
      <c r="C3487" s="117"/>
      <c r="D3487" s="117"/>
      <c r="E3487" s="117"/>
      <c r="F3487" s="117"/>
      <c r="G3487" s="117"/>
      <c r="H3487" s="117"/>
    </row>
    <row r="3488" spans="1:8" x14ac:dyDescent="0.3">
      <c r="A3488" s="117"/>
      <c r="B3488" s="117"/>
      <c r="C3488" s="117"/>
      <c r="D3488" s="117"/>
      <c r="E3488" s="117"/>
      <c r="F3488" s="117"/>
      <c r="G3488" s="117"/>
      <c r="H3488" s="117"/>
    </row>
    <row r="3489" spans="1:8" x14ac:dyDescent="0.3">
      <c r="A3489" s="117"/>
      <c r="B3489" s="117"/>
      <c r="C3489" s="117"/>
      <c r="D3489" s="117"/>
      <c r="E3489" s="117"/>
      <c r="F3489" s="117"/>
      <c r="G3489" s="117"/>
      <c r="H3489" s="117"/>
    </row>
    <row r="3490" spans="1:8" x14ac:dyDescent="0.3">
      <c r="A3490" s="117"/>
      <c r="B3490" s="117"/>
      <c r="C3490" s="117"/>
      <c r="D3490" s="117"/>
      <c r="E3490" s="117"/>
      <c r="F3490" s="117"/>
      <c r="G3490" s="117"/>
      <c r="H3490" s="117"/>
    </row>
    <row r="3491" spans="1:8" x14ac:dyDescent="0.3">
      <c r="A3491" s="117"/>
      <c r="B3491" s="117"/>
      <c r="C3491" s="117"/>
      <c r="D3491" s="117"/>
      <c r="E3491" s="117"/>
      <c r="F3491" s="117"/>
      <c r="G3491" s="117"/>
      <c r="H3491" s="117"/>
    </row>
    <row r="3492" spans="1:8" x14ac:dyDescent="0.3">
      <c r="A3492" s="117"/>
      <c r="B3492" s="117"/>
      <c r="C3492" s="117"/>
      <c r="D3492" s="117"/>
      <c r="E3492" s="117"/>
      <c r="F3492" s="117"/>
      <c r="G3492" s="117"/>
      <c r="H3492" s="117"/>
    </row>
    <row r="3493" spans="1:8" x14ac:dyDescent="0.3">
      <c r="A3493" s="117"/>
      <c r="B3493" s="117"/>
      <c r="C3493" s="117"/>
      <c r="D3493" s="117"/>
      <c r="E3493" s="117"/>
      <c r="F3493" s="117"/>
      <c r="G3493" s="117"/>
      <c r="H3493" s="117"/>
    </row>
    <row r="3494" spans="1:8" x14ac:dyDescent="0.3">
      <c r="A3494" s="117"/>
      <c r="B3494" s="117"/>
      <c r="C3494" s="117"/>
      <c r="D3494" s="117"/>
      <c r="E3494" s="117"/>
      <c r="F3494" s="117"/>
      <c r="G3494" s="117"/>
      <c r="H3494" s="117"/>
    </row>
    <row r="3495" spans="1:8" x14ac:dyDescent="0.3">
      <c r="A3495" s="117"/>
      <c r="B3495" s="117"/>
      <c r="C3495" s="117"/>
      <c r="D3495" s="117"/>
      <c r="E3495" s="117"/>
      <c r="F3495" s="117"/>
      <c r="G3495" s="117"/>
      <c r="H3495" s="117"/>
    </row>
    <row r="3496" spans="1:8" x14ac:dyDescent="0.3">
      <c r="A3496" s="117"/>
      <c r="B3496" s="117"/>
      <c r="C3496" s="117"/>
      <c r="D3496" s="117"/>
      <c r="E3496" s="117"/>
      <c r="F3496" s="117"/>
      <c r="G3496" s="117"/>
      <c r="H3496" s="117"/>
    </row>
    <row r="3497" spans="1:8" x14ac:dyDescent="0.3">
      <c r="A3497" s="117"/>
      <c r="B3497" s="117"/>
      <c r="C3497" s="117"/>
      <c r="D3497" s="117"/>
      <c r="E3497" s="117"/>
      <c r="F3497" s="117"/>
      <c r="G3497" s="117"/>
      <c r="H3497" s="117"/>
    </row>
    <row r="3498" spans="1:8" x14ac:dyDescent="0.3">
      <c r="A3498" s="117"/>
      <c r="B3498" s="117"/>
      <c r="C3498" s="117"/>
      <c r="D3498" s="117"/>
      <c r="E3498" s="117"/>
      <c r="F3498" s="117"/>
      <c r="G3498" s="117"/>
      <c r="H3498" s="117"/>
    </row>
    <row r="3499" spans="1:8" x14ac:dyDescent="0.3">
      <c r="A3499" s="117"/>
      <c r="B3499" s="117"/>
      <c r="C3499" s="117"/>
      <c r="D3499" s="117"/>
      <c r="E3499" s="117"/>
      <c r="F3499" s="117"/>
      <c r="G3499" s="117"/>
      <c r="H3499" s="117"/>
    </row>
    <row r="3500" spans="1:8" x14ac:dyDescent="0.3">
      <c r="A3500" s="117"/>
      <c r="B3500" s="117"/>
      <c r="C3500" s="117"/>
      <c r="D3500" s="117"/>
      <c r="E3500" s="117"/>
      <c r="F3500" s="117"/>
      <c r="G3500" s="117"/>
      <c r="H3500" s="117"/>
    </row>
    <row r="3501" spans="1:8" x14ac:dyDescent="0.3">
      <c r="A3501" s="117"/>
      <c r="B3501" s="117"/>
      <c r="C3501" s="117"/>
      <c r="D3501" s="117"/>
      <c r="E3501" s="117"/>
      <c r="F3501" s="117"/>
      <c r="G3501" s="117"/>
      <c r="H3501" s="117"/>
    </row>
    <row r="3502" spans="1:8" x14ac:dyDescent="0.3">
      <c r="A3502" s="117"/>
      <c r="B3502" s="117"/>
      <c r="C3502" s="117"/>
      <c r="D3502" s="117"/>
      <c r="E3502" s="117"/>
      <c r="F3502" s="117"/>
      <c r="G3502" s="117"/>
      <c r="H3502" s="117"/>
    </row>
    <row r="3503" spans="1:8" x14ac:dyDescent="0.3">
      <c r="A3503" s="117"/>
      <c r="B3503" s="117"/>
      <c r="C3503" s="117"/>
      <c r="D3503" s="117"/>
      <c r="E3503" s="117"/>
      <c r="F3503" s="117"/>
      <c r="G3503" s="117"/>
      <c r="H3503" s="117"/>
    </row>
    <row r="3504" spans="1:8" x14ac:dyDescent="0.3">
      <c r="A3504" s="117"/>
      <c r="B3504" s="117"/>
      <c r="C3504" s="117"/>
      <c r="D3504" s="117"/>
      <c r="E3504" s="117"/>
      <c r="F3504" s="117"/>
      <c r="G3504" s="117"/>
      <c r="H3504" s="117"/>
    </row>
    <row r="3505" spans="1:8" x14ac:dyDescent="0.3">
      <c r="A3505" s="117"/>
      <c r="B3505" s="117"/>
      <c r="C3505" s="117"/>
      <c r="D3505" s="117"/>
      <c r="E3505" s="117"/>
      <c r="F3505" s="117"/>
      <c r="G3505" s="117"/>
      <c r="H3505" s="117"/>
    </row>
    <row r="3506" spans="1:8" x14ac:dyDescent="0.3">
      <c r="A3506" s="117"/>
      <c r="B3506" s="117"/>
      <c r="C3506" s="117"/>
      <c r="D3506" s="117"/>
      <c r="E3506" s="117"/>
      <c r="F3506" s="117"/>
      <c r="G3506" s="117"/>
      <c r="H3506" s="117"/>
    </row>
    <row r="3507" spans="1:8" x14ac:dyDescent="0.3">
      <c r="A3507" s="117"/>
      <c r="B3507" s="117"/>
      <c r="C3507" s="117"/>
      <c r="D3507" s="117"/>
      <c r="E3507" s="117"/>
      <c r="F3507" s="117"/>
      <c r="G3507" s="117"/>
      <c r="H3507" s="117"/>
    </row>
    <row r="3508" spans="1:8" x14ac:dyDescent="0.3">
      <c r="A3508" s="117"/>
      <c r="B3508" s="117"/>
      <c r="C3508" s="117"/>
      <c r="D3508" s="117"/>
      <c r="E3508" s="117"/>
      <c r="F3508" s="117"/>
      <c r="G3508" s="117"/>
      <c r="H3508" s="117"/>
    </row>
    <row r="3509" spans="1:8" x14ac:dyDescent="0.3">
      <c r="A3509" s="117"/>
      <c r="B3509" s="117"/>
      <c r="C3509" s="117"/>
      <c r="D3509" s="117"/>
      <c r="E3509" s="117"/>
      <c r="F3509" s="117"/>
      <c r="G3509" s="117"/>
      <c r="H3509" s="117"/>
    </row>
    <row r="3510" spans="1:8" x14ac:dyDescent="0.3">
      <c r="A3510" s="117"/>
      <c r="B3510" s="117"/>
      <c r="C3510" s="117"/>
      <c r="D3510" s="117"/>
      <c r="E3510" s="117"/>
      <c r="F3510" s="117"/>
      <c r="G3510" s="117"/>
      <c r="H3510" s="117"/>
    </row>
    <row r="3511" spans="1:8" x14ac:dyDescent="0.3">
      <c r="A3511" s="117"/>
      <c r="B3511" s="117"/>
      <c r="C3511" s="117"/>
      <c r="D3511" s="117"/>
      <c r="E3511" s="117"/>
      <c r="F3511" s="117"/>
      <c r="G3511" s="117"/>
      <c r="H3511" s="117"/>
    </row>
    <row r="3512" spans="1:8" x14ac:dyDescent="0.3">
      <c r="A3512" s="117"/>
      <c r="B3512" s="117"/>
      <c r="C3512" s="117"/>
      <c r="D3512" s="117"/>
      <c r="E3512" s="117"/>
      <c r="F3512" s="117"/>
      <c r="G3512" s="117"/>
      <c r="H3512" s="117"/>
    </row>
    <row r="3513" spans="1:8" x14ac:dyDescent="0.3">
      <c r="A3513" s="117"/>
      <c r="B3513" s="117"/>
      <c r="C3513" s="117"/>
      <c r="D3513" s="117"/>
      <c r="E3513" s="117"/>
      <c r="F3513" s="117"/>
      <c r="G3513" s="117"/>
      <c r="H3513" s="117"/>
    </row>
    <row r="3514" spans="1:8" x14ac:dyDescent="0.3">
      <c r="A3514" s="117"/>
      <c r="B3514" s="117"/>
      <c r="C3514" s="117"/>
      <c r="D3514" s="117"/>
      <c r="E3514" s="117"/>
      <c r="F3514" s="117"/>
      <c r="G3514" s="117"/>
      <c r="H3514" s="117"/>
    </row>
    <row r="3515" spans="1:8" x14ac:dyDescent="0.3">
      <c r="A3515" s="117"/>
      <c r="B3515" s="117"/>
      <c r="C3515" s="117"/>
      <c r="D3515" s="117"/>
      <c r="E3515" s="117"/>
      <c r="F3515" s="117"/>
      <c r="G3515" s="117"/>
      <c r="H3515" s="117"/>
    </row>
    <row r="3516" spans="1:8" x14ac:dyDescent="0.3">
      <c r="A3516" s="117"/>
      <c r="B3516" s="117"/>
      <c r="C3516" s="117"/>
      <c r="D3516" s="117"/>
      <c r="E3516" s="117"/>
      <c r="F3516" s="117"/>
      <c r="G3516" s="117"/>
      <c r="H3516" s="117"/>
    </row>
    <row r="3517" spans="1:8" x14ac:dyDescent="0.3">
      <c r="A3517" s="117"/>
      <c r="B3517" s="117"/>
      <c r="C3517" s="117"/>
      <c r="D3517" s="117"/>
      <c r="E3517" s="117"/>
      <c r="F3517" s="117"/>
      <c r="G3517" s="117"/>
      <c r="H3517" s="117"/>
    </row>
    <row r="3518" spans="1:8" x14ac:dyDescent="0.3">
      <c r="A3518" s="117"/>
      <c r="B3518" s="117"/>
      <c r="C3518" s="117"/>
      <c r="D3518" s="117"/>
      <c r="E3518" s="117"/>
      <c r="F3518" s="117"/>
      <c r="G3518" s="117"/>
      <c r="H3518" s="117"/>
    </row>
    <row r="3519" spans="1:8" x14ac:dyDescent="0.3">
      <c r="A3519" s="117"/>
      <c r="B3519" s="117"/>
      <c r="C3519" s="117"/>
      <c r="D3519" s="117"/>
      <c r="E3519" s="117"/>
      <c r="F3519" s="117"/>
      <c r="G3519" s="117"/>
      <c r="H3519" s="117"/>
    </row>
    <row r="3520" spans="1:8" x14ac:dyDescent="0.3">
      <c r="A3520" s="117"/>
      <c r="B3520" s="117"/>
      <c r="C3520" s="117"/>
      <c r="D3520" s="117"/>
      <c r="E3520" s="117"/>
      <c r="F3520" s="117"/>
      <c r="G3520" s="117"/>
      <c r="H3520" s="117"/>
    </row>
    <row r="3521" spans="1:8" x14ac:dyDescent="0.3">
      <c r="A3521" s="117"/>
      <c r="B3521" s="117"/>
      <c r="C3521" s="117"/>
      <c r="D3521" s="117"/>
      <c r="E3521" s="117"/>
      <c r="F3521" s="117"/>
      <c r="G3521" s="117"/>
      <c r="H3521" s="117"/>
    </row>
    <row r="3522" spans="1:8" x14ac:dyDescent="0.3">
      <c r="A3522" s="117"/>
      <c r="B3522" s="117"/>
      <c r="C3522" s="117"/>
      <c r="D3522" s="117"/>
      <c r="E3522" s="117"/>
      <c r="F3522" s="117"/>
      <c r="G3522" s="117"/>
      <c r="H3522" s="117"/>
    </row>
    <row r="3523" spans="1:8" x14ac:dyDescent="0.3">
      <c r="A3523" s="117"/>
      <c r="B3523" s="117"/>
      <c r="C3523" s="117"/>
      <c r="D3523" s="117"/>
      <c r="E3523" s="117"/>
      <c r="F3523" s="117"/>
      <c r="G3523" s="117"/>
      <c r="H3523" s="117"/>
    </row>
    <row r="3524" spans="1:8" x14ac:dyDescent="0.3">
      <c r="A3524" s="117"/>
      <c r="B3524" s="117"/>
      <c r="C3524" s="117"/>
      <c r="D3524" s="117"/>
      <c r="E3524" s="117"/>
      <c r="F3524" s="117"/>
      <c r="G3524" s="117"/>
      <c r="H3524" s="117"/>
    </row>
    <row r="3525" spans="1:8" x14ac:dyDescent="0.3">
      <c r="A3525" s="117"/>
      <c r="B3525" s="117"/>
      <c r="C3525" s="117"/>
      <c r="D3525" s="117"/>
      <c r="E3525" s="117"/>
      <c r="F3525" s="117"/>
      <c r="G3525" s="117"/>
      <c r="H3525" s="117"/>
    </row>
    <row r="3526" spans="1:8" x14ac:dyDescent="0.3">
      <c r="A3526" s="117"/>
      <c r="B3526" s="117"/>
      <c r="C3526" s="117"/>
      <c r="D3526" s="117"/>
      <c r="E3526" s="117"/>
      <c r="F3526" s="117"/>
      <c r="G3526" s="117"/>
      <c r="H3526" s="117"/>
    </row>
    <row r="3527" spans="1:8" x14ac:dyDescent="0.3">
      <c r="A3527" s="117"/>
      <c r="B3527" s="117"/>
      <c r="C3527" s="117"/>
      <c r="D3527" s="117"/>
      <c r="E3527" s="117"/>
      <c r="F3527" s="117"/>
      <c r="G3527" s="117"/>
      <c r="H3527" s="117"/>
    </row>
    <row r="3528" spans="1:8" x14ac:dyDescent="0.3">
      <c r="A3528" s="117"/>
      <c r="B3528" s="117"/>
      <c r="C3528" s="117"/>
      <c r="D3528" s="117"/>
      <c r="E3528" s="117"/>
      <c r="F3528" s="117"/>
      <c r="G3528" s="117"/>
      <c r="H3528" s="117"/>
    </row>
    <row r="3529" spans="1:8" x14ac:dyDescent="0.3">
      <c r="A3529" s="117"/>
      <c r="B3529" s="117"/>
      <c r="C3529" s="117"/>
      <c r="D3529" s="117"/>
      <c r="E3529" s="117"/>
      <c r="F3529" s="117"/>
      <c r="G3529" s="117"/>
      <c r="H3529" s="117"/>
    </row>
    <row r="3530" spans="1:8" x14ac:dyDescent="0.3">
      <c r="A3530" s="117"/>
      <c r="B3530" s="117"/>
      <c r="C3530" s="117"/>
      <c r="D3530" s="117"/>
      <c r="E3530" s="117"/>
      <c r="F3530" s="117"/>
      <c r="G3530" s="117"/>
      <c r="H3530" s="117"/>
    </row>
    <row r="3531" spans="1:8" x14ac:dyDescent="0.3">
      <c r="A3531" s="117"/>
      <c r="B3531" s="117"/>
      <c r="C3531" s="117"/>
      <c r="D3531" s="117"/>
      <c r="E3531" s="117"/>
      <c r="F3531" s="117"/>
      <c r="G3531" s="117"/>
      <c r="H3531" s="117"/>
    </row>
    <row r="3532" spans="1:8" x14ac:dyDescent="0.3">
      <c r="A3532" s="117"/>
      <c r="B3532" s="117"/>
      <c r="C3532" s="117"/>
      <c r="D3532" s="117"/>
      <c r="E3532" s="117"/>
      <c r="F3532" s="117"/>
      <c r="G3532" s="117"/>
      <c r="H3532" s="117"/>
    </row>
    <row r="3533" spans="1:8" x14ac:dyDescent="0.3">
      <c r="A3533" s="117"/>
      <c r="B3533" s="117"/>
      <c r="C3533" s="117"/>
      <c r="D3533" s="117"/>
      <c r="E3533" s="117"/>
      <c r="F3533" s="117"/>
      <c r="G3533" s="117"/>
      <c r="H3533" s="117"/>
    </row>
    <row r="3534" spans="1:8" x14ac:dyDescent="0.3">
      <c r="A3534" s="117"/>
      <c r="B3534" s="117"/>
      <c r="C3534" s="117"/>
      <c r="D3534" s="117"/>
      <c r="E3534" s="117"/>
      <c r="F3534" s="117"/>
      <c r="G3534" s="117"/>
      <c r="H3534" s="117"/>
    </row>
    <row r="3535" spans="1:8" x14ac:dyDescent="0.3">
      <c r="A3535" s="117"/>
      <c r="B3535" s="117"/>
      <c r="C3535" s="117"/>
      <c r="D3535" s="117"/>
      <c r="E3535" s="117"/>
      <c r="F3535" s="117"/>
      <c r="G3535" s="117"/>
      <c r="H3535" s="117"/>
    </row>
    <row r="3536" spans="1:8" x14ac:dyDescent="0.3">
      <c r="A3536" s="117"/>
      <c r="B3536" s="117"/>
      <c r="C3536" s="117"/>
      <c r="D3536" s="117"/>
      <c r="E3536" s="117"/>
      <c r="F3536" s="117"/>
      <c r="G3536" s="117"/>
      <c r="H3536" s="117"/>
    </row>
    <row r="3537" spans="1:8" x14ac:dyDescent="0.3">
      <c r="A3537" s="117"/>
      <c r="B3537" s="117"/>
      <c r="C3537" s="117"/>
      <c r="D3537" s="117"/>
      <c r="E3537" s="117"/>
      <c r="F3537" s="117"/>
      <c r="G3537" s="117"/>
      <c r="H3537" s="117"/>
    </row>
    <row r="3538" spans="1:8" x14ac:dyDescent="0.3">
      <c r="A3538" s="117"/>
      <c r="B3538" s="117"/>
      <c r="C3538" s="117"/>
      <c r="D3538" s="117"/>
      <c r="E3538" s="117"/>
      <c r="F3538" s="117"/>
      <c r="G3538" s="117"/>
      <c r="H3538" s="117"/>
    </row>
    <row r="3539" spans="1:8" x14ac:dyDescent="0.3">
      <c r="A3539" s="117"/>
      <c r="B3539" s="117"/>
      <c r="C3539" s="117"/>
      <c r="D3539" s="117"/>
      <c r="E3539" s="117"/>
      <c r="F3539" s="117"/>
      <c r="G3539" s="117"/>
      <c r="H3539" s="117"/>
    </row>
    <row r="3540" spans="1:8" x14ac:dyDescent="0.3">
      <c r="A3540" s="117"/>
      <c r="B3540" s="117"/>
      <c r="C3540" s="117"/>
      <c r="D3540" s="117"/>
      <c r="E3540" s="117"/>
      <c r="F3540" s="117"/>
      <c r="G3540" s="117"/>
      <c r="H3540" s="117"/>
    </row>
    <row r="3541" spans="1:8" x14ac:dyDescent="0.3">
      <c r="A3541" s="117"/>
      <c r="B3541" s="117"/>
      <c r="C3541" s="117"/>
      <c r="D3541" s="117"/>
      <c r="E3541" s="117"/>
      <c r="F3541" s="117"/>
      <c r="G3541" s="117"/>
      <c r="H3541" s="117"/>
    </row>
    <row r="3542" spans="1:8" x14ac:dyDescent="0.3">
      <c r="A3542" s="117"/>
      <c r="B3542" s="117"/>
      <c r="C3542" s="117"/>
      <c r="D3542" s="117"/>
      <c r="E3542" s="117"/>
      <c r="F3542" s="117"/>
      <c r="G3542" s="117"/>
      <c r="H3542" s="117"/>
    </row>
    <row r="3543" spans="1:8" x14ac:dyDescent="0.3">
      <c r="A3543" s="117"/>
      <c r="B3543" s="117"/>
      <c r="C3543" s="117"/>
      <c r="D3543" s="117"/>
      <c r="E3543" s="117"/>
      <c r="F3543" s="117"/>
      <c r="G3543" s="117"/>
      <c r="H3543" s="117"/>
    </row>
    <row r="3544" spans="1:8" x14ac:dyDescent="0.3">
      <c r="A3544" s="117"/>
      <c r="B3544" s="117"/>
      <c r="C3544" s="117"/>
      <c r="D3544" s="117"/>
      <c r="E3544" s="117"/>
      <c r="F3544" s="117"/>
      <c r="G3544" s="117"/>
      <c r="H3544" s="117"/>
    </row>
    <row r="3545" spans="1:8" x14ac:dyDescent="0.3">
      <c r="A3545" s="117"/>
      <c r="B3545" s="117"/>
      <c r="C3545" s="117"/>
      <c r="D3545" s="117"/>
      <c r="E3545" s="117"/>
      <c r="F3545" s="117"/>
      <c r="G3545" s="117"/>
      <c r="H3545" s="117"/>
    </row>
    <row r="3546" spans="1:8" x14ac:dyDescent="0.3">
      <c r="A3546" s="117"/>
      <c r="B3546" s="117"/>
      <c r="C3546" s="117"/>
      <c r="D3546" s="117"/>
      <c r="E3546" s="117"/>
      <c r="F3546" s="117"/>
      <c r="G3546" s="117"/>
      <c r="H3546" s="117"/>
    </row>
    <row r="3547" spans="1:8" x14ac:dyDescent="0.3">
      <c r="A3547" s="117"/>
      <c r="B3547" s="117"/>
      <c r="C3547" s="117"/>
      <c r="D3547" s="117"/>
      <c r="E3547" s="117"/>
      <c r="F3547" s="117"/>
      <c r="G3547" s="117"/>
      <c r="H3547" s="117"/>
    </row>
    <row r="3548" spans="1:8" x14ac:dyDescent="0.3">
      <c r="A3548" s="117"/>
      <c r="B3548" s="117"/>
      <c r="C3548" s="117"/>
      <c r="D3548" s="117"/>
      <c r="E3548" s="117"/>
      <c r="F3548" s="117"/>
      <c r="G3548" s="117"/>
      <c r="H3548" s="117"/>
    </row>
    <row r="3549" spans="1:8" x14ac:dyDescent="0.3">
      <c r="A3549" s="117"/>
      <c r="B3549" s="117"/>
      <c r="C3549" s="117"/>
      <c r="D3549" s="117"/>
      <c r="E3549" s="117"/>
      <c r="F3549" s="117"/>
      <c r="G3549" s="117"/>
      <c r="H3549" s="117"/>
    </row>
    <row r="3550" spans="1:8" x14ac:dyDescent="0.3">
      <c r="A3550" s="117"/>
      <c r="B3550" s="117"/>
      <c r="C3550" s="117"/>
      <c r="D3550" s="117"/>
      <c r="E3550" s="117"/>
      <c r="F3550" s="117"/>
      <c r="G3550" s="117"/>
      <c r="H3550" s="117"/>
    </row>
    <row r="3551" spans="1:8" x14ac:dyDescent="0.3">
      <c r="A3551" s="117"/>
      <c r="B3551" s="117"/>
      <c r="C3551" s="117"/>
      <c r="D3551" s="117"/>
      <c r="E3551" s="117"/>
      <c r="F3551" s="117"/>
      <c r="G3551" s="117"/>
      <c r="H3551" s="117"/>
    </row>
    <row r="3552" spans="1:8" x14ac:dyDescent="0.3">
      <c r="A3552" s="117"/>
      <c r="B3552" s="117"/>
      <c r="C3552" s="117"/>
      <c r="D3552" s="117"/>
      <c r="E3552" s="117"/>
      <c r="F3552" s="117"/>
      <c r="G3552" s="117"/>
      <c r="H3552" s="117"/>
    </row>
    <row r="3553" spans="1:8" x14ac:dyDescent="0.3">
      <c r="A3553" s="117"/>
      <c r="B3553" s="117"/>
      <c r="C3553" s="117"/>
      <c r="D3553" s="117"/>
      <c r="E3553" s="117"/>
      <c r="F3553" s="117"/>
      <c r="G3553" s="117"/>
      <c r="H3553" s="117"/>
    </row>
    <row r="3554" spans="1:8" x14ac:dyDescent="0.3">
      <c r="A3554" s="117"/>
      <c r="B3554" s="117"/>
      <c r="C3554" s="117"/>
      <c r="D3554" s="117"/>
      <c r="E3554" s="117"/>
      <c r="F3554" s="117"/>
      <c r="G3554" s="117"/>
      <c r="H3554" s="117"/>
    </row>
    <row r="3555" spans="1:8" x14ac:dyDescent="0.3">
      <c r="A3555" s="117"/>
      <c r="B3555" s="117"/>
      <c r="C3555" s="117"/>
      <c r="D3555" s="117"/>
      <c r="E3555" s="117"/>
      <c r="F3555" s="117"/>
      <c r="G3555" s="117"/>
      <c r="H3555" s="117"/>
    </row>
    <row r="3556" spans="1:8" x14ac:dyDescent="0.3">
      <c r="A3556" s="117"/>
      <c r="B3556" s="117"/>
      <c r="C3556" s="117"/>
      <c r="D3556" s="117"/>
      <c r="E3556" s="117"/>
      <c r="F3556" s="117"/>
      <c r="G3556" s="117"/>
      <c r="H3556" s="117"/>
    </row>
    <row r="3557" spans="1:8" x14ac:dyDescent="0.3">
      <c r="A3557" s="117"/>
      <c r="B3557" s="117"/>
      <c r="C3557" s="117"/>
      <c r="D3557" s="117"/>
      <c r="E3557" s="117"/>
      <c r="F3557" s="117"/>
      <c r="G3557" s="117"/>
      <c r="H3557" s="117"/>
    </row>
    <row r="3558" spans="1:8" x14ac:dyDescent="0.3">
      <c r="A3558" s="117"/>
      <c r="B3558" s="117"/>
      <c r="C3558" s="117"/>
      <c r="D3558" s="117"/>
      <c r="E3558" s="117"/>
      <c r="F3558" s="117"/>
      <c r="G3558" s="117"/>
      <c r="H3558" s="117"/>
    </row>
    <row r="3559" spans="1:8" x14ac:dyDescent="0.3">
      <c r="A3559" s="117"/>
      <c r="B3559" s="117"/>
      <c r="C3559" s="117"/>
      <c r="D3559" s="117"/>
      <c r="E3559" s="117"/>
      <c r="F3559" s="117"/>
      <c r="G3559" s="117"/>
      <c r="H3559" s="117"/>
    </row>
    <row r="3560" spans="1:8" x14ac:dyDescent="0.3">
      <c r="A3560" s="117"/>
      <c r="B3560" s="117"/>
      <c r="C3560" s="117"/>
      <c r="D3560" s="117"/>
      <c r="E3560" s="117"/>
      <c r="F3560" s="117"/>
      <c r="G3560" s="117"/>
      <c r="H3560" s="117"/>
    </row>
    <row r="3561" spans="1:8" x14ac:dyDescent="0.3">
      <c r="A3561" s="117"/>
      <c r="B3561" s="117"/>
      <c r="C3561" s="117"/>
      <c r="D3561" s="117"/>
      <c r="E3561" s="117"/>
      <c r="F3561" s="117"/>
      <c r="G3561" s="117"/>
      <c r="H3561" s="117"/>
    </row>
    <row r="3562" spans="1:8" x14ac:dyDescent="0.3">
      <c r="A3562" s="117"/>
      <c r="B3562" s="117"/>
      <c r="C3562" s="117"/>
      <c r="D3562" s="117"/>
      <c r="E3562" s="117"/>
      <c r="F3562" s="117"/>
      <c r="G3562" s="117"/>
      <c r="H3562" s="117"/>
    </row>
    <row r="3563" spans="1:8" x14ac:dyDescent="0.3">
      <c r="A3563" s="117"/>
      <c r="B3563" s="117"/>
      <c r="C3563" s="117"/>
      <c r="D3563" s="117"/>
      <c r="E3563" s="117"/>
      <c r="F3563" s="117"/>
      <c r="G3563" s="117"/>
      <c r="H3563" s="117"/>
    </row>
    <row r="3564" spans="1:8" x14ac:dyDescent="0.3">
      <c r="A3564" s="117"/>
      <c r="B3564" s="117"/>
      <c r="C3564" s="117"/>
      <c r="D3564" s="117"/>
      <c r="E3564" s="117"/>
      <c r="F3564" s="117"/>
      <c r="G3564" s="117"/>
      <c r="H3564" s="117"/>
    </row>
    <row r="3565" spans="1:8" x14ac:dyDescent="0.3">
      <c r="A3565" s="117"/>
      <c r="B3565" s="117"/>
      <c r="C3565" s="117"/>
      <c r="D3565" s="117"/>
      <c r="E3565" s="117"/>
      <c r="F3565" s="117"/>
      <c r="G3565" s="117"/>
      <c r="H3565" s="117"/>
    </row>
    <row r="3566" spans="1:8" x14ac:dyDescent="0.3">
      <c r="A3566" s="117"/>
      <c r="B3566" s="117"/>
      <c r="C3566" s="117"/>
      <c r="D3566" s="117"/>
      <c r="E3566" s="117"/>
      <c r="F3566" s="117"/>
      <c r="G3566" s="117"/>
      <c r="H3566" s="117"/>
    </row>
    <row r="3567" spans="1:8" x14ac:dyDescent="0.3">
      <c r="A3567" s="117"/>
      <c r="B3567" s="117"/>
      <c r="C3567" s="117"/>
      <c r="D3567" s="117"/>
      <c r="E3567" s="117"/>
      <c r="F3567" s="117"/>
      <c r="G3567" s="117"/>
      <c r="H3567" s="117"/>
    </row>
    <row r="3568" spans="1:8" x14ac:dyDescent="0.3">
      <c r="A3568" s="117"/>
      <c r="B3568" s="117"/>
      <c r="C3568" s="117"/>
      <c r="D3568" s="117"/>
      <c r="E3568" s="117"/>
      <c r="F3568" s="117"/>
      <c r="G3568" s="117"/>
      <c r="H3568" s="117"/>
    </row>
    <row r="3569" spans="1:8" x14ac:dyDescent="0.3">
      <c r="A3569" s="117"/>
      <c r="B3569" s="117"/>
      <c r="C3569" s="117"/>
      <c r="D3569" s="117"/>
      <c r="E3569" s="117"/>
      <c r="F3569" s="117"/>
      <c r="G3569" s="117"/>
      <c r="H3569" s="117"/>
    </row>
    <row r="3570" spans="1:8" x14ac:dyDescent="0.3">
      <c r="A3570" s="117"/>
      <c r="B3570" s="117"/>
      <c r="C3570" s="117"/>
      <c r="D3570" s="117"/>
      <c r="E3570" s="117"/>
      <c r="F3570" s="117"/>
      <c r="G3570" s="117"/>
      <c r="H3570" s="117"/>
    </row>
    <row r="3571" spans="1:8" x14ac:dyDescent="0.3">
      <c r="A3571" s="117"/>
      <c r="B3571" s="117"/>
      <c r="C3571" s="117"/>
      <c r="D3571" s="117"/>
      <c r="E3571" s="117"/>
      <c r="F3571" s="117"/>
      <c r="G3571" s="117"/>
      <c r="H3571" s="117"/>
    </row>
    <row r="3572" spans="1:8" x14ac:dyDescent="0.3">
      <c r="A3572" s="117"/>
      <c r="B3572" s="117"/>
      <c r="C3572" s="117"/>
      <c r="D3572" s="117"/>
      <c r="E3572" s="117"/>
      <c r="F3572" s="117"/>
      <c r="G3572" s="117"/>
      <c r="H3572" s="117"/>
    </row>
    <row r="3573" spans="1:8" x14ac:dyDescent="0.3">
      <c r="A3573" s="117"/>
      <c r="B3573" s="117"/>
      <c r="C3573" s="117"/>
      <c r="D3573" s="117"/>
      <c r="E3573" s="117"/>
      <c r="F3573" s="117"/>
      <c r="G3573" s="117"/>
      <c r="H3573" s="117"/>
    </row>
    <row r="3574" spans="1:8" x14ac:dyDescent="0.3">
      <c r="A3574" s="117"/>
      <c r="B3574" s="117"/>
      <c r="C3574" s="117"/>
      <c r="D3574" s="117"/>
      <c r="E3574" s="117"/>
      <c r="F3574" s="117"/>
      <c r="G3574" s="117"/>
      <c r="H3574" s="117"/>
    </row>
    <row r="3575" spans="1:8" x14ac:dyDescent="0.3">
      <c r="A3575" s="117"/>
      <c r="B3575" s="117"/>
      <c r="C3575" s="117"/>
      <c r="D3575" s="117"/>
      <c r="E3575" s="117"/>
      <c r="F3575" s="117"/>
      <c r="G3575" s="117"/>
      <c r="H3575" s="117"/>
    </row>
    <row r="3576" spans="1:8" x14ac:dyDescent="0.3">
      <c r="A3576" s="117"/>
      <c r="B3576" s="117"/>
      <c r="C3576" s="117"/>
      <c r="D3576" s="117"/>
      <c r="E3576" s="117"/>
      <c r="F3576" s="117"/>
      <c r="G3576" s="117"/>
      <c r="H3576" s="117"/>
    </row>
    <row r="3577" spans="1:8" x14ac:dyDescent="0.3">
      <c r="A3577" s="117"/>
      <c r="B3577" s="117"/>
      <c r="C3577" s="117"/>
      <c r="D3577" s="117"/>
      <c r="E3577" s="117"/>
      <c r="F3577" s="117"/>
      <c r="G3577" s="117"/>
      <c r="H3577" s="117"/>
    </row>
    <row r="3578" spans="1:8" x14ac:dyDescent="0.3">
      <c r="A3578" s="117"/>
      <c r="B3578" s="117"/>
      <c r="C3578" s="117"/>
      <c r="D3578" s="117"/>
      <c r="E3578" s="117"/>
      <c r="F3578" s="117"/>
      <c r="G3578" s="117"/>
      <c r="H3578" s="117"/>
    </row>
    <row r="3579" spans="1:8" x14ac:dyDescent="0.3">
      <c r="A3579" s="117"/>
      <c r="B3579" s="117"/>
      <c r="C3579" s="117"/>
      <c r="D3579" s="117"/>
      <c r="E3579" s="117"/>
      <c r="F3579" s="117"/>
      <c r="G3579" s="117"/>
      <c r="H3579" s="117"/>
    </row>
    <row r="3580" spans="1:8" x14ac:dyDescent="0.3">
      <c r="A3580" s="117"/>
      <c r="B3580" s="117"/>
      <c r="C3580" s="117"/>
      <c r="D3580" s="117"/>
      <c r="E3580" s="117"/>
      <c r="F3580" s="117"/>
      <c r="G3580" s="117"/>
      <c r="H3580" s="117"/>
    </row>
    <row r="3581" spans="1:8" x14ac:dyDescent="0.3">
      <c r="A3581" s="117"/>
      <c r="B3581" s="117"/>
      <c r="C3581" s="117"/>
      <c r="D3581" s="117"/>
      <c r="E3581" s="117"/>
      <c r="F3581" s="117"/>
      <c r="G3581" s="117"/>
      <c r="H3581" s="117"/>
    </row>
    <row r="3582" spans="1:8" x14ac:dyDescent="0.3">
      <c r="A3582" s="117"/>
      <c r="B3582" s="117"/>
      <c r="C3582" s="117"/>
      <c r="D3582" s="117"/>
      <c r="E3582" s="117"/>
      <c r="F3582" s="117"/>
      <c r="G3582" s="117"/>
      <c r="H3582" s="117"/>
    </row>
    <row r="3583" spans="1:8" x14ac:dyDescent="0.3">
      <c r="A3583" s="117"/>
      <c r="B3583" s="117"/>
      <c r="C3583" s="117"/>
      <c r="D3583" s="117"/>
      <c r="E3583" s="117"/>
      <c r="F3583" s="117"/>
      <c r="G3583" s="117"/>
      <c r="H3583" s="117"/>
    </row>
    <row r="3584" spans="1:8" x14ac:dyDescent="0.3">
      <c r="A3584" s="117"/>
      <c r="B3584" s="117"/>
      <c r="C3584" s="117"/>
      <c r="D3584" s="117"/>
      <c r="E3584" s="117"/>
      <c r="F3584" s="117"/>
      <c r="G3584" s="117"/>
      <c r="H3584" s="117"/>
    </row>
    <row r="3585" spans="1:8" x14ac:dyDescent="0.3">
      <c r="A3585" s="117"/>
      <c r="B3585" s="117"/>
      <c r="C3585" s="117"/>
      <c r="D3585" s="117"/>
      <c r="E3585" s="117"/>
      <c r="F3585" s="117"/>
      <c r="G3585" s="117"/>
      <c r="H3585" s="117"/>
    </row>
    <row r="3586" spans="1:8" x14ac:dyDescent="0.3">
      <c r="A3586" s="117"/>
      <c r="B3586" s="117"/>
      <c r="C3586" s="117"/>
      <c r="D3586" s="117"/>
      <c r="E3586" s="117"/>
      <c r="F3586" s="117"/>
      <c r="G3586" s="117"/>
      <c r="H3586" s="117"/>
    </row>
    <row r="3587" spans="1:8" x14ac:dyDescent="0.3">
      <c r="A3587" s="117"/>
      <c r="B3587" s="117"/>
      <c r="C3587" s="117"/>
      <c r="D3587" s="117"/>
      <c r="E3587" s="117"/>
      <c r="F3587" s="117"/>
      <c r="G3587" s="117"/>
      <c r="H3587" s="117"/>
    </row>
    <row r="3588" spans="1:8" x14ac:dyDescent="0.3">
      <c r="A3588" s="117"/>
      <c r="B3588" s="117"/>
      <c r="C3588" s="117"/>
      <c r="D3588" s="117"/>
      <c r="E3588" s="117"/>
      <c r="F3588" s="117"/>
      <c r="G3588" s="117"/>
      <c r="H3588" s="117"/>
    </row>
    <row r="3589" spans="1:8" x14ac:dyDescent="0.3">
      <c r="A3589" s="117"/>
      <c r="B3589" s="117"/>
      <c r="C3589" s="117"/>
      <c r="D3589" s="117"/>
      <c r="E3589" s="117"/>
      <c r="F3589" s="117"/>
      <c r="G3589" s="117"/>
      <c r="H3589" s="117"/>
    </row>
    <row r="3590" spans="1:8" x14ac:dyDescent="0.3">
      <c r="A3590" s="117"/>
      <c r="B3590" s="117"/>
      <c r="C3590" s="117"/>
      <c r="D3590" s="117"/>
      <c r="E3590" s="117"/>
      <c r="F3590" s="117"/>
      <c r="G3590" s="117"/>
      <c r="H3590" s="117"/>
    </row>
    <row r="3591" spans="1:8" x14ac:dyDescent="0.3">
      <c r="A3591" s="117"/>
      <c r="B3591" s="117"/>
      <c r="C3591" s="117"/>
      <c r="D3591" s="117"/>
      <c r="E3591" s="117"/>
      <c r="F3591" s="117"/>
      <c r="G3591" s="117"/>
      <c r="H3591" s="117"/>
    </row>
    <row r="3592" spans="1:8" x14ac:dyDescent="0.3">
      <c r="A3592" s="117"/>
      <c r="B3592" s="117"/>
      <c r="C3592" s="117"/>
      <c r="D3592" s="117"/>
      <c r="E3592" s="117"/>
      <c r="F3592" s="117"/>
      <c r="G3592" s="117"/>
      <c r="H3592" s="117"/>
    </row>
    <row r="3593" spans="1:8" x14ac:dyDescent="0.3">
      <c r="A3593" s="117"/>
      <c r="B3593" s="117"/>
      <c r="C3593" s="117"/>
      <c r="D3593" s="117"/>
      <c r="E3593" s="117"/>
      <c r="F3593" s="117"/>
      <c r="G3593" s="117"/>
      <c r="H3593" s="117"/>
    </row>
    <row r="3594" spans="1:8" x14ac:dyDescent="0.3">
      <c r="A3594" s="117"/>
      <c r="B3594" s="117"/>
      <c r="C3594" s="117"/>
      <c r="D3594" s="117"/>
      <c r="E3594" s="117"/>
      <c r="F3594" s="117"/>
      <c r="G3594" s="117"/>
      <c r="H3594" s="117"/>
    </row>
  </sheetData>
  <sheetProtection algorithmName="SHA-512" hashValue="rMONAVvHLI4PezJRKu7slPSH7G/k2tCbUpTZPFyulq9gUt/LVKjC6iD6bREtTwFJJGbaZeEU+kMOHXMxRDmg4A==" saltValue="OowQgG2xxQPJToUC45ghyQ==" spinCount="100000" sheet="1" objects="1" scenarios="1"/>
  <sortState ref="G109:G111">
    <sortCondition ref="G109"/>
  </sortState>
  <dataValidations count="4">
    <dataValidation type="decimal" allowBlank="1" showInputMessage="1" showErrorMessage="1" sqref="D76" xr:uid="{00000000-0002-0000-0400-000000000000}">
      <formula1>IF(F56=0,10^15,MIN(B6:B45))</formula1>
      <formula2>IF(F56=0,0,MAX(B6:B45))</formula2>
    </dataValidation>
    <dataValidation type="decimal" allowBlank="1" showInputMessage="1" showErrorMessage="1" sqref="D73" xr:uid="{00000000-0002-0000-0400-000001000000}">
      <formula1>IF(F56=0,10^15,MIN(V6:V45))</formula1>
      <formula2>IF(F56=0,10^15,MAX(V6:V45))</formula2>
    </dataValidation>
    <dataValidation type="decimal" allowBlank="1" showInputMessage="1" showErrorMessage="1" sqref="B25 B48" xr:uid="{BC7DC090-9640-44DE-AA36-F14CDB0A6676}">
      <formula1>(B23)</formula1>
      <formula2>(D23)</formula2>
    </dataValidation>
    <dataValidation type="decimal" allowBlank="1" showInputMessage="1" showErrorMessage="1" sqref="B26 B49" xr:uid="{0DAA20C9-0390-448E-A19E-C48BBC8A3516}">
      <formula1>1</formula1>
      <formula2>99</formula2>
    </dataValidation>
  </dataValidations>
  <pageMargins left="0.7" right="0.7" top="0.78740157499999996" bottom="0.78740157499999996" header="0.3" footer="0.3"/>
  <pageSetup paperSize="9"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Z4442"/>
  <sheetViews>
    <sheetView workbookViewId="0">
      <selection activeCell="D49" sqref="D49"/>
    </sheetView>
  </sheetViews>
  <sheetFormatPr baseColWidth="10" defaultRowHeight="14.4" x14ac:dyDescent="0.3"/>
  <cols>
    <col min="1" max="1" width="26.88671875" style="121" customWidth="1"/>
    <col min="2" max="2" width="15.21875" style="121" customWidth="1"/>
    <col min="3" max="3" width="17.109375" style="121" customWidth="1"/>
    <col min="4" max="4" width="16.88671875" style="121" customWidth="1"/>
    <col min="5" max="5" width="26" style="121" customWidth="1"/>
    <col min="6" max="6" width="45.21875" style="121" customWidth="1"/>
    <col min="7" max="7" width="28.21875" style="121" customWidth="1"/>
    <col min="8" max="8" width="23.6640625" style="121" customWidth="1"/>
    <col min="9" max="16384" width="11.5546875" style="121"/>
  </cols>
  <sheetData>
    <row r="1" spans="1:40" x14ac:dyDescent="0.3">
      <c r="A1" s="108"/>
      <c r="B1" s="108"/>
      <c r="C1" s="108"/>
      <c r="D1" s="108"/>
      <c r="E1" s="103" t="s">
        <v>128</v>
      </c>
      <c r="F1" s="104">
        <f>((EXP(D82/D102)+EXP(1))/((EXP(D82/D102))-EXP(1)))*4.59512</f>
        <v>-16.419638694254047</v>
      </c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8"/>
      <c r="AM1" s="108"/>
      <c r="AN1" s="108"/>
    </row>
    <row r="2" spans="1:40" x14ac:dyDescent="0.3">
      <c r="A2" s="108"/>
      <c r="B2" s="108"/>
      <c r="C2" s="108"/>
      <c r="D2" s="108"/>
      <c r="E2" s="103" t="s">
        <v>129</v>
      </c>
      <c r="F2" s="104">
        <f>(-4.59512-F1)/(EXP(D82/D102))</f>
        <v>7.7308976847948889</v>
      </c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8"/>
      <c r="AM2" s="108"/>
      <c r="AN2" s="108"/>
    </row>
    <row r="3" spans="1:40" x14ac:dyDescent="0.3">
      <c r="A3" s="110"/>
      <c r="B3" s="108"/>
      <c r="C3" s="108"/>
      <c r="D3" s="108"/>
      <c r="E3" s="104"/>
      <c r="F3" s="104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8"/>
      <c r="AM3" s="108"/>
      <c r="AN3" s="108"/>
    </row>
    <row r="4" spans="1:40" x14ac:dyDescent="0.3">
      <c r="A4" s="108"/>
      <c r="B4" s="108"/>
      <c r="C4" s="108"/>
      <c r="D4" s="108"/>
      <c r="E4" s="111"/>
      <c r="F4" s="104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8"/>
      <c r="AM4" s="108"/>
      <c r="AN4" s="108"/>
    </row>
    <row r="5" spans="1:40" x14ac:dyDescent="0.3">
      <c r="A5" s="110"/>
      <c r="B5" s="110"/>
      <c r="C5" s="110"/>
      <c r="D5" s="122"/>
      <c r="E5" s="111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8"/>
      <c r="AM5" s="108"/>
      <c r="AN5" s="108"/>
    </row>
    <row r="6" spans="1:40" x14ac:dyDescent="0.3">
      <c r="A6" s="110"/>
      <c r="B6" s="110"/>
      <c r="C6" s="110"/>
      <c r="D6" s="110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3"/>
      <c r="X6" s="104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8"/>
      <c r="AM6" s="108"/>
      <c r="AN6" s="108"/>
    </row>
    <row r="7" spans="1:40" x14ac:dyDescent="0.3">
      <c r="A7" s="110"/>
      <c r="B7" s="110"/>
      <c r="C7" s="110"/>
      <c r="D7" s="110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3"/>
      <c r="X7" s="104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8"/>
      <c r="AM7" s="108"/>
      <c r="AN7" s="108"/>
    </row>
    <row r="8" spans="1:40" x14ac:dyDescent="0.3">
      <c r="A8" s="110"/>
      <c r="B8" s="110"/>
      <c r="C8" s="110"/>
      <c r="D8" s="110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3"/>
      <c r="X8" s="104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8"/>
      <c r="AM8" s="108"/>
      <c r="AN8" s="108"/>
    </row>
    <row r="9" spans="1:40" x14ac:dyDescent="0.3">
      <c r="A9" s="110"/>
      <c r="B9" s="110"/>
      <c r="C9" s="110"/>
      <c r="D9" s="110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3"/>
      <c r="X9" s="104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8"/>
      <c r="AM9" s="108"/>
      <c r="AN9" s="108"/>
    </row>
    <row r="10" spans="1:40" x14ac:dyDescent="0.3">
      <c r="A10" s="110"/>
      <c r="B10" s="110"/>
      <c r="C10" s="110"/>
      <c r="D10" s="110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3"/>
      <c r="X10" s="104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8"/>
      <c r="AM10" s="108"/>
      <c r="AN10" s="108"/>
    </row>
    <row r="11" spans="1:40" x14ac:dyDescent="0.3">
      <c r="A11" s="110"/>
      <c r="B11" s="110"/>
      <c r="C11" s="110"/>
      <c r="D11" s="110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3"/>
      <c r="X11" s="104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8"/>
      <c r="AM11" s="108"/>
      <c r="AN11" s="108"/>
    </row>
    <row r="12" spans="1:40" x14ac:dyDescent="0.3">
      <c r="A12" s="110"/>
      <c r="B12" s="110"/>
      <c r="C12" s="110"/>
      <c r="D12" s="110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3"/>
      <c r="X12" s="104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8"/>
      <c r="AM12" s="108"/>
      <c r="AN12" s="108"/>
    </row>
    <row r="13" spans="1:40" x14ac:dyDescent="0.3">
      <c r="A13" s="110"/>
      <c r="B13" s="110"/>
      <c r="C13" s="110"/>
      <c r="D13" s="110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3"/>
      <c r="X13" s="104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8"/>
      <c r="AM13" s="108"/>
      <c r="AN13" s="108"/>
    </row>
    <row r="14" spans="1:40" ht="15" thickBot="1" x14ac:dyDescent="0.35">
      <c r="A14" s="110"/>
      <c r="B14" s="110"/>
      <c r="C14" s="110"/>
      <c r="D14" s="110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3"/>
      <c r="X14" s="104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8"/>
      <c r="AM14" s="108"/>
      <c r="AN14" s="108"/>
    </row>
    <row r="15" spans="1:40" ht="15" thickBot="1" x14ac:dyDescent="0.35">
      <c r="A15" s="110"/>
      <c r="B15" s="123" t="s">
        <v>110</v>
      </c>
      <c r="C15" s="110"/>
      <c r="D15" s="110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3"/>
      <c r="X15" s="104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8"/>
      <c r="AM15" s="108"/>
      <c r="AN15" s="108"/>
    </row>
    <row r="16" spans="1:40" x14ac:dyDescent="0.3">
      <c r="A16" s="110"/>
      <c r="B16" s="110"/>
      <c r="C16" s="110"/>
      <c r="D16" s="110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3"/>
      <c r="X16" s="104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8"/>
      <c r="AM16" s="108"/>
      <c r="AN16" s="108"/>
    </row>
    <row r="17" spans="1:40" x14ac:dyDescent="0.3">
      <c r="A17" s="110"/>
      <c r="B17" s="110"/>
      <c r="C17" s="110"/>
      <c r="D17" s="110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3"/>
      <c r="X17" s="104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8"/>
      <c r="AM17" s="108"/>
      <c r="AN17" s="108"/>
    </row>
    <row r="18" spans="1:40" x14ac:dyDescent="0.3">
      <c r="A18" s="110"/>
      <c r="B18" s="110"/>
      <c r="C18" s="110"/>
      <c r="D18" s="110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3"/>
      <c r="X18" s="104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8"/>
      <c r="AM18" s="108"/>
      <c r="AN18" s="108"/>
    </row>
    <row r="19" spans="1:40" x14ac:dyDescent="0.3">
      <c r="A19" s="110"/>
      <c r="B19" s="110"/>
      <c r="C19" s="110"/>
      <c r="D19" s="110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3"/>
      <c r="X19" s="104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8"/>
      <c r="AM19" s="108"/>
      <c r="AN19" s="108"/>
    </row>
    <row r="20" spans="1:40" x14ac:dyDescent="0.3">
      <c r="A20" s="110"/>
      <c r="B20" s="110"/>
      <c r="C20" s="110"/>
      <c r="D20" s="110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3"/>
      <c r="X20" s="104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8"/>
      <c r="AM20" s="108"/>
      <c r="AN20" s="108"/>
    </row>
    <row r="21" spans="1:40" ht="15" thickBot="1" x14ac:dyDescent="0.35">
      <c r="A21" s="110"/>
      <c r="B21" s="110"/>
      <c r="C21" s="110"/>
      <c r="D21" s="110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3"/>
      <c r="X21" s="104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8"/>
      <c r="AM21" s="108"/>
      <c r="AN21" s="108"/>
    </row>
    <row r="22" spans="1:40" ht="15" thickBot="1" x14ac:dyDescent="0.35">
      <c r="A22" s="107" t="s">
        <v>106</v>
      </c>
      <c r="B22" s="106">
        <f>EINGABEN!$J$18</f>
        <v>9</v>
      </c>
      <c r="C22" s="106">
        <f>EINGABEN!$J$17</f>
        <v>10</v>
      </c>
      <c r="D22" s="106">
        <f>EINGABEN!$J$19</f>
        <v>11</v>
      </c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3"/>
      <c r="X22" s="104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8"/>
      <c r="AM22" s="108"/>
      <c r="AN22" s="108"/>
    </row>
    <row r="23" spans="1:40" ht="15" thickBot="1" x14ac:dyDescent="0.35">
      <c r="A23" s="105" t="s">
        <v>111</v>
      </c>
      <c r="B23" s="106">
        <f>IF(D82&lt;1,0,(ROUND($D$82,2)))</f>
        <v>5.56</v>
      </c>
      <c r="C23" s="106">
        <f>ROUND(IF(D82&lt;1,0,$B$102),2)</f>
        <v>9.85</v>
      </c>
      <c r="D23" s="106">
        <f>IF(D82&lt;1,0,(ROUND($D$102,2)))</f>
        <v>13.08</v>
      </c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3"/>
      <c r="X23" s="104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8"/>
      <c r="AM23" s="108"/>
      <c r="AN23" s="108"/>
    </row>
    <row r="24" spans="1:40" ht="15" thickBot="1" x14ac:dyDescent="0.35">
      <c r="A24" s="124" t="s">
        <v>102</v>
      </c>
      <c r="B24" s="109"/>
      <c r="C24" s="109"/>
      <c r="D24" s="109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3"/>
      <c r="X24" s="104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8"/>
      <c r="AM24" s="108"/>
      <c r="AN24" s="108"/>
    </row>
    <row r="25" spans="1:40" ht="15" thickBot="1" x14ac:dyDescent="0.35">
      <c r="A25" s="107" t="s">
        <v>132</v>
      </c>
      <c r="B25" s="125">
        <v>7.74</v>
      </c>
      <c r="C25" s="107" t="s">
        <v>104</v>
      </c>
      <c r="D25" s="106">
        <f>IF(D82&lt;1,0,ROUND((EXP(B87+B88*EXP(B25/D102)))/((EXP(B87+B88*EXP(B25/D102)))+1)*100,2))</f>
        <v>7.97</v>
      </c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3"/>
      <c r="X25" s="104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8"/>
      <c r="AM25" s="108"/>
      <c r="AN25" s="108"/>
    </row>
    <row r="26" spans="1:40" ht="15" thickBot="1" x14ac:dyDescent="0.35">
      <c r="A26" s="107" t="s">
        <v>133</v>
      </c>
      <c r="B26" s="125">
        <v>1</v>
      </c>
      <c r="C26" s="107" t="s">
        <v>103</v>
      </c>
      <c r="D26" s="106">
        <f>IF(D82&lt;1,0,ROUND((LN(((LN(B26/(100-B26)))-B87)/B88))*D102,2))</f>
        <v>5.56</v>
      </c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3"/>
      <c r="X26" s="104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8"/>
      <c r="AM26" s="108"/>
      <c r="AN26" s="108"/>
    </row>
    <row r="27" spans="1:40" x14ac:dyDescent="0.3">
      <c r="A27" s="110"/>
      <c r="B27" s="110"/>
      <c r="C27" s="110"/>
      <c r="D27" s="110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3"/>
      <c r="X27" s="104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8"/>
      <c r="AM27" s="108"/>
      <c r="AN27" s="108"/>
    </row>
    <row r="28" spans="1:40" x14ac:dyDescent="0.3">
      <c r="A28" s="110"/>
      <c r="B28" s="110"/>
      <c r="C28" s="110"/>
      <c r="D28" s="110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3"/>
      <c r="X28" s="104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8"/>
      <c r="AM28" s="108"/>
      <c r="AN28" s="108"/>
    </row>
    <row r="29" spans="1:40" x14ac:dyDescent="0.3">
      <c r="A29" s="110"/>
      <c r="B29" s="110"/>
      <c r="C29" s="110"/>
      <c r="D29" s="110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3"/>
      <c r="X29" s="104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8"/>
      <c r="AM29" s="108"/>
      <c r="AN29" s="108"/>
    </row>
    <row r="30" spans="1:40" x14ac:dyDescent="0.3">
      <c r="A30" s="110"/>
      <c r="B30" s="110"/>
      <c r="C30" s="110"/>
      <c r="D30" s="110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3"/>
      <c r="X30" s="104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8"/>
      <c r="AM30" s="108"/>
      <c r="AN30" s="108"/>
    </row>
    <row r="31" spans="1:40" x14ac:dyDescent="0.3">
      <c r="A31" s="110"/>
      <c r="B31" s="110"/>
      <c r="C31" s="110"/>
      <c r="D31" s="110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3"/>
      <c r="X31" s="104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8"/>
      <c r="AM31" s="108"/>
      <c r="AN31" s="108"/>
    </row>
    <row r="32" spans="1:40" x14ac:dyDescent="0.3">
      <c r="A32" s="110"/>
      <c r="B32" s="110"/>
      <c r="C32" s="110"/>
      <c r="D32" s="110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3"/>
      <c r="X32" s="104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8"/>
      <c r="AM32" s="108"/>
      <c r="AN32" s="108"/>
    </row>
    <row r="33" spans="1:40" x14ac:dyDescent="0.3">
      <c r="A33" s="110"/>
      <c r="B33" s="110"/>
      <c r="C33" s="110"/>
      <c r="D33" s="110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3"/>
      <c r="X33" s="104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8"/>
      <c r="AM33" s="108"/>
      <c r="AN33" s="108"/>
    </row>
    <row r="34" spans="1:40" x14ac:dyDescent="0.3">
      <c r="A34" s="110"/>
      <c r="B34" s="110"/>
      <c r="C34" s="110"/>
      <c r="D34" s="110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3"/>
      <c r="X34" s="104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8"/>
      <c r="AM34" s="108"/>
      <c r="AN34" s="108"/>
    </row>
    <row r="35" spans="1:40" x14ac:dyDescent="0.3">
      <c r="A35" s="110"/>
      <c r="B35" s="110"/>
      <c r="C35" s="110"/>
      <c r="D35" s="110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3"/>
      <c r="X35" s="104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8"/>
      <c r="AM35" s="108"/>
      <c r="AN35" s="108"/>
    </row>
    <row r="36" spans="1:40" ht="14.4" customHeight="1" x14ac:dyDescent="0.3">
      <c r="A36" s="110"/>
      <c r="B36" s="110"/>
      <c r="C36" s="110"/>
      <c r="D36" s="110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3"/>
      <c r="X36" s="104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8"/>
      <c r="AM36" s="108"/>
      <c r="AN36" s="108"/>
    </row>
    <row r="37" spans="1:40" ht="14.4" customHeight="1" x14ac:dyDescent="0.3">
      <c r="A37" s="110"/>
      <c r="B37" s="110"/>
      <c r="C37" s="110"/>
      <c r="D37" s="110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3"/>
      <c r="X37" s="104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8"/>
      <c r="AM37" s="108"/>
      <c r="AN37" s="108"/>
    </row>
    <row r="38" spans="1:40" x14ac:dyDescent="0.3">
      <c r="A38" s="110"/>
      <c r="B38" s="110"/>
      <c r="C38" s="110"/>
      <c r="D38" s="110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3"/>
      <c r="X38" s="104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8"/>
      <c r="AM38" s="108"/>
      <c r="AN38" s="108"/>
    </row>
    <row r="39" spans="1:40" x14ac:dyDescent="0.3">
      <c r="A39" s="110"/>
      <c r="B39" s="110"/>
      <c r="C39" s="110"/>
      <c r="D39" s="110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3"/>
      <c r="X39" s="104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8"/>
      <c r="AM39" s="108"/>
      <c r="AN39" s="108"/>
    </row>
    <row r="40" spans="1:40" x14ac:dyDescent="0.3">
      <c r="A40" s="110"/>
      <c r="B40" s="110"/>
      <c r="C40" s="110"/>
      <c r="D40" s="110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3"/>
      <c r="X40" s="104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8"/>
      <c r="AM40" s="108"/>
      <c r="AN40" s="108"/>
    </row>
    <row r="41" spans="1:40" x14ac:dyDescent="0.3">
      <c r="A41" s="110"/>
      <c r="B41" s="110"/>
      <c r="C41" s="110"/>
      <c r="D41" s="110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3"/>
      <c r="X41" s="104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8"/>
      <c r="AM41" s="108"/>
      <c r="AN41" s="108"/>
    </row>
    <row r="42" spans="1:40" x14ac:dyDescent="0.3">
      <c r="A42" s="110"/>
      <c r="B42" s="110"/>
      <c r="C42" s="110"/>
      <c r="D42" s="110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3"/>
      <c r="X42" s="104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8"/>
      <c r="AM42" s="108"/>
      <c r="AN42" s="108"/>
    </row>
    <row r="43" spans="1:40" x14ac:dyDescent="0.3">
      <c r="A43" s="110"/>
      <c r="B43" s="110"/>
      <c r="C43" s="110"/>
      <c r="D43" s="110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3"/>
      <c r="X43" s="104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8"/>
      <c r="AM43" s="108"/>
      <c r="AN43" s="108"/>
    </row>
    <row r="44" spans="1:40" ht="15" thickBot="1" x14ac:dyDescent="0.35">
      <c r="A44" s="110"/>
      <c r="B44" s="110"/>
      <c r="C44" s="110"/>
      <c r="D44" s="110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3"/>
      <c r="X44" s="104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8"/>
      <c r="AM44" s="108"/>
      <c r="AN44" s="108"/>
    </row>
    <row r="45" spans="1:40" ht="15" thickBot="1" x14ac:dyDescent="0.35">
      <c r="A45" s="107" t="s">
        <v>106</v>
      </c>
      <c r="B45" s="106">
        <f>EINGABEN!$J$18</f>
        <v>9</v>
      </c>
      <c r="C45" s="106">
        <f>EINGABEN!$J$17</f>
        <v>10</v>
      </c>
      <c r="D45" s="106">
        <f>EINGABEN!$J$19</f>
        <v>11</v>
      </c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3"/>
      <c r="X45" s="104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8"/>
      <c r="AM45" s="108"/>
      <c r="AN45" s="108"/>
    </row>
    <row r="46" spans="1:40" ht="15" thickBot="1" x14ac:dyDescent="0.35">
      <c r="A46" s="107" t="s">
        <v>112</v>
      </c>
      <c r="B46" s="106">
        <f>IF(D110&lt;1,0,(ROUND($D$110,2)))</f>
        <v>5.56</v>
      </c>
      <c r="C46" s="106">
        <f>IF(D110&lt;1,0,ROUND(($B$130),2))</f>
        <v>9.85</v>
      </c>
      <c r="D46" s="106">
        <f>IF(D110&lt;1,0,(ROUND($D$130,2)))</f>
        <v>13.08</v>
      </c>
      <c r="E46" s="116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8"/>
      <c r="AM46" s="108"/>
      <c r="AN46" s="108"/>
    </row>
    <row r="47" spans="1:40" ht="15" thickBot="1" x14ac:dyDescent="0.35">
      <c r="A47" s="107" t="s">
        <v>102</v>
      </c>
      <c r="B47" s="109"/>
      <c r="C47" s="109"/>
      <c r="D47" s="109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8"/>
      <c r="AM47" s="108"/>
      <c r="AN47" s="108"/>
    </row>
    <row r="48" spans="1:40" ht="15" thickBot="1" x14ac:dyDescent="0.35">
      <c r="A48" s="107" t="s">
        <v>134</v>
      </c>
      <c r="B48" s="125">
        <v>7.74</v>
      </c>
      <c r="C48" s="107" t="s">
        <v>104</v>
      </c>
      <c r="D48" s="106">
        <f>ROUND((100/(EXP((EXP(B48/D130))*B116+B115)+1)),2)</f>
        <v>92.03</v>
      </c>
      <c r="E48" s="112"/>
      <c r="F48" s="112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8"/>
      <c r="AM48" s="108"/>
      <c r="AN48" s="108"/>
    </row>
    <row r="49" spans="1:130" ht="15" thickBot="1" x14ac:dyDescent="0.35">
      <c r="A49" s="107" t="s">
        <v>133</v>
      </c>
      <c r="B49" s="125">
        <v>1</v>
      </c>
      <c r="C49" s="107" t="s">
        <v>103</v>
      </c>
      <c r="D49" s="106">
        <f>IF(D110&lt;1,0,ROUND((LN(((LN(((100-B49)/B49)))-B115)/B116))*D130,2))</f>
        <v>13.08</v>
      </c>
      <c r="E49" s="112"/>
      <c r="F49" s="112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8"/>
      <c r="AM49" s="108"/>
      <c r="AN49" s="108"/>
    </row>
    <row r="50" spans="1:130" x14ac:dyDescent="0.3">
      <c r="A50" s="127"/>
      <c r="B50" s="127"/>
      <c r="C50" s="128"/>
      <c r="D50" s="128"/>
      <c r="E50" s="128"/>
      <c r="F50" s="128"/>
      <c r="G50" s="103"/>
      <c r="H50" s="103"/>
      <c r="I50" s="103"/>
      <c r="J50" s="103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</row>
    <row r="51" spans="1:130" x14ac:dyDescent="0.3">
      <c r="A51" s="127"/>
      <c r="B51" s="127"/>
      <c r="C51" s="128"/>
      <c r="D51" s="128"/>
      <c r="E51" s="128"/>
      <c r="F51" s="128"/>
      <c r="G51" s="103"/>
      <c r="H51" s="103"/>
      <c r="I51" s="103"/>
      <c r="J51" s="103"/>
      <c r="K51" s="103"/>
      <c r="L51" s="103"/>
      <c r="M51" s="103"/>
      <c r="N51" s="104"/>
      <c r="O51" s="104"/>
      <c r="P51" s="104"/>
      <c r="Q51" s="104"/>
      <c r="R51" s="104"/>
      <c r="S51" s="104"/>
      <c r="T51" s="104"/>
      <c r="U51" s="104"/>
      <c r="V51" s="104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</row>
    <row r="52" spans="1:130" x14ac:dyDescent="0.3">
      <c r="A52" s="127"/>
      <c r="B52" s="127"/>
      <c r="C52" s="128"/>
      <c r="D52" s="128"/>
      <c r="E52" s="128"/>
      <c r="F52" s="128"/>
      <c r="G52" s="103"/>
      <c r="H52" s="103"/>
      <c r="I52" s="103"/>
      <c r="J52" s="103"/>
      <c r="K52" s="103"/>
      <c r="L52" s="103"/>
      <c r="M52" s="103"/>
      <c r="N52" s="104"/>
      <c r="O52" s="104"/>
      <c r="P52" s="104"/>
      <c r="Q52" s="104"/>
      <c r="R52" s="104"/>
      <c r="S52" s="104"/>
      <c r="T52" s="104"/>
      <c r="U52" s="104"/>
      <c r="V52" s="104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</row>
    <row r="53" spans="1:130" x14ac:dyDescent="0.3">
      <c r="A53" s="127"/>
      <c r="B53" s="127"/>
      <c r="C53" s="112"/>
      <c r="D53" s="112"/>
      <c r="E53" s="104"/>
      <c r="F53" s="104"/>
      <c r="G53" s="103"/>
      <c r="H53" s="103"/>
      <c r="I53" s="103"/>
      <c r="J53" s="103"/>
      <c r="K53" s="103"/>
      <c r="L53" s="103"/>
      <c r="M53" s="103"/>
      <c r="N53" s="104"/>
      <c r="O53" s="104"/>
      <c r="P53" s="104"/>
      <c r="Q53" s="104"/>
      <c r="R53" s="104"/>
      <c r="S53" s="104"/>
      <c r="T53" s="104"/>
      <c r="U53" s="104"/>
      <c r="V53" s="104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</row>
    <row r="54" spans="1:130" x14ac:dyDescent="0.3">
      <c r="A54" s="127"/>
      <c r="B54" s="127"/>
      <c r="C54" s="104"/>
      <c r="D54" s="104"/>
      <c r="E54" s="104"/>
      <c r="F54" s="104"/>
      <c r="G54" s="103"/>
      <c r="H54" s="103"/>
      <c r="I54" s="103"/>
      <c r="J54" s="103"/>
      <c r="K54" s="103"/>
      <c r="L54" s="103"/>
      <c r="M54" s="103"/>
      <c r="N54" s="103"/>
      <c r="O54" s="104"/>
      <c r="P54" s="104"/>
      <c r="Q54" s="104"/>
      <c r="R54" s="104"/>
      <c r="S54" s="104"/>
      <c r="T54" s="104"/>
      <c r="U54" s="104"/>
      <c r="V54" s="104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</row>
    <row r="55" spans="1:130" x14ac:dyDescent="0.3">
      <c r="A55" s="127"/>
      <c r="B55" s="127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3"/>
      <c r="O55" s="104"/>
      <c r="P55" s="104"/>
      <c r="Q55" s="104"/>
      <c r="R55" s="104"/>
      <c r="S55" s="104"/>
      <c r="T55" s="104"/>
      <c r="U55" s="104"/>
      <c r="V55" s="104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</row>
    <row r="56" spans="1:130" x14ac:dyDescent="0.3">
      <c r="A56" s="129"/>
      <c r="B56" s="127"/>
      <c r="C56" s="130"/>
      <c r="D56" s="130"/>
      <c r="E56" s="128"/>
      <c r="F56" s="112"/>
      <c r="G56" s="104"/>
      <c r="H56" s="104"/>
      <c r="I56" s="104"/>
      <c r="J56" s="104"/>
      <c r="K56" s="104"/>
      <c r="L56" s="104"/>
      <c r="M56" s="104"/>
      <c r="N56" s="103"/>
      <c r="O56" s="104"/>
      <c r="P56" s="104"/>
      <c r="Q56" s="104"/>
      <c r="R56" s="104"/>
      <c r="S56" s="104"/>
      <c r="T56" s="104"/>
      <c r="U56" s="104"/>
      <c r="V56" s="104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</row>
    <row r="57" spans="1:130" x14ac:dyDescent="0.3">
      <c r="A57" s="103"/>
      <c r="B57" s="103"/>
      <c r="C57" s="104"/>
      <c r="D57" s="104"/>
      <c r="E57" s="103"/>
      <c r="F57" s="104"/>
      <c r="G57" s="104"/>
      <c r="H57" s="104"/>
      <c r="I57" s="104"/>
      <c r="J57" s="104"/>
      <c r="K57" s="104"/>
      <c r="L57" s="104"/>
      <c r="M57" s="112"/>
      <c r="N57" s="103"/>
      <c r="O57" s="104"/>
      <c r="P57" s="104"/>
      <c r="Q57" s="104"/>
      <c r="R57" s="104"/>
      <c r="S57" s="104"/>
      <c r="T57" s="104"/>
      <c r="U57" s="104"/>
      <c r="V57" s="104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</row>
    <row r="58" spans="1:130" x14ac:dyDescent="0.3">
      <c r="A58" s="103"/>
      <c r="B58" s="103"/>
      <c r="C58" s="128"/>
      <c r="D58" s="128"/>
      <c r="E58" s="112"/>
      <c r="F58" s="112"/>
      <c r="G58" s="104"/>
      <c r="H58" s="104"/>
      <c r="I58" s="104"/>
      <c r="J58" s="104"/>
      <c r="K58" s="104"/>
      <c r="L58" s="104"/>
      <c r="M58" s="104"/>
      <c r="N58" s="103"/>
      <c r="O58" s="104"/>
      <c r="P58" s="104"/>
      <c r="Q58" s="104"/>
      <c r="R58" s="104"/>
      <c r="S58" s="104"/>
      <c r="T58" s="104"/>
      <c r="U58" s="104"/>
      <c r="V58" s="104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</row>
    <row r="59" spans="1:130" x14ac:dyDescent="0.3">
      <c r="A59" s="103"/>
      <c r="B59" s="103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3"/>
      <c r="O59" s="104"/>
      <c r="P59" s="104"/>
      <c r="Q59" s="104"/>
      <c r="R59" s="104"/>
      <c r="S59" s="104"/>
      <c r="T59" s="104"/>
      <c r="U59" s="104"/>
      <c r="V59" s="104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</row>
    <row r="60" spans="1:130" x14ac:dyDescent="0.3">
      <c r="A60" s="103"/>
      <c r="B60" s="103"/>
      <c r="C60" s="113"/>
      <c r="D60" s="112"/>
      <c r="E60" s="112"/>
      <c r="F60" s="112"/>
      <c r="G60" s="104"/>
      <c r="H60" s="104"/>
      <c r="I60" s="104"/>
      <c r="J60" s="104"/>
      <c r="K60" s="104"/>
      <c r="L60" s="104"/>
      <c r="M60" s="104"/>
      <c r="N60" s="103"/>
      <c r="O60" s="104"/>
      <c r="P60" s="104"/>
      <c r="Q60" s="104"/>
      <c r="R60" s="104"/>
      <c r="S60" s="104"/>
      <c r="T60" s="104"/>
      <c r="U60" s="104"/>
      <c r="V60" s="104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</row>
    <row r="61" spans="1:130" x14ac:dyDescent="0.3">
      <c r="A61" s="103"/>
      <c r="B61" s="103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3"/>
      <c r="O61" s="104"/>
      <c r="P61" s="104"/>
      <c r="Q61" s="104"/>
      <c r="R61" s="104"/>
      <c r="S61" s="104"/>
      <c r="T61" s="104"/>
      <c r="U61" s="104"/>
      <c r="V61" s="104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</row>
    <row r="62" spans="1:130" x14ac:dyDescent="0.3">
      <c r="A62" s="103"/>
      <c r="B62" s="103"/>
      <c r="C62" s="113"/>
      <c r="D62" s="112"/>
      <c r="E62" s="112"/>
      <c r="F62" s="112"/>
      <c r="G62" s="104"/>
      <c r="H62" s="104"/>
      <c r="I62" s="104"/>
      <c r="J62" s="104"/>
      <c r="K62" s="104"/>
      <c r="L62" s="104"/>
      <c r="M62" s="104"/>
      <c r="N62" s="103"/>
      <c r="O62" s="104"/>
      <c r="P62" s="104"/>
      <c r="Q62" s="104"/>
      <c r="R62" s="104"/>
      <c r="S62" s="104"/>
      <c r="T62" s="104"/>
      <c r="U62" s="104"/>
      <c r="V62" s="104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</row>
    <row r="63" spans="1:130" x14ac:dyDescent="0.3">
      <c r="A63" s="103"/>
      <c r="B63" s="103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3"/>
      <c r="O63" s="104"/>
      <c r="P63" s="104"/>
      <c r="Q63" s="104"/>
      <c r="R63" s="104"/>
      <c r="S63" s="104"/>
      <c r="T63" s="104"/>
      <c r="U63" s="104"/>
      <c r="V63" s="104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</row>
    <row r="64" spans="1:130" x14ac:dyDescent="0.3">
      <c r="A64" s="103"/>
      <c r="B64" s="103"/>
      <c r="C64" s="113"/>
      <c r="D64" s="112"/>
      <c r="E64" s="131"/>
      <c r="F64" s="127"/>
      <c r="G64" s="104"/>
      <c r="H64" s="104"/>
      <c r="I64" s="104"/>
      <c r="J64" s="104"/>
      <c r="K64" s="104"/>
      <c r="L64" s="104"/>
      <c r="M64" s="104"/>
      <c r="N64" s="103"/>
      <c r="O64" s="104"/>
      <c r="P64" s="104"/>
      <c r="Q64" s="104"/>
      <c r="R64" s="104"/>
      <c r="S64" s="104"/>
      <c r="T64" s="104"/>
      <c r="U64" s="104"/>
      <c r="V64" s="104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</row>
    <row r="65" spans="1:130" x14ac:dyDescent="0.3">
      <c r="A65" s="103"/>
      <c r="B65" s="103"/>
      <c r="C65" s="104"/>
      <c r="D65" s="104"/>
      <c r="E65" s="127"/>
      <c r="F65" s="127"/>
      <c r="G65" s="104"/>
      <c r="H65" s="104"/>
      <c r="I65" s="104"/>
      <c r="J65" s="104"/>
      <c r="K65" s="104"/>
      <c r="L65" s="104"/>
      <c r="M65" s="104"/>
      <c r="N65" s="103"/>
      <c r="O65" s="104"/>
      <c r="P65" s="104"/>
      <c r="Q65" s="104"/>
      <c r="R65" s="104"/>
      <c r="S65" s="104"/>
      <c r="T65" s="104"/>
      <c r="U65" s="104"/>
      <c r="V65" s="104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</row>
    <row r="66" spans="1:130" x14ac:dyDescent="0.3">
      <c r="A66" s="103"/>
      <c r="B66" s="103"/>
      <c r="C66" s="129"/>
      <c r="D66" s="127"/>
      <c r="E66" s="129"/>
      <c r="F66" s="127"/>
      <c r="G66" s="104"/>
      <c r="H66" s="104"/>
      <c r="I66" s="104"/>
      <c r="J66" s="104"/>
      <c r="K66" s="104"/>
      <c r="L66" s="104"/>
      <c r="M66" s="104"/>
      <c r="N66" s="103"/>
      <c r="O66" s="104"/>
      <c r="P66" s="104"/>
      <c r="Q66" s="104"/>
      <c r="R66" s="104"/>
      <c r="S66" s="104"/>
      <c r="T66" s="104"/>
      <c r="U66" s="104"/>
      <c r="V66" s="104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</row>
    <row r="67" spans="1:130" x14ac:dyDescent="0.3">
      <c r="A67" s="103"/>
      <c r="B67" s="103"/>
      <c r="C67" s="127"/>
      <c r="D67" s="127"/>
      <c r="E67" s="127"/>
      <c r="F67" s="127"/>
      <c r="G67" s="104"/>
      <c r="H67" s="104"/>
      <c r="I67" s="104"/>
      <c r="J67" s="104"/>
      <c r="K67" s="104"/>
      <c r="L67" s="104"/>
      <c r="M67" s="104"/>
      <c r="N67" s="103"/>
      <c r="O67" s="104"/>
      <c r="P67" s="104"/>
      <c r="Q67" s="104"/>
      <c r="R67" s="104"/>
      <c r="S67" s="104"/>
      <c r="T67" s="104"/>
      <c r="U67" s="104"/>
      <c r="V67" s="104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</row>
    <row r="68" spans="1:130" x14ac:dyDescent="0.3">
      <c r="A68" s="103"/>
      <c r="B68" s="103"/>
      <c r="C68" s="129"/>
      <c r="D68" s="132"/>
      <c r="E68" s="127"/>
      <c r="F68" s="127"/>
      <c r="G68" s="104"/>
      <c r="H68" s="104"/>
      <c r="I68" s="104"/>
      <c r="J68" s="104"/>
      <c r="K68" s="104"/>
      <c r="L68" s="104"/>
      <c r="M68" s="104"/>
      <c r="N68" s="103"/>
      <c r="O68" s="104"/>
      <c r="P68" s="104"/>
      <c r="Q68" s="104"/>
      <c r="R68" s="104"/>
      <c r="S68" s="104"/>
      <c r="T68" s="104"/>
      <c r="U68" s="104"/>
      <c r="V68" s="104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</row>
    <row r="69" spans="1:130" x14ac:dyDescent="0.3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3"/>
      <c r="O69" s="104"/>
      <c r="P69" s="104"/>
      <c r="Q69" s="104"/>
      <c r="R69" s="104"/>
      <c r="S69" s="104"/>
      <c r="T69" s="104"/>
      <c r="U69" s="104"/>
      <c r="V69" s="104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</row>
    <row r="70" spans="1:130" x14ac:dyDescent="0.3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3"/>
      <c r="O70" s="104"/>
      <c r="P70" s="104"/>
      <c r="Q70" s="104"/>
      <c r="R70" s="104"/>
      <c r="S70" s="104"/>
      <c r="T70" s="104"/>
      <c r="U70" s="104"/>
      <c r="V70" s="104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</row>
    <row r="71" spans="1:130" x14ac:dyDescent="0.3">
      <c r="A71" s="104"/>
      <c r="B71" s="104"/>
      <c r="C71" s="113"/>
      <c r="D71" s="112"/>
      <c r="E71" s="112"/>
      <c r="F71" s="112"/>
      <c r="G71" s="104"/>
      <c r="H71" s="104"/>
      <c r="I71" s="104"/>
      <c r="J71" s="104"/>
      <c r="K71" s="104"/>
      <c r="L71" s="104"/>
      <c r="M71" s="104"/>
      <c r="N71" s="103"/>
      <c r="O71" s="104"/>
      <c r="P71" s="104"/>
      <c r="Q71" s="104"/>
      <c r="R71" s="104"/>
      <c r="S71" s="104"/>
      <c r="T71" s="104"/>
      <c r="U71" s="104"/>
      <c r="V71" s="104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</row>
    <row r="72" spans="1:130" x14ac:dyDescent="0.3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3"/>
      <c r="O72" s="104"/>
      <c r="P72" s="104"/>
      <c r="Q72" s="104"/>
      <c r="R72" s="104"/>
      <c r="S72" s="104"/>
      <c r="T72" s="104"/>
      <c r="U72" s="104"/>
      <c r="V72" s="104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</row>
    <row r="73" spans="1:130" x14ac:dyDescent="0.3">
      <c r="A73" s="104"/>
      <c r="B73" s="104"/>
      <c r="C73" s="112"/>
      <c r="D73" s="112"/>
      <c r="E73" s="113"/>
      <c r="F73" s="112"/>
      <c r="G73" s="104"/>
      <c r="H73" s="104"/>
      <c r="I73" s="104"/>
      <c r="J73" s="104"/>
      <c r="K73" s="104"/>
      <c r="L73" s="104"/>
      <c r="M73" s="104"/>
      <c r="N73" s="103"/>
      <c r="O73" s="104"/>
      <c r="P73" s="104"/>
      <c r="Q73" s="104"/>
      <c r="R73" s="104"/>
      <c r="S73" s="104"/>
      <c r="T73" s="104"/>
      <c r="U73" s="104"/>
      <c r="V73" s="104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</row>
    <row r="74" spans="1:130" x14ac:dyDescent="0.3">
      <c r="A74" s="104"/>
      <c r="B74" s="104"/>
      <c r="C74" s="133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3"/>
      <c r="O74" s="104"/>
      <c r="P74" s="104"/>
      <c r="Q74" s="104"/>
      <c r="R74" s="104"/>
      <c r="S74" s="104"/>
      <c r="T74" s="104"/>
      <c r="U74" s="104"/>
      <c r="V74" s="104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</row>
    <row r="75" spans="1:130" x14ac:dyDescent="0.3">
      <c r="A75" s="104"/>
      <c r="B75" s="104"/>
      <c r="C75" s="111"/>
      <c r="D75" s="103"/>
      <c r="E75" s="103"/>
      <c r="F75" s="103"/>
      <c r="G75" s="104"/>
      <c r="H75" s="104"/>
      <c r="I75" s="104"/>
      <c r="J75" s="104"/>
      <c r="K75" s="104"/>
      <c r="L75" s="104"/>
      <c r="M75" s="104"/>
      <c r="N75" s="103"/>
      <c r="O75" s="104"/>
      <c r="P75" s="104"/>
      <c r="Q75" s="104"/>
      <c r="R75" s="104"/>
      <c r="S75" s="104"/>
      <c r="T75" s="104"/>
      <c r="U75" s="104"/>
      <c r="V75" s="104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</row>
    <row r="76" spans="1:130" x14ac:dyDescent="0.3">
      <c r="A76" s="104"/>
      <c r="B76" s="104"/>
      <c r="C76" s="112"/>
      <c r="D76" s="112"/>
      <c r="E76" s="113"/>
      <c r="F76" s="112"/>
      <c r="G76" s="104"/>
      <c r="H76" s="104"/>
      <c r="I76" s="104"/>
      <c r="J76" s="104"/>
      <c r="K76" s="104"/>
      <c r="L76" s="104"/>
      <c r="M76" s="104"/>
      <c r="N76" s="103"/>
      <c r="O76" s="104"/>
      <c r="P76" s="104"/>
      <c r="Q76" s="104"/>
      <c r="R76" s="104"/>
      <c r="S76" s="104"/>
      <c r="T76" s="104"/>
      <c r="U76" s="104"/>
      <c r="V76" s="104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</row>
    <row r="77" spans="1:130" x14ac:dyDescent="0.3">
      <c r="A77" s="103"/>
      <c r="B77" s="103"/>
      <c r="C77" s="111"/>
      <c r="D77" s="104"/>
      <c r="E77" s="103"/>
      <c r="F77" s="103"/>
      <c r="G77" s="104"/>
      <c r="H77" s="104"/>
      <c r="I77" s="104"/>
      <c r="J77" s="104"/>
      <c r="K77" s="104"/>
      <c r="L77" s="104"/>
      <c r="M77" s="104"/>
      <c r="N77" s="103"/>
      <c r="O77" s="104"/>
      <c r="P77" s="104"/>
      <c r="Q77" s="104"/>
      <c r="R77" s="104"/>
      <c r="S77" s="104"/>
      <c r="T77" s="104"/>
      <c r="U77" s="104"/>
      <c r="V77" s="104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</row>
    <row r="78" spans="1:130" x14ac:dyDescent="0.3">
      <c r="A78" s="104"/>
      <c r="B78" s="104"/>
      <c r="C78" s="111"/>
      <c r="D78" s="104" t="s">
        <v>108</v>
      </c>
      <c r="E78" s="104" t="s">
        <v>109</v>
      </c>
      <c r="F78" s="103"/>
      <c r="G78" s="104"/>
      <c r="H78" s="104"/>
      <c r="I78" s="104"/>
      <c r="J78" s="104"/>
      <c r="K78" s="104"/>
      <c r="L78" s="104"/>
      <c r="M78" s="104"/>
      <c r="N78" s="103"/>
      <c r="O78" s="104"/>
      <c r="P78" s="104"/>
      <c r="Q78" s="104"/>
      <c r="R78" s="104"/>
      <c r="S78" s="104"/>
      <c r="T78" s="104"/>
      <c r="U78" s="104"/>
      <c r="V78" s="104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</row>
    <row r="79" spans="1:130" x14ac:dyDescent="0.3">
      <c r="A79" s="104"/>
      <c r="B79" s="104"/>
      <c r="C79" s="114"/>
      <c r="D79" s="114">
        <f>'FALL D+I'!$D$81</f>
        <v>6.9236687193969031</v>
      </c>
      <c r="E79" s="114">
        <f>'FALL D+I'!$D$101</f>
        <v>14.443209814450894</v>
      </c>
      <c r="F79" s="114"/>
      <c r="G79" s="114"/>
      <c r="H79" s="114"/>
      <c r="I79" s="114"/>
      <c r="J79" s="114"/>
      <c r="K79" s="114"/>
      <c r="L79" s="114"/>
      <c r="M79" s="115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</row>
    <row r="80" spans="1:130" x14ac:dyDescent="0.3">
      <c r="A80" s="104"/>
      <c r="B80" s="104"/>
      <c r="C80" s="114">
        <f>EINGABEN!$J$17</f>
        <v>10</v>
      </c>
      <c r="D80" s="114">
        <f>'FALL D+I'!$C$79</f>
        <v>4.4432098144508938</v>
      </c>
      <c r="E80" s="114">
        <f>'FALL D+I'!$D$79</f>
        <v>3.0763312806030969</v>
      </c>
      <c r="F80" s="114"/>
      <c r="G80" s="114"/>
      <c r="H80" s="114"/>
      <c r="I80" s="114"/>
      <c r="J80" s="114"/>
      <c r="K80" s="114"/>
      <c r="L80" s="114"/>
      <c r="M80" s="115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</row>
    <row r="81" spans="1:130" x14ac:dyDescent="0.3">
      <c r="A81" s="114"/>
      <c r="B81" s="114"/>
      <c r="C81" s="114" t="s">
        <v>65</v>
      </c>
      <c r="D81" s="114" t="s">
        <v>61</v>
      </c>
      <c r="E81" s="114" t="s">
        <v>62</v>
      </c>
      <c r="F81" s="114" t="s">
        <v>63</v>
      </c>
      <c r="G81" s="114" t="s">
        <v>74</v>
      </c>
      <c r="H81" s="114" t="s">
        <v>74</v>
      </c>
      <c r="I81" s="114"/>
      <c r="J81" s="114"/>
      <c r="K81" s="114"/>
      <c r="L81" s="114"/>
      <c r="M81" s="115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</row>
    <row r="82" spans="1:130" x14ac:dyDescent="0.3">
      <c r="A82" s="117" t="s">
        <v>51</v>
      </c>
      <c r="B82" s="117"/>
      <c r="C82" s="114">
        <f>(EXP(D82/D102))</f>
        <v>1.529514317271393</v>
      </c>
      <c r="D82" s="114">
        <f>(C80-(E79-C80))</f>
        <v>5.5567901855491062</v>
      </c>
      <c r="E82" s="117">
        <f>IF(D82&lt;1,0,(EXP(B87+B88*C82))/((EXP(B87+B88*C82))+1)*100)</f>
        <v>0.99999985163325522</v>
      </c>
      <c r="F82" s="114">
        <f>(B88*(EXP(B87+B88*C82)))/(((EXP(B87+B88*C82))+1)^2)</f>
        <v>7.6535875838789777E-2</v>
      </c>
      <c r="G82" s="114">
        <f>IF(H103&gt;1.01,0,IF(D82&lt;1,0,F82/B94))</f>
        <v>3.9957349138387659E-2</v>
      </c>
      <c r="H82" s="114">
        <f>IF(D82&lt;1,0,F82/B94)</f>
        <v>3.9957349138387659E-2</v>
      </c>
      <c r="I82" s="114"/>
      <c r="J82" s="114"/>
      <c r="K82" s="114"/>
      <c r="L82" s="114"/>
      <c r="M82" s="115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</row>
    <row r="83" spans="1:130" x14ac:dyDescent="0.3">
      <c r="A83" s="117" t="s">
        <v>52</v>
      </c>
      <c r="B83" s="114">
        <f>(EXP(((EINGABEN!$J$17))/(D102)))</f>
        <v>2.1484367629713566</v>
      </c>
      <c r="C83" s="114">
        <f>(EXP(D83/D102))</f>
        <v>1.5741299910987006</v>
      </c>
      <c r="D83" s="114">
        <f>(D82+D103)</f>
        <v>5.9327672403018052</v>
      </c>
      <c r="E83" s="117">
        <f>IF(D82&lt;1,0,(EXP(B87+B88*C83))/((EXP(B87+B88*C83))+1)*100)</f>
        <v>1.4060843185604297</v>
      </c>
      <c r="F83" s="114">
        <f>(B88*(EXP(B87+B88*C83)))/(((EXP(B87+B88*C83))+1)^2)</f>
        <v>0.10717448503627836</v>
      </c>
      <c r="G83" s="114">
        <f>IF(H103&gt;1.01,0,IF(D82&lt;1,0,F83/B94))</f>
        <v>5.5952953701629622E-2</v>
      </c>
      <c r="H83" s="114">
        <f>IF(D82&lt;1,0,F83/B94)</f>
        <v>5.5952953701629622E-2</v>
      </c>
      <c r="I83" s="114"/>
      <c r="J83" s="114"/>
      <c r="K83" s="114"/>
      <c r="L83" s="114"/>
      <c r="M83" s="115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</row>
    <row r="84" spans="1:130" x14ac:dyDescent="0.3">
      <c r="A84" s="117" t="s">
        <v>53</v>
      </c>
      <c r="B84" s="114">
        <f>(EXP((EINGABEN!$J$18)/(D102)))</f>
        <v>1.9902623050326342</v>
      </c>
      <c r="C84" s="114">
        <f>(EXP(D84/D102))</f>
        <v>1.6200470965821798</v>
      </c>
      <c r="D84" s="114">
        <f>(D83+D103)</f>
        <v>6.3087442950545043</v>
      </c>
      <c r="E84" s="117">
        <f>IF(D82&lt;1,0,(EXP(B87+B88*C84))/((EXP(B87+B88*C84))+1)*100)</f>
        <v>1.9933467707142523</v>
      </c>
      <c r="F84" s="114">
        <f>(B88*(EXP(B87+B88*C84)))/(((EXP(B87+B88*C84))+1)^2)</f>
        <v>0.1510317802259423</v>
      </c>
      <c r="G84" s="114">
        <f>IF(H103&gt;1.01,0,IF(D82&lt;1,0,F84/B94))</f>
        <v>7.8849683332710321E-2</v>
      </c>
      <c r="H84" s="114">
        <f>IF(D82&lt;1,0,F84/B94)</f>
        <v>7.8849683332710321E-2</v>
      </c>
      <c r="I84" s="114"/>
      <c r="J84" s="114"/>
      <c r="K84" s="114"/>
      <c r="L84" s="114"/>
      <c r="M84" s="115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</row>
    <row r="85" spans="1:130" x14ac:dyDescent="0.3">
      <c r="A85" s="117" t="s">
        <v>54</v>
      </c>
      <c r="B85" s="114">
        <f>(EXP((EINGABEN!$J$19)/(D102)))</f>
        <v>2.3191820057161543</v>
      </c>
      <c r="C85" s="114">
        <f>(EXP(D85/D102))</f>
        <v>1.6673035962630274</v>
      </c>
      <c r="D85" s="114">
        <f>(D84+D103)</f>
        <v>6.6847213498072033</v>
      </c>
      <c r="E85" s="117">
        <f>IF(D82&lt;1,0,(EXP(B87+B88*C85))/((EXP(B87+B88*C85))+1)*100)</f>
        <v>2.8473763727960613</v>
      </c>
      <c r="F85" s="114">
        <f>(B88*(EXP(B87+B88*C85)))/(((EXP(B87+B88*C85))+1)^2)</f>
        <v>0.21385988842219311</v>
      </c>
      <c r="G85" s="114">
        <f>IF(H103&gt;1.01,0,IF(D82&lt;1,0,F85/B94))</f>
        <v>0.11165057085622711</v>
      </c>
      <c r="H85" s="114">
        <f>IF(D82&lt;1,0,F85/B94)</f>
        <v>0.11165057085622711</v>
      </c>
      <c r="I85" s="114"/>
      <c r="J85" s="114"/>
      <c r="K85" s="114"/>
      <c r="L85" s="114"/>
      <c r="M85" s="115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</row>
    <row r="86" spans="1:130" x14ac:dyDescent="0.3">
      <c r="A86" s="117"/>
      <c r="B86" s="117"/>
      <c r="C86" s="114">
        <f>(EXP(D86/D102))</f>
        <v>1.7159385600433428</v>
      </c>
      <c r="D86" s="114">
        <f>(D85+D103)</f>
        <v>7.0606984045599024</v>
      </c>
      <c r="E86" s="117">
        <f>IF(D82&lt;1,0,(EXP(B87+B88*C86))/((EXP(B87+B88*C86))+1)*100)</f>
        <v>4.0938146967854596</v>
      </c>
      <c r="F86" s="114">
        <f>(B88*(EXP(B87+B88*C86)))/(((EXP(B87+B88*C86))+1)^2)</f>
        <v>0.30353216774455694</v>
      </c>
      <c r="G86" s="114">
        <f>IF(H103&gt;1.01,0,IF(D82&lt;1,0,F86/B94))</f>
        <v>0.15846608754889357</v>
      </c>
      <c r="H86" s="114">
        <f>IF(D82&lt;1,0,F86/B94)</f>
        <v>0.15846608754889357</v>
      </c>
      <c r="I86" s="114"/>
      <c r="J86" s="114"/>
      <c r="K86" s="114"/>
      <c r="L86" s="114"/>
      <c r="M86" s="115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</row>
    <row r="87" spans="1:130" x14ac:dyDescent="0.3">
      <c r="A87" s="117" t="s">
        <v>55</v>
      </c>
      <c r="B87" s="114">
        <f>$F$1</f>
        <v>-16.419638694254047</v>
      </c>
      <c r="C87" s="114">
        <f>(EXP(D87/D102))</f>
        <v>1.7659921974876593</v>
      </c>
      <c r="D87" s="114">
        <f>(D86+D103)</f>
        <v>7.4366754593126014</v>
      </c>
      <c r="E87" s="117">
        <f>IF(D82&lt;1,0,(EXP(B87+B88*C87))/((EXP(B87+B88*C87))+1)*100)</f>
        <v>5.9137392251222609</v>
      </c>
      <c r="F87" s="114">
        <f>(B88*(EXP(B87+B88*C87)))/(((EXP(B87+B88*C87))+1)^2)</f>
        <v>0.43014839254416004</v>
      </c>
      <c r="G87" s="114">
        <f>IF(H103&gt;1.01,0,IF(D82&lt;1,0,F87/B94))</f>
        <v>0.22456905750194925</v>
      </c>
      <c r="H87" s="114">
        <f>IF(D82&lt;1,0,F87/B94)</f>
        <v>0.22456905750194925</v>
      </c>
      <c r="I87" s="114"/>
      <c r="J87" s="114"/>
      <c r="K87" s="114"/>
      <c r="L87" s="114"/>
      <c r="M87" s="115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</row>
    <row r="88" spans="1:130" x14ac:dyDescent="0.3">
      <c r="A88" s="117" t="s">
        <v>56</v>
      </c>
      <c r="B88" s="114">
        <f>$F$2</f>
        <v>7.7308976847948889</v>
      </c>
      <c r="C88" s="114">
        <f>(EXP(D88/D102))</f>
        <v>1.8175058910667037</v>
      </c>
      <c r="D88" s="114">
        <f>(D87+D103)</f>
        <v>7.8126525140653005</v>
      </c>
      <c r="E88" s="117">
        <f>IF(D82&lt;1,0,(EXP(B87+B88*C88))/((EXP(B87+B88*C88))+1)*100)</f>
        <v>8.5591877248219461</v>
      </c>
      <c r="F88" s="114">
        <f>(B88*(EXP(B87+B88*C88)))/(((EXP(B87+B88*C88))+1)^2)</f>
        <v>0.60506572538886616</v>
      </c>
      <c r="G88" s="114">
        <f>IF(H103&gt;1.01,0,IF(D82&lt;1,0,F88/B94))</f>
        <v>0.31588875381734977</v>
      </c>
      <c r="H88" s="114">
        <f>IF(D82&lt;1,0,F88/B94)</f>
        <v>0.31588875381734977</v>
      </c>
      <c r="I88" s="114"/>
      <c r="J88" s="114"/>
      <c r="K88" s="114"/>
      <c r="L88" s="114"/>
      <c r="M88" s="115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/>
      <c r="BP88" s="116"/>
      <c r="BQ88" s="116"/>
      <c r="BR88" s="116"/>
      <c r="BS88" s="116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</row>
    <row r="89" spans="1:130" x14ac:dyDescent="0.3">
      <c r="A89" s="117" t="s">
        <v>57</v>
      </c>
      <c r="B89" s="114">
        <f>(ABS(B83-B84))</f>
        <v>0.15817445793872231</v>
      </c>
      <c r="C89" s="114">
        <f>(EXP(D89/D102))</f>
        <v>1.8705222303708711</v>
      </c>
      <c r="D89" s="114">
        <f>(D88+D103)</f>
        <v>8.1886295688179995</v>
      </c>
      <c r="E89" s="117">
        <f>IF(D82&lt;1,0,(EXP(B87+B88*C89))/((EXP(B87+B88*C89))+1)*100)</f>
        <v>12.359451338829119</v>
      </c>
      <c r="F89" s="114">
        <f>(B88*(EXP(B87+B88*C89)))/(((EXP(B87+B88*C89))+1)^2)</f>
        <v>0.83740240782188935</v>
      </c>
      <c r="G89" s="114">
        <f>IF(H103&gt;1.01,0,IF(D82&lt;1,0,F89/B94))</f>
        <v>0.43718556836201239</v>
      </c>
      <c r="H89" s="114">
        <f>IF(D82&lt;1,0,F89/B94)</f>
        <v>0.43718556836201239</v>
      </c>
      <c r="I89" s="114"/>
      <c r="J89" s="114"/>
      <c r="K89" s="114"/>
      <c r="L89" s="114"/>
      <c r="M89" s="115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</row>
    <row r="90" spans="1:130" x14ac:dyDescent="0.3">
      <c r="A90" s="117"/>
      <c r="B90" s="118"/>
      <c r="C90" s="114">
        <f>(EXP(D90/D102))</f>
        <v>1.9250850473217025</v>
      </c>
      <c r="D90" s="114">
        <f>(D89+D103)</f>
        <v>8.5646066235706986</v>
      </c>
      <c r="E90" s="117">
        <f>IF(D82&lt;1,0,(EXP(B87+B88*C90))/((EXP(B87+B88*C90))+1)*100)</f>
        <v>17.697134967792866</v>
      </c>
      <c r="F90" s="114">
        <f>(B88*(EXP(B87+B88*C90)))/(((EXP(B87+B88*C90))+1)^2)</f>
        <v>1.1260245060061826</v>
      </c>
      <c r="G90" s="114">
        <f>IF(H103&gt;1.01,0,IF(D82&lt;1,0,F90/B94))</f>
        <v>0.5878675043797732</v>
      </c>
      <c r="H90" s="114">
        <f>IF(D82&lt;1,0,F90/B94)</f>
        <v>0.5878675043797732</v>
      </c>
      <c r="I90" s="114"/>
      <c r="J90" s="114"/>
      <c r="K90" s="114"/>
      <c r="L90" s="114"/>
      <c r="M90" s="115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</row>
    <row r="91" spans="1:130" x14ac:dyDescent="0.3">
      <c r="A91" s="117" t="s">
        <v>66</v>
      </c>
      <c r="B91" s="114">
        <f>$C$82</f>
        <v>1.529514317271393</v>
      </c>
      <c r="C91" s="114">
        <f>(EXP(D91/D102))</f>
        <v>1.9812394524104731</v>
      </c>
      <c r="D91" s="114">
        <f>(D90+D103)</f>
        <v>8.9405836783233976</v>
      </c>
      <c r="E91" s="117">
        <f>IF(D82&lt;1,0,(EXP(B87+B88*C91))/((EXP(B87+B88*C91))+1)*100)</f>
        <v>24.920080812219503</v>
      </c>
      <c r="F91" s="114">
        <f>(B88*(EXP(B87+B88*C91)))/(((EXP(B87+B88*C91))+1)^2)</f>
        <v>1.446449142796576</v>
      </c>
      <c r="G91" s="114">
        <f>IF(H103&gt;1.01,0,IF(D82&lt;1,0,F91/B94))</f>
        <v>0.75515270160862424</v>
      </c>
      <c r="H91" s="114">
        <f>IF(D82&lt;1,0,F91/B94)</f>
        <v>0.75515270160862424</v>
      </c>
      <c r="I91" s="114"/>
      <c r="J91" s="114"/>
      <c r="K91" s="114"/>
      <c r="L91" s="114"/>
      <c r="M91" s="115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</row>
    <row r="92" spans="1:130" x14ac:dyDescent="0.3">
      <c r="A92" s="117" t="s">
        <v>67</v>
      </c>
      <c r="B92" s="114">
        <f>$C$102</f>
        <v>2.7182818284590451</v>
      </c>
      <c r="C92" s="114">
        <f>(EXP(D92/D102))</f>
        <v>2.0390318719938554</v>
      </c>
      <c r="D92" s="114">
        <f>(D91+D103)</f>
        <v>9.3165607330760967</v>
      </c>
      <c r="E92" s="117">
        <f>IF(D82&lt;1,0,(EXP(B87+B88*C92))/((EXP(B87+B88*C92))+1)*100)</f>
        <v>34.161805407345447</v>
      </c>
      <c r="F92" s="114">
        <f>(B88*(EXP(B87+B88*C92)))/(((EXP(B87+B88*C92))+1)^2)</f>
        <v>1.7387960835695035</v>
      </c>
      <c r="G92" s="114">
        <f>IF(H103&gt;1.01,0,IF(D82&lt;1,0,F92/B94))</f>
        <v>0.90777927906634315</v>
      </c>
      <c r="H92" s="114">
        <f>IF(D82&lt;1,0,F92/B94)</f>
        <v>0.90777927906634315</v>
      </c>
      <c r="I92" s="114"/>
      <c r="J92" s="114"/>
      <c r="K92" s="114"/>
      <c r="L92" s="114"/>
      <c r="M92" s="115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</row>
    <row r="93" spans="1:130" x14ac:dyDescent="0.3">
      <c r="A93" s="117" t="s">
        <v>68</v>
      </c>
      <c r="B93" s="114">
        <f>((LN((0.5/(1-0.5))))-B87)/B88</f>
        <v>2.1238980728652188</v>
      </c>
      <c r="C93" s="114">
        <f>(EXP(D93/D102))</f>
        <v>2.0985100866774911</v>
      </c>
      <c r="D93" s="114">
        <f>(D92+D103)</f>
        <v>9.6925377878287957</v>
      </c>
      <c r="E93" s="117">
        <f>IF(D82&lt;1,0,(EXP(B87+B88*C93))/((EXP(B87+B88*C93))+1)*100)</f>
        <v>45.108893376863243</v>
      </c>
      <c r="F93" s="114">
        <f>(B88*(EXP(B87+B88*C93)))/(((EXP(B87+B88*C93))+1)^2)</f>
        <v>1.914229853423066</v>
      </c>
      <c r="G93" s="114">
        <f>IF(H103&gt;1.01,0,IF(D82&lt;1,0,F93/B94))</f>
        <v>0.9993685934352996</v>
      </c>
      <c r="H93" s="114">
        <f>IF(D82&lt;1,0,F93/B94)</f>
        <v>0.9993685934352996</v>
      </c>
      <c r="I93" s="114"/>
      <c r="J93" s="114"/>
      <c r="K93" s="114"/>
      <c r="L93" s="114"/>
      <c r="M93" s="115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</row>
    <row r="94" spans="1:130" x14ac:dyDescent="0.3">
      <c r="A94" s="117" t="s">
        <v>64</v>
      </c>
      <c r="B94" s="114">
        <f>(B88*(EXP(B87+B88*B83)))/(((EXP(B87+B88*B83))+1)^2)</f>
        <v>1.9154392743551787</v>
      </c>
      <c r="C94" s="114">
        <f>(EXP(D94/D102))</f>
        <v>2.1597232708192027</v>
      </c>
      <c r="D94" s="114">
        <f>(D93+D103)</f>
        <v>10.068514842581495</v>
      </c>
      <c r="E94" s="117">
        <f>IF(D82&lt;1,0,(EXP(B87+B88*C94))/((EXP(B87+B88*C94))+1)*100)</f>
        <v>56.88010009388114</v>
      </c>
      <c r="F94" s="114">
        <f>(B88*(EXP(B87+B88*C94)))/(((EXP(B87+B88*C94))+1)^2)</f>
        <v>1.8961296160836594</v>
      </c>
      <c r="G94" s="114">
        <f>IF(H103&gt;1.01,0,IF(D82&lt;1,0,F94/B94))</f>
        <v>0.98991893998935576</v>
      </c>
      <c r="H94" s="114">
        <f>IF(D82&lt;1,0,F94/B94)</f>
        <v>0.98991893998935576</v>
      </c>
      <c r="I94" s="114"/>
      <c r="J94" s="114"/>
      <c r="K94" s="114"/>
      <c r="L94" s="114"/>
      <c r="M94" s="115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/>
      <c r="BP94" s="116"/>
      <c r="BQ94" s="116"/>
      <c r="BR94" s="116"/>
      <c r="BS94" s="116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</row>
    <row r="95" spans="1:130" x14ac:dyDescent="0.3">
      <c r="A95" s="117"/>
      <c r="B95" s="117"/>
      <c r="C95" s="114">
        <f>(EXP(D95/D102))</f>
        <v>2.2227220331845099</v>
      </c>
      <c r="D95" s="114">
        <f>(D94+D103)</f>
        <v>10.444491897334194</v>
      </c>
      <c r="E95" s="117">
        <f>IF(D82&lt;1,0,(EXP(B87+B88*C95))/((EXP(B87+B88*C95))+1)*100)</f>
        <v>68.22210967745535</v>
      </c>
      <c r="F95" s="114">
        <f>(B88*(EXP(B87+B88*C95)))/(((EXP(B87+B88*C95))+1)^2)</f>
        <v>1.6760236117105722</v>
      </c>
      <c r="G95" s="114">
        <f>IF(H103&gt;1.01,0,IF(D82&lt;1,0,F95/B94))</f>
        <v>0.87500743779767998</v>
      </c>
      <c r="H95" s="114">
        <f>IF(D82&lt;1,0,F95/B94)</f>
        <v>0.87500743779767998</v>
      </c>
      <c r="I95" s="114"/>
      <c r="J95" s="114"/>
      <c r="K95" s="114"/>
      <c r="L95" s="114"/>
      <c r="M95" s="115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</row>
    <row r="96" spans="1:130" x14ac:dyDescent="0.3">
      <c r="A96" s="117" t="s">
        <v>69</v>
      </c>
      <c r="B96" s="117"/>
      <c r="C96" s="114">
        <f>(EXP(D96/D102))</f>
        <v>2.2875584587880593</v>
      </c>
      <c r="D96" s="114">
        <f>(D95+D103)</f>
        <v>10.820468952086893</v>
      </c>
      <c r="E96" s="117">
        <f>IF(D82&lt;1,0,(EXP(B87+B88*C96))/((EXP(B87+B88*C96))+1)*100)</f>
        <v>77.992711715482542</v>
      </c>
      <c r="F96" s="114">
        <f>(B88*(EXP(B87+B88*C96)))/(((EXP(B87+B88*C96))+1)^2)</f>
        <v>1.3269375335436295</v>
      </c>
      <c r="G96" s="114">
        <f>IF(H103&gt;1.01,0,IF(D82&lt;1,0,F96/B94))</f>
        <v>0.69275886284118049</v>
      </c>
      <c r="H96" s="114">
        <f>IF(D82&lt;1,0,F96/B94)</f>
        <v>0.69275886284118049</v>
      </c>
      <c r="I96" s="114"/>
      <c r="J96" s="114"/>
      <c r="K96" s="114"/>
      <c r="L96" s="114"/>
      <c r="M96" s="115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  <c r="BF96" s="116"/>
      <c r="BG96" s="116"/>
      <c r="BH96" s="116"/>
      <c r="BI96" s="116"/>
      <c r="BJ96" s="116"/>
      <c r="BK96" s="116"/>
      <c r="BL96" s="116"/>
      <c r="BM96" s="116"/>
      <c r="BN96" s="116"/>
      <c r="BO96" s="116"/>
      <c r="BP96" s="116"/>
      <c r="BQ96" s="116"/>
      <c r="BR96" s="116"/>
      <c r="BS96" s="116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</row>
    <row r="97" spans="1:130" x14ac:dyDescent="0.3">
      <c r="A97" s="117" t="s">
        <v>52</v>
      </c>
      <c r="B97" s="114">
        <f>(LN(B83)*D102)</f>
        <v>10</v>
      </c>
      <c r="C97" s="114">
        <f>(EXP(D97/D102))</f>
        <v>2.3542861519555611</v>
      </c>
      <c r="D97" s="114">
        <f>(D96+D103)</f>
        <v>11.196446006839592</v>
      </c>
      <c r="E97" s="117">
        <f>IF(D82&lt;1,0,(EXP(B87+B88*C97))/((EXP(B87+B88*C97))+1)*100)</f>
        <v>85.583346310875925</v>
      </c>
      <c r="F97" s="114">
        <f>(B88*(EXP(B87+B88*C97)))/(((EXP(B87+B88*C97))+1)^2)</f>
        <v>0.95385784332854684</v>
      </c>
      <c r="G97" s="114">
        <f>IF(H103&gt;1.01,0,IF(D82&lt;1,0,F97/B94))</f>
        <v>0.49798385994234007</v>
      </c>
      <c r="H97" s="114">
        <f>IF(D82&lt;1,0,F97/B94)</f>
        <v>0.49798385994234007</v>
      </c>
      <c r="I97" s="117"/>
      <c r="J97" s="117"/>
      <c r="K97" s="117"/>
      <c r="L97" s="117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</row>
    <row r="98" spans="1:130" x14ac:dyDescent="0.3">
      <c r="A98" s="117" t="s">
        <v>53</v>
      </c>
      <c r="B98" s="114">
        <f>(LN(B84)*D102)</f>
        <v>9</v>
      </c>
      <c r="C98" s="114">
        <f>(EXP(D98/D102))</f>
        <v>2.4229602806418371</v>
      </c>
      <c r="D98" s="114">
        <f>(D97+D103)</f>
        <v>11.572423061592291</v>
      </c>
      <c r="E98" s="117">
        <f>IF(D82&lt;1,0,(EXP(B87+B88*C98))/((EXP(B87+B88*C98))+1)*100)</f>
        <v>90.986759472745319</v>
      </c>
      <c r="F98" s="114">
        <f>(B88*(EXP(B87+B88*C98)))/(((EXP(B87+B88*C98))+1)^2)</f>
        <v>0.63399974637741485</v>
      </c>
      <c r="G98" s="114">
        <f>IF(H103&gt;1.01,0,IF(D82&lt;1,0,F98/B94))</f>
        <v>0.33099443812482499</v>
      </c>
      <c r="H98" s="114">
        <f>IF(D82&lt;1,0,F98/B94)</f>
        <v>0.33099443812482499</v>
      </c>
      <c r="I98" s="117"/>
      <c r="J98" s="117"/>
      <c r="K98" s="117"/>
      <c r="L98" s="117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</row>
    <row r="99" spans="1:130" x14ac:dyDescent="0.3">
      <c r="A99" s="117" t="s">
        <v>54</v>
      </c>
      <c r="B99" s="114">
        <f>(LN(B85)*D102)</f>
        <v>11</v>
      </c>
      <c r="C99" s="114">
        <f>(EXP(D99/D102))</f>
        <v>2.4936376220416143</v>
      </c>
      <c r="D99" s="114">
        <f>(D98+D103)</f>
        <v>11.94840011634499</v>
      </c>
      <c r="E99" s="117">
        <f>IF(D82&lt;1,0,(EXP(B87+B88*C99))/((EXP(B87+B88*C99))+1)*100)</f>
        <v>94.575222429809358</v>
      </c>
      <c r="F99" s="114">
        <f>(B88*(EXP(B87+B88*C99)))/(((EXP(B87+B88*C99))+1)^2)</f>
        <v>0.396633354220012</v>
      </c>
      <c r="G99" s="114">
        <f>IF(H103&gt;1.01,0,IF(D82&lt;1,0,F99/B94))</f>
        <v>0.20707174564619715</v>
      </c>
      <c r="H99" s="114">
        <f>IF(D82&lt;1,0,F99/B94)</f>
        <v>0.20707174564619715</v>
      </c>
      <c r="I99" s="117"/>
      <c r="J99" s="117"/>
      <c r="K99" s="117"/>
      <c r="L99" s="117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</row>
    <row r="100" spans="1:130" x14ac:dyDescent="0.3">
      <c r="A100" s="117" t="s">
        <v>70</v>
      </c>
      <c r="B100" s="114">
        <f>(LN(B91)*D102)</f>
        <v>5.5567901855491071</v>
      </c>
      <c r="C100" s="114">
        <f>(EXP(D100/D102))</f>
        <v>2.5663766095307854</v>
      </c>
      <c r="D100" s="114">
        <f>(D99+D103)</f>
        <v>12.324377171097689</v>
      </c>
      <c r="E100" s="117">
        <f>IF(D82&lt;1,0,(EXP(B87+B88*C100))/((EXP(B87+B88*C100))+1)*100)</f>
        <v>96.834696111575497</v>
      </c>
      <c r="F100" s="114">
        <f>(B88*(EXP(B87+B88*C100)))/(((EXP(B87+B88*C100))+1)^2)</f>
        <v>0.23696070367339142</v>
      </c>
      <c r="G100" s="114">
        <f>IF(H103&gt;1.01,0,IF(D82&lt;1,0,F100/B94))</f>
        <v>0.12371089329008503</v>
      </c>
      <c r="H100" s="114">
        <f>IF(D82&lt;1,0,F100/B94)</f>
        <v>0.12371089329008503</v>
      </c>
      <c r="I100" s="117"/>
      <c r="J100" s="117"/>
      <c r="K100" s="117"/>
      <c r="L100" s="117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/>
      <c r="BP100" s="116"/>
      <c r="BQ100" s="116"/>
      <c r="BR100" s="116"/>
      <c r="BS100" s="116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</row>
    <row r="101" spans="1:130" x14ac:dyDescent="0.3">
      <c r="A101" s="117" t="s">
        <v>71</v>
      </c>
      <c r="B101" s="114">
        <f>(LN(B92)*D102)</f>
        <v>13.076331280603096</v>
      </c>
      <c r="C101" s="114">
        <f>(EXP(D101/D102))</f>
        <v>2.6412373809769285</v>
      </c>
      <c r="D101" s="114">
        <f>(D100+D103)</f>
        <v>12.700354225850388</v>
      </c>
      <c r="E101" s="117">
        <f>IF(D82&lt;1,0,(EXP(B87+B88*C101))/((EXP(B87+B88*C101))+1)*100)</f>
        <v>98.200490812507852</v>
      </c>
      <c r="F101" s="114">
        <f>(B88*(EXP(B87+B88*C101)))/(((EXP(B87+B88*C101))+1)^2)</f>
        <v>0.13661476906905426</v>
      </c>
      <c r="G101" s="114">
        <f>IF(H103&gt;1.01,0,IF(D82&lt;1,0,F101/B94))</f>
        <v>7.1322944505794794E-2</v>
      </c>
      <c r="H101" s="114">
        <f>IF(D82&lt;1,0,F101/B94)</f>
        <v>7.1322944505794794E-2</v>
      </c>
      <c r="I101" s="117"/>
      <c r="J101" s="117"/>
      <c r="K101" s="117"/>
      <c r="L101" s="117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</row>
    <row r="102" spans="1:130" x14ac:dyDescent="0.3">
      <c r="A102" s="117" t="s">
        <v>72</v>
      </c>
      <c r="B102" s="114">
        <f>(LN(B93)*D102)</f>
        <v>9.8497872559600061</v>
      </c>
      <c r="C102" s="114">
        <f>(EXP(D102/D102))</f>
        <v>2.7182818284590451</v>
      </c>
      <c r="D102" s="114">
        <f>(C80+(C80-D79))</f>
        <v>13.076331280603096</v>
      </c>
      <c r="E102" s="117">
        <f>IF(D82&lt;1,0,(EXP(B87+B88*C102))/((EXP(B87+B88*C102))+1)*100)</f>
        <v>99.000000148366752</v>
      </c>
      <c r="F102" s="114">
        <f>(B88*(EXP(B87+B88*C102)))/(((EXP(B87+B88*C102))+1)^2)</f>
        <v>7.6535875838789638E-2</v>
      </c>
      <c r="G102" s="114">
        <f>IF(H103&gt;1.01,0,IF(D82&lt;1,0,F102/B94))</f>
        <v>3.9957349138387582E-2</v>
      </c>
      <c r="H102" s="114">
        <f>IF(D82&lt;1,0,F102/B94)</f>
        <v>3.9957349138387582E-2</v>
      </c>
      <c r="I102" s="117"/>
      <c r="J102" s="117"/>
      <c r="K102" s="117"/>
      <c r="L102" s="117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  <c r="BM102" s="116"/>
      <c r="BN102" s="116"/>
      <c r="BO102" s="116"/>
      <c r="BP102" s="116"/>
      <c r="BQ102" s="116"/>
      <c r="BR102" s="116"/>
      <c r="BS102" s="116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</row>
    <row r="103" spans="1:130" ht="21" x14ac:dyDescent="0.4">
      <c r="A103" s="119"/>
      <c r="B103" s="117"/>
      <c r="C103" s="117"/>
      <c r="D103" s="114">
        <f>(D102-D82)/20</f>
        <v>0.37597705475269949</v>
      </c>
      <c r="E103" s="117"/>
      <c r="F103" s="114"/>
      <c r="G103" s="116"/>
      <c r="H103" s="114">
        <f>MAX(H82:H102)</f>
        <v>0.9993685934352996</v>
      </c>
      <c r="I103" s="117" t="s">
        <v>135</v>
      </c>
      <c r="J103" s="117"/>
      <c r="K103" s="117"/>
      <c r="L103" s="117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</row>
    <row r="104" spans="1:130" x14ac:dyDescent="0.3">
      <c r="A104" s="120" t="s">
        <v>118</v>
      </c>
      <c r="B104" s="114"/>
      <c r="C104" s="114"/>
      <c r="D104" s="114"/>
      <c r="E104" s="114"/>
      <c r="F104" s="114"/>
      <c r="G104" s="117"/>
      <c r="H104" s="117"/>
      <c r="I104" s="117" t="s">
        <v>136</v>
      </c>
      <c r="J104" s="117"/>
      <c r="K104" s="117"/>
      <c r="L104" s="117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  <c r="BN104" s="116"/>
      <c r="BO104" s="116"/>
      <c r="BP104" s="116"/>
      <c r="BQ104" s="116"/>
      <c r="BR104" s="116"/>
      <c r="BS104" s="116"/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</row>
    <row r="105" spans="1:130" x14ac:dyDescent="0.3">
      <c r="A105" s="120" t="s">
        <v>130</v>
      </c>
      <c r="B105" s="114"/>
      <c r="C105" s="114"/>
      <c r="D105" s="114"/>
      <c r="E105" s="114"/>
      <c r="F105" s="114"/>
      <c r="G105" s="117"/>
      <c r="H105" s="117"/>
      <c r="I105" s="117" t="s">
        <v>137</v>
      </c>
      <c r="J105" s="117"/>
      <c r="K105" s="117"/>
      <c r="L105" s="117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</row>
    <row r="106" spans="1:130" x14ac:dyDescent="0.3">
      <c r="A106" s="120" t="s">
        <v>131</v>
      </c>
      <c r="B106" s="114"/>
      <c r="C106" s="114"/>
      <c r="D106" s="117"/>
      <c r="E106" s="114"/>
      <c r="F106" s="117"/>
      <c r="G106" s="114"/>
      <c r="H106" s="114"/>
      <c r="I106" s="117"/>
      <c r="J106" s="117"/>
      <c r="K106" s="117"/>
      <c r="L106" s="117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6"/>
      <c r="BK106" s="116"/>
      <c r="BL106" s="116"/>
      <c r="BM106" s="116"/>
      <c r="BN106" s="116"/>
      <c r="BO106" s="116"/>
      <c r="BP106" s="116"/>
      <c r="BQ106" s="116"/>
      <c r="BR106" s="116"/>
      <c r="BS106" s="116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</row>
    <row r="107" spans="1:130" x14ac:dyDescent="0.3">
      <c r="A107" s="117"/>
      <c r="B107" s="114"/>
      <c r="C107" s="114"/>
      <c r="D107" s="114">
        <f>'FALL D+I'!$D$81</f>
        <v>6.9236687193969031</v>
      </c>
      <c r="E107" s="114">
        <f>'FALL D+I'!$D$101</f>
        <v>14.443209814450894</v>
      </c>
      <c r="F107" s="114"/>
      <c r="G107" s="114"/>
      <c r="H107" s="114"/>
      <c r="I107" s="114"/>
      <c r="J107" s="117"/>
      <c r="K107" s="117"/>
      <c r="L107" s="117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</row>
    <row r="108" spans="1:130" x14ac:dyDescent="0.3">
      <c r="A108" s="117"/>
      <c r="B108" s="114"/>
      <c r="C108" s="114">
        <f>EINGABEN!$J$17</f>
        <v>10</v>
      </c>
      <c r="D108" s="114">
        <f>'FALL D+I'!$C$79</f>
        <v>4.4432098144508938</v>
      </c>
      <c r="E108" s="114">
        <f>'FALL D+I'!$D$79</f>
        <v>3.0763312806030969</v>
      </c>
      <c r="F108" s="114"/>
      <c r="G108" s="114"/>
      <c r="H108" s="114"/>
      <c r="I108" s="114"/>
      <c r="J108" s="117"/>
      <c r="K108" s="117"/>
      <c r="L108" s="117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</row>
    <row r="109" spans="1:130" x14ac:dyDescent="0.3">
      <c r="A109" s="117"/>
      <c r="B109" s="114"/>
      <c r="C109" s="114" t="s">
        <v>65</v>
      </c>
      <c r="D109" s="114" t="s">
        <v>61</v>
      </c>
      <c r="E109" s="114" t="s">
        <v>62</v>
      </c>
      <c r="F109" s="114" t="s">
        <v>63</v>
      </c>
      <c r="G109" s="118" t="s">
        <v>74</v>
      </c>
      <c r="H109" s="114"/>
      <c r="I109" s="114"/>
      <c r="J109" s="117"/>
      <c r="K109" s="117"/>
      <c r="L109" s="117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</row>
    <row r="110" spans="1:130" x14ac:dyDescent="0.3">
      <c r="A110" s="117" t="s">
        <v>51</v>
      </c>
      <c r="B110" s="114"/>
      <c r="C110" s="114">
        <f>(EXP(D110/D130))</f>
        <v>1.529514317271393</v>
      </c>
      <c r="D110" s="114">
        <f>(C108-D108)</f>
        <v>5.5567901855491062</v>
      </c>
      <c r="E110" s="114">
        <f>IF(D110&lt;1,0,(100-(EXP(B115+B116*C110))/((EXP(B115+B116*C110))+1)*100))</f>
        <v>99.000000148366752</v>
      </c>
      <c r="F110" s="114">
        <f>(B116*(EXP(B115+B116*C110)))/(((EXP(B115+B116*C110))+1)^2)</f>
        <v>7.6535875838789777E-2</v>
      </c>
      <c r="G110" s="114">
        <f t="shared" ref="G110:G130" si="0">G82</f>
        <v>3.9957349138387659E-2</v>
      </c>
      <c r="H110" s="114"/>
      <c r="I110" s="114"/>
      <c r="J110" s="117"/>
      <c r="K110" s="117"/>
      <c r="L110" s="117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</row>
    <row r="111" spans="1:130" x14ac:dyDescent="0.3">
      <c r="A111" s="117" t="s">
        <v>52</v>
      </c>
      <c r="B111" s="114">
        <f>(EXP(((EINGABEN!$J$17))/(D130)))</f>
        <v>2.1484367629713566</v>
      </c>
      <c r="C111" s="114">
        <f>(EXP(D111/D130))</f>
        <v>1.5741299910987006</v>
      </c>
      <c r="D111" s="114">
        <f>(D110+D131)</f>
        <v>5.9327672403018052</v>
      </c>
      <c r="E111" s="114">
        <f>IF(D110&lt;1,0,(100-(EXP(B115+B116*C111))/((EXP(B115+B116*C111))+1)*100))</f>
        <v>98.593915681439569</v>
      </c>
      <c r="F111" s="114">
        <f>(B116*(EXP(B115+B116*C111)))/(((EXP(B115+B116*C111))+1)^2)</f>
        <v>0.10717448503627836</v>
      </c>
      <c r="G111" s="114">
        <f t="shared" si="0"/>
        <v>5.5952953701629622E-2</v>
      </c>
      <c r="H111" s="114"/>
      <c r="I111" s="114"/>
      <c r="J111" s="117"/>
      <c r="K111" s="117"/>
      <c r="L111" s="117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</row>
    <row r="112" spans="1:130" x14ac:dyDescent="0.3">
      <c r="A112" s="117" t="s">
        <v>53</v>
      </c>
      <c r="B112" s="114">
        <f>(EXP((EINGABEN!$J$18)/(D130)))</f>
        <v>1.9902623050326342</v>
      </c>
      <c r="C112" s="114">
        <f>(EXP(D112/D130))</f>
        <v>1.6200470965821798</v>
      </c>
      <c r="D112" s="114">
        <f>(D111+D131)</f>
        <v>6.3087442950545043</v>
      </c>
      <c r="E112" s="114">
        <f>IF(D110&lt;1,0,(100-(EXP(B115+B116*C112))/((EXP(B115+B116*C112))+1)*100))</f>
        <v>98.006653229285746</v>
      </c>
      <c r="F112" s="114">
        <f>(B116*(EXP(B115+B116*C112)))/(((EXP(B115+B116*C112))+1)^2)</f>
        <v>0.1510317802259423</v>
      </c>
      <c r="G112" s="114">
        <f t="shared" si="0"/>
        <v>7.8849683332710321E-2</v>
      </c>
      <c r="H112" s="114"/>
      <c r="I112" s="114"/>
      <c r="J112" s="117"/>
      <c r="K112" s="117"/>
      <c r="L112" s="117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</row>
    <row r="113" spans="1:130" x14ac:dyDescent="0.3">
      <c r="A113" s="117" t="s">
        <v>54</v>
      </c>
      <c r="B113" s="114">
        <f>(EXP((EINGABEN!$J$19)/(D130)))</f>
        <v>2.3191820057161543</v>
      </c>
      <c r="C113" s="114">
        <f>(EXP(D113/D130))</f>
        <v>1.6673035962630274</v>
      </c>
      <c r="D113" s="114">
        <f>(D112+D131)</f>
        <v>6.6847213498072033</v>
      </c>
      <c r="E113" s="114">
        <f>IF(D110&lt;1,0,(100-(EXP(B115+B116*C113))/((EXP(B115+B116*C113))+1)*100))</f>
        <v>97.152623627203937</v>
      </c>
      <c r="F113" s="114">
        <f>(B116*(EXP(B115+B116*C113)))/(((EXP(B115+B116*C113))+1)^2)</f>
        <v>0.21385988842219311</v>
      </c>
      <c r="G113" s="114">
        <f t="shared" si="0"/>
        <v>0.11165057085622711</v>
      </c>
      <c r="H113" s="114"/>
      <c r="I113" s="114"/>
      <c r="J113" s="117"/>
      <c r="K113" s="117"/>
      <c r="L113" s="117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</row>
    <row r="114" spans="1:130" x14ac:dyDescent="0.3">
      <c r="A114" s="117"/>
      <c r="B114" s="114"/>
      <c r="C114" s="114">
        <f>(EXP(D114/D130))</f>
        <v>1.7159385600433428</v>
      </c>
      <c r="D114" s="114">
        <f>(D113+D131)</f>
        <v>7.0606984045599024</v>
      </c>
      <c r="E114" s="114">
        <f>IF(D110&lt;1,0,(100-(EXP(B115+B116*C114))/((EXP(B115+B116*C114))+1)*100))</f>
        <v>95.906185303214542</v>
      </c>
      <c r="F114" s="114">
        <f>(B116*(EXP(B115+B116*C114)))/(((EXP(B115+B116*C114))+1)^2)</f>
        <v>0.30353216774455694</v>
      </c>
      <c r="G114" s="114">
        <f t="shared" si="0"/>
        <v>0.15846608754889357</v>
      </c>
      <c r="H114" s="114"/>
      <c r="I114" s="114"/>
      <c r="J114" s="117"/>
      <c r="K114" s="117"/>
      <c r="L114" s="117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</row>
    <row r="115" spans="1:130" x14ac:dyDescent="0.3">
      <c r="A115" s="117" t="s">
        <v>55</v>
      </c>
      <c r="B115" s="114">
        <f>$B$87</f>
        <v>-16.419638694254047</v>
      </c>
      <c r="C115" s="114">
        <f>(EXP(D115/D130))</f>
        <v>1.7659921974876593</v>
      </c>
      <c r="D115" s="114">
        <f>(D114+D131)</f>
        <v>7.4366754593126014</v>
      </c>
      <c r="E115" s="114">
        <f>IF(D110&lt;1,0,(100-(EXP(B115+B116*C115))/((EXP(B115+B116*C115))+1)*100))</f>
        <v>94.086260774877744</v>
      </c>
      <c r="F115" s="114">
        <f>(B116*(EXP(B115+B116*C115)))/(((EXP(B115+B116*C115))+1)^2)</f>
        <v>0.43014839254416004</v>
      </c>
      <c r="G115" s="114">
        <f t="shared" si="0"/>
        <v>0.22456905750194925</v>
      </c>
      <c r="H115" s="114"/>
      <c r="I115" s="114"/>
      <c r="J115" s="117"/>
      <c r="K115" s="117"/>
      <c r="L115" s="117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</row>
    <row r="116" spans="1:130" x14ac:dyDescent="0.3">
      <c r="A116" s="117" t="s">
        <v>56</v>
      </c>
      <c r="B116" s="114">
        <f>$B$88</f>
        <v>7.7308976847948889</v>
      </c>
      <c r="C116" s="114">
        <f>(EXP(D116/D130))</f>
        <v>1.8175058910667037</v>
      </c>
      <c r="D116" s="114">
        <f>(D115+D131)</f>
        <v>7.8126525140653005</v>
      </c>
      <c r="E116" s="114">
        <f>IF(D110&lt;1,0,(100-(EXP(B115+B116*C116))/((EXP(B115+B116*C116))+1)*100))</f>
        <v>91.440812275178047</v>
      </c>
      <c r="F116" s="114">
        <f>(B116*(EXP(B115+B116*C116)))/(((EXP(B115+B116*C116))+1)^2)</f>
        <v>0.60506572538886616</v>
      </c>
      <c r="G116" s="114">
        <f t="shared" si="0"/>
        <v>0.31588875381734977</v>
      </c>
      <c r="H116" s="114"/>
      <c r="I116" s="114"/>
      <c r="J116" s="117"/>
      <c r="K116" s="117"/>
      <c r="L116" s="117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</row>
    <row r="117" spans="1:130" x14ac:dyDescent="0.3">
      <c r="A117" s="117" t="s">
        <v>57</v>
      </c>
      <c r="B117" s="114">
        <f>(ABS(B111-B112))</f>
        <v>0.15817445793872231</v>
      </c>
      <c r="C117" s="114">
        <f>(EXP(D117/D130))</f>
        <v>1.8705222303708711</v>
      </c>
      <c r="D117" s="114">
        <f>(D116+D131)</f>
        <v>8.1886295688179995</v>
      </c>
      <c r="E117" s="114">
        <f>IF(D110&lt;1,0,(100-(EXP(B115+B116*C117))/((EXP(B115+B116*C117))+1)*100))</f>
        <v>87.640548661170882</v>
      </c>
      <c r="F117" s="114">
        <f>(B116*(EXP(B115+B116*C117)))/(((EXP(B115+B116*C117))+1)^2)</f>
        <v>0.83740240782188935</v>
      </c>
      <c r="G117" s="114">
        <f t="shared" si="0"/>
        <v>0.43718556836201239</v>
      </c>
      <c r="H117" s="114"/>
      <c r="I117" s="114"/>
      <c r="J117" s="117"/>
      <c r="K117" s="117"/>
      <c r="L117" s="117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</row>
    <row r="118" spans="1:130" x14ac:dyDescent="0.3">
      <c r="A118" s="117"/>
      <c r="B118" s="114"/>
      <c r="C118" s="114">
        <f>(EXP(D118/D130))</f>
        <v>1.9250850473217025</v>
      </c>
      <c r="D118" s="114">
        <f>(D117+D131)</f>
        <v>8.5646066235706986</v>
      </c>
      <c r="E118" s="114">
        <f>IF(D110&lt;1,0,(100-(EXP(B115+B116*C118))/((EXP(B115+B116*C118))+1)*100))</f>
        <v>82.302865032207137</v>
      </c>
      <c r="F118" s="114">
        <f>(B116*(EXP(B115+B116*C118)))/(((EXP(B115+B116*C118))+1)^2)</f>
        <v>1.1260245060061826</v>
      </c>
      <c r="G118" s="114">
        <f t="shared" si="0"/>
        <v>0.5878675043797732</v>
      </c>
      <c r="H118" s="114"/>
      <c r="I118" s="114"/>
      <c r="J118" s="117"/>
      <c r="K118" s="117"/>
      <c r="L118" s="117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</row>
    <row r="119" spans="1:130" x14ac:dyDescent="0.3">
      <c r="A119" s="117" t="s">
        <v>66</v>
      </c>
      <c r="B119" s="114">
        <f>$C$82</f>
        <v>1.529514317271393</v>
      </c>
      <c r="C119" s="114">
        <f>(EXP(D119/D130))</f>
        <v>1.9812394524104731</v>
      </c>
      <c r="D119" s="114">
        <f>(D118+D131)</f>
        <v>8.9405836783233976</v>
      </c>
      <c r="E119" s="114">
        <f>IF(D110&lt;1,0,(100-(EXP(B115+B116*C119))/((EXP(B115+B116*C119))+1)*100))</f>
        <v>75.07991918778049</v>
      </c>
      <c r="F119" s="114">
        <f>(B116*(EXP(B115+B116*C119)))/(((EXP(B115+B116*C119))+1)^2)</f>
        <v>1.446449142796576</v>
      </c>
      <c r="G119" s="114">
        <f t="shared" si="0"/>
        <v>0.75515270160862424</v>
      </c>
      <c r="H119" s="114"/>
      <c r="I119" s="114"/>
      <c r="J119" s="117"/>
      <c r="K119" s="117"/>
      <c r="L119" s="117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</row>
    <row r="120" spans="1:130" x14ac:dyDescent="0.3">
      <c r="A120" s="117" t="s">
        <v>67</v>
      </c>
      <c r="B120" s="114">
        <f>$C$102</f>
        <v>2.7182818284590451</v>
      </c>
      <c r="C120" s="114">
        <f>(EXP(D120/D130))</f>
        <v>2.0390318719938554</v>
      </c>
      <c r="D120" s="114">
        <f>(D119+D131)</f>
        <v>9.3165607330760967</v>
      </c>
      <c r="E120" s="114">
        <f>IF(D110&lt;1,0,(100-(EXP(B115+B116*C120))/((EXP(B115+B116*C120))+1)*100))</f>
        <v>65.83819459265456</v>
      </c>
      <c r="F120" s="114">
        <f>(B116*(EXP(B115+B116*C120)))/(((EXP(B115+B116*C120))+1)^2)</f>
        <v>1.7387960835695035</v>
      </c>
      <c r="G120" s="114">
        <f t="shared" si="0"/>
        <v>0.90777927906634315</v>
      </c>
      <c r="H120" s="114"/>
      <c r="I120" s="114"/>
      <c r="J120" s="117"/>
      <c r="K120" s="117"/>
      <c r="L120" s="117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</row>
    <row r="121" spans="1:130" x14ac:dyDescent="0.3">
      <c r="A121" s="117" t="s">
        <v>68</v>
      </c>
      <c r="B121" s="114">
        <f>((LN((0.5/(1-0.5))))-B115)/B116</f>
        <v>2.1238980728652188</v>
      </c>
      <c r="C121" s="114">
        <f>(EXP(D121/D130))</f>
        <v>2.0985100866774911</v>
      </c>
      <c r="D121" s="114">
        <f>(D120+D131)</f>
        <v>9.6925377878287957</v>
      </c>
      <c r="E121" s="114">
        <f>IF(D110&lt;1,0,(100-(EXP(B115+B116*C121))/((EXP(B115+B116*C121))+1)*100))</f>
        <v>54.891106623136757</v>
      </c>
      <c r="F121" s="114">
        <f>(B116*(EXP(B115+B116*C121)))/(((EXP(B115+B116*C121))+1)^2)</f>
        <v>1.914229853423066</v>
      </c>
      <c r="G121" s="114">
        <f t="shared" si="0"/>
        <v>0.9993685934352996</v>
      </c>
      <c r="H121" s="114"/>
      <c r="I121" s="114"/>
      <c r="J121" s="117"/>
      <c r="K121" s="117"/>
      <c r="L121" s="117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</row>
    <row r="122" spans="1:130" x14ac:dyDescent="0.3">
      <c r="A122" s="117" t="s">
        <v>64</v>
      </c>
      <c r="B122" s="114">
        <f>(B116*(EXP(B115+B116*B111)))/(((EXP(B115+B116*B111))+1)^2)</f>
        <v>1.9154392743551787</v>
      </c>
      <c r="C122" s="114">
        <f>(EXP(D122/D130))</f>
        <v>2.1597232708192027</v>
      </c>
      <c r="D122" s="114">
        <f>(D121+D131)</f>
        <v>10.068514842581495</v>
      </c>
      <c r="E122" s="114">
        <f>IF(D110&lt;1,0,(100-(EXP(B115+B116*C122))/((EXP(B115+B116*C122))+1)*100))</f>
        <v>43.11989990611886</v>
      </c>
      <c r="F122" s="114">
        <f>(B116*(EXP(B115+B116*C122)))/(((EXP(B115+B116*C122))+1)^2)</f>
        <v>1.8961296160836594</v>
      </c>
      <c r="G122" s="114">
        <f t="shared" si="0"/>
        <v>0.98991893998935576</v>
      </c>
      <c r="H122" s="114"/>
      <c r="I122" s="114"/>
      <c r="J122" s="117"/>
      <c r="K122" s="117"/>
      <c r="L122" s="117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</row>
    <row r="123" spans="1:130" x14ac:dyDescent="0.3">
      <c r="A123" s="117"/>
      <c r="B123" s="114"/>
      <c r="C123" s="114">
        <f>(EXP(D123/D130))</f>
        <v>2.2227220331845099</v>
      </c>
      <c r="D123" s="114">
        <f>(D122+D131)</f>
        <v>10.444491897334194</v>
      </c>
      <c r="E123" s="114">
        <f>IF(D110&lt;1,0,(100-(EXP(B115+B116*C123))/((EXP(B115+B116*C123))+1)*100))</f>
        <v>31.77789032254465</v>
      </c>
      <c r="F123" s="114">
        <f>(B116*(EXP(B115+B116*C123)))/(((EXP(B115+B116*C123))+1)^2)</f>
        <v>1.6760236117105722</v>
      </c>
      <c r="G123" s="114">
        <f t="shared" si="0"/>
        <v>0.87500743779767998</v>
      </c>
      <c r="H123" s="114"/>
      <c r="I123" s="114"/>
      <c r="J123" s="117"/>
      <c r="K123" s="117"/>
      <c r="L123" s="117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</row>
    <row r="124" spans="1:130" x14ac:dyDescent="0.3">
      <c r="A124" s="117" t="s">
        <v>69</v>
      </c>
      <c r="B124" s="114"/>
      <c r="C124" s="114">
        <f>(EXP(D124/D130))</f>
        <v>2.2875584587880593</v>
      </c>
      <c r="D124" s="114">
        <f>(D123+D131)</f>
        <v>10.820468952086893</v>
      </c>
      <c r="E124" s="114">
        <f>IF(D110&lt;1,0,(100-(EXP(B115+B116*C124))/((EXP(B115+B116*C124))+1)*100))</f>
        <v>22.007288284517458</v>
      </c>
      <c r="F124" s="114">
        <f>(B116*(EXP(B115+B116*C124)))/(((EXP(B115+B116*C124))+1)^2)</f>
        <v>1.3269375335436295</v>
      </c>
      <c r="G124" s="114">
        <f t="shared" si="0"/>
        <v>0.69275886284118049</v>
      </c>
      <c r="H124" s="114"/>
      <c r="I124" s="114"/>
      <c r="J124" s="117"/>
      <c r="K124" s="117"/>
      <c r="L124" s="117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</row>
    <row r="125" spans="1:130" x14ac:dyDescent="0.3">
      <c r="A125" s="117" t="s">
        <v>52</v>
      </c>
      <c r="B125" s="114">
        <f>(LN(B111)*D130)</f>
        <v>10</v>
      </c>
      <c r="C125" s="114">
        <f>(EXP(D125/D130))</f>
        <v>2.3542861519555611</v>
      </c>
      <c r="D125" s="114">
        <f>(D124+D131)</f>
        <v>11.196446006839592</v>
      </c>
      <c r="E125" s="114">
        <f>IF(D110&lt;1,0,(100-(EXP(B115+B116*C125))/((EXP(B115+B116*C125))+1)*100))</f>
        <v>14.416653689124075</v>
      </c>
      <c r="F125" s="114">
        <f>(B116*(EXP(B115+B116*C125)))/(((EXP(B115+B116*C125))+1)^2)</f>
        <v>0.95385784332854684</v>
      </c>
      <c r="G125" s="114">
        <f t="shared" si="0"/>
        <v>0.49798385994234007</v>
      </c>
      <c r="H125" s="114"/>
      <c r="I125" s="114"/>
      <c r="J125" s="117"/>
      <c r="K125" s="117"/>
      <c r="L125" s="117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</row>
    <row r="126" spans="1:130" x14ac:dyDescent="0.3">
      <c r="A126" s="117" t="s">
        <v>53</v>
      </c>
      <c r="B126" s="114">
        <f>(LN(B112)*D130)</f>
        <v>9</v>
      </c>
      <c r="C126" s="114">
        <f>(EXP(D126/D130))</f>
        <v>2.4229602806418371</v>
      </c>
      <c r="D126" s="114">
        <f>(D125+D131)</f>
        <v>11.572423061592291</v>
      </c>
      <c r="E126" s="114">
        <f>IF(D110&lt;1,0,(100-(EXP(B115+B116*C126))/((EXP(B115+B116*C126))+1)*100))</f>
        <v>9.0132405272546805</v>
      </c>
      <c r="F126" s="114">
        <f>(B116*(EXP(B115+B116*C126)))/(((EXP(B115+B116*C126))+1)^2)</f>
        <v>0.63399974637741485</v>
      </c>
      <c r="G126" s="114">
        <f t="shared" si="0"/>
        <v>0.33099443812482499</v>
      </c>
      <c r="H126" s="114"/>
      <c r="I126" s="114"/>
      <c r="J126" s="117"/>
      <c r="K126" s="117"/>
      <c r="L126" s="117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</row>
    <row r="127" spans="1:130" x14ac:dyDescent="0.3">
      <c r="A127" s="117" t="s">
        <v>54</v>
      </c>
      <c r="B127" s="114">
        <f>(LN(B113)*D130)</f>
        <v>11</v>
      </c>
      <c r="C127" s="114">
        <f>(EXP(D127/D130))</f>
        <v>2.4936376220416143</v>
      </c>
      <c r="D127" s="114">
        <f>(D126+D131)</f>
        <v>11.94840011634499</v>
      </c>
      <c r="E127" s="114">
        <f>IF(D110&lt;1,0,(100-(EXP(B115+B116*C127))/((EXP(B115+B116*C127))+1)*100))</f>
        <v>5.424777570190642</v>
      </c>
      <c r="F127" s="114">
        <f>(B116*(EXP(B115+B116*C127)))/(((EXP(B115+B116*C127))+1)^2)</f>
        <v>0.396633354220012</v>
      </c>
      <c r="G127" s="114">
        <f t="shared" si="0"/>
        <v>0.20707174564619715</v>
      </c>
      <c r="H127" s="114"/>
      <c r="I127" s="114"/>
      <c r="J127" s="117"/>
      <c r="K127" s="117"/>
      <c r="L127" s="117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</row>
    <row r="128" spans="1:130" x14ac:dyDescent="0.3">
      <c r="A128" s="120" t="s">
        <v>70</v>
      </c>
      <c r="B128" s="114">
        <f>(LN(B119)*D130)</f>
        <v>5.5567901855491071</v>
      </c>
      <c r="C128" s="114">
        <f>(EXP(D128/D130))</f>
        <v>2.5663766095307854</v>
      </c>
      <c r="D128" s="114">
        <f>(D127+D131)</f>
        <v>12.324377171097689</v>
      </c>
      <c r="E128" s="114">
        <f>IF(D110&lt;1,0,(100-(EXP(B115+B116*C128))/((EXP(B115+B116*C128))+1)*100))</f>
        <v>3.1653038884245035</v>
      </c>
      <c r="F128" s="114">
        <f>(B116*(EXP(B115+B116*C128)))/(((EXP(B115+B116*C128))+1)^2)</f>
        <v>0.23696070367339142</v>
      </c>
      <c r="G128" s="114">
        <f t="shared" si="0"/>
        <v>0.12371089329008503</v>
      </c>
      <c r="H128" s="114"/>
      <c r="I128" s="114"/>
      <c r="J128" s="117"/>
      <c r="K128" s="117"/>
      <c r="L128" s="117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</row>
    <row r="129" spans="1:130" x14ac:dyDescent="0.3">
      <c r="A129" s="117" t="s">
        <v>71</v>
      </c>
      <c r="B129" s="114">
        <f>(LN(B120)*D130)</f>
        <v>13.076331280603096</v>
      </c>
      <c r="C129" s="114">
        <f>(EXP(D129/D130))</f>
        <v>2.6412373809769285</v>
      </c>
      <c r="D129" s="114">
        <f>(D128+D131)</f>
        <v>12.700354225850388</v>
      </c>
      <c r="E129" s="114">
        <f>IF(D110&lt;1,0,(100-(EXP(B115+B116*C129))/((EXP(B115+B116*C129))+1)*100))</f>
        <v>1.7995091874921485</v>
      </c>
      <c r="F129" s="114">
        <f>(B116*(EXP(B115+B116*C129)))/(((EXP(B115+B116*C129))+1)^2)</f>
        <v>0.13661476906905426</v>
      </c>
      <c r="G129" s="114">
        <f t="shared" si="0"/>
        <v>7.1322944505794794E-2</v>
      </c>
      <c r="H129" s="117"/>
      <c r="I129" s="117"/>
      <c r="J129" s="117"/>
      <c r="K129" s="117"/>
      <c r="L129" s="117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</row>
    <row r="130" spans="1:130" x14ac:dyDescent="0.3">
      <c r="A130" s="117" t="s">
        <v>72</v>
      </c>
      <c r="B130" s="114">
        <f>(LN(B121)*D130)</f>
        <v>9.8497872559600061</v>
      </c>
      <c r="C130" s="114">
        <f>(EXP(D130/D130))</f>
        <v>2.7182818284590451</v>
      </c>
      <c r="D130" s="114">
        <f>(C108+E108)</f>
        <v>13.076331280603096</v>
      </c>
      <c r="E130" s="114">
        <f>IF(D110&lt;1,0,(100-(EXP(B115+B116*C130))/((EXP(B115+B116*C130))+1)*100))</f>
        <v>0.99999985163324823</v>
      </c>
      <c r="F130" s="114">
        <f>(B116*(EXP(B115+B116*C130)))/(((EXP(B115+B116*C130))+1)^2)</f>
        <v>7.6535875838789638E-2</v>
      </c>
      <c r="G130" s="114">
        <f t="shared" si="0"/>
        <v>3.9957349138387582E-2</v>
      </c>
      <c r="H130" s="117"/>
      <c r="I130" s="117"/>
      <c r="J130" s="117"/>
      <c r="K130" s="117"/>
      <c r="L130" s="117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BS130" s="116"/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</row>
    <row r="131" spans="1:130" x14ac:dyDescent="0.3">
      <c r="A131" s="117"/>
      <c r="B131" s="114"/>
      <c r="C131" s="114"/>
      <c r="D131" s="114">
        <f>(D130-D110)/20</f>
        <v>0.37597705475269949</v>
      </c>
      <c r="E131" s="114"/>
      <c r="F131" s="114"/>
      <c r="G131" s="117"/>
      <c r="H131" s="117"/>
      <c r="I131" s="117"/>
      <c r="J131" s="117"/>
      <c r="K131" s="117"/>
      <c r="L131" s="117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</row>
    <row r="132" spans="1:130" x14ac:dyDescent="0.3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BS132" s="116"/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</row>
    <row r="133" spans="1:130" x14ac:dyDescent="0.3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</row>
    <row r="134" spans="1:130" x14ac:dyDescent="0.3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</row>
    <row r="135" spans="1:130" x14ac:dyDescent="0.3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</row>
    <row r="136" spans="1:130" x14ac:dyDescent="0.3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</row>
    <row r="137" spans="1:130" x14ac:dyDescent="0.3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</row>
    <row r="138" spans="1:130" x14ac:dyDescent="0.3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</row>
    <row r="139" spans="1:130" x14ac:dyDescent="0.3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</row>
    <row r="140" spans="1:130" x14ac:dyDescent="0.3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</row>
    <row r="141" spans="1:130" x14ac:dyDescent="0.3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</row>
    <row r="142" spans="1:130" x14ac:dyDescent="0.3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</row>
    <row r="143" spans="1:130" x14ac:dyDescent="0.3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</row>
    <row r="144" spans="1:130" x14ac:dyDescent="0.3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</row>
    <row r="145" spans="1:130" x14ac:dyDescent="0.3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</row>
    <row r="146" spans="1:130" x14ac:dyDescent="0.3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/>
      <c r="BP146" s="116"/>
      <c r="BQ146" s="116"/>
      <c r="BR146" s="116"/>
      <c r="BS146" s="116"/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</row>
    <row r="147" spans="1:130" x14ac:dyDescent="0.3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</row>
    <row r="148" spans="1:130" x14ac:dyDescent="0.3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</row>
    <row r="149" spans="1:130" x14ac:dyDescent="0.3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</row>
    <row r="150" spans="1:130" x14ac:dyDescent="0.3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/>
      <c r="BP150" s="116"/>
      <c r="BQ150" s="116"/>
      <c r="BR150" s="116"/>
      <c r="BS150" s="116"/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</row>
    <row r="151" spans="1:130" x14ac:dyDescent="0.3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</row>
    <row r="152" spans="1:130" x14ac:dyDescent="0.3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/>
      <c r="BP152" s="116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</row>
    <row r="153" spans="1:130" x14ac:dyDescent="0.3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</row>
    <row r="154" spans="1:130" x14ac:dyDescent="0.3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/>
      <c r="BK154" s="116"/>
      <c r="BL154" s="116"/>
      <c r="BM154" s="116"/>
      <c r="BN154" s="116"/>
      <c r="BO154" s="116"/>
      <c r="BP154" s="116"/>
      <c r="BQ154" s="116"/>
      <c r="BR154" s="116"/>
      <c r="BS154" s="116"/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</row>
    <row r="155" spans="1:130" x14ac:dyDescent="0.3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</row>
    <row r="156" spans="1:130" x14ac:dyDescent="0.3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</row>
    <row r="157" spans="1:130" x14ac:dyDescent="0.3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</row>
    <row r="158" spans="1:130" x14ac:dyDescent="0.3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/>
      <c r="BG158" s="116"/>
      <c r="BH158" s="116"/>
      <c r="BI158" s="116"/>
      <c r="BJ158" s="116"/>
      <c r="BK158" s="116"/>
      <c r="BL158" s="116"/>
      <c r="BM158" s="116"/>
      <c r="BN158" s="116"/>
      <c r="BO158" s="116"/>
      <c r="BP158" s="116"/>
      <c r="BQ158" s="116"/>
      <c r="BR158" s="116"/>
      <c r="BS158" s="116"/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</row>
    <row r="159" spans="1:130" x14ac:dyDescent="0.3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</row>
    <row r="160" spans="1:130" x14ac:dyDescent="0.3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  <c r="BC160" s="116"/>
      <c r="BD160" s="116"/>
      <c r="BE160" s="116"/>
      <c r="BF160" s="116"/>
      <c r="BG160" s="116"/>
      <c r="BH160" s="116"/>
      <c r="BI160" s="116"/>
      <c r="BJ160" s="116"/>
      <c r="BK160" s="116"/>
      <c r="BL160" s="116"/>
      <c r="BM160" s="116"/>
      <c r="BN160" s="116"/>
      <c r="BO160" s="116"/>
      <c r="BP160" s="116"/>
      <c r="BQ160" s="116"/>
      <c r="BR160" s="116"/>
      <c r="BS160" s="116"/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</row>
    <row r="161" spans="1:130" x14ac:dyDescent="0.3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</row>
    <row r="162" spans="1:130" x14ac:dyDescent="0.3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</row>
    <row r="163" spans="1:130" x14ac:dyDescent="0.3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</row>
    <row r="164" spans="1:130" x14ac:dyDescent="0.3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</row>
    <row r="165" spans="1:130" x14ac:dyDescent="0.3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/>
      <c r="BI165" s="116"/>
      <c r="BJ165" s="116"/>
      <c r="BK165" s="116"/>
      <c r="BL165" s="116"/>
      <c r="BM165" s="116"/>
      <c r="BN165" s="116"/>
      <c r="BO165" s="116"/>
      <c r="BP165" s="116"/>
      <c r="BQ165" s="116"/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</row>
    <row r="166" spans="1:130" x14ac:dyDescent="0.3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</row>
    <row r="167" spans="1:130" x14ac:dyDescent="0.3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</row>
    <row r="168" spans="1:130" x14ac:dyDescent="0.3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16"/>
      <c r="BI168" s="116"/>
      <c r="BJ168" s="116"/>
      <c r="BK168" s="116"/>
      <c r="BL168" s="116"/>
      <c r="BM168" s="116"/>
      <c r="BN168" s="116"/>
      <c r="BO168" s="116"/>
      <c r="BP168" s="116"/>
      <c r="BQ168" s="116"/>
      <c r="BR168" s="116"/>
      <c r="BS168" s="116"/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</row>
    <row r="169" spans="1:130" x14ac:dyDescent="0.3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</row>
    <row r="170" spans="1:130" x14ac:dyDescent="0.3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</row>
    <row r="171" spans="1:130" x14ac:dyDescent="0.3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</row>
    <row r="172" spans="1:130" x14ac:dyDescent="0.3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16"/>
      <c r="BD172" s="116"/>
      <c r="BE172" s="116"/>
      <c r="BF172" s="116"/>
      <c r="BG172" s="116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</row>
    <row r="173" spans="1:130" x14ac:dyDescent="0.3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</row>
    <row r="174" spans="1:130" x14ac:dyDescent="0.3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</row>
    <row r="175" spans="1:130" x14ac:dyDescent="0.3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</row>
    <row r="176" spans="1:130" x14ac:dyDescent="0.3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</row>
    <row r="177" spans="1:130" x14ac:dyDescent="0.3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</row>
    <row r="178" spans="1:130" x14ac:dyDescent="0.3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</row>
    <row r="179" spans="1:130" x14ac:dyDescent="0.3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</row>
    <row r="180" spans="1:130" x14ac:dyDescent="0.3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</row>
    <row r="181" spans="1:130" x14ac:dyDescent="0.3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</row>
    <row r="182" spans="1:130" x14ac:dyDescent="0.3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/>
      <c r="BD182" s="116"/>
      <c r="BE182" s="116"/>
      <c r="BF182" s="116"/>
      <c r="BG182" s="116"/>
      <c r="BH182" s="116"/>
      <c r="BI182" s="116"/>
      <c r="BJ182" s="116"/>
      <c r="BK182" s="116"/>
      <c r="BL182" s="116"/>
      <c r="BM182" s="116"/>
      <c r="BN182" s="116"/>
      <c r="BO182" s="116"/>
      <c r="BP182" s="116"/>
      <c r="BQ182" s="116"/>
      <c r="BR182" s="116"/>
      <c r="BS182" s="116"/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</row>
    <row r="183" spans="1:130" x14ac:dyDescent="0.3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</row>
    <row r="184" spans="1:130" x14ac:dyDescent="0.3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</row>
    <row r="185" spans="1:130" x14ac:dyDescent="0.3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</row>
    <row r="186" spans="1:130" x14ac:dyDescent="0.3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</row>
    <row r="187" spans="1:130" x14ac:dyDescent="0.3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  <c r="BC187" s="116"/>
      <c r="BD187" s="116"/>
      <c r="BE187" s="116"/>
      <c r="BF187" s="116"/>
      <c r="BG187" s="116"/>
      <c r="BH187" s="116"/>
      <c r="BI187" s="116"/>
      <c r="BJ187" s="116"/>
      <c r="BK187" s="116"/>
      <c r="BL187" s="116"/>
      <c r="BM187" s="116"/>
      <c r="BN187" s="116"/>
      <c r="BO187" s="116"/>
      <c r="BP187" s="116"/>
      <c r="BQ187" s="116"/>
      <c r="BR187" s="116"/>
      <c r="BS187" s="116"/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</row>
    <row r="188" spans="1:130" x14ac:dyDescent="0.3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  <c r="BF188" s="116"/>
      <c r="BG188" s="116"/>
      <c r="BH188" s="116"/>
      <c r="BI188" s="116"/>
      <c r="BJ188" s="116"/>
      <c r="BK188" s="116"/>
      <c r="BL188" s="116"/>
      <c r="BM188" s="116"/>
      <c r="BN188" s="116"/>
      <c r="BO188" s="116"/>
      <c r="BP188" s="116"/>
      <c r="BQ188" s="116"/>
      <c r="BR188" s="116"/>
      <c r="BS188" s="116"/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</row>
    <row r="189" spans="1:130" x14ac:dyDescent="0.3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</row>
    <row r="190" spans="1:130" x14ac:dyDescent="0.3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</row>
    <row r="191" spans="1:130" x14ac:dyDescent="0.3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</row>
    <row r="192" spans="1:130" x14ac:dyDescent="0.3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</row>
    <row r="193" spans="1:130" x14ac:dyDescent="0.3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</row>
    <row r="194" spans="1:130" x14ac:dyDescent="0.3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</row>
    <row r="195" spans="1:130" x14ac:dyDescent="0.3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</row>
    <row r="196" spans="1:130" x14ac:dyDescent="0.3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</row>
    <row r="197" spans="1:130" x14ac:dyDescent="0.3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</row>
    <row r="198" spans="1:130" x14ac:dyDescent="0.3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</row>
    <row r="199" spans="1:130" x14ac:dyDescent="0.3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</row>
    <row r="200" spans="1:130" x14ac:dyDescent="0.3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</row>
    <row r="201" spans="1:130" x14ac:dyDescent="0.3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</row>
    <row r="202" spans="1:130" x14ac:dyDescent="0.3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</row>
    <row r="203" spans="1:130" x14ac:dyDescent="0.3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</row>
    <row r="204" spans="1:130" x14ac:dyDescent="0.3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</row>
    <row r="205" spans="1:130" x14ac:dyDescent="0.3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</row>
    <row r="206" spans="1:130" x14ac:dyDescent="0.3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</row>
    <row r="207" spans="1:130" x14ac:dyDescent="0.3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</row>
    <row r="208" spans="1:130" x14ac:dyDescent="0.3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</row>
    <row r="209" spans="1:130" x14ac:dyDescent="0.3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</row>
    <row r="210" spans="1:130" x14ac:dyDescent="0.3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</row>
    <row r="211" spans="1:130" x14ac:dyDescent="0.3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</row>
    <row r="212" spans="1:130" x14ac:dyDescent="0.3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</row>
    <row r="213" spans="1:130" x14ac:dyDescent="0.3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</row>
    <row r="214" spans="1:130" x14ac:dyDescent="0.3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</row>
    <row r="215" spans="1:130" x14ac:dyDescent="0.3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</row>
    <row r="216" spans="1:130" x14ac:dyDescent="0.3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</row>
    <row r="217" spans="1:130" x14ac:dyDescent="0.3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</row>
    <row r="218" spans="1:130" x14ac:dyDescent="0.3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</row>
    <row r="219" spans="1:130" x14ac:dyDescent="0.3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</row>
    <row r="220" spans="1:130" x14ac:dyDescent="0.3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</row>
    <row r="221" spans="1:130" x14ac:dyDescent="0.3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</row>
    <row r="222" spans="1:130" x14ac:dyDescent="0.3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</row>
    <row r="223" spans="1:130" x14ac:dyDescent="0.3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</row>
    <row r="224" spans="1:130" x14ac:dyDescent="0.3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/>
      <c r="BG224" s="116"/>
      <c r="BH224" s="116"/>
      <c r="BI224" s="116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</row>
    <row r="225" spans="1:130" x14ac:dyDescent="0.3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</row>
    <row r="226" spans="1:130" x14ac:dyDescent="0.3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</row>
    <row r="227" spans="1:130" x14ac:dyDescent="0.3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</row>
    <row r="228" spans="1:130" x14ac:dyDescent="0.3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</row>
    <row r="229" spans="1:130" x14ac:dyDescent="0.3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</row>
    <row r="230" spans="1:130" x14ac:dyDescent="0.3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/>
      <c r="BP230" s="116"/>
      <c r="BQ230" s="116"/>
      <c r="BR230" s="116"/>
      <c r="BS230" s="116"/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</row>
    <row r="231" spans="1:130" x14ac:dyDescent="0.3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</row>
    <row r="232" spans="1:130" x14ac:dyDescent="0.3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</row>
    <row r="233" spans="1:130" x14ac:dyDescent="0.3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</row>
    <row r="234" spans="1:130" x14ac:dyDescent="0.3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</row>
    <row r="235" spans="1:130" x14ac:dyDescent="0.3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</row>
    <row r="236" spans="1:130" x14ac:dyDescent="0.3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</row>
    <row r="237" spans="1:130" x14ac:dyDescent="0.3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</row>
    <row r="238" spans="1:130" x14ac:dyDescent="0.3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</row>
    <row r="239" spans="1:130" x14ac:dyDescent="0.3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</row>
    <row r="240" spans="1:130" x14ac:dyDescent="0.3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</row>
    <row r="241" spans="1:130" x14ac:dyDescent="0.3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</row>
    <row r="242" spans="1:130" x14ac:dyDescent="0.3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</row>
    <row r="243" spans="1:130" x14ac:dyDescent="0.3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</row>
    <row r="244" spans="1:130" x14ac:dyDescent="0.3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</row>
    <row r="245" spans="1:130" x14ac:dyDescent="0.3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</row>
    <row r="246" spans="1:130" x14ac:dyDescent="0.3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</row>
    <row r="247" spans="1:130" x14ac:dyDescent="0.3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</row>
    <row r="248" spans="1:130" x14ac:dyDescent="0.3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</row>
    <row r="249" spans="1:130" x14ac:dyDescent="0.3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</row>
    <row r="250" spans="1:130" x14ac:dyDescent="0.3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</row>
    <row r="251" spans="1:130" x14ac:dyDescent="0.3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</row>
    <row r="252" spans="1:130" x14ac:dyDescent="0.3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</row>
    <row r="253" spans="1:130" x14ac:dyDescent="0.3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</row>
    <row r="254" spans="1:130" x14ac:dyDescent="0.3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</row>
    <row r="255" spans="1:130" x14ac:dyDescent="0.3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</row>
    <row r="256" spans="1:130" x14ac:dyDescent="0.3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</row>
    <row r="257" spans="1:130" x14ac:dyDescent="0.3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</row>
    <row r="258" spans="1:130" x14ac:dyDescent="0.3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</row>
    <row r="259" spans="1:130" x14ac:dyDescent="0.3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</row>
    <row r="260" spans="1:130" x14ac:dyDescent="0.3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</row>
    <row r="261" spans="1:130" x14ac:dyDescent="0.3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</row>
    <row r="262" spans="1:130" x14ac:dyDescent="0.3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</row>
    <row r="263" spans="1:130" x14ac:dyDescent="0.3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</row>
    <row r="264" spans="1:130" x14ac:dyDescent="0.3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</row>
    <row r="265" spans="1:130" x14ac:dyDescent="0.3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</row>
    <row r="266" spans="1:130" x14ac:dyDescent="0.3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</row>
    <row r="267" spans="1:130" x14ac:dyDescent="0.3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</row>
    <row r="268" spans="1:130" x14ac:dyDescent="0.3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16"/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  <c r="BI268" s="116"/>
      <c r="BJ268" s="116"/>
      <c r="BK268" s="116"/>
      <c r="BL268" s="116"/>
      <c r="BM268" s="116"/>
      <c r="BN268" s="116"/>
      <c r="BO268" s="116"/>
      <c r="BP268" s="116"/>
      <c r="BQ268" s="116"/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</row>
    <row r="269" spans="1:130" x14ac:dyDescent="0.3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/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</row>
    <row r="270" spans="1:130" x14ac:dyDescent="0.3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</row>
    <row r="271" spans="1:130" x14ac:dyDescent="0.3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</row>
    <row r="272" spans="1:130" x14ac:dyDescent="0.3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</row>
    <row r="273" spans="1:130" x14ac:dyDescent="0.3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</row>
    <row r="274" spans="1:130" x14ac:dyDescent="0.3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</row>
    <row r="275" spans="1:130" x14ac:dyDescent="0.3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G275" s="116"/>
      <c r="BH275" s="116"/>
      <c r="BI275" s="116"/>
      <c r="BJ275" s="116"/>
      <c r="BK275" s="116"/>
      <c r="BL275" s="116"/>
      <c r="BM275" s="116"/>
      <c r="BN275" s="116"/>
      <c r="BO275" s="116"/>
      <c r="BP275" s="116"/>
      <c r="BQ275" s="116"/>
      <c r="BR275" s="116"/>
      <c r="BS275" s="116"/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</row>
    <row r="276" spans="1:130" x14ac:dyDescent="0.3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G276" s="116"/>
      <c r="BH276" s="116"/>
      <c r="BI276" s="116"/>
      <c r="BJ276" s="116"/>
      <c r="BK276" s="116"/>
      <c r="BL276" s="116"/>
      <c r="BM276" s="116"/>
      <c r="BN276" s="116"/>
      <c r="BO276" s="116"/>
      <c r="BP276" s="116"/>
      <c r="BQ276" s="116"/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</row>
    <row r="277" spans="1:130" x14ac:dyDescent="0.3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/>
      <c r="BH277" s="116"/>
      <c r="BI277" s="116"/>
      <c r="BJ277" s="116"/>
      <c r="BK277" s="116"/>
      <c r="BL277" s="116"/>
      <c r="BM277" s="116"/>
      <c r="BN277" s="116"/>
      <c r="BO277" s="116"/>
      <c r="BP277" s="116"/>
      <c r="BQ277" s="116"/>
      <c r="BR277" s="116"/>
      <c r="BS277" s="116"/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</row>
    <row r="278" spans="1:130" x14ac:dyDescent="0.3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F278" s="116"/>
      <c r="BG278" s="116"/>
      <c r="BH278" s="116"/>
      <c r="BI278" s="116"/>
      <c r="BJ278" s="116"/>
      <c r="BK278" s="116"/>
      <c r="BL278" s="116"/>
      <c r="BM278" s="116"/>
      <c r="BN278" s="116"/>
      <c r="BO278" s="116"/>
      <c r="BP278" s="116"/>
      <c r="BQ278" s="116"/>
      <c r="BR278" s="116"/>
      <c r="BS278" s="116"/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</row>
    <row r="279" spans="1:130" x14ac:dyDescent="0.3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/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</row>
    <row r="280" spans="1:130" x14ac:dyDescent="0.3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/>
      <c r="BJ280" s="116"/>
      <c r="BK280" s="116"/>
      <c r="BL280" s="116"/>
      <c r="BM280" s="116"/>
      <c r="BN280" s="116"/>
      <c r="BO280" s="116"/>
      <c r="BP280" s="116"/>
      <c r="BQ280" s="116"/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</row>
    <row r="281" spans="1:130" x14ac:dyDescent="0.3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</row>
    <row r="282" spans="1:130" x14ac:dyDescent="0.3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  <c r="BF282" s="116"/>
      <c r="BG282" s="116"/>
      <c r="BH282" s="116"/>
      <c r="BI282" s="116"/>
      <c r="BJ282" s="116"/>
      <c r="BK282" s="116"/>
      <c r="BL282" s="116"/>
      <c r="BM282" s="116"/>
      <c r="BN282" s="116"/>
      <c r="BO282" s="116"/>
      <c r="BP282" s="116"/>
      <c r="BQ282" s="116"/>
      <c r="BR282" s="116"/>
      <c r="BS282" s="116"/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</row>
    <row r="283" spans="1:130" x14ac:dyDescent="0.3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  <c r="BI283" s="116"/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</row>
    <row r="284" spans="1:130" x14ac:dyDescent="0.3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/>
      <c r="BK284" s="116"/>
      <c r="BL284" s="116"/>
      <c r="BM284" s="116"/>
      <c r="BN284" s="116"/>
      <c r="BO284" s="116"/>
      <c r="BP284" s="116"/>
      <c r="BQ284" s="116"/>
      <c r="BR284" s="116"/>
      <c r="BS284" s="116"/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</row>
    <row r="285" spans="1:130" x14ac:dyDescent="0.3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</row>
    <row r="286" spans="1:130" x14ac:dyDescent="0.3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  <c r="BF286" s="116"/>
      <c r="BG286" s="116"/>
      <c r="BH286" s="116"/>
      <c r="BI286" s="116"/>
      <c r="BJ286" s="116"/>
      <c r="BK286" s="116"/>
      <c r="BL286" s="116"/>
      <c r="BM286" s="116"/>
      <c r="BN286" s="116"/>
      <c r="BO286" s="116"/>
      <c r="BP286" s="116"/>
      <c r="BQ286" s="116"/>
      <c r="BR286" s="116"/>
      <c r="BS286" s="116"/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</row>
    <row r="287" spans="1:130" x14ac:dyDescent="0.3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</row>
    <row r="288" spans="1:130" x14ac:dyDescent="0.3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</row>
    <row r="289" spans="1:130" x14ac:dyDescent="0.3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</row>
    <row r="290" spans="1:130" x14ac:dyDescent="0.3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</row>
    <row r="291" spans="1:130" x14ac:dyDescent="0.3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</row>
    <row r="292" spans="1:130" x14ac:dyDescent="0.3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</row>
    <row r="293" spans="1:130" x14ac:dyDescent="0.3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</row>
    <row r="294" spans="1:130" x14ac:dyDescent="0.3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</row>
    <row r="295" spans="1:130" x14ac:dyDescent="0.3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</row>
    <row r="296" spans="1:130" x14ac:dyDescent="0.3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/>
      <c r="BP296" s="116"/>
      <c r="BQ296" s="116"/>
      <c r="BR296" s="116"/>
      <c r="BS296" s="116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</row>
    <row r="297" spans="1:130" x14ac:dyDescent="0.3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</row>
    <row r="298" spans="1:130" x14ac:dyDescent="0.3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  <c r="BI298" s="116"/>
      <c r="BJ298" s="116"/>
      <c r="BK298" s="116"/>
      <c r="BL298" s="116"/>
      <c r="BM298" s="116"/>
      <c r="BN298" s="116"/>
      <c r="BO298" s="116"/>
      <c r="BP298" s="116"/>
      <c r="BQ298" s="116"/>
      <c r="BR298" s="116"/>
      <c r="BS298" s="116"/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</row>
    <row r="299" spans="1:130" x14ac:dyDescent="0.3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/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</row>
    <row r="300" spans="1:130" x14ac:dyDescent="0.3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  <c r="BF300" s="116"/>
      <c r="BG300" s="116"/>
      <c r="BH300" s="116"/>
      <c r="BI300" s="116"/>
      <c r="BJ300" s="116"/>
      <c r="BK300" s="116"/>
      <c r="BL300" s="116"/>
      <c r="BM300" s="116"/>
      <c r="BN300" s="116"/>
      <c r="BO300" s="116"/>
      <c r="BP300" s="116"/>
      <c r="BQ300" s="116"/>
      <c r="BR300" s="116"/>
      <c r="BS300" s="116"/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</row>
    <row r="301" spans="1:130" x14ac:dyDescent="0.3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/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</row>
    <row r="302" spans="1:130" x14ac:dyDescent="0.3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6"/>
      <c r="BK302" s="116"/>
      <c r="BL302" s="116"/>
      <c r="BM302" s="116"/>
      <c r="BN302" s="116"/>
      <c r="BO302" s="116"/>
      <c r="BP302" s="116"/>
      <c r="BQ302" s="116"/>
      <c r="BR302" s="116"/>
      <c r="BS302" s="116"/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</row>
    <row r="303" spans="1:130" x14ac:dyDescent="0.3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/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</row>
    <row r="304" spans="1:130" x14ac:dyDescent="0.3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  <c r="BI304" s="116"/>
      <c r="BJ304" s="116"/>
      <c r="BK304" s="116"/>
      <c r="BL304" s="116"/>
      <c r="BM304" s="116"/>
      <c r="BN304" s="116"/>
      <c r="BO304" s="116"/>
      <c r="BP304" s="116"/>
      <c r="BQ304" s="116"/>
      <c r="BR304" s="116"/>
      <c r="BS304" s="116"/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</row>
    <row r="305" spans="1:130" x14ac:dyDescent="0.3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</row>
    <row r="306" spans="1:130" x14ac:dyDescent="0.3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</row>
    <row r="307" spans="1:130" x14ac:dyDescent="0.3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</row>
    <row r="308" spans="1:130" x14ac:dyDescent="0.3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  <c r="BI308" s="116"/>
      <c r="BJ308" s="116"/>
      <c r="BK308" s="116"/>
      <c r="BL308" s="116"/>
      <c r="BM308" s="116"/>
      <c r="BN308" s="116"/>
      <c r="BO308" s="116"/>
      <c r="BP308" s="116"/>
      <c r="BQ308" s="116"/>
      <c r="BR308" s="116"/>
      <c r="BS308" s="116"/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</row>
    <row r="309" spans="1:130" x14ac:dyDescent="0.3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</row>
    <row r="310" spans="1:130" x14ac:dyDescent="0.3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/>
      <c r="BP310" s="116"/>
      <c r="BQ310" s="116"/>
      <c r="BR310" s="116"/>
      <c r="BS310" s="116"/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</row>
    <row r="311" spans="1:130" x14ac:dyDescent="0.3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/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</row>
    <row r="312" spans="1:130" x14ac:dyDescent="0.3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</row>
    <row r="313" spans="1:130" x14ac:dyDescent="0.3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</row>
    <row r="314" spans="1:130" x14ac:dyDescent="0.3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6"/>
      <c r="BK314" s="116"/>
      <c r="BL314" s="116"/>
      <c r="BM314" s="116"/>
      <c r="BN314" s="116"/>
      <c r="BO314" s="116"/>
      <c r="BP314" s="116"/>
      <c r="BQ314" s="116"/>
      <c r="BR314" s="116"/>
      <c r="BS314" s="116"/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</row>
    <row r="315" spans="1:130" x14ac:dyDescent="0.3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6"/>
      <c r="BK315" s="116"/>
      <c r="BL315" s="116"/>
      <c r="BM315" s="116"/>
      <c r="BN315" s="116"/>
      <c r="BO315" s="116"/>
      <c r="BP315" s="116"/>
      <c r="BQ315" s="116"/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</row>
    <row r="316" spans="1:130" x14ac:dyDescent="0.3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</row>
    <row r="317" spans="1:130" x14ac:dyDescent="0.3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</row>
    <row r="318" spans="1:130" x14ac:dyDescent="0.3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</row>
    <row r="319" spans="1:130" x14ac:dyDescent="0.3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</row>
    <row r="320" spans="1:130" x14ac:dyDescent="0.3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</row>
    <row r="321" spans="1:130" x14ac:dyDescent="0.3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</row>
    <row r="322" spans="1:130" x14ac:dyDescent="0.3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6"/>
      <c r="BK322" s="116"/>
      <c r="BL322" s="116"/>
      <c r="BM322" s="116"/>
      <c r="BN322" s="116"/>
      <c r="BO322" s="116"/>
      <c r="BP322" s="116"/>
      <c r="BQ322" s="116"/>
      <c r="BR322" s="116"/>
      <c r="BS322" s="116"/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</row>
    <row r="323" spans="1:130" x14ac:dyDescent="0.3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6"/>
      <c r="BK323" s="116"/>
      <c r="BL323" s="116"/>
      <c r="BM323" s="116"/>
      <c r="BN323" s="116"/>
      <c r="BO323" s="116"/>
      <c r="BP323" s="116"/>
      <c r="BQ323" s="116"/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</row>
    <row r="324" spans="1:130" x14ac:dyDescent="0.3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6"/>
      <c r="BK324" s="116"/>
      <c r="BL324" s="116"/>
      <c r="BM324" s="116"/>
      <c r="BN324" s="116"/>
      <c r="BO324" s="116"/>
      <c r="BP324" s="116"/>
      <c r="BQ324" s="116"/>
      <c r="BR324" s="116"/>
      <c r="BS324" s="116"/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</row>
    <row r="325" spans="1:130" x14ac:dyDescent="0.3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/>
      <c r="BL325" s="116"/>
      <c r="BM325" s="116"/>
      <c r="BN325" s="116"/>
      <c r="BO325" s="116"/>
      <c r="BP325" s="116"/>
      <c r="BQ325" s="116"/>
      <c r="BR325" s="116"/>
      <c r="BS325" s="116"/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</row>
    <row r="326" spans="1:130" x14ac:dyDescent="0.3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6"/>
      <c r="BK326" s="116"/>
      <c r="BL326" s="116"/>
      <c r="BM326" s="116"/>
      <c r="BN326" s="116"/>
      <c r="BO326" s="116"/>
      <c r="BP326" s="116"/>
      <c r="BQ326" s="116"/>
      <c r="BR326" s="116"/>
      <c r="BS326" s="116"/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</row>
    <row r="327" spans="1:130" x14ac:dyDescent="0.3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</row>
    <row r="328" spans="1:130" x14ac:dyDescent="0.3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</row>
    <row r="329" spans="1:130" x14ac:dyDescent="0.3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</row>
    <row r="330" spans="1:130" x14ac:dyDescent="0.3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</row>
    <row r="331" spans="1:130" x14ac:dyDescent="0.3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</row>
    <row r="332" spans="1:130" x14ac:dyDescent="0.3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</row>
    <row r="333" spans="1:130" x14ac:dyDescent="0.3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</row>
    <row r="334" spans="1:130" x14ac:dyDescent="0.3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</row>
    <row r="335" spans="1:130" x14ac:dyDescent="0.3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</row>
    <row r="336" spans="1:130" x14ac:dyDescent="0.3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  <c r="BI336" s="116"/>
      <c r="BJ336" s="116"/>
      <c r="BK336" s="116"/>
      <c r="BL336" s="116"/>
      <c r="BM336" s="116"/>
      <c r="BN336" s="116"/>
      <c r="BO336" s="116"/>
      <c r="BP336" s="116"/>
      <c r="BQ336" s="116"/>
      <c r="BR336" s="116"/>
      <c r="BS336" s="116"/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</row>
    <row r="337" spans="1:130" x14ac:dyDescent="0.3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/>
      <c r="BL337" s="116"/>
      <c r="BM337" s="116"/>
      <c r="BN337" s="116"/>
      <c r="BO337" s="116"/>
      <c r="BP337" s="116"/>
      <c r="BQ337" s="116"/>
      <c r="BR337" s="116"/>
      <c r="BS337" s="116"/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</row>
    <row r="338" spans="1:130" x14ac:dyDescent="0.3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</row>
    <row r="339" spans="1:130" x14ac:dyDescent="0.3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</row>
    <row r="340" spans="1:130" x14ac:dyDescent="0.3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  <c r="BI340" s="116"/>
      <c r="BJ340" s="116"/>
      <c r="BK340" s="116"/>
      <c r="BL340" s="116"/>
      <c r="BM340" s="116"/>
      <c r="BN340" s="116"/>
      <c r="BO340" s="116"/>
      <c r="BP340" s="116"/>
      <c r="BQ340" s="116"/>
      <c r="BR340" s="116"/>
      <c r="BS340" s="116"/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</row>
    <row r="341" spans="1:130" x14ac:dyDescent="0.3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</row>
    <row r="342" spans="1:130" x14ac:dyDescent="0.3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</row>
    <row r="343" spans="1:130" x14ac:dyDescent="0.3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</row>
    <row r="344" spans="1:130" x14ac:dyDescent="0.3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  <c r="BI344" s="116"/>
      <c r="BJ344" s="116"/>
      <c r="BK344" s="116"/>
      <c r="BL344" s="116"/>
      <c r="BM344" s="116"/>
      <c r="BN344" s="116"/>
      <c r="BO344" s="116"/>
      <c r="BP344" s="116"/>
      <c r="BQ344" s="116"/>
      <c r="BR344" s="116"/>
      <c r="BS344" s="116"/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</row>
    <row r="345" spans="1:130" x14ac:dyDescent="0.3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</row>
    <row r="346" spans="1:130" x14ac:dyDescent="0.3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</row>
    <row r="347" spans="1:130" x14ac:dyDescent="0.3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</row>
    <row r="348" spans="1:130" x14ac:dyDescent="0.3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</row>
    <row r="349" spans="1:130" x14ac:dyDescent="0.3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</row>
    <row r="350" spans="1:130" x14ac:dyDescent="0.3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/>
      <c r="BP350" s="116"/>
      <c r="BQ350" s="116"/>
      <c r="BR350" s="116"/>
      <c r="BS350" s="116"/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</row>
    <row r="351" spans="1:130" x14ac:dyDescent="0.3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/>
      <c r="BN351" s="116"/>
      <c r="BO351" s="116"/>
      <c r="BP351" s="116"/>
      <c r="BQ351" s="116"/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</row>
    <row r="352" spans="1:130" x14ac:dyDescent="0.3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116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  <c r="BA352" s="116"/>
      <c r="BB352" s="116"/>
      <c r="BC352" s="116"/>
      <c r="BD352" s="116"/>
      <c r="BE352" s="116"/>
      <c r="BF352" s="116"/>
      <c r="BG352" s="116"/>
      <c r="BH352" s="116"/>
      <c r="BI352" s="116"/>
      <c r="BJ352" s="116"/>
      <c r="BK352" s="116"/>
      <c r="BL352" s="116"/>
      <c r="BM352" s="116"/>
      <c r="BN352" s="116"/>
      <c r="BO352" s="116"/>
      <c r="BP352" s="116"/>
      <c r="BQ352" s="116"/>
      <c r="BR352" s="116"/>
      <c r="BS352" s="116"/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</row>
    <row r="353" spans="1:130" x14ac:dyDescent="0.3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</row>
    <row r="354" spans="1:130" x14ac:dyDescent="0.3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116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  <c r="BA354" s="116"/>
      <c r="BB354" s="116"/>
      <c r="BC354" s="116"/>
      <c r="BD354" s="116"/>
      <c r="BE354" s="116"/>
      <c r="BF354" s="116"/>
      <c r="BG354" s="116"/>
      <c r="BH354" s="116"/>
      <c r="BI354" s="116"/>
      <c r="BJ354" s="116"/>
      <c r="BK354" s="116"/>
      <c r="BL354" s="116"/>
      <c r="BM354" s="116"/>
      <c r="BN354" s="116"/>
      <c r="BO354" s="116"/>
      <c r="BP354" s="116"/>
      <c r="BQ354" s="116"/>
      <c r="BR354" s="116"/>
      <c r="BS354" s="116"/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</row>
    <row r="355" spans="1:130" x14ac:dyDescent="0.3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/>
      <c r="BN355" s="116"/>
      <c r="BO355" s="116"/>
      <c r="BP355" s="116"/>
      <c r="BQ355" s="116"/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</row>
    <row r="356" spans="1:130" x14ac:dyDescent="0.3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</row>
    <row r="357" spans="1:130" x14ac:dyDescent="0.3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/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</row>
    <row r="358" spans="1:130" x14ac:dyDescent="0.3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/>
      <c r="BP358" s="116"/>
      <c r="BQ358" s="116"/>
      <c r="BR358" s="116"/>
      <c r="BS358" s="116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</row>
    <row r="359" spans="1:130" x14ac:dyDescent="0.3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</row>
    <row r="360" spans="1:130" x14ac:dyDescent="0.3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/>
      <c r="BP360" s="116"/>
      <c r="BQ360" s="116"/>
      <c r="BR360" s="116"/>
      <c r="BS360" s="116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</row>
    <row r="361" spans="1:130" x14ac:dyDescent="0.3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</row>
    <row r="362" spans="1:130" x14ac:dyDescent="0.3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/>
      <c r="BP362" s="116"/>
      <c r="BQ362" s="116"/>
      <c r="BR362" s="116"/>
      <c r="BS362" s="116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</row>
    <row r="363" spans="1:130" x14ac:dyDescent="0.3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</row>
    <row r="364" spans="1:130" x14ac:dyDescent="0.3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</row>
    <row r="365" spans="1:130" x14ac:dyDescent="0.3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</row>
    <row r="366" spans="1:130" x14ac:dyDescent="0.3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</row>
    <row r="367" spans="1:130" x14ac:dyDescent="0.3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</row>
    <row r="368" spans="1:130" x14ac:dyDescent="0.3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  <c r="BM368" s="116"/>
      <c r="BN368" s="116"/>
      <c r="BO368" s="116"/>
      <c r="BP368" s="116"/>
      <c r="BQ368" s="116"/>
      <c r="BR368" s="116"/>
      <c r="BS368" s="116"/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</row>
    <row r="369" spans="1:130" x14ac:dyDescent="0.3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16"/>
      <c r="AN369" s="116"/>
      <c r="AO369" s="116"/>
      <c r="AP369" s="116"/>
      <c r="AQ369" s="116"/>
      <c r="AR369" s="116"/>
      <c r="AS369" s="116"/>
      <c r="AT369" s="116"/>
      <c r="AU369" s="116"/>
      <c r="AV369" s="116"/>
      <c r="AW369" s="116"/>
      <c r="AX369" s="116"/>
      <c r="AY369" s="116"/>
      <c r="AZ369" s="116"/>
      <c r="BA369" s="116"/>
      <c r="BB369" s="116"/>
      <c r="BC369" s="116"/>
      <c r="BD369" s="116"/>
      <c r="BE369" s="116"/>
      <c r="BF369" s="116"/>
      <c r="BG369" s="116"/>
      <c r="BH369" s="116"/>
      <c r="BI369" s="116"/>
      <c r="BJ369" s="116"/>
      <c r="BK369" s="116"/>
      <c r="BL369" s="116"/>
      <c r="BM369" s="116"/>
      <c r="BN369" s="116"/>
      <c r="BO369" s="116"/>
      <c r="BP369" s="116"/>
      <c r="BQ369" s="116"/>
      <c r="BR369" s="116"/>
      <c r="BS369" s="116"/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</row>
    <row r="370" spans="1:130" x14ac:dyDescent="0.3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  <c r="BF370" s="116"/>
      <c r="BG370" s="116"/>
      <c r="BH370" s="116"/>
      <c r="BI370" s="116"/>
      <c r="BJ370" s="116"/>
      <c r="BK370" s="116"/>
      <c r="BL370" s="116"/>
      <c r="BM370" s="116"/>
      <c r="BN370" s="116"/>
      <c r="BO370" s="116"/>
      <c r="BP370" s="116"/>
      <c r="BQ370" s="116"/>
      <c r="BR370" s="116"/>
      <c r="BS370" s="116"/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</row>
    <row r="371" spans="1:130" x14ac:dyDescent="0.3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16"/>
      <c r="BA371" s="116"/>
      <c r="BB371" s="116"/>
      <c r="BC371" s="116"/>
      <c r="BD371" s="116"/>
      <c r="BE371" s="116"/>
      <c r="BF371" s="116"/>
      <c r="BG371" s="116"/>
      <c r="BH371" s="116"/>
      <c r="BI371" s="116"/>
      <c r="BJ371" s="116"/>
      <c r="BK371" s="116"/>
      <c r="BL371" s="116"/>
      <c r="BM371" s="116"/>
      <c r="BN371" s="116"/>
      <c r="BO371" s="116"/>
      <c r="BP371" s="116"/>
      <c r="BQ371" s="116"/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</row>
    <row r="372" spans="1:130" x14ac:dyDescent="0.3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116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  <c r="BA372" s="116"/>
      <c r="BB372" s="116"/>
      <c r="BC372" s="116"/>
      <c r="BD372" s="116"/>
      <c r="BE372" s="116"/>
      <c r="BF372" s="116"/>
      <c r="BG372" s="116"/>
      <c r="BH372" s="116"/>
      <c r="BI372" s="116"/>
      <c r="BJ372" s="116"/>
      <c r="BK372" s="116"/>
      <c r="BL372" s="116"/>
      <c r="BM372" s="116"/>
      <c r="BN372" s="116"/>
      <c r="BO372" s="116"/>
      <c r="BP372" s="116"/>
      <c r="BQ372" s="116"/>
      <c r="BR372" s="116"/>
      <c r="BS372" s="116"/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</row>
    <row r="373" spans="1:130" x14ac:dyDescent="0.3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116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  <c r="BA373" s="116"/>
      <c r="BB373" s="116"/>
      <c r="BC373" s="116"/>
      <c r="BD373" s="116"/>
      <c r="BE373" s="116"/>
      <c r="BF373" s="116"/>
      <c r="BG373" s="116"/>
      <c r="BH373" s="116"/>
      <c r="BI373" s="116"/>
      <c r="BJ373" s="116"/>
      <c r="BK373" s="116"/>
      <c r="BL373" s="116"/>
      <c r="BM373" s="116"/>
      <c r="BN373" s="116"/>
      <c r="BO373" s="116"/>
      <c r="BP373" s="116"/>
      <c r="BQ373" s="116"/>
      <c r="BR373" s="116"/>
      <c r="BS373" s="116"/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</row>
    <row r="374" spans="1:130" x14ac:dyDescent="0.3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  <c r="BF374" s="116"/>
      <c r="BG374" s="116"/>
      <c r="BH374" s="116"/>
      <c r="BI374" s="116"/>
      <c r="BJ374" s="116"/>
      <c r="BK374" s="116"/>
      <c r="BL374" s="116"/>
      <c r="BM374" s="116"/>
      <c r="BN374" s="116"/>
      <c r="BO374" s="116"/>
      <c r="BP374" s="116"/>
      <c r="BQ374" s="116"/>
      <c r="BR374" s="116"/>
      <c r="BS374" s="116"/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</row>
    <row r="375" spans="1:130" x14ac:dyDescent="0.3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  <c r="BF375" s="116"/>
      <c r="BG375" s="116"/>
      <c r="BH375" s="116"/>
      <c r="BI375" s="116"/>
      <c r="BJ375" s="116"/>
      <c r="BK375" s="116"/>
      <c r="BL375" s="116"/>
      <c r="BM375" s="116"/>
      <c r="BN375" s="116"/>
      <c r="BO375" s="116"/>
      <c r="BP375" s="116"/>
      <c r="BQ375" s="116"/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</row>
    <row r="376" spans="1:130" x14ac:dyDescent="0.3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  <c r="BA376" s="116"/>
      <c r="BB376" s="116"/>
      <c r="BC376" s="116"/>
      <c r="BD376" s="116"/>
      <c r="BE376" s="116"/>
      <c r="BF376" s="116"/>
      <c r="BG376" s="116"/>
      <c r="BH376" s="116"/>
      <c r="BI376" s="116"/>
      <c r="BJ376" s="116"/>
      <c r="BK376" s="116"/>
      <c r="BL376" s="116"/>
      <c r="BM376" s="116"/>
      <c r="BN376" s="116"/>
      <c r="BO376" s="116"/>
      <c r="BP376" s="116"/>
      <c r="BQ376" s="116"/>
      <c r="BR376" s="116"/>
      <c r="BS376" s="116"/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</row>
    <row r="377" spans="1:130" x14ac:dyDescent="0.3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  <c r="BF377" s="116"/>
      <c r="BG377" s="116"/>
      <c r="BH377" s="116"/>
      <c r="BI377" s="116"/>
      <c r="BJ377" s="116"/>
      <c r="BK377" s="116"/>
      <c r="BL377" s="116"/>
      <c r="BM377" s="116"/>
      <c r="BN377" s="116"/>
      <c r="BO377" s="116"/>
      <c r="BP377" s="116"/>
      <c r="BQ377" s="116"/>
      <c r="BR377" s="116"/>
      <c r="BS377" s="116"/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</row>
    <row r="378" spans="1:130" x14ac:dyDescent="0.3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16"/>
      <c r="AM378" s="116"/>
      <c r="AN378" s="116"/>
      <c r="AO378" s="116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  <c r="BA378" s="116"/>
      <c r="BB378" s="116"/>
      <c r="BC378" s="116"/>
      <c r="BD378" s="116"/>
      <c r="BE378" s="116"/>
      <c r="BF378" s="116"/>
      <c r="BG378" s="116"/>
      <c r="BH378" s="116"/>
      <c r="BI378" s="116"/>
      <c r="BJ378" s="116"/>
      <c r="BK378" s="116"/>
      <c r="BL378" s="116"/>
      <c r="BM378" s="116"/>
      <c r="BN378" s="116"/>
      <c r="BO378" s="116"/>
      <c r="BP378" s="116"/>
      <c r="BQ378" s="116"/>
      <c r="BR378" s="116"/>
      <c r="BS378" s="116"/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</row>
    <row r="379" spans="1:130" x14ac:dyDescent="0.3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116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  <c r="BA379" s="116"/>
      <c r="BB379" s="116"/>
      <c r="BC379" s="116"/>
      <c r="BD379" s="116"/>
      <c r="BE379" s="116"/>
      <c r="BF379" s="116"/>
      <c r="BG379" s="116"/>
      <c r="BH379" s="116"/>
      <c r="BI379" s="116"/>
      <c r="BJ379" s="116"/>
      <c r="BK379" s="116"/>
      <c r="BL379" s="116"/>
      <c r="BM379" s="116"/>
      <c r="BN379" s="116"/>
      <c r="BO379" s="116"/>
      <c r="BP379" s="116"/>
      <c r="BQ379" s="116"/>
      <c r="BR379" s="116"/>
      <c r="BS379" s="116"/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</row>
    <row r="380" spans="1:130" x14ac:dyDescent="0.3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  <c r="BA380" s="116"/>
      <c r="BB380" s="116"/>
      <c r="BC380" s="116"/>
      <c r="BD380" s="116"/>
      <c r="BE380" s="116"/>
      <c r="BF380" s="116"/>
      <c r="BG380" s="116"/>
      <c r="BH380" s="116"/>
      <c r="BI380" s="116"/>
      <c r="BJ380" s="116"/>
      <c r="BK380" s="116"/>
      <c r="BL380" s="116"/>
      <c r="BM380" s="116"/>
      <c r="BN380" s="116"/>
      <c r="BO380" s="116"/>
      <c r="BP380" s="116"/>
      <c r="BQ380" s="116"/>
      <c r="BR380" s="116"/>
      <c r="BS380" s="116"/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</row>
    <row r="381" spans="1:130" x14ac:dyDescent="0.3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116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6"/>
      <c r="AZ381" s="116"/>
      <c r="BA381" s="116"/>
      <c r="BB381" s="116"/>
      <c r="BC381" s="116"/>
      <c r="BD381" s="116"/>
      <c r="BE381" s="116"/>
      <c r="BF381" s="116"/>
      <c r="BG381" s="116"/>
      <c r="BH381" s="116"/>
      <c r="BI381" s="116"/>
      <c r="BJ381" s="116"/>
      <c r="BK381" s="116"/>
      <c r="BL381" s="116"/>
      <c r="BM381" s="116"/>
      <c r="BN381" s="116"/>
      <c r="BO381" s="116"/>
      <c r="BP381" s="116"/>
      <c r="BQ381" s="116"/>
      <c r="BR381" s="116"/>
      <c r="BS381" s="116"/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</row>
    <row r="382" spans="1:130" x14ac:dyDescent="0.3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16"/>
      <c r="AM382" s="116"/>
      <c r="AN382" s="116"/>
      <c r="AO382" s="116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  <c r="AZ382" s="116"/>
      <c r="BA382" s="116"/>
      <c r="BB382" s="116"/>
      <c r="BC382" s="116"/>
      <c r="BD382" s="116"/>
      <c r="BE382" s="116"/>
      <c r="BF382" s="116"/>
      <c r="BG382" s="116"/>
      <c r="BH382" s="116"/>
      <c r="BI382" s="116"/>
      <c r="BJ382" s="116"/>
      <c r="BK382" s="116"/>
      <c r="BL382" s="116"/>
      <c r="BM382" s="116"/>
      <c r="BN382" s="116"/>
      <c r="BO382" s="116"/>
      <c r="BP382" s="116"/>
      <c r="BQ382" s="116"/>
      <c r="BR382" s="116"/>
      <c r="BS382" s="116"/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</row>
    <row r="383" spans="1:130" x14ac:dyDescent="0.3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G383" s="116"/>
      <c r="BH383" s="116"/>
      <c r="BI383" s="116"/>
      <c r="BJ383" s="116"/>
      <c r="BK383" s="116"/>
      <c r="BL383" s="116"/>
      <c r="BM383" s="116"/>
      <c r="BN383" s="116"/>
      <c r="BO383" s="116"/>
      <c r="BP383" s="116"/>
      <c r="BQ383" s="116"/>
      <c r="BR383" s="116"/>
      <c r="BS383" s="116"/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</row>
    <row r="384" spans="1:130" x14ac:dyDescent="0.3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G384" s="116"/>
      <c r="BH384" s="116"/>
      <c r="BI384" s="116"/>
      <c r="BJ384" s="116"/>
      <c r="BK384" s="116"/>
      <c r="BL384" s="116"/>
      <c r="BM384" s="116"/>
      <c r="BN384" s="116"/>
      <c r="BO384" s="116"/>
      <c r="BP384" s="116"/>
      <c r="BQ384" s="116"/>
      <c r="BR384" s="116"/>
      <c r="BS384" s="116"/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</row>
    <row r="385" spans="1:130" x14ac:dyDescent="0.3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  <c r="AI385" s="116"/>
      <c r="AJ385" s="116"/>
      <c r="AK385" s="116"/>
      <c r="AL385" s="116"/>
      <c r="AM385" s="116"/>
      <c r="AN385" s="116"/>
      <c r="AO385" s="116"/>
      <c r="AP385" s="116"/>
      <c r="AQ385" s="116"/>
      <c r="AR385" s="116"/>
      <c r="AS385" s="116"/>
      <c r="AT385" s="116"/>
      <c r="AU385" s="116"/>
      <c r="AV385" s="116"/>
      <c r="AW385" s="116"/>
      <c r="AX385" s="116"/>
      <c r="AY385" s="116"/>
      <c r="AZ385" s="116"/>
      <c r="BA385" s="116"/>
      <c r="BB385" s="116"/>
      <c r="BC385" s="116"/>
      <c r="BD385" s="116"/>
      <c r="BE385" s="116"/>
      <c r="BF385" s="116"/>
      <c r="BG385" s="116"/>
      <c r="BH385" s="116"/>
      <c r="BI385" s="116"/>
      <c r="BJ385" s="116"/>
      <c r="BK385" s="116"/>
      <c r="BL385" s="116"/>
      <c r="BM385" s="116"/>
      <c r="BN385" s="116"/>
      <c r="BO385" s="116"/>
      <c r="BP385" s="116"/>
      <c r="BQ385" s="116"/>
      <c r="BR385" s="116"/>
      <c r="BS385" s="116"/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</row>
    <row r="386" spans="1:130" x14ac:dyDescent="0.3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  <c r="AE386" s="116"/>
      <c r="AF386" s="116"/>
      <c r="AG386" s="116"/>
      <c r="AH386" s="116"/>
      <c r="AI386" s="116"/>
      <c r="AJ386" s="116"/>
      <c r="AK386" s="116"/>
      <c r="AL386" s="116"/>
      <c r="AM386" s="116"/>
      <c r="AN386" s="116"/>
      <c r="AO386" s="116"/>
      <c r="AP386" s="116"/>
      <c r="AQ386" s="116"/>
      <c r="AR386" s="116"/>
      <c r="AS386" s="116"/>
      <c r="AT386" s="116"/>
      <c r="AU386" s="116"/>
      <c r="AV386" s="116"/>
      <c r="AW386" s="116"/>
      <c r="AX386" s="116"/>
      <c r="AY386" s="116"/>
      <c r="AZ386" s="116"/>
      <c r="BA386" s="116"/>
      <c r="BB386" s="116"/>
      <c r="BC386" s="116"/>
      <c r="BD386" s="116"/>
      <c r="BE386" s="116"/>
      <c r="BF386" s="116"/>
      <c r="BG386" s="116"/>
      <c r="BH386" s="116"/>
      <c r="BI386" s="116"/>
      <c r="BJ386" s="116"/>
      <c r="BK386" s="116"/>
      <c r="BL386" s="116"/>
      <c r="BM386" s="116"/>
      <c r="BN386" s="116"/>
      <c r="BO386" s="116"/>
      <c r="BP386" s="116"/>
      <c r="BQ386" s="116"/>
      <c r="BR386" s="116"/>
      <c r="BS386" s="116"/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</row>
    <row r="387" spans="1:130" x14ac:dyDescent="0.3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  <c r="AI387" s="116"/>
      <c r="AJ387" s="116"/>
      <c r="AK387" s="116"/>
      <c r="AL387" s="116"/>
      <c r="AM387" s="116"/>
      <c r="AN387" s="116"/>
      <c r="AO387" s="116"/>
      <c r="AP387" s="116"/>
      <c r="AQ387" s="116"/>
      <c r="AR387" s="116"/>
      <c r="AS387" s="116"/>
      <c r="AT387" s="116"/>
      <c r="AU387" s="116"/>
      <c r="AV387" s="116"/>
      <c r="AW387" s="116"/>
      <c r="AX387" s="116"/>
      <c r="AY387" s="116"/>
      <c r="AZ387" s="116"/>
      <c r="BA387" s="116"/>
      <c r="BB387" s="116"/>
      <c r="BC387" s="116"/>
      <c r="BD387" s="116"/>
      <c r="BE387" s="116"/>
      <c r="BF387" s="116"/>
      <c r="BG387" s="116"/>
      <c r="BH387" s="116"/>
      <c r="BI387" s="116"/>
      <c r="BJ387" s="116"/>
      <c r="BK387" s="116"/>
      <c r="BL387" s="116"/>
      <c r="BM387" s="116"/>
      <c r="BN387" s="116"/>
      <c r="BO387" s="116"/>
      <c r="BP387" s="116"/>
      <c r="BQ387" s="116"/>
      <c r="BR387" s="116"/>
      <c r="BS387" s="116"/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</row>
    <row r="388" spans="1:130" x14ac:dyDescent="0.3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116"/>
      <c r="AP388" s="116"/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  <c r="BA388" s="116"/>
      <c r="BB388" s="116"/>
      <c r="BC388" s="116"/>
      <c r="BD388" s="116"/>
      <c r="BE388" s="116"/>
      <c r="BF388" s="116"/>
      <c r="BG388" s="116"/>
      <c r="BH388" s="116"/>
      <c r="BI388" s="116"/>
      <c r="BJ388" s="116"/>
      <c r="BK388" s="116"/>
      <c r="BL388" s="116"/>
      <c r="BM388" s="116"/>
      <c r="BN388" s="116"/>
      <c r="BO388" s="116"/>
      <c r="BP388" s="116"/>
      <c r="BQ388" s="116"/>
      <c r="BR388" s="116"/>
      <c r="BS388" s="116"/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</row>
    <row r="389" spans="1:130" x14ac:dyDescent="0.3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16"/>
      <c r="AM389" s="116"/>
      <c r="AN389" s="116"/>
      <c r="AO389" s="116"/>
      <c r="AP389" s="116"/>
      <c r="AQ389" s="116"/>
      <c r="AR389" s="116"/>
      <c r="AS389" s="116"/>
      <c r="AT389" s="116"/>
      <c r="AU389" s="116"/>
      <c r="AV389" s="116"/>
      <c r="AW389" s="116"/>
      <c r="AX389" s="116"/>
      <c r="AY389" s="116"/>
      <c r="AZ389" s="116"/>
      <c r="BA389" s="116"/>
      <c r="BB389" s="116"/>
      <c r="BC389" s="116"/>
      <c r="BD389" s="116"/>
      <c r="BE389" s="116"/>
      <c r="BF389" s="116"/>
      <c r="BG389" s="116"/>
      <c r="BH389" s="116"/>
      <c r="BI389" s="116"/>
      <c r="BJ389" s="116"/>
      <c r="BK389" s="116"/>
      <c r="BL389" s="116"/>
      <c r="BM389" s="116"/>
      <c r="BN389" s="116"/>
      <c r="BO389" s="116"/>
      <c r="BP389" s="116"/>
      <c r="BQ389" s="116"/>
      <c r="BR389" s="116"/>
      <c r="BS389" s="116"/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</row>
    <row r="390" spans="1:130" x14ac:dyDescent="0.3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16"/>
      <c r="AM390" s="116"/>
      <c r="AN390" s="116"/>
      <c r="AO390" s="116"/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  <c r="AZ390" s="116"/>
      <c r="BA390" s="116"/>
      <c r="BB390" s="116"/>
      <c r="BC390" s="116"/>
      <c r="BD390" s="116"/>
      <c r="BE390" s="116"/>
      <c r="BF390" s="116"/>
      <c r="BG390" s="116"/>
      <c r="BH390" s="116"/>
      <c r="BI390" s="116"/>
      <c r="BJ390" s="116"/>
      <c r="BK390" s="116"/>
      <c r="BL390" s="116"/>
      <c r="BM390" s="116"/>
      <c r="BN390" s="116"/>
      <c r="BO390" s="116"/>
      <c r="BP390" s="116"/>
      <c r="BQ390" s="116"/>
      <c r="BR390" s="116"/>
      <c r="BS390" s="116"/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</row>
    <row r="391" spans="1:130" x14ac:dyDescent="0.3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  <c r="AI391" s="116"/>
      <c r="AJ391" s="116"/>
      <c r="AK391" s="116"/>
      <c r="AL391" s="116"/>
      <c r="AM391" s="116"/>
      <c r="AN391" s="116"/>
      <c r="AO391" s="116"/>
      <c r="AP391" s="116"/>
      <c r="AQ391" s="116"/>
      <c r="AR391" s="116"/>
      <c r="AS391" s="116"/>
      <c r="AT391" s="116"/>
      <c r="AU391" s="116"/>
      <c r="AV391" s="116"/>
      <c r="AW391" s="116"/>
      <c r="AX391" s="116"/>
      <c r="AY391" s="116"/>
      <c r="AZ391" s="116"/>
      <c r="BA391" s="116"/>
      <c r="BB391" s="116"/>
      <c r="BC391" s="116"/>
      <c r="BD391" s="116"/>
      <c r="BE391" s="116"/>
      <c r="BF391" s="116"/>
      <c r="BG391" s="116"/>
      <c r="BH391" s="116"/>
      <c r="BI391" s="116"/>
      <c r="BJ391" s="116"/>
      <c r="BK391" s="116"/>
      <c r="BL391" s="116"/>
      <c r="BM391" s="116"/>
      <c r="BN391" s="116"/>
      <c r="BO391" s="116"/>
      <c r="BP391" s="116"/>
      <c r="BQ391" s="116"/>
      <c r="BR391" s="116"/>
      <c r="BS391" s="116"/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</row>
    <row r="392" spans="1:130" x14ac:dyDescent="0.3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16"/>
      <c r="AM392" s="116"/>
      <c r="AN392" s="116"/>
      <c r="AO392" s="116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  <c r="AZ392" s="116"/>
      <c r="BA392" s="116"/>
      <c r="BB392" s="116"/>
      <c r="BC392" s="116"/>
      <c r="BD392" s="116"/>
      <c r="BE392" s="116"/>
      <c r="BF392" s="116"/>
      <c r="BG392" s="116"/>
      <c r="BH392" s="116"/>
      <c r="BI392" s="116"/>
      <c r="BJ392" s="116"/>
      <c r="BK392" s="116"/>
      <c r="BL392" s="116"/>
      <c r="BM392" s="116"/>
      <c r="BN392" s="116"/>
      <c r="BO392" s="116"/>
      <c r="BP392" s="116"/>
      <c r="BQ392" s="116"/>
      <c r="BR392" s="116"/>
      <c r="BS392" s="116"/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</row>
    <row r="393" spans="1:130" x14ac:dyDescent="0.3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  <c r="AI393" s="116"/>
      <c r="AJ393" s="116"/>
      <c r="AK393" s="116"/>
      <c r="AL393" s="116"/>
      <c r="AM393" s="116"/>
      <c r="AN393" s="116"/>
      <c r="AO393" s="116"/>
      <c r="AP393" s="116"/>
      <c r="AQ393" s="116"/>
      <c r="AR393" s="116"/>
      <c r="AS393" s="116"/>
      <c r="AT393" s="116"/>
      <c r="AU393" s="116"/>
      <c r="AV393" s="116"/>
      <c r="AW393" s="116"/>
      <c r="AX393" s="116"/>
      <c r="AY393" s="116"/>
      <c r="AZ393" s="116"/>
      <c r="BA393" s="116"/>
      <c r="BB393" s="116"/>
      <c r="BC393" s="116"/>
      <c r="BD393" s="116"/>
      <c r="BE393" s="116"/>
      <c r="BF393" s="116"/>
      <c r="BG393" s="116"/>
      <c r="BH393" s="116"/>
      <c r="BI393" s="116"/>
      <c r="BJ393" s="116"/>
      <c r="BK393" s="116"/>
      <c r="BL393" s="116"/>
      <c r="BM393" s="116"/>
      <c r="BN393" s="116"/>
      <c r="BO393" s="116"/>
      <c r="BP393" s="116"/>
      <c r="BQ393" s="116"/>
      <c r="BR393" s="116"/>
      <c r="BS393" s="116"/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</row>
    <row r="394" spans="1:130" x14ac:dyDescent="0.3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  <c r="AE394" s="116"/>
      <c r="AF394" s="116"/>
      <c r="AG394" s="116"/>
      <c r="AH394" s="116"/>
      <c r="AI394" s="116"/>
      <c r="AJ394" s="116"/>
      <c r="AK394" s="116"/>
      <c r="AL394" s="116"/>
      <c r="AM394" s="116"/>
      <c r="AN394" s="116"/>
      <c r="AO394" s="116"/>
      <c r="AP394" s="116"/>
      <c r="AQ394" s="116"/>
      <c r="AR394" s="116"/>
      <c r="AS394" s="116"/>
      <c r="AT394" s="116"/>
      <c r="AU394" s="116"/>
      <c r="AV394" s="116"/>
      <c r="AW394" s="116"/>
      <c r="AX394" s="116"/>
      <c r="AY394" s="116"/>
      <c r="AZ394" s="116"/>
      <c r="BA394" s="116"/>
      <c r="BB394" s="116"/>
      <c r="BC394" s="116"/>
      <c r="BD394" s="116"/>
      <c r="BE394" s="116"/>
      <c r="BF394" s="116"/>
      <c r="BG394" s="116"/>
      <c r="BH394" s="116"/>
      <c r="BI394" s="116"/>
      <c r="BJ394" s="116"/>
      <c r="BK394" s="116"/>
      <c r="BL394" s="116"/>
      <c r="BM394" s="116"/>
      <c r="BN394" s="116"/>
      <c r="BO394" s="116"/>
      <c r="BP394" s="116"/>
      <c r="BQ394" s="116"/>
      <c r="BR394" s="116"/>
      <c r="BS394" s="116"/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</row>
    <row r="395" spans="1:130" x14ac:dyDescent="0.3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  <c r="AI395" s="116"/>
      <c r="AJ395" s="116"/>
      <c r="AK395" s="116"/>
      <c r="AL395" s="116"/>
      <c r="AM395" s="116"/>
      <c r="AN395" s="116"/>
      <c r="AO395" s="116"/>
      <c r="AP395" s="116"/>
      <c r="AQ395" s="116"/>
      <c r="AR395" s="116"/>
      <c r="AS395" s="116"/>
      <c r="AT395" s="116"/>
      <c r="AU395" s="116"/>
      <c r="AV395" s="116"/>
      <c r="AW395" s="116"/>
      <c r="AX395" s="116"/>
      <c r="AY395" s="116"/>
      <c r="AZ395" s="116"/>
      <c r="BA395" s="116"/>
      <c r="BB395" s="116"/>
      <c r="BC395" s="116"/>
      <c r="BD395" s="116"/>
      <c r="BE395" s="116"/>
      <c r="BF395" s="116"/>
      <c r="BG395" s="116"/>
      <c r="BH395" s="116"/>
      <c r="BI395" s="116"/>
      <c r="BJ395" s="116"/>
      <c r="BK395" s="116"/>
      <c r="BL395" s="116"/>
      <c r="BM395" s="116"/>
      <c r="BN395" s="116"/>
      <c r="BO395" s="116"/>
      <c r="BP395" s="116"/>
      <c r="BQ395" s="116"/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</row>
    <row r="396" spans="1:130" x14ac:dyDescent="0.3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  <c r="AE396" s="116"/>
      <c r="AF396" s="116"/>
      <c r="AG396" s="116"/>
      <c r="AH396" s="116"/>
      <c r="AI396" s="116"/>
      <c r="AJ396" s="116"/>
      <c r="AK396" s="116"/>
      <c r="AL396" s="116"/>
      <c r="AM396" s="116"/>
      <c r="AN396" s="116"/>
      <c r="AO396" s="116"/>
      <c r="AP396" s="116"/>
      <c r="AQ396" s="116"/>
      <c r="AR396" s="116"/>
      <c r="AS396" s="116"/>
      <c r="AT396" s="116"/>
      <c r="AU396" s="116"/>
      <c r="AV396" s="116"/>
      <c r="AW396" s="116"/>
      <c r="AX396" s="116"/>
      <c r="AY396" s="116"/>
      <c r="AZ396" s="116"/>
      <c r="BA396" s="116"/>
      <c r="BB396" s="116"/>
      <c r="BC396" s="116"/>
      <c r="BD396" s="116"/>
      <c r="BE396" s="116"/>
      <c r="BF396" s="116"/>
      <c r="BG396" s="116"/>
      <c r="BH396" s="116"/>
      <c r="BI396" s="116"/>
      <c r="BJ396" s="116"/>
      <c r="BK396" s="116"/>
      <c r="BL396" s="116"/>
      <c r="BM396" s="116"/>
      <c r="BN396" s="116"/>
      <c r="BO396" s="116"/>
      <c r="BP396" s="116"/>
      <c r="BQ396" s="116"/>
      <c r="BR396" s="116"/>
      <c r="BS396" s="116"/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</row>
    <row r="397" spans="1:130" x14ac:dyDescent="0.3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  <c r="AZ397" s="116"/>
      <c r="BA397" s="116"/>
      <c r="BB397" s="116"/>
      <c r="BC397" s="116"/>
      <c r="BD397" s="116"/>
      <c r="BE397" s="116"/>
      <c r="BF397" s="116"/>
      <c r="BG397" s="116"/>
      <c r="BH397" s="116"/>
      <c r="BI397" s="116"/>
      <c r="BJ397" s="116"/>
      <c r="BK397" s="116"/>
      <c r="BL397" s="116"/>
      <c r="BM397" s="116"/>
      <c r="BN397" s="116"/>
      <c r="BO397" s="116"/>
      <c r="BP397" s="116"/>
      <c r="BQ397" s="116"/>
      <c r="BR397" s="116"/>
      <c r="BS397" s="116"/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</row>
    <row r="398" spans="1:130" x14ac:dyDescent="0.3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  <c r="AI398" s="116"/>
      <c r="AJ398" s="116"/>
      <c r="AK398" s="116"/>
      <c r="AL398" s="116"/>
      <c r="AM398" s="116"/>
      <c r="AN398" s="116"/>
      <c r="AO398" s="116"/>
      <c r="AP398" s="116"/>
      <c r="AQ398" s="116"/>
      <c r="AR398" s="116"/>
      <c r="AS398" s="116"/>
      <c r="AT398" s="116"/>
      <c r="AU398" s="116"/>
      <c r="AV398" s="116"/>
      <c r="AW398" s="116"/>
      <c r="AX398" s="116"/>
      <c r="AY398" s="116"/>
      <c r="AZ398" s="116"/>
      <c r="BA398" s="116"/>
      <c r="BB398" s="116"/>
      <c r="BC398" s="116"/>
      <c r="BD398" s="116"/>
      <c r="BE398" s="116"/>
      <c r="BF398" s="116"/>
      <c r="BG398" s="116"/>
      <c r="BH398" s="116"/>
      <c r="BI398" s="116"/>
      <c r="BJ398" s="116"/>
      <c r="BK398" s="116"/>
      <c r="BL398" s="116"/>
      <c r="BM398" s="116"/>
      <c r="BN398" s="116"/>
      <c r="BO398" s="116"/>
      <c r="BP398" s="116"/>
      <c r="BQ398" s="116"/>
      <c r="BR398" s="116"/>
      <c r="BS398" s="116"/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</row>
    <row r="399" spans="1:130" x14ac:dyDescent="0.3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  <c r="AE399" s="116"/>
      <c r="AF399" s="116"/>
      <c r="AG399" s="116"/>
      <c r="AH399" s="116"/>
      <c r="AI399" s="116"/>
      <c r="AJ399" s="116"/>
      <c r="AK399" s="116"/>
      <c r="AL399" s="116"/>
      <c r="AM399" s="116"/>
      <c r="AN399" s="116"/>
      <c r="AO399" s="116"/>
      <c r="AP399" s="116"/>
      <c r="AQ399" s="116"/>
      <c r="AR399" s="116"/>
      <c r="AS399" s="116"/>
      <c r="AT399" s="116"/>
      <c r="AU399" s="116"/>
      <c r="AV399" s="116"/>
      <c r="AW399" s="116"/>
      <c r="AX399" s="116"/>
      <c r="AY399" s="116"/>
      <c r="AZ399" s="116"/>
      <c r="BA399" s="116"/>
      <c r="BB399" s="116"/>
      <c r="BC399" s="116"/>
      <c r="BD399" s="116"/>
      <c r="BE399" s="116"/>
      <c r="BF399" s="116"/>
      <c r="BG399" s="116"/>
      <c r="BH399" s="116"/>
      <c r="BI399" s="116"/>
      <c r="BJ399" s="116"/>
      <c r="BK399" s="116"/>
      <c r="BL399" s="116"/>
      <c r="BM399" s="116"/>
      <c r="BN399" s="116"/>
      <c r="BO399" s="116"/>
      <c r="BP399" s="116"/>
      <c r="BQ399" s="116"/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</row>
    <row r="400" spans="1:130" x14ac:dyDescent="0.3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  <c r="AI400" s="116"/>
      <c r="AJ400" s="116"/>
      <c r="AK400" s="116"/>
      <c r="AL400" s="116"/>
      <c r="AM400" s="116"/>
      <c r="AN400" s="116"/>
      <c r="AO400" s="116"/>
      <c r="AP400" s="116"/>
      <c r="AQ400" s="116"/>
      <c r="AR400" s="116"/>
      <c r="AS400" s="116"/>
      <c r="AT400" s="116"/>
      <c r="AU400" s="116"/>
      <c r="AV400" s="116"/>
      <c r="AW400" s="116"/>
      <c r="AX400" s="116"/>
      <c r="AY400" s="116"/>
      <c r="AZ400" s="116"/>
      <c r="BA400" s="116"/>
      <c r="BB400" s="116"/>
      <c r="BC400" s="116"/>
      <c r="BD400" s="116"/>
      <c r="BE400" s="116"/>
      <c r="BF400" s="116"/>
      <c r="BG400" s="116"/>
      <c r="BH400" s="116"/>
      <c r="BI400" s="116"/>
      <c r="BJ400" s="116"/>
      <c r="BK400" s="116"/>
      <c r="BL400" s="116"/>
      <c r="BM400" s="116"/>
      <c r="BN400" s="116"/>
      <c r="BO400" s="116"/>
      <c r="BP400" s="116"/>
      <c r="BQ400" s="116"/>
      <c r="BR400" s="116"/>
      <c r="BS400" s="116"/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</row>
    <row r="401" spans="1:130" x14ac:dyDescent="0.3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16"/>
      <c r="AY401" s="116"/>
      <c r="AZ401" s="116"/>
      <c r="BA401" s="116"/>
      <c r="BB401" s="116"/>
      <c r="BC401" s="116"/>
      <c r="BD401" s="116"/>
      <c r="BE401" s="116"/>
      <c r="BF401" s="116"/>
      <c r="BG401" s="116"/>
      <c r="BH401" s="116"/>
      <c r="BI401" s="116"/>
      <c r="BJ401" s="116"/>
      <c r="BK401" s="116"/>
      <c r="BL401" s="116"/>
      <c r="BM401" s="116"/>
      <c r="BN401" s="116"/>
      <c r="BO401" s="116"/>
      <c r="BP401" s="116"/>
      <c r="BQ401" s="116"/>
      <c r="BR401" s="116"/>
      <c r="BS401" s="116"/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</row>
    <row r="402" spans="1:130" x14ac:dyDescent="0.3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  <c r="BF402" s="116"/>
      <c r="BG402" s="116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</row>
    <row r="403" spans="1:130" x14ac:dyDescent="0.3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  <c r="BA403" s="116"/>
      <c r="BB403" s="116"/>
      <c r="BC403" s="116"/>
      <c r="BD403" s="116"/>
      <c r="BE403" s="116"/>
      <c r="BF403" s="116"/>
      <c r="BG403" s="116"/>
      <c r="BH403" s="116"/>
      <c r="BI403" s="116"/>
      <c r="BJ403" s="116"/>
      <c r="BK403" s="116"/>
      <c r="BL403" s="116"/>
      <c r="BM403" s="116"/>
      <c r="BN403" s="116"/>
      <c r="BO403" s="116"/>
      <c r="BP403" s="116"/>
      <c r="BQ403" s="116"/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</row>
    <row r="404" spans="1:130" x14ac:dyDescent="0.3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</row>
    <row r="405" spans="1:130" x14ac:dyDescent="0.3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  <c r="AE405" s="116"/>
      <c r="AF405" s="116"/>
      <c r="AG405" s="116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/>
      <c r="BS405" s="116"/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</row>
    <row r="406" spans="1:130" x14ac:dyDescent="0.3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  <c r="BF406" s="116"/>
      <c r="BG406" s="116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</row>
    <row r="407" spans="1:130" x14ac:dyDescent="0.3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  <c r="BA407" s="116"/>
      <c r="BB407" s="116"/>
      <c r="BC407" s="116"/>
      <c r="BD407" s="116"/>
      <c r="BE407" s="116"/>
      <c r="BF407" s="116"/>
      <c r="BG407" s="116"/>
      <c r="BH407" s="116"/>
      <c r="BI407" s="116"/>
      <c r="BJ407" s="116"/>
      <c r="BK407" s="116"/>
      <c r="BL407" s="116"/>
      <c r="BM407" s="116"/>
      <c r="BN407" s="116"/>
      <c r="BO407" s="116"/>
      <c r="BP407" s="116"/>
      <c r="BQ407" s="116"/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</row>
    <row r="408" spans="1:130" x14ac:dyDescent="0.3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AX408" s="116"/>
      <c r="AY408" s="116"/>
      <c r="AZ408" s="116"/>
      <c r="BA408" s="116"/>
      <c r="BB408" s="116"/>
      <c r="BC408" s="116"/>
      <c r="BD408" s="116"/>
      <c r="BE408" s="116"/>
      <c r="BF408" s="116"/>
      <c r="BG408" s="116"/>
      <c r="BH408" s="116"/>
      <c r="BI408" s="116"/>
      <c r="BJ408" s="116"/>
      <c r="BK408" s="116"/>
      <c r="BL408" s="116"/>
      <c r="BM408" s="116"/>
      <c r="BN408" s="116"/>
      <c r="BO408" s="116"/>
      <c r="BP408" s="116"/>
      <c r="BQ408" s="116"/>
      <c r="BR408" s="116"/>
      <c r="BS408" s="116"/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</row>
    <row r="409" spans="1:130" x14ac:dyDescent="0.3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AX409" s="116"/>
      <c r="AY409" s="116"/>
      <c r="AZ409" s="116"/>
      <c r="BA409" s="116"/>
      <c r="BB409" s="116"/>
      <c r="BC409" s="116"/>
      <c r="BD409" s="116"/>
      <c r="BE409" s="116"/>
      <c r="BF409" s="116"/>
      <c r="BG409" s="116"/>
      <c r="BH409" s="116"/>
      <c r="BI409" s="116"/>
      <c r="BJ409" s="116"/>
      <c r="BK409" s="116"/>
      <c r="BL409" s="116"/>
      <c r="BM409" s="116"/>
      <c r="BN409" s="116"/>
      <c r="BO409" s="116"/>
      <c r="BP409" s="116"/>
      <c r="BQ409" s="116"/>
      <c r="BR409" s="116"/>
      <c r="BS409" s="116"/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</row>
    <row r="410" spans="1:130" x14ac:dyDescent="0.3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  <c r="AX410" s="116"/>
      <c r="AY410" s="116"/>
      <c r="AZ410" s="116"/>
      <c r="BA410" s="116"/>
      <c r="BB410" s="116"/>
      <c r="BC410" s="116"/>
      <c r="BD410" s="116"/>
      <c r="BE410" s="116"/>
      <c r="BF410" s="116"/>
      <c r="BG410" s="116"/>
      <c r="BH410" s="116"/>
      <c r="BI410" s="116"/>
      <c r="BJ410" s="116"/>
      <c r="BK410" s="116"/>
      <c r="BL410" s="116"/>
      <c r="BM410" s="116"/>
      <c r="BN410" s="116"/>
      <c r="BO410" s="116"/>
      <c r="BP410" s="116"/>
      <c r="BQ410" s="116"/>
      <c r="BR410" s="116"/>
      <c r="BS410" s="116"/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</row>
    <row r="411" spans="1:130" x14ac:dyDescent="0.3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  <c r="AX411" s="116"/>
      <c r="AY411" s="116"/>
      <c r="AZ411" s="116"/>
      <c r="BA411" s="116"/>
      <c r="BB411" s="116"/>
      <c r="BC411" s="116"/>
      <c r="BD411" s="116"/>
      <c r="BE411" s="116"/>
      <c r="BF411" s="116"/>
      <c r="BG411" s="116"/>
      <c r="BH411" s="116"/>
      <c r="BI411" s="116"/>
      <c r="BJ411" s="116"/>
      <c r="BK411" s="116"/>
      <c r="BL411" s="116"/>
      <c r="BM411" s="116"/>
      <c r="BN411" s="116"/>
      <c r="BO411" s="116"/>
      <c r="BP411" s="116"/>
      <c r="BQ411" s="116"/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</row>
    <row r="412" spans="1:130" x14ac:dyDescent="0.3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116"/>
      <c r="AP412" s="116"/>
      <c r="AQ412" s="116"/>
      <c r="AR412" s="116"/>
      <c r="AS412" s="116"/>
      <c r="AT412" s="116"/>
      <c r="AU412" s="116"/>
      <c r="AV412" s="116"/>
      <c r="AW412" s="116"/>
      <c r="AX412" s="116"/>
      <c r="AY412" s="116"/>
      <c r="AZ412" s="116"/>
      <c r="BA412" s="116"/>
      <c r="BB412" s="116"/>
      <c r="BC412" s="116"/>
      <c r="BD412" s="116"/>
      <c r="BE412" s="116"/>
      <c r="BF412" s="116"/>
      <c r="BG412" s="116"/>
      <c r="BH412" s="116"/>
      <c r="BI412" s="116"/>
      <c r="BJ412" s="116"/>
      <c r="BK412" s="116"/>
      <c r="BL412" s="116"/>
      <c r="BM412" s="116"/>
      <c r="BN412" s="116"/>
      <c r="BO412" s="116"/>
      <c r="BP412" s="116"/>
      <c r="BQ412" s="116"/>
      <c r="BR412" s="116"/>
      <c r="BS412" s="116"/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</row>
    <row r="413" spans="1:130" x14ac:dyDescent="0.3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116"/>
      <c r="AP413" s="116"/>
      <c r="AQ413" s="116"/>
      <c r="AR413" s="116"/>
      <c r="AS413" s="116"/>
      <c r="AT413" s="116"/>
      <c r="AU413" s="116"/>
      <c r="AV413" s="116"/>
      <c r="AW413" s="116"/>
      <c r="AX413" s="116"/>
      <c r="AY413" s="116"/>
      <c r="AZ413" s="116"/>
      <c r="BA413" s="116"/>
      <c r="BB413" s="116"/>
      <c r="BC413" s="116"/>
      <c r="BD413" s="116"/>
      <c r="BE413" s="116"/>
      <c r="BF413" s="116"/>
      <c r="BG413" s="116"/>
      <c r="BH413" s="116"/>
      <c r="BI413" s="116"/>
      <c r="BJ413" s="116"/>
      <c r="BK413" s="116"/>
      <c r="BL413" s="116"/>
      <c r="BM413" s="116"/>
      <c r="BN413" s="116"/>
      <c r="BO413" s="116"/>
      <c r="BP413" s="116"/>
      <c r="BQ413" s="116"/>
      <c r="BR413" s="116"/>
      <c r="BS413" s="116"/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</row>
    <row r="414" spans="1:130" x14ac:dyDescent="0.3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16"/>
      <c r="AN414" s="116"/>
      <c r="AO414" s="116"/>
      <c r="AP414" s="116"/>
      <c r="AQ414" s="116"/>
      <c r="AR414" s="116"/>
      <c r="AS414" s="116"/>
      <c r="AT414" s="116"/>
      <c r="AU414" s="116"/>
      <c r="AV414" s="116"/>
      <c r="AW414" s="116"/>
      <c r="AX414" s="116"/>
      <c r="AY414" s="116"/>
      <c r="AZ414" s="116"/>
      <c r="BA414" s="116"/>
      <c r="BB414" s="116"/>
      <c r="BC414" s="116"/>
      <c r="BD414" s="116"/>
      <c r="BE414" s="116"/>
      <c r="BF414" s="116"/>
      <c r="BG414" s="116"/>
      <c r="BH414" s="116"/>
      <c r="BI414" s="116"/>
      <c r="BJ414" s="116"/>
      <c r="BK414" s="116"/>
      <c r="BL414" s="116"/>
      <c r="BM414" s="116"/>
      <c r="BN414" s="116"/>
      <c r="BO414" s="116"/>
      <c r="BP414" s="116"/>
      <c r="BQ414" s="116"/>
      <c r="BR414" s="116"/>
      <c r="BS414" s="116"/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</row>
    <row r="415" spans="1:130" x14ac:dyDescent="0.3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  <c r="AE415" s="116"/>
      <c r="AF415" s="116"/>
      <c r="AG415" s="116"/>
      <c r="AH415" s="116"/>
      <c r="AI415" s="116"/>
      <c r="AJ415" s="116"/>
      <c r="AK415" s="116"/>
      <c r="AL415" s="116"/>
      <c r="AM415" s="116"/>
      <c r="AN415" s="116"/>
      <c r="AO415" s="116"/>
      <c r="AP415" s="116"/>
      <c r="AQ415" s="116"/>
      <c r="AR415" s="116"/>
      <c r="AS415" s="116"/>
      <c r="AT415" s="116"/>
      <c r="AU415" s="116"/>
      <c r="AV415" s="116"/>
      <c r="AW415" s="116"/>
      <c r="AX415" s="116"/>
      <c r="AY415" s="116"/>
      <c r="AZ415" s="116"/>
      <c r="BA415" s="116"/>
      <c r="BB415" s="116"/>
      <c r="BC415" s="116"/>
      <c r="BD415" s="116"/>
      <c r="BE415" s="116"/>
      <c r="BF415" s="116"/>
      <c r="BG415" s="116"/>
      <c r="BH415" s="116"/>
      <c r="BI415" s="116"/>
      <c r="BJ415" s="116"/>
      <c r="BK415" s="116"/>
      <c r="BL415" s="116"/>
      <c r="BM415" s="116"/>
      <c r="BN415" s="116"/>
      <c r="BO415" s="116"/>
      <c r="BP415" s="116"/>
      <c r="BQ415" s="116"/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</row>
    <row r="416" spans="1:130" x14ac:dyDescent="0.3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  <c r="AE416" s="116"/>
      <c r="AF416" s="116"/>
      <c r="AG416" s="116"/>
      <c r="AH416" s="116"/>
      <c r="AI416" s="116"/>
      <c r="AJ416" s="116"/>
      <c r="AK416" s="116"/>
      <c r="AL416" s="116"/>
      <c r="AM416" s="116"/>
      <c r="AN416" s="116"/>
      <c r="AO416" s="116"/>
      <c r="AP416" s="116"/>
      <c r="AQ416" s="116"/>
      <c r="AR416" s="116"/>
      <c r="AS416" s="116"/>
      <c r="AT416" s="116"/>
      <c r="AU416" s="116"/>
      <c r="AV416" s="116"/>
      <c r="AW416" s="116"/>
      <c r="AX416" s="116"/>
      <c r="AY416" s="116"/>
      <c r="AZ416" s="116"/>
      <c r="BA416" s="116"/>
      <c r="BB416" s="116"/>
      <c r="BC416" s="116"/>
      <c r="BD416" s="116"/>
      <c r="BE416" s="116"/>
      <c r="BF416" s="116"/>
      <c r="BG416" s="116"/>
      <c r="BH416" s="116"/>
      <c r="BI416" s="116"/>
      <c r="BJ416" s="116"/>
      <c r="BK416" s="116"/>
      <c r="BL416" s="116"/>
      <c r="BM416" s="116"/>
      <c r="BN416" s="116"/>
      <c r="BO416" s="116"/>
      <c r="BP416" s="116"/>
      <c r="BQ416" s="116"/>
      <c r="BR416" s="116"/>
      <c r="BS416" s="116"/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</row>
    <row r="417" spans="1:130" x14ac:dyDescent="0.3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16"/>
      <c r="BD417" s="116"/>
      <c r="BE417" s="116"/>
      <c r="BF417" s="116"/>
      <c r="BG417" s="116"/>
      <c r="BH417" s="116"/>
      <c r="BI417" s="116"/>
      <c r="BJ417" s="116"/>
      <c r="BK417" s="116"/>
      <c r="BL417" s="116"/>
      <c r="BM417" s="116"/>
      <c r="BN417" s="116"/>
      <c r="BO417" s="116"/>
      <c r="BP417" s="116"/>
      <c r="BQ417" s="116"/>
      <c r="BR417" s="116"/>
      <c r="BS417" s="116"/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</row>
    <row r="418" spans="1:130" x14ac:dyDescent="0.3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  <c r="AE418" s="116"/>
      <c r="AF418" s="116"/>
      <c r="AG418" s="116"/>
      <c r="AH418" s="116"/>
      <c r="AI418" s="116"/>
      <c r="AJ418" s="116"/>
      <c r="AK418" s="116"/>
      <c r="AL418" s="116"/>
      <c r="AM418" s="116"/>
      <c r="AN418" s="116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  <c r="AZ418" s="116"/>
      <c r="BA418" s="116"/>
      <c r="BB418" s="116"/>
      <c r="BC418" s="116"/>
      <c r="BD418" s="116"/>
      <c r="BE418" s="116"/>
      <c r="BF418" s="116"/>
      <c r="BG418" s="116"/>
      <c r="BH418" s="116"/>
      <c r="BI418" s="116"/>
      <c r="BJ418" s="116"/>
      <c r="BK418" s="116"/>
      <c r="BL418" s="116"/>
      <c r="BM418" s="116"/>
      <c r="BN418" s="116"/>
      <c r="BO418" s="116"/>
      <c r="BP418" s="116"/>
      <c r="BQ418" s="116"/>
      <c r="BR418" s="116"/>
      <c r="BS418" s="116"/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</row>
    <row r="419" spans="1:130" x14ac:dyDescent="0.3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  <c r="AE419" s="116"/>
      <c r="AF419" s="116"/>
      <c r="AG419" s="116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16"/>
      <c r="AS419" s="116"/>
      <c r="AT419" s="116"/>
      <c r="AU419" s="116"/>
      <c r="AV419" s="116"/>
      <c r="AW419" s="116"/>
      <c r="AX419" s="116"/>
      <c r="AY419" s="116"/>
      <c r="AZ419" s="116"/>
      <c r="BA419" s="116"/>
      <c r="BB419" s="116"/>
      <c r="BC419" s="116"/>
      <c r="BD419" s="116"/>
      <c r="BE419" s="116"/>
      <c r="BF419" s="116"/>
      <c r="BG419" s="116"/>
      <c r="BH419" s="116"/>
      <c r="BI419" s="116"/>
      <c r="BJ419" s="116"/>
      <c r="BK419" s="116"/>
      <c r="BL419" s="116"/>
      <c r="BM419" s="116"/>
      <c r="BN419" s="116"/>
      <c r="BO419" s="116"/>
      <c r="BP419" s="116"/>
      <c r="BQ419" s="116"/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</row>
    <row r="420" spans="1:130" x14ac:dyDescent="0.3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  <c r="AE420" s="116"/>
      <c r="AF420" s="116"/>
      <c r="AG420" s="116"/>
      <c r="AH420" s="116"/>
      <c r="AI420" s="116"/>
      <c r="AJ420" s="116"/>
      <c r="AK420" s="116"/>
      <c r="AL420" s="116"/>
      <c r="AM420" s="116"/>
      <c r="AN420" s="116"/>
      <c r="AO420" s="116"/>
      <c r="AP420" s="116"/>
      <c r="AQ420" s="116"/>
      <c r="AR420" s="116"/>
      <c r="AS420" s="116"/>
      <c r="AT420" s="116"/>
      <c r="AU420" s="116"/>
      <c r="AV420" s="116"/>
      <c r="AW420" s="116"/>
      <c r="AX420" s="116"/>
      <c r="AY420" s="116"/>
      <c r="AZ420" s="116"/>
      <c r="BA420" s="116"/>
      <c r="BB420" s="116"/>
      <c r="BC420" s="116"/>
      <c r="BD420" s="116"/>
      <c r="BE420" s="116"/>
      <c r="BF420" s="116"/>
      <c r="BG420" s="116"/>
      <c r="BH420" s="116"/>
      <c r="BI420" s="116"/>
      <c r="BJ420" s="116"/>
      <c r="BK420" s="116"/>
      <c r="BL420" s="116"/>
      <c r="BM420" s="116"/>
      <c r="BN420" s="116"/>
      <c r="BO420" s="116"/>
      <c r="BP420" s="116"/>
      <c r="BQ420" s="116"/>
      <c r="BR420" s="116"/>
      <c r="BS420" s="116"/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</row>
    <row r="421" spans="1:130" x14ac:dyDescent="0.3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  <c r="AE421" s="116"/>
      <c r="AF421" s="116"/>
      <c r="AG421" s="116"/>
      <c r="AH421" s="116"/>
      <c r="AI421" s="116"/>
      <c r="AJ421" s="116"/>
      <c r="AK421" s="116"/>
      <c r="AL421" s="116"/>
      <c r="AM421" s="116"/>
      <c r="AN421" s="116"/>
      <c r="AO421" s="116"/>
      <c r="AP421" s="116"/>
      <c r="AQ421" s="116"/>
      <c r="AR421" s="116"/>
      <c r="AS421" s="116"/>
      <c r="AT421" s="116"/>
      <c r="AU421" s="116"/>
      <c r="AV421" s="116"/>
      <c r="AW421" s="116"/>
      <c r="AX421" s="116"/>
      <c r="AY421" s="116"/>
      <c r="AZ421" s="116"/>
      <c r="BA421" s="116"/>
      <c r="BB421" s="116"/>
      <c r="BC421" s="116"/>
      <c r="BD421" s="116"/>
      <c r="BE421" s="116"/>
      <c r="BF421" s="116"/>
      <c r="BG421" s="116"/>
      <c r="BH421" s="116"/>
      <c r="BI421" s="116"/>
      <c r="BJ421" s="116"/>
      <c r="BK421" s="116"/>
      <c r="BL421" s="116"/>
      <c r="BM421" s="116"/>
      <c r="BN421" s="116"/>
      <c r="BO421" s="116"/>
      <c r="BP421" s="116"/>
      <c r="BQ421" s="116"/>
      <c r="BR421" s="116"/>
      <c r="BS421" s="116"/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</row>
    <row r="422" spans="1:130" x14ac:dyDescent="0.3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  <c r="AE422" s="116"/>
      <c r="AF422" s="116"/>
      <c r="AG422" s="116"/>
      <c r="AH422" s="116"/>
      <c r="AI422" s="116"/>
      <c r="AJ422" s="116"/>
      <c r="AK422" s="116"/>
      <c r="AL422" s="116"/>
      <c r="AM422" s="116"/>
      <c r="AN422" s="116"/>
      <c r="AO422" s="116"/>
      <c r="AP422" s="116"/>
      <c r="AQ422" s="116"/>
      <c r="AR422" s="116"/>
      <c r="AS422" s="116"/>
      <c r="AT422" s="116"/>
      <c r="AU422" s="116"/>
      <c r="AV422" s="116"/>
      <c r="AW422" s="116"/>
      <c r="AX422" s="116"/>
      <c r="AY422" s="116"/>
      <c r="AZ422" s="116"/>
      <c r="BA422" s="116"/>
      <c r="BB422" s="116"/>
      <c r="BC422" s="116"/>
      <c r="BD422" s="116"/>
      <c r="BE422" s="116"/>
      <c r="BF422" s="116"/>
      <c r="BG422" s="116"/>
      <c r="BH422" s="116"/>
      <c r="BI422" s="116"/>
      <c r="BJ422" s="116"/>
      <c r="BK422" s="116"/>
      <c r="BL422" s="116"/>
      <c r="BM422" s="116"/>
      <c r="BN422" s="116"/>
      <c r="BO422" s="116"/>
      <c r="BP422" s="116"/>
      <c r="BQ422" s="116"/>
      <c r="BR422" s="116"/>
      <c r="BS422" s="116"/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</row>
    <row r="423" spans="1:130" x14ac:dyDescent="0.3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  <c r="AE423" s="116"/>
      <c r="AF423" s="116"/>
      <c r="AG423" s="116"/>
      <c r="AH423" s="116"/>
      <c r="AI423" s="116"/>
      <c r="AJ423" s="116"/>
      <c r="AK423" s="116"/>
      <c r="AL423" s="116"/>
      <c r="AM423" s="116"/>
      <c r="AN423" s="116"/>
      <c r="AO423" s="116"/>
      <c r="AP423" s="116"/>
      <c r="AQ423" s="116"/>
      <c r="AR423" s="116"/>
      <c r="AS423" s="116"/>
      <c r="AT423" s="116"/>
      <c r="AU423" s="116"/>
      <c r="AV423" s="116"/>
      <c r="AW423" s="116"/>
      <c r="AX423" s="116"/>
      <c r="AY423" s="116"/>
      <c r="AZ423" s="116"/>
      <c r="BA423" s="116"/>
      <c r="BB423" s="116"/>
      <c r="BC423" s="116"/>
      <c r="BD423" s="116"/>
      <c r="BE423" s="116"/>
      <c r="BF423" s="116"/>
      <c r="BG423" s="116"/>
      <c r="BH423" s="116"/>
      <c r="BI423" s="116"/>
      <c r="BJ423" s="116"/>
      <c r="BK423" s="116"/>
      <c r="BL423" s="116"/>
      <c r="BM423" s="116"/>
      <c r="BN423" s="116"/>
      <c r="BO423" s="116"/>
      <c r="BP423" s="116"/>
      <c r="BQ423" s="116"/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</row>
    <row r="424" spans="1:130" x14ac:dyDescent="0.3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  <c r="AE424" s="116"/>
      <c r="AF424" s="116"/>
      <c r="AG424" s="116"/>
      <c r="AH424" s="116"/>
      <c r="AI424" s="116"/>
      <c r="AJ424" s="116"/>
      <c r="AK424" s="116"/>
      <c r="AL424" s="116"/>
      <c r="AM424" s="116"/>
      <c r="AN424" s="116"/>
      <c r="AO424" s="116"/>
      <c r="AP424" s="116"/>
      <c r="AQ424" s="116"/>
      <c r="AR424" s="116"/>
      <c r="AS424" s="116"/>
      <c r="AT424" s="116"/>
      <c r="AU424" s="116"/>
      <c r="AV424" s="116"/>
      <c r="AW424" s="116"/>
      <c r="AX424" s="116"/>
      <c r="AY424" s="116"/>
      <c r="AZ424" s="116"/>
      <c r="BA424" s="116"/>
      <c r="BB424" s="116"/>
      <c r="BC424" s="116"/>
      <c r="BD424" s="116"/>
      <c r="BE424" s="116"/>
      <c r="BF424" s="116"/>
      <c r="BG424" s="116"/>
      <c r="BH424" s="116"/>
      <c r="BI424" s="116"/>
      <c r="BJ424" s="116"/>
      <c r="BK424" s="116"/>
      <c r="BL424" s="116"/>
      <c r="BM424" s="116"/>
      <c r="BN424" s="116"/>
      <c r="BO424" s="116"/>
      <c r="BP424" s="116"/>
      <c r="BQ424" s="116"/>
      <c r="BR424" s="116"/>
      <c r="BS424" s="116"/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</row>
    <row r="425" spans="1:130" x14ac:dyDescent="0.3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  <c r="AE425" s="116"/>
      <c r="AF425" s="116"/>
      <c r="AG425" s="116"/>
      <c r="AH425" s="116"/>
      <c r="AI425" s="116"/>
      <c r="AJ425" s="116"/>
      <c r="AK425" s="116"/>
      <c r="AL425" s="116"/>
      <c r="AM425" s="116"/>
      <c r="AN425" s="116"/>
      <c r="AO425" s="116"/>
      <c r="AP425" s="116"/>
      <c r="AQ425" s="116"/>
      <c r="AR425" s="116"/>
      <c r="AS425" s="116"/>
      <c r="AT425" s="116"/>
      <c r="AU425" s="116"/>
      <c r="AV425" s="116"/>
      <c r="AW425" s="116"/>
      <c r="AX425" s="116"/>
      <c r="AY425" s="116"/>
      <c r="AZ425" s="116"/>
      <c r="BA425" s="116"/>
      <c r="BB425" s="116"/>
      <c r="BC425" s="116"/>
      <c r="BD425" s="116"/>
      <c r="BE425" s="116"/>
      <c r="BF425" s="116"/>
      <c r="BG425" s="116"/>
      <c r="BH425" s="116"/>
      <c r="BI425" s="116"/>
      <c r="BJ425" s="116"/>
      <c r="BK425" s="116"/>
      <c r="BL425" s="116"/>
      <c r="BM425" s="116"/>
      <c r="BN425" s="116"/>
      <c r="BO425" s="116"/>
      <c r="BP425" s="116"/>
      <c r="BQ425" s="116"/>
      <c r="BR425" s="116"/>
      <c r="BS425" s="116"/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</row>
    <row r="426" spans="1:130" x14ac:dyDescent="0.3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  <c r="AE426" s="116"/>
      <c r="AF426" s="116"/>
      <c r="AG426" s="116"/>
      <c r="AH426" s="116"/>
      <c r="AI426" s="116"/>
      <c r="AJ426" s="116"/>
      <c r="AK426" s="116"/>
      <c r="AL426" s="116"/>
      <c r="AM426" s="116"/>
      <c r="AN426" s="116"/>
      <c r="AO426" s="116"/>
      <c r="AP426" s="116"/>
      <c r="AQ426" s="116"/>
      <c r="AR426" s="116"/>
      <c r="AS426" s="116"/>
      <c r="AT426" s="116"/>
      <c r="AU426" s="116"/>
      <c r="AV426" s="116"/>
      <c r="AW426" s="116"/>
      <c r="AX426" s="116"/>
      <c r="AY426" s="116"/>
      <c r="AZ426" s="116"/>
      <c r="BA426" s="116"/>
      <c r="BB426" s="116"/>
      <c r="BC426" s="116"/>
      <c r="BD426" s="116"/>
      <c r="BE426" s="116"/>
      <c r="BF426" s="116"/>
      <c r="BG426" s="116"/>
      <c r="BH426" s="116"/>
      <c r="BI426" s="116"/>
      <c r="BJ426" s="116"/>
      <c r="BK426" s="116"/>
      <c r="BL426" s="116"/>
      <c r="BM426" s="116"/>
      <c r="BN426" s="116"/>
      <c r="BO426" s="116"/>
      <c r="BP426" s="116"/>
      <c r="BQ426" s="116"/>
      <c r="BR426" s="116"/>
      <c r="BS426" s="116"/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</row>
    <row r="427" spans="1:130" x14ac:dyDescent="0.3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  <c r="AI427" s="116"/>
      <c r="AJ427" s="116"/>
      <c r="AK427" s="116"/>
      <c r="AL427" s="116"/>
      <c r="AM427" s="116"/>
      <c r="AN427" s="116"/>
      <c r="AO427" s="116"/>
      <c r="AP427" s="116"/>
      <c r="AQ427" s="116"/>
      <c r="AR427" s="116"/>
      <c r="AS427" s="116"/>
      <c r="AT427" s="116"/>
      <c r="AU427" s="116"/>
      <c r="AV427" s="116"/>
      <c r="AW427" s="116"/>
      <c r="AX427" s="116"/>
      <c r="AY427" s="116"/>
      <c r="AZ427" s="116"/>
      <c r="BA427" s="116"/>
      <c r="BB427" s="116"/>
      <c r="BC427" s="116"/>
      <c r="BD427" s="116"/>
      <c r="BE427" s="116"/>
      <c r="BF427" s="116"/>
      <c r="BG427" s="116"/>
      <c r="BH427" s="116"/>
      <c r="BI427" s="116"/>
      <c r="BJ427" s="116"/>
      <c r="BK427" s="116"/>
      <c r="BL427" s="116"/>
      <c r="BM427" s="116"/>
      <c r="BN427" s="116"/>
      <c r="BO427" s="116"/>
      <c r="BP427" s="116"/>
      <c r="BQ427" s="116"/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</row>
    <row r="428" spans="1:130" x14ac:dyDescent="0.3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  <c r="AE428" s="116"/>
      <c r="AF428" s="116"/>
      <c r="AG428" s="116"/>
      <c r="AH428" s="116"/>
      <c r="AI428" s="116"/>
      <c r="AJ428" s="116"/>
      <c r="AK428" s="116"/>
      <c r="AL428" s="116"/>
      <c r="AM428" s="116"/>
      <c r="AN428" s="116"/>
      <c r="AO428" s="116"/>
      <c r="AP428" s="116"/>
      <c r="AQ428" s="116"/>
      <c r="AR428" s="116"/>
      <c r="AS428" s="116"/>
      <c r="AT428" s="116"/>
      <c r="AU428" s="116"/>
      <c r="AV428" s="116"/>
      <c r="AW428" s="116"/>
      <c r="AX428" s="116"/>
      <c r="AY428" s="116"/>
      <c r="AZ428" s="116"/>
      <c r="BA428" s="116"/>
      <c r="BB428" s="116"/>
      <c r="BC428" s="116"/>
      <c r="BD428" s="116"/>
      <c r="BE428" s="116"/>
      <c r="BF428" s="116"/>
      <c r="BG428" s="116"/>
      <c r="BH428" s="116"/>
      <c r="BI428" s="116"/>
      <c r="BJ428" s="116"/>
      <c r="BK428" s="116"/>
      <c r="BL428" s="116"/>
      <c r="BM428" s="116"/>
      <c r="BN428" s="116"/>
      <c r="BO428" s="116"/>
      <c r="BP428" s="116"/>
      <c r="BQ428" s="116"/>
      <c r="BR428" s="116"/>
      <c r="BS428" s="116"/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</row>
    <row r="429" spans="1:130" x14ac:dyDescent="0.3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  <c r="AE429" s="116"/>
      <c r="AF429" s="116"/>
      <c r="AG429" s="116"/>
      <c r="AH429" s="116"/>
      <c r="AI429" s="116"/>
      <c r="AJ429" s="116"/>
      <c r="AK429" s="116"/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  <c r="AZ429" s="116"/>
      <c r="BA429" s="116"/>
      <c r="BB429" s="116"/>
      <c r="BC429" s="116"/>
      <c r="BD429" s="116"/>
      <c r="BE429" s="116"/>
      <c r="BF429" s="116"/>
      <c r="BG429" s="116"/>
      <c r="BH429" s="116"/>
      <c r="BI429" s="116"/>
      <c r="BJ429" s="116"/>
      <c r="BK429" s="116"/>
      <c r="BL429" s="116"/>
      <c r="BM429" s="116"/>
      <c r="BN429" s="116"/>
      <c r="BO429" s="116"/>
      <c r="BP429" s="116"/>
      <c r="BQ429" s="116"/>
      <c r="BR429" s="116"/>
      <c r="BS429" s="116"/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</row>
    <row r="430" spans="1:130" x14ac:dyDescent="0.3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  <c r="AE430" s="116"/>
      <c r="AF430" s="116"/>
      <c r="AG430" s="116"/>
      <c r="AH430" s="116"/>
      <c r="AI430" s="116"/>
      <c r="AJ430" s="116"/>
      <c r="AK430" s="116"/>
      <c r="AL430" s="116"/>
      <c r="AM430" s="116"/>
      <c r="AN430" s="116"/>
      <c r="AO430" s="116"/>
      <c r="AP430" s="116"/>
      <c r="AQ430" s="116"/>
      <c r="AR430" s="116"/>
      <c r="AS430" s="116"/>
      <c r="AT430" s="116"/>
      <c r="AU430" s="116"/>
      <c r="AV430" s="116"/>
      <c r="AW430" s="116"/>
      <c r="AX430" s="116"/>
      <c r="AY430" s="116"/>
      <c r="AZ430" s="116"/>
      <c r="BA430" s="116"/>
      <c r="BB430" s="116"/>
      <c r="BC430" s="116"/>
      <c r="BD430" s="116"/>
      <c r="BE430" s="116"/>
      <c r="BF430" s="116"/>
      <c r="BG430" s="116"/>
      <c r="BH430" s="116"/>
      <c r="BI430" s="116"/>
      <c r="BJ430" s="116"/>
      <c r="BK430" s="116"/>
      <c r="BL430" s="116"/>
      <c r="BM430" s="116"/>
      <c r="BN430" s="116"/>
      <c r="BO430" s="116"/>
      <c r="BP430" s="116"/>
      <c r="BQ430" s="116"/>
      <c r="BR430" s="116"/>
      <c r="BS430" s="116"/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</row>
    <row r="431" spans="1:130" x14ac:dyDescent="0.3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  <c r="AE431" s="116"/>
      <c r="AF431" s="116"/>
      <c r="AG431" s="116"/>
      <c r="AH431" s="116"/>
      <c r="AI431" s="116"/>
      <c r="AJ431" s="116"/>
      <c r="AK431" s="116"/>
      <c r="AL431" s="116"/>
      <c r="AM431" s="116"/>
      <c r="AN431" s="116"/>
      <c r="AO431" s="116"/>
      <c r="AP431" s="116"/>
      <c r="AQ431" s="116"/>
      <c r="AR431" s="116"/>
      <c r="AS431" s="116"/>
      <c r="AT431" s="116"/>
      <c r="AU431" s="116"/>
      <c r="AV431" s="116"/>
      <c r="AW431" s="116"/>
      <c r="AX431" s="116"/>
      <c r="AY431" s="116"/>
      <c r="AZ431" s="116"/>
      <c r="BA431" s="116"/>
      <c r="BB431" s="116"/>
      <c r="BC431" s="116"/>
      <c r="BD431" s="116"/>
      <c r="BE431" s="116"/>
      <c r="BF431" s="116"/>
      <c r="BG431" s="116"/>
      <c r="BH431" s="116"/>
      <c r="BI431" s="116"/>
      <c r="BJ431" s="116"/>
      <c r="BK431" s="116"/>
      <c r="BL431" s="116"/>
      <c r="BM431" s="116"/>
      <c r="BN431" s="116"/>
      <c r="BO431" s="116"/>
      <c r="BP431" s="116"/>
      <c r="BQ431" s="116"/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</row>
    <row r="432" spans="1:130" x14ac:dyDescent="0.3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  <c r="AE432" s="116"/>
      <c r="AF432" s="116"/>
      <c r="AG432" s="116"/>
      <c r="AH432" s="116"/>
      <c r="AI432" s="116"/>
      <c r="AJ432" s="116"/>
      <c r="AK432" s="116"/>
      <c r="AL432" s="116"/>
      <c r="AM432" s="116"/>
      <c r="AN432" s="116"/>
      <c r="AO432" s="116"/>
      <c r="AP432" s="116"/>
      <c r="AQ432" s="116"/>
      <c r="AR432" s="116"/>
      <c r="AS432" s="116"/>
      <c r="AT432" s="116"/>
      <c r="AU432" s="116"/>
      <c r="AV432" s="116"/>
      <c r="AW432" s="116"/>
      <c r="AX432" s="116"/>
      <c r="AY432" s="116"/>
      <c r="AZ432" s="116"/>
      <c r="BA432" s="116"/>
      <c r="BB432" s="116"/>
      <c r="BC432" s="116"/>
      <c r="BD432" s="116"/>
      <c r="BE432" s="116"/>
      <c r="BF432" s="116"/>
      <c r="BG432" s="116"/>
      <c r="BH432" s="116"/>
      <c r="BI432" s="116"/>
      <c r="BJ432" s="116"/>
      <c r="BK432" s="116"/>
      <c r="BL432" s="116"/>
      <c r="BM432" s="116"/>
      <c r="BN432" s="116"/>
      <c r="BO432" s="116"/>
      <c r="BP432" s="116"/>
      <c r="BQ432" s="116"/>
      <c r="BR432" s="116"/>
      <c r="BS432" s="116"/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</row>
    <row r="433" spans="1:130" x14ac:dyDescent="0.3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16"/>
      <c r="AR433" s="116"/>
      <c r="AS433" s="116"/>
      <c r="AT433" s="116"/>
      <c r="AU433" s="116"/>
      <c r="AV433" s="116"/>
      <c r="AW433" s="116"/>
      <c r="AX433" s="116"/>
      <c r="AY433" s="116"/>
      <c r="AZ433" s="116"/>
      <c r="BA433" s="116"/>
      <c r="BB433" s="116"/>
      <c r="BC433" s="116"/>
      <c r="BD433" s="116"/>
      <c r="BE433" s="116"/>
      <c r="BF433" s="116"/>
      <c r="BG433" s="116"/>
      <c r="BH433" s="116"/>
      <c r="BI433" s="116"/>
      <c r="BJ433" s="116"/>
      <c r="BK433" s="116"/>
      <c r="BL433" s="116"/>
      <c r="BM433" s="116"/>
      <c r="BN433" s="116"/>
      <c r="BO433" s="116"/>
      <c r="BP433" s="116"/>
      <c r="BQ433" s="116"/>
      <c r="BR433" s="116"/>
      <c r="BS433" s="116"/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</row>
    <row r="434" spans="1:130" x14ac:dyDescent="0.3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  <c r="AE434" s="116"/>
      <c r="AF434" s="116"/>
      <c r="AG434" s="116"/>
      <c r="AH434" s="116"/>
      <c r="AI434" s="116"/>
      <c r="AJ434" s="116"/>
      <c r="AK434" s="116"/>
      <c r="AL434" s="116"/>
      <c r="AM434" s="116"/>
      <c r="AN434" s="116"/>
      <c r="AO434" s="116"/>
      <c r="AP434" s="116"/>
      <c r="AQ434" s="116"/>
      <c r="AR434" s="116"/>
      <c r="AS434" s="116"/>
      <c r="AT434" s="116"/>
      <c r="AU434" s="116"/>
      <c r="AV434" s="116"/>
      <c r="AW434" s="116"/>
      <c r="AX434" s="116"/>
      <c r="AY434" s="116"/>
      <c r="AZ434" s="116"/>
      <c r="BA434" s="116"/>
      <c r="BB434" s="116"/>
      <c r="BC434" s="116"/>
      <c r="BD434" s="116"/>
      <c r="BE434" s="116"/>
      <c r="BF434" s="116"/>
      <c r="BG434" s="116"/>
      <c r="BH434" s="116"/>
      <c r="BI434" s="116"/>
      <c r="BJ434" s="116"/>
      <c r="BK434" s="116"/>
      <c r="BL434" s="116"/>
      <c r="BM434" s="116"/>
      <c r="BN434" s="116"/>
      <c r="BO434" s="116"/>
      <c r="BP434" s="116"/>
      <c r="BQ434" s="116"/>
      <c r="BR434" s="116"/>
      <c r="BS434" s="116"/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</row>
    <row r="435" spans="1:130" x14ac:dyDescent="0.3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  <c r="AE435" s="116"/>
      <c r="AF435" s="116"/>
      <c r="AG435" s="116"/>
      <c r="AH435" s="116"/>
      <c r="AI435" s="116"/>
      <c r="AJ435" s="116"/>
      <c r="AK435" s="116"/>
      <c r="AL435" s="116"/>
      <c r="AM435" s="116"/>
      <c r="AN435" s="116"/>
      <c r="AO435" s="116"/>
      <c r="AP435" s="116"/>
      <c r="AQ435" s="116"/>
      <c r="AR435" s="116"/>
      <c r="AS435" s="116"/>
      <c r="AT435" s="116"/>
      <c r="AU435" s="116"/>
      <c r="AV435" s="116"/>
      <c r="AW435" s="116"/>
      <c r="AX435" s="116"/>
      <c r="AY435" s="116"/>
      <c r="AZ435" s="116"/>
      <c r="BA435" s="116"/>
      <c r="BB435" s="116"/>
      <c r="BC435" s="116"/>
      <c r="BD435" s="116"/>
      <c r="BE435" s="116"/>
      <c r="BF435" s="116"/>
      <c r="BG435" s="116"/>
      <c r="BH435" s="116"/>
      <c r="BI435" s="116"/>
      <c r="BJ435" s="116"/>
      <c r="BK435" s="116"/>
      <c r="BL435" s="116"/>
      <c r="BM435" s="116"/>
      <c r="BN435" s="116"/>
      <c r="BO435" s="116"/>
      <c r="BP435" s="116"/>
      <c r="BQ435" s="116"/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</row>
    <row r="436" spans="1:130" x14ac:dyDescent="0.3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  <c r="AE436" s="116"/>
      <c r="AF436" s="116"/>
      <c r="AG436" s="116"/>
      <c r="AH436" s="116"/>
      <c r="AI436" s="116"/>
      <c r="AJ436" s="116"/>
      <c r="AK436" s="116"/>
      <c r="AL436" s="116"/>
      <c r="AM436" s="116"/>
      <c r="AN436" s="116"/>
      <c r="AO436" s="116"/>
      <c r="AP436" s="116"/>
      <c r="AQ436" s="116"/>
      <c r="AR436" s="116"/>
      <c r="AS436" s="116"/>
      <c r="AT436" s="116"/>
      <c r="AU436" s="116"/>
      <c r="AV436" s="116"/>
      <c r="AW436" s="116"/>
      <c r="AX436" s="116"/>
      <c r="AY436" s="116"/>
      <c r="AZ436" s="116"/>
      <c r="BA436" s="116"/>
      <c r="BB436" s="116"/>
      <c r="BC436" s="116"/>
      <c r="BD436" s="116"/>
      <c r="BE436" s="116"/>
      <c r="BF436" s="116"/>
      <c r="BG436" s="116"/>
      <c r="BH436" s="116"/>
      <c r="BI436" s="116"/>
      <c r="BJ436" s="116"/>
      <c r="BK436" s="116"/>
      <c r="BL436" s="116"/>
      <c r="BM436" s="116"/>
      <c r="BN436" s="116"/>
      <c r="BO436" s="116"/>
      <c r="BP436" s="116"/>
      <c r="BQ436" s="116"/>
      <c r="BR436" s="116"/>
      <c r="BS436" s="116"/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</row>
    <row r="437" spans="1:130" x14ac:dyDescent="0.3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  <c r="AE437" s="116"/>
      <c r="AF437" s="116"/>
      <c r="AG437" s="116"/>
      <c r="AH437" s="116"/>
      <c r="AI437" s="116"/>
      <c r="AJ437" s="116"/>
      <c r="AK437" s="116"/>
      <c r="AL437" s="116"/>
      <c r="AM437" s="116"/>
      <c r="AN437" s="116"/>
      <c r="AO437" s="116"/>
      <c r="AP437" s="116"/>
      <c r="AQ437" s="116"/>
      <c r="AR437" s="116"/>
      <c r="AS437" s="116"/>
      <c r="AT437" s="116"/>
      <c r="AU437" s="116"/>
      <c r="AV437" s="116"/>
      <c r="AW437" s="116"/>
      <c r="AX437" s="116"/>
      <c r="AY437" s="116"/>
      <c r="AZ437" s="116"/>
      <c r="BA437" s="116"/>
      <c r="BB437" s="116"/>
      <c r="BC437" s="116"/>
      <c r="BD437" s="116"/>
      <c r="BE437" s="116"/>
      <c r="BF437" s="116"/>
      <c r="BG437" s="116"/>
      <c r="BH437" s="116"/>
      <c r="BI437" s="116"/>
      <c r="BJ437" s="116"/>
      <c r="BK437" s="116"/>
      <c r="BL437" s="116"/>
      <c r="BM437" s="116"/>
      <c r="BN437" s="116"/>
      <c r="BO437" s="116"/>
      <c r="BP437" s="116"/>
      <c r="BQ437" s="116"/>
      <c r="BR437" s="116"/>
      <c r="BS437" s="116"/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</row>
    <row r="438" spans="1:130" x14ac:dyDescent="0.3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  <c r="AE438" s="116"/>
      <c r="AF438" s="116"/>
      <c r="AG438" s="116"/>
      <c r="AH438" s="116"/>
      <c r="AI438" s="116"/>
      <c r="AJ438" s="116"/>
      <c r="AK438" s="116"/>
      <c r="AL438" s="116"/>
      <c r="AM438" s="116"/>
      <c r="AN438" s="116"/>
      <c r="AO438" s="116"/>
      <c r="AP438" s="116"/>
      <c r="AQ438" s="116"/>
      <c r="AR438" s="116"/>
      <c r="AS438" s="116"/>
      <c r="AT438" s="116"/>
      <c r="AU438" s="116"/>
      <c r="AV438" s="116"/>
      <c r="AW438" s="116"/>
      <c r="AX438" s="116"/>
      <c r="AY438" s="116"/>
      <c r="AZ438" s="116"/>
      <c r="BA438" s="116"/>
      <c r="BB438" s="116"/>
      <c r="BC438" s="116"/>
      <c r="BD438" s="116"/>
      <c r="BE438" s="116"/>
      <c r="BF438" s="116"/>
      <c r="BG438" s="116"/>
      <c r="BH438" s="116"/>
      <c r="BI438" s="116"/>
      <c r="BJ438" s="116"/>
      <c r="BK438" s="116"/>
      <c r="BL438" s="116"/>
      <c r="BM438" s="116"/>
      <c r="BN438" s="116"/>
      <c r="BO438" s="116"/>
      <c r="BP438" s="116"/>
      <c r="BQ438" s="116"/>
      <c r="BR438" s="116"/>
      <c r="BS438" s="116"/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</row>
    <row r="439" spans="1:130" x14ac:dyDescent="0.3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6"/>
      <c r="AG439" s="116"/>
      <c r="AH439" s="116"/>
      <c r="AI439" s="116"/>
      <c r="AJ439" s="116"/>
      <c r="AK439" s="116"/>
      <c r="AL439" s="116"/>
      <c r="AM439" s="116"/>
      <c r="AN439" s="116"/>
      <c r="AO439" s="116"/>
      <c r="AP439" s="116"/>
      <c r="AQ439" s="116"/>
      <c r="AR439" s="116"/>
      <c r="AS439" s="116"/>
      <c r="AT439" s="116"/>
      <c r="AU439" s="116"/>
      <c r="AV439" s="116"/>
      <c r="AW439" s="116"/>
      <c r="AX439" s="116"/>
      <c r="AY439" s="116"/>
      <c r="AZ439" s="116"/>
      <c r="BA439" s="116"/>
      <c r="BB439" s="116"/>
      <c r="BC439" s="116"/>
      <c r="BD439" s="116"/>
      <c r="BE439" s="116"/>
      <c r="BF439" s="116"/>
      <c r="BG439" s="116"/>
      <c r="BH439" s="116"/>
      <c r="BI439" s="116"/>
      <c r="BJ439" s="116"/>
      <c r="BK439" s="116"/>
      <c r="BL439" s="116"/>
      <c r="BM439" s="116"/>
      <c r="BN439" s="116"/>
      <c r="BO439" s="116"/>
      <c r="BP439" s="116"/>
      <c r="BQ439" s="116"/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</row>
    <row r="440" spans="1:130" x14ac:dyDescent="0.3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  <c r="AE440" s="116"/>
      <c r="AF440" s="116"/>
      <c r="AG440" s="116"/>
      <c r="AH440" s="116"/>
      <c r="AI440" s="116"/>
      <c r="AJ440" s="116"/>
      <c r="AK440" s="116"/>
      <c r="AL440" s="116"/>
      <c r="AM440" s="116"/>
      <c r="AN440" s="116"/>
      <c r="AO440" s="116"/>
      <c r="AP440" s="116"/>
      <c r="AQ440" s="116"/>
      <c r="AR440" s="116"/>
      <c r="AS440" s="116"/>
      <c r="AT440" s="116"/>
      <c r="AU440" s="116"/>
      <c r="AV440" s="116"/>
      <c r="AW440" s="116"/>
      <c r="AX440" s="116"/>
      <c r="AY440" s="116"/>
      <c r="AZ440" s="116"/>
      <c r="BA440" s="116"/>
      <c r="BB440" s="116"/>
      <c r="BC440" s="116"/>
      <c r="BD440" s="116"/>
      <c r="BE440" s="116"/>
      <c r="BF440" s="116"/>
      <c r="BG440" s="116"/>
      <c r="BH440" s="116"/>
      <c r="BI440" s="116"/>
      <c r="BJ440" s="116"/>
      <c r="BK440" s="116"/>
      <c r="BL440" s="116"/>
      <c r="BM440" s="116"/>
      <c r="BN440" s="116"/>
      <c r="BO440" s="116"/>
      <c r="BP440" s="116"/>
      <c r="BQ440" s="116"/>
      <c r="BR440" s="116"/>
      <c r="BS440" s="116"/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</row>
    <row r="441" spans="1:130" x14ac:dyDescent="0.3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  <c r="AE441" s="116"/>
      <c r="AF441" s="116"/>
      <c r="AG441" s="116"/>
      <c r="AH441" s="116"/>
      <c r="AI441" s="116"/>
      <c r="AJ441" s="116"/>
      <c r="AK441" s="116"/>
      <c r="AL441" s="116"/>
      <c r="AM441" s="116"/>
      <c r="AN441" s="116"/>
      <c r="AO441" s="116"/>
      <c r="AP441" s="116"/>
      <c r="AQ441" s="116"/>
      <c r="AR441" s="116"/>
      <c r="AS441" s="116"/>
      <c r="AT441" s="116"/>
      <c r="AU441" s="116"/>
      <c r="AV441" s="116"/>
      <c r="AW441" s="116"/>
      <c r="AX441" s="116"/>
      <c r="AY441" s="116"/>
      <c r="AZ441" s="116"/>
      <c r="BA441" s="116"/>
      <c r="BB441" s="116"/>
      <c r="BC441" s="116"/>
      <c r="BD441" s="116"/>
      <c r="BE441" s="116"/>
      <c r="BF441" s="116"/>
      <c r="BG441" s="116"/>
      <c r="BH441" s="116"/>
      <c r="BI441" s="116"/>
      <c r="BJ441" s="116"/>
      <c r="BK441" s="116"/>
      <c r="BL441" s="116"/>
      <c r="BM441" s="116"/>
      <c r="BN441" s="116"/>
      <c r="BO441" s="116"/>
      <c r="BP441" s="116"/>
      <c r="BQ441" s="116"/>
      <c r="BR441" s="116"/>
      <c r="BS441" s="116"/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</row>
    <row r="442" spans="1:130" x14ac:dyDescent="0.3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  <c r="AE442" s="116"/>
      <c r="AF442" s="116"/>
      <c r="AG442" s="116"/>
      <c r="AH442" s="116"/>
      <c r="AI442" s="116"/>
      <c r="AJ442" s="116"/>
      <c r="AK442" s="116"/>
      <c r="AL442" s="116"/>
      <c r="AM442" s="116"/>
      <c r="AN442" s="116"/>
      <c r="AO442" s="116"/>
      <c r="AP442" s="116"/>
      <c r="AQ442" s="116"/>
      <c r="AR442" s="116"/>
      <c r="AS442" s="116"/>
      <c r="AT442" s="116"/>
      <c r="AU442" s="116"/>
      <c r="AV442" s="116"/>
      <c r="AW442" s="116"/>
      <c r="AX442" s="116"/>
      <c r="AY442" s="116"/>
      <c r="AZ442" s="116"/>
      <c r="BA442" s="116"/>
      <c r="BB442" s="116"/>
      <c r="BC442" s="116"/>
      <c r="BD442" s="116"/>
      <c r="BE442" s="116"/>
      <c r="BF442" s="116"/>
      <c r="BG442" s="116"/>
      <c r="BH442" s="116"/>
      <c r="BI442" s="116"/>
      <c r="BJ442" s="116"/>
      <c r="BK442" s="116"/>
      <c r="BL442" s="116"/>
      <c r="BM442" s="116"/>
      <c r="BN442" s="116"/>
      <c r="BO442" s="116"/>
      <c r="BP442" s="116"/>
      <c r="BQ442" s="116"/>
      <c r="BR442" s="116"/>
      <c r="BS442" s="116"/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</row>
    <row r="443" spans="1:130" x14ac:dyDescent="0.3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  <c r="AE443" s="116"/>
      <c r="AF443" s="116"/>
      <c r="AG443" s="116"/>
      <c r="AH443" s="116"/>
      <c r="AI443" s="116"/>
      <c r="AJ443" s="116"/>
      <c r="AK443" s="116"/>
      <c r="AL443" s="116"/>
      <c r="AM443" s="116"/>
      <c r="AN443" s="116"/>
      <c r="AO443" s="116"/>
      <c r="AP443" s="116"/>
      <c r="AQ443" s="116"/>
      <c r="AR443" s="116"/>
      <c r="AS443" s="116"/>
      <c r="AT443" s="116"/>
      <c r="AU443" s="116"/>
      <c r="AV443" s="116"/>
      <c r="AW443" s="116"/>
      <c r="AX443" s="116"/>
      <c r="AY443" s="116"/>
      <c r="AZ443" s="116"/>
      <c r="BA443" s="116"/>
      <c r="BB443" s="116"/>
      <c r="BC443" s="116"/>
      <c r="BD443" s="116"/>
      <c r="BE443" s="116"/>
      <c r="BF443" s="116"/>
      <c r="BG443" s="116"/>
      <c r="BH443" s="116"/>
      <c r="BI443" s="116"/>
      <c r="BJ443" s="116"/>
      <c r="BK443" s="116"/>
      <c r="BL443" s="116"/>
      <c r="BM443" s="116"/>
      <c r="BN443" s="116"/>
      <c r="BO443" s="116"/>
      <c r="BP443" s="116"/>
      <c r="BQ443" s="116"/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</row>
    <row r="444" spans="1:130" x14ac:dyDescent="0.3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  <c r="AE444" s="116"/>
      <c r="AF444" s="116"/>
      <c r="AG444" s="116"/>
      <c r="AH444" s="116"/>
      <c r="AI444" s="116"/>
      <c r="AJ444" s="116"/>
      <c r="AK444" s="116"/>
      <c r="AL444" s="116"/>
      <c r="AM444" s="116"/>
      <c r="AN444" s="116"/>
      <c r="AO444" s="116"/>
      <c r="AP444" s="116"/>
      <c r="AQ444" s="116"/>
      <c r="AR444" s="116"/>
      <c r="AS444" s="116"/>
      <c r="AT444" s="116"/>
      <c r="AU444" s="116"/>
      <c r="AV444" s="116"/>
      <c r="AW444" s="116"/>
      <c r="AX444" s="116"/>
      <c r="AY444" s="116"/>
      <c r="AZ444" s="116"/>
      <c r="BA444" s="116"/>
      <c r="BB444" s="116"/>
      <c r="BC444" s="116"/>
      <c r="BD444" s="116"/>
      <c r="BE444" s="116"/>
      <c r="BF444" s="116"/>
      <c r="BG444" s="116"/>
      <c r="BH444" s="116"/>
      <c r="BI444" s="116"/>
      <c r="BJ444" s="116"/>
      <c r="BK444" s="116"/>
      <c r="BL444" s="116"/>
      <c r="BM444" s="116"/>
      <c r="BN444" s="116"/>
      <c r="BO444" s="116"/>
      <c r="BP444" s="116"/>
      <c r="BQ444" s="116"/>
      <c r="BR444" s="116"/>
      <c r="BS444" s="116"/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</row>
    <row r="445" spans="1:130" x14ac:dyDescent="0.3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  <c r="AZ445" s="116"/>
      <c r="BA445" s="116"/>
      <c r="BB445" s="116"/>
      <c r="BC445" s="116"/>
      <c r="BD445" s="116"/>
      <c r="BE445" s="116"/>
      <c r="BF445" s="116"/>
      <c r="BG445" s="116"/>
      <c r="BH445" s="116"/>
      <c r="BI445" s="116"/>
      <c r="BJ445" s="116"/>
      <c r="BK445" s="116"/>
      <c r="BL445" s="116"/>
      <c r="BM445" s="116"/>
      <c r="BN445" s="116"/>
      <c r="BO445" s="116"/>
      <c r="BP445" s="116"/>
      <c r="BQ445" s="116"/>
      <c r="BR445" s="116"/>
      <c r="BS445" s="116"/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</row>
    <row r="446" spans="1:130" x14ac:dyDescent="0.3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  <c r="AE446" s="116"/>
      <c r="AF446" s="116"/>
      <c r="AG446" s="116"/>
      <c r="AH446" s="116"/>
      <c r="AI446" s="116"/>
      <c r="AJ446" s="116"/>
      <c r="AK446" s="116"/>
      <c r="AL446" s="116"/>
      <c r="AM446" s="116"/>
      <c r="AN446" s="116"/>
      <c r="AO446" s="116"/>
      <c r="AP446" s="116"/>
      <c r="AQ446" s="116"/>
      <c r="AR446" s="116"/>
      <c r="AS446" s="116"/>
      <c r="AT446" s="116"/>
      <c r="AU446" s="116"/>
      <c r="AV446" s="116"/>
      <c r="AW446" s="116"/>
      <c r="AX446" s="116"/>
      <c r="AY446" s="116"/>
      <c r="AZ446" s="116"/>
      <c r="BA446" s="116"/>
      <c r="BB446" s="116"/>
      <c r="BC446" s="116"/>
      <c r="BD446" s="116"/>
      <c r="BE446" s="116"/>
      <c r="BF446" s="116"/>
      <c r="BG446" s="116"/>
      <c r="BH446" s="116"/>
      <c r="BI446" s="116"/>
      <c r="BJ446" s="116"/>
      <c r="BK446" s="116"/>
      <c r="BL446" s="116"/>
      <c r="BM446" s="116"/>
      <c r="BN446" s="116"/>
      <c r="BO446" s="116"/>
      <c r="BP446" s="116"/>
      <c r="BQ446" s="116"/>
      <c r="BR446" s="116"/>
      <c r="BS446" s="116"/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</row>
    <row r="447" spans="1:130" x14ac:dyDescent="0.3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  <c r="AE447" s="116"/>
      <c r="AF447" s="116"/>
      <c r="AG447" s="116"/>
      <c r="AH447" s="116"/>
      <c r="AI447" s="116"/>
      <c r="AJ447" s="116"/>
      <c r="AK447" s="116"/>
      <c r="AL447" s="116"/>
      <c r="AM447" s="116"/>
      <c r="AN447" s="116"/>
      <c r="AO447" s="116"/>
      <c r="AP447" s="116"/>
      <c r="AQ447" s="116"/>
      <c r="AR447" s="116"/>
      <c r="AS447" s="116"/>
      <c r="AT447" s="116"/>
      <c r="AU447" s="116"/>
      <c r="AV447" s="116"/>
      <c r="AW447" s="116"/>
      <c r="AX447" s="116"/>
      <c r="AY447" s="116"/>
      <c r="AZ447" s="116"/>
      <c r="BA447" s="116"/>
      <c r="BB447" s="116"/>
      <c r="BC447" s="116"/>
      <c r="BD447" s="116"/>
      <c r="BE447" s="116"/>
      <c r="BF447" s="116"/>
      <c r="BG447" s="116"/>
      <c r="BH447" s="116"/>
      <c r="BI447" s="116"/>
      <c r="BJ447" s="116"/>
      <c r="BK447" s="116"/>
      <c r="BL447" s="116"/>
      <c r="BM447" s="116"/>
      <c r="BN447" s="116"/>
      <c r="BO447" s="116"/>
      <c r="BP447" s="116"/>
      <c r="BQ447" s="116"/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</row>
    <row r="448" spans="1:130" x14ac:dyDescent="0.3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  <c r="AE448" s="116"/>
      <c r="AF448" s="116"/>
      <c r="AG448" s="116"/>
      <c r="AH448" s="116"/>
      <c r="AI448" s="116"/>
      <c r="AJ448" s="116"/>
      <c r="AK448" s="116"/>
      <c r="AL448" s="116"/>
      <c r="AM448" s="116"/>
      <c r="AN448" s="116"/>
      <c r="AO448" s="116"/>
      <c r="AP448" s="116"/>
      <c r="AQ448" s="116"/>
      <c r="AR448" s="116"/>
      <c r="AS448" s="116"/>
      <c r="AT448" s="116"/>
      <c r="AU448" s="116"/>
      <c r="AV448" s="116"/>
      <c r="AW448" s="116"/>
      <c r="AX448" s="116"/>
      <c r="AY448" s="116"/>
      <c r="AZ448" s="116"/>
      <c r="BA448" s="116"/>
      <c r="BB448" s="116"/>
      <c r="BC448" s="116"/>
      <c r="BD448" s="116"/>
      <c r="BE448" s="116"/>
      <c r="BF448" s="116"/>
      <c r="BG448" s="116"/>
      <c r="BH448" s="116"/>
      <c r="BI448" s="116"/>
      <c r="BJ448" s="116"/>
      <c r="BK448" s="116"/>
      <c r="BL448" s="116"/>
      <c r="BM448" s="116"/>
      <c r="BN448" s="116"/>
      <c r="BO448" s="116"/>
      <c r="BP448" s="116"/>
      <c r="BQ448" s="116"/>
      <c r="BR448" s="116"/>
      <c r="BS448" s="116"/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</row>
    <row r="449" spans="1:130" x14ac:dyDescent="0.3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  <c r="AE449" s="116"/>
      <c r="AF449" s="116"/>
      <c r="AG449" s="116"/>
      <c r="AH449" s="116"/>
      <c r="AI449" s="116"/>
      <c r="AJ449" s="116"/>
      <c r="AK449" s="116"/>
      <c r="AL449" s="116"/>
      <c r="AM449" s="116"/>
      <c r="AN449" s="116"/>
      <c r="AO449" s="116"/>
      <c r="AP449" s="116"/>
      <c r="AQ449" s="116"/>
      <c r="AR449" s="116"/>
      <c r="AS449" s="116"/>
      <c r="AT449" s="116"/>
      <c r="AU449" s="116"/>
      <c r="AV449" s="116"/>
      <c r="AW449" s="116"/>
      <c r="AX449" s="116"/>
      <c r="AY449" s="116"/>
      <c r="AZ449" s="116"/>
      <c r="BA449" s="116"/>
      <c r="BB449" s="116"/>
      <c r="BC449" s="116"/>
      <c r="BD449" s="116"/>
      <c r="BE449" s="116"/>
      <c r="BF449" s="116"/>
      <c r="BG449" s="116"/>
      <c r="BH449" s="116"/>
      <c r="BI449" s="116"/>
      <c r="BJ449" s="116"/>
      <c r="BK449" s="116"/>
      <c r="BL449" s="116"/>
      <c r="BM449" s="116"/>
      <c r="BN449" s="116"/>
      <c r="BO449" s="116"/>
      <c r="BP449" s="116"/>
      <c r="BQ449" s="116"/>
      <c r="BR449" s="116"/>
      <c r="BS449" s="116"/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</row>
    <row r="450" spans="1:130" x14ac:dyDescent="0.3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  <c r="AE450" s="116"/>
      <c r="AF450" s="116"/>
      <c r="AG450" s="116"/>
      <c r="AH450" s="116"/>
      <c r="AI450" s="116"/>
      <c r="AJ450" s="116"/>
      <c r="AK450" s="116"/>
      <c r="AL450" s="116"/>
      <c r="AM450" s="116"/>
      <c r="AN450" s="116"/>
      <c r="AO450" s="116"/>
      <c r="AP450" s="116"/>
      <c r="AQ450" s="116"/>
      <c r="AR450" s="116"/>
      <c r="AS450" s="116"/>
      <c r="AT450" s="116"/>
      <c r="AU450" s="116"/>
      <c r="AV450" s="116"/>
      <c r="AW450" s="116"/>
      <c r="AX450" s="116"/>
      <c r="AY450" s="116"/>
      <c r="AZ450" s="116"/>
      <c r="BA450" s="116"/>
      <c r="BB450" s="116"/>
      <c r="BC450" s="116"/>
      <c r="BD450" s="116"/>
      <c r="BE450" s="116"/>
      <c r="BF450" s="116"/>
      <c r="BG450" s="116"/>
      <c r="BH450" s="116"/>
      <c r="BI450" s="116"/>
      <c r="BJ450" s="116"/>
      <c r="BK450" s="116"/>
      <c r="BL450" s="116"/>
      <c r="BM450" s="116"/>
      <c r="BN450" s="116"/>
      <c r="BO450" s="116"/>
      <c r="BP450" s="116"/>
      <c r="BQ450" s="116"/>
      <c r="BR450" s="116"/>
      <c r="BS450" s="116"/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</row>
    <row r="451" spans="1:130" x14ac:dyDescent="0.3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16"/>
      <c r="AG451" s="116"/>
      <c r="AH451" s="116"/>
      <c r="AI451" s="116"/>
      <c r="AJ451" s="116"/>
      <c r="AK451" s="116"/>
      <c r="AL451" s="116"/>
      <c r="AM451" s="116"/>
      <c r="AN451" s="116"/>
      <c r="AO451" s="116"/>
      <c r="AP451" s="116"/>
      <c r="AQ451" s="116"/>
      <c r="AR451" s="116"/>
      <c r="AS451" s="116"/>
      <c r="AT451" s="116"/>
      <c r="AU451" s="116"/>
      <c r="AV451" s="116"/>
      <c r="AW451" s="116"/>
      <c r="AX451" s="116"/>
      <c r="AY451" s="116"/>
      <c r="AZ451" s="116"/>
      <c r="BA451" s="116"/>
      <c r="BB451" s="116"/>
      <c r="BC451" s="116"/>
      <c r="BD451" s="116"/>
      <c r="BE451" s="116"/>
      <c r="BF451" s="116"/>
      <c r="BG451" s="116"/>
      <c r="BH451" s="116"/>
      <c r="BI451" s="116"/>
      <c r="BJ451" s="116"/>
      <c r="BK451" s="116"/>
      <c r="BL451" s="116"/>
      <c r="BM451" s="116"/>
      <c r="BN451" s="116"/>
      <c r="BO451" s="116"/>
      <c r="BP451" s="116"/>
      <c r="BQ451" s="116"/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</row>
    <row r="452" spans="1:130" x14ac:dyDescent="0.3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  <c r="AE452" s="116"/>
      <c r="AF452" s="116"/>
      <c r="AG452" s="116"/>
      <c r="AH452" s="116"/>
      <c r="AI452" s="116"/>
      <c r="AJ452" s="116"/>
      <c r="AK452" s="116"/>
      <c r="AL452" s="116"/>
      <c r="AM452" s="116"/>
      <c r="AN452" s="116"/>
      <c r="AO452" s="116"/>
      <c r="AP452" s="116"/>
      <c r="AQ452" s="116"/>
      <c r="AR452" s="116"/>
      <c r="AS452" s="116"/>
      <c r="AT452" s="116"/>
      <c r="AU452" s="116"/>
      <c r="AV452" s="116"/>
      <c r="AW452" s="116"/>
      <c r="AX452" s="116"/>
      <c r="AY452" s="116"/>
      <c r="AZ452" s="116"/>
      <c r="BA452" s="116"/>
      <c r="BB452" s="116"/>
      <c r="BC452" s="116"/>
      <c r="BD452" s="116"/>
      <c r="BE452" s="116"/>
      <c r="BF452" s="116"/>
      <c r="BG452" s="116"/>
      <c r="BH452" s="116"/>
      <c r="BI452" s="116"/>
      <c r="BJ452" s="116"/>
      <c r="BK452" s="116"/>
      <c r="BL452" s="116"/>
      <c r="BM452" s="116"/>
      <c r="BN452" s="116"/>
      <c r="BO452" s="116"/>
      <c r="BP452" s="116"/>
      <c r="BQ452" s="116"/>
      <c r="BR452" s="116"/>
      <c r="BS452" s="116"/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</row>
    <row r="453" spans="1:130" x14ac:dyDescent="0.3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  <c r="AE453" s="116"/>
      <c r="AF453" s="116"/>
      <c r="AG453" s="116"/>
      <c r="AH453" s="116"/>
      <c r="AI453" s="116"/>
      <c r="AJ453" s="116"/>
      <c r="AK453" s="116"/>
      <c r="AL453" s="116"/>
      <c r="AM453" s="116"/>
      <c r="AN453" s="116"/>
      <c r="AO453" s="116"/>
      <c r="AP453" s="116"/>
      <c r="AQ453" s="116"/>
      <c r="AR453" s="116"/>
      <c r="AS453" s="116"/>
      <c r="AT453" s="116"/>
      <c r="AU453" s="116"/>
      <c r="AV453" s="116"/>
      <c r="AW453" s="116"/>
      <c r="AX453" s="116"/>
      <c r="AY453" s="116"/>
      <c r="AZ453" s="116"/>
      <c r="BA453" s="116"/>
      <c r="BB453" s="116"/>
      <c r="BC453" s="116"/>
      <c r="BD453" s="116"/>
      <c r="BE453" s="116"/>
      <c r="BF453" s="116"/>
      <c r="BG453" s="116"/>
      <c r="BH453" s="116"/>
      <c r="BI453" s="116"/>
      <c r="BJ453" s="116"/>
      <c r="BK453" s="116"/>
      <c r="BL453" s="116"/>
      <c r="BM453" s="116"/>
      <c r="BN453" s="116"/>
      <c r="BO453" s="116"/>
      <c r="BP453" s="116"/>
      <c r="BQ453" s="116"/>
      <c r="BR453" s="116"/>
      <c r="BS453" s="116"/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</row>
    <row r="454" spans="1:130" x14ac:dyDescent="0.3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  <c r="AE454" s="116"/>
      <c r="AF454" s="116"/>
      <c r="AG454" s="116"/>
      <c r="AH454" s="116"/>
      <c r="AI454" s="116"/>
      <c r="AJ454" s="116"/>
      <c r="AK454" s="116"/>
      <c r="AL454" s="116"/>
      <c r="AM454" s="116"/>
      <c r="AN454" s="116"/>
      <c r="AO454" s="116"/>
      <c r="AP454" s="116"/>
      <c r="AQ454" s="116"/>
      <c r="AR454" s="116"/>
      <c r="AS454" s="116"/>
      <c r="AT454" s="116"/>
      <c r="AU454" s="116"/>
      <c r="AV454" s="116"/>
      <c r="AW454" s="116"/>
      <c r="AX454" s="116"/>
      <c r="AY454" s="116"/>
      <c r="AZ454" s="116"/>
      <c r="BA454" s="116"/>
      <c r="BB454" s="116"/>
      <c r="BC454" s="116"/>
      <c r="BD454" s="116"/>
      <c r="BE454" s="116"/>
      <c r="BF454" s="116"/>
      <c r="BG454" s="116"/>
      <c r="BH454" s="116"/>
      <c r="BI454" s="116"/>
      <c r="BJ454" s="116"/>
      <c r="BK454" s="116"/>
      <c r="BL454" s="116"/>
      <c r="BM454" s="116"/>
      <c r="BN454" s="116"/>
      <c r="BO454" s="116"/>
      <c r="BP454" s="116"/>
      <c r="BQ454" s="116"/>
      <c r="BR454" s="116"/>
      <c r="BS454" s="116"/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</row>
    <row r="455" spans="1:130" x14ac:dyDescent="0.3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  <c r="AE455" s="116"/>
      <c r="AF455" s="116"/>
      <c r="AG455" s="116"/>
      <c r="AH455" s="116"/>
      <c r="AI455" s="116"/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  <c r="AZ455" s="116"/>
      <c r="BA455" s="116"/>
      <c r="BB455" s="116"/>
      <c r="BC455" s="116"/>
      <c r="BD455" s="116"/>
      <c r="BE455" s="116"/>
      <c r="BF455" s="116"/>
      <c r="BG455" s="116"/>
      <c r="BH455" s="116"/>
      <c r="BI455" s="116"/>
      <c r="BJ455" s="116"/>
      <c r="BK455" s="116"/>
      <c r="BL455" s="116"/>
      <c r="BM455" s="116"/>
      <c r="BN455" s="116"/>
      <c r="BO455" s="116"/>
      <c r="BP455" s="116"/>
      <c r="BQ455" s="116"/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</row>
    <row r="456" spans="1:130" x14ac:dyDescent="0.3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  <c r="AE456" s="116"/>
      <c r="AF456" s="116"/>
      <c r="AG456" s="116"/>
      <c r="AH456" s="116"/>
      <c r="AI456" s="116"/>
      <c r="AJ456" s="116"/>
      <c r="AK456" s="116"/>
      <c r="AL456" s="116"/>
      <c r="AM456" s="116"/>
      <c r="AN456" s="116"/>
      <c r="AO456" s="116"/>
      <c r="AP456" s="116"/>
      <c r="AQ456" s="116"/>
      <c r="AR456" s="116"/>
      <c r="AS456" s="116"/>
      <c r="AT456" s="116"/>
      <c r="AU456" s="116"/>
      <c r="AV456" s="116"/>
      <c r="AW456" s="116"/>
      <c r="AX456" s="116"/>
      <c r="AY456" s="116"/>
      <c r="AZ456" s="116"/>
      <c r="BA456" s="116"/>
      <c r="BB456" s="116"/>
      <c r="BC456" s="116"/>
      <c r="BD456" s="116"/>
      <c r="BE456" s="116"/>
      <c r="BF456" s="116"/>
      <c r="BG456" s="116"/>
      <c r="BH456" s="116"/>
      <c r="BI456" s="116"/>
      <c r="BJ456" s="116"/>
      <c r="BK456" s="116"/>
      <c r="BL456" s="116"/>
      <c r="BM456" s="116"/>
      <c r="BN456" s="116"/>
      <c r="BO456" s="116"/>
      <c r="BP456" s="116"/>
      <c r="BQ456" s="116"/>
      <c r="BR456" s="116"/>
      <c r="BS456" s="116"/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</row>
    <row r="457" spans="1:130" x14ac:dyDescent="0.3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  <c r="AE457" s="116"/>
      <c r="AF457" s="116"/>
      <c r="AG457" s="116"/>
      <c r="AH457" s="116"/>
      <c r="AI457" s="116"/>
      <c r="AJ457" s="116"/>
      <c r="AK457" s="116"/>
      <c r="AL457" s="116"/>
      <c r="AM457" s="116"/>
      <c r="AN457" s="116"/>
      <c r="AO457" s="116"/>
      <c r="AP457" s="116"/>
      <c r="AQ457" s="116"/>
      <c r="AR457" s="116"/>
      <c r="AS457" s="116"/>
      <c r="AT457" s="116"/>
      <c r="AU457" s="116"/>
      <c r="AV457" s="116"/>
      <c r="AW457" s="116"/>
      <c r="AX457" s="116"/>
      <c r="AY457" s="116"/>
      <c r="AZ457" s="116"/>
      <c r="BA457" s="116"/>
      <c r="BB457" s="116"/>
      <c r="BC457" s="116"/>
      <c r="BD457" s="116"/>
      <c r="BE457" s="116"/>
      <c r="BF457" s="116"/>
      <c r="BG457" s="116"/>
      <c r="BH457" s="116"/>
      <c r="BI457" s="116"/>
      <c r="BJ457" s="116"/>
      <c r="BK457" s="116"/>
      <c r="BL457" s="116"/>
      <c r="BM457" s="116"/>
      <c r="BN457" s="116"/>
      <c r="BO457" s="116"/>
      <c r="BP457" s="116"/>
      <c r="BQ457" s="116"/>
      <c r="BR457" s="116"/>
      <c r="BS457" s="116"/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</row>
    <row r="458" spans="1:130" x14ac:dyDescent="0.3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  <c r="AE458" s="116"/>
      <c r="AF458" s="116"/>
      <c r="AG458" s="116"/>
      <c r="AH458" s="116"/>
      <c r="AI458" s="116"/>
      <c r="AJ458" s="116"/>
      <c r="AK458" s="116"/>
      <c r="AL458" s="116"/>
      <c r="AM458" s="116"/>
      <c r="AN458" s="116"/>
      <c r="AO458" s="116"/>
      <c r="AP458" s="116"/>
      <c r="AQ458" s="116"/>
      <c r="AR458" s="116"/>
      <c r="AS458" s="116"/>
      <c r="AT458" s="116"/>
      <c r="AU458" s="116"/>
      <c r="AV458" s="116"/>
      <c r="AW458" s="116"/>
      <c r="AX458" s="116"/>
      <c r="AY458" s="116"/>
      <c r="AZ458" s="116"/>
      <c r="BA458" s="116"/>
      <c r="BB458" s="116"/>
      <c r="BC458" s="116"/>
      <c r="BD458" s="116"/>
      <c r="BE458" s="116"/>
      <c r="BF458" s="116"/>
      <c r="BG458" s="116"/>
      <c r="BH458" s="116"/>
      <c r="BI458" s="116"/>
      <c r="BJ458" s="116"/>
      <c r="BK458" s="116"/>
      <c r="BL458" s="116"/>
      <c r="BM458" s="116"/>
      <c r="BN458" s="116"/>
      <c r="BO458" s="116"/>
      <c r="BP458" s="116"/>
      <c r="BQ458" s="116"/>
      <c r="BR458" s="116"/>
      <c r="BS458" s="116"/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</row>
    <row r="459" spans="1:130" x14ac:dyDescent="0.3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16"/>
      <c r="AN459" s="116"/>
      <c r="AO459" s="116"/>
      <c r="AP459" s="116"/>
      <c r="AQ459" s="116"/>
      <c r="AR459" s="116"/>
      <c r="AS459" s="116"/>
      <c r="AT459" s="116"/>
      <c r="AU459" s="116"/>
      <c r="AV459" s="116"/>
      <c r="AW459" s="116"/>
      <c r="AX459" s="116"/>
      <c r="AY459" s="116"/>
      <c r="AZ459" s="116"/>
      <c r="BA459" s="116"/>
      <c r="BB459" s="116"/>
      <c r="BC459" s="116"/>
      <c r="BD459" s="116"/>
      <c r="BE459" s="116"/>
      <c r="BF459" s="116"/>
      <c r="BG459" s="116"/>
      <c r="BH459" s="116"/>
      <c r="BI459" s="116"/>
      <c r="BJ459" s="116"/>
      <c r="BK459" s="116"/>
      <c r="BL459" s="116"/>
      <c r="BM459" s="116"/>
      <c r="BN459" s="116"/>
      <c r="BO459" s="116"/>
      <c r="BP459" s="116"/>
      <c r="BQ459" s="116"/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</row>
    <row r="460" spans="1:130" x14ac:dyDescent="0.3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  <c r="AE460" s="116"/>
      <c r="AF460" s="116"/>
      <c r="AG460" s="116"/>
      <c r="AH460" s="116"/>
      <c r="AI460" s="116"/>
      <c r="AJ460" s="116"/>
      <c r="AK460" s="116"/>
      <c r="AL460" s="116"/>
      <c r="AM460" s="116"/>
      <c r="AN460" s="116"/>
      <c r="AO460" s="116"/>
      <c r="AP460" s="116"/>
      <c r="AQ460" s="116"/>
      <c r="AR460" s="116"/>
      <c r="AS460" s="116"/>
      <c r="AT460" s="116"/>
      <c r="AU460" s="116"/>
      <c r="AV460" s="116"/>
      <c r="AW460" s="116"/>
      <c r="AX460" s="116"/>
      <c r="AY460" s="116"/>
      <c r="AZ460" s="116"/>
      <c r="BA460" s="116"/>
      <c r="BB460" s="116"/>
      <c r="BC460" s="116"/>
      <c r="BD460" s="116"/>
      <c r="BE460" s="116"/>
      <c r="BF460" s="116"/>
      <c r="BG460" s="116"/>
      <c r="BH460" s="116"/>
      <c r="BI460" s="116"/>
      <c r="BJ460" s="116"/>
      <c r="BK460" s="116"/>
      <c r="BL460" s="116"/>
      <c r="BM460" s="116"/>
      <c r="BN460" s="116"/>
      <c r="BO460" s="116"/>
      <c r="BP460" s="116"/>
      <c r="BQ460" s="116"/>
      <c r="BR460" s="116"/>
      <c r="BS460" s="116"/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</row>
    <row r="461" spans="1:130" x14ac:dyDescent="0.3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  <c r="AE461" s="116"/>
      <c r="AF461" s="116"/>
      <c r="AG461" s="116"/>
      <c r="AH461" s="116"/>
      <c r="AI461" s="116"/>
      <c r="AJ461" s="116"/>
      <c r="AK461" s="116"/>
      <c r="AL461" s="116"/>
      <c r="AM461" s="116"/>
      <c r="AN461" s="116"/>
      <c r="AO461" s="116"/>
      <c r="AP461" s="116"/>
      <c r="AQ461" s="116"/>
      <c r="AR461" s="116"/>
      <c r="AS461" s="116"/>
      <c r="AT461" s="116"/>
      <c r="AU461" s="116"/>
      <c r="AV461" s="116"/>
      <c r="AW461" s="116"/>
      <c r="AX461" s="116"/>
      <c r="AY461" s="116"/>
      <c r="AZ461" s="116"/>
      <c r="BA461" s="116"/>
      <c r="BB461" s="116"/>
      <c r="BC461" s="116"/>
      <c r="BD461" s="116"/>
      <c r="BE461" s="116"/>
      <c r="BF461" s="116"/>
      <c r="BG461" s="116"/>
      <c r="BH461" s="116"/>
      <c r="BI461" s="116"/>
      <c r="BJ461" s="116"/>
      <c r="BK461" s="116"/>
      <c r="BL461" s="116"/>
      <c r="BM461" s="116"/>
      <c r="BN461" s="116"/>
      <c r="BO461" s="116"/>
      <c r="BP461" s="116"/>
      <c r="BQ461" s="116"/>
      <c r="BR461" s="116"/>
      <c r="BS461" s="116"/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</row>
    <row r="462" spans="1:130" x14ac:dyDescent="0.3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  <c r="AE462" s="116"/>
      <c r="AF462" s="116"/>
      <c r="AG462" s="116"/>
      <c r="AH462" s="116"/>
      <c r="AI462" s="116"/>
      <c r="AJ462" s="116"/>
      <c r="AK462" s="116"/>
      <c r="AL462" s="116"/>
      <c r="AM462" s="116"/>
      <c r="AN462" s="116"/>
      <c r="AO462" s="116"/>
      <c r="AP462" s="116"/>
      <c r="AQ462" s="116"/>
      <c r="AR462" s="116"/>
      <c r="AS462" s="116"/>
      <c r="AT462" s="116"/>
      <c r="AU462" s="116"/>
      <c r="AV462" s="116"/>
      <c r="AW462" s="116"/>
      <c r="AX462" s="116"/>
      <c r="AY462" s="116"/>
      <c r="AZ462" s="116"/>
      <c r="BA462" s="116"/>
      <c r="BB462" s="116"/>
      <c r="BC462" s="116"/>
      <c r="BD462" s="116"/>
      <c r="BE462" s="116"/>
      <c r="BF462" s="116"/>
      <c r="BG462" s="116"/>
      <c r="BH462" s="116"/>
      <c r="BI462" s="116"/>
      <c r="BJ462" s="116"/>
      <c r="BK462" s="116"/>
      <c r="BL462" s="116"/>
      <c r="BM462" s="116"/>
      <c r="BN462" s="116"/>
      <c r="BO462" s="116"/>
      <c r="BP462" s="116"/>
      <c r="BQ462" s="116"/>
      <c r="BR462" s="116"/>
      <c r="BS462" s="116"/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</row>
    <row r="463" spans="1:130" x14ac:dyDescent="0.3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  <c r="AE463" s="116"/>
      <c r="AF463" s="116"/>
      <c r="AG463" s="116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</row>
    <row r="464" spans="1:130" x14ac:dyDescent="0.3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  <c r="AE464" s="116"/>
      <c r="AF464" s="116"/>
      <c r="AG464" s="116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</row>
    <row r="465" spans="1:130" x14ac:dyDescent="0.3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  <c r="AE465" s="116"/>
      <c r="AF465" s="116"/>
      <c r="AG465" s="116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</row>
    <row r="466" spans="1:130" x14ac:dyDescent="0.3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  <c r="AE466" s="116"/>
      <c r="AF466" s="116"/>
      <c r="AG466" s="116"/>
      <c r="AH466" s="116"/>
      <c r="AI466" s="116"/>
      <c r="AJ466" s="116"/>
      <c r="AK466" s="116"/>
      <c r="AL466" s="116"/>
      <c r="AM466" s="116"/>
      <c r="AN466" s="116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  <c r="BF466" s="116"/>
      <c r="BG466" s="116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</row>
    <row r="467" spans="1:130" x14ac:dyDescent="0.3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  <c r="AE467" s="116"/>
      <c r="AF467" s="116"/>
      <c r="AG467" s="116"/>
      <c r="AH467" s="116"/>
      <c r="AI467" s="116"/>
      <c r="AJ467" s="116"/>
      <c r="AK467" s="116"/>
      <c r="AL467" s="116"/>
      <c r="AM467" s="116"/>
      <c r="AN467" s="116"/>
      <c r="AO467" s="116"/>
      <c r="AP467" s="116"/>
      <c r="AQ467" s="116"/>
      <c r="AR467" s="116"/>
      <c r="AS467" s="116"/>
      <c r="AT467" s="116"/>
      <c r="AU467" s="116"/>
      <c r="AV467" s="116"/>
      <c r="AW467" s="116"/>
      <c r="AX467" s="116"/>
      <c r="AY467" s="116"/>
      <c r="AZ467" s="116"/>
      <c r="BA467" s="116"/>
      <c r="BB467" s="116"/>
      <c r="BC467" s="116"/>
      <c r="BD467" s="116"/>
      <c r="BE467" s="116"/>
      <c r="BF467" s="116"/>
      <c r="BG467" s="116"/>
      <c r="BH467" s="116"/>
      <c r="BI467" s="116"/>
      <c r="BJ467" s="116"/>
      <c r="BK467" s="116"/>
      <c r="BL467" s="116"/>
      <c r="BM467" s="116"/>
      <c r="BN467" s="116"/>
      <c r="BO467" s="116"/>
      <c r="BP467" s="116"/>
      <c r="BQ467" s="116"/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</row>
    <row r="468" spans="1:130" x14ac:dyDescent="0.3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  <c r="AE468" s="116"/>
      <c r="AF468" s="116"/>
      <c r="AG468" s="116"/>
      <c r="AH468" s="116"/>
      <c r="AI468" s="116"/>
      <c r="AJ468" s="116"/>
      <c r="AK468" s="116"/>
      <c r="AL468" s="116"/>
      <c r="AM468" s="116"/>
      <c r="AN468" s="116"/>
      <c r="AO468" s="116"/>
      <c r="AP468" s="116"/>
      <c r="AQ468" s="116"/>
      <c r="AR468" s="116"/>
      <c r="AS468" s="116"/>
      <c r="AT468" s="116"/>
      <c r="AU468" s="116"/>
      <c r="AV468" s="116"/>
      <c r="AW468" s="116"/>
      <c r="AX468" s="116"/>
      <c r="AY468" s="116"/>
      <c r="AZ468" s="116"/>
      <c r="BA468" s="116"/>
      <c r="BB468" s="116"/>
      <c r="BC468" s="116"/>
      <c r="BD468" s="116"/>
      <c r="BE468" s="116"/>
      <c r="BF468" s="116"/>
      <c r="BG468" s="116"/>
      <c r="BH468" s="116"/>
      <c r="BI468" s="116"/>
      <c r="BJ468" s="116"/>
      <c r="BK468" s="116"/>
      <c r="BL468" s="116"/>
      <c r="BM468" s="116"/>
      <c r="BN468" s="116"/>
      <c r="BO468" s="116"/>
      <c r="BP468" s="116"/>
      <c r="BQ468" s="116"/>
      <c r="BR468" s="116"/>
      <c r="BS468" s="116"/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</row>
    <row r="469" spans="1:130" x14ac:dyDescent="0.3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  <c r="AE469" s="116"/>
      <c r="AF469" s="116"/>
      <c r="AG469" s="116"/>
      <c r="AH469" s="116"/>
      <c r="AI469" s="116"/>
      <c r="AJ469" s="116"/>
      <c r="AK469" s="116"/>
      <c r="AL469" s="116"/>
      <c r="AM469" s="116"/>
      <c r="AN469" s="116"/>
      <c r="AO469" s="116"/>
      <c r="AP469" s="116"/>
      <c r="AQ469" s="116"/>
      <c r="AR469" s="116"/>
      <c r="AS469" s="116"/>
      <c r="AT469" s="116"/>
      <c r="AU469" s="116"/>
      <c r="AV469" s="116"/>
      <c r="AW469" s="116"/>
      <c r="AX469" s="116"/>
      <c r="AY469" s="116"/>
      <c r="AZ469" s="116"/>
      <c r="BA469" s="116"/>
      <c r="BB469" s="116"/>
      <c r="BC469" s="116"/>
      <c r="BD469" s="116"/>
      <c r="BE469" s="116"/>
      <c r="BF469" s="116"/>
      <c r="BG469" s="116"/>
      <c r="BH469" s="116"/>
      <c r="BI469" s="116"/>
      <c r="BJ469" s="116"/>
      <c r="BK469" s="116"/>
      <c r="BL469" s="116"/>
      <c r="BM469" s="116"/>
      <c r="BN469" s="116"/>
      <c r="BO469" s="116"/>
      <c r="BP469" s="116"/>
      <c r="BQ469" s="116"/>
      <c r="BR469" s="116"/>
      <c r="BS469" s="116"/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</row>
    <row r="470" spans="1:130" x14ac:dyDescent="0.3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  <c r="AE470" s="116"/>
      <c r="AF470" s="116"/>
      <c r="AG470" s="116"/>
      <c r="AH470" s="116"/>
      <c r="AI470" s="116"/>
      <c r="AJ470" s="116"/>
      <c r="AK470" s="116"/>
      <c r="AL470" s="116"/>
      <c r="AM470" s="116"/>
      <c r="AN470" s="116"/>
      <c r="AO470" s="116"/>
      <c r="AP470" s="116"/>
      <c r="AQ470" s="116"/>
      <c r="AR470" s="116"/>
      <c r="AS470" s="116"/>
      <c r="AT470" s="116"/>
      <c r="AU470" s="116"/>
      <c r="AV470" s="116"/>
      <c r="AW470" s="116"/>
      <c r="AX470" s="116"/>
      <c r="AY470" s="116"/>
      <c r="AZ470" s="116"/>
      <c r="BA470" s="116"/>
      <c r="BB470" s="116"/>
      <c r="BC470" s="116"/>
      <c r="BD470" s="116"/>
      <c r="BE470" s="116"/>
      <c r="BF470" s="116"/>
      <c r="BG470" s="116"/>
      <c r="BH470" s="116"/>
      <c r="BI470" s="116"/>
      <c r="BJ470" s="116"/>
      <c r="BK470" s="116"/>
      <c r="BL470" s="116"/>
      <c r="BM470" s="116"/>
      <c r="BN470" s="116"/>
      <c r="BO470" s="116"/>
      <c r="BP470" s="116"/>
      <c r="BQ470" s="116"/>
      <c r="BR470" s="116"/>
      <c r="BS470" s="116"/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</row>
    <row r="471" spans="1:130" x14ac:dyDescent="0.3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  <c r="AE471" s="116"/>
      <c r="AF471" s="116"/>
      <c r="AG471" s="116"/>
      <c r="AH471" s="116"/>
      <c r="AI471" s="116"/>
      <c r="AJ471" s="116"/>
      <c r="AK471" s="116"/>
      <c r="AL471" s="116"/>
      <c r="AM471" s="116"/>
      <c r="AN471" s="116"/>
      <c r="AO471" s="116"/>
      <c r="AP471" s="116"/>
      <c r="AQ471" s="116"/>
      <c r="AR471" s="116"/>
      <c r="AS471" s="116"/>
      <c r="AT471" s="116"/>
      <c r="AU471" s="116"/>
      <c r="AV471" s="116"/>
      <c r="AW471" s="116"/>
      <c r="AX471" s="116"/>
      <c r="AY471" s="116"/>
      <c r="AZ471" s="116"/>
      <c r="BA471" s="116"/>
      <c r="BB471" s="116"/>
      <c r="BC471" s="116"/>
      <c r="BD471" s="116"/>
      <c r="BE471" s="116"/>
      <c r="BF471" s="116"/>
      <c r="BG471" s="116"/>
      <c r="BH471" s="116"/>
      <c r="BI471" s="116"/>
      <c r="BJ471" s="116"/>
      <c r="BK471" s="116"/>
      <c r="BL471" s="116"/>
      <c r="BM471" s="116"/>
      <c r="BN471" s="116"/>
      <c r="BO471" s="116"/>
      <c r="BP471" s="116"/>
      <c r="BQ471" s="116"/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</row>
    <row r="472" spans="1:130" x14ac:dyDescent="0.3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116"/>
      <c r="AE472" s="116"/>
      <c r="AF472" s="116"/>
      <c r="AG472" s="116"/>
      <c r="AH472" s="116"/>
      <c r="AI472" s="116"/>
      <c r="AJ472" s="116"/>
      <c r="AK472" s="116"/>
      <c r="AL472" s="116"/>
      <c r="AM472" s="116"/>
      <c r="AN472" s="116"/>
      <c r="AO472" s="116"/>
      <c r="AP472" s="116"/>
      <c r="AQ472" s="116"/>
      <c r="AR472" s="116"/>
      <c r="AS472" s="116"/>
      <c r="AT472" s="116"/>
      <c r="AU472" s="116"/>
      <c r="AV472" s="116"/>
      <c r="AW472" s="116"/>
      <c r="AX472" s="116"/>
      <c r="AY472" s="116"/>
      <c r="AZ472" s="116"/>
      <c r="BA472" s="116"/>
      <c r="BB472" s="116"/>
      <c r="BC472" s="116"/>
      <c r="BD472" s="116"/>
      <c r="BE472" s="116"/>
      <c r="BF472" s="116"/>
      <c r="BG472" s="116"/>
      <c r="BH472" s="116"/>
      <c r="BI472" s="116"/>
      <c r="BJ472" s="116"/>
      <c r="BK472" s="116"/>
      <c r="BL472" s="116"/>
      <c r="BM472" s="116"/>
      <c r="BN472" s="116"/>
      <c r="BO472" s="116"/>
      <c r="BP472" s="116"/>
      <c r="BQ472" s="116"/>
      <c r="BR472" s="116"/>
      <c r="BS472" s="116"/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</row>
    <row r="473" spans="1:130" x14ac:dyDescent="0.3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116"/>
      <c r="AE473" s="116"/>
      <c r="AF473" s="116"/>
      <c r="AG473" s="116"/>
      <c r="AH473" s="116"/>
      <c r="AI473" s="116"/>
      <c r="AJ473" s="116"/>
      <c r="AK473" s="116"/>
      <c r="AL473" s="116"/>
      <c r="AM473" s="116"/>
      <c r="AN473" s="116"/>
      <c r="AO473" s="116"/>
      <c r="AP473" s="116"/>
      <c r="AQ473" s="116"/>
      <c r="AR473" s="116"/>
      <c r="AS473" s="116"/>
      <c r="AT473" s="116"/>
      <c r="AU473" s="116"/>
      <c r="AV473" s="116"/>
      <c r="AW473" s="116"/>
      <c r="AX473" s="116"/>
      <c r="AY473" s="116"/>
      <c r="AZ473" s="116"/>
      <c r="BA473" s="116"/>
      <c r="BB473" s="116"/>
      <c r="BC473" s="116"/>
      <c r="BD473" s="116"/>
      <c r="BE473" s="116"/>
      <c r="BF473" s="116"/>
      <c r="BG473" s="116"/>
      <c r="BH473" s="116"/>
      <c r="BI473" s="116"/>
      <c r="BJ473" s="116"/>
      <c r="BK473" s="116"/>
      <c r="BL473" s="116"/>
      <c r="BM473" s="116"/>
      <c r="BN473" s="116"/>
      <c r="BO473" s="116"/>
      <c r="BP473" s="116"/>
      <c r="BQ473" s="116"/>
      <c r="BR473" s="116"/>
      <c r="BS473" s="116"/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</row>
    <row r="474" spans="1:130" x14ac:dyDescent="0.3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  <c r="AE474" s="116"/>
      <c r="AF474" s="116"/>
      <c r="AG474" s="116"/>
      <c r="AH474" s="116"/>
      <c r="AI474" s="116"/>
      <c r="AJ474" s="116"/>
      <c r="AK474" s="116"/>
      <c r="AL474" s="116"/>
      <c r="AM474" s="116"/>
      <c r="AN474" s="116"/>
      <c r="AO474" s="116"/>
      <c r="AP474" s="116"/>
      <c r="AQ474" s="116"/>
      <c r="AR474" s="116"/>
      <c r="AS474" s="116"/>
      <c r="AT474" s="116"/>
      <c r="AU474" s="116"/>
      <c r="AV474" s="116"/>
      <c r="AW474" s="116"/>
      <c r="AX474" s="116"/>
      <c r="AY474" s="116"/>
      <c r="AZ474" s="116"/>
      <c r="BA474" s="116"/>
      <c r="BB474" s="116"/>
      <c r="BC474" s="116"/>
      <c r="BD474" s="116"/>
      <c r="BE474" s="116"/>
      <c r="BF474" s="116"/>
      <c r="BG474" s="116"/>
      <c r="BH474" s="116"/>
      <c r="BI474" s="116"/>
      <c r="BJ474" s="116"/>
      <c r="BK474" s="116"/>
      <c r="BL474" s="116"/>
      <c r="BM474" s="116"/>
      <c r="BN474" s="116"/>
      <c r="BO474" s="116"/>
      <c r="BP474" s="116"/>
      <c r="BQ474" s="116"/>
      <c r="BR474" s="116"/>
      <c r="BS474" s="116"/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</row>
    <row r="475" spans="1:130" x14ac:dyDescent="0.3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116"/>
      <c r="AE475" s="116"/>
      <c r="AF475" s="116"/>
      <c r="AG475" s="116"/>
      <c r="AH475" s="116"/>
      <c r="AI475" s="116"/>
      <c r="AJ475" s="116"/>
      <c r="AK475" s="116"/>
      <c r="AL475" s="116"/>
      <c r="AM475" s="116"/>
      <c r="AN475" s="116"/>
      <c r="AO475" s="116"/>
      <c r="AP475" s="116"/>
      <c r="AQ475" s="116"/>
      <c r="AR475" s="116"/>
      <c r="AS475" s="116"/>
      <c r="AT475" s="116"/>
      <c r="AU475" s="116"/>
      <c r="AV475" s="116"/>
      <c r="AW475" s="116"/>
      <c r="AX475" s="116"/>
      <c r="AY475" s="116"/>
      <c r="AZ475" s="116"/>
      <c r="BA475" s="116"/>
      <c r="BB475" s="116"/>
      <c r="BC475" s="116"/>
      <c r="BD475" s="116"/>
      <c r="BE475" s="116"/>
      <c r="BF475" s="116"/>
      <c r="BG475" s="116"/>
      <c r="BH475" s="116"/>
      <c r="BI475" s="116"/>
      <c r="BJ475" s="116"/>
      <c r="BK475" s="116"/>
      <c r="BL475" s="116"/>
      <c r="BM475" s="116"/>
      <c r="BN475" s="116"/>
      <c r="BO475" s="116"/>
      <c r="BP475" s="116"/>
      <c r="BQ475" s="116"/>
      <c r="BR475" s="116"/>
      <c r="BS475" s="116"/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</row>
    <row r="476" spans="1:130" x14ac:dyDescent="0.3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  <c r="AE476" s="116"/>
      <c r="AF476" s="116"/>
      <c r="AG476" s="116"/>
      <c r="AH476" s="116"/>
      <c r="AI476" s="116"/>
      <c r="AJ476" s="116"/>
      <c r="AK476" s="116"/>
      <c r="AL476" s="116"/>
      <c r="AM476" s="116"/>
      <c r="AN476" s="116"/>
      <c r="AO476" s="116"/>
      <c r="AP476" s="116"/>
      <c r="AQ476" s="116"/>
      <c r="AR476" s="116"/>
      <c r="AS476" s="116"/>
      <c r="AT476" s="116"/>
      <c r="AU476" s="116"/>
      <c r="AV476" s="116"/>
      <c r="AW476" s="116"/>
      <c r="AX476" s="116"/>
      <c r="AY476" s="116"/>
      <c r="AZ476" s="116"/>
      <c r="BA476" s="116"/>
      <c r="BB476" s="116"/>
      <c r="BC476" s="116"/>
      <c r="BD476" s="116"/>
      <c r="BE476" s="116"/>
      <c r="BF476" s="116"/>
      <c r="BG476" s="116"/>
      <c r="BH476" s="116"/>
      <c r="BI476" s="116"/>
      <c r="BJ476" s="116"/>
      <c r="BK476" s="116"/>
      <c r="BL476" s="116"/>
      <c r="BM476" s="116"/>
      <c r="BN476" s="116"/>
      <c r="BO476" s="116"/>
      <c r="BP476" s="116"/>
      <c r="BQ476" s="116"/>
      <c r="BR476" s="116"/>
      <c r="BS476" s="116"/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</row>
    <row r="477" spans="1:130" x14ac:dyDescent="0.3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116"/>
      <c r="AE477" s="116"/>
      <c r="AF477" s="116"/>
      <c r="AG477" s="116"/>
      <c r="AH477" s="116"/>
      <c r="AI477" s="116"/>
      <c r="AJ477" s="116"/>
      <c r="AK477" s="116"/>
      <c r="AL477" s="116"/>
      <c r="AM477" s="116"/>
      <c r="AN477" s="116"/>
      <c r="AO477" s="116"/>
      <c r="AP477" s="116"/>
      <c r="AQ477" s="116"/>
      <c r="AR477" s="116"/>
      <c r="AS477" s="116"/>
      <c r="AT477" s="116"/>
      <c r="AU477" s="116"/>
      <c r="AV477" s="116"/>
      <c r="AW477" s="116"/>
      <c r="AX477" s="116"/>
      <c r="AY477" s="116"/>
      <c r="AZ477" s="116"/>
      <c r="BA477" s="116"/>
      <c r="BB477" s="116"/>
      <c r="BC477" s="116"/>
      <c r="BD477" s="116"/>
      <c r="BE477" s="116"/>
      <c r="BF477" s="116"/>
      <c r="BG477" s="116"/>
      <c r="BH477" s="116"/>
      <c r="BI477" s="116"/>
      <c r="BJ477" s="116"/>
      <c r="BK477" s="116"/>
      <c r="BL477" s="116"/>
      <c r="BM477" s="116"/>
      <c r="BN477" s="116"/>
      <c r="BO477" s="116"/>
      <c r="BP477" s="116"/>
      <c r="BQ477" s="116"/>
      <c r="BR477" s="116"/>
      <c r="BS477" s="116"/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</row>
    <row r="478" spans="1:130" x14ac:dyDescent="0.3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  <c r="AE478" s="116"/>
      <c r="AF478" s="116"/>
      <c r="AG478" s="116"/>
      <c r="AH478" s="116"/>
      <c r="AI478" s="116"/>
      <c r="AJ478" s="116"/>
      <c r="AK478" s="116"/>
      <c r="AL478" s="116"/>
      <c r="AM478" s="116"/>
      <c r="AN478" s="116"/>
      <c r="AO478" s="116"/>
      <c r="AP478" s="116"/>
      <c r="AQ478" s="116"/>
      <c r="AR478" s="116"/>
      <c r="AS478" s="116"/>
      <c r="AT478" s="116"/>
      <c r="AU478" s="116"/>
      <c r="AV478" s="116"/>
      <c r="AW478" s="116"/>
      <c r="AX478" s="116"/>
      <c r="AY478" s="116"/>
      <c r="AZ478" s="116"/>
      <c r="BA478" s="116"/>
      <c r="BB478" s="116"/>
      <c r="BC478" s="116"/>
      <c r="BD478" s="116"/>
      <c r="BE478" s="116"/>
      <c r="BF478" s="116"/>
      <c r="BG478" s="116"/>
      <c r="BH478" s="116"/>
      <c r="BI478" s="116"/>
      <c r="BJ478" s="116"/>
      <c r="BK478" s="116"/>
      <c r="BL478" s="116"/>
      <c r="BM478" s="116"/>
      <c r="BN478" s="116"/>
      <c r="BO478" s="116"/>
      <c r="BP478" s="116"/>
      <c r="BQ478" s="116"/>
      <c r="BR478" s="116"/>
      <c r="BS478" s="116"/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</row>
    <row r="479" spans="1:130" x14ac:dyDescent="0.3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116"/>
      <c r="AE479" s="116"/>
      <c r="AF479" s="116"/>
      <c r="AG479" s="116"/>
      <c r="AH479" s="116"/>
      <c r="AI479" s="116"/>
      <c r="AJ479" s="116"/>
      <c r="AK479" s="116"/>
      <c r="AL479" s="116"/>
      <c r="AM479" s="116"/>
      <c r="AN479" s="116"/>
      <c r="AO479" s="116"/>
      <c r="AP479" s="116"/>
      <c r="AQ479" s="116"/>
      <c r="AR479" s="116"/>
      <c r="AS479" s="116"/>
      <c r="AT479" s="116"/>
      <c r="AU479" s="116"/>
      <c r="AV479" s="116"/>
      <c r="AW479" s="116"/>
      <c r="AX479" s="116"/>
      <c r="AY479" s="116"/>
      <c r="AZ479" s="116"/>
      <c r="BA479" s="116"/>
      <c r="BB479" s="116"/>
      <c r="BC479" s="116"/>
      <c r="BD479" s="116"/>
      <c r="BE479" s="116"/>
      <c r="BF479" s="116"/>
      <c r="BG479" s="116"/>
      <c r="BH479" s="116"/>
      <c r="BI479" s="116"/>
      <c r="BJ479" s="116"/>
      <c r="BK479" s="116"/>
      <c r="BL479" s="116"/>
      <c r="BM479" s="116"/>
      <c r="BN479" s="116"/>
      <c r="BO479" s="116"/>
      <c r="BP479" s="116"/>
      <c r="BQ479" s="116"/>
      <c r="BR479" s="116"/>
      <c r="BS479" s="116"/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</row>
    <row r="480" spans="1:130" x14ac:dyDescent="0.3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116"/>
      <c r="AE480" s="116"/>
      <c r="AF480" s="116"/>
      <c r="AG480" s="116"/>
      <c r="AH480" s="116"/>
      <c r="AI480" s="116"/>
      <c r="AJ480" s="116"/>
      <c r="AK480" s="116"/>
      <c r="AL480" s="116"/>
      <c r="AM480" s="116"/>
      <c r="AN480" s="116"/>
      <c r="AO480" s="116"/>
      <c r="AP480" s="116"/>
      <c r="AQ480" s="116"/>
      <c r="AR480" s="116"/>
      <c r="AS480" s="116"/>
      <c r="AT480" s="116"/>
      <c r="AU480" s="116"/>
      <c r="AV480" s="116"/>
      <c r="AW480" s="116"/>
      <c r="AX480" s="116"/>
      <c r="AY480" s="116"/>
      <c r="AZ480" s="116"/>
      <c r="BA480" s="116"/>
      <c r="BB480" s="116"/>
      <c r="BC480" s="116"/>
      <c r="BD480" s="116"/>
      <c r="BE480" s="116"/>
      <c r="BF480" s="116"/>
      <c r="BG480" s="116"/>
      <c r="BH480" s="116"/>
      <c r="BI480" s="116"/>
      <c r="BJ480" s="116"/>
      <c r="BK480" s="116"/>
      <c r="BL480" s="116"/>
      <c r="BM480" s="116"/>
      <c r="BN480" s="116"/>
      <c r="BO480" s="116"/>
      <c r="BP480" s="116"/>
      <c r="BQ480" s="116"/>
      <c r="BR480" s="116"/>
      <c r="BS480" s="116"/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</row>
    <row r="481" spans="1:130" x14ac:dyDescent="0.3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  <c r="AE481" s="116"/>
      <c r="AF481" s="116"/>
      <c r="AG481" s="116"/>
      <c r="AH481" s="116"/>
      <c r="AI481" s="116"/>
      <c r="AJ481" s="116"/>
      <c r="AK481" s="116"/>
      <c r="AL481" s="116"/>
      <c r="AM481" s="116"/>
      <c r="AN481" s="116"/>
      <c r="AO481" s="116"/>
      <c r="AP481" s="116"/>
      <c r="AQ481" s="116"/>
      <c r="AR481" s="116"/>
      <c r="AS481" s="116"/>
      <c r="AT481" s="116"/>
      <c r="AU481" s="116"/>
      <c r="AV481" s="116"/>
      <c r="AW481" s="116"/>
      <c r="AX481" s="116"/>
      <c r="AY481" s="116"/>
      <c r="AZ481" s="116"/>
      <c r="BA481" s="116"/>
      <c r="BB481" s="116"/>
      <c r="BC481" s="116"/>
      <c r="BD481" s="116"/>
      <c r="BE481" s="116"/>
      <c r="BF481" s="116"/>
      <c r="BG481" s="116"/>
      <c r="BH481" s="116"/>
      <c r="BI481" s="116"/>
      <c r="BJ481" s="116"/>
      <c r="BK481" s="116"/>
      <c r="BL481" s="116"/>
      <c r="BM481" s="116"/>
      <c r="BN481" s="116"/>
      <c r="BO481" s="116"/>
      <c r="BP481" s="116"/>
      <c r="BQ481" s="116"/>
      <c r="BR481" s="116"/>
      <c r="BS481" s="116"/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</row>
    <row r="482" spans="1:130" x14ac:dyDescent="0.3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  <c r="AE482" s="116"/>
      <c r="AF482" s="116"/>
      <c r="AG482" s="116"/>
      <c r="AH482" s="116"/>
      <c r="AI482" s="116"/>
      <c r="AJ482" s="116"/>
      <c r="AK482" s="116"/>
      <c r="AL482" s="116"/>
      <c r="AM482" s="116"/>
      <c r="AN482" s="116"/>
      <c r="AO482" s="116"/>
      <c r="AP482" s="116"/>
      <c r="AQ482" s="116"/>
      <c r="AR482" s="116"/>
      <c r="AS482" s="116"/>
      <c r="AT482" s="116"/>
      <c r="AU482" s="116"/>
      <c r="AV482" s="116"/>
      <c r="AW482" s="116"/>
      <c r="AX482" s="116"/>
      <c r="AY482" s="116"/>
      <c r="AZ482" s="116"/>
      <c r="BA482" s="116"/>
      <c r="BB482" s="116"/>
      <c r="BC482" s="116"/>
      <c r="BD482" s="116"/>
      <c r="BE482" s="116"/>
      <c r="BF482" s="116"/>
      <c r="BG482" s="116"/>
      <c r="BH482" s="116"/>
      <c r="BI482" s="116"/>
      <c r="BJ482" s="116"/>
      <c r="BK482" s="116"/>
      <c r="BL482" s="116"/>
      <c r="BM482" s="116"/>
      <c r="BN482" s="116"/>
      <c r="BO482" s="116"/>
      <c r="BP482" s="116"/>
      <c r="BQ482" s="116"/>
      <c r="BR482" s="116"/>
      <c r="BS482" s="116"/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</row>
    <row r="483" spans="1:130" x14ac:dyDescent="0.3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  <c r="AE483" s="116"/>
      <c r="AF483" s="116"/>
      <c r="AG483" s="116"/>
      <c r="AH483" s="116"/>
      <c r="AI483" s="116"/>
      <c r="AJ483" s="116"/>
      <c r="AK483" s="116"/>
      <c r="AL483" s="116"/>
      <c r="AM483" s="116"/>
      <c r="AN483" s="116"/>
      <c r="AO483" s="116"/>
      <c r="AP483" s="116"/>
      <c r="AQ483" s="116"/>
      <c r="AR483" s="116"/>
      <c r="AS483" s="116"/>
      <c r="AT483" s="116"/>
      <c r="AU483" s="116"/>
      <c r="AV483" s="116"/>
      <c r="AW483" s="116"/>
      <c r="AX483" s="116"/>
      <c r="AY483" s="116"/>
      <c r="AZ483" s="116"/>
      <c r="BA483" s="116"/>
      <c r="BB483" s="116"/>
      <c r="BC483" s="116"/>
      <c r="BD483" s="116"/>
      <c r="BE483" s="116"/>
      <c r="BF483" s="116"/>
      <c r="BG483" s="116"/>
      <c r="BH483" s="116"/>
      <c r="BI483" s="116"/>
      <c r="BJ483" s="116"/>
      <c r="BK483" s="116"/>
      <c r="BL483" s="116"/>
      <c r="BM483" s="116"/>
      <c r="BN483" s="116"/>
      <c r="BO483" s="116"/>
      <c r="BP483" s="116"/>
      <c r="BQ483" s="116"/>
      <c r="BR483" s="116"/>
      <c r="BS483" s="116"/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</row>
    <row r="484" spans="1:130" x14ac:dyDescent="0.3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  <c r="AE484" s="116"/>
      <c r="AF484" s="116"/>
      <c r="AG484" s="116"/>
      <c r="AH484" s="116"/>
      <c r="AI484" s="116"/>
      <c r="AJ484" s="116"/>
      <c r="AK484" s="116"/>
      <c r="AL484" s="116"/>
      <c r="AM484" s="116"/>
      <c r="AN484" s="116"/>
      <c r="AO484" s="116"/>
      <c r="AP484" s="116"/>
      <c r="AQ484" s="116"/>
      <c r="AR484" s="116"/>
      <c r="AS484" s="116"/>
      <c r="AT484" s="116"/>
      <c r="AU484" s="116"/>
      <c r="AV484" s="116"/>
      <c r="AW484" s="116"/>
      <c r="AX484" s="116"/>
      <c r="AY484" s="116"/>
      <c r="AZ484" s="116"/>
      <c r="BA484" s="116"/>
      <c r="BB484" s="116"/>
      <c r="BC484" s="116"/>
      <c r="BD484" s="116"/>
      <c r="BE484" s="116"/>
      <c r="BF484" s="116"/>
      <c r="BG484" s="116"/>
      <c r="BH484" s="116"/>
      <c r="BI484" s="116"/>
      <c r="BJ484" s="116"/>
      <c r="BK484" s="116"/>
      <c r="BL484" s="116"/>
      <c r="BM484" s="116"/>
      <c r="BN484" s="116"/>
      <c r="BO484" s="116"/>
      <c r="BP484" s="116"/>
      <c r="BQ484" s="116"/>
      <c r="BR484" s="116"/>
      <c r="BS484" s="116"/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</row>
    <row r="485" spans="1:130" x14ac:dyDescent="0.3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  <c r="AE485" s="116"/>
      <c r="AF485" s="116"/>
      <c r="AG485" s="116"/>
      <c r="AH485" s="116"/>
      <c r="AI485" s="116"/>
      <c r="AJ485" s="116"/>
      <c r="AK485" s="116"/>
      <c r="AL485" s="116"/>
      <c r="AM485" s="116"/>
      <c r="AN485" s="116"/>
      <c r="AO485" s="116"/>
      <c r="AP485" s="116"/>
      <c r="AQ485" s="116"/>
      <c r="AR485" s="116"/>
      <c r="AS485" s="116"/>
      <c r="AT485" s="116"/>
      <c r="AU485" s="116"/>
      <c r="AV485" s="116"/>
      <c r="AW485" s="116"/>
      <c r="AX485" s="116"/>
      <c r="AY485" s="116"/>
      <c r="AZ485" s="116"/>
      <c r="BA485" s="116"/>
      <c r="BB485" s="116"/>
      <c r="BC485" s="116"/>
      <c r="BD485" s="116"/>
      <c r="BE485" s="116"/>
      <c r="BF485" s="116"/>
      <c r="BG485" s="116"/>
      <c r="BH485" s="116"/>
      <c r="BI485" s="116"/>
      <c r="BJ485" s="116"/>
      <c r="BK485" s="116"/>
      <c r="BL485" s="116"/>
      <c r="BM485" s="116"/>
      <c r="BN485" s="116"/>
      <c r="BO485" s="116"/>
      <c r="BP485" s="116"/>
      <c r="BQ485" s="116"/>
      <c r="BR485" s="116"/>
      <c r="BS485" s="116"/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</row>
    <row r="486" spans="1:130" x14ac:dyDescent="0.3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  <c r="AE486" s="116"/>
      <c r="AF486" s="116"/>
      <c r="AG486" s="116"/>
      <c r="AH486" s="116"/>
      <c r="AI486" s="116"/>
      <c r="AJ486" s="116"/>
      <c r="AK486" s="116"/>
      <c r="AL486" s="116"/>
      <c r="AM486" s="116"/>
      <c r="AN486" s="116"/>
      <c r="AO486" s="116"/>
      <c r="AP486" s="116"/>
      <c r="AQ486" s="116"/>
      <c r="AR486" s="116"/>
      <c r="AS486" s="116"/>
      <c r="AT486" s="116"/>
      <c r="AU486" s="116"/>
      <c r="AV486" s="116"/>
      <c r="AW486" s="116"/>
      <c r="AX486" s="116"/>
      <c r="AY486" s="116"/>
      <c r="AZ486" s="116"/>
      <c r="BA486" s="116"/>
      <c r="BB486" s="116"/>
      <c r="BC486" s="116"/>
      <c r="BD486" s="116"/>
      <c r="BE486" s="116"/>
      <c r="BF486" s="116"/>
      <c r="BG486" s="116"/>
      <c r="BH486" s="116"/>
      <c r="BI486" s="116"/>
      <c r="BJ486" s="116"/>
      <c r="BK486" s="116"/>
      <c r="BL486" s="116"/>
      <c r="BM486" s="116"/>
      <c r="BN486" s="116"/>
      <c r="BO486" s="116"/>
      <c r="BP486" s="116"/>
      <c r="BQ486" s="116"/>
      <c r="BR486" s="116"/>
      <c r="BS486" s="116"/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</row>
    <row r="487" spans="1:130" x14ac:dyDescent="0.3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  <c r="AE487" s="116"/>
      <c r="AF487" s="116"/>
      <c r="AG487" s="116"/>
      <c r="AH487" s="116"/>
      <c r="AI487" s="116"/>
      <c r="AJ487" s="116"/>
      <c r="AK487" s="116"/>
      <c r="AL487" s="116"/>
      <c r="AM487" s="116"/>
      <c r="AN487" s="116"/>
      <c r="AO487" s="116"/>
      <c r="AP487" s="116"/>
      <c r="AQ487" s="116"/>
      <c r="AR487" s="116"/>
      <c r="AS487" s="116"/>
      <c r="AT487" s="116"/>
      <c r="AU487" s="116"/>
      <c r="AV487" s="116"/>
      <c r="AW487" s="116"/>
      <c r="AX487" s="116"/>
      <c r="AY487" s="116"/>
      <c r="AZ487" s="116"/>
      <c r="BA487" s="116"/>
      <c r="BB487" s="116"/>
      <c r="BC487" s="116"/>
      <c r="BD487" s="116"/>
      <c r="BE487" s="116"/>
      <c r="BF487" s="116"/>
      <c r="BG487" s="116"/>
      <c r="BH487" s="116"/>
      <c r="BI487" s="116"/>
      <c r="BJ487" s="116"/>
      <c r="BK487" s="116"/>
      <c r="BL487" s="116"/>
      <c r="BM487" s="116"/>
      <c r="BN487" s="116"/>
      <c r="BO487" s="116"/>
      <c r="BP487" s="116"/>
      <c r="BQ487" s="116"/>
      <c r="BR487" s="116"/>
      <c r="BS487" s="116"/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</row>
    <row r="488" spans="1:130" x14ac:dyDescent="0.3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  <c r="AE488" s="116"/>
      <c r="AF488" s="116"/>
      <c r="AG488" s="116"/>
      <c r="AH488" s="116"/>
      <c r="AI488" s="116"/>
      <c r="AJ488" s="116"/>
      <c r="AK488" s="116"/>
      <c r="AL488" s="116"/>
      <c r="AM488" s="116"/>
      <c r="AN488" s="116"/>
      <c r="AO488" s="116"/>
      <c r="AP488" s="116"/>
      <c r="AQ488" s="116"/>
      <c r="AR488" s="116"/>
      <c r="AS488" s="116"/>
      <c r="AT488" s="116"/>
      <c r="AU488" s="116"/>
      <c r="AV488" s="116"/>
      <c r="AW488" s="116"/>
      <c r="AX488" s="116"/>
      <c r="AY488" s="116"/>
      <c r="AZ488" s="116"/>
      <c r="BA488" s="116"/>
      <c r="BB488" s="116"/>
      <c r="BC488" s="116"/>
      <c r="BD488" s="116"/>
      <c r="BE488" s="116"/>
      <c r="BF488" s="116"/>
      <c r="BG488" s="116"/>
      <c r="BH488" s="116"/>
      <c r="BI488" s="116"/>
      <c r="BJ488" s="116"/>
      <c r="BK488" s="116"/>
      <c r="BL488" s="116"/>
      <c r="BM488" s="116"/>
      <c r="BN488" s="116"/>
      <c r="BO488" s="116"/>
      <c r="BP488" s="116"/>
      <c r="BQ488" s="116"/>
      <c r="BR488" s="116"/>
      <c r="BS488" s="116"/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</row>
    <row r="489" spans="1:130" x14ac:dyDescent="0.3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  <c r="AE489" s="116"/>
      <c r="AF489" s="116"/>
      <c r="AG489" s="116"/>
      <c r="AH489" s="116"/>
      <c r="AI489" s="116"/>
      <c r="AJ489" s="116"/>
      <c r="AK489" s="116"/>
      <c r="AL489" s="116"/>
      <c r="AM489" s="116"/>
      <c r="AN489" s="116"/>
      <c r="AO489" s="116"/>
      <c r="AP489" s="116"/>
      <c r="AQ489" s="116"/>
      <c r="AR489" s="116"/>
      <c r="AS489" s="116"/>
      <c r="AT489" s="116"/>
      <c r="AU489" s="116"/>
      <c r="AV489" s="116"/>
      <c r="AW489" s="116"/>
      <c r="AX489" s="116"/>
      <c r="AY489" s="116"/>
      <c r="AZ489" s="116"/>
      <c r="BA489" s="116"/>
      <c r="BB489" s="116"/>
      <c r="BC489" s="116"/>
      <c r="BD489" s="116"/>
      <c r="BE489" s="116"/>
      <c r="BF489" s="116"/>
      <c r="BG489" s="116"/>
      <c r="BH489" s="116"/>
      <c r="BI489" s="116"/>
      <c r="BJ489" s="116"/>
      <c r="BK489" s="116"/>
      <c r="BL489" s="116"/>
      <c r="BM489" s="116"/>
      <c r="BN489" s="116"/>
      <c r="BO489" s="116"/>
      <c r="BP489" s="116"/>
      <c r="BQ489" s="116"/>
      <c r="BR489" s="116"/>
      <c r="BS489" s="116"/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</row>
    <row r="490" spans="1:130" x14ac:dyDescent="0.3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  <c r="AE490" s="116"/>
      <c r="AF490" s="116"/>
      <c r="AG490" s="116"/>
      <c r="AH490" s="116"/>
      <c r="AI490" s="116"/>
      <c r="AJ490" s="116"/>
      <c r="AK490" s="116"/>
      <c r="AL490" s="116"/>
      <c r="AM490" s="116"/>
      <c r="AN490" s="116"/>
      <c r="AO490" s="116"/>
      <c r="AP490" s="116"/>
      <c r="AQ490" s="116"/>
      <c r="AR490" s="116"/>
      <c r="AS490" s="116"/>
      <c r="AT490" s="116"/>
      <c r="AU490" s="116"/>
      <c r="AV490" s="116"/>
      <c r="AW490" s="116"/>
      <c r="AX490" s="116"/>
      <c r="AY490" s="116"/>
      <c r="AZ490" s="116"/>
      <c r="BA490" s="116"/>
      <c r="BB490" s="116"/>
      <c r="BC490" s="116"/>
      <c r="BD490" s="116"/>
      <c r="BE490" s="116"/>
      <c r="BF490" s="116"/>
      <c r="BG490" s="116"/>
      <c r="BH490" s="116"/>
      <c r="BI490" s="116"/>
      <c r="BJ490" s="116"/>
      <c r="BK490" s="116"/>
      <c r="BL490" s="116"/>
      <c r="BM490" s="116"/>
      <c r="BN490" s="116"/>
      <c r="BO490" s="116"/>
      <c r="BP490" s="116"/>
      <c r="BQ490" s="116"/>
      <c r="BR490" s="116"/>
      <c r="BS490" s="116"/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</row>
    <row r="491" spans="1:130" x14ac:dyDescent="0.3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  <c r="BB491" s="116"/>
      <c r="BC491" s="116"/>
      <c r="BD491" s="116"/>
      <c r="BE491" s="116"/>
      <c r="BF491" s="116"/>
      <c r="BG491" s="116"/>
      <c r="BH491" s="116"/>
      <c r="BI491" s="116"/>
      <c r="BJ491" s="116"/>
      <c r="BK491" s="116"/>
      <c r="BL491" s="116"/>
      <c r="BM491" s="116"/>
      <c r="BN491" s="116"/>
      <c r="BO491" s="116"/>
      <c r="BP491" s="116"/>
      <c r="BQ491" s="116"/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</row>
    <row r="492" spans="1:130" x14ac:dyDescent="0.3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  <c r="AE492" s="116"/>
      <c r="AF492" s="116"/>
      <c r="AG492" s="116"/>
      <c r="AH492" s="116"/>
      <c r="AI492" s="116"/>
      <c r="AJ492" s="116"/>
      <c r="AK492" s="116"/>
      <c r="AL492" s="116"/>
      <c r="AM492" s="116"/>
      <c r="AN492" s="116"/>
      <c r="AO492" s="116"/>
      <c r="AP492" s="116"/>
      <c r="AQ492" s="116"/>
      <c r="AR492" s="116"/>
      <c r="AS492" s="116"/>
      <c r="AT492" s="116"/>
      <c r="AU492" s="116"/>
      <c r="AV492" s="116"/>
      <c r="AW492" s="116"/>
      <c r="AX492" s="116"/>
      <c r="AY492" s="116"/>
      <c r="AZ492" s="116"/>
      <c r="BA492" s="116"/>
      <c r="BB492" s="116"/>
      <c r="BC492" s="116"/>
      <c r="BD492" s="116"/>
      <c r="BE492" s="116"/>
      <c r="BF492" s="116"/>
      <c r="BG492" s="116"/>
      <c r="BH492" s="116"/>
      <c r="BI492" s="116"/>
      <c r="BJ492" s="116"/>
      <c r="BK492" s="116"/>
      <c r="BL492" s="116"/>
      <c r="BM492" s="116"/>
      <c r="BN492" s="116"/>
      <c r="BO492" s="116"/>
      <c r="BP492" s="116"/>
      <c r="BQ492" s="116"/>
      <c r="BR492" s="116"/>
      <c r="BS492" s="116"/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</row>
    <row r="493" spans="1:130" x14ac:dyDescent="0.3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  <c r="AE493" s="116"/>
      <c r="AF493" s="116"/>
      <c r="AG493" s="116"/>
      <c r="AH493" s="116"/>
      <c r="AI493" s="116"/>
      <c r="AJ493" s="116"/>
      <c r="AK493" s="116"/>
      <c r="AL493" s="116"/>
      <c r="AM493" s="116"/>
      <c r="AN493" s="116"/>
      <c r="AO493" s="116"/>
      <c r="AP493" s="116"/>
      <c r="AQ493" s="116"/>
      <c r="AR493" s="116"/>
      <c r="AS493" s="116"/>
      <c r="AT493" s="116"/>
      <c r="AU493" s="116"/>
      <c r="AV493" s="116"/>
      <c r="AW493" s="116"/>
      <c r="AX493" s="116"/>
      <c r="AY493" s="116"/>
      <c r="AZ493" s="116"/>
      <c r="BA493" s="116"/>
      <c r="BB493" s="116"/>
      <c r="BC493" s="116"/>
      <c r="BD493" s="116"/>
      <c r="BE493" s="116"/>
      <c r="BF493" s="116"/>
      <c r="BG493" s="116"/>
      <c r="BH493" s="116"/>
      <c r="BI493" s="116"/>
      <c r="BJ493" s="116"/>
      <c r="BK493" s="116"/>
      <c r="BL493" s="116"/>
      <c r="BM493" s="116"/>
      <c r="BN493" s="116"/>
      <c r="BO493" s="116"/>
      <c r="BP493" s="116"/>
      <c r="BQ493" s="116"/>
      <c r="BR493" s="116"/>
      <c r="BS493" s="116"/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</row>
    <row r="494" spans="1:130" x14ac:dyDescent="0.3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  <c r="AE494" s="116"/>
      <c r="AF494" s="116"/>
      <c r="AG494" s="116"/>
      <c r="AH494" s="116"/>
      <c r="AI494" s="116"/>
      <c r="AJ494" s="116"/>
      <c r="AK494" s="116"/>
      <c r="AL494" s="116"/>
      <c r="AM494" s="116"/>
      <c r="AN494" s="116"/>
      <c r="AO494" s="116"/>
      <c r="AP494" s="116"/>
      <c r="AQ494" s="116"/>
      <c r="AR494" s="116"/>
      <c r="AS494" s="116"/>
      <c r="AT494" s="116"/>
      <c r="AU494" s="116"/>
      <c r="AV494" s="116"/>
      <c r="AW494" s="116"/>
      <c r="AX494" s="116"/>
      <c r="AY494" s="116"/>
      <c r="AZ494" s="116"/>
      <c r="BA494" s="116"/>
      <c r="BB494" s="116"/>
      <c r="BC494" s="116"/>
      <c r="BD494" s="116"/>
      <c r="BE494" s="116"/>
      <c r="BF494" s="116"/>
      <c r="BG494" s="116"/>
      <c r="BH494" s="116"/>
      <c r="BI494" s="116"/>
      <c r="BJ494" s="116"/>
      <c r="BK494" s="116"/>
      <c r="BL494" s="116"/>
      <c r="BM494" s="116"/>
      <c r="BN494" s="116"/>
      <c r="BO494" s="116"/>
      <c r="BP494" s="116"/>
      <c r="BQ494" s="116"/>
      <c r="BR494" s="116"/>
      <c r="BS494" s="116"/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</row>
    <row r="495" spans="1:130" x14ac:dyDescent="0.3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116"/>
      <c r="AE495" s="116"/>
      <c r="AF495" s="116"/>
      <c r="AG495" s="116"/>
      <c r="AH495" s="116"/>
      <c r="AI495" s="116"/>
      <c r="AJ495" s="116"/>
      <c r="AK495" s="116"/>
      <c r="AL495" s="116"/>
      <c r="AM495" s="116"/>
      <c r="AN495" s="116"/>
      <c r="AO495" s="116"/>
      <c r="AP495" s="116"/>
      <c r="AQ495" s="116"/>
      <c r="AR495" s="116"/>
      <c r="AS495" s="116"/>
      <c r="AT495" s="116"/>
      <c r="AU495" s="116"/>
      <c r="AV495" s="116"/>
      <c r="AW495" s="116"/>
      <c r="AX495" s="116"/>
      <c r="AY495" s="116"/>
      <c r="AZ495" s="116"/>
      <c r="BA495" s="116"/>
      <c r="BB495" s="116"/>
      <c r="BC495" s="116"/>
      <c r="BD495" s="116"/>
      <c r="BE495" s="116"/>
      <c r="BF495" s="116"/>
      <c r="BG495" s="116"/>
      <c r="BH495" s="116"/>
      <c r="BI495" s="116"/>
      <c r="BJ495" s="116"/>
      <c r="BK495" s="116"/>
      <c r="BL495" s="116"/>
      <c r="BM495" s="116"/>
      <c r="BN495" s="116"/>
      <c r="BO495" s="116"/>
      <c r="BP495" s="116"/>
      <c r="BQ495" s="116"/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</row>
    <row r="496" spans="1:130" x14ac:dyDescent="0.3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116"/>
      <c r="AE496" s="116"/>
      <c r="AF496" s="116"/>
      <c r="AG496" s="116"/>
      <c r="AH496" s="116"/>
      <c r="AI496" s="116"/>
      <c r="AJ496" s="116"/>
      <c r="AK496" s="116"/>
      <c r="AL496" s="116"/>
      <c r="AM496" s="116"/>
      <c r="AN496" s="116"/>
      <c r="AO496" s="116"/>
      <c r="AP496" s="116"/>
      <c r="AQ496" s="116"/>
      <c r="AR496" s="116"/>
      <c r="AS496" s="116"/>
      <c r="AT496" s="116"/>
      <c r="AU496" s="116"/>
      <c r="AV496" s="116"/>
      <c r="AW496" s="116"/>
      <c r="AX496" s="116"/>
      <c r="AY496" s="116"/>
      <c r="AZ496" s="116"/>
      <c r="BA496" s="116"/>
      <c r="BB496" s="116"/>
      <c r="BC496" s="116"/>
      <c r="BD496" s="116"/>
      <c r="BE496" s="116"/>
      <c r="BF496" s="116"/>
      <c r="BG496" s="116"/>
      <c r="BH496" s="116"/>
      <c r="BI496" s="116"/>
      <c r="BJ496" s="116"/>
      <c r="BK496" s="116"/>
      <c r="BL496" s="116"/>
      <c r="BM496" s="116"/>
      <c r="BN496" s="116"/>
      <c r="BO496" s="116"/>
      <c r="BP496" s="116"/>
      <c r="BQ496" s="116"/>
      <c r="BR496" s="116"/>
      <c r="BS496" s="116"/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</row>
    <row r="497" spans="1:130" x14ac:dyDescent="0.3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116"/>
      <c r="AE497" s="116"/>
      <c r="AF497" s="116"/>
      <c r="AG497" s="116"/>
      <c r="AH497" s="116"/>
      <c r="AI497" s="116"/>
      <c r="AJ497" s="116"/>
      <c r="AK497" s="116"/>
      <c r="AL497" s="116"/>
      <c r="AM497" s="116"/>
      <c r="AN497" s="116"/>
      <c r="AO497" s="116"/>
      <c r="AP497" s="116"/>
      <c r="AQ497" s="116"/>
      <c r="AR497" s="116"/>
      <c r="AS497" s="116"/>
      <c r="AT497" s="116"/>
      <c r="AU497" s="116"/>
      <c r="AV497" s="116"/>
      <c r="AW497" s="116"/>
      <c r="AX497" s="116"/>
      <c r="AY497" s="116"/>
      <c r="AZ497" s="116"/>
      <c r="BA497" s="116"/>
      <c r="BB497" s="116"/>
      <c r="BC497" s="116"/>
      <c r="BD497" s="116"/>
      <c r="BE497" s="116"/>
      <c r="BF497" s="116"/>
      <c r="BG497" s="116"/>
      <c r="BH497" s="116"/>
      <c r="BI497" s="116"/>
      <c r="BJ497" s="116"/>
      <c r="BK497" s="116"/>
      <c r="BL497" s="116"/>
      <c r="BM497" s="116"/>
      <c r="BN497" s="116"/>
      <c r="BO497" s="116"/>
      <c r="BP497" s="116"/>
      <c r="BQ497" s="116"/>
      <c r="BR497" s="116"/>
      <c r="BS497" s="116"/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</row>
    <row r="498" spans="1:130" x14ac:dyDescent="0.3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116"/>
      <c r="AE498" s="116"/>
      <c r="AF498" s="116"/>
      <c r="AG498" s="116"/>
      <c r="AH498" s="116"/>
      <c r="AI498" s="116"/>
      <c r="AJ498" s="116"/>
      <c r="AK498" s="116"/>
      <c r="AL498" s="116"/>
      <c r="AM498" s="116"/>
      <c r="AN498" s="116"/>
      <c r="AO498" s="116"/>
      <c r="AP498" s="116"/>
      <c r="AQ498" s="116"/>
      <c r="AR498" s="116"/>
      <c r="AS498" s="116"/>
      <c r="AT498" s="116"/>
      <c r="AU498" s="116"/>
      <c r="AV498" s="116"/>
      <c r="AW498" s="116"/>
      <c r="AX498" s="116"/>
      <c r="AY498" s="116"/>
      <c r="AZ498" s="116"/>
      <c r="BA498" s="116"/>
      <c r="BB498" s="116"/>
      <c r="BC498" s="116"/>
      <c r="BD498" s="116"/>
      <c r="BE498" s="116"/>
      <c r="BF498" s="116"/>
      <c r="BG498" s="116"/>
      <c r="BH498" s="116"/>
      <c r="BI498" s="116"/>
      <c r="BJ498" s="116"/>
      <c r="BK498" s="116"/>
      <c r="BL498" s="116"/>
      <c r="BM498" s="116"/>
      <c r="BN498" s="116"/>
      <c r="BO498" s="116"/>
      <c r="BP498" s="116"/>
      <c r="BQ498" s="116"/>
      <c r="BR498" s="116"/>
      <c r="BS498" s="116"/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</row>
    <row r="499" spans="1:130" x14ac:dyDescent="0.3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116"/>
      <c r="AE499" s="116"/>
      <c r="AF499" s="116"/>
      <c r="AG499" s="116"/>
      <c r="AH499" s="116"/>
      <c r="AI499" s="116"/>
      <c r="AJ499" s="116"/>
      <c r="AK499" s="116"/>
      <c r="AL499" s="116"/>
      <c r="AM499" s="116"/>
      <c r="AN499" s="116"/>
      <c r="AO499" s="116"/>
      <c r="AP499" s="116"/>
      <c r="AQ499" s="116"/>
      <c r="AR499" s="116"/>
      <c r="AS499" s="116"/>
      <c r="AT499" s="116"/>
      <c r="AU499" s="116"/>
      <c r="AV499" s="116"/>
      <c r="AW499" s="116"/>
      <c r="AX499" s="116"/>
      <c r="AY499" s="116"/>
      <c r="AZ499" s="116"/>
      <c r="BA499" s="116"/>
      <c r="BB499" s="116"/>
      <c r="BC499" s="116"/>
      <c r="BD499" s="116"/>
      <c r="BE499" s="116"/>
      <c r="BF499" s="116"/>
      <c r="BG499" s="116"/>
      <c r="BH499" s="116"/>
      <c r="BI499" s="116"/>
      <c r="BJ499" s="116"/>
      <c r="BK499" s="116"/>
      <c r="BL499" s="116"/>
      <c r="BM499" s="116"/>
      <c r="BN499" s="116"/>
      <c r="BO499" s="116"/>
      <c r="BP499" s="116"/>
      <c r="BQ499" s="116"/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</row>
    <row r="500" spans="1:130" x14ac:dyDescent="0.3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116"/>
      <c r="AE500" s="116"/>
      <c r="AF500" s="116"/>
      <c r="AG500" s="116"/>
      <c r="AH500" s="116"/>
      <c r="AI500" s="116"/>
      <c r="AJ500" s="116"/>
      <c r="AK500" s="116"/>
      <c r="AL500" s="116"/>
      <c r="AM500" s="116"/>
      <c r="AN500" s="116"/>
      <c r="AO500" s="116"/>
      <c r="AP500" s="116"/>
      <c r="AQ500" s="116"/>
      <c r="AR500" s="116"/>
      <c r="AS500" s="116"/>
      <c r="AT500" s="116"/>
      <c r="AU500" s="116"/>
      <c r="AV500" s="116"/>
      <c r="AW500" s="116"/>
      <c r="AX500" s="116"/>
      <c r="AY500" s="116"/>
      <c r="AZ500" s="116"/>
      <c r="BA500" s="116"/>
      <c r="BB500" s="116"/>
      <c r="BC500" s="116"/>
      <c r="BD500" s="116"/>
      <c r="BE500" s="116"/>
      <c r="BF500" s="116"/>
      <c r="BG500" s="116"/>
      <c r="BH500" s="116"/>
      <c r="BI500" s="116"/>
      <c r="BJ500" s="116"/>
      <c r="BK500" s="116"/>
      <c r="BL500" s="116"/>
      <c r="BM500" s="116"/>
      <c r="BN500" s="116"/>
      <c r="BO500" s="116"/>
      <c r="BP500" s="116"/>
      <c r="BQ500" s="116"/>
      <c r="BR500" s="116"/>
      <c r="BS500" s="116"/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</row>
    <row r="501" spans="1:130" x14ac:dyDescent="0.3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116"/>
      <c r="AE501" s="116"/>
      <c r="AF501" s="116"/>
      <c r="AG501" s="116"/>
      <c r="AH501" s="116"/>
      <c r="AI501" s="116"/>
      <c r="AJ501" s="116"/>
      <c r="AK501" s="116"/>
      <c r="AL501" s="116"/>
      <c r="AM501" s="116"/>
      <c r="AN501" s="116"/>
      <c r="AO501" s="116"/>
      <c r="AP501" s="116"/>
      <c r="AQ501" s="116"/>
      <c r="AR501" s="116"/>
      <c r="AS501" s="116"/>
      <c r="AT501" s="116"/>
      <c r="AU501" s="116"/>
      <c r="AV501" s="116"/>
      <c r="AW501" s="116"/>
      <c r="AX501" s="116"/>
      <c r="AY501" s="116"/>
      <c r="AZ501" s="116"/>
      <c r="BA501" s="116"/>
      <c r="BB501" s="116"/>
      <c r="BC501" s="116"/>
      <c r="BD501" s="116"/>
      <c r="BE501" s="116"/>
      <c r="BF501" s="116"/>
      <c r="BG501" s="116"/>
      <c r="BH501" s="116"/>
      <c r="BI501" s="116"/>
      <c r="BJ501" s="116"/>
      <c r="BK501" s="116"/>
      <c r="BL501" s="116"/>
      <c r="BM501" s="116"/>
      <c r="BN501" s="116"/>
      <c r="BO501" s="116"/>
      <c r="BP501" s="116"/>
      <c r="BQ501" s="116"/>
      <c r="BR501" s="116"/>
      <c r="BS501" s="116"/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</row>
    <row r="502" spans="1:130" x14ac:dyDescent="0.3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  <c r="AE502" s="116"/>
      <c r="AF502" s="116"/>
      <c r="AG502" s="116"/>
      <c r="AH502" s="116"/>
      <c r="AI502" s="116"/>
      <c r="AJ502" s="116"/>
      <c r="AK502" s="116"/>
      <c r="AL502" s="116"/>
      <c r="AM502" s="116"/>
      <c r="AN502" s="116"/>
      <c r="AO502" s="116"/>
      <c r="AP502" s="116"/>
      <c r="AQ502" s="116"/>
      <c r="AR502" s="116"/>
      <c r="AS502" s="116"/>
      <c r="AT502" s="116"/>
      <c r="AU502" s="116"/>
      <c r="AV502" s="116"/>
      <c r="AW502" s="116"/>
      <c r="AX502" s="116"/>
      <c r="AY502" s="116"/>
      <c r="AZ502" s="116"/>
      <c r="BA502" s="116"/>
      <c r="BB502" s="116"/>
      <c r="BC502" s="116"/>
      <c r="BD502" s="116"/>
      <c r="BE502" s="116"/>
      <c r="BF502" s="116"/>
      <c r="BG502" s="116"/>
      <c r="BH502" s="116"/>
      <c r="BI502" s="116"/>
      <c r="BJ502" s="116"/>
      <c r="BK502" s="116"/>
      <c r="BL502" s="116"/>
      <c r="BM502" s="116"/>
      <c r="BN502" s="116"/>
      <c r="BO502" s="116"/>
      <c r="BP502" s="116"/>
      <c r="BQ502" s="116"/>
      <c r="BR502" s="116"/>
      <c r="BS502" s="116"/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</row>
    <row r="503" spans="1:130" x14ac:dyDescent="0.3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116"/>
      <c r="AE503" s="116"/>
      <c r="AF503" s="116"/>
      <c r="AG503" s="116"/>
      <c r="AH503" s="116"/>
      <c r="AI503" s="116"/>
      <c r="AJ503" s="116"/>
      <c r="AK503" s="116"/>
      <c r="AL503" s="116"/>
      <c r="AM503" s="116"/>
      <c r="AN503" s="116"/>
      <c r="AO503" s="116"/>
      <c r="AP503" s="116"/>
      <c r="AQ503" s="116"/>
      <c r="AR503" s="116"/>
      <c r="AS503" s="116"/>
      <c r="AT503" s="116"/>
      <c r="AU503" s="116"/>
      <c r="AV503" s="116"/>
      <c r="AW503" s="116"/>
      <c r="AX503" s="116"/>
      <c r="AY503" s="116"/>
      <c r="AZ503" s="116"/>
      <c r="BA503" s="116"/>
      <c r="BB503" s="116"/>
      <c r="BC503" s="116"/>
      <c r="BD503" s="116"/>
      <c r="BE503" s="116"/>
      <c r="BF503" s="116"/>
      <c r="BG503" s="116"/>
      <c r="BH503" s="116"/>
      <c r="BI503" s="116"/>
      <c r="BJ503" s="116"/>
      <c r="BK503" s="116"/>
      <c r="BL503" s="116"/>
      <c r="BM503" s="116"/>
      <c r="BN503" s="116"/>
      <c r="BO503" s="116"/>
      <c r="BP503" s="116"/>
      <c r="BQ503" s="116"/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</row>
    <row r="504" spans="1:130" x14ac:dyDescent="0.3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116"/>
      <c r="AE504" s="116"/>
      <c r="AF504" s="116"/>
      <c r="AG504" s="116"/>
      <c r="AH504" s="116"/>
      <c r="AI504" s="116"/>
      <c r="AJ504" s="116"/>
      <c r="AK504" s="116"/>
      <c r="AL504" s="116"/>
      <c r="AM504" s="116"/>
      <c r="AN504" s="116"/>
      <c r="AO504" s="116"/>
      <c r="AP504" s="116"/>
      <c r="AQ504" s="116"/>
      <c r="AR504" s="116"/>
      <c r="AS504" s="116"/>
      <c r="AT504" s="116"/>
      <c r="AU504" s="116"/>
      <c r="AV504" s="116"/>
      <c r="AW504" s="116"/>
      <c r="AX504" s="116"/>
      <c r="AY504" s="116"/>
      <c r="AZ504" s="116"/>
      <c r="BA504" s="116"/>
      <c r="BB504" s="116"/>
      <c r="BC504" s="116"/>
      <c r="BD504" s="116"/>
      <c r="BE504" s="116"/>
      <c r="BF504" s="116"/>
      <c r="BG504" s="116"/>
      <c r="BH504" s="116"/>
      <c r="BI504" s="116"/>
      <c r="BJ504" s="116"/>
      <c r="BK504" s="116"/>
      <c r="BL504" s="116"/>
      <c r="BM504" s="116"/>
      <c r="BN504" s="116"/>
      <c r="BO504" s="116"/>
      <c r="BP504" s="116"/>
      <c r="BQ504" s="116"/>
      <c r="BR504" s="116"/>
      <c r="BS504" s="116"/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</row>
    <row r="505" spans="1:130" x14ac:dyDescent="0.3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116"/>
      <c r="AE505" s="116"/>
      <c r="AF505" s="116"/>
      <c r="AG505" s="116"/>
      <c r="AH505" s="116"/>
      <c r="AI505" s="116"/>
      <c r="AJ505" s="116"/>
      <c r="AK505" s="116"/>
      <c r="AL505" s="116"/>
      <c r="AM505" s="116"/>
      <c r="AN505" s="116"/>
      <c r="AO505" s="116"/>
      <c r="AP505" s="116"/>
      <c r="AQ505" s="116"/>
      <c r="AR505" s="116"/>
      <c r="AS505" s="116"/>
      <c r="AT505" s="116"/>
      <c r="AU505" s="116"/>
      <c r="AV505" s="116"/>
      <c r="AW505" s="116"/>
      <c r="AX505" s="116"/>
      <c r="AY505" s="116"/>
      <c r="AZ505" s="116"/>
      <c r="BA505" s="116"/>
      <c r="BB505" s="116"/>
      <c r="BC505" s="116"/>
      <c r="BD505" s="116"/>
      <c r="BE505" s="116"/>
      <c r="BF505" s="116"/>
      <c r="BG505" s="116"/>
      <c r="BH505" s="116"/>
      <c r="BI505" s="116"/>
      <c r="BJ505" s="116"/>
      <c r="BK505" s="116"/>
      <c r="BL505" s="116"/>
      <c r="BM505" s="116"/>
      <c r="BN505" s="116"/>
      <c r="BO505" s="116"/>
      <c r="BP505" s="116"/>
      <c r="BQ505" s="116"/>
      <c r="BR505" s="116"/>
      <c r="BS505" s="116"/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</row>
    <row r="506" spans="1:130" x14ac:dyDescent="0.3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116"/>
      <c r="AE506" s="116"/>
      <c r="AF506" s="116"/>
      <c r="AG506" s="116"/>
      <c r="AH506" s="116"/>
      <c r="AI506" s="116"/>
      <c r="AJ506" s="116"/>
      <c r="AK506" s="116"/>
      <c r="AL506" s="116"/>
      <c r="AM506" s="116"/>
      <c r="AN506" s="116"/>
      <c r="AO506" s="116"/>
      <c r="AP506" s="116"/>
      <c r="AQ506" s="116"/>
      <c r="AR506" s="116"/>
      <c r="AS506" s="116"/>
      <c r="AT506" s="116"/>
      <c r="AU506" s="116"/>
      <c r="AV506" s="116"/>
      <c r="AW506" s="116"/>
      <c r="AX506" s="116"/>
      <c r="AY506" s="116"/>
      <c r="AZ506" s="116"/>
      <c r="BA506" s="116"/>
      <c r="BB506" s="116"/>
      <c r="BC506" s="116"/>
      <c r="BD506" s="116"/>
      <c r="BE506" s="116"/>
      <c r="BF506" s="116"/>
      <c r="BG506" s="116"/>
      <c r="BH506" s="116"/>
      <c r="BI506" s="116"/>
      <c r="BJ506" s="116"/>
      <c r="BK506" s="116"/>
      <c r="BL506" s="116"/>
      <c r="BM506" s="116"/>
      <c r="BN506" s="116"/>
      <c r="BO506" s="116"/>
      <c r="BP506" s="116"/>
      <c r="BQ506" s="116"/>
      <c r="BR506" s="116"/>
      <c r="BS506" s="116"/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</row>
    <row r="507" spans="1:130" x14ac:dyDescent="0.3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116"/>
      <c r="AE507" s="116"/>
      <c r="AF507" s="116"/>
      <c r="AG507" s="116"/>
      <c r="AH507" s="116"/>
      <c r="AI507" s="116"/>
      <c r="AJ507" s="116"/>
      <c r="AK507" s="116"/>
      <c r="AL507" s="116"/>
      <c r="AM507" s="116"/>
      <c r="AN507" s="116"/>
      <c r="AO507" s="116"/>
      <c r="AP507" s="116"/>
      <c r="AQ507" s="116"/>
      <c r="AR507" s="116"/>
      <c r="AS507" s="116"/>
      <c r="AT507" s="116"/>
      <c r="AU507" s="116"/>
      <c r="AV507" s="116"/>
      <c r="AW507" s="116"/>
      <c r="AX507" s="116"/>
      <c r="AY507" s="116"/>
      <c r="AZ507" s="116"/>
      <c r="BA507" s="116"/>
      <c r="BB507" s="116"/>
      <c r="BC507" s="116"/>
      <c r="BD507" s="116"/>
      <c r="BE507" s="116"/>
      <c r="BF507" s="116"/>
      <c r="BG507" s="116"/>
      <c r="BH507" s="116"/>
      <c r="BI507" s="116"/>
      <c r="BJ507" s="116"/>
      <c r="BK507" s="116"/>
      <c r="BL507" s="116"/>
      <c r="BM507" s="116"/>
      <c r="BN507" s="116"/>
      <c r="BO507" s="116"/>
      <c r="BP507" s="116"/>
      <c r="BQ507" s="116"/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</row>
    <row r="508" spans="1:130" x14ac:dyDescent="0.3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116"/>
      <c r="AE508" s="116"/>
      <c r="AF508" s="116"/>
      <c r="AG508" s="116"/>
      <c r="AH508" s="116"/>
      <c r="AI508" s="116"/>
      <c r="AJ508" s="116"/>
      <c r="AK508" s="116"/>
      <c r="AL508" s="116"/>
      <c r="AM508" s="116"/>
      <c r="AN508" s="116"/>
      <c r="AO508" s="116"/>
      <c r="AP508" s="116"/>
      <c r="AQ508" s="116"/>
      <c r="AR508" s="116"/>
      <c r="AS508" s="116"/>
      <c r="AT508" s="116"/>
      <c r="AU508" s="116"/>
      <c r="AV508" s="116"/>
      <c r="AW508" s="116"/>
      <c r="AX508" s="116"/>
      <c r="AY508" s="116"/>
      <c r="AZ508" s="116"/>
      <c r="BA508" s="116"/>
      <c r="BB508" s="116"/>
      <c r="BC508" s="116"/>
      <c r="BD508" s="116"/>
      <c r="BE508" s="116"/>
      <c r="BF508" s="116"/>
      <c r="BG508" s="116"/>
      <c r="BH508" s="116"/>
      <c r="BI508" s="116"/>
      <c r="BJ508" s="116"/>
      <c r="BK508" s="116"/>
      <c r="BL508" s="116"/>
      <c r="BM508" s="116"/>
      <c r="BN508" s="116"/>
      <c r="BO508" s="116"/>
      <c r="BP508" s="116"/>
      <c r="BQ508" s="116"/>
      <c r="BR508" s="116"/>
      <c r="BS508" s="116"/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</row>
    <row r="509" spans="1:130" x14ac:dyDescent="0.3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  <c r="AE509" s="116"/>
      <c r="AF509" s="116"/>
      <c r="AG509" s="116"/>
      <c r="AH509" s="116"/>
      <c r="AI509" s="116"/>
      <c r="AJ509" s="116"/>
      <c r="AK509" s="116"/>
      <c r="AL509" s="116"/>
      <c r="AM509" s="116"/>
      <c r="AN509" s="116"/>
      <c r="AO509" s="116"/>
      <c r="AP509" s="116"/>
      <c r="AQ509" s="116"/>
      <c r="AR509" s="116"/>
      <c r="AS509" s="116"/>
      <c r="AT509" s="116"/>
      <c r="AU509" s="116"/>
      <c r="AV509" s="116"/>
      <c r="AW509" s="116"/>
      <c r="AX509" s="116"/>
      <c r="AY509" s="116"/>
      <c r="AZ509" s="116"/>
      <c r="BA509" s="116"/>
      <c r="BB509" s="116"/>
      <c r="BC509" s="116"/>
      <c r="BD509" s="116"/>
      <c r="BE509" s="116"/>
      <c r="BF509" s="116"/>
      <c r="BG509" s="116"/>
      <c r="BH509" s="116"/>
      <c r="BI509" s="116"/>
      <c r="BJ509" s="116"/>
      <c r="BK509" s="116"/>
      <c r="BL509" s="116"/>
      <c r="BM509" s="116"/>
      <c r="BN509" s="116"/>
      <c r="BO509" s="116"/>
      <c r="BP509" s="116"/>
      <c r="BQ509" s="116"/>
      <c r="BR509" s="116"/>
      <c r="BS509" s="116"/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</row>
    <row r="510" spans="1:130" x14ac:dyDescent="0.3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116"/>
      <c r="AE510" s="116"/>
      <c r="AF510" s="116"/>
      <c r="AG510" s="116"/>
      <c r="AH510" s="116"/>
      <c r="AI510" s="116"/>
      <c r="AJ510" s="116"/>
      <c r="AK510" s="116"/>
      <c r="AL510" s="116"/>
      <c r="AM510" s="116"/>
      <c r="AN510" s="116"/>
      <c r="AO510" s="116"/>
      <c r="AP510" s="116"/>
      <c r="AQ510" s="116"/>
      <c r="AR510" s="116"/>
      <c r="AS510" s="116"/>
      <c r="AT510" s="116"/>
      <c r="AU510" s="116"/>
      <c r="AV510" s="116"/>
      <c r="AW510" s="116"/>
      <c r="AX510" s="116"/>
      <c r="AY510" s="116"/>
      <c r="AZ510" s="116"/>
      <c r="BA510" s="116"/>
      <c r="BB510" s="116"/>
      <c r="BC510" s="116"/>
      <c r="BD510" s="116"/>
      <c r="BE510" s="116"/>
      <c r="BF510" s="116"/>
      <c r="BG510" s="116"/>
      <c r="BH510" s="116"/>
      <c r="BI510" s="116"/>
      <c r="BJ510" s="116"/>
      <c r="BK510" s="116"/>
      <c r="BL510" s="116"/>
      <c r="BM510" s="116"/>
      <c r="BN510" s="116"/>
      <c r="BO510" s="116"/>
      <c r="BP510" s="116"/>
      <c r="BQ510" s="116"/>
      <c r="BR510" s="116"/>
      <c r="BS510" s="116"/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</row>
    <row r="511" spans="1:130" x14ac:dyDescent="0.3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116"/>
      <c r="AE511" s="116"/>
      <c r="AF511" s="116"/>
      <c r="AG511" s="116"/>
      <c r="AH511" s="116"/>
      <c r="AI511" s="116"/>
      <c r="AJ511" s="116"/>
      <c r="AK511" s="116"/>
      <c r="AL511" s="116"/>
      <c r="AM511" s="116"/>
      <c r="AN511" s="116"/>
      <c r="AO511" s="116"/>
      <c r="AP511" s="116"/>
      <c r="AQ511" s="116"/>
      <c r="AR511" s="116"/>
      <c r="AS511" s="116"/>
      <c r="AT511" s="116"/>
      <c r="AU511" s="116"/>
      <c r="AV511" s="116"/>
      <c r="AW511" s="116"/>
      <c r="AX511" s="116"/>
      <c r="AY511" s="116"/>
      <c r="AZ511" s="116"/>
      <c r="BA511" s="116"/>
      <c r="BB511" s="116"/>
      <c r="BC511" s="116"/>
      <c r="BD511" s="116"/>
      <c r="BE511" s="116"/>
      <c r="BF511" s="116"/>
      <c r="BG511" s="116"/>
      <c r="BH511" s="116"/>
      <c r="BI511" s="116"/>
      <c r="BJ511" s="116"/>
      <c r="BK511" s="116"/>
      <c r="BL511" s="116"/>
      <c r="BM511" s="116"/>
      <c r="BN511" s="116"/>
      <c r="BO511" s="116"/>
      <c r="BP511" s="116"/>
      <c r="BQ511" s="116"/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</row>
    <row r="512" spans="1:130" x14ac:dyDescent="0.3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116"/>
      <c r="AE512" s="116"/>
      <c r="AF512" s="116"/>
      <c r="AG512" s="116"/>
      <c r="AH512" s="116"/>
      <c r="AI512" s="116"/>
      <c r="AJ512" s="116"/>
      <c r="AK512" s="116"/>
      <c r="AL512" s="116"/>
      <c r="AM512" s="116"/>
      <c r="AN512" s="116"/>
      <c r="AO512" s="116"/>
      <c r="AP512" s="116"/>
      <c r="AQ512" s="116"/>
      <c r="AR512" s="116"/>
      <c r="AS512" s="116"/>
      <c r="AT512" s="116"/>
      <c r="AU512" s="116"/>
      <c r="AV512" s="116"/>
      <c r="AW512" s="116"/>
      <c r="AX512" s="116"/>
      <c r="AY512" s="116"/>
      <c r="AZ512" s="116"/>
      <c r="BA512" s="116"/>
      <c r="BB512" s="116"/>
      <c r="BC512" s="116"/>
      <c r="BD512" s="116"/>
      <c r="BE512" s="116"/>
      <c r="BF512" s="116"/>
      <c r="BG512" s="116"/>
      <c r="BH512" s="116"/>
      <c r="BI512" s="116"/>
      <c r="BJ512" s="116"/>
      <c r="BK512" s="116"/>
      <c r="BL512" s="116"/>
      <c r="BM512" s="116"/>
      <c r="BN512" s="116"/>
      <c r="BO512" s="116"/>
      <c r="BP512" s="116"/>
      <c r="BQ512" s="116"/>
      <c r="BR512" s="116"/>
      <c r="BS512" s="116"/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</row>
    <row r="513" spans="1:130" x14ac:dyDescent="0.3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116"/>
      <c r="AE513" s="116"/>
      <c r="AF513" s="116"/>
      <c r="AG513" s="116"/>
      <c r="AH513" s="116"/>
      <c r="AI513" s="116"/>
      <c r="AJ513" s="116"/>
      <c r="AK513" s="116"/>
      <c r="AL513" s="116"/>
      <c r="AM513" s="116"/>
      <c r="AN513" s="116"/>
      <c r="AO513" s="116"/>
      <c r="AP513" s="116"/>
      <c r="AQ513" s="116"/>
      <c r="AR513" s="116"/>
      <c r="AS513" s="116"/>
      <c r="AT513" s="116"/>
      <c r="AU513" s="116"/>
      <c r="AV513" s="116"/>
      <c r="AW513" s="116"/>
      <c r="AX513" s="116"/>
      <c r="AY513" s="116"/>
      <c r="AZ513" s="116"/>
      <c r="BA513" s="116"/>
      <c r="BB513" s="116"/>
      <c r="BC513" s="116"/>
      <c r="BD513" s="116"/>
      <c r="BE513" s="116"/>
      <c r="BF513" s="116"/>
      <c r="BG513" s="116"/>
      <c r="BH513" s="116"/>
      <c r="BI513" s="116"/>
      <c r="BJ513" s="116"/>
      <c r="BK513" s="116"/>
      <c r="BL513" s="116"/>
      <c r="BM513" s="116"/>
      <c r="BN513" s="116"/>
      <c r="BO513" s="116"/>
      <c r="BP513" s="116"/>
      <c r="BQ513" s="116"/>
      <c r="BR513" s="116"/>
      <c r="BS513" s="116"/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</row>
    <row r="514" spans="1:130" x14ac:dyDescent="0.3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116"/>
      <c r="AE514" s="116"/>
      <c r="AF514" s="116"/>
      <c r="AG514" s="116"/>
      <c r="AH514" s="116"/>
      <c r="AI514" s="116"/>
      <c r="AJ514" s="116"/>
      <c r="AK514" s="116"/>
      <c r="AL514" s="116"/>
      <c r="AM514" s="116"/>
      <c r="AN514" s="116"/>
      <c r="AO514" s="116"/>
      <c r="AP514" s="116"/>
      <c r="AQ514" s="116"/>
      <c r="AR514" s="116"/>
      <c r="AS514" s="116"/>
      <c r="AT514" s="116"/>
      <c r="AU514" s="116"/>
      <c r="AV514" s="116"/>
      <c r="AW514" s="116"/>
      <c r="AX514" s="116"/>
      <c r="AY514" s="116"/>
      <c r="AZ514" s="116"/>
      <c r="BA514" s="116"/>
      <c r="BB514" s="116"/>
      <c r="BC514" s="116"/>
      <c r="BD514" s="116"/>
      <c r="BE514" s="116"/>
      <c r="BF514" s="116"/>
      <c r="BG514" s="116"/>
      <c r="BH514" s="116"/>
      <c r="BI514" s="116"/>
      <c r="BJ514" s="116"/>
      <c r="BK514" s="116"/>
      <c r="BL514" s="116"/>
      <c r="BM514" s="116"/>
      <c r="BN514" s="116"/>
      <c r="BO514" s="116"/>
      <c r="BP514" s="116"/>
      <c r="BQ514" s="116"/>
      <c r="BR514" s="116"/>
      <c r="BS514" s="116"/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</row>
    <row r="515" spans="1:130" x14ac:dyDescent="0.3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116"/>
      <c r="AE515" s="116"/>
      <c r="AF515" s="116"/>
      <c r="AG515" s="116"/>
      <c r="AH515" s="116"/>
      <c r="AI515" s="116"/>
      <c r="AJ515" s="116"/>
      <c r="AK515" s="116"/>
      <c r="AL515" s="116"/>
      <c r="AM515" s="116"/>
      <c r="AN515" s="116"/>
      <c r="AO515" s="116"/>
      <c r="AP515" s="116"/>
      <c r="AQ515" s="116"/>
      <c r="AR515" s="116"/>
      <c r="AS515" s="116"/>
      <c r="AT515" s="116"/>
      <c r="AU515" s="116"/>
      <c r="AV515" s="116"/>
      <c r="AW515" s="116"/>
      <c r="AX515" s="116"/>
      <c r="AY515" s="116"/>
      <c r="AZ515" s="116"/>
      <c r="BA515" s="116"/>
      <c r="BB515" s="116"/>
      <c r="BC515" s="116"/>
      <c r="BD515" s="116"/>
      <c r="BE515" s="116"/>
      <c r="BF515" s="116"/>
      <c r="BG515" s="116"/>
      <c r="BH515" s="116"/>
      <c r="BI515" s="116"/>
      <c r="BJ515" s="116"/>
      <c r="BK515" s="116"/>
      <c r="BL515" s="116"/>
      <c r="BM515" s="116"/>
      <c r="BN515" s="116"/>
      <c r="BO515" s="116"/>
      <c r="BP515" s="116"/>
      <c r="BQ515" s="116"/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</row>
    <row r="516" spans="1:130" x14ac:dyDescent="0.3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116"/>
      <c r="AE516" s="116"/>
      <c r="AF516" s="116"/>
      <c r="AG516" s="116"/>
      <c r="AH516" s="116"/>
      <c r="AI516" s="116"/>
      <c r="AJ516" s="116"/>
      <c r="AK516" s="116"/>
      <c r="AL516" s="116"/>
      <c r="AM516" s="116"/>
      <c r="AN516" s="116"/>
      <c r="AO516" s="116"/>
      <c r="AP516" s="116"/>
      <c r="AQ516" s="116"/>
      <c r="AR516" s="116"/>
      <c r="AS516" s="116"/>
      <c r="AT516" s="116"/>
      <c r="AU516" s="116"/>
      <c r="AV516" s="116"/>
      <c r="AW516" s="116"/>
      <c r="AX516" s="116"/>
      <c r="AY516" s="116"/>
      <c r="AZ516" s="116"/>
      <c r="BA516" s="116"/>
      <c r="BB516" s="116"/>
      <c r="BC516" s="116"/>
      <c r="BD516" s="116"/>
      <c r="BE516" s="116"/>
      <c r="BF516" s="116"/>
      <c r="BG516" s="116"/>
      <c r="BH516" s="116"/>
      <c r="BI516" s="116"/>
      <c r="BJ516" s="116"/>
      <c r="BK516" s="116"/>
      <c r="BL516" s="116"/>
      <c r="BM516" s="116"/>
      <c r="BN516" s="116"/>
      <c r="BO516" s="116"/>
      <c r="BP516" s="116"/>
      <c r="BQ516" s="116"/>
      <c r="BR516" s="116"/>
      <c r="BS516" s="116"/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</row>
    <row r="517" spans="1:130" x14ac:dyDescent="0.3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116"/>
      <c r="AE517" s="116"/>
      <c r="AF517" s="116"/>
      <c r="AG517" s="116"/>
      <c r="AH517" s="116"/>
      <c r="AI517" s="116"/>
      <c r="AJ517" s="116"/>
      <c r="AK517" s="116"/>
      <c r="AL517" s="116"/>
      <c r="AM517" s="116"/>
      <c r="AN517" s="116"/>
      <c r="AO517" s="116"/>
      <c r="AP517" s="116"/>
      <c r="AQ517" s="116"/>
      <c r="AR517" s="116"/>
      <c r="AS517" s="116"/>
      <c r="AT517" s="116"/>
      <c r="AU517" s="116"/>
      <c r="AV517" s="116"/>
      <c r="AW517" s="116"/>
      <c r="AX517" s="116"/>
      <c r="AY517" s="116"/>
      <c r="AZ517" s="116"/>
      <c r="BA517" s="116"/>
      <c r="BB517" s="116"/>
      <c r="BC517" s="116"/>
      <c r="BD517" s="116"/>
      <c r="BE517" s="116"/>
      <c r="BF517" s="116"/>
      <c r="BG517" s="116"/>
      <c r="BH517" s="116"/>
      <c r="BI517" s="116"/>
      <c r="BJ517" s="116"/>
      <c r="BK517" s="116"/>
      <c r="BL517" s="116"/>
      <c r="BM517" s="116"/>
      <c r="BN517" s="116"/>
      <c r="BO517" s="116"/>
      <c r="BP517" s="116"/>
      <c r="BQ517" s="116"/>
      <c r="BR517" s="116"/>
      <c r="BS517" s="116"/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</row>
    <row r="518" spans="1:130" x14ac:dyDescent="0.3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  <c r="AE518" s="116"/>
      <c r="AF518" s="116"/>
      <c r="AG518" s="116"/>
      <c r="AH518" s="116"/>
      <c r="AI518" s="116"/>
      <c r="AJ518" s="116"/>
      <c r="AK518" s="116"/>
      <c r="AL518" s="116"/>
      <c r="AM518" s="116"/>
      <c r="AN518" s="116"/>
      <c r="AO518" s="116"/>
      <c r="AP518" s="116"/>
      <c r="AQ518" s="116"/>
      <c r="AR518" s="116"/>
      <c r="AS518" s="116"/>
      <c r="AT518" s="116"/>
      <c r="AU518" s="116"/>
      <c r="AV518" s="116"/>
      <c r="AW518" s="116"/>
      <c r="AX518" s="116"/>
      <c r="AY518" s="116"/>
      <c r="AZ518" s="116"/>
      <c r="BA518" s="116"/>
      <c r="BB518" s="116"/>
      <c r="BC518" s="116"/>
      <c r="BD518" s="116"/>
      <c r="BE518" s="116"/>
      <c r="BF518" s="116"/>
      <c r="BG518" s="116"/>
      <c r="BH518" s="116"/>
      <c r="BI518" s="116"/>
      <c r="BJ518" s="116"/>
      <c r="BK518" s="116"/>
      <c r="BL518" s="116"/>
      <c r="BM518" s="116"/>
      <c r="BN518" s="116"/>
      <c r="BO518" s="116"/>
      <c r="BP518" s="116"/>
      <c r="BQ518" s="116"/>
      <c r="BR518" s="116"/>
      <c r="BS518" s="116"/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</row>
    <row r="519" spans="1:130" x14ac:dyDescent="0.3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116"/>
      <c r="AE519" s="116"/>
      <c r="AF519" s="116"/>
      <c r="AG519" s="116"/>
      <c r="AH519" s="116"/>
      <c r="AI519" s="116"/>
      <c r="AJ519" s="116"/>
      <c r="AK519" s="116"/>
      <c r="AL519" s="116"/>
      <c r="AM519" s="116"/>
      <c r="AN519" s="116"/>
      <c r="AO519" s="116"/>
      <c r="AP519" s="116"/>
      <c r="AQ519" s="116"/>
      <c r="AR519" s="116"/>
      <c r="AS519" s="116"/>
      <c r="AT519" s="116"/>
      <c r="AU519" s="116"/>
      <c r="AV519" s="116"/>
      <c r="AW519" s="116"/>
      <c r="AX519" s="116"/>
      <c r="AY519" s="116"/>
      <c r="AZ519" s="116"/>
      <c r="BA519" s="116"/>
      <c r="BB519" s="116"/>
      <c r="BC519" s="116"/>
      <c r="BD519" s="116"/>
      <c r="BE519" s="116"/>
      <c r="BF519" s="116"/>
      <c r="BG519" s="116"/>
      <c r="BH519" s="116"/>
      <c r="BI519" s="116"/>
      <c r="BJ519" s="116"/>
      <c r="BK519" s="116"/>
      <c r="BL519" s="116"/>
      <c r="BM519" s="116"/>
      <c r="BN519" s="116"/>
      <c r="BO519" s="116"/>
      <c r="BP519" s="116"/>
      <c r="BQ519" s="116"/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</row>
    <row r="520" spans="1:130" x14ac:dyDescent="0.3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116"/>
      <c r="AE520" s="116"/>
      <c r="AF520" s="116"/>
      <c r="AG520" s="116"/>
      <c r="AH520" s="116"/>
      <c r="AI520" s="116"/>
      <c r="AJ520" s="116"/>
      <c r="AK520" s="116"/>
      <c r="AL520" s="116"/>
      <c r="AM520" s="116"/>
      <c r="AN520" s="116"/>
      <c r="AO520" s="116"/>
      <c r="AP520" s="116"/>
      <c r="AQ520" s="116"/>
      <c r="AR520" s="116"/>
      <c r="AS520" s="116"/>
      <c r="AT520" s="116"/>
      <c r="AU520" s="116"/>
      <c r="AV520" s="116"/>
      <c r="AW520" s="116"/>
      <c r="AX520" s="116"/>
      <c r="AY520" s="116"/>
      <c r="AZ520" s="116"/>
      <c r="BA520" s="116"/>
      <c r="BB520" s="116"/>
      <c r="BC520" s="116"/>
      <c r="BD520" s="116"/>
      <c r="BE520" s="116"/>
      <c r="BF520" s="116"/>
      <c r="BG520" s="116"/>
      <c r="BH520" s="116"/>
      <c r="BI520" s="116"/>
      <c r="BJ520" s="116"/>
      <c r="BK520" s="116"/>
      <c r="BL520" s="116"/>
      <c r="BM520" s="116"/>
      <c r="BN520" s="116"/>
      <c r="BO520" s="116"/>
      <c r="BP520" s="116"/>
      <c r="BQ520" s="116"/>
      <c r="BR520" s="116"/>
      <c r="BS520" s="116"/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</row>
    <row r="521" spans="1:130" x14ac:dyDescent="0.3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116"/>
      <c r="AE521" s="116"/>
      <c r="AF521" s="116"/>
      <c r="AG521" s="116"/>
      <c r="AH521" s="116"/>
      <c r="AI521" s="116"/>
      <c r="AJ521" s="116"/>
      <c r="AK521" s="116"/>
      <c r="AL521" s="116"/>
      <c r="AM521" s="116"/>
      <c r="AN521" s="116"/>
      <c r="AO521" s="116"/>
      <c r="AP521" s="116"/>
      <c r="AQ521" s="116"/>
      <c r="AR521" s="116"/>
      <c r="AS521" s="116"/>
      <c r="AT521" s="116"/>
      <c r="AU521" s="116"/>
      <c r="AV521" s="116"/>
      <c r="AW521" s="116"/>
      <c r="AX521" s="116"/>
      <c r="AY521" s="116"/>
      <c r="AZ521" s="116"/>
      <c r="BA521" s="116"/>
      <c r="BB521" s="116"/>
      <c r="BC521" s="116"/>
      <c r="BD521" s="116"/>
      <c r="BE521" s="116"/>
      <c r="BF521" s="116"/>
      <c r="BG521" s="116"/>
      <c r="BH521" s="116"/>
      <c r="BI521" s="116"/>
      <c r="BJ521" s="116"/>
      <c r="BK521" s="116"/>
      <c r="BL521" s="116"/>
      <c r="BM521" s="116"/>
      <c r="BN521" s="116"/>
      <c r="BO521" s="116"/>
      <c r="BP521" s="116"/>
      <c r="BQ521" s="116"/>
      <c r="BR521" s="116"/>
      <c r="BS521" s="116"/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</row>
    <row r="522" spans="1:130" x14ac:dyDescent="0.3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116"/>
      <c r="AE522" s="116"/>
      <c r="AF522" s="116"/>
      <c r="AG522" s="116"/>
      <c r="AH522" s="116"/>
      <c r="AI522" s="116"/>
      <c r="AJ522" s="116"/>
      <c r="AK522" s="116"/>
      <c r="AL522" s="116"/>
      <c r="AM522" s="116"/>
      <c r="AN522" s="116"/>
      <c r="AO522" s="116"/>
      <c r="AP522" s="116"/>
      <c r="AQ522" s="116"/>
      <c r="AR522" s="116"/>
      <c r="AS522" s="116"/>
      <c r="AT522" s="116"/>
      <c r="AU522" s="116"/>
      <c r="AV522" s="116"/>
      <c r="AW522" s="116"/>
      <c r="AX522" s="116"/>
      <c r="AY522" s="116"/>
      <c r="AZ522" s="116"/>
      <c r="BA522" s="116"/>
      <c r="BB522" s="116"/>
      <c r="BC522" s="116"/>
      <c r="BD522" s="116"/>
      <c r="BE522" s="116"/>
      <c r="BF522" s="116"/>
      <c r="BG522" s="116"/>
      <c r="BH522" s="116"/>
      <c r="BI522" s="116"/>
      <c r="BJ522" s="116"/>
      <c r="BK522" s="116"/>
      <c r="BL522" s="116"/>
      <c r="BM522" s="116"/>
      <c r="BN522" s="116"/>
      <c r="BO522" s="116"/>
      <c r="BP522" s="116"/>
      <c r="BQ522" s="116"/>
      <c r="BR522" s="116"/>
      <c r="BS522" s="116"/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</row>
    <row r="523" spans="1:130" x14ac:dyDescent="0.3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116"/>
      <c r="AE523" s="116"/>
      <c r="AF523" s="116"/>
      <c r="AG523" s="116"/>
      <c r="AH523" s="116"/>
      <c r="AI523" s="116"/>
      <c r="AJ523" s="116"/>
      <c r="AK523" s="116"/>
      <c r="AL523" s="116"/>
      <c r="AM523" s="116"/>
      <c r="AN523" s="116"/>
      <c r="AO523" s="116"/>
      <c r="AP523" s="116"/>
      <c r="AQ523" s="116"/>
      <c r="AR523" s="116"/>
      <c r="AS523" s="116"/>
      <c r="AT523" s="116"/>
      <c r="AU523" s="116"/>
      <c r="AV523" s="116"/>
      <c r="AW523" s="116"/>
      <c r="AX523" s="116"/>
      <c r="AY523" s="116"/>
      <c r="AZ523" s="116"/>
      <c r="BA523" s="116"/>
      <c r="BB523" s="116"/>
      <c r="BC523" s="116"/>
      <c r="BD523" s="116"/>
      <c r="BE523" s="116"/>
      <c r="BF523" s="116"/>
      <c r="BG523" s="116"/>
      <c r="BH523" s="116"/>
      <c r="BI523" s="116"/>
      <c r="BJ523" s="116"/>
      <c r="BK523" s="116"/>
      <c r="BL523" s="116"/>
      <c r="BM523" s="116"/>
      <c r="BN523" s="116"/>
      <c r="BO523" s="116"/>
      <c r="BP523" s="116"/>
      <c r="BQ523" s="116"/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</row>
    <row r="524" spans="1:130" x14ac:dyDescent="0.3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116"/>
      <c r="AE524" s="116"/>
      <c r="AF524" s="116"/>
      <c r="AG524" s="116"/>
      <c r="AH524" s="116"/>
      <c r="AI524" s="116"/>
      <c r="AJ524" s="116"/>
      <c r="AK524" s="116"/>
      <c r="AL524" s="116"/>
      <c r="AM524" s="116"/>
      <c r="AN524" s="116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  <c r="AZ524" s="116"/>
      <c r="BA524" s="116"/>
      <c r="BB524" s="116"/>
      <c r="BC524" s="116"/>
      <c r="BD524" s="116"/>
      <c r="BE524" s="116"/>
      <c r="BF524" s="116"/>
      <c r="BG524" s="116"/>
      <c r="BH524" s="116"/>
      <c r="BI524" s="116"/>
      <c r="BJ524" s="116"/>
      <c r="BK524" s="116"/>
      <c r="BL524" s="116"/>
      <c r="BM524" s="116"/>
      <c r="BN524" s="116"/>
      <c r="BO524" s="116"/>
      <c r="BP524" s="116"/>
      <c r="BQ524" s="116"/>
      <c r="BR524" s="116"/>
      <c r="BS524" s="116"/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</row>
    <row r="525" spans="1:130" x14ac:dyDescent="0.3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116"/>
      <c r="AE525" s="116"/>
      <c r="AF525" s="116"/>
      <c r="AG525" s="116"/>
      <c r="AH525" s="116"/>
      <c r="AI525" s="116"/>
      <c r="AJ525" s="116"/>
      <c r="AK525" s="116"/>
      <c r="AL525" s="116"/>
      <c r="AM525" s="116"/>
      <c r="AN525" s="116"/>
      <c r="AO525" s="116"/>
      <c r="AP525" s="116"/>
      <c r="AQ525" s="116"/>
      <c r="AR525" s="116"/>
      <c r="AS525" s="116"/>
      <c r="AT525" s="116"/>
      <c r="AU525" s="116"/>
      <c r="AV525" s="116"/>
      <c r="AW525" s="116"/>
      <c r="AX525" s="116"/>
      <c r="AY525" s="116"/>
      <c r="AZ525" s="116"/>
      <c r="BA525" s="116"/>
      <c r="BB525" s="116"/>
      <c r="BC525" s="116"/>
      <c r="BD525" s="116"/>
      <c r="BE525" s="116"/>
      <c r="BF525" s="116"/>
      <c r="BG525" s="116"/>
      <c r="BH525" s="116"/>
      <c r="BI525" s="116"/>
      <c r="BJ525" s="116"/>
      <c r="BK525" s="116"/>
      <c r="BL525" s="116"/>
      <c r="BM525" s="116"/>
      <c r="BN525" s="116"/>
      <c r="BO525" s="116"/>
      <c r="BP525" s="116"/>
      <c r="BQ525" s="116"/>
      <c r="BR525" s="116"/>
      <c r="BS525" s="116"/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</row>
    <row r="526" spans="1:130" x14ac:dyDescent="0.3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116"/>
      <c r="AE526" s="116"/>
      <c r="AF526" s="116"/>
      <c r="AG526" s="116"/>
      <c r="AH526" s="116"/>
      <c r="AI526" s="116"/>
      <c r="AJ526" s="116"/>
      <c r="AK526" s="116"/>
      <c r="AL526" s="116"/>
      <c r="AM526" s="116"/>
      <c r="AN526" s="116"/>
      <c r="AO526" s="116"/>
      <c r="AP526" s="116"/>
      <c r="AQ526" s="116"/>
      <c r="AR526" s="116"/>
      <c r="AS526" s="116"/>
      <c r="AT526" s="116"/>
      <c r="AU526" s="116"/>
      <c r="AV526" s="116"/>
      <c r="AW526" s="116"/>
      <c r="AX526" s="116"/>
      <c r="AY526" s="116"/>
      <c r="AZ526" s="116"/>
      <c r="BA526" s="116"/>
      <c r="BB526" s="116"/>
      <c r="BC526" s="116"/>
      <c r="BD526" s="116"/>
      <c r="BE526" s="116"/>
      <c r="BF526" s="116"/>
      <c r="BG526" s="116"/>
      <c r="BH526" s="116"/>
      <c r="BI526" s="116"/>
      <c r="BJ526" s="116"/>
      <c r="BK526" s="116"/>
      <c r="BL526" s="116"/>
      <c r="BM526" s="116"/>
      <c r="BN526" s="116"/>
      <c r="BO526" s="116"/>
      <c r="BP526" s="116"/>
      <c r="BQ526" s="116"/>
      <c r="BR526" s="116"/>
      <c r="BS526" s="116"/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</row>
    <row r="527" spans="1:130" x14ac:dyDescent="0.3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116"/>
      <c r="AE527" s="116"/>
      <c r="AF527" s="116"/>
      <c r="AG527" s="116"/>
      <c r="AH527" s="116"/>
      <c r="AI527" s="116"/>
      <c r="AJ527" s="116"/>
      <c r="AK527" s="116"/>
      <c r="AL527" s="116"/>
      <c r="AM527" s="116"/>
      <c r="AN527" s="116"/>
      <c r="AO527" s="116"/>
      <c r="AP527" s="116"/>
      <c r="AQ527" s="116"/>
      <c r="AR527" s="116"/>
      <c r="AS527" s="116"/>
      <c r="AT527" s="116"/>
      <c r="AU527" s="116"/>
      <c r="AV527" s="116"/>
      <c r="AW527" s="116"/>
      <c r="AX527" s="116"/>
      <c r="AY527" s="116"/>
      <c r="AZ527" s="116"/>
      <c r="BA527" s="116"/>
      <c r="BB527" s="116"/>
      <c r="BC527" s="116"/>
      <c r="BD527" s="116"/>
      <c r="BE527" s="116"/>
      <c r="BF527" s="116"/>
      <c r="BG527" s="116"/>
      <c r="BH527" s="116"/>
      <c r="BI527" s="116"/>
      <c r="BJ527" s="116"/>
      <c r="BK527" s="116"/>
      <c r="BL527" s="116"/>
      <c r="BM527" s="116"/>
      <c r="BN527" s="116"/>
      <c r="BO527" s="116"/>
      <c r="BP527" s="116"/>
      <c r="BQ527" s="116"/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</row>
    <row r="528" spans="1:130" x14ac:dyDescent="0.3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116"/>
      <c r="AE528" s="116"/>
      <c r="AF528" s="116"/>
      <c r="AG528" s="116"/>
      <c r="AH528" s="116"/>
      <c r="AI528" s="116"/>
      <c r="AJ528" s="116"/>
      <c r="AK528" s="116"/>
      <c r="AL528" s="116"/>
      <c r="AM528" s="116"/>
      <c r="AN528" s="116"/>
      <c r="AO528" s="116"/>
      <c r="AP528" s="116"/>
      <c r="AQ528" s="116"/>
      <c r="AR528" s="116"/>
      <c r="AS528" s="116"/>
      <c r="AT528" s="116"/>
      <c r="AU528" s="116"/>
      <c r="AV528" s="116"/>
      <c r="AW528" s="116"/>
      <c r="AX528" s="116"/>
      <c r="AY528" s="116"/>
      <c r="AZ528" s="116"/>
      <c r="BA528" s="116"/>
      <c r="BB528" s="116"/>
      <c r="BC528" s="116"/>
      <c r="BD528" s="116"/>
      <c r="BE528" s="116"/>
      <c r="BF528" s="116"/>
      <c r="BG528" s="116"/>
      <c r="BH528" s="116"/>
      <c r="BI528" s="116"/>
      <c r="BJ528" s="116"/>
      <c r="BK528" s="116"/>
      <c r="BL528" s="116"/>
      <c r="BM528" s="116"/>
      <c r="BN528" s="116"/>
      <c r="BO528" s="116"/>
      <c r="BP528" s="116"/>
      <c r="BQ528" s="116"/>
      <c r="BR528" s="116"/>
      <c r="BS528" s="116"/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</row>
    <row r="529" spans="1:130" x14ac:dyDescent="0.3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116"/>
      <c r="AE529" s="116"/>
      <c r="AF529" s="116"/>
      <c r="AG529" s="116"/>
      <c r="AH529" s="116"/>
      <c r="AI529" s="116"/>
      <c r="AJ529" s="116"/>
      <c r="AK529" s="116"/>
      <c r="AL529" s="116"/>
      <c r="AM529" s="116"/>
      <c r="AN529" s="116"/>
      <c r="AO529" s="116"/>
      <c r="AP529" s="116"/>
      <c r="AQ529" s="116"/>
      <c r="AR529" s="116"/>
      <c r="AS529" s="116"/>
      <c r="AT529" s="116"/>
      <c r="AU529" s="116"/>
      <c r="AV529" s="116"/>
      <c r="AW529" s="116"/>
      <c r="AX529" s="116"/>
      <c r="AY529" s="116"/>
      <c r="AZ529" s="116"/>
      <c r="BA529" s="116"/>
      <c r="BB529" s="116"/>
      <c r="BC529" s="116"/>
      <c r="BD529" s="116"/>
      <c r="BE529" s="116"/>
      <c r="BF529" s="116"/>
      <c r="BG529" s="116"/>
      <c r="BH529" s="116"/>
      <c r="BI529" s="116"/>
      <c r="BJ529" s="116"/>
      <c r="BK529" s="116"/>
      <c r="BL529" s="116"/>
      <c r="BM529" s="116"/>
      <c r="BN529" s="116"/>
      <c r="BO529" s="116"/>
      <c r="BP529" s="116"/>
      <c r="BQ529" s="116"/>
      <c r="BR529" s="116"/>
      <c r="BS529" s="116"/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</row>
    <row r="530" spans="1:130" x14ac:dyDescent="0.3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116"/>
      <c r="AE530" s="116"/>
      <c r="AF530" s="116"/>
      <c r="AG530" s="116"/>
      <c r="AH530" s="116"/>
      <c r="AI530" s="116"/>
      <c r="AJ530" s="116"/>
      <c r="AK530" s="116"/>
      <c r="AL530" s="116"/>
      <c r="AM530" s="116"/>
      <c r="AN530" s="116"/>
      <c r="AO530" s="116"/>
      <c r="AP530" s="116"/>
      <c r="AQ530" s="116"/>
      <c r="AR530" s="116"/>
      <c r="AS530" s="116"/>
      <c r="AT530" s="116"/>
      <c r="AU530" s="116"/>
      <c r="AV530" s="116"/>
      <c r="AW530" s="116"/>
      <c r="AX530" s="116"/>
      <c r="AY530" s="116"/>
      <c r="AZ530" s="116"/>
      <c r="BA530" s="116"/>
      <c r="BB530" s="116"/>
      <c r="BC530" s="116"/>
      <c r="BD530" s="116"/>
      <c r="BE530" s="116"/>
      <c r="BF530" s="116"/>
      <c r="BG530" s="116"/>
      <c r="BH530" s="116"/>
      <c r="BI530" s="116"/>
      <c r="BJ530" s="116"/>
      <c r="BK530" s="116"/>
      <c r="BL530" s="116"/>
      <c r="BM530" s="116"/>
      <c r="BN530" s="116"/>
      <c r="BO530" s="116"/>
      <c r="BP530" s="116"/>
      <c r="BQ530" s="116"/>
      <c r="BR530" s="116"/>
      <c r="BS530" s="116"/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</row>
    <row r="531" spans="1:130" x14ac:dyDescent="0.3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116"/>
      <c r="AE531" s="116"/>
      <c r="AF531" s="116"/>
      <c r="AG531" s="116"/>
      <c r="AH531" s="116"/>
      <c r="AI531" s="116"/>
      <c r="AJ531" s="116"/>
      <c r="AK531" s="116"/>
      <c r="AL531" s="116"/>
      <c r="AM531" s="116"/>
      <c r="AN531" s="116"/>
      <c r="AO531" s="116"/>
      <c r="AP531" s="116"/>
      <c r="AQ531" s="116"/>
      <c r="AR531" s="116"/>
      <c r="AS531" s="116"/>
      <c r="AT531" s="116"/>
      <c r="AU531" s="116"/>
      <c r="AV531" s="116"/>
      <c r="AW531" s="116"/>
      <c r="AX531" s="116"/>
      <c r="AY531" s="116"/>
      <c r="AZ531" s="116"/>
      <c r="BA531" s="116"/>
      <c r="BB531" s="116"/>
      <c r="BC531" s="116"/>
      <c r="BD531" s="116"/>
      <c r="BE531" s="116"/>
      <c r="BF531" s="116"/>
      <c r="BG531" s="116"/>
      <c r="BH531" s="116"/>
      <c r="BI531" s="116"/>
      <c r="BJ531" s="116"/>
      <c r="BK531" s="116"/>
      <c r="BL531" s="116"/>
      <c r="BM531" s="116"/>
      <c r="BN531" s="116"/>
      <c r="BO531" s="116"/>
      <c r="BP531" s="116"/>
      <c r="BQ531" s="116"/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</row>
    <row r="532" spans="1:130" x14ac:dyDescent="0.3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116"/>
      <c r="AE532" s="116"/>
      <c r="AF532" s="116"/>
      <c r="AG532" s="116"/>
      <c r="AH532" s="116"/>
      <c r="AI532" s="116"/>
      <c r="AJ532" s="116"/>
      <c r="AK532" s="116"/>
      <c r="AL532" s="116"/>
      <c r="AM532" s="116"/>
      <c r="AN532" s="116"/>
      <c r="AO532" s="116"/>
      <c r="AP532" s="116"/>
      <c r="AQ532" s="116"/>
      <c r="AR532" s="116"/>
      <c r="AS532" s="116"/>
      <c r="AT532" s="116"/>
      <c r="AU532" s="116"/>
      <c r="AV532" s="116"/>
      <c r="AW532" s="116"/>
      <c r="AX532" s="116"/>
      <c r="AY532" s="116"/>
      <c r="AZ532" s="116"/>
      <c r="BA532" s="116"/>
      <c r="BB532" s="116"/>
      <c r="BC532" s="116"/>
      <c r="BD532" s="116"/>
      <c r="BE532" s="116"/>
      <c r="BF532" s="116"/>
      <c r="BG532" s="116"/>
      <c r="BH532" s="116"/>
      <c r="BI532" s="116"/>
      <c r="BJ532" s="116"/>
      <c r="BK532" s="116"/>
      <c r="BL532" s="116"/>
      <c r="BM532" s="116"/>
      <c r="BN532" s="116"/>
      <c r="BO532" s="116"/>
      <c r="BP532" s="116"/>
      <c r="BQ532" s="116"/>
      <c r="BR532" s="116"/>
      <c r="BS532" s="116"/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</row>
    <row r="533" spans="1:130" x14ac:dyDescent="0.3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116"/>
      <c r="AE533" s="116"/>
      <c r="AF533" s="116"/>
      <c r="AG533" s="116"/>
      <c r="AH533" s="116"/>
      <c r="AI533" s="116"/>
      <c r="AJ533" s="116"/>
      <c r="AK533" s="116"/>
      <c r="AL533" s="116"/>
      <c r="AM533" s="116"/>
      <c r="AN533" s="116"/>
      <c r="AO533" s="116"/>
      <c r="AP533" s="116"/>
      <c r="AQ533" s="116"/>
      <c r="AR533" s="116"/>
      <c r="AS533" s="116"/>
      <c r="AT533" s="116"/>
      <c r="AU533" s="116"/>
      <c r="AV533" s="116"/>
      <c r="AW533" s="116"/>
      <c r="AX533" s="116"/>
      <c r="AY533" s="116"/>
      <c r="AZ533" s="116"/>
      <c r="BA533" s="116"/>
      <c r="BB533" s="116"/>
      <c r="BC533" s="116"/>
      <c r="BD533" s="116"/>
      <c r="BE533" s="116"/>
      <c r="BF533" s="116"/>
      <c r="BG533" s="116"/>
      <c r="BH533" s="116"/>
      <c r="BI533" s="116"/>
      <c r="BJ533" s="116"/>
      <c r="BK533" s="116"/>
      <c r="BL533" s="116"/>
      <c r="BM533" s="116"/>
      <c r="BN533" s="116"/>
      <c r="BO533" s="116"/>
      <c r="BP533" s="116"/>
      <c r="BQ533" s="116"/>
      <c r="BR533" s="116"/>
      <c r="BS533" s="116"/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</row>
    <row r="534" spans="1:130" x14ac:dyDescent="0.3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116"/>
      <c r="AE534" s="116"/>
      <c r="AF534" s="116"/>
      <c r="AG534" s="116"/>
      <c r="AH534" s="116"/>
      <c r="AI534" s="116"/>
      <c r="AJ534" s="116"/>
      <c r="AK534" s="116"/>
      <c r="AL534" s="116"/>
      <c r="AM534" s="116"/>
      <c r="AN534" s="116"/>
      <c r="AO534" s="116"/>
      <c r="AP534" s="116"/>
      <c r="AQ534" s="116"/>
      <c r="AR534" s="116"/>
      <c r="AS534" s="116"/>
      <c r="AT534" s="116"/>
      <c r="AU534" s="116"/>
      <c r="AV534" s="116"/>
      <c r="AW534" s="116"/>
      <c r="AX534" s="116"/>
      <c r="AY534" s="116"/>
      <c r="AZ534" s="116"/>
      <c r="BA534" s="116"/>
      <c r="BB534" s="116"/>
      <c r="BC534" s="116"/>
      <c r="BD534" s="116"/>
      <c r="BE534" s="116"/>
      <c r="BF534" s="116"/>
      <c r="BG534" s="116"/>
      <c r="BH534" s="116"/>
      <c r="BI534" s="116"/>
      <c r="BJ534" s="116"/>
      <c r="BK534" s="116"/>
      <c r="BL534" s="116"/>
      <c r="BM534" s="116"/>
      <c r="BN534" s="116"/>
      <c r="BO534" s="116"/>
      <c r="BP534" s="116"/>
      <c r="BQ534" s="116"/>
      <c r="BR534" s="116"/>
      <c r="BS534" s="116"/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</row>
    <row r="535" spans="1:130" x14ac:dyDescent="0.3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116"/>
      <c r="AE535" s="116"/>
      <c r="AF535" s="116"/>
      <c r="AG535" s="116"/>
      <c r="AH535" s="116"/>
      <c r="AI535" s="116"/>
      <c r="AJ535" s="116"/>
      <c r="AK535" s="116"/>
      <c r="AL535" s="116"/>
      <c r="AM535" s="116"/>
      <c r="AN535" s="116"/>
      <c r="AO535" s="116"/>
      <c r="AP535" s="116"/>
      <c r="AQ535" s="116"/>
      <c r="AR535" s="116"/>
      <c r="AS535" s="116"/>
      <c r="AT535" s="116"/>
      <c r="AU535" s="116"/>
      <c r="AV535" s="116"/>
      <c r="AW535" s="116"/>
      <c r="AX535" s="116"/>
      <c r="AY535" s="116"/>
      <c r="AZ535" s="116"/>
      <c r="BA535" s="116"/>
      <c r="BB535" s="116"/>
      <c r="BC535" s="116"/>
      <c r="BD535" s="116"/>
      <c r="BE535" s="116"/>
      <c r="BF535" s="116"/>
      <c r="BG535" s="116"/>
      <c r="BH535" s="116"/>
      <c r="BI535" s="116"/>
      <c r="BJ535" s="116"/>
      <c r="BK535" s="116"/>
      <c r="BL535" s="116"/>
      <c r="BM535" s="116"/>
      <c r="BN535" s="116"/>
      <c r="BO535" s="116"/>
      <c r="BP535" s="116"/>
      <c r="BQ535" s="116"/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</row>
    <row r="536" spans="1:130" x14ac:dyDescent="0.3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116"/>
      <c r="AE536" s="116"/>
      <c r="AF536" s="116"/>
      <c r="AG536" s="116"/>
      <c r="AH536" s="116"/>
      <c r="AI536" s="116"/>
      <c r="AJ536" s="116"/>
      <c r="AK536" s="116"/>
      <c r="AL536" s="116"/>
      <c r="AM536" s="116"/>
      <c r="AN536" s="116"/>
      <c r="AO536" s="116"/>
      <c r="AP536" s="116"/>
      <c r="AQ536" s="116"/>
      <c r="AR536" s="116"/>
      <c r="AS536" s="116"/>
      <c r="AT536" s="116"/>
      <c r="AU536" s="116"/>
      <c r="AV536" s="116"/>
      <c r="AW536" s="116"/>
      <c r="AX536" s="116"/>
      <c r="AY536" s="116"/>
      <c r="AZ536" s="116"/>
      <c r="BA536" s="116"/>
      <c r="BB536" s="116"/>
      <c r="BC536" s="116"/>
      <c r="BD536" s="116"/>
      <c r="BE536" s="116"/>
      <c r="BF536" s="116"/>
      <c r="BG536" s="116"/>
      <c r="BH536" s="116"/>
      <c r="BI536" s="116"/>
      <c r="BJ536" s="116"/>
      <c r="BK536" s="116"/>
      <c r="BL536" s="116"/>
      <c r="BM536" s="116"/>
      <c r="BN536" s="116"/>
      <c r="BO536" s="116"/>
      <c r="BP536" s="116"/>
      <c r="BQ536" s="116"/>
      <c r="BR536" s="116"/>
      <c r="BS536" s="116"/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</row>
    <row r="537" spans="1:130" x14ac:dyDescent="0.3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116"/>
      <c r="AE537" s="116"/>
      <c r="AF537" s="116"/>
      <c r="AG537" s="116"/>
      <c r="AH537" s="116"/>
      <c r="AI537" s="116"/>
      <c r="AJ537" s="116"/>
      <c r="AK537" s="116"/>
      <c r="AL537" s="116"/>
      <c r="AM537" s="116"/>
      <c r="AN537" s="116"/>
      <c r="AO537" s="116"/>
      <c r="AP537" s="116"/>
      <c r="AQ537" s="116"/>
      <c r="AR537" s="116"/>
      <c r="AS537" s="116"/>
      <c r="AT537" s="116"/>
      <c r="AU537" s="116"/>
      <c r="AV537" s="116"/>
      <c r="AW537" s="116"/>
      <c r="AX537" s="116"/>
      <c r="AY537" s="116"/>
      <c r="AZ537" s="116"/>
      <c r="BA537" s="116"/>
      <c r="BB537" s="116"/>
      <c r="BC537" s="116"/>
      <c r="BD537" s="116"/>
      <c r="BE537" s="116"/>
      <c r="BF537" s="116"/>
      <c r="BG537" s="116"/>
      <c r="BH537" s="116"/>
      <c r="BI537" s="116"/>
      <c r="BJ537" s="116"/>
      <c r="BK537" s="116"/>
      <c r="BL537" s="116"/>
      <c r="BM537" s="116"/>
      <c r="BN537" s="116"/>
      <c r="BO537" s="116"/>
      <c r="BP537" s="116"/>
      <c r="BQ537" s="116"/>
      <c r="BR537" s="116"/>
      <c r="BS537" s="116"/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</row>
    <row r="538" spans="1:130" x14ac:dyDescent="0.3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116"/>
      <c r="AE538" s="116"/>
      <c r="AF538" s="116"/>
      <c r="AG538" s="116"/>
      <c r="AH538" s="116"/>
      <c r="AI538" s="116"/>
      <c r="AJ538" s="116"/>
      <c r="AK538" s="116"/>
      <c r="AL538" s="116"/>
      <c r="AM538" s="116"/>
      <c r="AN538" s="116"/>
      <c r="AO538" s="116"/>
      <c r="AP538" s="116"/>
      <c r="AQ538" s="116"/>
      <c r="AR538" s="116"/>
      <c r="AS538" s="116"/>
      <c r="AT538" s="116"/>
      <c r="AU538" s="116"/>
      <c r="AV538" s="116"/>
      <c r="AW538" s="116"/>
      <c r="AX538" s="116"/>
      <c r="AY538" s="116"/>
      <c r="AZ538" s="116"/>
      <c r="BA538" s="116"/>
      <c r="BB538" s="116"/>
      <c r="BC538" s="116"/>
      <c r="BD538" s="116"/>
      <c r="BE538" s="116"/>
      <c r="BF538" s="116"/>
      <c r="BG538" s="116"/>
      <c r="BH538" s="116"/>
      <c r="BI538" s="116"/>
      <c r="BJ538" s="116"/>
      <c r="BK538" s="116"/>
      <c r="BL538" s="116"/>
      <c r="BM538" s="116"/>
      <c r="BN538" s="116"/>
      <c r="BO538" s="116"/>
      <c r="BP538" s="116"/>
      <c r="BQ538" s="116"/>
      <c r="BR538" s="116"/>
      <c r="BS538" s="116"/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</row>
    <row r="539" spans="1:130" x14ac:dyDescent="0.3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116"/>
      <c r="AE539" s="116"/>
      <c r="AF539" s="116"/>
      <c r="AG539" s="116"/>
      <c r="AH539" s="116"/>
      <c r="AI539" s="116"/>
      <c r="AJ539" s="116"/>
      <c r="AK539" s="116"/>
      <c r="AL539" s="116"/>
      <c r="AM539" s="116"/>
      <c r="AN539" s="116"/>
      <c r="AO539" s="116"/>
      <c r="AP539" s="116"/>
      <c r="AQ539" s="116"/>
      <c r="AR539" s="116"/>
      <c r="AS539" s="116"/>
      <c r="AT539" s="116"/>
      <c r="AU539" s="116"/>
      <c r="AV539" s="116"/>
      <c r="AW539" s="116"/>
      <c r="AX539" s="116"/>
      <c r="AY539" s="116"/>
      <c r="AZ539" s="116"/>
      <c r="BA539" s="116"/>
      <c r="BB539" s="116"/>
      <c r="BC539" s="116"/>
      <c r="BD539" s="116"/>
      <c r="BE539" s="116"/>
      <c r="BF539" s="116"/>
      <c r="BG539" s="116"/>
      <c r="BH539" s="116"/>
      <c r="BI539" s="116"/>
      <c r="BJ539" s="116"/>
      <c r="BK539" s="116"/>
      <c r="BL539" s="116"/>
      <c r="BM539" s="116"/>
      <c r="BN539" s="116"/>
      <c r="BO539" s="116"/>
      <c r="BP539" s="116"/>
      <c r="BQ539" s="116"/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</row>
    <row r="540" spans="1:130" x14ac:dyDescent="0.3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116"/>
      <c r="AE540" s="116"/>
      <c r="AF540" s="116"/>
      <c r="AG540" s="116"/>
      <c r="AH540" s="116"/>
      <c r="AI540" s="116"/>
      <c r="AJ540" s="116"/>
      <c r="AK540" s="116"/>
      <c r="AL540" s="116"/>
      <c r="AM540" s="116"/>
      <c r="AN540" s="116"/>
      <c r="AO540" s="116"/>
      <c r="AP540" s="116"/>
      <c r="AQ540" s="116"/>
      <c r="AR540" s="116"/>
      <c r="AS540" s="116"/>
      <c r="AT540" s="116"/>
      <c r="AU540" s="116"/>
      <c r="AV540" s="116"/>
      <c r="AW540" s="116"/>
      <c r="AX540" s="116"/>
      <c r="AY540" s="116"/>
      <c r="AZ540" s="116"/>
      <c r="BA540" s="116"/>
      <c r="BB540" s="116"/>
      <c r="BC540" s="116"/>
      <c r="BD540" s="116"/>
      <c r="BE540" s="116"/>
      <c r="BF540" s="116"/>
      <c r="BG540" s="116"/>
      <c r="BH540" s="116"/>
      <c r="BI540" s="116"/>
      <c r="BJ540" s="116"/>
      <c r="BK540" s="116"/>
      <c r="BL540" s="116"/>
      <c r="BM540" s="116"/>
      <c r="BN540" s="116"/>
      <c r="BO540" s="116"/>
      <c r="BP540" s="116"/>
      <c r="BQ540" s="116"/>
      <c r="BR540" s="116"/>
      <c r="BS540" s="116"/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</row>
    <row r="541" spans="1:130" x14ac:dyDescent="0.3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116"/>
      <c r="AE541" s="116"/>
      <c r="AF541" s="116"/>
      <c r="AG541" s="116"/>
      <c r="AH541" s="116"/>
      <c r="AI541" s="116"/>
      <c r="AJ541" s="116"/>
      <c r="AK541" s="116"/>
      <c r="AL541" s="116"/>
      <c r="AM541" s="116"/>
      <c r="AN541" s="116"/>
      <c r="AO541" s="116"/>
      <c r="AP541" s="116"/>
      <c r="AQ541" s="116"/>
      <c r="AR541" s="116"/>
      <c r="AS541" s="116"/>
      <c r="AT541" s="116"/>
      <c r="AU541" s="116"/>
      <c r="AV541" s="116"/>
      <c r="AW541" s="116"/>
      <c r="AX541" s="116"/>
      <c r="AY541" s="116"/>
      <c r="AZ541" s="116"/>
      <c r="BA541" s="116"/>
      <c r="BB541" s="116"/>
      <c r="BC541" s="116"/>
      <c r="BD541" s="116"/>
      <c r="BE541" s="116"/>
      <c r="BF541" s="116"/>
      <c r="BG541" s="116"/>
      <c r="BH541" s="116"/>
      <c r="BI541" s="116"/>
      <c r="BJ541" s="116"/>
      <c r="BK541" s="116"/>
      <c r="BL541" s="116"/>
      <c r="BM541" s="116"/>
      <c r="BN541" s="116"/>
      <c r="BO541" s="116"/>
      <c r="BP541" s="116"/>
      <c r="BQ541" s="116"/>
      <c r="BR541" s="116"/>
      <c r="BS541" s="116"/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</row>
    <row r="542" spans="1:130" x14ac:dyDescent="0.3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116"/>
      <c r="AE542" s="116"/>
      <c r="AF542" s="116"/>
      <c r="AG542" s="116"/>
      <c r="AH542" s="116"/>
      <c r="AI542" s="116"/>
      <c r="AJ542" s="116"/>
      <c r="AK542" s="116"/>
      <c r="AL542" s="116"/>
      <c r="AM542" s="116"/>
      <c r="AN542" s="116"/>
      <c r="AO542" s="116"/>
      <c r="AP542" s="116"/>
      <c r="AQ542" s="116"/>
      <c r="AR542" s="116"/>
      <c r="AS542" s="116"/>
      <c r="AT542" s="116"/>
      <c r="AU542" s="116"/>
      <c r="AV542" s="116"/>
      <c r="AW542" s="116"/>
      <c r="AX542" s="116"/>
      <c r="AY542" s="116"/>
      <c r="AZ542" s="116"/>
      <c r="BA542" s="116"/>
      <c r="BB542" s="116"/>
      <c r="BC542" s="116"/>
      <c r="BD542" s="116"/>
      <c r="BE542" s="116"/>
      <c r="BF542" s="116"/>
      <c r="BG542" s="116"/>
      <c r="BH542" s="116"/>
      <c r="BI542" s="116"/>
      <c r="BJ542" s="116"/>
      <c r="BK542" s="116"/>
      <c r="BL542" s="116"/>
      <c r="BM542" s="116"/>
      <c r="BN542" s="116"/>
      <c r="BO542" s="116"/>
      <c r="BP542" s="116"/>
      <c r="BQ542" s="116"/>
      <c r="BR542" s="116"/>
      <c r="BS542" s="116"/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</row>
    <row r="543" spans="1:130" x14ac:dyDescent="0.3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  <c r="AZ543" s="116"/>
      <c r="BA543" s="116"/>
      <c r="BB543" s="116"/>
      <c r="BC543" s="116"/>
      <c r="BD543" s="116"/>
      <c r="BE543" s="116"/>
      <c r="BF543" s="116"/>
      <c r="BG543" s="116"/>
      <c r="BH543" s="116"/>
      <c r="BI543" s="116"/>
      <c r="BJ543" s="116"/>
      <c r="BK543" s="116"/>
      <c r="BL543" s="116"/>
      <c r="BM543" s="116"/>
      <c r="BN543" s="116"/>
      <c r="BO543" s="116"/>
      <c r="BP543" s="116"/>
      <c r="BQ543" s="116"/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</row>
    <row r="544" spans="1:130" x14ac:dyDescent="0.3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116"/>
      <c r="AE544" s="116"/>
      <c r="AF544" s="116"/>
      <c r="AG544" s="116"/>
      <c r="AH544" s="116"/>
      <c r="AI544" s="116"/>
      <c r="AJ544" s="116"/>
      <c r="AK544" s="116"/>
      <c r="AL544" s="116"/>
      <c r="AM544" s="116"/>
      <c r="AN544" s="116"/>
      <c r="AO544" s="116"/>
      <c r="AP544" s="116"/>
      <c r="AQ544" s="116"/>
      <c r="AR544" s="116"/>
      <c r="AS544" s="116"/>
      <c r="AT544" s="116"/>
      <c r="AU544" s="116"/>
      <c r="AV544" s="116"/>
      <c r="AW544" s="116"/>
      <c r="AX544" s="116"/>
      <c r="AY544" s="116"/>
      <c r="AZ544" s="116"/>
      <c r="BA544" s="116"/>
      <c r="BB544" s="116"/>
      <c r="BC544" s="116"/>
      <c r="BD544" s="116"/>
      <c r="BE544" s="116"/>
      <c r="BF544" s="116"/>
      <c r="BG544" s="116"/>
      <c r="BH544" s="116"/>
      <c r="BI544" s="116"/>
      <c r="BJ544" s="116"/>
      <c r="BK544" s="116"/>
      <c r="BL544" s="116"/>
      <c r="BM544" s="116"/>
      <c r="BN544" s="116"/>
      <c r="BO544" s="116"/>
      <c r="BP544" s="116"/>
      <c r="BQ544" s="116"/>
      <c r="BR544" s="116"/>
      <c r="BS544" s="116"/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</row>
    <row r="545" spans="1:130" x14ac:dyDescent="0.3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116"/>
      <c r="AE545" s="116"/>
      <c r="AF545" s="116"/>
      <c r="AG545" s="116"/>
      <c r="AH545" s="116"/>
      <c r="AI545" s="116"/>
      <c r="AJ545" s="116"/>
      <c r="AK545" s="116"/>
      <c r="AL545" s="116"/>
      <c r="AM545" s="116"/>
      <c r="AN545" s="116"/>
      <c r="AO545" s="116"/>
      <c r="AP545" s="116"/>
      <c r="AQ545" s="116"/>
      <c r="AR545" s="116"/>
      <c r="AS545" s="116"/>
      <c r="AT545" s="116"/>
      <c r="AU545" s="116"/>
      <c r="AV545" s="116"/>
      <c r="AW545" s="116"/>
      <c r="AX545" s="116"/>
      <c r="AY545" s="116"/>
      <c r="AZ545" s="116"/>
      <c r="BA545" s="116"/>
      <c r="BB545" s="116"/>
      <c r="BC545" s="116"/>
      <c r="BD545" s="116"/>
      <c r="BE545" s="116"/>
      <c r="BF545" s="116"/>
      <c r="BG545" s="116"/>
      <c r="BH545" s="116"/>
      <c r="BI545" s="116"/>
      <c r="BJ545" s="116"/>
      <c r="BK545" s="116"/>
      <c r="BL545" s="116"/>
      <c r="BM545" s="116"/>
      <c r="BN545" s="116"/>
      <c r="BO545" s="116"/>
      <c r="BP545" s="116"/>
      <c r="BQ545" s="116"/>
      <c r="BR545" s="116"/>
      <c r="BS545" s="116"/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</row>
    <row r="546" spans="1:130" x14ac:dyDescent="0.3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116"/>
      <c r="AE546" s="116"/>
      <c r="AF546" s="116"/>
      <c r="AG546" s="116"/>
      <c r="AH546" s="116"/>
      <c r="AI546" s="116"/>
      <c r="AJ546" s="116"/>
      <c r="AK546" s="116"/>
      <c r="AL546" s="116"/>
      <c r="AM546" s="116"/>
      <c r="AN546" s="116"/>
      <c r="AO546" s="116"/>
      <c r="AP546" s="116"/>
      <c r="AQ546" s="116"/>
      <c r="AR546" s="116"/>
      <c r="AS546" s="116"/>
      <c r="AT546" s="116"/>
      <c r="AU546" s="116"/>
      <c r="AV546" s="116"/>
      <c r="AW546" s="116"/>
      <c r="AX546" s="116"/>
      <c r="AY546" s="116"/>
      <c r="AZ546" s="116"/>
      <c r="BA546" s="116"/>
      <c r="BB546" s="116"/>
      <c r="BC546" s="116"/>
      <c r="BD546" s="116"/>
      <c r="BE546" s="116"/>
      <c r="BF546" s="116"/>
      <c r="BG546" s="116"/>
      <c r="BH546" s="116"/>
      <c r="BI546" s="116"/>
      <c r="BJ546" s="116"/>
      <c r="BK546" s="116"/>
      <c r="BL546" s="116"/>
      <c r="BM546" s="116"/>
      <c r="BN546" s="116"/>
      <c r="BO546" s="116"/>
      <c r="BP546" s="116"/>
      <c r="BQ546" s="116"/>
      <c r="BR546" s="116"/>
      <c r="BS546" s="116"/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</row>
    <row r="547" spans="1:130" x14ac:dyDescent="0.3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116"/>
      <c r="AE547" s="116"/>
      <c r="AF547" s="116"/>
      <c r="AG547" s="116"/>
      <c r="AH547" s="116"/>
      <c r="AI547" s="116"/>
      <c r="AJ547" s="116"/>
      <c r="AK547" s="116"/>
      <c r="AL547" s="116"/>
      <c r="AM547" s="116"/>
      <c r="AN547" s="116"/>
      <c r="AO547" s="116"/>
      <c r="AP547" s="116"/>
      <c r="AQ547" s="116"/>
      <c r="AR547" s="116"/>
      <c r="AS547" s="116"/>
      <c r="AT547" s="116"/>
      <c r="AU547" s="116"/>
      <c r="AV547" s="116"/>
      <c r="AW547" s="116"/>
      <c r="AX547" s="116"/>
      <c r="AY547" s="116"/>
      <c r="AZ547" s="116"/>
      <c r="BA547" s="116"/>
      <c r="BB547" s="116"/>
      <c r="BC547" s="116"/>
      <c r="BD547" s="116"/>
      <c r="BE547" s="116"/>
      <c r="BF547" s="116"/>
      <c r="BG547" s="116"/>
      <c r="BH547" s="116"/>
      <c r="BI547" s="116"/>
      <c r="BJ547" s="116"/>
      <c r="BK547" s="116"/>
      <c r="BL547" s="116"/>
      <c r="BM547" s="116"/>
      <c r="BN547" s="116"/>
      <c r="BO547" s="116"/>
      <c r="BP547" s="116"/>
      <c r="BQ547" s="116"/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</row>
    <row r="548" spans="1:130" x14ac:dyDescent="0.3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116"/>
      <c r="AE548" s="116"/>
      <c r="AF548" s="116"/>
      <c r="AG548" s="116"/>
      <c r="AH548" s="116"/>
      <c r="AI548" s="116"/>
      <c r="AJ548" s="116"/>
      <c r="AK548" s="116"/>
      <c r="AL548" s="116"/>
      <c r="AM548" s="116"/>
      <c r="AN548" s="116"/>
      <c r="AO548" s="116"/>
      <c r="AP548" s="116"/>
      <c r="AQ548" s="116"/>
      <c r="AR548" s="116"/>
      <c r="AS548" s="116"/>
      <c r="AT548" s="116"/>
      <c r="AU548" s="116"/>
      <c r="AV548" s="116"/>
      <c r="AW548" s="116"/>
      <c r="AX548" s="116"/>
      <c r="AY548" s="116"/>
      <c r="AZ548" s="116"/>
      <c r="BA548" s="116"/>
      <c r="BB548" s="116"/>
      <c r="BC548" s="116"/>
      <c r="BD548" s="116"/>
      <c r="BE548" s="116"/>
      <c r="BF548" s="116"/>
      <c r="BG548" s="116"/>
      <c r="BH548" s="116"/>
      <c r="BI548" s="116"/>
      <c r="BJ548" s="116"/>
      <c r="BK548" s="116"/>
      <c r="BL548" s="116"/>
      <c r="BM548" s="116"/>
      <c r="BN548" s="116"/>
      <c r="BO548" s="116"/>
      <c r="BP548" s="116"/>
      <c r="BQ548" s="116"/>
      <c r="BR548" s="116"/>
      <c r="BS548" s="116"/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</row>
    <row r="549" spans="1:130" x14ac:dyDescent="0.3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116"/>
      <c r="AE549" s="116"/>
      <c r="AF549" s="116"/>
      <c r="AG549" s="116"/>
      <c r="AH549" s="116"/>
      <c r="AI549" s="116"/>
      <c r="AJ549" s="116"/>
      <c r="AK549" s="116"/>
      <c r="AL549" s="116"/>
      <c r="AM549" s="116"/>
      <c r="AN549" s="116"/>
      <c r="AO549" s="116"/>
      <c r="AP549" s="116"/>
      <c r="AQ549" s="116"/>
      <c r="AR549" s="116"/>
      <c r="AS549" s="116"/>
      <c r="AT549" s="116"/>
      <c r="AU549" s="116"/>
      <c r="AV549" s="116"/>
      <c r="AW549" s="116"/>
      <c r="AX549" s="116"/>
      <c r="AY549" s="116"/>
      <c r="AZ549" s="116"/>
      <c r="BA549" s="116"/>
      <c r="BB549" s="116"/>
      <c r="BC549" s="116"/>
      <c r="BD549" s="116"/>
      <c r="BE549" s="116"/>
      <c r="BF549" s="116"/>
      <c r="BG549" s="116"/>
      <c r="BH549" s="116"/>
      <c r="BI549" s="116"/>
      <c r="BJ549" s="116"/>
      <c r="BK549" s="116"/>
      <c r="BL549" s="116"/>
      <c r="BM549" s="116"/>
      <c r="BN549" s="116"/>
      <c r="BO549" s="116"/>
      <c r="BP549" s="116"/>
      <c r="BQ549" s="116"/>
      <c r="BR549" s="116"/>
      <c r="BS549" s="116"/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</row>
    <row r="550" spans="1:130" x14ac:dyDescent="0.3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116"/>
      <c r="AE550" s="116"/>
      <c r="AF550" s="116"/>
      <c r="AG550" s="116"/>
      <c r="AH550" s="116"/>
      <c r="AI550" s="116"/>
      <c r="AJ550" s="116"/>
      <c r="AK550" s="116"/>
      <c r="AL550" s="116"/>
      <c r="AM550" s="116"/>
      <c r="AN550" s="116"/>
      <c r="AO550" s="116"/>
      <c r="AP550" s="116"/>
      <c r="AQ550" s="116"/>
      <c r="AR550" s="116"/>
      <c r="AS550" s="116"/>
      <c r="AT550" s="116"/>
      <c r="AU550" s="116"/>
      <c r="AV550" s="116"/>
      <c r="AW550" s="116"/>
      <c r="AX550" s="116"/>
      <c r="AY550" s="116"/>
      <c r="AZ550" s="116"/>
      <c r="BA550" s="116"/>
      <c r="BB550" s="116"/>
      <c r="BC550" s="116"/>
      <c r="BD550" s="116"/>
      <c r="BE550" s="116"/>
      <c r="BF550" s="116"/>
      <c r="BG550" s="116"/>
      <c r="BH550" s="116"/>
      <c r="BI550" s="116"/>
      <c r="BJ550" s="116"/>
      <c r="BK550" s="116"/>
      <c r="BL550" s="116"/>
      <c r="BM550" s="116"/>
      <c r="BN550" s="116"/>
      <c r="BO550" s="116"/>
      <c r="BP550" s="116"/>
      <c r="BQ550" s="116"/>
      <c r="BR550" s="116"/>
      <c r="BS550" s="116"/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</row>
    <row r="551" spans="1:130" x14ac:dyDescent="0.3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116"/>
      <c r="AE551" s="116"/>
      <c r="AF551" s="116"/>
      <c r="AG551" s="116"/>
      <c r="AH551" s="116"/>
      <c r="AI551" s="116"/>
      <c r="AJ551" s="116"/>
      <c r="AK551" s="116"/>
      <c r="AL551" s="116"/>
      <c r="AM551" s="116"/>
      <c r="AN551" s="116"/>
      <c r="AO551" s="116"/>
      <c r="AP551" s="116"/>
      <c r="AQ551" s="116"/>
      <c r="AR551" s="116"/>
      <c r="AS551" s="116"/>
      <c r="AT551" s="116"/>
      <c r="AU551" s="116"/>
      <c r="AV551" s="116"/>
      <c r="AW551" s="116"/>
      <c r="AX551" s="116"/>
      <c r="AY551" s="116"/>
      <c r="AZ551" s="116"/>
      <c r="BA551" s="116"/>
      <c r="BB551" s="116"/>
      <c r="BC551" s="116"/>
      <c r="BD551" s="116"/>
      <c r="BE551" s="116"/>
      <c r="BF551" s="116"/>
      <c r="BG551" s="116"/>
      <c r="BH551" s="116"/>
      <c r="BI551" s="116"/>
      <c r="BJ551" s="116"/>
      <c r="BK551" s="116"/>
      <c r="BL551" s="116"/>
      <c r="BM551" s="116"/>
      <c r="BN551" s="116"/>
      <c r="BO551" s="116"/>
      <c r="BP551" s="116"/>
      <c r="BQ551" s="116"/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</row>
    <row r="552" spans="1:130" x14ac:dyDescent="0.3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116"/>
      <c r="AE552" s="116"/>
      <c r="AF552" s="116"/>
      <c r="AG552" s="116"/>
      <c r="AH552" s="116"/>
      <c r="AI552" s="116"/>
      <c r="AJ552" s="116"/>
      <c r="AK552" s="116"/>
      <c r="AL552" s="116"/>
      <c r="AM552" s="116"/>
      <c r="AN552" s="116"/>
      <c r="AO552" s="116"/>
      <c r="AP552" s="116"/>
      <c r="AQ552" s="116"/>
      <c r="AR552" s="116"/>
      <c r="AS552" s="116"/>
      <c r="AT552" s="116"/>
      <c r="AU552" s="116"/>
      <c r="AV552" s="116"/>
      <c r="AW552" s="116"/>
      <c r="AX552" s="116"/>
      <c r="AY552" s="116"/>
      <c r="AZ552" s="116"/>
      <c r="BA552" s="116"/>
      <c r="BB552" s="116"/>
      <c r="BC552" s="116"/>
      <c r="BD552" s="116"/>
      <c r="BE552" s="116"/>
      <c r="BF552" s="116"/>
      <c r="BG552" s="116"/>
      <c r="BH552" s="116"/>
      <c r="BI552" s="116"/>
      <c r="BJ552" s="116"/>
      <c r="BK552" s="116"/>
      <c r="BL552" s="116"/>
      <c r="BM552" s="116"/>
      <c r="BN552" s="116"/>
      <c r="BO552" s="116"/>
      <c r="BP552" s="116"/>
      <c r="BQ552" s="116"/>
      <c r="BR552" s="116"/>
      <c r="BS552" s="116"/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</row>
    <row r="553" spans="1:130" x14ac:dyDescent="0.3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116"/>
      <c r="AE553" s="116"/>
      <c r="AF553" s="116"/>
      <c r="AG553" s="116"/>
      <c r="AH553" s="116"/>
      <c r="AI553" s="116"/>
      <c r="AJ553" s="116"/>
      <c r="AK553" s="116"/>
      <c r="AL553" s="116"/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  <c r="AZ553" s="116"/>
      <c r="BA553" s="116"/>
      <c r="BB553" s="116"/>
      <c r="BC553" s="116"/>
      <c r="BD553" s="116"/>
      <c r="BE553" s="116"/>
      <c r="BF553" s="116"/>
      <c r="BG553" s="116"/>
      <c r="BH553" s="116"/>
      <c r="BI553" s="116"/>
      <c r="BJ553" s="116"/>
      <c r="BK553" s="116"/>
      <c r="BL553" s="116"/>
      <c r="BM553" s="116"/>
      <c r="BN553" s="116"/>
      <c r="BO553" s="116"/>
      <c r="BP553" s="116"/>
      <c r="BQ553" s="116"/>
      <c r="BR553" s="116"/>
      <c r="BS553" s="116"/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</row>
    <row r="554" spans="1:130" x14ac:dyDescent="0.3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116"/>
      <c r="AE554" s="116"/>
      <c r="AF554" s="116"/>
      <c r="AG554" s="116"/>
      <c r="AH554" s="116"/>
      <c r="AI554" s="116"/>
      <c r="AJ554" s="116"/>
      <c r="AK554" s="116"/>
      <c r="AL554" s="116"/>
      <c r="AM554" s="116"/>
      <c r="AN554" s="116"/>
      <c r="AO554" s="116"/>
      <c r="AP554" s="116"/>
      <c r="AQ554" s="116"/>
      <c r="AR554" s="116"/>
      <c r="AS554" s="116"/>
      <c r="AT554" s="116"/>
      <c r="AU554" s="116"/>
      <c r="AV554" s="116"/>
      <c r="AW554" s="116"/>
      <c r="AX554" s="116"/>
      <c r="AY554" s="116"/>
      <c r="AZ554" s="116"/>
      <c r="BA554" s="116"/>
      <c r="BB554" s="116"/>
      <c r="BC554" s="116"/>
      <c r="BD554" s="116"/>
      <c r="BE554" s="116"/>
      <c r="BF554" s="116"/>
      <c r="BG554" s="116"/>
      <c r="BH554" s="116"/>
      <c r="BI554" s="116"/>
      <c r="BJ554" s="116"/>
      <c r="BK554" s="116"/>
      <c r="BL554" s="116"/>
      <c r="BM554" s="116"/>
      <c r="BN554" s="116"/>
      <c r="BO554" s="116"/>
      <c r="BP554" s="116"/>
      <c r="BQ554" s="116"/>
      <c r="BR554" s="116"/>
      <c r="BS554" s="116"/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</row>
    <row r="555" spans="1:130" x14ac:dyDescent="0.3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116"/>
      <c r="AE555" s="116"/>
      <c r="AF555" s="116"/>
      <c r="AG555" s="116"/>
      <c r="AH555" s="116"/>
      <c r="AI555" s="116"/>
      <c r="AJ555" s="116"/>
      <c r="AK555" s="116"/>
      <c r="AL555" s="116"/>
      <c r="AM555" s="116"/>
      <c r="AN555" s="116"/>
      <c r="AO555" s="116"/>
      <c r="AP555" s="116"/>
      <c r="AQ555" s="116"/>
      <c r="AR555" s="116"/>
      <c r="AS555" s="116"/>
      <c r="AT555" s="116"/>
      <c r="AU555" s="116"/>
      <c r="AV555" s="116"/>
      <c r="AW555" s="116"/>
      <c r="AX555" s="116"/>
      <c r="AY555" s="116"/>
      <c r="AZ555" s="116"/>
      <c r="BA555" s="116"/>
      <c r="BB555" s="116"/>
      <c r="BC555" s="116"/>
      <c r="BD555" s="116"/>
      <c r="BE555" s="116"/>
      <c r="BF555" s="116"/>
      <c r="BG555" s="116"/>
      <c r="BH555" s="116"/>
      <c r="BI555" s="116"/>
      <c r="BJ555" s="116"/>
      <c r="BK555" s="116"/>
      <c r="BL555" s="116"/>
      <c r="BM555" s="116"/>
      <c r="BN555" s="116"/>
      <c r="BO555" s="116"/>
      <c r="BP555" s="116"/>
      <c r="BQ555" s="116"/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</row>
    <row r="556" spans="1:130" x14ac:dyDescent="0.3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116"/>
      <c r="AE556" s="116"/>
      <c r="AF556" s="116"/>
      <c r="AG556" s="116"/>
      <c r="AH556" s="116"/>
      <c r="AI556" s="116"/>
      <c r="AJ556" s="116"/>
      <c r="AK556" s="116"/>
      <c r="AL556" s="116"/>
      <c r="AM556" s="116"/>
      <c r="AN556" s="116"/>
      <c r="AO556" s="116"/>
      <c r="AP556" s="116"/>
      <c r="AQ556" s="116"/>
      <c r="AR556" s="116"/>
      <c r="AS556" s="116"/>
      <c r="AT556" s="116"/>
      <c r="AU556" s="116"/>
      <c r="AV556" s="116"/>
      <c r="AW556" s="116"/>
      <c r="AX556" s="116"/>
      <c r="AY556" s="116"/>
      <c r="AZ556" s="116"/>
      <c r="BA556" s="116"/>
      <c r="BB556" s="116"/>
      <c r="BC556" s="116"/>
      <c r="BD556" s="116"/>
      <c r="BE556" s="116"/>
      <c r="BF556" s="116"/>
      <c r="BG556" s="116"/>
      <c r="BH556" s="116"/>
      <c r="BI556" s="116"/>
      <c r="BJ556" s="116"/>
      <c r="BK556" s="116"/>
      <c r="BL556" s="116"/>
      <c r="BM556" s="116"/>
      <c r="BN556" s="116"/>
      <c r="BO556" s="116"/>
      <c r="BP556" s="116"/>
      <c r="BQ556" s="116"/>
      <c r="BR556" s="116"/>
      <c r="BS556" s="116"/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</row>
    <row r="557" spans="1:130" x14ac:dyDescent="0.3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116"/>
      <c r="AE557" s="116"/>
      <c r="AF557" s="116"/>
      <c r="AG557" s="116"/>
      <c r="AH557" s="116"/>
      <c r="AI557" s="116"/>
      <c r="AJ557" s="116"/>
      <c r="AK557" s="116"/>
      <c r="AL557" s="116"/>
      <c r="AM557" s="116"/>
      <c r="AN557" s="116"/>
      <c r="AO557" s="116"/>
      <c r="AP557" s="116"/>
      <c r="AQ557" s="116"/>
      <c r="AR557" s="116"/>
      <c r="AS557" s="116"/>
      <c r="AT557" s="116"/>
      <c r="AU557" s="116"/>
      <c r="AV557" s="116"/>
      <c r="AW557" s="116"/>
      <c r="AX557" s="116"/>
      <c r="AY557" s="116"/>
      <c r="AZ557" s="116"/>
      <c r="BA557" s="116"/>
      <c r="BB557" s="116"/>
      <c r="BC557" s="116"/>
      <c r="BD557" s="116"/>
      <c r="BE557" s="116"/>
      <c r="BF557" s="116"/>
      <c r="BG557" s="116"/>
      <c r="BH557" s="116"/>
      <c r="BI557" s="116"/>
      <c r="BJ557" s="116"/>
      <c r="BK557" s="116"/>
      <c r="BL557" s="116"/>
      <c r="BM557" s="116"/>
      <c r="BN557" s="116"/>
      <c r="BO557" s="116"/>
      <c r="BP557" s="116"/>
      <c r="BQ557" s="116"/>
      <c r="BR557" s="116"/>
      <c r="BS557" s="116"/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</row>
    <row r="558" spans="1:130" x14ac:dyDescent="0.3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116"/>
      <c r="AE558" s="116"/>
      <c r="AF558" s="116"/>
      <c r="AG558" s="116"/>
      <c r="AH558" s="116"/>
      <c r="AI558" s="116"/>
      <c r="AJ558" s="116"/>
      <c r="AK558" s="116"/>
      <c r="AL558" s="116"/>
      <c r="AM558" s="116"/>
      <c r="AN558" s="116"/>
      <c r="AO558" s="116"/>
      <c r="AP558" s="116"/>
      <c r="AQ558" s="116"/>
      <c r="AR558" s="116"/>
      <c r="AS558" s="116"/>
      <c r="AT558" s="116"/>
      <c r="AU558" s="116"/>
      <c r="AV558" s="116"/>
      <c r="AW558" s="116"/>
      <c r="AX558" s="116"/>
      <c r="AY558" s="116"/>
      <c r="AZ558" s="116"/>
      <c r="BA558" s="116"/>
      <c r="BB558" s="116"/>
      <c r="BC558" s="116"/>
      <c r="BD558" s="116"/>
      <c r="BE558" s="116"/>
      <c r="BF558" s="116"/>
      <c r="BG558" s="116"/>
      <c r="BH558" s="116"/>
      <c r="BI558" s="116"/>
      <c r="BJ558" s="116"/>
      <c r="BK558" s="116"/>
      <c r="BL558" s="116"/>
      <c r="BM558" s="116"/>
      <c r="BN558" s="116"/>
      <c r="BO558" s="116"/>
      <c r="BP558" s="116"/>
      <c r="BQ558" s="116"/>
      <c r="BR558" s="116"/>
      <c r="BS558" s="116"/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</row>
    <row r="559" spans="1:130" x14ac:dyDescent="0.3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116"/>
      <c r="AE559" s="116"/>
      <c r="AF559" s="116"/>
      <c r="AG559" s="116"/>
      <c r="AH559" s="116"/>
      <c r="AI559" s="116"/>
      <c r="AJ559" s="116"/>
      <c r="AK559" s="116"/>
      <c r="AL559" s="116"/>
      <c r="AM559" s="116"/>
      <c r="AN559" s="116"/>
      <c r="AO559" s="116"/>
      <c r="AP559" s="116"/>
      <c r="AQ559" s="116"/>
      <c r="AR559" s="116"/>
      <c r="AS559" s="116"/>
      <c r="AT559" s="116"/>
      <c r="AU559" s="116"/>
      <c r="AV559" s="116"/>
      <c r="AW559" s="116"/>
      <c r="AX559" s="116"/>
      <c r="AY559" s="116"/>
      <c r="AZ559" s="116"/>
      <c r="BA559" s="116"/>
      <c r="BB559" s="116"/>
      <c r="BC559" s="116"/>
      <c r="BD559" s="116"/>
      <c r="BE559" s="116"/>
      <c r="BF559" s="116"/>
      <c r="BG559" s="116"/>
      <c r="BH559" s="116"/>
      <c r="BI559" s="116"/>
      <c r="BJ559" s="116"/>
      <c r="BK559" s="116"/>
      <c r="BL559" s="116"/>
      <c r="BM559" s="116"/>
      <c r="BN559" s="116"/>
      <c r="BO559" s="116"/>
      <c r="BP559" s="116"/>
      <c r="BQ559" s="116"/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</row>
    <row r="560" spans="1:130" x14ac:dyDescent="0.3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116"/>
      <c r="AE560" s="116"/>
      <c r="AF560" s="116"/>
      <c r="AG560" s="116"/>
      <c r="AH560" s="116"/>
      <c r="AI560" s="116"/>
      <c r="AJ560" s="116"/>
      <c r="AK560" s="116"/>
      <c r="AL560" s="116"/>
      <c r="AM560" s="116"/>
      <c r="AN560" s="116"/>
      <c r="AO560" s="116"/>
      <c r="AP560" s="116"/>
      <c r="AQ560" s="116"/>
      <c r="AR560" s="116"/>
      <c r="AS560" s="116"/>
      <c r="AT560" s="116"/>
      <c r="AU560" s="116"/>
      <c r="AV560" s="116"/>
      <c r="AW560" s="116"/>
      <c r="AX560" s="116"/>
      <c r="AY560" s="116"/>
      <c r="AZ560" s="116"/>
      <c r="BA560" s="116"/>
      <c r="BB560" s="116"/>
      <c r="BC560" s="116"/>
      <c r="BD560" s="116"/>
      <c r="BE560" s="116"/>
      <c r="BF560" s="116"/>
      <c r="BG560" s="116"/>
      <c r="BH560" s="116"/>
      <c r="BI560" s="116"/>
      <c r="BJ560" s="116"/>
      <c r="BK560" s="116"/>
      <c r="BL560" s="116"/>
      <c r="BM560" s="116"/>
      <c r="BN560" s="116"/>
      <c r="BO560" s="116"/>
      <c r="BP560" s="116"/>
      <c r="BQ560" s="116"/>
      <c r="BR560" s="116"/>
      <c r="BS560" s="116"/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</row>
    <row r="561" spans="1:130" x14ac:dyDescent="0.3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  <c r="AE561" s="116"/>
      <c r="AF561" s="116"/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16"/>
      <c r="AV561" s="116"/>
      <c r="AW561" s="116"/>
      <c r="AX561" s="116"/>
      <c r="AY561" s="116"/>
      <c r="AZ561" s="116"/>
      <c r="BA561" s="116"/>
      <c r="BB561" s="116"/>
      <c r="BC561" s="116"/>
      <c r="BD561" s="116"/>
      <c r="BE561" s="116"/>
      <c r="BF561" s="116"/>
      <c r="BG561" s="116"/>
      <c r="BH561" s="116"/>
      <c r="BI561" s="116"/>
      <c r="BJ561" s="116"/>
      <c r="BK561" s="116"/>
      <c r="BL561" s="116"/>
      <c r="BM561" s="116"/>
      <c r="BN561" s="116"/>
      <c r="BO561" s="116"/>
      <c r="BP561" s="116"/>
      <c r="BQ561" s="116"/>
      <c r="BR561" s="116"/>
      <c r="BS561" s="116"/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</row>
    <row r="562" spans="1:130" x14ac:dyDescent="0.3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116"/>
      <c r="AE562" s="116"/>
      <c r="AF562" s="116"/>
      <c r="AG562" s="116"/>
      <c r="AH562" s="116"/>
      <c r="AI562" s="116"/>
      <c r="AJ562" s="116"/>
      <c r="AK562" s="116"/>
      <c r="AL562" s="116"/>
      <c r="AM562" s="116"/>
      <c r="AN562" s="116"/>
      <c r="AO562" s="116"/>
      <c r="AP562" s="116"/>
      <c r="AQ562" s="116"/>
      <c r="AR562" s="116"/>
      <c r="AS562" s="116"/>
      <c r="AT562" s="116"/>
      <c r="AU562" s="116"/>
      <c r="AV562" s="116"/>
      <c r="AW562" s="116"/>
      <c r="AX562" s="116"/>
      <c r="AY562" s="116"/>
      <c r="AZ562" s="116"/>
      <c r="BA562" s="116"/>
      <c r="BB562" s="116"/>
      <c r="BC562" s="116"/>
      <c r="BD562" s="116"/>
      <c r="BE562" s="116"/>
      <c r="BF562" s="116"/>
      <c r="BG562" s="116"/>
      <c r="BH562" s="116"/>
      <c r="BI562" s="116"/>
      <c r="BJ562" s="116"/>
      <c r="BK562" s="116"/>
      <c r="BL562" s="116"/>
      <c r="BM562" s="116"/>
      <c r="BN562" s="116"/>
      <c r="BO562" s="116"/>
      <c r="BP562" s="116"/>
      <c r="BQ562" s="116"/>
      <c r="BR562" s="116"/>
      <c r="BS562" s="116"/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</row>
    <row r="563" spans="1:130" x14ac:dyDescent="0.3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116"/>
      <c r="AE563" s="116"/>
      <c r="AF563" s="116"/>
      <c r="AG563" s="116"/>
      <c r="AH563" s="116"/>
      <c r="AI563" s="116"/>
      <c r="AJ563" s="116"/>
      <c r="AK563" s="116"/>
      <c r="AL563" s="116"/>
      <c r="AM563" s="116"/>
      <c r="AN563" s="116"/>
      <c r="AO563" s="116"/>
      <c r="AP563" s="116"/>
      <c r="AQ563" s="116"/>
      <c r="AR563" s="116"/>
      <c r="AS563" s="116"/>
      <c r="AT563" s="116"/>
      <c r="AU563" s="116"/>
      <c r="AV563" s="116"/>
      <c r="AW563" s="116"/>
      <c r="AX563" s="116"/>
      <c r="AY563" s="116"/>
      <c r="AZ563" s="116"/>
      <c r="BA563" s="116"/>
      <c r="BB563" s="116"/>
      <c r="BC563" s="116"/>
      <c r="BD563" s="116"/>
      <c r="BE563" s="116"/>
      <c r="BF563" s="116"/>
      <c r="BG563" s="116"/>
      <c r="BH563" s="116"/>
      <c r="BI563" s="116"/>
      <c r="BJ563" s="116"/>
      <c r="BK563" s="116"/>
      <c r="BL563" s="116"/>
      <c r="BM563" s="116"/>
      <c r="BN563" s="116"/>
      <c r="BO563" s="116"/>
      <c r="BP563" s="116"/>
      <c r="BQ563" s="116"/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</row>
    <row r="564" spans="1:130" x14ac:dyDescent="0.3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116"/>
      <c r="AE564" s="116"/>
      <c r="AF564" s="116"/>
      <c r="AG564" s="116"/>
      <c r="AH564" s="116"/>
      <c r="AI564" s="116"/>
      <c r="AJ564" s="116"/>
      <c r="AK564" s="116"/>
      <c r="AL564" s="116"/>
      <c r="AM564" s="116"/>
      <c r="AN564" s="116"/>
      <c r="AO564" s="116"/>
      <c r="AP564" s="116"/>
      <c r="AQ564" s="116"/>
      <c r="AR564" s="116"/>
      <c r="AS564" s="116"/>
      <c r="AT564" s="116"/>
      <c r="AU564" s="116"/>
      <c r="AV564" s="116"/>
      <c r="AW564" s="116"/>
      <c r="AX564" s="116"/>
      <c r="AY564" s="116"/>
      <c r="AZ564" s="116"/>
      <c r="BA564" s="116"/>
      <c r="BB564" s="116"/>
      <c r="BC564" s="116"/>
      <c r="BD564" s="116"/>
      <c r="BE564" s="116"/>
      <c r="BF564" s="116"/>
      <c r="BG564" s="116"/>
      <c r="BH564" s="116"/>
      <c r="BI564" s="116"/>
      <c r="BJ564" s="116"/>
      <c r="BK564" s="116"/>
      <c r="BL564" s="116"/>
      <c r="BM564" s="116"/>
      <c r="BN564" s="116"/>
      <c r="BO564" s="116"/>
      <c r="BP564" s="116"/>
      <c r="BQ564" s="116"/>
      <c r="BR564" s="116"/>
      <c r="BS564" s="116"/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</row>
    <row r="565" spans="1:130" x14ac:dyDescent="0.3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116"/>
      <c r="AE565" s="116"/>
      <c r="AF565" s="116"/>
      <c r="AG565" s="116"/>
      <c r="AH565" s="116"/>
      <c r="AI565" s="116"/>
      <c r="AJ565" s="116"/>
      <c r="AK565" s="116"/>
      <c r="AL565" s="116"/>
      <c r="AM565" s="116"/>
      <c r="AN565" s="116"/>
      <c r="AO565" s="116"/>
      <c r="AP565" s="116"/>
      <c r="AQ565" s="116"/>
      <c r="AR565" s="116"/>
      <c r="AS565" s="116"/>
      <c r="AT565" s="116"/>
      <c r="AU565" s="116"/>
      <c r="AV565" s="116"/>
      <c r="AW565" s="116"/>
      <c r="AX565" s="116"/>
      <c r="AY565" s="116"/>
      <c r="AZ565" s="116"/>
      <c r="BA565" s="116"/>
      <c r="BB565" s="116"/>
      <c r="BC565" s="116"/>
      <c r="BD565" s="116"/>
      <c r="BE565" s="116"/>
      <c r="BF565" s="116"/>
      <c r="BG565" s="116"/>
      <c r="BH565" s="116"/>
      <c r="BI565" s="116"/>
      <c r="BJ565" s="116"/>
      <c r="BK565" s="116"/>
      <c r="BL565" s="116"/>
      <c r="BM565" s="116"/>
      <c r="BN565" s="116"/>
      <c r="BO565" s="116"/>
      <c r="BP565" s="116"/>
      <c r="BQ565" s="116"/>
      <c r="BR565" s="116"/>
      <c r="BS565" s="116"/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</row>
    <row r="566" spans="1:130" x14ac:dyDescent="0.3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116"/>
      <c r="AE566" s="116"/>
      <c r="AF566" s="116"/>
      <c r="AG566" s="116"/>
      <c r="AH566" s="116"/>
      <c r="AI566" s="116"/>
      <c r="AJ566" s="116"/>
      <c r="AK566" s="116"/>
      <c r="AL566" s="116"/>
      <c r="AM566" s="116"/>
      <c r="AN566" s="116"/>
      <c r="AO566" s="116"/>
      <c r="AP566" s="116"/>
      <c r="AQ566" s="116"/>
      <c r="AR566" s="116"/>
      <c r="AS566" s="116"/>
      <c r="AT566" s="116"/>
      <c r="AU566" s="116"/>
      <c r="AV566" s="116"/>
      <c r="AW566" s="116"/>
      <c r="AX566" s="116"/>
      <c r="AY566" s="116"/>
      <c r="AZ566" s="116"/>
      <c r="BA566" s="116"/>
      <c r="BB566" s="116"/>
      <c r="BC566" s="116"/>
      <c r="BD566" s="116"/>
      <c r="BE566" s="116"/>
      <c r="BF566" s="116"/>
      <c r="BG566" s="116"/>
      <c r="BH566" s="116"/>
      <c r="BI566" s="116"/>
      <c r="BJ566" s="116"/>
      <c r="BK566" s="116"/>
      <c r="BL566" s="116"/>
      <c r="BM566" s="116"/>
      <c r="BN566" s="116"/>
      <c r="BO566" s="116"/>
      <c r="BP566" s="116"/>
      <c r="BQ566" s="116"/>
      <c r="BR566" s="116"/>
      <c r="BS566" s="116"/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</row>
    <row r="567" spans="1:130" x14ac:dyDescent="0.3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116"/>
      <c r="AE567" s="116"/>
      <c r="AF567" s="116"/>
      <c r="AG567" s="116"/>
      <c r="AH567" s="116"/>
      <c r="AI567" s="116"/>
      <c r="AJ567" s="116"/>
      <c r="AK567" s="116"/>
      <c r="AL567" s="116"/>
      <c r="AM567" s="116"/>
      <c r="AN567" s="116"/>
      <c r="AO567" s="116"/>
      <c r="AP567" s="116"/>
      <c r="AQ567" s="116"/>
      <c r="AR567" s="116"/>
      <c r="AS567" s="116"/>
      <c r="AT567" s="116"/>
      <c r="AU567" s="116"/>
      <c r="AV567" s="116"/>
      <c r="AW567" s="116"/>
      <c r="AX567" s="116"/>
      <c r="AY567" s="116"/>
      <c r="AZ567" s="116"/>
      <c r="BA567" s="116"/>
      <c r="BB567" s="116"/>
      <c r="BC567" s="116"/>
      <c r="BD567" s="116"/>
      <c r="BE567" s="116"/>
      <c r="BF567" s="116"/>
      <c r="BG567" s="116"/>
      <c r="BH567" s="116"/>
      <c r="BI567" s="116"/>
      <c r="BJ567" s="116"/>
      <c r="BK567" s="116"/>
      <c r="BL567" s="116"/>
      <c r="BM567" s="116"/>
      <c r="BN567" s="116"/>
      <c r="BO567" s="116"/>
      <c r="BP567" s="116"/>
      <c r="BQ567" s="116"/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</row>
    <row r="568" spans="1:130" x14ac:dyDescent="0.3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116"/>
      <c r="AE568" s="116"/>
      <c r="AF568" s="116"/>
      <c r="AG568" s="116"/>
      <c r="AH568" s="116"/>
      <c r="AI568" s="116"/>
      <c r="AJ568" s="116"/>
      <c r="AK568" s="116"/>
      <c r="AL568" s="116"/>
      <c r="AM568" s="116"/>
      <c r="AN568" s="116"/>
      <c r="AO568" s="116"/>
      <c r="AP568" s="116"/>
      <c r="AQ568" s="116"/>
      <c r="AR568" s="116"/>
      <c r="AS568" s="116"/>
      <c r="AT568" s="116"/>
      <c r="AU568" s="116"/>
      <c r="AV568" s="116"/>
      <c r="AW568" s="116"/>
      <c r="AX568" s="116"/>
      <c r="AY568" s="116"/>
      <c r="AZ568" s="116"/>
      <c r="BA568" s="116"/>
      <c r="BB568" s="116"/>
      <c r="BC568" s="116"/>
      <c r="BD568" s="116"/>
      <c r="BE568" s="116"/>
      <c r="BF568" s="116"/>
      <c r="BG568" s="116"/>
      <c r="BH568" s="116"/>
      <c r="BI568" s="116"/>
      <c r="BJ568" s="116"/>
      <c r="BK568" s="116"/>
      <c r="BL568" s="116"/>
      <c r="BM568" s="116"/>
      <c r="BN568" s="116"/>
      <c r="BO568" s="116"/>
      <c r="BP568" s="116"/>
      <c r="BQ568" s="116"/>
      <c r="BR568" s="116"/>
      <c r="BS568" s="116"/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</row>
    <row r="569" spans="1:130" x14ac:dyDescent="0.3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116"/>
      <c r="AE569" s="116"/>
      <c r="AF569" s="116"/>
      <c r="AG569" s="116"/>
      <c r="AH569" s="116"/>
      <c r="AI569" s="116"/>
      <c r="AJ569" s="116"/>
      <c r="AK569" s="116"/>
      <c r="AL569" s="116"/>
      <c r="AM569" s="116"/>
      <c r="AN569" s="116"/>
      <c r="AO569" s="116"/>
      <c r="AP569" s="116"/>
      <c r="AQ569" s="116"/>
      <c r="AR569" s="116"/>
      <c r="AS569" s="116"/>
      <c r="AT569" s="116"/>
      <c r="AU569" s="116"/>
      <c r="AV569" s="116"/>
      <c r="AW569" s="116"/>
      <c r="AX569" s="116"/>
      <c r="AY569" s="116"/>
      <c r="AZ569" s="116"/>
      <c r="BA569" s="116"/>
      <c r="BB569" s="116"/>
      <c r="BC569" s="116"/>
      <c r="BD569" s="116"/>
      <c r="BE569" s="116"/>
      <c r="BF569" s="116"/>
      <c r="BG569" s="116"/>
      <c r="BH569" s="116"/>
      <c r="BI569" s="116"/>
      <c r="BJ569" s="116"/>
      <c r="BK569" s="116"/>
      <c r="BL569" s="116"/>
      <c r="BM569" s="116"/>
      <c r="BN569" s="116"/>
      <c r="BO569" s="116"/>
      <c r="BP569" s="116"/>
      <c r="BQ569" s="116"/>
      <c r="BR569" s="116"/>
      <c r="BS569" s="116"/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</row>
    <row r="570" spans="1:130" x14ac:dyDescent="0.3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116"/>
      <c r="AE570" s="116"/>
      <c r="AF570" s="116"/>
      <c r="AG570" s="116"/>
      <c r="AH570" s="116"/>
      <c r="AI570" s="116"/>
      <c r="AJ570" s="116"/>
      <c r="AK570" s="116"/>
      <c r="AL570" s="116"/>
      <c r="AM570" s="116"/>
      <c r="AN570" s="116"/>
      <c r="AO570" s="116"/>
      <c r="AP570" s="116"/>
      <c r="AQ570" s="116"/>
      <c r="AR570" s="116"/>
      <c r="AS570" s="116"/>
      <c r="AT570" s="116"/>
      <c r="AU570" s="116"/>
      <c r="AV570" s="116"/>
      <c r="AW570" s="116"/>
      <c r="AX570" s="116"/>
      <c r="AY570" s="116"/>
      <c r="AZ570" s="116"/>
      <c r="BA570" s="116"/>
      <c r="BB570" s="116"/>
      <c r="BC570" s="116"/>
      <c r="BD570" s="116"/>
      <c r="BE570" s="116"/>
      <c r="BF570" s="116"/>
      <c r="BG570" s="116"/>
      <c r="BH570" s="116"/>
      <c r="BI570" s="116"/>
      <c r="BJ570" s="116"/>
      <c r="BK570" s="116"/>
      <c r="BL570" s="116"/>
      <c r="BM570" s="116"/>
      <c r="BN570" s="116"/>
      <c r="BO570" s="116"/>
      <c r="BP570" s="116"/>
      <c r="BQ570" s="116"/>
      <c r="BR570" s="116"/>
      <c r="BS570" s="116"/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</row>
    <row r="571" spans="1:130" x14ac:dyDescent="0.3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116"/>
      <c r="AE571" s="116"/>
      <c r="AF571" s="116"/>
      <c r="AG571" s="116"/>
      <c r="AH571" s="116"/>
      <c r="AI571" s="116"/>
      <c r="AJ571" s="116"/>
      <c r="AK571" s="116"/>
      <c r="AL571" s="116"/>
      <c r="AM571" s="116"/>
      <c r="AN571" s="116"/>
      <c r="AO571" s="116"/>
      <c r="AP571" s="116"/>
      <c r="AQ571" s="116"/>
      <c r="AR571" s="116"/>
      <c r="AS571" s="116"/>
      <c r="AT571" s="116"/>
      <c r="AU571" s="116"/>
      <c r="AV571" s="116"/>
      <c r="AW571" s="116"/>
      <c r="AX571" s="116"/>
      <c r="AY571" s="116"/>
      <c r="AZ571" s="116"/>
      <c r="BA571" s="116"/>
      <c r="BB571" s="116"/>
      <c r="BC571" s="116"/>
      <c r="BD571" s="116"/>
      <c r="BE571" s="116"/>
      <c r="BF571" s="116"/>
      <c r="BG571" s="116"/>
      <c r="BH571" s="116"/>
      <c r="BI571" s="116"/>
      <c r="BJ571" s="116"/>
      <c r="BK571" s="116"/>
      <c r="BL571" s="116"/>
      <c r="BM571" s="116"/>
      <c r="BN571" s="116"/>
      <c r="BO571" s="116"/>
      <c r="BP571" s="116"/>
      <c r="BQ571" s="116"/>
      <c r="BR571" s="116"/>
      <c r="BS571" s="116"/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</row>
    <row r="572" spans="1:130" x14ac:dyDescent="0.3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116"/>
      <c r="AE572" s="116"/>
      <c r="AF572" s="116"/>
      <c r="AG572" s="116"/>
      <c r="AH572" s="116"/>
      <c r="AI572" s="116"/>
      <c r="AJ572" s="116"/>
      <c r="AK572" s="116"/>
      <c r="AL572" s="116"/>
      <c r="AM572" s="116"/>
      <c r="AN572" s="116"/>
      <c r="AO572" s="116"/>
      <c r="AP572" s="116"/>
      <c r="AQ572" s="116"/>
      <c r="AR572" s="116"/>
      <c r="AS572" s="116"/>
      <c r="AT572" s="116"/>
      <c r="AU572" s="116"/>
      <c r="AV572" s="116"/>
      <c r="AW572" s="116"/>
      <c r="AX572" s="116"/>
      <c r="AY572" s="116"/>
      <c r="AZ572" s="116"/>
      <c r="BA572" s="116"/>
      <c r="BB572" s="116"/>
      <c r="BC572" s="116"/>
      <c r="BD572" s="116"/>
      <c r="BE572" s="116"/>
      <c r="BF572" s="116"/>
      <c r="BG572" s="116"/>
      <c r="BH572" s="116"/>
      <c r="BI572" s="116"/>
      <c r="BJ572" s="116"/>
      <c r="BK572" s="116"/>
      <c r="BL572" s="116"/>
      <c r="BM572" s="116"/>
      <c r="BN572" s="116"/>
      <c r="BO572" s="116"/>
      <c r="BP572" s="116"/>
      <c r="BQ572" s="116"/>
      <c r="BR572" s="116"/>
      <c r="BS572" s="116"/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</row>
    <row r="573" spans="1:130" x14ac:dyDescent="0.3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116"/>
      <c r="AE573" s="116"/>
      <c r="AF573" s="116"/>
      <c r="AG573" s="116"/>
      <c r="AH573" s="116"/>
      <c r="AI573" s="116"/>
      <c r="AJ573" s="116"/>
      <c r="AK573" s="116"/>
      <c r="AL573" s="116"/>
      <c r="AM573" s="116"/>
      <c r="AN573" s="116"/>
      <c r="AO573" s="116"/>
      <c r="AP573" s="116"/>
      <c r="AQ573" s="116"/>
      <c r="AR573" s="116"/>
      <c r="AS573" s="116"/>
      <c r="AT573" s="116"/>
      <c r="AU573" s="116"/>
      <c r="AV573" s="116"/>
      <c r="AW573" s="116"/>
      <c r="AX573" s="116"/>
      <c r="AY573" s="116"/>
      <c r="AZ573" s="116"/>
      <c r="BA573" s="116"/>
      <c r="BB573" s="116"/>
      <c r="BC573" s="116"/>
      <c r="BD573" s="116"/>
      <c r="BE573" s="116"/>
      <c r="BF573" s="116"/>
      <c r="BG573" s="116"/>
      <c r="BH573" s="116"/>
      <c r="BI573" s="116"/>
      <c r="BJ573" s="116"/>
      <c r="BK573" s="116"/>
      <c r="BL573" s="116"/>
      <c r="BM573" s="116"/>
      <c r="BN573" s="116"/>
      <c r="BO573" s="116"/>
      <c r="BP573" s="116"/>
      <c r="BQ573" s="116"/>
      <c r="BR573" s="116"/>
      <c r="BS573" s="116"/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</row>
    <row r="574" spans="1:130" x14ac:dyDescent="0.3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116"/>
      <c r="AE574" s="116"/>
      <c r="AF574" s="116"/>
      <c r="AG574" s="116"/>
      <c r="AH574" s="116"/>
      <c r="AI574" s="116"/>
      <c r="AJ574" s="116"/>
      <c r="AK574" s="116"/>
      <c r="AL574" s="116"/>
      <c r="AM574" s="116"/>
      <c r="AN574" s="116"/>
      <c r="AO574" s="116"/>
      <c r="AP574" s="116"/>
      <c r="AQ574" s="116"/>
      <c r="AR574" s="116"/>
      <c r="AS574" s="116"/>
      <c r="AT574" s="116"/>
      <c r="AU574" s="116"/>
      <c r="AV574" s="116"/>
      <c r="AW574" s="116"/>
      <c r="AX574" s="116"/>
      <c r="AY574" s="116"/>
      <c r="AZ574" s="116"/>
      <c r="BA574" s="116"/>
      <c r="BB574" s="116"/>
      <c r="BC574" s="116"/>
      <c r="BD574" s="116"/>
      <c r="BE574" s="116"/>
      <c r="BF574" s="116"/>
      <c r="BG574" s="116"/>
      <c r="BH574" s="116"/>
      <c r="BI574" s="116"/>
      <c r="BJ574" s="116"/>
      <c r="BK574" s="116"/>
      <c r="BL574" s="116"/>
      <c r="BM574" s="116"/>
      <c r="BN574" s="116"/>
      <c r="BO574" s="116"/>
      <c r="BP574" s="116"/>
      <c r="BQ574" s="116"/>
      <c r="BR574" s="116"/>
      <c r="BS574" s="116"/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</row>
    <row r="575" spans="1:130" x14ac:dyDescent="0.3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116"/>
      <c r="AE575" s="116"/>
      <c r="AF575" s="116"/>
      <c r="AG575" s="116"/>
      <c r="AH575" s="116"/>
      <c r="AI575" s="116"/>
      <c r="AJ575" s="116"/>
      <c r="AK575" s="116"/>
      <c r="AL575" s="116"/>
      <c r="AM575" s="116"/>
      <c r="AN575" s="116"/>
      <c r="AO575" s="116"/>
      <c r="AP575" s="116"/>
      <c r="AQ575" s="116"/>
      <c r="AR575" s="116"/>
      <c r="AS575" s="116"/>
      <c r="AT575" s="116"/>
      <c r="AU575" s="116"/>
      <c r="AV575" s="116"/>
      <c r="AW575" s="116"/>
      <c r="AX575" s="116"/>
      <c r="AY575" s="116"/>
      <c r="AZ575" s="116"/>
      <c r="BA575" s="116"/>
      <c r="BB575" s="116"/>
      <c r="BC575" s="116"/>
      <c r="BD575" s="116"/>
      <c r="BE575" s="116"/>
      <c r="BF575" s="116"/>
      <c r="BG575" s="116"/>
      <c r="BH575" s="116"/>
      <c r="BI575" s="116"/>
      <c r="BJ575" s="116"/>
      <c r="BK575" s="116"/>
      <c r="BL575" s="116"/>
      <c r="BM575" s="116"/>
      <c r="BN575" s="116"/>
      <c r="BO575" s="116"/>
      <c r="BP575" s="116"/>
      <c r="BQ575" s="116"/>
      <c r="BR575" s="116"/>
      <c r="BS575" s="116"/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</row>
    <row r="576" spans="1:130" x14ac:dyDescent="0.3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116"/>
      <c r="AE576" s="116"/>
      <c r="AF576" s="116"/>
      <c r="AG576" s="116"/>
      <c r="AH576" s="116"/>
      <c r="AI576" s="116"/>
      <c r="AJ576" s="116"/>
      <c r="AK576" s="116"/>
      <c r="AL576" s="116"/>
      <c r="AM576" s="116"/>
      <c r="AN576" s="116"/>
      <c r="AO576" s="116"/>
      <c r="AP576" s="116"/>
      <c r="AQ576" s="116"/>
      <c r="AR576" s="116"/>
      <c r="AS576" s="116"/>
      <c r="AT576" s="116"/>
      <c r="AU576" s="116"/>
      <c r="AV576" s="116"/>
      <c r="AW576" s="116"/>
      <c r="AX576" s="116"/>
      <c r="AY576" s="116"/>
      <c r="AZ576" s="116"/>
      <c r="BA576" s="116"/>
      <c r="BB576" s="116"/>
      <c r="BC576" s="116"/>
      <c r="BD576" s="116"/>
      <c r="BE576" s="116"/>
      <c r="BF576" s="116"/>
      <c r="BG576" s="116"/>
      <c r="BH576" s="116"/>
      <c r="BI576" s="116"/>
      <c r="BJ576" s="116"/>
      <c r="BK576" s="116"/>
      <c r="BL576" s="116"/>
      <c r="BM576" s="116"/>
      <c r="BN576" s="116"/>
      <c r="BO576" s="116"/>
      <c r="BP576" s="116"/>
      <c r="BQ576" s="116"/>
      <c r="BR576" s="116"/>
      <c r="BS576" s="116"/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</row>
    <row r="577" spans="1:130" x14ac:dyDescent="0.3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116"/>
      <c r="AE577" s="116"/>
      <c r="AF577" s="116"/>
      <c r="AG577" s="116"/>
      <c r="AH577" s="116"/>
      <c r="AI577" s="116"/>
      <c r="AJ577" s="116"/>
      <c r="AK577" s="116"/>
      <c r="AL577" s="116"/>
      <c r="AM577" s="116"/>
      <c r="AN577" s="116"/>
      <c r="AO577" s="116"/>
      <c r="AP577" s="116"/>
      <c r="AQ577" s="116"/>
      <c r="AR577" s="116"/>
      <c r="AS577" s="116"/>
      <c r="AT577" s="116"/>
      <c r="AU577" s="116"/>
      <c r="AV577" s="116"/>
      <c r="AW577" s="116"/>
      <c r="AX577" s="116"/>
      <c r="AY577" s="116"/>
      <c r="AZ577" s="116"/>
      <c r="BA577" s="116"/>
      <c r="BB577" s="116"/>
      <c r="BC577" s="116"/>
      <c r="BD577" s="116"/>
      <c r="BE577" s="116"/>
      <c r="BF577" s="116"/>
      <c r="BG577" s="116"/>
      <c r="BH577" s="116"/>
      <c r="BI577" s="116"/>
      <c r="BJ577" s="116"/>
      <c r="BK577" s="116"/>
      <c r="BL577" s="116"/>
      <c r="BM577" s="116"/>
      <c r="BN577" s="116"/>
      <c r="BO577" s="116"/>
      <c r="BP577" s="116"/>
      <c r="BQ577" s="116"/>
      <c r="BR577" s="116"/>
      <c r="BS577" s="116"/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</row>
    <row r="578" spans="1:130" x14ac:dyDescent="0.3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116"/>
      <c r="AE578" s="116"/>
      <c r="AF578" s="116"/>
      <c r="AG578" s="116"/>
      <c r="AH578" s="116"/>
      <c r="AI578" s="116"/>
      <c r="AJ578" s="116"/>
      <c r="AK578" s="116"/>
      <c r="AL578" s="116"/>
      <c r="AM578" s="116"/>
      <c r="AN578" s="116"/>
      <c r="AO578" s="116"/>
      <c r="AP578" s="116"/>
      <c r="AQ578" s="116"/>
      <c r="AR578" s="116"/>
      <c r="AS578" s="116"/>
      <c r="AT578" s="116"/>
      <c r="AU578" s="116"/>
      <c r="AV578" s="116"/>
      <c r="AW578" s="116"/>
      <c r="AX578" s="116"/>
      <c r="AY578" s="116"/>
      <c r="AZ578" s="116"/>
      <c r="BA578" s="116"/>
      <c r="BB578" s="116"/>
      <c r="BC578" s="116"/>
      <c r="BD578" s="116"/>
      <c r="BE578" s="116"/>
      <c r="BF578" s="116"/>
      <c r="BG578" s="116"/>
      <c r="BH578" s="116"/>
      <c r="BI578" s="116"/>
      <c r="BJ578" s="116"/>
      <c r="BK578" s="116"/>
      <c r="BL578" s="116"/>
      <c r="BM578" s="116"/>
      <c r="BN578" s="116"/>
      <c r="BO578" s="116"/>
      <c r="BP578" s="116"/>
      <c r="BQ578" s="116"/>
      <c r="BR578" s="116"/>
      <c r="BS578" s="116"/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</row>
    <row r="579" spans="1:130" x14ac:dyDescent="0.3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116"/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  <c r="AZ579" s="116"/>
      <c r="BA579" s="116"/>
      <c r="BB579" s="116"/>
      <c r="BC579" s="116"/>
      <c r="BD579" s="116"/>
      <c r="BE579" s="116"/>
      <c r="BF579" s="116"/>
      <c r="BG579" s="116"/>
      <c r="BH579" s="116"/>
      <c r="BI579" s="116"/>
      <c r="BJ579" s="116"/>
      <c r="BK579" s="116"/>
      <c r="BL579" s="116"/>
      <c r="BM579" s="116"/>
      <c r="BN579" s="116"/>
      <c r="BO579" s="116"/>
      <c r="BP579" s="116"/>
      <c r="BQ579" s="116"/>
      <c r="BR579" s="116"/>
      <c r="BS579" s="116"/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</row>
    <row r="580" spans="1:130" x14ac:dyDescent="0.3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116"/>
      <c r="AE580" s="116"/>
      <c r="AF580" s="116"/>
      <c r="AG580" s="116"/>
      <c r="AH580" s="116"/>
      <c r="AI580" s="116"/>
      <c r="AJ580" s="116"/>
      <c r="AK580" s="116"/>
      <c r="AL580" s="116"/>
      <c r="AM580" s="116"/>
      <c r="AN580" s="116"/>
      <c r="AO580" s="116"/>
      <c r="AP580" s="116"/>
      <c r="AQ580" s="116"/>
      <c r="AR580" s="116"/>
      <c r="AS580" s="116"/>
      <c r="AT580" s="116"/>
      <c r="AU580" s="116"/>
      <c r="AV580" s="116"/>
      <c r="AW580" s="116"/>
      <c r="AX580" s="116"/>
      <c r="AY580" s="116"/>
      <c r="AZ580" s="116"/>
      <c r="BA580" s="116"/>
      <c r="BB580" s="116"/>
      <c r="BC580" s="116"/>
      <c r="BD580" s="116"/>
      <c r="BE580" s="116"/>
      <c r="BF580" s="116"/>
      <c r="BG580" s="116"/>
      <c r="BH580" s="116"/>
      <c r="BI580" s="116"/>
      <c r="BJ580" s="116"/>
      <c r="BK580" s="116"/>
      <c r="BL580" s="116"/>
      <c r="BM580" s="116"/>
      <c r="BN580" s="116"/>
      <c r="BO580" s="116"/>
      <c r="BP580" s="116"/>
      <c r="BQ580" s="116"/>
      <c r="BR580" s="116"/>
      <c r="BS580" s="116"/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</row>
    <row r="581" spans="1:130" x14ac:dyDescent="0.3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116"/>
      <c r="AE581" s="116"/>
      <c r="AF581" s="116"/>
      <c r="AG581" s="116"/>
      <c r="AH581" s="116"/>
      <c r="AI581" s="116"/>
      <c r="AJ581" s="116"/>
      <c r="AK581" s="116"/>
      <c r="AL581" s="116"/>
      <c r="AM581" s="116"/>
      <c r="AN581" s="116"/>
      <c r="AO581" s="116"/>
      <c r="AP581" s="116"/>
      <c r="AQ581" s="116"/>
      <c r="AR581" s="116"/>
      <c r="AS581" s="116"/>
      <c r="AT581" s="116"/>
      <c r="AU581" s="116"/>
      <c r="AV581" s="116"/>
      <c r="AW581" s="116"/>
      <c r="AX581" s="116"/>
      <c r="AY581" s="116"/>
      <c r="AZ581" s="116"/>
      <c r="BA581" s="116"/>
      <c r="BB581" s="116"/>
      <c r="BC581" s="116"/>
      <c r="BD581" s="116"/>
      <c r="BE581" s="116"/>
      <c r="BF581" s="116"/>
      <c r="BG581" s="116"/>
      <c r="BH581" s="116"/>
      <c r="BI581" s="116"/>
      <c r="BJ581" s="116"/>
      <c r="BK581" s="116"/>
      <c r="BL581" s="116"/>
      <c r="BM581" s="116"/>
      <c r="BN581" s="116"/>
      <c r="BO581" s="116"/>
      <c r="BP581" s="116"/>
      <c r="BQ581" s="116"/>
      <c r="BR581" s="116"/>
      <c r="BS581" s="116"/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</row>
    <row r="582" spans="1:130" x14ac:dyDescent="0.3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116"/>
      <c r="AE582" s="116"/>
      <c r="AF582" s="116"/>
      <c r="AG582" s="116"/>
      <c r="AH582" s="116"/>
      <c r="AI582" s="116"/>
      <c r="AJ582" s="116"/>
      <c r="AK582" s="116"/>
      <c r="AL582" s="116"/>
      <c r="AM582" s="116"/>
      <c r="AN582" s="116"/>
      <c r="AO582" s="116"/>
      <c r="AP582" s="116"/>
      <c r="AQ582" s="116"/>
      <c r="AR582" s="116"/>
      <c r="AS582" s="116"/>
      <c r="AT582" s="116"/>
      <c r="AU582" s="116"/>
      <c r="AV582" s="116"/>
      <c r="AW582" s="116"/>
      <c r="AX582" s="116"/>
      <c r="AY582" s="116"/>
      <c r="AZ582" s="116"/>
      <c r="BA582" s="116"/>
      <c r="BB582" s="116"/>
      <c r="BC582" s="116"/>
      <c r="BD582" s="116"/>
      <c r="BE582" s="116"/>
      <c r="BF582" s="116"/>
      <c r="BG582" s="116"/>
      <c r="BH582" s="116"/>
      <c r="BI582" s="116"/>
      <c r="BJ582" s="116"/>
      <c r="BK582" s="116"/>
      <c r="BL582" s="116"/>
      <c r="BM582" s="116"/>
      <c r="BN582" s="116"/>
      <c r="BO582" s="116"/>
      <c r="BP582" s="116"/>
      <c r="BQ582" s="116"/>
      <c r="BR582" s="116"/>
      <c r="BS582" s="116"/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</row>
    <row r="583" spans="1:130" x14ac:dyDescent="0.3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  <c r="AE583" s="116"/>
      <c r="AF583" s="116"/>
      <c r="AG583" s="116"/>
      <c r="AH583" s="116"/>
      <c r="AI583" s="116"/>
      <c r="AJ583" s="116"/>
      <c r="AK583" s="116"/>
      <c r="AL583" s="116"/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16"/>
      <c r="AW583" s="116"/>
      <c r="AX583" s="116"/>
      <c r="AY583" s="116"/>
      <c r="AZ583" s="116"/>
      <c r="BA583" s="116"/>
      <c r="BB583" s="116"/>
      <c r="BC583" s="116"/>
      <c r="BD583" s="116"/>
      <c r="BE583" s="116"/>
      <c r="BF583" s="116"/>
      <c r="BG583" s="116"/>
      <c r="BH583" s="116"/>
      <c r="BI583" s="116"/>
      <c r="BJ583" s="116"/>
      <c r="BK583" s="116"/>
      <c r="BL583" s="116"/>
      <c r="BM583" s="116"/>
      <c r="BN583" s="116"/>
      <c r="BO583" s="116"/>
      <c r="BP583" s="116"/>
      <c r="BQ583" s="116"/>
      <c r="BR583" s="116"/>
      <c r="BS583" s="116"/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</row>
    <row r="584" spans="1:130" x14ac:dyDescent="0.3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116"/>
      <c r="AE584" s="116"/>
      <c r="AF584" s="116"/>
      <c r="AG584" s="116"/>
      <c r="AH584" s="116"/>
      <c r="AI584" s="116"/>
      <c r="AJ584" s="116"/>
      <c r="AK584" s="116"/>
      <c r="AL584" s="116"/>
      <c r="AM584" s="116"/>
      <c r="AN584" s="116"/>
      <c r="AO584" s="116"/>
      <c r="AP584" s="116"/>
      <c r="AQ584" s="116"/>
      <c r="AR584" s="116"/>
      <c r="AS584" s="116"/>
      <c r="AT584" s="116"/>
      <c r="AU584" s="116"/>
      <c r="AV584" s="116"/>
      <c r="AW584" s="116"/>
      <c r="AX584" s="116"/>
      <c r="AY584" s="116"/>
      <c r="AZ584" s="116"/>
      <c r="BA584" s="116"/>
      <c r="BB584" s="116"/>
      <c r="BC584" s="116"/>
      <c r="BD584" s="116"/>
      <c r="BE584" s="116"/>
      <c r="BF584" s="116"/>
      <c r="BG584" s="116"/>
      <c r="BH584" s="116"/>
      <c r="BI584" s="116"/>
      <c r="BJ584" s="116"/>
      <c r="BK584" s="116"/>
      <c r="BL584" s="116"/>
      <c r="BM584" s="116"/>
      <c r="BN584" s="116"/>
      <c r="BO584" s="116"/>
      <c r="BP584" s="116"/>
      <c r="BQ584" s="116"/>
      <c r="BR584" s="116"/>
      <c r="BS584" s="116"/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</row>
    <row r="585" spans="1:130" x14ac:dyDescent="0.3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116"/>
      <c r="AE585" s="116"/>
      <c r="AF585" s="116"/>
      <c r="AG585" s="116"/>
      <c r="AH585" s="116"/>
      <c r="AI585" s="116"/>
      <c r="AJ585" s="116"/>
      <c r="AK585" s="116"/>
      <c r="AL585" s="116"/>
      <c r="AM585" s="116"/>
      <c r="AN585" s="116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  <c r="AZ585" s="116"/>
      <c r="BA585" s="116"/>
      <c r="BB585" s="116"/>
      <c r="BC585" s="116"/>
      <c r="BD585" s="116"/>
      <c r="BE585" s="116"/>
      <c r="BF585" s="116"/>
      <c r="BG585" s="116"/>
      <c r="BH585" s="116"/>
      <c r="BI585" s="116"/>
      <c r="BJ585" s="116"/>
      <c r="BK585" s="116"/>
      <c r="BL585" s="116"/>
      <c r="BM585" s="116"/>
      <c r="BN585" s="116"/>
      <c r="BO585" s="116"/>
      <c r="BP585" s="116"/>
      <c r="BQ585" s="116"/>
      <c r="BR585" s="116"/>
      <c r="BS585" s="116"/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</row>
    <row r="586" spans="1:130" x14ac:dyDescent="0.3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116"/>
      <c r="AE586" s="116"/>
      <c r="AF586" s="116"/>
      <c r="AG586" s="116"/>
      <c r="AH586" s="116"/>
      <c r="AI586" s="116"/>
      <c r="AJ586" s="116"/>
      <c r="AK586" s="116"/>
      <c r="AL586" s="116"/>
      <c r="AM586" s="116"/>
      <c r="AN586" s="116"/>
      <c r="AO586" s="116"/>
      <c r="AP586" s="116"/>
      <c r="AQ586" s="116"/>
      <c r="AR586" s="116"/>
      <c r="AS586" s="116"/>
      <c r="AT586" s="116"/>
      <c r="AU586" s="116"/>
      <c r="AV586" s="116"/>
      <c r="AW586" s="116"/>
      <c r="AX586" s="116"/>
      <c r="AY586" s="116"/>
      <c r="AZ586" s="116"/>
      <c r="BA586" s="116"/>
      <c r="BB586" s="116"/>
      <c r="BC586" s="116"/>
      <c r="BD586" s="116"/>
      <c r="BE586" s="116"/>
      <c r="BF586" s="116"/>
      <c r="BG586" s="116"/>
      <c r="BH586" s="116"/>
      <c r="BI586" s="116"/>
      <c r="BJ586" s="116"/>
      <c r="BK586" s="116"/>
      <c r="BL586" s="116"/>
      <c r="BM586" s="116"/>
      <c r="BN586" s="116"/>
      <c r="BO586" s="116"/>
      <c r="BP586" s="116"/>
      <c r="BQ586" s="116"/>
      <c r="BR586" s="116"/>
      <c r="BS586" s="116"/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</row>
    <row r="587" spans="1:130" x14ac:dyDescent="0.3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116"/>
      <c r="AE587" s="116"/>
      <c r="AF587" s="116"/>
      <c r="AG587" s="116"/>
      <c r="AH587" s="116"/>
      <c r="AI587" s="116"/>
      <c r="AJ587" s="116"/>
      <c r="AK587" s="116"/>
      <c r="AL587" s="116"/>
      <c r="AM587" s="116"/>
      <c r="AN587" s="116"/>
      <c r="AO587" s="116"/>
      <c r="AP587" s="116"/>
      <c r="AQ587" s="116"/>
      <c r="AR587" s="116"/>
      <c r="AS587" s="116"/>
      <c r="AT587" s="116"/>
      <c r="AU587" s="116"/>
      <c r="AV587" s="116"/>
      <c r="AW587" s="116"/>
      <c r="AX587" s="116"/>
      <c r="AY587" s="116"/>
      <c r="AZ587" s="116"/>
      <c r="BA587" s="116"/>
      <c r="BB587" s="116"/>
      <c r="BC587" s="116"/>
      <c r="BD587" s="116"/>
      <c r="BE587" s="116"/>
      <c r="BF587" s="116"/>
      <c r="BG587" s="116"/>
      <c r="BH587" s="116"/>
      <c r="BI587" s="116"/>
      <c r="BJ587" s="116"/>
      <c r="BK587" s="116"/>
      <c r="BL587" s="116"/>
      <c r="BM587" s="116"/>
      <c r="BN587" s="116"/>
      <c r="BO587" s="116"/>
      <c r="BP587" s="116"/>
      <c r="BQ587" s="116"/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</row>
    <row r="588" spans="1:130" x14ac:dyDescent="0.3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116"/>
      <c r="AE588" s="116"/>
      <c r="AF588" s="116"/>
      <c r="AG588" s="116"/>
      <c r="AH588" s="116"/>
      <c r="AI588" s="116"/>
      <c r="AJ588" s="116"/>
      <c r="AK588" s="116"/>
      <c r="AL588" s="116"/>
      <c r="AM588" s="116"/>
      <c r="AN588" s="116"/>
      <c r="AO588" s="116"/>
      <c r="AP588" s="116"/>
      <c r="AQ588" s="116"/>
      <c r="AR588" s="116"/>
      <c r="AS588" s="116"/>
      <c r="AT588" s="116"/>
      <c r="AU588" s="116"/>
      <c r="AV588" s="116"/>
      <c r="AW588" s="116"/>
      <c r="AX588" s="116"/>
      <c r="AY588" s="116"/>
      <c r="AZ588" s="116"/>
      <c r="BA588" s="116"/>
      <c r="BB588" s="116"/>
      <c r="BC588" s="116"/>
      <c r="BD588" s="116"/>
      <c r="BE588" s="116"/>
      <c r="BF588" s="116"/>
      <c r="BG588" s="116"/>
      <c r="BH588" s="116"/>
      <c r="BI588" s="116"/>
      <c r="BJ588" s="116"/>
      <c r="BK588" s="116"/>
      <c r="BL588" s="116"/>
      <c r="BM588" s="116"/>
      <c r="BN588" s="116"/>
      <c r="BO588" s="116"/>
      <c r="BP588" s="116"/>
      <c r="BQ588" s="116"/>
      <c r="BR588" s="116"/>
      <c r="BS588" s="116"/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</row>
    <row r="589" spans="1:130" x14ac:dyDescent="0.3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116"/>
      <c r="AE589" s="116"/>
      <c r="AF589" s="116"/>
      <c r="AG589" s="116"/>
      <c r="AH589" s="116"/>
      <c r="AI589" s="116"/>
      <c r="AJ589" s="116"/>
      <c r="AK589" s="116"/>
      <c r="AL589" s="116"/>
      <c r="AM589" s="116"/>
      <c r="AN589" s="116"/>
      <c r="AO589" s="116"/>
      <c r="AP589" s="116"/>
      <c r="AQ589" s="116"/>
      <c r="AR589" s="116"/>
      <c r="AS589" s="116"/>
      <c r="AT589" s="116"/>
      <c r="AU589" s="116"/>
      <c r="AV589" s="116"/>
      <c r="AW589" s="116"/>
      <c r="AX589" s="116"/>
      <c r="AY589" s="116"/>
      <c r="AZ589" s="116"/>
      <c r="BA589" s="116"/>
      <c r="BB589" s="116"/>
      <c r="BC589" s="116"/>
      <c r="BD589" s="116"/>
      <c r="BE589" s="116"/>
      <c r="BF589" s="116"/>
      <c r="BG589" s="116"/>
      <c r="BH589" s="116"/>
      <c r="BI589" s="116"/>
      <c r="BJ589" s="116"/>
      <c r="BK589" s="116"/>
      <c r="BL589" s="116"/>
      <c r="BM589" s="116"/>
      <c r="BN589" s="116"/>
      <c r="BO589" s="116"/>
      <c r="BP589" s="116"/>
      <c r="BQ589" s="116"/>
      <c r="BR589" s="116"/>
      <c r="BS589" s="116"/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</row>
    <row r="590" spans="1:130" x14ac:dyDescent="0.3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116"/>
      <c r="AE590" s="116"/>
      <c r="AF590" s="116"/>
      <c r="AG590" s="116"/>
      <c r="AH590" s="116"/>
      <c r="AI590" s="116"/>
      <c r="AJ590" s="116"/>
      <c r="AK590" s="116"/>
      <c r="AL590" s="116"/>
      <c r="AM590" s="116"/>
      <c r="AN590" s="116"/>
      <c r="AO590" s="116"/>
      <c r="AP590" s="116"/>
      <c r="AQ590" s="116"/>
      <c r="AR590" s="116"/>
      <c r="AS590" s="116"/>
      <c r="AT590" s="116"/>
      <c r="AU590" s="116"/>
      <c r="AV590" s="116"/>
      <c r="AW590" s="116"/>
      <c r="AX590" s="116"/>
      <c r="AY590" s="116"/>
      <c r="AZ590" s="116"/>
      <c r="BA590" s="116"/>
      <c r="BB590" s="116"/>
      <c r="BC590" s="116"/>
      <c r="BD590" s="116"/>
      <c r="BE590" s="116"/>
      <c r="BF590" s="116"/>
      <c r="BG590" s="116"/>
      <c r="BH590" s="116"/>
      <c r="BI590" s="116"/>
      <c r="BJ590" s="116"/>
      <c r="BK590" s="116"/>
      <c r="BL590" s="116"/>
      <c r="BM590" s="116"/>
      <c r="BN590" s="116"/>
      <c r="BO590" s="116"/>
      <c r="BP590" s="116"/>
      <c r="BQ590" s="116"/>
      <c r="BR590" s="116"/>
      <c r="BS590" s="116"/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</row>
    <row r="591" spans="1:130" x14ac:dyDescent="0.3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116"/>
      <c r="AE591" s="116"/>
      <c r="AF591" s="116"/>
      <c r="AG591" s="116"/>
      <c r="AH591" s="116"/>
      <c r="AI591" s="116"/>
      <c r="AJ591" s="116"/>
      <c r="AK591" s="116"/>
      <c r="AL591" s="116"/>
      <c r="AM591" s="116"/>
      <c r="AN591" s="116"/>
      <c r="AO591" s="116"/>
      <c r="AP591" s="116"/>
      <c r="AQ591" s="116"/>
      <c r="AR591" s="116"/>
      <c r="AS591" s="116"/>
      <c r="AT591" s="116"/>
      <c r="AU591" s="116"/>
      <c r="AV591" s="116"/>
      <c r="AW591" s="116"/>
      <c r="AX591" s="116"/>
      <c r="AY591" s="116"/>
      <c r="AZ591" s="116"/>
      <c r="BA591" s="116"/>
      <c r="BB591" s="116"/>
      <c r="BC591" s="116"/>
      <c r="BD591" s="116"/>
      <c r="BE591" s="116"/>
      <c r="BF591" s="116"/>
      <c r="BG591" s="116"/>
      <c r="BH591" s="116"/>
      <c r="BI591" s="116"/>
      <c r="BJ591" s="116"/>
      <c r="BK591" s="116"/>
      <c r="BL591" s="116"/>
      <c r="BM591" s="116"/>
      <c r="BN591" s="116"/>
      <c r="BO591" s="116"/>
      <c r="BP591" s="116"/>
      <c r="BQ591" s="116"/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</row>
    <row r="592" spans="1:130" x14ac:dyDescent="0.3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116"/>
      <c r="AE592" s="116"/>
      <c r="AF592" s="116"/>
      <c r="AG592" s="116"/>
      <c r="AH592" s="116"/>
      <c r="AI592" s="116"/>
      <c r="AJ592" s="116"/>
      <c r="AK592" s="116"/>
      <c r="AL592" s="116"/>
      <c r="AM592" s="116"/>
      <c r="AN592" s="116"/>
      <c r="AO592" s="116"/>
      <c r="AP592" s="116"/>
      <c r="AQ592" s="116"/>
      <c r="AR592" s="116"/>
      <c r="AS592" s="116"/>
      <c r="AT592" s="116"/>
      <c r="AU592" s="116"/>
      <c r="AV592" s="116"/>
      <c r="AW592" s="116"/>
      <c r="AX592" s="116"/>
      <c r="AY592" s="116"/>
      <c r="AZ592" s="116"/>
      <c r="BA592" s="116"/>
      <c r="BB592" s="116"/>
      <c r="BC592" s="116"/>
      <c r="BD592" s="116"/>
      <c r="BE592" s="116"/>
      <c r="BF592" s="116"/>
      <c r="BG592" s="116"/>
      <c r="BH592" s="116"/>
      <c r="BI592" s="116"/>
      <c r="BJ592" s="116"/>
      <c r="BK592" s="116"/>
      <c r="BL592" s="116"/>
      <c r="BM592" s="116"/>
      <c r="BN592" s="116"/>
      <c r="BO592" s="116"/>
      <c r="BP592" s="116"/>
      <c r="BQ592" s="116"/>
      <c r="BR592" s="116"/>
      <c r="BS592" s="116"/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</row>
    <row r="593" spans="1:130" x14ac:dyDescent="0.3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  <c r="AE593" s="116"/>
      <c r="AF593" s="116"/>
      <c r="AG593" s="116"/>
      <c r="AH593" s="116"/>
      <c r="AI593" s="116"/>
      <c r="AJ593" s="116"/>
      <c r="AK593" s="116"/>
      <c r="AL593" s="116"/>
      <c r="AM593" s="116"/>
      <c r="AN593" s="116"/>
      <c r="AO593" s="116"/>
      <c r="AP593" s="116"/>
      <c r="AQ593" s="116"/>
      <c r="AR593" s="116"/>
      <c r="AS593" s="116"/>
      <c r="AT593" s="116"/>
      <c r="AU593" s="116"/>
      <c r="AV593" s="116"/>
      <c r="AW593" s="116"/>
      <c r="AX593" s="116"/>
      <c r="AY593" s="116"/>
      <c r="AZ593" s="116"/>
      <c r="BA593" s="116"/>
      <c r="BB593" s="116"/>
      <c r="BC593" s="116"/>
      <c r="BD593" s="116"/>
      <c r="BE593" s="116"/>
      <c r="BF593" s="116"/>
      <c r="BG593" s="116"/>
      <c r="BH593" s="116"/>
      <c r="BI593" s="116"/>
      <c r="BJ593" s="116"/>
      <c r="BK593" s="116"/>
      <c r="BL593" s="116"/>
      <c r="BM593" s="116"/>
      <c r="BN593" s="116"/>
      <c r="BO593" s="116"/>
      <c r="BP593" s="116"/>
      <c r="BQ593" s="116"/>
      <c r="BR593" s="116"/>
      <c r="BS593" s="116"/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</row>
    <row r="594" spans="1:130" x14ac:dyDescent="0.3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116"/>
      <c r="AE594" s="116"/>
      <c r="AF594" s="116"/>
      <c r="AG594" s="116"/>
      <c r="AH594" s="116"/>
      <c r="AI594" s="116"/>
      <c r="AJ594" s="116"/>
      <c r="AK594" s="116"/>
      <c r="AL594" s="116"/>
      <c r="AM594" s="116"/>
      <c r="AN594" s="116"/>
      <c r="AO594" s="116"/>
      <c r="AP594" s="116"/>
      <c r="AQ594" s="116"/>
      <c r="AR594" s="116"/>
      <c r="AS594" s="116"/>
      <c r="AT594" s="116"/>
      <c r="AU594" s="116"/>
      <c r="AV594" s="116"/>
      <c r="AW594" s="116"/>
      <c r="AX594" s="116"/>
      <c r="AY594" s="116"/>
      <c r="AZ594" s="116"/>
      <c r="BA594" s="116"/>
      <c r="BB594" s="116"/>
      <c r="BC594" s="116"/>
      <c r="BD594" s="116"/>
      <c r="BE594" s="116"/>
      <c r="BF594" s="116"/>
      <c r="BG594" s="116"/>
      <c r="BH594" s="116"/>
      <c r="BI594" s="116"/>
      <c r="BJ594" s="116"/>
      <c r="BK594" s="116"/>
      <c r="BL594" s="116"/>
      <c r="BM594" s="116"/>
      <c r="BN594" s="116"/>
      <c r="BO594" s="116"/>
      <c r="BP594" s="116"/>
      <c r="BQ594" s="116"/>
      <c r="BR594" s="116"/>
      <c r="BS594" s="116"/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</row>
    <row r="595" spans="1:130" x14ac:dyDescent="0.3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  <c r="AI595" s="116"/>
      <c r="AJ595" s="116"/>
      <c r="AK595" s="116"/>
      <c r="AL595" s="116"/>
      <c r="AM595" s="116"/>
      <c r="AN595" s="116"/>
      <c r="AO595" s="116"/>
      <c r="AP595" s="116"/>
      <c r="AQ595" s="116"/>
      <c r="AR595" s="116"/>
      <c r="AS595" s="116"/>
      <c r="AT595" s="116"/>
      <c r="AU595" s="116"/>
      <c r="AV595" s="116"/>
      <c r="AW595" s="116"/>
      <c r="AX595" s="116"/>
      <c r="AY595" s="116"/>
      <c r="AZ595" s="116"/>
      <c r="BA595" s="116"/>
      <c r="BB595" s="116"/>
      <c r="BC595" s="116"/>
      <c r="BD595" s="116"/>
      <c r="BE595" s="116"/>
      <c r="BF595" s="116"/>
      <c r="BG595" s="116"/>
      <c r="BH595" s="116"/>
      <c r="BI595" s="116"/>
      <c r="BJ595" s="116"/>
      <c r="BK595" s="116"/>
      <c r="BL595" s="116"/>
      <c r="BM595" s="116"/>
      <c r="BN595" s="116"/>
      <c r="BO595" s="116"/>
      <c r="BP595" s="116"/>
      <c r="BQ595" s="116"/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</row>
    <row r="596" spans="1:130" x14ac:dyDescent="0.3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116"/>
      <c r="AE596" s="116"/>
      <c r="AF596" s="116"/>
      <c r="AG596" s="116"/>
      <c r="AH596" s="116"/>
      <c r="AI596" s="116"/>
      <c r="AJ596" s="116"/>
      <c r="AK596" s="116"/>
      <c r="AL596" s="116"/>
      <c r="AM596" s="116"/>
      <c r="AN596" s="116"/>
      <c r="AO596" s="116"/>
      <c r="AP596" s="116"/>
      <c r="AQ596" s="116"/>
      <c r="AR596" s="116"/>
      <c r="AS596" s="116"/>
      <c r="AT596" s="116"/>
      <c r="AU596" s="116"/>
      <c r="AV596" s="116"/>
      <c r="AW596" s="116"/>
      <c r="AX596" s="116"/>
      <c r="AY596" s="116"/>
      <c r="AZ596" s="116"/>
      <c r="BA596" s="116"/>
      <c r="BB596" s="116"/>
      <c r="BC596" s="116"/>
      <c r="BD596" s="116"/>
      <c r="BE596" s="116"/>
      <c r="BF596" s="116"/>
      <c r="BG596" s="116"/>
      <c r="BH596" s="116"/>
      <c r="BI596" s="116"/>
      <c r="BJ596" s="116"/>
      <c r="BK596" s="116"/>
      <c r="BL596" s="116"/>
      <c r="BM596" s="116"/>
      <c r="BN596" s="116"/>
      <c r="BO596" s="116"/>
      <c r="BP596" s="116"/>
      <c r="BQ596" s="116"/>
      <c r="BR596" s="116"/>
      <c r="BS596" s="116"/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</row>
    <row r="597" spans="1:130" x14ac:dyDescent="0.3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116"/>
      <c r="AE597" s="116"/>
      <c r="AF597" s="116"/>
      <c r="AG597" s="116"/>
      <c r="AH597" s="116"/>
      <c r="AI597" s="116"/>
      <c r="AJ597" s="116"/>
      <c r="AK597" s="116"/>
      <c r="AL597" s="116"/>
      <c r="AM597" s="116"/>
      <c r="AN597" s="116"/>
      <c r="AO597" s="116"/>
      <c r="AP597" s="116"/>
      <c r="AQ597" s="116"/>
      <c r="AR597" s="116"/>
      <c r="AS597" s="116"/>
      <c r="AT597" s="116"/>
      <c r="AU597" s="116"/>
      <c r="AV597" s="116"/>
      <c r="AW597" s="116"/>
      <c r="AX597" s="116"/>
      <c r="AY597" s="116"/>
      <c r="AZ597" s="116"/>
      <c r="BA597" s="116"/>
      <c r="BB597" s="116"/>
      <c r="BC597" s="116"/>
      <c r="BD597" s="116"/>
      <c r="BE597" s="116"/>
      <c r="BF597" s="116"/>
      <c r="BG597" s="116"/>
      <c r="BH597" s="116"/>
      <c r="BI597" s="116"/>
      <c r="BJ597" s="116"/>
      <c r="BK597" s="116"/>
      <c r="BL597" s="116"/>
      <c r="BM597" s="116"/>
      <c r="BN597" s="116"/>
      <c r="BO597" s="116"/>
      <c r="BP597" s="116"/>
      <c r="BQ597" s="116"/>
      <c r="BR597" s="116"/>
      <c r="BS597" s="116"/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</row>
    <row r="598" spans="1:130" x14ac:dyDescent="0.3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116"/>
      <c r="AE598" s="116"/>
      <c r="AF598" s="116"/>
      <c r="AG598" s="116"/>
      <c r="AH598" s="116"/>
      <c r="AI598" s="116"/>
      <c r="AJ598" s="116"/>
      <c r="AK598" s="116"/>
      <c r="AL598" s="116"/>
      <c r="AM598" s="116"/>
      <c r="AN598" s="116"/>
      <c r="AO598" s="116"/>
      <c r="AP598" s="116"/>
      <c r="AQ598" s="116"/>
      <c r="AR598" s="116"/>
      <c r="AS598" s="116"/>
      <c r="AT598" s="116"/>
      <c r="AU598" s="116"/>
      <c r="AV598" s="116"/>
      <c r="AW598" s="116"/>
      <c r="AX598" s="116"/>
      <c r="AY598" s="116"/>
      <c r="AZ598" s="116"/>
      <c r="BA598" s="116"/>
      <c r="BB598" s="116"/>
      <c r="BC598" s="116"/>
      <c r="BD598" s="116"/>
      <c r="BE598" s="116"/>
      <c r="BF598" s="116"/>
      <c r="BG598" s="116"/>
      <c r="BH598" s="116"/>
      <c r="BI598" s="116"/>
      <c r="BJ598" s="116"/>
      <c r="BK598" s="116"/>
      <c r="BL598" s="116"/>
      <c r="BM598" s="116"/>
      <c r="BN598" s="116"/>
      <c r="BO598" s="116"/>
      <c r="BP598" s="116"/>
      <c r="BQ598" s="116"/>
      <c r="BR598" s="116"/>
      <c r="BS598" s="116"/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</row>
    <row r="599" spans="1:130" x14ac:dyDescent="0.3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116"/>
      <c r="AE599" s="116"/>
      <c r="AF599" s="116"/>
      <c r="AG599" s="116"/>
      <c r="AH599" s="116"/>
      <c r="AI599" s="116"/>
      <c r="AJ599" s="116"/>
      <c r="AK599" s="116"/>
      <c r="AL599" s="116"/>
      <c r="AM599" s="116"/>
      <c r="AN599" s="116"/>
      <c r="AO599" s="116"/>
      <c r="AP599" s="116"/>
      <c r="AQ599" s="116"/>
      <c r="AR599" s="116"/>
      <c r="AS599" s="116"/>
      <c r="AT599" s="116"/>
      <c r="AU599" s="116"/>
      <c r="AV599" s="116"/>
      <c r="AW599" s="116"/>
      <c r="AX599" s="116"/>
      <c r="AY599" s="116"/>
      <c r="AZ599" s="116"/>
      <c r="BA599" s="116"/>
      <c r="BB599" s="116"/>
      <c r="BC599" s="116"/>
      <c r="BD599" s="116"/>
      <c r="BE599" s="116"/>
      <c r="BF599" s="116"/>
      <c r="BG599" s="116"/>
      <c r="BH599" s="116"/>
      <c r="BI599" s="116"/>
      <c r="BJ599" s="116"/>
      <c r="BK599" s="116"/>
      <c r="BL599" s="116"/>
      <c r="BM599" s="116"/>
      <c r="BN599" s="116"/>
      <c r="BO599" s="116"/>
      <c r="BP599" s="116"/>
      <c r="BQ599" s="116"/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</row>
    <row r="600" spans="1:130" x14ac:dyDescent="0.3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116"/>
      <c r="AE600" s="116"/>
      <c r="AF600" s="116"/>
      <c r="AG600" s="116"/>
      <c r="AH600" s="116"/>
      <c r="AI600" s="116"/>
      <c r="AJ600" s="116"/>
      <c r="AK600" s="116"/>
      <c r="AL600" s="116"/>
      <c r="AM600" s="116"/>
      <c r="AN600" s="116"/>
      <c r="AO600" s="116"/>
      <c r="AP600" s="116"/>
      <c r="AQ600" s="116"/>
      <c r="AR600" s="116"/>
      <c r="AS600" s="116"/>
      <c r="AT600" s="116"/>
      <c r="AU600" s="116"/>
      <c r="AV600" s="116"/>
      <c r="AW600" s="116"/>
      <c r="AX600" s="116"/>
      <c r="AY600" s="116"/>
      <c r="AZ600" s="116"/>
      <c r="BA600" s="116"/>
      <c r="BB600" s="116"/>
      <c r="BC600" s="116"/>
      <c r="BD600" s="116"/>
      <c r="BE600" s="116"/>
      <c r="BF600" s="116"/>
      <c r="BG600" s="116"/>
      <c r="BH600" s="116"/>
      <c r="BI600" s="116"/>
      <c r="BJ600" s="116"/>
      <c r="BK600" s="116"/>
      <c r="BL600" s="116"/>
      <c r="BM600" s="116"/>
      <c r="BN600" s="116"/>
      <c r="BO600" s="116"/>
      <c r="BP600" s="116"/>
      <c r="BQ600" s="116"/>
      <c r="BR600" s="116"/>
      <c r="BS600" s="116"/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</row>
    <row r="601" spans="1:130" x14ac:dyDescent="0.3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116"/>
      <c r="AE601" s="116"/>
      <c r="AF601" s="116"/>
      <c r="AG601" s="116"/>
      <c r="AH601" s="116"/>
      <c r="AI601" s="116"/>
      <c r="AJ601" s="116"/>
      <c r="AK601" s="116"/>
      <c r="AL601" s="116"/>
      <c r="AM601" s="116"/>
      <c r="AN601" s="116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16"/>
      <c r="AY601" s="116"/>
      <c r="AZ601" s="116"/>
      <c r="BA601" s="116"/>
      <c r="BB601" s="116"/>
      <c r="BC601" s="116"/>
      <c r="BD601" s="116"/>
      <c r="BE601" s="116"/>
      <c r="BF601" s="116"/>
      <c r="BG601" s="116"/>
      <c r="BH601" s="116"/>
      <c r="BI601" s="116"/>
      <c r="BJ601" s="116"/>
      <c r="BK601" s="116"/>
      <c r="BL601" s="116"/>
      <c r="BM601" s="116"/>
      <c r="BN601" s="116"/>
      <c r="BO601" s="116"/>
      <c r="BP601" s="116"/>
      <c r="BQ601" s="116"/>
      <c r="BR601" s="116"/>
      <c r="BS601" s="116"/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</row>
    <row r="602" spans="1:130" x14ac:dyDescent="0.3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116"/>
      <c r="AE602" s="116"/>
      <c r="AF602" s="116"/>
      <c r="AG602" s="116"/>
      <c r="AH602" s="116"/>
      <c r="AI602" s="116"/>
      <c r="AJ602" s="116"/>
      <c r="AK602" s="116"/>
      <c r="AL602" s="116"/>
      <c r="AM602" s="116"/>
      <c r="AN602" s="116"/>
      <c r="AO602" s="116"/>
      <c r="AP602" s="116"/>
      <c r="AQ602" s="116"/>
      <c r="AR602" s="116"/>
      <c r="AS602" s="116"/>
      <c r="AT602" s="116"/>
      <c r="AU602" s="116"/>
      <c r="AV602" s="116"/>
      <c r="AW602" s="116"/>
      <c r="AX602" s="116"/>
      <c r="AY602" s="116"/>
      <c r="AZ602" s="116"/>
      <c r="BA602" s="116"/>
      <c r="BB602" s="116"/>
      <c r="BC602" s="116"/>
      <c r="BD602" s="116"/>
      <c r="BE602" s="116"/>
      <c r="BF602" s="116"/>
      <c r="BG602" s="116"/>
      <c r="BH602" s="116"/>
      <c r="BI602" s="116"/>
      <c r="BJ602" s="116"/>
      <c r="BK602" s="116"/>
      <c r="BL602" s="116"/>
      <c r="BM602" s="116"/>
      <c r="BN602" s="116"/>
      <c r="BO602" s="116"/>
      <c r="BP602" s="116"/>
      <c r="BQ602" s="116"/>
      <c r="BR602" s="116"/>
      <c r="BS602" s="116"/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</row>
    <row r="603" spans="1:130" x14ac:dyDescent="0.3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116"/>
      <c r="AE603" s="116"/>
      <c r="AF603" s="116"/>
      <c r="AG603" s="116"/>
      <c r="AH603" s="116"/>
      <c r="AI603" s="116"/>
      <c r="AJ603" s="116"/>
      <c r="AK603" s="116"/>
      <c r="AL603" s="116"/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  <c r="BB603" s="116"/>
      <c r="BC603" s="116"/>
      <c r="BD603" s="116"/>
      <c r="BE603" s="116"/>
      <c r="BF603" s="116"/>
      <c r="BG603" s="116"/>
      <c r="BH603" s="116"/>
      <c r="BI603" s="116"/>
      <c r="BJ603" s="116"/>
      <c r="BK603" s="116"/>
      <c r="BL603" s="116"/>
      <c r="BM603" s="116"/>
      <c r="BN603" s="116"/>
      <c r="BO603" s="116"/>
      <c r="BP603" s="116"/>
      <c r="BQ603" s="116"/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</row>
    <row r="604" spans="1:130" x14ac:dyDescent="0.3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116"/>
      <c r="AE604" s="116"/>
      <c r="AF604" s="116"/>
      <c r="AG604" s="116"/>
      <c r="AH604" s="116"/>
      <c r="AI604" s="116"/>
      <c r="AJ604" s="116"/>
      <c r="AK604" s="116"/>
      <c r="AL604" s="116"/>
      <c r="AM604" s="116"/>
      <c r="AN604" s="116"/>
      <c r="AO604" s="116"/>
      <c r="AP604" s="116"/>
      <c r="AQ604" s="116"/>
      <c r="AR604" s="116"/>
      <c r="AS604" s="116"/>
      <c r="AT604" s="116"/>
      <c r="AU604" s="116"/>
      <c r="AV604" s="116"/>
      <c r="AW604" s="116"/>
      <c r="AX604" s="116"/>
      <c r="AY604" s="116"/>
      <c r="AZ604" s="116"/>
      <c r="BA604" s="116"/>
      <c r="BB604" s="116"/>
      <c r="BC604" s="116"/>
      <c r="BD604" s="116"/>
      <c r="BE604" s="116"/>
      <c r="BF604" s="116"/>
      <c r="BG604" s="116"/>
      <c r="BH604" s="116"/>
      <c r="BI604" s="116"/>
      <c r="BJ604" s="116"/>
      <c r="BK604" s="116"/>
      <c r="BL604" s="116"/>
      <c r="BM604" s="116"/>
      <c r="BN604" s="116"/>
      <c r="BO604" s="116"/>
      <c r="BP604" s="116"/>
      <c r="BQ604" s="116"/>
      <c r="BR604" s="116"/>
      <c r="BS604" s="116"/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</row>
    <row r="605" spans="1:130" x14ac:dyDescent="0.3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116"/>
      <c r="AE605" s="116"/>
      <c r="AF605" s="116"/>
      <c r="AG605" s="116"/>
      <c r="AH605" s="116"/>
      <c r="AI605" s="116"/>
      <c r="AJ605" s="116"/>
      <c r="AK605" s="116"/>
      <c r="AL605" s="116"/>
      <c r="AM605" s="116"/>
      <c r="AN605" s="116"/>
      <c r="AO605" s="116"/>
      <c r="AP605" s="116"/>
      <c r="AQ605" s="116"/>
      <c r="AR605" s="116"/>
      <c r="AS605" s="116"/>
      <c r="AT605" s="116"/>
      <c r="AU605" s="116"/>
      <c r="AV605" s="116"/>
      <c r="AW605" s="116"/>
      <c r="AX605" s="116"/>
      <c r="AY605" s="116"/>
      <c r="AZ605" s="116"/>
      <c r="BA605" s="116"/>
      <c r="BB605" s="116"/>
      <c r="BC605" s="116"/>
      <c r="BD605" s="116"/>
      <c r="BE605" s="116"/>
      <c r="BF605" s="116"/>
      <c r="BG605" s="116"/>
      <c r="BH605" s="116"/>
      <c r="BI605" s="116"/>
      <c r="BJ605" s="116"/>
      <c r="BK605" s="116"/>
      <c r="BL605" s="116"/>
      <c r="BM605" s="116"/>
      <c r="BN605" s="116"/>
      <c r="BO605" s="116"/>
      <c r="BP605" s="116"/>
      <c r="BQ605" s="116"/>
      <c r="BR605" s="116"/>
      <c r="BS605" s="116"/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</row>
    <row r="606" spans="1:130" x14ac:dyDescent="0.3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116"/>
      <c r="AE606" s="116"/>
      <c r="AF606" s="116"/>
      <c r="AG606" s="116"/>
      <c r="AH606" s="116"/>
      <c r="AI606" s="116"/>
      <c r="AJ606" s="116"/>
      <c r="AK606" s="116"/>
      <c r="AL606" s="116"/>
      <c r="AM606" s="116"/>
      <c r="AN606" s="116"/>
      <c r="AO606" s="116"/>
      <c r="AP606" s="116"/>
      <c r="AQ606" s="116"/>
      <c r="AR606" s="116"/>
      <c r="AS606" s="116"/>
      <c r="AT606" s="116"/>
      <c r="AU606" s="116"/>
      <c r="AV606" s="116"/>
      <c r="AW606" s="116"/>
      <c r="AX606" s="116"/>
      <c r="AY606" s="116"/>
      <c r="AZ606" s="116"/>
      <c r="BA606" s="116"/>
      <c r="BB606" s="116"/>
      <c r="BC606" s="116"/>
      <c r="BD606" s="116"/>
      <c r="BE606" s="116"/>
      <c r="BF606" s="116"/>
      <c r="BG606" s="116"/>
      <c r="BH606" s="116"/>
      <c r="BI606" s="116"/>
      <c r="BJ606" s="116"/>
      <c r="BK606" s="116"/>
      <c r="BL606" s="116"/>
      <c r="BM606" s="116"/>
      <c r="BN606" s="116"/>
      <c r="BO606" s="116"/>
      <c r="BP606" s="116"/>
      <c r="BQ606" s="116"/>
      <c r="BR606" s="116"/>
      <c r="BS606" s="116"/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</row>
    <row r="607" spans="1:130" x14ac:dyDescent="0.3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116"/>
      <c r="AE607" s="116"/>
      <c r="AF607" s="116"/>
      <c r="AG607" s="116"/>
      <c r="AH607" s="116"/>
      <c r="AI607" s="116"/>
      <c r="AJ607" s="116"/>
      <c r="AK607" s="116"/>
      <c r="AL607" s="116"/>
      <c r="AM607" s="116"/>
      <c r="AN607" s="116"/>
      <c r="AO607" s="116"/>
      <c r="AP607" s="116"/>
      <c r="AQ607" s="116"/>
      <c r="AR607" s="116"/>
      <c r="AS607" s="116"/>
      <c r="AT607" s="116"/>
      <c r="AU607" s="116"/>
      <c r="AV607" s="116"/>
      <c r="AW607" s="116"/>
      <c r="AX607" s="116"/>
      <c r="AY607" s="116"/>
      <c r="AZ607" s="116"/>
      <c r="BA607" s="116"/>
      <c r="BB607" s="116"/>
      <c r="BC607" s="116"/>
      <c r="BD607" s="116"/>
      <c r="BE607" s="116"/>
      <c r="BF607" s="116"/>
      <c r="BG607" s="116"/>
      <c r="BH607" s="116"/>
      <c r="BI607" s="116"/>
      <c r="BJ607" s="116"/>
      <c r="BK607" s="116"/>
      <c r="BL607" s="116"/>
      <c r="BM607" s="116"/>
      <c r="BN607" s="116"/>
      <c r="BO607" s="116"/>
      <c r="BP607" s="116"/>
      <c r="BQ607" s="116"/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</row>
    <row r="608" spans="1:130" x14ac:dyDescent="0.3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116"/>
      <c r="AE608" s="116"/>
      <c r="AF608" s="116"/>
      <c r="AG608" s="116"/>
      <c r="AH608" s="116"/>
      <c r="AI608" s="116"/>
      <c r="AJ608" s="116"/>
      <c r="AK608" s="116"/>
      <c r="AL608" s="116"/>
      <c r="AM608" s="116"/>
      <c r="AN608" s="116"/>
      <c r="AO608" s="116"/>
      <c r="AP608" s="116"/>
      <c r="AQ608" s="116"/>
      <c r="AR608" s="116"/>
      <c r="AS608" s="116"/>
      <c r="AT608" s="116"/>
      <c r="AU608" s="116"/>
      <c r="AV608" s="116"/>
      <c r="AW608" s="116"/>
      <c r="AX608" s="116"/>
      <c r="AY608" s="116"/>
      <c r="AZ608" s="116"/>
      <c r="BA608" s="116"/>
      <c r="BB608" s="116"/>
      <c r="BC608" s="116"/>
      <c r="BD608" s="116"/>
      <c r="BE608" s="116"/>
      <c r="BF608" s="116"/>
      <c r="BG608" s="116"/>
      <c r="BH608" s="116"/>
      <c r="BI608" s="116"/>
      <c r="BJ608" s="116"/>
      <c r="BK608" s="116"/>
      <c r="BL608" s="116"/>
      <c r="BM608" s="116"/>
      <c r="BN608" s="116"/>
      <c r="BO608" s="116"/>
      <c r="BP608" s="116"/>
      <c r="BQ608" s="116"/>
      <c r="BR608" s="116"/>
      <c r="BS608" s="116"/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</row>
    <row r="609" spans="1:130" x14ac:dyDescent="0.3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116"/>
      <c r="AE609" s="116"/>
      <c r="AF609" s="116"/>
      <c r="AG609" s="116"/>
      <c r="AH609" s="116"/>
      <c r="AI609" s="116"/>
      <c r="AJ609" s="116"/>
      <c r="AK609" s="116"/>
      <c r="AL609" s="116"/>
      <c r="AM609" s="116"/>
      <c r="AN609" s="116"/>
      <c r="AO609" s="116"/>
      <c r="AP609" s="116"/>
      <c r="AQ609" s="116"/>
      <c r="AR609" s="116"/>
      <c r="AS609" s="116"/>
      <c r="AT609" s="116"/>
      <c r="AU609" s="116"/>
      <c r="AV609" s="116"/>
      <c r="AW609" s="116"/>
      <c r="AX609" s="116"/>
      <c r="AY609" s="116"/>
      <c r="AZ609" s="116"/>
      <c r="BA609" s="116"/>
      <c r="BB609" s="116"/>
      <c r="BC609" s="116"/>
      <c r="BD609" s="116"/>
      <c r="BE609" s="116"/>
      <c r="BF609" s="116"/>
      <c r="BG609" s="116"/>
      <c r="BH609" s="116"/>
      <c r="BI609" s="116"/>
      <c r="BJ609" s="116"/>
      <c r="BK609" s="116"/>
      <c r="BL609" s="116"/>
      <c r="BM609" s="116"/>
      <c r="BN609" s="116"/>
      <c r="BO609" s="116"/>
      <c r="BP609" s="116"/>
      <c r="BQ609" s="116"/>
      <c r="BR609" s="116"/>
      <c r="BS609" s="116"/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</row>
    <row r="610" spans="1:130" x14ac:dyDescent="0.3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116"/>
      <c r="AE610" s="116"/>
      <c r="AF610" s="116"/>
      <c r="AG610" s="116"/>
      <c r="AH610" s="116"/>
      <c r="AI610" s="116"/>
      <c r="AJ610" s="116"/>
      <c r="AK610" s="116"/>
      <c r="AL610" s="116"/>
      <c r="AM610" s="116"/>
      <c r="AN610" s="116"/>
      <c r="AO610" s="116"/>
      <c r="AP610" s="116"/>
      <c r="AQ610" s="116"/>
      <c r="AR610" s="116"/>
      <c r="AS610" s="116"/>
      <c r="AT610" s="116"/>
      <c r="AU610" s="116"/>
      <c r="AV610" s="116"/>
      <c r="AW610" s="116"/>
      <c r="AX610" s="116"/>
      <c r="AY610" s="116"/>
      <c r="AZ610" s="116"/>
      <c r="BA610" s="116"/>
      <c r="BB610" s="116"/>
      <c r="BC610" s="116"/>
      <c r="BD610" s="116"/>
      <c r="BE610" s="116"/>
      <c r="BF610" s="116"/>
      <c r="BG610" s="116"/>
      <c r="BH610" s="116"/>
      <c r="BI610" s="116"/>
      <c r="BJ610" s="116"/>
      <c r="BK610" s="116"/>
      <c r="BL610" s="116"/>
      <c r="BM610" s="116"/>
      <c r="BN610" s="116"/>
      <c r="BO610" s="116"/>
      <c r="BP610" s="116"/>
      <c r="BQ610" s="116"/>
      <c r="BR610" s="116"/>
      <c r="BS610" s="116"/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</row>
    <row r="611" spans="1:130" x14ac:dyDescent="0.3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  <c r="AE611" s="116"/>
      <c r="AF611" s="116"/>
      <c r="AG611" s="116"/>
      <c r="AH611" s="116"/>
      <c r="AI611" s="116"/>
      <c r="AJ611" s="116"/>
      <c r="AK611" s="116"/>
      <c r="AL611" s="116"/>
      <c r="AM611" s="116"/>
      <c r="AN611" s="116"/>
      <c r="AO611" s="116"/>
      <c r="AP611" s="116"/>
      <c r="AQ611" s="116"/>
      <c r="AR611" s="116"/>
      <c r="AS611" s="116"/>
      <c r="AT611" s="116"/>
      <c r="AU611" s="116"/>
      <c r="AV611" s="116"/>
      <c r="AW611" s="116"/>
      <c r="AX611" s="116"/>
      <c r="AY611" s="116"/>
      <c r="AZ611" s="116"/>
      <c r="BA611" s="116"/>
      <c r="BB611" s="116"/>
      <c r="BC611" s="116"/>
      <c r="BD611" s="116"/>
      <c r="BE611" s="116"/>
      <c r="BF611" s="116"/>
      <c r="BG611" s="116"/>
      <c r="BH611" s="116"/>
      <c r="BI611" s="116"/>
      <c r="BJ611" s="116"/>
      <c r="BK611" s="116"/>
      <c r="BL611" s="116"/>
      <c r="BM611" s="116"/>
      <c r="BN611" s="116"/>
      <c r="BO611" s="116"/>
      <c r="BP611" s="116"/>
      <c r="BQ611" s="116"/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</row>
    <row r="612" spans="1:130" x14ac:dyDescent="0.3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116"/>
      <c r="AE612" s="116"/>
      <c r="AF612" s="116"/>
      <c r="AG612" s="116"/>
      <c r="AH612" s="116"/>
      <c r="AI612" s="116"/>
      <c r="AJ612" s="116"/>
      <c r="AK612" s="116"/>
      <c r="AL612" s="116"/>
      <c r="AM612" s="116"/>
      <c r="AN612" s="116"/>
      <c r="AO612" s="116"/>
      <c r="AP612" s="116"/>
      <c r="AQ612" s="116"/>
      <c r="AR612" s="116"/>
      <c r="AS612" s="116"/>
      <c r="AT612" s="116"/>
      <c r="AU612" s="116"/>
      <c r="AV612" s="116"/>
      <c r="AW612" s="116"/>
      <c r="AX612" s="116"/>
      <c r="AY612" s="116"/>
      <c r="AZ612" s="116"/>
      <c r="BA612" s="116"/>
      <c r="BB612" s="116"/>
      <c r="BC612" s="116"/>
      <c r="BD612" s="116"/>
      <c r="BE612" s="116"/>
      <c r="BF612" s="116"/>
      <c r="BG612" s="116"/>
      <c r="BH612" s="116"/>
      <c r="BI612" s="116"/>
      <c r="BJ612" s="116"/>
      <c r="BK612" s="116"/>
      <c r="BL612" s="116"/>
      <c r="BM612" s="116"/>
      <c r="BN612" s="116"/>
      <c r="BO612" s="116"/>
      <c r="BP612" s="116"/>
      <c r="BQ612" s="116"/>
      <c r="BR612" s="116"/>
      <c r="BS612" s="116"/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</row>
    <row r="613" spans="1:130" x14ac:dyDescent="0.3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116"/>
      <c r="AE613" s="116"/>
      <c r="AF613" s="116"/>
      <c r="AG613" s="116"/>
      <c r="AH613" s="116"/>
      <c r="AI613" s="116"/>
      <c r="AJ613" s="116"/>
      <c r="AK613" s="116"/>
      <c r="AL613" s="116"/>
      <c r="AM613" s="116"/>
      <c r="AN613" s="116"/>
      <c r="AO613" s="116"/>
      <c r="AP613" s="116"/>
      <c r="AQ613" s="116"/>
      <c r="AR613" s="116"/>
      <c r="AS613" s="116"/>
      <c r="AT613" s="116"/>
      <c r="AU613" s="116"/>
      <c r="AV613" s="116"/>
      <c r="AW613" s="116"/>
      <c r="AX613" s="116"/>
      <c r="AY613" s="116"/>
      <c r="AZ613" s="116"/>
      <c r="BA613" s="116"/>
      <c r="BB613" s="116"/>
      <c r="BC613" s="116"/>
      <c r="BD613" s="116"/>
      <c r="BE613" s="116"/>
      <c r="BF613" s="116"/>
      <c r="BG613" s="116"/>
      <c r="BH613" s="116"/>
      <c r="BI613" s="116"/>
      <c r="BJ613" s="116"/>
      <c r="BK613" s="116"/>
      <c r="BL613" s="116"/>
      <c r="BM613" s="116"/>
      <c r="BN613" s="116"/>
      <c r="BO613" s="116"/>
      <c r="BP613" s="116"/>
      <c r="BQ613" s="116"/>
      <c r="BR613" s="116"/>
      <c r="BS613" s="116"/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</row>
    <row r="614" spans="1:130" x14ac:dyDescent="0.3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116"/>
      <c r="AE614" s="116"/>
      <c r="AF614" s="116"/>
      <c r="AG614" s="116"/>
      <c r="AH614" s="116"/>
      <c r="AI614" s="116"/>
      <c r="AJ614" s="116"/>
      <c r="AK614" s="116"/>
      <c r="AL614" s="116"/>
      <c r="AM614" s="116"/>
      <c r="AN614" s="116"/>
      <c r="AO614" s="116"/>
      <c r="AP614" s="116"/>
      <c r="AQ614" s="116"/>
      <c r="AR614" s="116"/>
      <c r="AS614" s="116"/>
      <c r="AT614" s="116"/>
      <c r="AU614" s="116"/>
      <c r="AV614" s="116"/>
      <c r="AW614" s="116"/>
      <c r="AX614" s="116"/>
      <c r="AY614" s="116"/>
      <c r="AZ614" s="116"/>
      <c r="BA614" s="116"/>
      <c r="BB614" s="116"/>
      <c r="BC614" s="116"/>
      <c r="BD614" s="116"/>
      <c r="BE614" s="116"/>
      <c r="BF614" s="116"/>
      <c r="BG614" s="116"/>
      <c r="BH614" s="116"/>
      <c r="BI614" s="116"/>
      <c r="BJ614" s="116"/>
      <c r="BK614" s="116"/>
      <c r="BL614" s="116"/>
      <c r="BM614" s="116"/>
      <c r="BN614" s="116"/>
      <c r="BO614" s="116"/>
      <c r="BP614" s="116"/>
      <c r="BQ614" s="116"/>
      <c r="BR614" s="116"/>
      <c r="BS614" s="116"/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</row>
    <row r="615" spans="1:130" x14ac:dyDescent="0.3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116"/>
      <c r="AE615" s="116"/>
      <c r="AF615" s="116"/>
      <c r="AG615" s="116"/>
      <c r="AH615" s="116"/>
      <c r="AI615" s="116"/>
      <c r="AJ615" s="116"/>
      <c r="AK615" s="116"/>
      <c r="AL615" s="116"/>
      <c r="AM615" s="116"/>
      <c r="AN615" s="116"/>
      <c r="AO615" s="116"/>
      <c r="AP615" s="116"/>
      <c r="AQ615" s="116"/>
      <c r="AR615" s="116"/>
      <c r="AS615" s="116"/>
      <c r="AT615" s="116"/>
      <c r="AU615" s="116"/>
      <c r="AV615" s="116"/>
      <c r="AW615" s="116"/>
      <c r="AX615" s="116"/>
      <c r="AY615" s="116"/>
      <c r="AZ615" s="116"/>
      <c r="BA615" s="116"/>
      <c r="BB615" s="116"/>
      <c r="BC615" s="116"/>
      <c r="BD615" s="116"/>
      <c r="BE615" s="116"/>
      <c r="BF615" s="116"/>
      <c r="BG615" s="116"/>
      <c r="BH615" s="116"/>
      <c r="BI615" s="116"/>
      <c r="BJ615" s="116"/>
      <c r="BK615" s="116"/>
      <c r="BL615" s="116"/>
      <c r="BM615" s="116"/>
      <c r="BN615" s="116"/>
      <c r="BO615" s="116"/>
      <c r="BP615" s="116"/>
      <c r="BQ615" s="116"/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</row>
    <row r="616" spans="1:130" x14ac:dyDescent="0.3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116"/>
      <c r="AE616" s="116"/>
      <c r="AF616" s="116"/>
      <c r="AG616" s="116"/>
      <c r="AH616" s="116"/>
      <c r="AI616" s="116"/>
      <c r="AJ616" s="116"/>
      <c r="AK616" s="116"/>
      <c r="AL616" s="116"/>
      <c r="AM616" s="116"/>
      <c r="AN616" s="116"/>
      <c r="AO616" s="116"/>
      <c r="AP616" s="116"/>
      <c r="AQ616" s="116"/>
      <c r="AR616" s="116"/>
      <c r="AS616" s="116"/>
      <c r="AT616" s="116"/>
      <c r="AU616" s="116"/>
      <c r="AV616" s="116"/>
      <c r="AW616" s="116"/>
      <c r="AX616" s="116"/>
      <c r="AY616" s="116"/>
      <c r="AZ616" s="116"/>
      <c r="BA616" s="116"/>
      <c r="BB616" s="116"/>
      <c r="BC616" s="116"/>
      <c r="BD616" s="116"/>
      <c r="BE616" s="116"/>
      <c r="BF616" s="116"/>
      <c r="BG616" s="116"/>
      <c r="BH616" s="116"/>
      <c r="BI616" s="116"/>
      <c r="BJ616" s="116"/>
      <c r="BK616" s="116"/>
      <c r="BL616" s="116"/>
      <c r="BM616" s="116"/>
      <c r="BN616" s="116"/>
      <c r="BO616" s="116"/>
      <c r="BP616" s="116"/>
      <c r="BQ616" s="116"/>
      <c r="BR616" s="116"/>
      <c r="BS616" s="116"/>
      <c r="BT616" s="116"/>
      <c r="BU616" s="116"/>
      <c r="BV616" s="116"/>
      <c r="BW616" s="116"/>
      <c r="BX616" s="116"/>
      <c r="BY616" s="116"/>
      <c r="BZ616" s="116"/>
      <c r="CA616" s="116"/>
      <c r="CB616" s="116"/>
      <c r="CC616" s="116"/>
      <c r="CD616" s="116"/>
      <c r="CE616" s="116"/>
      <c r="CF616" s="116"/>
      <c r="CG616" s="116"/>
      <c r="CH616" s="116"/>
      <c r="CI616" s="116"/>
      <c r="CJ616" s="116"/>
      <c r="CK616" s="116"/>
      <c r="CL616" s="116"/>
      <c r="CM616" s="116"/>
      <c r="CN616" s="116"/>
      <c r="CO616" s="116"/>
      <c r="CP616" s="116"/>
      <c r="CQ616" s="116"/>
      <c r="CR616" s="116"/>
      <c r="CS616" s="116"/>
      <c r="CT616" s="116"/>
      <c r="CU616" s="116"/>
      <c r="CV616" s="116"/>
      <c r="CW616" s="116"/>
      <c r="CX616" s="116"/>
      <c r="CY616" s="116"/>
      <c r="CZ616" s="116"/>
      <c r="DA616" s="116"/>
      <c r="DB616" s="116"/>
      <c r="DC616" s="116"/>
      <c r="DD616" s="116"/>
      <c r="DE616" s="116"/>
      <c r="DF616" s="116"/>
      <c r="DG616" s="116"/>
      <c r="DH616" s="116"/>
      <c r="DI616" s="116"/>
      <c r="DJ616" s="116"/>
      <c r="DK616" s="116"/>
      <c r="DL616" s="116"/>
      <c r="DM616" s="116"/>
      <c r="DN616" s="116"/>
      <c r="DO616" s="116"/>
      <c r="DP616" s="116"/>
      <c r="DQ616" s="116"/>
      <c r="DR616" s="116"/>
      <c r="DS616" s="116"/>
      <c r="DT616" s="116"/>
      <c r="DU616" s="116"/>
      <c r="DV616" s="116"/>
      <c r="DW616" s="116"/>
      <c r="DX616" s="116"/>
      <c r="DY616" s="116"/>
      <c r="DZ616" s="116"/>
    </row>
    <row r="617" spans="1:130" x14ac:dyDescent="0.3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116"/>
      <c r="AE617" s="116"/>
      <c r="AF617" s="116"/>
      <c r="AG617" s="116"/>
      <c r="AH617" s="116"/>
      <c r="AI617" s="116"/>
      <c r="AJ617" s="116"/>
      <c r="AK617" s="116"/>
      <c r="AL617" s="116"/>
      <c r="AM617" s="116"/>
      <c r="AN617" s="116"/>
      <c r="AO617" s="116"/>
      <c r="AP617" s="116"/>
      <c r="AQ617" s="116"/>
      <c r="AR617" s="116"/>
      <c r="AS617" s="116"/>
      <c r="AT617" s="116"/>
      <c r="AU617" s="116"/>
      <c r="AV617" s="116"/>
      <c r="AW617" s="116"/>
      <c r="AX617" s="116"/>
      <c r="AY617" s="116"/>
      <c r="AZ617" s="116"/>
      <c r="BA617" s="116"/>
      <c r="BB617" s="116"/>
      <c r="BC617" s="116"/>
      <c r="BD617" s="116"/>
      <c r="BE617" s="116"/>
      <c r="BF617" s="116"/>
      <c r="BG617" s="116"/>
      <c r="BH617" s="116"/>
      <c r="BI617" s="116"/>
      <c r="BJ617" s="116"/>
      <c r="BK617" s="116"/>
      <c r="BL617" s="116"/>
      <c r="BM617" s="116"/>
      <c r="BN617" s="116"/>
      <c r="BO617" s="116"/>
      <c r="BP617" s="116"/>
      <c r="BQ617" s="116"/>
      <c r="BR617" s="116"/>
      <c r="BS617" s="116"/>
      <c r="BT617" s="116"/>
      <c r="BU617" s="116"/>
      <c r="BV617" s="116"/>
      <c r="BW617" s="116"/>
      <c r="BX617" s="116"/>
      <c r="BY617" s="116"/>
      <c r="BZ617" s="116"/>
      <c r="CA617" s="116"/>
      <c r="CB617" s="116"/>
      <c r="CC617" s="116"/>
      <c r="CD617" s="116"/>
      <c r="CE617" s="116"/>
      <c r="CF617" s="116"/>
      <c r="CG617" s="116"/>
      <c r="CH617" s="116"/>
      <c r="CI617" s="116"/>
      <c r="CJ617" s="116"/>
      <c r="CK617" s="116"/>
      <c r="CL617" s="116"/>
      <c r="CM617" s="116"/>
      <c r="CN617" s="116"/>
      <c r="CO617" s="116"/>
      <c r="CP617" s="116"/>
      <c r="CQ617" s="116"/>
      <c r="CR617" s="116"/>
      <c r="CS617" s="116"/>
      <c r="CT617" s="116"/>
      <c r="CU617" s="116"/>
      <c r="CV617" s="116"/>
      <c r="CW617" s="116"/>
      <c r="CX617" s="116"/>
      <c r="CY617" s="116"/>
      <c r="CZ617" s="116"/>
      <c r="DA617" s="116"/>
      <c r="DB617" s="116"/>
      <c r="DC617" s="116"/>
      <c r="DD617" s="116"/>
      <c r="DE617" s="116"/>
      <c r="DF617" s="116"/>
      <c r="DG617" s="116"/>
      <c r="DH617" s="116"/>
      <c r="DI617" s="116"/>
      <c r="DJ617" s="116"/>
      <c r="DK617" s="116"/>
      <c r="DL617" s="116"/>
      <c r="DM617" s="116"/>
      <c r="DN617" s="116"/>
      <c r="DO617" s="116"/>
      <c r="DP617" s="116"/>
      <c r="DQ617" s="116"/>
      <c r="DR617" s="116"/>
      <c r="DS617" s="116"/>
      <c r="DT617" s="116"/>
      <c r="DU617" s="116"/>
      <c r="DV617" s="116"/>
      <c r="DW617" s="116"/>
      <c r="DX617" s="116"/>
      <c r="DY617" s="116"/>
      <c r="DZ617" s="116"/>
    </row>
    <row r="618" spans="1:130" x14ac:dyDescent="0.3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116"/>
      <c r="AE618" s="116"/>
      <c r="AF618" s="116"/>
      <c r="AG618" s="116"/>
      <c r="AH618" s="116"/>
      <c r="AI618" s="116"/>
      <c r="AJ618" s="116"/>
      <c r="AK618" s="116"/>
      <c r="AL618" s="116"/>
      <c r="AM618" s="116"/>
      <c r="AN618" s="116"/>
      <c r="AO618" s="116"/>
      <c r="AP618" s="116"/>
      <c r="AQ618" s="116"/>
      <c r="AR618" s="116"/>
      <c r="AS618" s="116"/>
      <c r="AT618" s="116"/>
      <c r="AU618" s="116"/>
      <c r="AV618" s="116"/>
      <c r="AW618" s="116"/>
      <c r="AX618" s="116"/>
      <c r="AY618" s="116"/>
      <c r="AZ618" s="116"/>
      <c r="BA618" s="116"/>
      <c r="BB618" s="116"/>
      <c r="BC618" s="116"/>
      <c r="BD618" s="116"/>
      <c r="BE618" s="116"/>
      <c r="BF618" s="116"/>
      <c r="BG618" s="116"/>
      <c r="BH618" s="116"/>
      <c r="BI618" s="116"/>
      <c r="BJ618" s="116"/>
      <c r="BK618" s="116"/>
      <c r="BL618" s="116"/>
      <c r="BM618" s="116"/>
      <c r="BN618" s="116"/>
      <c r="BO618" s="116"/>
      <c r="BP618" s="116"/>
      <c r="BQ618" s="116"/>
      <c r="BR618" s="116"/>
      <c r="BS618" s="116"/>
      <c r="BT618" s="116"/>
      <c r="BU618" s="116"/>
      <c r="BV618" s="116"/>
      <c r="BW618" s="116"/>
      <c r="BX618" s="116"/>
      <c r="BY618" s="116"/>
      <c r="BZ618" s="116"/>
      <c r="CA618" s="116"/>
      <c r="CB618" s="116"/>
      <c r="CC618" s="116"/>
      <c r="CD618" s="116"/>
      <c r="CE618" s="116"/>
      <c r="CF618" s="116"/>
      <c r="CG618" s="116"/>
      <c r="CH618" s="116"/>
      <c r="CI618" s="116"/>
      <c r="CJ618" s="116"/>
      <c r="CK618" s="116"/>
      <c r="CL618" s="116"/>
      <c r="CM618" s="116"/>
      <c r="CN618" s="116"/>
      <c r="CO618" s="116"/>
      <c r="CP618" s="116"/>
      <c r="CQ618" s="116"/>
      <c r="CR618" s="116"/>
      <c r="CS618" s="116"/>
      <c r="CT618" s="116"/>
      <c r="CU618" s="116"/>
      <c r="CV618" s="116"/>
      <c r="CW618" s="116"/>
      <c r="CX618" s="116"/>
      <c r="CY618" s="116"/>
      <c r="CZ618" s="116"/>
      <c r="DA618" s="116"/>
      <c r="DB618" s="116"/>
      <c r="DC618" s="116"/>
      <c r="DD618" s="116"/>
      <c r="DE618" s="116"/>
      <c r="DF618" s="116"/>
      <c r="DG618" s="116"/>
      <c r="DH618" s="116"/>
      <c r="DI618" s="116"/>
      <c r="DJ618" s="116"/>
      <c r="DK618" s="116"/>
      <c r="DL618" s="116"/>
      <c r="DM618" s="116"/>
      <c r="DN618" s="116"/>
      <c r="DO618" s="116"/>
      <c r="DP618" s="116"/>
      <c r="DQ618" s="116"/>
      <c r="DR618" s="116"/>
      <c r="DS618" s="116"/>
      <c r="DT618" s="116"/>
      <c r="DU618" s="116"/>
      <c r="DV618" s="116"/>
      <c r="DW618" s="116"/>
      <c r="DX618" s="116"/>
      <c r="DY618" s="116"/>
      <c r="DZ618" s="116"/>
    </row>
    <row r="619" spans="1:130" x14ac:dyDescent="0.3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116"/>
      <c r="AE619" s="116"/>
      <c r="AF619" s="116"/>
      <c r="AG619" s="116"/>
      <c r="AH619" s="116"/>
      <c r="AI619" s="116"/>
      <c r="AJ619" s="116"/>
      <c r="AK619" s="116"/>
      <c r="AL619" s="116"/>
      <c r="AM619" s="116"/>
      <c r="AN619" s="116"/>
      <c r="AO619" s="116"/>
      <c r="AP619" s="116"/>
      <c r="AQ619" s="116"/>
      <c r="AR619" s="116"/>
      <c r="AS619" s="116"/>
      <c r="AT619" s="116"/>
      <c r="AU619" s="116"/>
      <c r="AV619" s="116"/>
      <c r="AW619" s="116"/>
      <c r="AX619" s="116"/>
      <c r="AY619" s="116"/>
      <c r="AZ619" s="116"/>
      <c r="BA619" s="116"/>
      <c r="BB619" s="116"/>
      <c r="BC619" s="116"/>
      <c r="BD619" s="116"/>
      <c r="BE619" s="116"/>
      <c r="BF619" s="116"/>
      <c r="BG619" s="116"/>
      <c r="BH619" s="116"/>
      <c r="BI619" s="116"/>
      <c r="BJ619" s="116"/>
      <c r="BK619" s="116"/>
      <c r="BL619" s="116"/>
      <c r="BM619" s="116"/>
      <c r="BN619" s="116"/>
      <c r="BO619" s="116"/>
      <c r="BP619" s="116"/>
      <c r="BQ619" s="116"/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6"/>
      <c r="CB619" s="116"/>
      <c r="CC619" s="116"/>
      <c r="CD619" s="116"/>
      <c r="CE619" s="116"/>
      <c r="CF619" s="116"/>
      <c r="CG619" s="116"/>
      <c r="CH619" s="116"/>
      <c r="CI619" s="116"/>
      <c r="CJ619" s="116"/>
      <c r="CK619" s="116"/>
      <c r="CL619" s="116"/>
      <c r="CM619" s="116"/>
      <c r="CN619" s="116"/>
      <c r="CO619" s="116"/>
      <c r="CP619" s="116"/>
      <c r="CQ619" s="116"/>
      <c r="CR619" s="116"/>
      <c r="CS619" s="116"/>
      <c r="CT619" s="116"/>
      <c r="CU619" s="116"/>
      <c r="CV619" s="116"/>
      <c r="CW619" s="116"/>
      <c r="CX619" s="116"/>
      <c r="CY619" s="116"/>
      <c r="CZ619" s="116"/>
      <c r="DA619" s="116"/>
      <c r="DB619" s="116"/>
      <c r="DC619" s="116"/>
      <c r="DD619" s="116"/>
      <c r="DE619" s="116"/>
      <c r="DF619" s="116"/>
      <c r="DG619" s="116"/>
      <c r="DH619" s="116"/>
      <c r="DI619" s="116"/>
      <c r="DJ619" s="116"/>
      <c r="DK619" s="116"/>
      <c r="DL619" s="116"/>
      <c r="DM619" s="116"/>
      <c r="DN619" s="116"/>
      <c r="DO619" s="116"/>
      <c r="DP619" s="116"/>
      <c r="DQ619" s="116"/>
      <c r="DR619" s="116"/>
      <c r="DS619" s="116"/>
      <c r="DT619" s="116"/>
      <c r="DU619" s="116"/>
      <c r="DV619" s="116"/>
      <c r="DW619" s="116"/>
      <c r="DX619" s="116"/>
      <c r="DY619" s="116"/>
      <c r="DZ619" s="116"/>
    </row>
    <row r="620" spans="1:130" x14ac:dyDescent="0.3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116"/>
      <c r="AE620" s="116"/>
      <c r="AF620" s="116"/>
      <c r="AG620" s="116"/>
      <c r="AH620" s="116"/>
      <c r="AI620" s="116"/>
      <c r="AJ620" s="116"/>
      <c r="AK620" s="116"/>
      <c r="AL620" s="116"/>
      <c r="AM620" s="116"/>
      <c r="AN620" s="116"/>
      <c r="AO620" s="116"/>
      <c r="AP620" s="116"/>
      <c r="AQ620" s="116"/>
      <c r="AR620" s="116"/>
      <c r="AS620" s="116"/>
      <c r="AT620" s="116"/>
      <c r="AU620" s="116"/>
      <c r="AV620" s="116"/>
      <c r="AW620" s="116"/>
      <c r="AX620" s="116"/>
      <c r="AY620" s="116"/>
      <c r="AZ620" s="116"/>
      <c r="BA620" s="116"/>
      <c r="BB620" s="116"/>
      <c r="BC620" s="116"/>
      <c r="BD620" s="116"/>
      <c r="BE620" s="116"/>
      <c r="BF620" s="116"/>
      <c r="BG620" s="116"/>
      <c r="BH620" s="116"/>
      <c r="BI620" s="116"/>
      <c r="BJ620" s="116"/>
      <c r="BK620" s="116"/>
      <c r="BL620" s="116"/>
      <c r="BM620" s="116"/>
      <c r="BN620" s="116"/>
      <c r="BO620" s="116"/>
      <c r="BP620" s="116"/>
      <c r="BQ620" s="116"/>
      <c r="BR620" s="116"/>
      <c r="BS620" s="116"/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</row>
    <row r="621" spans="1:130" x14ac:dyDescent="0.3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116"/>
      <c r="AE621" s="116"/>
      <c r="AF621" s="116"/>
      <c r="AG621" s="116"/>
      <c r="AH621" s="116"/>
      <c r="AI621" s="116"/>
      <c r="AJ621" s="116"/>
      <c r="AK621" s="116"/>
      <c r="AL621" s="116"/>
      <c r="AM621" s="116"/>
      <c r="AN621" s="116"/>
      <c r="AO621" s="116"/>
      <c r="AP621" s="116"/>
      <c r="AQ621" s="116"/>
      <c r="AR621" s="116"/>
      <c r="AS621" s="116"/>
      <c r="AT621" s="116"/>
      <c r="AU621" s="116"/>
      <c r="AV621" s="116"/>
      <c r="AW621" s="116"/>
      <c r="AX621" s="116"/>
      <c r="AY621" s="116"/>
      <c r="AZ621" s="116"/>
      <c r="BA621" s="116"/>
      <c r="BB621" s="116"/>
      <c r="BC621" s="116"/>
      <c r="BD621" s="116"/>
      <c r="BE621" s="116"/>
      <c r="BF621" s="116"/>
      <c r="BG621" s="116"/>
      <c r="BH621" s="116"/>
      <c r="BI621" s="116"/>
      <c r="BJ621" s="116"/>
      <c r="BK621" s="116"/>
      <c r="BL621" s="116"/>
      <c r="BM621" s="116"/>
      <c r="BN621" s="116"/>
      <c r="BO621" s="116"/>
      <c r="BP621" s="116"/>
      <c r="BQ621" s="116"/>
      <c r="BR621" s="116"/>
      <c r="BS621" s="116"/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</row>
    <row r="622" spans="1:130" x14ac:dyDescent="0.3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116"/>
      <c r="AE622" s="116"/>
      <c r="AF622" s="116"/>
      <c r="AG622" s="116"/>
      <c r="AH622" s="116"/>
      <c r="AI622" s="116"/>
      <c r="AJ622" s="116"/>
      <c r="AK622" s="116"/>
      <c r="AL622" s="116"/>
      <c r="AM622" s="116"/>
      <c r="AN622" s="116"/>
      <c r="AO622" s="116"/>
      <c r="AP622" s="116"/>
      <c r="AQ622" s="116"/>
      <c r="AR622" s="116"/>
      <c r="AS622" s="116"/>
      <c r="AT622" s="116"/>
      <c r="AU622" s="116"/>
      <c r="AV622" s="116"/>
      <c r="AW622" s="116"/>
      <c r="AX622" s="116"/>
      <c r="AY622" s="116"/>
      <c r="AZ622" s="116"/>
      <c r="BA622" s="116"/>
      <c r="BB622" s="116"/>
      <c r="BC622" s="116"/>
      <c r="BD622" s="116"/>
      <c r="BE622" s="116"/>
      <c r="BF622" s="116"/>
      <c r="BG622" s="116"/>
      <c r="BH622" s="116"/>
      <c r="BI622" s="116"/>
      <c r="BJ622" s="116"/>
      <c r="BK622" s="116"/>
      <c r="BL622" s="116"/>
      <c r="BM622" s="116"/>
      <c r="BN622" s="116"/>
      <c r="BO622" s="116"/>
      <c r="BP622" s="116"/>
      <c r="BQ622" s="116"/>
      <c r="BR622" s="116"/>
      <c r="BS622" s="116"/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</row>
    <row r="623" spans="1:130" x14ac:dyDescent="0.3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116"/>
      <c r="AE623" s="116"/>
      <c r="AF623" s="116"/>
      <c r="AG623" s="116"/>
      <c r="AH623" s="116"/>
      <c r="AI623" s="116"/>
      <c r="AJ623" s="116"/>
      <c r="AK623" s="116"/>
      <c r="AL623" s="116"/>
      <c r="AM623" s="116"/>
      <c r="AN623" s="116"/>
      <c r="AO623" s="116"/>
      <c r="AP623" s="116"/>
      <c r="AQ623" s="116"/>
      <c r="AR623" s="116"/>
      <c r="AS623" s="116"/>
      <c r="AT623" s="116"/>
      <c r="AU623" s="116"/>
      <c r="AV623" s="116"/>
      <c r="AW623" s="116"/>
      <c r="AX623" s="116"/>
      <c r="AY623" s="116"/>
      <c r="AZ623" s="116"/>
      <c r="BA623" s="116"/>
      <c r="BB623" s="116"/>
      <c r="BC623" s="116"/>
      <c r="BD623" s="116"/>
      <c r="BE623" s="116"/>
      <c r="BF623" s="116"/>
      <c r="BG623" s="116"/>
      <c r="BH623" s="116"/>
      <c r="BI623" s="116"/>
      <c r="BJ623" s="116"/>
      <c r="BK623" s="116"/>
      <c r="BL623" s="116"/>
      <c r="BM623" s="116"/>
      <c r="BN623" s="116"/>
      <c r="BO623" s="116"/>
      <c r="BP623" s="116"/>
      <c r="BQ623" s="116"/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</row>
    <row r="624" spans="1:130" x14ac:dyDescent="0.3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116"/>
      <c r="AE624" s="116"/>
      <c r="AF624" s="116"/>
      <c r="AG624" s="116"/>
      <c r="AH624" s="116"/>
      <c r="AI624" s="116"/>
      <c r="AJ624" s="116"/>
      <c r="AK624" s="116"/>
      <c r="AL624" s="116"/>
      <c r="AM624" s="116"/>
      <c r="AN624" s="116"/>
      <c r="AO624" s="116"/>
      <c r="AP624" s="116"/>
      <c r="AQ624" s="116"/>
      <c r="AR624" s="116"/>
      <c r="AS624" s="116"/>
      <c r="AT624" s="116"/>
      <c r="AU624" s="116"/>
      <c r="AV624" s="116"/>
      <c r="AW624" s="116"/>
      <c r="AX624" s="116"/>
      <c r="AY624" s="116"/>
      <c r="AZ624" s="116"/>
      <c r="BA624" s="116"/>
      <c r="BB624" s="116"/>
      <c r="BC624" s="116"/>
      <c r="BD624" s="116"/>
      <c r="BE624" s="116"/>
      <c r="BF624" s="116"/>
      <c r="BG624" s="116"/>
      <c r="BH624" s="116"/>
      <c r="BI624" s="116"/>
      <c r="BJ624" s="116"/>
      <c r="BK624" s="116"/>
      <c r="BL624" s="116"/>
      <c r="BM624" s="116"/>
      <c r="BN624" s="116"/>
      <c r="BO624" s="116"/>
      <c r="BP624" s="116"/>
      <c r="BQ624" s="116"/>
      <c r="BR624" s="116"/>
      <c r="BS624" s="116"/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</row>
    <row r="625" spans="1:130" x14ac:dyDescent="0.3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116"/>
      <c r="AE625" s="116"/>
      <c r="AF625" s="116"/>
      <c r="AG625" s="116"/>
      <c r="AH625" s="116"/>
      <c r="AI625" s="116"/>
      <c r="AJ625" s="116"/>
      <c r="AK625" s="116"/>
      <c r="AL625" s="116"/>
      <c r="AM625" s="116"/>
      <c r="AN625" s="116"/>
      <c r="AO625" s="116"/>
      <c r="AP625" s="116"/>
      <c r="AQ625" s="116"/>
      <c r="AR625" s="116"/>
      <c r="AS625" s="116"/>
      <c r="AT625" s="116"/>
      <c r="AU625" s="116"/>
      <c r="AV625" s="116"/>
      <c r="AW625" s="116"/>
      <c r="AX625" s="116"/>
      <c r="AY625" s="116"/>
      <c r="AZ625" s="116"/>
      <c r="BA625" s="116"/>
      <c r="BB625" s="116"/>
      <c r="BC625" s="116"/>
      <c r="BD625" s="116"/>
      <c r="BE625" s="116"/>
      <c r="BF625" s="116"/>
      <c r="BG625" s="116"/>
      <c r="BH625" s="116"/>
      <c r="BI625" s="116"/>
      <c r="BJ625" s="116"/>
      <c r="BK625" s="116"/>
      <c r="BL625" s="116"/>
      <c r="BM625" s="116"/>
      <c r="BN625" s="116"/>
      <c r="BO625" s="116"/>
      <c r="BP625" s="116"/>
      <c r="BQ625" s="116"/>
      <c r="BR625" s="116"/>
      <c r="BS625" s="116"/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</row>
    <row r="626" spans="1:130" x14ac:dyDescent="0.3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116"/>
      <c r="AE626" s="116"/>
      <c r="AF626" s="116"/>
      <c r="AG626" s="116"/>
      <c r="AH626" s="116"/>
      <c r="AI626" s="116"/>
      <c r="AJ626" s="116"/>
      <c r="AK626" s="116"/>
      <c r="AL626" s="116"/>
      <c r="AM626" s="116"/>
      <c r="AN626" s="116"/>
      <c r="AO626" s="116"/>
      <c r="AP626" s="116"/>
      <c r="AQ626" s="116"/>
      <c r="AR626" s="116"/>
      <c r="AS626" s="116"/>
      <c r="AT626" s="116"/>
      <c r="AU626" s="116"/>
      <c r="AV626" s="116"/>
      <c r="AW626" s="116"/>
      <c r="AX626" s="116"/>
      <c r="AY626" s="116"/>
      <c r="AZ626" s="116"/>
      <c r="BA626" s="116"/>
      <c r="BB626" s="116"/>
      <c r="BC626" s="116"/>
      <c r="BD626" s="116"/>
      <c r="BE626" s="116"/>
      <c r="BF626" s="116"/>
      <c r="BG626" s="116"/>
      <c r="BH626" s="116"/>
      <c r="BI626" s="116"/>
      <c r="BJ626" s="116"/>
      <c r="BK626" s="116"/>
      <c r="BL626" s="116"/>
      <c r="BM626" s="116"/>
      <c r="BN626" s="116"/>
      <c r="BO626" s="116"/>
      <c r="BP626" s="116"/>
      <c r="BQ626" s="116"/>
      <c r="BR626" s="116"/>
      <c r="BS626" s="116"/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</row>
    <row r="627" spans="1:130" x14ac:dyDescent="0.3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116"/>
      <c r="AE627" s="116"/>
      <c r="AF627" s="116"/>
      <c r="AG627" s="116"/>
      <c r="AH627" s="116"/>
      <c r="AI627" s="116"/>
      <c r="AJ627" s="116"/>
      <c r="AK627" s="116"/>
      <c r="AL627" s="116"/>
      <c r="AM627" s="116"/>
      <c r="AN627" s="116"/>
      <c r="AO627" s="116"/>
      <c r="AP627" s="116"/>
      <c r="AQ627" s="116"/>
      <c r="AR627" s="116"/>
      <c r="AS627" s="116"/>
      <c r="AT627" s="116"/>
      <c r="AU627" s="116"/>
      <c r="AV627" s="116"/>
      <c r="AW627" s="116"/>
      <c r="AX627" s="116"/>
      <c r="AY627" s="116"/>
      <c r="AZ627" s="116"/>
      <c r="BA627" s="116"/>
      <c r="BB627" s="116"/>
      <c r="BC627" s="116"/>
      <c r="BD627" s="116"/>
      <c r="BE627" s="116"/>
      <c r="BF627" s="116"/>
      <c r="BG627" s="116"/>
      <c r="BH627" s="116"/>
      <c r="BI627" s="116"/>
      <c r="BJ627" s="116"/>
      <c r="BK627" s="116"/>
      <c r="BL627" s="116"/>
      <c r="BM627" s="116"/>
      <c r="BN627" s="116"/>
      <c r="BO627" s="116"/>
      <c r="BP627" s="116"/>
      <c r="BQ627" s="116"/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</row>
    <row r="628" spans="1:130" x14ac:dyDescent="0.3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116"/>
      <c r="AE628" s="116"/>
      <c r="AF628" s="116"/>
      <c r="AG628" s="116"/>
      <c r="AH628" s="116"/>
      <c r="AI628" s="116"/>
      <c r="AJ628" s="116"/>
      <c r="AK628" s="116"/>
      <c r="AL628" s="116"/>
      <c r="AM628" s="116"/>
      <c r="AN628" s="116"/>
      <c r="AO628" s="116"/>
      <c r="AP628" s="116"/>
      <c r="AQ628" s="116"/>
      <c r="AR628" s="116"/>
      <c r="AS628" s="116"/>
      <c r="AT628" s="116"/>
      <c r="AU628" s="116"/>
      <c r="AV628" s="116"/>
      <c r="AW628" s="116"/>
      <c r="AX628" s="116"/>
      <c r="AY628" s="116"/>
      <c r="AZ628" s="116"/>
      <c r="BA628" s="116"/>
      <c r="BB628" s="116"/>
      <c r="BC628" s="116"/>
      <c r="BD628" s="116"/>
      <c r="BE628" s="116"/>
      <c r="BF628" s="116"/>
      <c r="BG628" s="116"/>
      <c r="BH628" s="116"/>
      <c r="BI628" s="116"/>
      <c r="BJ628" s="116"/>
      <c r="BK628" s="116"/>
      <c r="BL628" s="116"/>
      <c r="BM628" s="116"/>
      <c r="BN628" s="116"/>
      <c r="BO628" s="116"/>
      <c r="BP628" s="116"/>
      <c r="BQ628" s="116"/>
      <c r="BR628" s="116"/>
      <c r="BS628" s="116"/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</row>
    <row r="629" spans="1:130" x14ac:dyDescent="0.3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116"/>
      <c r="AE629" s="116"/>
      <c r="AF629" s="116"/>
      <c r="AG629" s="116"/>
      <c r="AH629" s="116"/>
      <c r="AI629" s="116"/>
      <c r="AJ629" s="116"/>
      <c r="AK629" s="116"/>
      <c r="AL629" s="116"/>
      <c r="AM629" s="116"/>
      <c r="AN629" s="116"/>
      <c r="AO629" s="116"/>
      <c r="AP629" s="116"/>
      <c r="AQ629" s="116"/>
      <c r="AR629" s="116"/>
      <c r="AS629" s="116"/>
      <c r="AT629" s="116"/>
      <c r="AU629" s="116"/>
      <c r="AV629" s="116"/>
      <c r="AW629" s="116"/>
      <c r="AX629" s="116"/>
      <c r="AY629" s="116"/>
      <c r="AZ629" s="116"/>
      <c r="BA629" s="116"/>
      <c r="BB629" s="116"/>
      <c r="BC629" s="116"/>
      <c r="BD629" s="116"/>
      <c r="BE629" s="116"/>
      <c r="BF629" s="116"/>
      <c r="BG629" s="116"/>
      <c r="BH629" s="116"/>
      <c r="BI629" s="116"/>
      <c r="BJ629" s="116"/>
      <c r="BK629" s="116"/>
      <c r="BL629" s="116"/>
      <c r="BM629" s="116"/>
      <c r="BN629" s="116"/>
      <c r="BO629" s="116"/>
      <c r="BP629" s="116"/>
      <c r="BQ629" s="116"/>
      <c r="BR629" s="116"/>
      <c r="BS629" s="116"/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</row>
    <row r="630" spans="1:130" x14ac:dyDescent="0.3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116"/>
      <c r="AE630" s="116"/>
      <c r="AF630" s="116"/>
      <c r="AG630" s="116"/>
      <c r="AH630" s="116"/>
      <c r="AI630" s="116"/>
      <c r="AJ630" s="116"/>
      <c r="AK630" s="116"/>
      <c r="AL630" s="116"/>
      <c r="AM630" s="116"/>
      <c r="AN630" s="116"/>
      <c r="AO630" s="116"/>
      <c r="AP630" s="116"/>
      <c r="AQ630" s="116"/>
      <c r="AR630" s="116"/>
      <c r="AS630" s="116"/>
      <c r="AT630" s="116"/>
      <c r="AU630" s="116"/>
      <c r="AV630" s="116"/>
      <c r="AW630" s="116"/>
      <c r="AX630" s="116"/>
      <c r="AY630" s="116"/>
      <c r="AZ630" s="116"/>
      <c r="BA630" s="116"/>
      <c r="BB630" s="116"/>
      <c r="BC630" s="116"/>
      <c r="BD630" s="116"/>
      <c r="BE630" s="116"/>
      <c r="BF630" s="116"/>
      <c r="BG630" s="116"/>
      <c r="BH630" s="116"/>
      <c r="BI630" s="116"/>
      <c r="BJ630" s="116"/>
      <c r="BK630" s="116"/>
      <c r="BL630" s="116"/>
      <c r="BM630" s="116"/>
      <c r="BN630" s="116"/>
      <c r="BO630" s="116"/>
      <c r="BP630" s="116"/>
      <c r="BQ630" s="116"/>
      <c r="BR630" s="116"/>
      <c r="BS630" s="116"/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</row>
    <row r="631" spans="1:130" x14ac:dyDescent="0.3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116"/>
      <c r="AE631" s="116"/>
      <c r="AF631" s="116"/>
      <c r="AG631" s="116"/>
      <c r="AH631" s="116"/>
      <c r="AI631" s="116"/>
      <c r="AJ631" s="116"/>
      <c r="AK631" s="116"/>
      <c r="AL631" s="116"/>
      <c r="AM631" s="116"/>
      <c r="AN631" s="116"/>
      <c r="AO631" s="116"/>
      <c r="AP631" s="116"/>
      <c r="AQ631" s="116"/>
      <c r="AR631" s="116"/>
      <c r="AS631" s="116"/>
      <c r="AT631" s="116"/>
      <c r="AU631" s="116"/>
      <c r="AV631" s="116"/>
      <c r="AW631" s="116"/>
      <c r="AX631" s="116"/>
      <c r="AY631" s="116"/>
      <c r="AZ631" s="116"/>
      <c r="BA631" s="116"/>
      <c r="BB631" s="116"/>
      <c r="BC631" s="116"/>
      <c r="BD631" s="116"/>
      <c r="BE631" s="116"/>
      <c r="BF631" s="116"/>
      <c r="BG631" s="116"/>
      <c r="BH631" s="116"/>
      <c r="BI631" s="116"/>
      <c r="BJ631" s="116"/>
      <c r="BK631" s="116"/>
      <c r="BL631" s="116"/>
      <c r="BM631" s="116"/>
      <c r="BN631" s="116"/>
      <c r="BO631" s="116"/>
      <c r="BP631" s="116"/>
      <c r="BQ631" s="116"/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</row>
    <row r="632" spans="1:130" x14ac:dyDescent="0.3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116"/>
      <c r="AE632" s="116"/>
      <c r="AF632" s="116"/>
      <c r="AG632" s="116"/>
      <c r="AH632" s="116"/>
      <c r="AI632" s="116"/>
      <c r="AJ632" s="116"/>
      <c r="AK632" s="116"/>
      <c r="AL632" s="116"/>
      <c r="AM632" s="116"/>
      <c r="AN632" s="116"/>
      <c r="AO632" s="116"/>
      <c r="AP632" s="116"/>
      <c r="AQ632" s="116"/>
      <c r="AR632" s="116"/>
      <c r="AS632" s="116"/>
      <c r="AT632" s="116"/>
      <c r="AU632" s="116"/>
      <c r="AV632" s="116"/>
      <c r="AW632" s="116"/>
      <c r="AX632" s="116"/>
      <c r="AY632" s="116"/>
      <c r="AZ632" s="116"/>
      <c r="BA632" s="116"/>
      <c r="BB632" s="116"/>
      <c r="BC632" s="116"/>
      <c r="BD632" s="116"/>
      <c r="BE632" s="116"/>
      <c r="BF632" s="116"/>
      <c r="BG632" s="116"/>
      <c r="BH632" s="116"/>
      <c r="BI632" s="116"/>
      <c r="BJ632" s="116"/>
      <c r="BK632" s="116"/>
      <c r="BL632" s="116"/>
      <c r="BM632" s="116"/>
      <c r="BN632" s="116"/>
      <c r="BO632" s="116"/>
      <c r="BP632" s="116"/>
      <c r="BQ632" s="116"/>
      <c r="BR632" s="116"/>
      <c r="BS632" s="116"/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</row>
    <row r="633" spans="1:130" x14ac:dyDescent="0.3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116"/>
      <c r="AE633" s="116"/>
      <c r="AF633" s="116"/>
      <c r="AG633" s="116"/>
      <c r="AH633" s="116"/>
      <c r="AI633" s="116"/>
      <c r="AJ633" s="116"/>
      <c r="AK633" s="116"/>
      <c r="AL633" s="116"/>
      <c r="AM633" s="116"/>
      <c r="AN633" s="116"/>
      <c r="AO633" s="116"/>
      <c r="AP633" s="116"/>
      <c r="AQ633" s="116"/>
      <c r="AR633" s="116"/>
      <c r="AS633" s="116"/>
      <c r="AT633" s="116"/>
      <c r="AU633" s="116"/>
      <c r="AV633" s="116"/>
      <c r="AW633" s="116"/>
      <c r="AX633" s="116"/>
      <c r="AY633" s="116"/>
      <c r="AZ633" s="116"/>
      <c r="BA633" s="116"/>
      <c r="BB633" s="116"/>
      <c r="BC633" s="116"/>
      <c r="BD633" s="116"/>
      <c r="BE633" s="116"/>
      <c r="BF633" s="116"/>
      <c r="BG633" s="116"/>
      <c r="BH633" s="116"/>
      <c r="BI633" s="116"/>
      <c r="BJ633" s="116"/>
      <c r="BK633" s="116"/>
      <c r="BL633" s="116"/>
      <c r="BM633" s="116"/>
      <c r="BN633" s="116"/>
      <c r="BO633" s="116"/>
      <c r="BP633" s="116"/>
      <c r="BQ633" s="116"/>
      <c r="BR633" s="116"/>
      <c r="BS633" s="116"/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</row>
    <row r="634" spans="1:130" x14ac:dyDescent="0.3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116"/>
      <c r="AE634" s="116"/>
      <c r="AF634" s="116"/>
      <c r="AG634" s="116"/>
      <c r="AH634" s="116"/>
      <c r="AI634" s="116"/>
      <c r="AJ634" s="116"/>
      <c r="AK634" s="116"/>
      <c r="AL634" s="116"/>
      <c r="AM634" s="116"/>
      <c r="AN634" s="116"/>
      <c r="AO634" s="116"/>
      <c r="AP634" s="116"/>
      <c r="AQ634" s="116"/>
      <c r="AR634" s="116"/>
      <c r="AS634" s="116"/>
      <c r="AT634" s="116"/>
      <c r="AU634" s="116"/>
      <c r="AV634" s="116"/>
      <c r="AW634" s="116"/>
      <c r="AX634" s="116"/>
      <c r="AY634" s="116"/>
      <c r="AZ634" s="116"/>
      <c r="BA634" s="116"/>
      <c r="BB634" s="116"/>
      <c r="BC634" s="116"/>
      <c r="BD634" s="116"/>
      <c r="BE634" s="116"/>
      <c r="BF634" s="116"/>
      <c r="BG634" s="116"/>
      <c r="BH634" s="116"/>
      <c r="BI634" s="116"/>
      <c r="BJ634" s="116"/>
      <c r="BK634" s="116"/>
      <c r="BL634" s="116"/>
      <c r="BM634" s="116"/>
      <c r="BN634" s="116"/>
      <c r="BO634" s="116"/>
      <c r="BP634" s="116"/>
      <c r="BQ634" s="116"/>
      <c r="BR634" s="116"/>
      <c r="BS634" s="116"/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</row>
    <row r="635" spans="1:130" x14ac:dyDescent="0.3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116"/>
      <c r="AE635" s="116"/>
      <c r="AF635" s="116"/>
      <c r="AG635" s="116"/>
      <c r="AH635" s="116"/>
      <c r="AI635" s="116"/>
      <c r="AJ635" s="116"/>
      <c r="AK635" s="116"/>
      <c r="AL635" s="116"/>
      <c r="AM635" s="116"/>
      <c r="AN635" s="116"/>
      <c r="AO635" s="116"/>
      <c r="AP635" s="116"/>
      <c r="AQ635" s="116"/>
      <c r="AR635" s="116"/>
      <c r="AS635" s="116"/>
      <c r="AT635" s="116"/>
      <c r="AU635" s="116"/>
      <c r="AV635" s="116"/>
      <c r="AW635" s="116"/>
      <c r="AX635" s="116"/>
      <c r="AY635" s="116"/>
      <c r="AZ635" s="116"/>
      <c r="BA635" s="116"/>
      <c r="BB635" s="116"/>
      <c r="BC635" s="116"/>
      <c r="BD635" s="116"/>
      <c r="BE635" s="116"/>
      <c r="BF635" s="116"/>
      <c r="BG635" s="116"/>
      <c r="BH635" s="116"/>
      <c r="BI635" s="116"/>
      <c r="BJ635" s="116"/>
      <c r="BK635" s="116"/>
      <c r="BL635" s="116"/>
      <c r="BM635" s="116"/>
      <c r="BN635" s="116"/>
      <c r="BO635" s="116"/>
      <c r="BP635" s="116"/>
      <c r="BQ635" s="116"/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</row>
    <row r="636" spans="1:130" x14ac:dyDescent="0.3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116"/>
      <c r="AE636" s="116"/>
      <c r="AF636" s="116"/>
      <c r="AG636" s="116"/>
      <c r="AH636" s="116"/>
      <c r="AI636" s="116"/>
      <c r="AJ636" s="116"/>
      <c r="AK636" s="116"/>
      <c r="AL636" s="116"/>
      <c r="AM636" s="116"/>
      <c r="AN636" s="116"/>
      <c r="AO636" s="116"/>
      <c r="AP636" s="116"/>
      <c r="AQ636" s="116"/>
      <c r="AR636" s="116"/>
      <c r="AS636" s="116"/>
      <c r="AT636" s="116"/>
      <c r="AU636" s="116"/>
      <c r="AV636" s="116"/>
      <c r="AW636" s="116"/>
      <c r="AX636" s="116"/>
      <c r="AY636" s="116"/>
      <c r="AZ636" s="116"/>
      <c r="BA636" s="116"/>
      <c r="BB636" s="116"/>
      <c r="BC636" s="116"/>
      <c r="BD636" s="116"/>
      <c r="BE636" s="116"/>
      <c r="BF636" s="116"/>
      <c r="BG636" s="116"/>
      <c r="BH636" s="116"/>
      <c r="BI636" s="116"/>
      <c r="BJ636" s="116"/>
      <c r="BK636" s="116"/>
      <c r="BL636" s="116"/>
      <c r="BM636" s="116"/>
      <c r="BN636" s="116"/>
      <c r="BO636" s="116"/>
      <c r="BP636" s="116"/>
      <c r="BQ636" s="116"/>
      <c r="BR636" s="116"/>
      <c r="BS636" s="116"/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</row>
    <row r="637" spans="1:130" x14ac:dyDescent="0.3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116"/>
      <c r="AE637" s="116"/>
      <c r="AF637" s="116"/>
      <c r="AG637" s="116"/>
      <c r="AH637" s="116"/>
      <c r="AI637" s="116"/>
      <c r="AJ637" s="116"/>
      <c r="AK637" s="116"/>
      <c r="AL637" s="116"/>
      <c r="AM637" s="116"/>
      <c r="AN637" s="116"/>
      <c r="AO637" s="116"/>
      <c r="AP637" s="116"/>
      <c r="AQ637" s="116"/>
      <c r="AR637" s="116"/>
      <c r="AS637" s="116"/>
      <c r="AT637" s="116"/>
      <c r="AU637" s="116"/>
      <c r="AV637" s="116"/>
      <c r="AW637" s="116"/>
      <c r="AX637" s="116"/>
      <c r="AY637" s="116"/>
      <c r="AZ637" s="116"/>
      <c r="BA637" s="116"/>
      <c r="BB637" s="116"/>
      <c r="BC637" s="116"/>
      <c r="BD637" s="116"/>
      <c r="BE637" s="116"/>
      <c r="BF637" s="116"/>
      <c r="BG637" s="116"/>
      <c r="BH637" s="116"/>
      <c r="BI637" s="116"/>
      <c r="BJ637" s="116"/>
      <c r="BK637" s="116"/>
      <c r="BL637" s="116"/>
      <c r="BM637" s="116"/>
      <c r="BN637" s="116"/>
      <c r="BO637" s="116"/>
      <c r="BP637" s="116"/>
      <c r="BQ637" s="116"/>
      <c r="BR637" s="116"/>
      <c r="BS637" s="116"/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</row>
    <row r="638" spans="1:130" x14ac:dyDescent="0.3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116"/>
      <c r="AE638" s="116"/>
      <c r="AF638" s="116"/>
      <c r="AG638" s="116"/>
      <c r="AH638" s="116"/>
      <c r="AI638" s="116"/>
      <c r="AJ638" s="116"/>
      <c r="AK638" s="116"/>
      <c r="AL638" s="116"/>
      <c r="AM638" s="116"/>
      <c r="AN638" s="116"/>
      <c r="AO638" s="116"/>
      <c r="AP638" s="116"/>
      <c r="AQ638" s="116"/>
      <c r="AR638" s="116"/>
      <c r="AS638" s="116"/>
      <c r="AT638" s="116"/>
      <c r="AU638" s="116"/>
      <c r="AV638" s="116"/>
      <c r="AW638" s="116"/>
      <c r="AX638" s="116"/>
      <c r="AY638" s="116"/>
      <c r="AZ638" s="116"/>
      <c r="BA638" s="116"/>
      <c r="BB638" s="116"/>
      <c r="BC638" s="116"/>
      <c r="BD638" s="116"/>
      <c r="BE638" s="116"/>
      <c r="BF638" s="116"/>
      <c r="BG638" s="116"/>
      <c r="BH638" s="116"/>
      <c r="BI638" s="116"/>
      <c r="BJ638" s="116"/>
      <c r="BK638" s="116"/>
      <c r="BL638" s="116"/>
      <c r="BM638" s="116"/>
      <c r="BN638" s="116"/>
      <c r="BO638" s="116"/>
      <c r="BP638" s="116"/>
      <c r="BQ638" s="116"/>
      <c r="BR638" s="116"/>
      <c r="BS638" s="116"/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</row>
    <row r="639" spans="1:130" x14ac:dyDescent="0.3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116"/>
      <c r="AE639" s="116"/>
      <c r="AF639" s="116"/>
      <c r="AG639" s="116"/>
      <c r="AH639" s="116"/>
      <c r="AI639" s="116"/>
      <c r="AJ639" s="116"/>
      <c r="AK639" s="116"/>
      <c r="AL639" s="116"/>
      <c r="AM639" s="116"/>
      <c r="AN639" s="116"/>
      <c r="AO639" s="116"/>
      <c r="AP639" s="116"/>
      <c r="AQ639" s="116"/>
      <c r="AR639" s="116"/>
      <c r="AS639" s="116"/>
      <c r="AT639" s="116"/>
      <c r="AU639" s="116"/>
      <c r="AV639" s="116"/>
      <c r="AW639" s="116"/>
      <c r="AX639" s="116"/>
      <c r="AY639" s="116"/>
      <c r="AZ639" s="116"/>
      <c r="BA639" s="116"/>
      <c r="BB639" s="116"/>
      <c r="BC639" s="116"/>
      <c r="BD639" s="116"/>
      <c r="BE639" s="116"/>
      <c r="BF639" s="116"/>
      <c r="BG639" s="116"/>
      <c r="BH639" s="116"/>
      <c r="BI639" s="116"/>
      <c r="BJ639" s="116"/>
      <c r="BK639" s="116"/>
      <c r="BL639" s="116"/>
      <c r="BM639" s="116"/>
      <c r="BN639" s="116"/>
      <c r="BO639" s="116"/>
      <c r="BP639" s="116"/>
      <c r="BQ639" s="116"/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</row>
    <row r="640" spans="1:130" x14ac:dyDescent="0.3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116"/>
      <c r="AE640" s="116"/>
      <c r="AF640" s="116"/>
      <c r="AG640" s="116"/>
      <c r="AH640" s="116"/>
      <c r="AI640" s="116"/>
      <c r="AJ640" s="116"/>
      <c r="AK640" s="116"/>
      <c r="AL640" s="116"/>
      <c r="AM640" s="116"/>
      <c r="AN640" s="116"/>
      <c r="AO640" s="116"/>
      <c r="AP640" s="116"/>
      <c r="AQ640" s="116"/>
      <c r="AR640" s="116"/>
      <c r="AS640" s="116"/>
      <c r="AT640" s="116"/>
      <c r="AU640" s="116"/>
      <c r="AV640" s="116"/>
      <c r="AW640" s="116"/>
      <c r="AX640" s="116"/>
      <c r="AY640" s="116"/>
      <c r="AZ640" s="116"/>
      <c r="BA640" s="116"/>
      <c r="BB640" s="116"/>
      <c r="BC640" s="116"/>
      <c r="BD640" s="116"/>
      <c r="BE640" s="116"/>
      <c r="BF640" s="116"/>
      <c r="BG640" s="116"/>
      <c r="BH640" s="116"/>
      <c r="BI640" s="116"/>
      <c r="BJ640" s="116"/>
      <c r="BK640" s="116"/>
      <c r="BL640" s="116"/>
      <c r="BM640" s="116"/>
      <c r="BN640" s="116"/>
      <c r="BO640" s="116"/>
      <c r="BP640" s="116"/>
      <c r="BQ640" s="116"/>
      <c r="BR640" s="116"/>
      <c r="BS640" s="116"/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</row>
    <row r="641" spans="1:130" x14ac:dyDescent="0.3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116"/>
      <c r="AE641" s="116"/>
      <c r="AF641" s="116"/>
      <c r="AG641" s="116"/>
      <c r="AH641" s="116"/>
      <c r="AI641" s="116"/>
      <c r="AJ641" s="116"/>
      <c r="AK641" s="116"/>
      <c r="AL641" s="116"/>
      <c r="AM641" s="116"/>
      <c r="AN641" s="116"/>
      <c r="AO641" s="116"/>
      <c r="AP641" s="116"/>
      <c r="AQ641" s="116"/>
      <c r="AR641" s="116"/>
      <c r="AS641" s="116"/>
      <c r="AT641" s="116"/>
      <c r="AU641" s="116"/>
      <c r="AV641" s="116"/>
      <c r="AW641" s="116"/>
      <c r="AX641" s="116"/>
      <c r="AY641" s="116"/>
      <c r="AZ641" s="116"/>
      <c r="BA641" s="116"/>
      <c r="BB641" s="116"/>
      <c r="BC641" s="116"/>
      <c r="BD641" s="116"/>
      <c r="BE641" s="116"/>
      <c r="BF641" s="116"/>
      <c r="BG641" s="116"/>
      <c r="BH641" s="116"/>
      <c r="BI641" s="116"/>
      <c r="BJ641" s="116"/>
      <c r="BK641" s="116"/>
      <c r="BL641" s="116"/>
      <c r="BM641" s="116"/>
      <c r="BN641" s="116"/>
      <c r="BO641" s="116"/>
      <c r="BP641" s="116"/>
      <c r="BQ641" s="116"/>
      <c r="BR641" s="116"/>
      <c r="BS641" s="116"/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</row>
    <row r="642" spans="1:130" x14ac:dyDescent="0.3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116"/>
      <c r="AE642" s="116"/>
      <c r="AF642" s="116"/>
      <c r="AG642" s="116"/>
      <c r="AH642" s="116"/>
      <c r="AI642" s="116"/>
      <c r="AJ642" s="116"/>
      <c r="AK642" s="116"/>
      <c r="AL642" s="116"/>
      <c r="AM642" s="116"/>
      <c r="AN642" s="116"/>
      <c r="AO642" s="116"/>
      <c r="AP642" s="116"/>
      <c r="AQ642" s="116"/>
      <c r="AR642" s="116"/>
      <c r="AS642" s="116"/>
      <c r="AT642" s="116"/>
      <c r="AU642" s="116"/>
      <c r="AV642" s="116"/>
      <c r="AW642" s="116"/>
      <c r="AX642" s="116"/>
      <c r="AY642" s="116"/>
      <c r="AZ642" s="116"/>
      <c r="BA642" s="116"/>
      <c r="BB642" s="116"/>
      <c r="BC642" s="116"/>
      <c r="BD642" s="116"/>
      <c r="BE642" s="116"/>
      <c r="BF642" s="116"/>
      <c r="BG642" s="116"/>
      <c r="BH642" s="116"/>
      <c r="BI642" s="116"/>
      <c r="BJ642" s="116"/>
      <c r="BK642" s="116"/>
      <c r="BL642" s="116"/>
      <c r="BM642" s="116"/>
      <c r="BN642" s="116"/>
      <c r="BO642" s="116"/>
      <c r="BP642" s="116"/>
      <c r="BQ642" s="116"/>
      <c r="BR642" s="116"/>
      <c r="BS642" s="116"/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</row>
    <row r="643" spans="1:130" x14ac:dyDescent="0.3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116"/>
      <c r="AE643" s="116"/>
      <c r="AF643" s="116"/>
      <c r="AG643" s="116"/>
      <c r="AH643" s="116"/>
      <c r="AI643" s="116"/>
      <c r="AJ643" s="116"/>
      <c r="AK643" s="116"/>
      <c r="AL643" s="116"/>
      <c r="AM643" s="116"/>
      <c r="AN643" s="116"/>
      <c r="AO643" s="116"/>
      <c r="AP643" s="116"/>
      <c r="AQ643" s="116"/>
      <c r="AR643" s="116"/>
      <c r="AS643" s="116"/>
      <c r="AT643" s="116"/>
      <c r="AU643" s="116"/>
      <c r="AV643" s="116"/>
      <c r="AW643" s="116"/>
      <c r="AX643" s="116"/>
      <c r="AY643" s="116"/>
      <c r="AZ643" s="116"/>
      <c r="BA643" s="116"/>
      <c r="BB643" s="116"/>
      <c r="BC643" s="116"/>
      <c r="BD643" s="116"/>
      <c r="BE643" s="116"/>
      <c r="BF643" s="116"/>
      <c r="BG643" s="116"/>
      <c r="BH643" s="116"/>
      <c r="BI643" s="116"/>
      <c r="BJ643" s="116"/>
      <c r="BK643" s="116"/>
      <c r="BL643" s="116"/>
      <c r="BM643" s="116"/>
      <c r="BN643" s="116"/>
      <c r="BO643" s="116"/>
      <c r="BP643" s="116"/>
      <c r="BQ643" s="116"/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</row>
    <row r="644" spans="1:130" x14ac:dyDescent="0.3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116"/>
      <c r="AE644" s="116"/>
      <c r="AF644" s="116"/>
      <c r="AG644" s="116"/>
      <c r="AH644" s="116"/>
      <c r="AI644" s="116"/>
      <c r="AJ644" s="116"/>
      <c r="AK644" s="116"/>
      <c r="AL644" s="116"/>
      <c r="AM644" s="116"/>
      <c r="AN644" s="116"/>
      <c r="AO644" s="116"/>
      <c r="AP644" s="116"/>
      <c r="AQ644" s="116"/>
      <c r="AR644" s="116"/>
      <c r="AS644" s="116"/>
      <c r="AT644" s="116"/>
      <c r="AU644" s="116"/>
      <c r="AV644" s="116"/>
      <c r="AW644" s="116"/>
      <c r="AX644" s="116"/>
      <c r="AY644" s="116"/>
      <c r="AZ644" s="116"/>
      <c r="BA644" s="116"/>
      <c r="BB644" s="116"/>
      <c r="BC644" s="116"/>
      <c r="BD644" s="116"/>
      <c r="BE644" s="116"/>
      <c r="BF644" s="116"/>
      <c r="BG644" s="116"/>
      <c r="BH644" s="116"/>
      <c r="BI644" s="116"/>
      <c r="BJ644" s="116"/>
      <c r="BK644" s="116"/>
      <c r="BL644" s="116"/>
      <c r="BM644" s="116"/>
      <c r="BN644" s="116"/>
      <c r="BO644" s="116"/>
      <c r="BP644" s="116"/>
      <c r="BQ644" s="116"/>
      <c r="BR644" s="116"/>
      <c r="BS644" s="116"/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</row>
    <row r="645" spans="1:130" x14ac:dyDescent="0.3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116"/>
      <c r="AE645" s="116"/>
      <c r="AF645" s="116"/>
      <c r="AG645" s="116"/>
      <c r="AH645" s="116"/>
      <c r="AI645" s="116"/>
      <c r="AJ645" s="116"/>
      <c r="AK645" s="116"/>
      <c r="AL645" s="116"/>
      <c r="AM645" s="116"/>
      <c r="AN645" s="116"/>
      <c r="AO645" s="116"/>
      <c r="AP645" s="116"/>
      <c r="AQ645" s="116"/>
      <c r="AR645" s="116"/>
      <c r="AS645" s="116"/>
      <c r="AT645" s="116"/>
      <c r="AU645" s="116"/>
      <c r="AV645" s="116"/>
      <c r="AW645" s="116"/>
      <c r="AX645" s="116"/>
      <c r="AY645" s="116"/>
      <c r="AZ645" s="116"/>
      <c r="BA645" s="116"/>
      <c r="BB645" s="116"/>
      <c r="BC645" s="116"/>
      <c r="BD645" s="116"/>
      <c r="BE645" s="116"/>
      <c r="BF645" s="116"/>
      <c r="BG645" s="116"/>
      <c r="BH645" s="116"/>
      <c r="BI645" s="116"/>
      <c r="BJ645" s="116"/>
      <c r="BK645" s="116"/>
      <c r="BL645" s="116"/>
      <c r="BM645" s="116"/>
      <c r="BN645" s="116"/>
      <c r="BO645" s="116"/>
      <c r="BP645" s="116"/>
      <c r="BQ645" s="116"/>
      <c r="BR645" s="116"/>
      <c r="BS645" s="116"/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</row>
    <row r="646" spans="1:130" x14ac:dyDescent="0.3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116"/>
      <c r="AE646" s="116"/>
      <c r="AF646" s="116"/>
      <c r="AG646" s="116"/>
      <c r="AH646" s="116"/>
      <c r="AI646" s="116"/>
      <c r="AJ646" s="116"/>
      <c r="AK646" s="116"/>
      <c r="AL646" s="116"/>
      <c r="AM646" s="116"/>
      <c r="AN646" s="116"/>
      <c r="AO646" s="116"/>
      <c r="AP646" s="116"/>
      <c r="AQ646" s="116"/>
      <c r="AR646" s="116"/>
      <c r="AS646" s="116"/>
      <c r="AT646" s="116"/>
      <c r="AU646" s="116"/>
      <c r="AV646" s="116"/>
      <c r="AW646" s="116"/>
      <c r="AX646" s="116"/>
      <c r="AY646" s="116"/>
      <c r="AZ646" s="116"/>
      <c r="BA646" s="116"/>
      <c r="BB646" s="116"/>
      <c r="BC646" s="116"/>
      <c r="BD646" s="116"/>
      <c r="BE646" s="116"/>
      <c r="BF646" s="116"/>
      <c r="BG646" s="116"/>
      <c r="BH646" s="116"/>
      <c r="BI646" s="116"/>
      <c r="BJ646" s="116"/>
      <c r="BK646" s="116"/>
      <c r="BL646" s="116"/>
      <c r="BM646" s="116"/>
      <c r="BN646" s="116"/>
      <c r="BO646" s="116"/>
      <c r="BP646" s="116"/>
      <c r="BQ646" s="116"/>
      <c r="BR646" s="116"/>
      <c r="BS646" s="116"/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</row>
    <row r="647" spans="1:130" x14ac:dyDescent="0.3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116"/>
      <c r="AE647" s="116"/>
      <c r="AF647" s="116"/>
      <c r="AG647" s="116"/>
      <c r="AH647" s="116"/>
      <c r="AI647" s="116"/>
      <c r="AJ647" s="116"/>
      <c r="AK647" s="116"/>
      <c r="AL647" s="116"/>
      <c r="AM647" s="116"/>
      <c r="AN647" s="116"/>
      <c r="AO647" s="116"/>
      <c r="AP647" s="116"/>
      <c r="AQ647" s="116"/>
      <c r="AR647" s="116"/>
      <c r="AS647" s="116"/>
      <c r="AT647" s="116"/>
      <c r="AU647" s="116"/>
      <c r="AV647" s="116"/>
      <c r="AW647" s="116"/>
      <c r="AX647" s="116"/>
      <c r="AY647" s="116"/>
      <c r="AZ647" s="116"/>
      <c r="BA647" s="116"/>
      <c r="BB647" s="116"/>
      <c r="BC647" s="116"/>
      <c r="BD647" s="116"/>
      <c r="BE647" s="116"/>
      <c r="BF647" s="116"/>
      <c r="BG647" s="116"/>
      <c r="BH647" s="116"/>
      <c r="BI647" s="116"/>
      <c r="BJ647" s="116"/>
      <c r="BK647" s="116"/>
      <c r="BL647" s="116"/>
      <c r="BM647" s="116"/>
      <c r="BN647" s="116"/>
      <c r="BO647" s="116"/>
      <c r="BP647" s="116"/>
      <c r="BQ647" s="116"/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</row>
    <row r="648" spans="1:130" x14ac:dyDescent="0.3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116"/>
      <c r="AE648" s="116"/>
      <c r="AF648" s="116"/>
      <c r="AG648" s="116"/>
      <c r="AH648" s="116"/>
      <c r="AI648" s="116"/>
      <c r="AJ648" s="116"/>
      <c r="AK648" s="116"/>
      <c r="AL648" s="116"/>
      <c r="AM648" s="116"/>
      <c r="AN648" s="116"/>
      <c r="AO648" s="116"/>
      <c r="AP648" s="116"/>
      <c r="AQ648" s="116"/>
      <c r="AR648" s="116"/>
      <c r="AS648" s="116"/>
      <c r="AT648" s="116"/>
      <c r="AU648" s="116"/>
      <c r="AV648" s="116"/>
      <c r="AW648" s="116"/>
      <c r="AX648" s="116"/>
      <c r="AY648" s="116"/>
      <c r="AZ648" s="116"/>
      <c r="BA648" s="116"/>
      <c r="BB648" s="116"/>
      <c r="BC648" s="116"/>
      <c r="BD648" s="116"/>
      <c r="BE648" s="116"/>
      <c r="BF648" s="116"/>
      <c r="BG648" s="116"/>
      <c r="BH648" s="116"/>
      <c r="BI648" s="116"/>
      <c r="BJ648" s="116"/>
      <c r="BK648" s="116"/>
      <c r="BL648" s="116"/>
      <c r="BM648" s="116"/>
      <c r="BN648" s="116"/>
      <c r="BO648" s="116"/>
      <c r="BP648" s="116"/>
      <c r="BQ648" s="116"/>
      <c r="BR648" s="116"/>
      <c r="BS648" s="116"/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</row>
    <row r="649" spans="1:130" x14ac:dyDescent="0.3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116"/>
      <c r="AE649" s="116"/>
      <c r="AF649" s="116"/>
      <c r="AG649" s="116"/>
      <c r="AH649" s="116"/>
      <c r="AI649" s="116"/>
      <c r="AJ649" s="116"/>
      <c r="AK649" s="116"/>
      <c r="AL649" s="116"/>
      <c r="AM649" s="116"/>
      <c r="AN649" s="116"/>
      <c r="AO649" s="116"/>
      <c r="AP649" s="116"/>
      <c r="AQ649" s="116"/>
      <c r="AR649" s="116"/>
      <c r="AS649" s="116"/>
      <c r="AT649" s="116"/>
      <c r="AU649" s="116"/>
      <c r="AV649" s="116"/>
      <c r="AW649" s="116"/>
      <c r="AX649" s="116"/>
      <c r="AY649" s="116"/>
      <c r="AZ649" s="116"/>
      <c r="BA649" s="116"/>
      <c r="BB649" s="116"/>
      <c r="BC649" s="116"/>
      <c r="BD649" s="116"/>
      <c r="BE649" s="116"/>
      <c r="BF649" s="116"/>
      <c r="BG649" s="116"/>
      <c r="BH649" s="116"/>
      <c r="BI649" s="116"/>
      <c r="BJ649" s="116"/>
      <c r="BK649" s="116"/>
      <c r="BL649" s="116"/>
      <c r="BM649" s="116"/>
      <c r="BN649" s="116"/>
      <c r="BO649" s="116"/>
      <c r="BP649" s="116"/>
      <c r="BQ649" s="116"/>
      <c r="BR649" s="116"/>
      <c r="BS649" s="116"/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</row>
    <row r="650" spans="1:130" x14ac:dyDescent="0.3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116"/>
      <c r="AE650" s="116"/>
      <c r="AF650" s="116"/>
      <c r="AG650" s="116"/>
      <c r="AH650" s="116"/>
      <c r="AI650" s="116"/>
      <c r="AJ650" s="116"/>
      <c r="AK650" s="116"/>
      <c r="AL650" s="116"/>
      <c r="AM650" s="116"/>
      <c r="AN650" s="116"/>
      <c r="AO650" s="116"/>
      <c r="AP650" s="116"/>
      <c r="AQ650" s="116"/>
      <c r="AR650" s="116"/>
      <c r="AS650" s="116"/>
      <c r="AT650" s="116"/>
      <c r="AU650" s="116"/>
      <c r="AV650" s="116"/>
      <c r="AW650" s="116"/>
      <c r="AX650" s="116"/>
      <c r="AY650" s="116"/>
      <c r="AZ650" s="116"/>
      <c r="BA650" s="116"/>
      <c r="BB650" s="116"/>
      <c r="BC650" s="116"/>
      <c r="BD650" s="116"/>
      <c r="BE650" s="116"/>
      <c r="BF650" s="116"/>
      <c r="BG650" s="116"/>
      <c r="BH650" s="116"/>
      <c r="BI650" s="116"/>
      <c r="BJ650" s="116"/>
      <c r="BK650" s="116"/>
      <c r="BL650" s="116"/>
      <c r="BM650" s="116"/>
      <c r="BN650" s="116"/>
      <c r="BO650" s="116"/>
      <c r="BP650" s="116"/>
      <c r="BQ650" s="116"/>
      <c r="BR650" s="116"/>
      <c r="BS650" s="116"/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</row>
    <row r="651" spans="1:130" x14ac:dyDescent="0.3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116"/>
      <c r="AE651" s="116"/>
      <c r="AF651" s="116"/>
      <c r="AG651" s="116"/>
      <c r="AH651" s="116"/>
      <c r="AI651" s="116"/>
      <c r="AJ651" s="116"/>
      <c r="AK651" s="116"/>
      <c r="AL651" s="116"/>
      <c r="AM651" s="116"/>
      <c r="AN651" s="116"/>
      <c r="AO651" s="116"/>
      <c r="AP651" s="116"/>
      <c r="AQ651" s="116"/>
      <c r="AR651" s="116"/>
      <c r="AS651" s="116"/>
      <c r="AT651" s="116"/>
      <c r="AU651" s="116"/>
      <c r="AV651" s="116"/>
      <c r="AW651" s="116"/>
      <c r="AX651" s="116"/>
      <c r="AY651" s="116"/>
      <c r="AZ651" s="116"/>
      <c r="BA651" s="116"/>
      <c r="BB651" s="116"/>
      <c r="BC651" s="116"/>
      <c r="BD651" s="116"/>
      <c r="BE651" s="116"/>
      <c r="BF651" s="116"/>
      <c r="BG651" s="116"/>
      <c r="BH651" s="116"/>
      <c r="BI651" s="116"/>
      <c r="BJ651" s="116"/>
      <c r="BK651" s="116"/>
      <c r="BL651" s="116"/>
      <c r="BM651" s="116"/>
      <c r="BN651" s="116"/>
      <c r="BO651" s="116"/>
      <c r="BP651" s="116"/>
      <c r="BQ651" s="116"/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</row>
    <row r="652" spans="1:130" x14ac:dyDescent="0.3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116"/>
      <c r="AE652" s="116"/>
      <c r="AF652" s="116"/>
      <c r="AG652" s="116"/>
      <c r="AH652" s="116"/>
      <c r="AI652" s="116"/>
      <c r="AJ652" s="116"/>
      <c r="AK652" s="116"/>
      <c r="AL652" s="116"/>
      <c r="AM652" s="116"/>
      <c r="AN652" s="116"/>
      <c r="AO652" s="116"/>
      <c r="AP652" s="116"/>
      <c r="AQ652" s="116"/>
      <c r="AR652" s="116"/>
      <c r="AS652" s="116"/>
      <c r="AT652" s="116"/>
      <c r="AU652" s="116"/>
      <c r="AV652" s="116"/>
      <c r="AW652" s="116"/>
      <c r="AX652" s="116"/>
      <c r="AY652" s="116"/>
      <c r="AZ652" s="116"/>
      <c r="BA652" s="116"/>
      <c r="BB652" s="116"/>
      <c r="BC652" s="116"/>
      <c r="BD652" s="116"/>
      <c r="BE652" s="116"/>
      <c r="BF652" s="116"/>
      <c r="BG652" s="116"/>
      <c r="BH652" s="116"/>
      <c r="BI652" s="116"/>
      <c r="BJ652" s="116"/>
      <c r="BK652" s="116"/>
      <c r="BL652" s="116"/>
      <c r="BM652" s="116"/>
      <c r="BN652" s="116"/>
      <c r="BO652" s="116"/>
      <c r="BP652" s="116"/>
      <c r="BQ652" s="116"/>
      <c r="BR652" s="116"/>
      <c r="BS652" s="116"/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</row>
    <row r="653" spans="1:130" x14ac:dyDescent="0.3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116"/>
      <c r="AE653" s="116"/>
      <c r="AF653" s="116"/>
      <c r="AG653" s="116"/>
      <c r="AH653" s="116"/>
      <c r="AI653" s="116"/>
      <c r="AJ653" s="116"/>
      <c r="AK653" s="116"/>
      <c r="AL653" s="116"/>
      <c r="AM653" s="116"/>
      <c r="AN653" s="116"/>
      <c r="AO653" s="116"/>
      <c r="AP653" s="116"/>
      <c r="AQ653" s="116"/>
      <c r="AR653" s="116"/>
      <c r="AS653" s="116"/>
      <c r="AT653" s="116"/>
      <c r="AU653" s="116"/>
      <c r="AV653" s="116"/>
      <c r="AW653" s="116"/>
      <c r="AX653" s="116"/>
      <c r="AY653" s="116"/>
      <c r="AZ653" s="116"/>
      <c r="BA653" s="116"/>
      <c r="BB653" s="116"/>
      <c r="BC653" s="116"/>
      <c r="BD653" s="116"/>
      <c r="BE653" s="116"/>
      <c r="BF653" s="116"/>
      <c r="BG653" s="116"/>
      <c r="BH653" s="116"/>
      <c r="BI653" s="116"/>
      <c r="BJ653" s="116"/>
      <c r="BK653" s="116"/>
      <c r="BL653" s="116"/>
      <c r="BM653" s="116"/>
      <c r="BN653" s="116"/>
      <c r="BO653" s="116"/>
      <c r="BP653" s="116"/>
      <c r="BQ653" s="116"/>
      <c r="BR653" s="116"/>
      <c r="BS653" s="116"/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</row>
    <row r="654" spans="1:130" x14ac:dyDescent="0.3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116"/>
      <c r="AE654" s="116"/>
      <c r="AF654" s="116"/>
      <c r="AG654" s="116"/>
      <c r="AH654" s="116"/>
      <c r="AI654" s="116"/>
      <c r="AJ654" s="116"/>
      <c r="AK654" s="116"/>
      <c r="AL654" s="116"/>
      <c r="AM654" s="116"/>
      <c r="AN654" s="116"/>
      <c r="AO654" s="116"/>
      <c r="AP654" s="116"/>
      <c r="AQ654" s="116"/>
      <c r="AR654" s="116"/>
      <c r="AS654" s="116"/>
      <c r="AT654" s="116"/>
      <c r="AU654" s="116"/>
      <c r="AV654" s="116"/>
      <c r="AW654" s="116"/>
      <c r="AX654" s="116"/>
      <c r="AY654" s="116"/>
      <c r="AZ654" s="116"/>
      <c r="BA654" s="116"/>
      <c r="BB654" s="116"/>
      <c r="BC654" s="116"/>
      <c r="BD654" s="116"/>
      <c r="BE654" s="116"/>
      <c r="BF654" s="116"/>
      <c r="BG654" s="116"/>
      <c r="BH654" s="116"/>
      <c r="BI654" s="116"/>
      <c r="BJ654" s="116"/>
      <c r="BK654" s="116"/>
      <c r="BL654" s="116"/>
      <c r="BM654" s="116"/>
      <c r="BN654" s="116"/>
      <c r="BO654" s="116"/>
      <c r="BP654" s="116"/>
      <c r="BQ654" s="116"/>
      <c r="BR654" s="116"/>
      <c r="BS654" s="116"/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</row>
    <row r="655" spans="1:130" x14ac:dyDescent="0.3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116"/>
      <c r="AE655" s="116"/>
      <c r="AF655" s="116"/>
      <c r="AG655" s="116"/>
      <c r="AH655" s="116"/>
      <c r="AI655" s="116"/>
      <c r="AJ655" s="116"/>
      <c r="AK655" s="116"/>
      <c r="AL655" s="116"/>
      <c r="AM655" s="116"/>
      <c r="AN655" s="116"/>
      <c r="AO655" s="116"/>
      <c r="AP655" s="116"/>
      <c r="AQ655" s="116"/>
      <c r="AR655" s="116"/>
      <c r="AS655" s="116"/>
      <c r="AT655" s="116"/>
      <c r="AU655" s="116"/>
      <c r="AV655" s="116"/>
      <c r="AW655" s="116"/>
      <c r="AX655" s="116"/>
      <c r="AY655" s="116"/>
      <c r="AZ655" s="116"/>
      <c r="BA655" s="116"/>
      <c r="BB655" s="116"/>
      <c r="BC655" s="116"/>
      <c r="BD655" s="116"/>
      <c r="BE655" s="116"/>
      <c r="BF655" s="116"/>
      <c r="BG655" s="116"/>
      <c r="BH655" s="116"/>
      <c r="BI655" s="116"/>
      <c r="BJ655" s="116"/>
      <c r="BK655" s="116"/>
      <c r="BL655" s="116"/>
      <c r="BM655" s="116"/>
      <c r="BN655" s="116"/>
      <c r="BO655" s="116"/>
      <c r="BP655" s="116"/>
      <c r="BQ655" s="116"/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</row>
    <row r="656" spans="1:130" x14ac:dyDescent="0.3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116"/>
      <c r="AE656" s="116"/>
      <c r="AF656" s="116"/>
      <c r="AG656" s="116"/>
      <c r="AH656" s="116"/>
      <c r="AI656" s="116"/>
      <c r="AJ656" s="116"/>
      <c r="AK656" s="116"/>
      <c r="AL656" s="116"/>
      <c r="AM656" s="116"/>
      <c r="AN656" s="116"/>
      <c r="AO656" s="116"/>
      <c r="AP656" s="116"/>
      <c r="AQ656" s="116"/>
      <c r="AR656" s="116"/>
      <c r="AS656" s="116"/>
      <c r="AT656" s="116"/>
      <c r="AU656" s="116"/>
      <c r="AV656" s="116"/>
      <c r="AW656" s="116"/>
      <c r="AX656" s="116"/>
      <c r="AY656" s="116"/>
      <c r="AZ656" s="116"/>
      <c r="BA656" s="116"/>
      <c r="BB656" s="116"/>
      <c r="BC656" s="116"/>
      <c r="BD656" s="116"/>
      <c r="BE656" s="116"/>
      <c r="BF656" s="116"/>
      <c r="BG656" s="116"/>
      <c r="BH656" s="116"/>
      <c r="BI656" s="116"/>
      <c r="BJ656" s="116"/>
      <c r="BK656" s="116"/>
      <c r="BL656" s="116"/>
      <c r="BM656" s="116"/>
      <c r="BN656" s="116"/>
      <c r="BO656" s="116"/>
      <c r="BP656" s="116"/>
      <c r="BQ656" s="116"/>
      <c r="BR656" s="116"/>
      <c r="BS656" s="116"/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</row>
    <row r="657" spans="1:130" x14ac:dyDescent="0.3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116"/>
      <c r="AE657" s="116"/>
      <c r="AF657" s="116"/>
      <c r="AG657" s="116"/>
      <c r="AH657" s="116"/>
      <c r="AI657" s="116"/>
      <c r="AJ657" s="116"/>
      <c r="AK657" s="116"/>
      <c r="AL657" s="116"/>
      <c r="AM657" s="116"/>
      <c r="AN657" s="116"/>
      <c r="AO657" s="116"/>
      <c r="AP657" s="116"/>
      <c r="AQ657" s="116"/>
      <c r="AR657" s="116"/>
      <c r="AS657" s="116"/>
      <c r="AT657" s="116"/>
      <c r="AU657" s="116"/>
      <c r="AV657" s="116"/>
      <c r="AW657" s="116"/>
      <c r="AX657" s="116"/>
      <c r="AY657" s="116"/>
      <c r="AZ657" s="116"/>
      <c r="BA657" s="116"/>
      <c r="BB657" s="116"/>
      <c r="BC657" s="116"/>
      <c r="BD657" s="116"/>
      <c r="BE657" s="116"/>
      <c r="BF657" s="116"/>
      <c r="BG657" s="116"/>
      <c r="BH657" s="116"/>
      <c r="BI657" s="116"/>
      <c r="BJ657" s="116"/>
      <c r="BK657" s="116"/>
      <c r="BL657" s="116"/>
      <c r="BM657" s="116"/>
      <c r="BN657" s="116"/>
      <c r="BO657" s="116"/>
      <c r="BP657" s="116"/>
      <c r="BQ657" s="116"/>
      <c r="BR657" s="116"/>
      <c r="BS657" s="116"/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</row>
    <row r="658" spans="1:130" x14ac:dyDescent="0.3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116"/>
      <c r="AE658" s="116"/>
      <c r="AF658" s="116"/>
      <c r="AG658" s="116"/>
      <c r="AH658" s="116"/>
      <c r="AI658" s="116"/>
      <c r="AJ658" s="116"/>
      <c r="AK658" s="116"/>
      <c r="AL658" s="116"/>
      <c r="AM658" s="116"/>
      <c r="AN658" s="116"/>
      <c r="AO658" s="116"/>
      <c r="AP658" s="116"/>
      <c r="AQ658" s="116"/>
      <c r="AR658" s="116"/>
      <c r="AS658" s="116"/>
      <c r="AT658" s="116"/>
      <c r="AU658" s="116"/>
      <c r="AV658" s="116"/>
      <c r="AW658" s="116"/>
      <c r="AX658" s="116"/>
      <c r="AY658" s="116"/>
      <c r="AZ658" s="116"/>
      <c r="BA658" s="116"/>
      <c r="BB658" s="116"/>
      <c r="BC658" s="116"/>
      <c r="BD658" s="116"/>
      <c r="BE658" s="116"/>
      <c r="BF658" s="116"/>
      <c r="BG658" s="116"/>
      <c r="BH658" s="116"/>
      <c r="BI658" s="116"/>
      <c r="BJ658" s="116"/>
      <c r="BK658" s="116"/>
      <c r="BL658" s="116"/>
      <c r="BM658" s="116"/>
      <c r="BN658" s="116"/>
      <c r="BO658" s="116"/>
      <c r="BP658" s="116"/>
      <c r="BQ658" s="116"/>
      <c r="BR658" s="116"/>
      <c r="BS658" s="116"/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</row>
    <row r="659" spans="1:130" x14ac:dyDescent="0.3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116"/>
      <c r="AE659" s="116"/>
      <c r="AF659" s="116"/>
      <c r="AG659" s="116"/>
      <c r="AH659" s="116"/>
      <c r="AI659" s="116"/>
      <c r="AJ659" s="116"/>
      <c r="AK659" s="116"/>
      <c r="AL659" s="116"/>
      <c r="AM659" s="116"/>
      <c r="AN659" s="116"/>
      <c r="AO659" s="116"/>
      <c r="AP659" s="116"/>
      <c r="AQ659" s="116"/>
      <c r="AR659" s="116"/>
      <c r="AS659" s="116"/>
      <c r="AT659" s="116"/>
      <c r="AU659" s="116"/>
      <c r="AV659" s="116"/>
      <c r="AW659" s="116"/>
      <c r="AX659" s="116"/>
      <c r="AY659" s="116"/>
      <c r="AZ659" s="116"/>
      <c r="BA659" s="116"/>
      <c r="BB659" s="116"/>
      <c r="BC659" s="116"/>
      <c r="BD659" s="116"/>
      <c r="BE659" s="116"/>
      <c r="BF659" s="116"/>
      <c r="BG659" s="116"/>
      <c r="BH659" s="116"/>
      <c r="BI659" s="116"/>
      <c r="BJ659" s="116"/>
      <c r="BK659" s="116"/>
      <c r="BL659" s="116"/>
      <c r="BM659" s="116"/>
      <c r="BN659" s="116"/>
      <c r="BO659" s="116"/>
      <c r="BP659" s="116"/>
      <c r="BQ659" s="116"/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</row>
    <row r="660" spans="1:130" x14ac:dyDescent="0.3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116"/>
      <c r="AE660" s="116"/>
      <c r="AF660" s="116"/>
      <c r="AG660" s="116"/>
      <c r="AH660" s="116"/>
      <c r="AI660" s="116"/>
      <c r="AJ660" s="116"/>
      <c r="AK660" s="116"/>
      <c r="AL660" s="116"/>
      <c r="AM660" s="116"/>
      <c r="AN660" s="116"/>
      <c r="AO660" s="116"/>
      <c r="AP660" s="116"/>
      <c r="AQ660" s="116"/>
      <c r="AR660" s="116"/>
      <c r="AS660" s="116"/>
      <c r="AT660" s="116"/>
      <c r="AU660" s="116"/>
      <c r="AV660" s="116"/>
      <c r="AW660" s="116"/>
      <c r="AX660" s="116"/>
      <c r="AY660" s="116"/>
      <c r="AZ660" s="116"/>
      <c r="BA660" s="116"/>
      <c r="BB660" s="116"/>
      <c r="BC660" s="116"/>
      <c r="BD660" s="116"/>
      <c r="BE660" s="116"/>
      <c r="BF660" s="116"/>
      <c r="BG660" s="116"/>
      <c r="BH660" s="116"/>
      <c r="BI660" s="116"/>
      <c r="BJ660" s="116"/>
      <c r="BK660" s="116"/>
      <c r="BL660" s="116"/>
      <c r="BM660" s="116"/>
      <c r="BN660" s="116"/>
      <c r="BO660" s="116"/>
      <c r="BP660" s="116"/>
      <c r="BQ660" s="116"/>
      <c r="BR660" s="116"/>
      <c r="BS660" s="116"/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</row>
    <row r="661" spans="1:130" x14ac:dyDescent="0.3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116"/>
      <c r="AE661" s="116"/>
      <c r="AF661" s="116"/>
      <c r="AG661" s="116"/>
      <c r="AH661" s="116"/>
      <c r="AI661" s="116"/>
      <c r="AJ661" s="116"/>
      <c r="AK661" s="116"/>
      <c r="AL661" s="116"/>
      <c r="AM661" s="116"/>
      <c r="AN661" s="116"/>
      <c r="AO661" s="116"/>
      <c r="AP661" s="116"/>
      <c r="AQ661" s="116"/>
      <c r="AR661" s="116"/>
      <c r="AS661" s="116"/>
      <c r="AT661" s="116"/>
      <c r="AU661" s="116"/>
      <c r="AV661" s="116"/>
      <c r="AW661" s="116"/>
      <c r="AX661" s="116"/>
      <c r="AY661" s="116"/>
      <c r="AZ661" s="116"/>
      <c r="BA661" s="116"/>
      <c r="BB661" s="116"/>
      <c r="BC661" s="116"/>
      <c r="BD661" s="116"/>
      <c r="BE661" s="116"/>
      <c r="BF661" s="116"/>
      <c r="BG661" s="116"/>
      <c r="BH661" s="116"/>
      <c r="BI661" s="116"/>
      <c r="BJ661" s="116"/>
      <c r="BK661" s="116"/>
      <c r="BL661" s="116"/>
      <c r="BM661" s="116"/>
      <c r="BN661" s="116"/>
      <c r="BO661" s="116"/>
      <c r="BP661" s="116"/>
      <c r="BQ661" s="116"/>
      <c r="BR661" s="116"/>
      <c r="BS661" s="116"/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</row>
    <row r="662" spans="1:130" x14ac:dyDescent="0.3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116"/>
      <c r="AE662" s="116"/>
      <c r="AF662" s="116"/>
      <c r="AG662" s="116"/>
      <c r="AH662" s="116"/>
      <c r="AI662" s="116"/>
      <c r="AJ662" s="116"/>
      <c r="AK662" s="116"/>
      <c r="AL662" s="116"/>
      <c r="AM662" s="116"/>
      <c r="AN662" s="116"/>
      <c r="AO662" s="116"/>
      <c r="AP662" s="116"/>
      <c r="AQ662" s="116"/>
      <c r="AR662" s="116"/>
      <c r="AS662" s="116"/>
      <c r="AT662" s="116"/>
      <c r="AU662" s="116"/>
      <c r="AV662" s="116"/>
      <c r="AW662" s="116"/>
      <c r="AX662" s="116"/>
      <c r="AY662" s="116"/>
      <c r="AZ662" s="116"/>
      <c r="BA662" s="116"/>
      <c r="BB662" s="116"/>
      <c r="BC662" s="116"/>
      <c r="BD662" s="116"/>
      <c r="BE662" s="116"/>
      <c r="BF662" s="116"/>
      <c r="BG662" s="116"/>
      <c r="BH662" s="116"/>
      <c r="BI662" s="116"/>
      <c r="BJ662" s="116"/>
      <c r="BK662" s="116"/>
      <c r="BL662" s="116"/>
      <c r="BM662" s="116"/>
      <c r="BN662" s="116"/>
      <c r="BO662" s="116"/>
      <c r="BP662" s="116"/>
      <c r="BQ662" s="116"/>
      <c r="BR662" s="116"/>
      <c r="BS662" s="116"/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</row>
    <row r="663" spans="1:130" x14ac:dyDescent="0.3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116"/>
      <c r="AE663" s="116"/>
      <c r="AF663" s="116"/>
      <c r="AG663" s="116"/>
      <c r="AH663" s="116"/>
      <c r="AI663" s="116"/>
      <c r="AJ663" s="116"/>
      <c r="AK663" s="116"/>
      <c r="AL663" s="116"/>
      <c r="AM663" s="116"/>
      <c r="AN663" s="116"/>
      <c r="AO663" s="116"/>
      <c r="AP663" s="116"/>
      <c r="AQ663" s="116"/>
      <c r="AR663" s="116"/>
      <c r="AS663" s="116"/>
      <c r="AT663" s="116"/>
      <c r="AU663" s="116"/>
      <c r="AV663" s="116"/>
      <c r="AW663" s="116"/>
      <c r="AX663" s="116"/>
      <c r="AY663" s="116"/>
      <c r="AZ663" s="116"/>
      <c r="BA663" s="116"/>
      <c r="BB663" s="116"/>
      <c r="BC663" s="116"/>
      <c r="BD663" s="116"/>
      <c r="BE663" s="116"/>
      <c r="BF663" s="116"/>
      <c r="BG663" s="116"/>
      <c r="BH663" s="116"/>
      <c r="BI663" s="116"/>
      <c r="BJ663" s="116"/>
      <c r="BK663" s="116"/>
      <c r="BL663" s="116"/>
      <c r="BM663" s="116"/>
      <c r="BN663" s="116"/>
      <c r="BO663" s="116"/>
      <c r="BP663" s="116"/>
      <c r="BQ663" s="116"/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</row>
    <row r="664" spans="1:130" x14ac:dyDescent="0.3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116"/>
      <c r="AE664" s="116"/>
      <c r="AF664" s="116"/>
      <c r="AG664" s="116"/>
      <c r="AH664" s="116"/>
      <c r="AI664" s="116"/>
      <c r="AJ664" s="116"/>
      <c r="AK664" s="116"/>
      <c r="AL664" s="116"/>
      <c r="AM664" s="116"/>
      <c r="AN664" s="116"/>
      <c r="AO664" s="116"/>
      <c r="AP664" s="116"/>
      <c r="AQ664" s="116"/>
      <c r="AR664" s="116"/>
      <c r="AS664" s="116"/>
      <c r="AT664" s="116"/>
      <c r="AU664" s="116"/>
      <c r="AV664" s="116"/>
      <c r="AW664" s="116"/>
      <c r="AX664" s="116"/>
      <c r="AY664" s="116"/>
      <c r="AZ664" s="116"/>
      <c r="BA664" s="116"/>
      <c r="BB664" s="116"/>
      <c r="BC664" s="116"/>
      <c r="BD664" s="116"/>
      <c r="BE664" s="116"/>
      <c r="BF664" s="116"/>
      <c r="BG664" s="116"/>
      <c r="BH664" s="116"/>
      <c r="BI664" s="116"/>
      <c r="BJ664" s="116"/>
      <c r="BK664" s="116"/>
      <c r="BL664" s="116"/>
      <c r="BM664" s="116"/>
      <c r="BN664" s="116"/>
      <c r="BO664" s="116"/>
      <c r="BP664" s="116"/>
      <c r="BQ664" s="116"/>
      <c r="BR664" s="116"/>
      <c r="BS664" s="116"/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</row>
    <row r="665" spans="1:130" x14ac:dyDescent="0.3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116"/>
      <c r="AE665" s="116"/>
      <c r="AF665" s="116"/>
      <c r="AG665" s="116"/>
      <c r="AH665" s="116"/>
      <c r="AI665" s="116"/>
      <c r="AJ665" s="116"/>
      <c r="AK665" s="116"/>
      <c r="AL665" s="116"/>
      <c r="AM665" s="116"/>
      <c r="AN665" s="116"/>
      <c r="AO665" s="116"/>
      <c r="AP665" s="116"/>
      <c r="AQ665" s="116"/>
      <c r="AR665" s="116"/>
      <c r="AS665" s="116"/>
      <c r="AT665" s="116"/>
      <c r="AU665" s="116"/>
      <c r="AV665" s="116"/>
      <c r="AW665" s="116"/>
      <c r="AX665" s="116"/>
      <c r="AY665" s="116"/>
      <c r="AZ665" s="116"/>
      <c r="BA665" s="116"/>
      <c r="BB665" s="116"/>
      <c r="BC665" s="116"/>
      <c r="BD665" s="116"/>
      <c r="BE665" s="116"/>
      <c r="BF665" s="116"/>
      <c r="BG665" s="116"/>
      <c r="BH665" s="116"/>
      <c r="BI665" s="116"/>
      <c r="BJ665" s="116"/>
      <c r="BK665" s="116"/>
      <c r="BL665" s="116"/>
      <c r="BM665" s="116"/>
      <c r="BN665" s="116"/>
      <c r="BO665" s="116"/>
      <c r="BP665" s="116"/>
      <c r="BQ665" s="116"/>
      <c r="BR665" s="116"/>
      <c r="BS665" s="116"/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</row>
    <row r="666" spans="1:130" x14ac:dyDescent="0.3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116"/>
      <c r="AE666" s="116"/>
      <c r="AF666" s="116"/>
      <c r="AG666" s="116"/>
      <c r="AH666" s="116"/>
      <c r="AI666" s="116"/>
      <c r="AJ666" s="116"/>
      <c r="AK666" s="116"/>
      <c r="AL666" s="116"/>
      <c r="AM666" s="116"/>
      <c r="AN666" s="116"/>
      <c r="AO666" s="116"/>
      <c r="AP666" s="116"/>
      <c r="AQ666" s="116"/>
      <c r="AR666" s="116"/>
      <c r="AS666" s="116"/>
      <c r="AT666" s="116"/>
      <c r="AU666" s="116"/>
      <c r="AV666" s="116"/>
      <c r="AW666" s="116"/>
      <c r="AX666" s="116"/>
      <c r="AY666" s="116"/>
      <c r="AZ666" s="116"/>
      <c r="BA666" s="116"/>
      <c r="BB666" s="116"/>
      <c r="BC666" s="116"/>
      <c r="BD666" s="116"/>
      <c r="BE666" s="116"/>
      <c r="BF666" s="116"/>
      <c r="BG666" s="116"/>
      <c r="BH666" s="116"/>
      <c r="BI666" s="116"/>
      <c r="BJ666" s="116"/>
      <c r="BK666" s="116"/>
      <c r="BL666" s="116"/>
      <c r="BM666" s="116"/>
      <c r="BN666" s="116"/>
      <c r="BO666" s="116"/>
      <c r="BP666" s="116"/>
      <c r="BQ666" s="116"/>
      <c r="BR666" s="116"/>
      <c r="BS666" s="116"/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</row>
    <row r="667" spans="1:130" x14ac:dyDescent="0.3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116"/>
      <c r="AE667" s="116"/>
      <c r="AF667" s="116"/>
      <c r="AG667" s="116"/>
      <c r="AH667" s="116"/>
      <c r="AI667" s="116"/>
      <c r="AJ667" s="116"/>
      <c r="AK667" s="116"/>
      <c r="AL667" s="116"/>
      <c r="AM667" s="116"/>
      <c r="AN667" s="116"/>
      <c r="AO667" s="116"/>
      <c r="AP667" s="116"/>
      <c r="AQ667" s="116"/>
      <c r="AR667" s="116"/>
      <c r="AS667" s="116"/>
      <c r="AT667" s="116"/>
      <c r="AU667" s="116"/>
      <c r="AV667" s="116"/>
      <c r="AW667" s="116"/>
      <c r="AX667" s="116"/>
      <c r="AY667" s="116"/>
      <c r="AZ667" s="116"/>
      <c r="BA667" s="116"/>
      <c r="BB667" s="116"/>
      <c r="BC667" s="116"/>
      <c r="BD667" s="116"/>
      <c r="BE667" s="116"/>
      <c r="BF667" s="116"/>
      <c r="BG667" s="116"/>
      <c r="BH667" s="116"/>
      <c r="BI667" s="116"/>
      <c r="BJ667" s="116"/>
      <c r="BK667" s="116"/>
      <c r="BL667" s="116"/>
      <c r="BM667" s="116"/>
      <c r="BN667" s="116"/>
      <c r="BO667" s="116"/>
      <c r="BP667" s="116"/>
      <c r="BQ667" s="116"/>
      <c r="BR667" s="116"/>
      <c r="BS667" s="116"/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</row>
    <row r="668" spans="1:130" x14ac:dyDescent="0.3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116"/>
      <c r="AE668" s="116"/>
      <c r="AF668" s="116"/>
      <c r="AG668" s="116"/>
      <c r="AH668" s="116"/>
      <c r="AI668" s="116"/>
      <c r="AJ668" s="116"/>
      <c r="AK668" s="116"/>
      <c r="AL668" s="116"/>
      <c r="AM668" s="116"/>
      <c r="AN668" s="116"/>
      <c r="AO668" s="116"/>
      <c r="AP668" s="116"/>
      <c r="AQ668" s="116"/>
      <c r="AR668" s="116"/>
      <c r="AS668" s="116"/>
      <c r="AT668" s="116"/>
      <c r="AU668" s="116"/>
      <c r="AV668" s="116"/>
      <c r="AW668" s="116"/>
      <c r="AX668" s="116"/>
      <c r="AY668" s="116"/>
      <c r="AZ668" s="116"/>
      <c r="BA668" s="116"/>
      <c r="BB668" s="116"/>
      <c r="BC668" s="116"/>
      <c r="BD668" s="116"/>
      <c r="BE668" s="116"/>
      <c r="BF668" s="116"/>
      <c r="BG668" s="116"/>
      <c r="BH668" s="116"/>
      <c r="BI668" s="116"/>
      <c r="BJ668" s="116"/>
      <c r="BK668" s="116"/>
      <c r="BL668" s="116"/>
      <c r="BM668" s="116"/>
      <c r="BN668" s="116"/>
      <c r="BO668" s="116"/>
      <c r="BP668" s="116"/>
      <c r="BQ668" s="116"/>
      <c r="BR668" s="116"/>
      <c r="BS668" s="116"/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</row>
    <row r="669" spans="1:130" x14ac:dyDescent="0.3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116"/>
      <c r="AE669" s="116"/>
      <c r="AF669" s="116"/>
      <c r="AG669" s="116"/>
      <c r="AH669" s="116"/>
      <c r="AI669" s="116"/>
      <c r="AJ669" s="116"/>
      <c r="AK669" s="116"/>
      <c r="AL669" s="116"/>
      <c r="AM669" s="116"/>
      <c r="AN669" s="116"/>
      <c r="AO669" s="116"/>
      <c r="AP669" s="116"/>
      <c r="AQ669" s="116"/>
      <c r="AR669" s="116"/>
      <c r="AS669" s="116"/>
      <c r="AT669" s="116"/>
      <c r="AU669" s="116"/>
      <c r="AV669" s="116"/>
      <c r="AW669" s="116"/>
      <c r="AX669" s="116"/>
      <c r="AY669" s="116"/>
      <c r="AZ669" s="116"/>
      <c r="BA669" s="116"/>
      <c r="BB669" s="116"/>
      <c r="BC669" s="116"/>
      <c r="BD669" s="116"/>
      <c r="BE669" s="116"/>
      <c r="BF669" s="116"/>
      <c r="BG669" s="116"/>
      <c r="BH669" s="116"/>
      <c r="BI669" s="116"/>
      <c r="BJ669" s="116"/>
      <c r="BK669" s="116"/>
      <c r="BL669" s="116"/>
      <c r="BM669" s="116"/>
      <c r="BN669" s="116"/>
      <c r="BO669" s="116"/>
      <c r="BP669" s="116"/>
      <c r="BQ669" s="116"/>
      <c r="BR669" s="116"/>
      <c r="BS669" s="116"/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</row>
    <row r="670" spans="1:130" x14ac:dyDescent="0.3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116"/>
      <c r="AE670" s="116"/>
      <c r="AF670" s="116"/>
      <c r="AG670" s="116"/>
      <c r="AH670" s="116"/>
      <c r="AI670" s="116"/>
      <c r="AJ670" s="116"/>
      <c r="AK670" s="116"/>
      <c r="AL670" s="116"/>
      <c r="AM670" s="116"/>
      <c r="AN670" s="116"/>
      <c r="AO670" s="116"/>
      <c r="AP670" s="116"/>
      <c r="AQ670" s="116"/>
      <c r="AR670" s="116"/>
      <c r="AS670" s="116"/>
      <c r="AT670" s="116"/>
      <c r="AU670" s="116"/>
      <c r="AV670" s="116"/>
      <c r="AW670" s="116"/>
      <c r="AX670" s="116"/>
      <c r="AY670" s="116"/>
      <c r="AZ670" s="116"/>
      <c r="BA670" s="116"/>
      <c r="BB670" s="116"/>
      <c r="BC670" s="116"/>
      <c r="BD670" s="116"/>
      <c r="BE670" s="116"/>
      <c r="BF670" s="116"/>
      <c r="BG670" s="116"/>
      <c r="BH670" s="116"/>
      <c r="BI670" s="116"/>
      <c r="BJ670" s="116"/>
      <c r="BK670" s="116"/>
      <c r="BL670" s="116"/>
      <c r="BM670" s="116"/>
      <c r="BN670" s="116"/>
      <c r="BO670" s="116"/>
      <c r="BP670" s="116"/>
      <c r="BQ670" s="116"/>
      <c r="BR670" s="116"/>
      <c r="BS670" s="116"/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</row>
    <row r="671" spans="1:130" x14ac:dyDescent="0.3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116"/>
      <c r="AE671" s="116"/>
      <c r="AF671" s="116"/>
      <c r="AG671" s="116"/>
      <c r="AH671" s="116"/>
      <c r="AI671" s="116"/>
      <c r="AJ671" s="116"/>
      <c r="AK671" s="116"/>
      <c r="AL671" s="116"/>
      <c r="AM671" s="116"/>
      <c r="AN671" s="116"/>
      <c r="AO671" s="116"/>
      <c r="AP671" s="116"/>
      <c r="AQ671" s="116"/>
      <c r="AR671" s="116"/>
      <c r="AS671" s="116"/>
      <c r="AT671" s="116"/>
      <c r="AU671" s="116"/>
      <c r="AV671" s="116"/>
      <c r="AW671" s="116"/>
      <c r="AX671" s="116"/>
      <c r="AY671" s="116"/>
      <c r="AZ671" s="116"/>
      <c r="BA671" s="116"/>
      <c r="BB671" s="116"/>
      <c r="BC671" s="116"/>
      <c r="BD671" s="116"/>
      <c r="BE671" s="116"/>
      <c r="BF671" s="116"/>
      <c r="BG671" s="116"/>
      <c r="BH671" s="116"/>
      <c r="BI671" s="116"/>
      <c r="BJ671" s="116"/>
      <c r="BK671" s="116"/>
      <c r="BL671" s="116"/>
      <c r="BM671" s="116"/>
      <c r="BN671" s="116"/>
      <c r="BO671" s="116"/>
      <c r="BP671" s="116"/>
      <c r="BQ671" s="116"/>
      <c r="BR671" s="116"/>
      <c r="BS671" s="116"/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</row>
    <row r="672" spans="1:130" x14ac:dyDescent="0.3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116"/>
      <c r="AE672" s="116"/>
      <c r="AF672" s="116"/>
      <c r="AG672" s="116"/>
      <c r="AH672" s="116"/>
      <c r="AI672" s="116"/>
      <c r="AJ672" s="116"/>
      <c r="AK672" s="116"/>
      <c r="AL672" s="116"/>
      <c r="AM672" s="116"/>
      <c r="AN672" s="116"/>
      <c r="AO672" s="116"/>
      <c r="AP672" s="116"/>
      <c r="AQ672" s="116"/>
      <c r="AR672" s="116"/>
      <c r="AS672" s="116"/>
      <c r="AT672" s="116"/>
      <c r="AU672" s="116"/>
      <c r="AV672" s="116"/>
      <c r="AW672" s="116"/>
      <c r="AX672" s="116"/>
      <c r="AY672" s="116"/>
      <c r="AZ672" s="116"/>
      <c r="BA672" s="116"/>
      <c r="BB672" s="116"/>
      <c r="BC672" s="116"/>
      <c r="BD672" s="116"/>
      <c r="BE672" s="116"/>
      <c r="BF672" s="116"/>
      <c r="BG672" s="116"/>
      <c r="BH672" s="116"/>
      <c r="BI672" s="116"/>
      <c r="BJ672" s="116"/>
      <c r="BK672" s="116"/>
      <c r="BL672" s="116"/>
      <c r="BM672" s="116"/>
      <c r="BN672" s="116"/>
      <c r="BO672" s="116"/>
      <c r="BP672" s="116"/>
      <c r="BQ672" s="116"/>
      <c r="BR672" s="116"/>
      <c r="BS672" s="116"/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</row>
    <row r="673" spans="1:130" x14ac:dyDescent="0.3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116"/>
      <c r="AE673" s="116"/>
      <c r="AF673" s="116"/>
      <c r="AG673" s="116"/>
      <c r="AH673" s="116"/>
      <c r="AI673" s="116"/>
      <c r="AJ673" s="116"/>
      <c r="AK673" s="116"/>
      <c r="AL673" s="116"/>
      <c r="AM673" s="116"/>
      <c r="AN673" s="116"/>
      <c r="AO673" s="116"/>
      <c r="AP673" s="116"/>
      <c r="AQ673" s="116"/>
      <c r="AR673" s="116"/>
      <c r="AS673" s="116"/>
      <c r="AT673" s="116"/>
      <c r="AU673" s="116"/>
      <c r="AV673" s="116"/>
      <c r="AW673" s="116"/>
      <c r="AX673" s="116"/>
      <c r="AY673" s="116"/>
      <c r="AZ673" s="116"/>
      <c r="BA673" s="116"/>
      <c r="BB673" s="116"/>
      <c r="BC673" s="116"/>
      <c r="BD673" s="116"/>
      <c r="BE673" s="116"/>
      <c r="BF673" s="116"/>
      <c r="BG673" s="116"/>
      <c r="BH673" s="116"/>
      <c r="BI673" s="116"/>
      <c r="BJ673" s="116"/>
      <c r="BK673" s="116"/>
      <c r="BL673" s="116"/>
      <c r="BM673" s="116"/>
      <c r="BN673" s="116"/>
      <c r="BO673" s="116"/>
      <c r="BP673" s="116"/>
      <c r="BQ673" s="116"/>
      <c r="BR673" s="116"/>
      <c r="BS673" s="116"/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</row>
    <row r="674" spans="1:130" x14ac:dyDescent="0.3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116"/>
      <c r="AE674" s="116"/>
      <c r="AF674" s="116"/>
      <c r="AG674" s="116"/>
      <c r="AH674" s="116"/>
      <c r="AI674" s="116"/>
      <c r="AJ674" s="116"/>
      <c r="AK674" s="116"/>
      <c r="AL674" s="116"/>
      <c r="AM674" s="116"/>
      <c r="AN674" s="116"/>
      <c r="AO674" s="116"/>
      <c r="AP674" s="116"/>
      <c r="AQ674" s="116"/>
      <c r="AR674" s="116"/>
      <c r="AS674" s="116"/>
      <c r="AT674" s="116"/>
      <c r="AU674" s="116"/>
      <c r="AV674" s="116"/>
      <c r="AW674" s="116"/>
      <c r="AX674" s="116"/>
      <c r="AY674" s="116"/>
      <c r="AZ674" s="116"/>
      <c r="BA674" s="116"/>
      <c r="BB674" s="116"/>
      <c r="BC674" s="116"/>
      <c r="BD674" s="116"/>
      <c r="BE674" s="116"/>
      <c r="BF674" s="116"/>
      <c r="BG674" s="116"/>
      <c r="BH674" s="116"/>
      <c r="BI674" s="116"/>
      <c r="BJ674" s="116"/>
      <c r="BK674" s="116"/>
      <c r="BL674" s="116"/>
      <c r="BM674" s="116"/>
      <c r="BN674" s="116"/>
      <c r="BO674" s="116"/>
      <c r="BP674" s="116"/>
      <c r="BQ674" s="116"/>
      <c r="BR674" s="116"/>
      <c r="BS674" s="116"/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</row>
    <row r="675" spans="1:130" x14ac:dyDescent="0.3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116"/>
      <c r="AE675" s="116"/>
      <c r="AF675" s="116"/>
      <c r="AG675" s="116"/>
      <c r="AH675" s="116"/>
      <c r="AI675" s="116"/>
      <c r="AJ675" s="116"/>
      <c r="AK675" s="116"/>
      <c r="AL675" s="116"/>
      <c r="AM675" s="116"/>
      <c r="AN675" s="116"/>
      <c r="AO675" s="116"/>
      <c r="AP675" s="116"/>
      <c r="AQ675" s="116"/>
      <c r="AR675" s="116"/>
      <c r="AS675" s="116"/>
      <c r="AT675" s="116"/>
      <c r="AU675" s="116"/>
      <c r="AV675" s="116"/>
      <c r="AW675" s="116"/>
      <c r="AX675" s="116"/>
      <c r="AY675" s="116"/>
      <c r="AZ675" s="116"/>
      <c r="BA675" s="116"/>
      <c r="BB675" s="116"/>
      <c r="BC675" s="116"/>
      <c r="BD675" s="116"/>
      <c r="BE675" s="116"/>
      <c r="BF675" s="116"/>
      <c r="BG675" s="116"/>
      <c r="BH675" s="116"/>
      <c r="BI675" s="116"/>
      <c r="BJ675" s="116"/>
      <c r="BK675" s="116"/>
      <c r="BL675" s="116"/>
      <c r="BM675" s="116"/>
      <c r="BN675" s="116"/>
      <c r="BO675" s="116"/>
      <c r="BP675" s="116"/>
      <c r="BQ675" s="116"/>
      <c r="BR675" s="116"/>
      <c r="BS675" s="116"/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</row>
    <row r="676" spans="1:130" x14ac:dyDescent="0.3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116"/>
      <c r="AE676" s="116"/>
      <c r="AF676" s="116"/>
      <c r="AG676" s="116"/>
      <c r="AH676" s="116"/>
      <c r="AI676" s="116"/>
      <c r="AJ676" s="116"/>
      <c r="AK676" s="116"/>
      <c r="AL676" s="116"/>
      <c r="AM676" s="116"/>
      <c r="AN676" s="116"/>
      <c r="AO676" s="116"/>
      <c r="AP676" s="116"/>
      <c r="AQ676" s="116"/>
      <c r="AR676" s="116"/>
      <c r="AS676" s="116"/>
      <c r="AT676" s="116"/>
      <c r="AU676" s="116"/>
      <c r="AV676" s="116"/>
      <c r="AW676" s="116"/>
      <c r="AX676" s="116"/>
      <c r="AY676" s="116"/>
      <c r="AZ676" s="116"/>
      <c r="BA676" s="116"/>
      <c r="BB676" s="116"/>
      <c r="BC676" s="116"/>
      <c r="BD676" s="116"/>
      <c r="BE676" s="116"/>
      <c r="BF676" s="116"/>
      <c r="BG676" s="116"/>
      <c r="BH676" s="116"/>
      <c r="BI676" s="116"/>
      <c r="BJ676" s="116"/>
      <c r="BK676" s="116"/>
      <c r="BL676" s="116"/>
      <c r="BM676" s="116"/>
      <c r="BN676" s="116"/>
      <c r="BO676" s="116"/>
      <c r="BP676" s="116"/>
      <c r="BQ676" s="116"/>
      <c r="BR676" s="116"/>
      <c r="BS676" s="116"/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</row>
    <row r="677" spans="1:130" x14ac:dyDescent="0.3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116"/>
      <c r="AE677" s="116"/>
      <c r="AF677" s="116"/>
      <c r="AG677" s="116"/>
      <c r="AH677" s="116"/>
      <c r="AI677" s="116"/>
      <c r="AJ677" s="116"/>
      <c r="AK677" s="116"/>
      <c r="AL677" s="116"/>
      <c r="AM677" s="116"/>
      <c r="AN677" s="116"/>
      <c r="AO677" s="116"/>
      <c r="AP677" s="116"/>
      <c r="AQ677" s="116"/>
      <c r="AR677" s="116"/>
      <c r="AS677" s="116"/>
      <c r="AT677" s="116"/>
      <c r="AU677" s="116"/>
      <c r="AV677" s="116"/>
      <c r="AW677" s="116"/>
      <c r="AX677" s="116"/>
      <c r="AY677" s="116"/>
      <c r="AZ677" s="116"/>
      <c r="BA677" s="116"/>
      <c r="BB677" s="116"/>
      <c r="BC677" s="116"/>
      <c r="BD677" s="116"/>
      <c r="BE677" s="116"/>
      <c r="BF677" s="116"/>
      <c r="BG677" s="116"/>
      <c r="BH677" s="116"/>
      <c r="BI677" s="116"/>
      <c r="BJ677" s="116"/>
      <c r="BK677" s="116"/>
      <c r="BL677" s="116"/>
      <c r="BM677" s="116"/>
      <c r="BN677" s="116"/>
      <c r="BO677" s="116"/>
      <c r="BP677" s="116"/>
      <c r="BQ677" s="116"/>
      <c r="BR677" s="116"/>
      <c r="BS677" s="116"/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</row>
    <row r="678" spans="1:130" x14ac:dyDescent="0.3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116"/>
      <c r="AE678" s="116"/>
      <c r="AF678" s="116"/>
      <c r="AG678" s="116"/>
      <c r="AH678" s="116"/>
      <c r="AI678" s="116"/>
      <c r="AJ678" s="116"/>
      <c r="AK678" s="116"/>
      <c r="AL678" s="116"/>
      <c r="AM678" s="116"/>
      <c r="AN678" s="116"/>
      <c r="AO678" s="116"/>
      <c r="AP678" s="116"/>
      <c r="AQ678" s="116"/>
      <c r="AR678" s="116"/>
      <c r="AS678" s="116"/>
      <c r="AT678" s="116"/>
      <c r="AU678" s="116"/>
      <c r="AV678" s="116"/>
      <c r="AW678" s="116"/>
      <c r="AX678" s="116"/>
      <c r="AY678" s="116"/>
      <c r="AZ678" s="116"/>
      <c r="BA678" s="116"/>
      <c r="BB678" s="116"/>
      <c r="BC678" s="116"/>
      <c r="BD678" s="116"/>
      <c r="BE678" s="116"/>
      <c r="BF678" s="116"/>
      <c r="BG678" s="116"/>
      <c r="BH678" s="116"/>
      <c r="BI678" s="116"/>
      <c r="BJ678" s="116"/>
      <c r="BK678" s="116"/>
      <c r="BL678" s="116"/>
      <c r="BM678" s="116"/>
      <c r="BN678" s="116"/>
      <c r="BO678" s="116"/>
      <c r="BP678" s="116"/>
      <c r="BQ678" s="116"/>
      <c r="BR678" s="116"/>
      <c r="BS678" s="116"/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</row>
    <row r="679" spans="1:130" x14ac:dyDescent="0.3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116"/>
      <c r="AE679" s="116"/>
      <c r="AF679" s="116"/>
      <c r="AG679" s="116"/>
      <c r="AH679" s="116"/>
      <c r="AI679" s="116"/>
      <c r="AJ679" s="116"/>
      <c r="AK679" s="116"/>
      <c r="AL679" s="116"/>
      <c r="AM679" s="116"/>
      <c r="AN679" s="116"/>
      <c r="AO679" s="116"/>
      <c r="AP679" s="116"/>
      <c r="AQ679" s="116"/>
      <c r="AR679" s="116"/>
      <c r="AS679" s="116"/>
      <c r="AT679" s="116"/>
      <c r="AU679" s="116"/>
      <c r="AV679" s="116"/>
      <c r="AW679" s="116"/>
      <c r="AX679" s="116"/>
      <c r="AY679" s="116"/>
      <c r="AZ679" s="116"/>
      <c r="BA679" s="116"/>
      <c r="BB679" s="116"/>
      <c r="BC679" s="116"/>
      <c r="BD679" s="116"/>
      <c r="BE679" s="116"/>
      <c r="BF679" s="116"/>
      <c r="BG679" s="116"/>
      <c r="BH679" s="116"/>
      <c r="BI679" s="116"/>
      <c r="BJ679" s="116"/>
      <c r="BK679" s="116"/>
      <c r="BL679" s="116"/>
      <c r="BM679" s="116"/>
      <c r="BN679" s="116"/>
      <c r="BO679" s="116"/>
      <c r="BP679" s="116"/>
      <c r="BQ679" s="116"/>
      <c r="BR679" s="116"/>
      <c r="BS679" s="116"/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</row>
    <row r="680" spans="1:130" x14ac:dyDescent="0.3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116"/>
      <c r="AE680" s="116"/>
      <c r="AF680" s="116"/>
      <c r="AG680" s="116"/>
      <c r="AH680" s="116"/>
      <c r="AI680" s="116"/>
      <c r="AJ680" s="116"/>
      <c r="AK680" s="116"/>
      <c r="AL680" s="116"/>
      <c r="AM680" s="116"/>
      <c r="AN680" s="116"/>
      <c r="AO680" s="116"/>
      <c r="AP680" s="116"/>
      <c r="AQ680" s="116"/>
      <c r="AR680" s="116"/>
      <c r="AS680" s="116"/>
      <c r="AT680" s="116"/>
      <c r="AU680" s="116"/>
      <c r="AV680" s="116"/>
      <c r="AW680" s="116"/>
      <c r="AX680" s="116"/>
      <c r="AY680" s="116"/>
      <c r="AZ680" s="116"/>
      <c r="BA680" s="116"/>
      <c r="BB680" s="116"/>
      <c r="BC680" s="116"/>
      <c r="BD680" s="116"/>
      <c r="BE680" s="116"/>
      <c r="BF680" s="116"/>
      <c r="BG680" s="116"/>
      <c r="BH680" s="116"/>
      <c r="BI680" s="116"/>
      <c r="BJ680" s="116"/>
      <c r="BK680" s="116"/>
      <c r="BL680" s="116"/>
      <c r="BM680" s="116"/>
      <c r="BN680" s="116"/>
      <c r="BO680" s="116"/>
      <c r="BP680" s="116"/>
      <c r="BQ680" s="116"/>
      <c r="BR680" s="116"/>
      <c r="BS680" s="116"/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</row>
    <row r="681" spans="1:130" x14ac:dyDescent="0.3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116"/>
      <c r="AE681" s="116"/>
      <c r="AF681" s="116"/>
      <c r="AG681" s="116"/>
      <c r="AH681" s="116"/>
      <c r="AI681" s="116"/>
      <c r="AJ681" s="116"/>
      <c r="AK681" s="116"/>
      <c r="AL681" s="116"/>
      <c r="AM681" s="116"/>
      <c r="AN681" s="116"/>
      <c r="AO681" s="116"/>
      <c r="AP681" s="116"/>
      <c r="AQ681" s="116"/>
      <c r="AR681" s="116"/>
      <c r="AS681" s="116"/>
      <c r="AT681" s="116"/>
      <c r="AU681" s="116"/>
      <c r="AV681" s="116"/>
      <c r="AW681" s="116"/>
      <c r="AX681" s="116"/>
      <c r="AY681" s="116"/>
      <c r="AZ681" s="116"/>
      <c r="BA681" s="116"/>
      <c r="BB681" s="116"/>
      <c r="BC681" s="116"/>
      <c r="BD681" s="116"/>
      <c r="BE681" s="116"/>
      <c r="BF681" s="116"/>
      <c r="BG681" s="116"/>
      <c r="BH681" s="116"/>
      <c r="BI681" s="116"/>
      <c r="BJ681" s="116"/>
      <c r="BK681" s="116"/>
      <c r="BL681" s="116"/>
      <c r="BM681" s="116"/>
      <c r="BN681" s="116"/>
      <c r="BO681" s="116"/>
      <c r="BP681" s="116"/>
      <c r="BQ681" s="116"/>
      <c r="BR681" s="116"/>
      <c r="BS681" s="116"/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</row>
    <row r="682" spans="1:130" x14ac:dyDescent="0.3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116"/>
      <c r="AE682" s="116"/>
      <c r="AF682" s="116"/>
      <c r="AG682" s="116"/>
      <c r="AH682" s="116"/>
      <c r="AI682" s="116"/>
      <c r="AJ682" s="116"/>
      <c r="AK682" s="116"/>
      <c r="AL682" s="116"/>
      <c r="AM682" s="116"/>
      <c r="AN682" s="116"/>
      <c r="AO682" s="116"/>
      <c r="AP682" s="116"/>
      <c r="AQ682" s="116"/>
      <c r="AR682" s="116"/>
      <c r="AS682" s="116"/>
      <c r="AT682" s="116"/>
      <c r="AU682" s="116"/>
      <c r="AV682" s="116"/>
      <c r="AW682" s="116"/>
      <c r="AX682" s="116"/>
      <c r="AY682" s="116"/>
      <c r="AZ682" s="116"/>
      <c r="BA682" s="116"/>
      <c r="BB682" s="116"/>
      <c r="BC682" s="116"/>
      <c r="BD682" s="116"/>
      <c r="BE682" s="116"/>
      <c r="BF682" s="116"/>
      <c r="BG682" s="116"/>
      <c r="BH682" s="116"/>
      <c r="BI682" s="116"/>
      <c r="BJ682" s="116"/>
      <c r="BK682" s="116"/>
      <c r="BL682" s="116"/>
      <c r="BM682" s="116"/>
      <c r="BN682" s="116"/>
      <c r="BO682" s="116"/>
      <c r="BP682" s="116"/>
      <c r="BQ682" s="116"/>
      <c r="BR682" s="116"/>
      <c r="BS682" s="116"/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</row>
    <row r="683" spans="1:130" x14ac:dyDescent="0.3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116"/>
      <c r="AE683" s="116"/>
      <c r="AF683" s="116"/>
      <c r="AG683" s="116"/>
      <c r="AH683" s="116"/>
      <c r="AI683" s="116"/>
      <c r="AJ683" s="116"/>
      <c r="AK683" s="116"/>
      <c r="AL683" s="116"/>
      <c r="AM683" s="116"/>
      <c r="AN683" s="116"/>
      <c r="AO683" s="116"/>
      <c r="AP683" s="116"/>
      <c r="AQ683" s="116"/>
      <c r="AR683" s="116"/>
      <c r="AS683" s="116"/>
      <c r="AT683" s="116"/>
      <c r="AU683" s="116"/>
      <c r="AV683" s="116"/>
      <c r="AW683" s="116"/>
      <c r="AX683" s="116"/>
      <c r="AY683" s="116"/>
      <c r="AZ683" s="116"/>
      <c r="BA683" s="116"/>
      <c r="BB683" s="116"/>
      <c r="BC683" s="116"/>
      <c r="BD683" s="116"/>
      <c r="BE683" s="116"/>
      <c r="BF683" s="116"/>
      <c r="BG683" s="116"/>
      <c r="BH683" s="116"/>
      <c r="BI683" s="116"/>
      <c r="BJ683" s="116"/>
      <c r="BK683" s="116"/>
      <c r="BL683" s="116"/>
      <c r="BM683" s="116"/>
      <c r="BN683" s="116"/>
      <c r="BO683" s="116"/>
      <c r="BP683" s="116"/>
      <c r="BQ683" s="116"/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</row>
    <row r="684" spans="1:130" x14ac:dyDescent="0.3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116"/>
      <c r="AE684" s="116"/>
      <c r="AF684" s="116"/>
      <c r="AG684" s="116"/>
      <c r="AH684" s="116"/>
      <c r="AI684" s="116"/>
      <c r="AJ684" s="116"/>
      <c r="AK684" s="116"/>
      <c r="AL684" s="116"/>
      <c r="AM684" s="116"/>
      <c r="AN684" s="116"/>
      <c r="AO684" s="116"/>
      <c r="AP684" s="116"/>
      <c r="AQ684" s="116"/>
      <c r="AR684" s="116"/>
      <c r="AS684" s="116"/>
      <c r="AT684" s="116"/>
      <c r="AU684" s="116"/>
      <c r="AV684" s="116"/>
      <c r="AW684" s="116"/>
      <c r="AX684" s="116"/>
      <c r="AY684" s="116"/>
      <c r="AZ684" s="116"/>
      <c r="BA684" s="116"/>
      <c r="BB684" s="116"/>
      <c r="BC684" s="116"/>
      <c r="BD684" s="116"/>
      <c r="BE684" s="116"/>
      <c r="BF684" s="116"/>
      <c r="BG684" s="116"/>
      <c r="BH684" s="116"/>
      <c r="BI684" s="116"/>
      <c r="BJ684" s="116"/>
      <c r="BK684" s="116"/>
      <c r="BL684" s="116"/>
      <c r="BM684" s="116"/>
      <c r="BN684" s="116"/>
      <c r="BO684" s="116"/>
      <c r="BP684" s="116"/>
      <c r="BQ684" s="116"/>
      <c r="BR684" s="116"/>
      <c r="BS684" s="116"/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</row>
    <row r="685" spans="1:130" x14ac:dyDescent="0.3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116"/>
      <c r="AE685" s="116"/>
      <c r="AF685" s="116"/>
      <c r="AG685" s="116"/>
      <c r="AH685" s="116"/>
      <c r="AI685" s="116"/>
      <c r="AJ685" s="116"/>
      <c r="AK685" s="116"/>
      <c r="AL685" s="116"/>
      <c r="AM685" s="116"/>
      <c r="AN685" s="116"/>
      <c r="AO685" s="116"/>
      <c r="AP685" s="116"/>
      <c r="AQ685" s="116"/>
      <c r="AR685" s="116"/>
      <c r="AS685" s="116"/>
      <c r="AT685" s="116"/>
      <c r="AU685" s="116"/>
      <c r="AV685" s="116"/>
      <c r="AW685" s="116"/>
      <c r="AX685" s="116"/>
      <c r="AY685" s="116"/>
      <c r="AZ685" s="116"/>
      <c r="BA685" s="116"/>
      <c r="BB685" s="116"/>
      <c r="BC685" s="116"/>
      <c r="BD685" s="116"/>
      <c r="BE685" s="116"/>
      <c r="BF685" s="116"/>
      <c r="BG685" s="116"/>
      <c r="BH685" s="116"/>
      <c r="BI685" s="116"/>
      <c r="BJ685" s="116"/>
      <c r="BK685" s="116"/>
      <c r="BL685" s="116"/>
      <c r="BM685" s="116"/>
      <c r="BN685" s="116"/>
      <c r="BO685" s="116"/>
      <c r="BP685" s="116"/>
      <c r="BQ685" s="116"/>
      <c r="BR685" s="116"/>
      <c r="BS685" s="116"/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</row>
    <row r="686" spans="1:130" x14ac:dyDescent="0.3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116"/>
      <c r="AE686" s="116"/>
      <c r="AF686" s="116"/>
      <c r="AG686" s="116"/>
      <c r="AH686" s="116"/>
      <c r="AI686" s="116"/>
      <c r="AJ686" s="116"/>
      <c r="AK686" s="116"/>
      <c r="AL686" s="116"/>
      <c r="AM686" s="116"/>
      <c r="AN686" s="116"/>
      <c r="AO686" s="116"/>
      <c r="AP686" s="116"/>
      <c r="AQ686" s="116"/>
      <c r="AR686" s="116"/>
      <c r="AS686" s="116"/>
      <c r="AT686" s="116"/>
      <c r="AU686" s="116"/>
      <c r="AV686" s="116"/>
      <c r="AW686" s="116"/>
      <c r="AX686" s="116"/>
      <c r="AY686" s="116"/>
      <c r="AZ686" s="116"/>
      <c r="BA686" s="116"/>
      <c r="BB686" s="116"/>
      <c r="BC686" s="116"/>
      <c r="BD686" s="116"/>
      <c r="BE686" s="116"/>
      <c r="BF686" s="116"/>
      <c r="BG686" s="116"/>
      <c r="BH686" s="116"/>
      <c r="BI686" s="116"/>
      <c r="BJ686" s="116"/>
      <c r="BK686" s="116"/>
      <c r="BL686" s="116"/>
      <c r="BM686" s="116"/>
      <c r="BN686" s="116"/>
      <c r="BO686" s="116"/>
      <c r="BP686" s="116"/>
      <c r="BQ686" s="116"/>
      <c r="BR686" s="116"/>
      <c r="BS686" s="116"/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</row>
    <row r="687" spans="1:130" x14ac:dyDescent="0.3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116"/>
      <c r="AE687" s="116"/>
      <c r="AF687" s="116"/>
      <c r="AG687" s="116"/>
      <c r="AH687" s="116"/>
      <c r="AI687" s="116"/>
      <c r="AJ687" s="116"/>
      <c r="AK687" s="116"/>
      <c r="AL687" s="116"/>
      <c r="AM687" s="116"/>
      <c r="AN687" s="116"/>
      <c r="AO687" s="116"/>
      <c r="AP687" s="116"/>
      <c r="AQ687" s="116"/>
      <c r="AR687" s="116"/>
      <c r="AS687" s="116"/>
      <c r="AT687" s="116"/>
      <c r="AU687" s="116"/>
      <c r="AV687" s="116"/>
      <c r="AW687" s="116"/>
      <c r="AX687" s="116"/>
      <c r="AY687" s="116"/>
      <c r="AZ687" s="116"/>
      <c r="BA687" s="116"/>
      <c r="BB687" s="116"/>
      <c r="BC687" s="116"/>
      <c r="BD687" s="116"/>
      <c r="BE687" s="116"/>
      <c r="BF687" s="116"/>
      <c r="BG687" s="116"/>
      <c r="BH687" s="116"/>
      <c r="BI687" s="116"/>
      <c r="BJ687" s="116"/>
      <c r="BK687" s="116"/>
      <c r="BL687" s="116"/>
      <c r="BM687" s="116"/>
      <c r="BN687" s="116"/>
      <c r="BO687" s="116"/>
      <c r="BP687" s="116"/>
      <c r="BQ687" s="116"/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</row>
    <row r="688" spans="1:130" x14ac:dyDescent="0.3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116"/>
      <c r="AE688" s="116"/>
      <c r="AF688" s="116"/>
      <c r="AG688" s="116"/>
      <c r="AH688" s="116"/>
      <c r="AI688" s="116"/>
      <c r="AJ688" s="116"/>
      <c r="AK688" s="116"/>
      <c r="AL688" s="116"/>
      <c r="AM688" s="116"/>
      <c r="AN688" s="116"/>
      <c r="AO688" s="116"/>
      <c r="AP688" s="116"/>
      <c r="AQ688" s="116"/>
      <c r="AR688" s="116"/>
      <c r="AS688" s="116"/>
      <c r="AT688" s="116"/>
      <c r="AU688" s="116"/>
      <c r="AV688" s="116"/>
      <c r="AW688" s="116"/>
      <c r="AX688" s="116"/>
      <c r="AY688" s="116"/>
      <c r="AZ688" s="116"/>
      <c r="BA688" s="116"/>
      <c r="BB688" s="116"/>
      <c r="BC688" s="116"/>
      <c r="BD688" s="116"/>
      <c r="BE688" s="116"/>
      <c r="BF688" s="116"/>
      <c r="BG688" s="116"/>
      <c r="BH688" s="116"/>
      <c r="BI688" s="116"/>
      <c r="BJ688" s="116"/>
      <c r="BK688" s="116"/>
      <c r="BL688" s="116"/>
      <c r="BM688" s="116"/>
      <c r="BN688" s="116"/>
      <c r="BO688" s="116"/>
      <c r="BP688" s="116"/>
      <c r="BQ688" s="116"/>
      <c r="BR688" s="116"/>
      <c r="BS688" s="116"/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</row>
    <row r="689" spans="1:130" x14ac:dyDescent="0.3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116"/>
      <c r="AE689" s="116"/>
      <c r="AF689" s="116"/>
      <c r="AG689" s="116"/>
      <c r="AH689" s="116"/>
      <c r="AI689" s="116"/>
      <c r="AJ689" s="116"/>
      <c r="AK689" s="116"/>
      <c r="AL689" s="116"/>
      <c r="AM689" s="116"/>
      <c r="AN689" s="116"/>
      <c r="AO689" s="116"/>
      <c r="AP689" s="116"/>
      <c r="AQ689" s="116"/>
      <c r="AR689" s="116"/>
      <c r="AS689" s="116"/>
      <c r="AT689" s="116"/>
      <c r="AU689" s="116"/>
      <c r="AV689" s="116"/>
      <c r="AW689" s="116"/>
      <c r="AX689" s="116"/>
      <c r="AY689" s="116"/>
      <c r="AZ689" s="116"/>
      <c r="BA689" s="116"/>
      <c r="BB689" s="116"/>
      <c r="BC689" s="116"/>
      <c r="BD689" s="116"/>
      <c r="BE689" s="116"/>
      <c r="BF689" s="116"/>
      <c r="BG689" s="116"/>
      <c r="BH689" s="116"/>
      <c r="BI689" s="116"/>
      <c r="BJ689" s="116"/>
      <c r="BK689" s="116"/>
      <c r="BL689" s="116"/>
      <c r="BM689" s="116"/>
      <c r="BN689" s="116"/>
      <c r="BO689" s="116"/>
      <c r="BP689" s="116"/>
      <c r="BQ689" s="116"/>
      <c r="BR689" s="116"/>
      <c r="BS689" s="116"/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</row>
    <row r="690" spans="1:130" x14ac:dyDescent="0.3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116"/>
      <c r="AE690" s="116"/>
      <c r="AF690" s="116"/>
      <c r="AG690" s="116"/>
      <c r="AH690" s="116"/>
      <c r="AI690" s="116"/>
      <c r="AJ690" s="116"/>
      <c r="AK690" s="116"/>
      <c r="AL690" s="116"/>
      <c r="AM690" s="116"/>
      <c r="AN690" s="116"/>
      <c r="AO690" s="116"/>
      <c r="AP690" s="116"/>
      <c r="AQ690" s="116"/>
      <c r="AR690" s="116"/>
      <c r="AS690" s="116"/>
      <c r="AT690" s="116"/>
      <c r="AU690" s="116"/>
      <c r="AV690" s="116"/>
      <c r="AW690" s="116"/>
      <c r="AX690" s="116"/>
      <c r="AY690" s="116"/>
      <c r="AZ690" s="116"/>
      <c r="BA690" s="116"/>
      <c r="BB690" s="116"/>
      <c r="BC690" s="116"/>
      <c r="BD690" s="116"/>
      <c r="BE690" s="116"/>
      <c r="BF690" s="116"/>
      <c r="BG690" s="116"/>
      <c r="BH690" s="116"/>
      <c r="BI690" s="116"/>
      <c r="BJ690" s="116"/>
      <c r="BK690" s="116"/>
      <c r="BL690" s="116"/>
      <c r="BM690" s="116"/>
      <c r="BN690" s="116"/>
      <c r="BO690" s="116"/>
      <c r="BP690" s="116"/>
      <c r="BQ690" s="116"/>
      <c r="BR690" s="116"/>
      <c r="BS690" s="116"/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</row>
    <row r="691" spans="1:130" x14ac:dyDescent="0.3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116"/>
      <c r="AE691" s="116"/>
      <c r="AF691" s="116"/>
      <c r="AG691" s="116"/>
      <c r="AH691" s="116"/>
      <c r="AI691" s="116"/>
      <c r="AJ691" s="116"/>
      <c r="AK691" s="116"/>
      <c r="AL691" s="116"/>
      <c r="AM691" s="116"/>
      <c r="AN691" s="116"/>
      <c r="AO691" s="116"/>
      <c r="AP691" s="116"/>
      <c r="AQ691" s="116"/>
      <c r="AR691" s="116"/>
      <c r="AS691" s="116"/>
      <c r="AT691" s="116"/>
      <c r="AU691" s="116"/>
      <c r="AV691" s="116"/>
      <c r="AW691" s="116"/>
      <c r="AX691" s="116"/>
      <c r="AY691" s="116"/>
      <c r="AZ691" s="116"/>
      <c r="BA691" s="116"/>
      <c r="BB691" s="116"/>
      <c r="BC691" s="116"/>
      <c r="BD691" s="116"/>
      <c r="BE691" s="116"/>
      <c r="BF691" s="116"/>
      <c r="BG691" s="116"/>
      <c r="BH691" s="116"/>
      <c r="BI691" s="116"/>
      <c r="BJ691" s="116"/>
      <c r="BK691" s="116"/>
      <c r="BL691" s="116"/>
      <c r="BM691" s="116"/>
      <c r="BN691" s="116"/>
      <c r="BO691" s="116"/>
      <c r="BP691" s="116"/>
      <c r="BQ691" s="116"/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</row>
    <row r="692" spans="1:130" x14ac:dyDescent="0.3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116"/>
      <c r="AE692" s="116"/>
      <c r="AF692" s="116"/>
      <c r="AG692" s="116"/>
      <c r="AH692" s="116"/>
      <c r="AI692" s="116"/>
      <c r="AJ692" s="116"/>
      <c r="AK692" s="116"/>
      <c r="AL692" s="116"/>
      <c r="AM692" s="116"/>
      <c r="AN692" s="116"/>
      <c r="AO692" s="116"/>
      <c r="AP692" s="116"/>
      <c r="AQ692" s="116"/>
      <c r="AR692" s="116"/>
      <c r="AS692" s="116"/>
      <c r="AT692" s="116"/>
      <c r="AU692" s="116"/>
      <c r="AV692" s="116"/>
      <c r="AW692" s="116"/>
      <c r="AX692" s="116"/>
      <c r="AY692" s="116"/>
      <c r="AZ692" s="116"/>
      <c r="BA692" s="116"/>
      <c r="BB692" s="116"/>
      <c r="BC692" s="116"/>
      <c r="BD692" s="116"/>
      <c r="BE692" s="116"/>
      <c r="BF692" s="116"/>
      <c r="BG692" s="116"/>
      <c r="BH692" s="116"/>
      <c r="BI692" s="116"/>
      <c r="BJ692" s="116"/>
      <c r="BK692" s="116"/>
      <c r="BL692" s="116"/>
      <c r="BM692" s="116"/>
      <c r="BN692" s="116"/>
      <c r="BO692" s="116"/>
      <c r="BP692" s="116"/>
      <c r="BQ692" s="116"/>
      <c r="BR692" s="116"/>
      <c r="BS692" s="116"/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</row>
    <row r="693" spans="1:130" x14ac:dyDescent="0.3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116"/>
      <c r="AE693" s="116"/>
      <c r="AF693" s="116"/>
      <c r="AG693" s="116"/>
      <c r="AH693" s="116"/>
      <c r="AI693" s="116"/>
      <c r="AJ693" s="116"/>
      <c r="AK693" s="116"/>
      <c r="AL693" s="116"/>
      <c r="AM693" s="116"/>
      <c r="AN693" s="116"/>
      <c r="AO693" s="116"/>
      <c r="AP693" s="116"/>
      <c r="AQ693" s="116"/>
      <c r="AR693" s="116"/>
      <c r="AS693" s="116"/>
      <c r="AT693" s="116"/>
      <c r="AU693" s="116"/>
      <c r="AV693" s="116"/>
      <c r="AW693" s="116"/>
      <c r="AX693" s="116"/>
      <c r="AY693" s="116"/>
      <c r="AZ693" s="116"/>
      <c r="BA693" s="116"/>
      <c r="BB693" s="116"/>
      <c r="BC693" s="116"/>
      <c r="BD693" s="116"/>
      <c r="BE693" s="116"/>
      <c r="BF693" s="116"/>
      <c r="BG693" s="116"/>
      <c r="BH693" s="116"/>
      <c r="BI693" s="116"/>
      <c r="BJ693" s="116"/>
      <c r="BK693" s="116"/>
      <c r="BL693" s="116"/>
      <c r="BM693" s="116"/>
      <c r="BN693" s="116"/>
      <c r="BO693" s="116"/>
      <c r="BP693" s="116"/>
      <c r="BQ693" s="116"/>
      <c r="BR693" s="116"/>
      <c r="BS693" s="116"/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</row>
    <row r="694" spans="1:130" x14ac:dyDescent="0.3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116"/>
      <c r="AE694" s="116"/>
      <c r="AF694" s="116"/>
      <c r="AG694" s="116"/>
      <c r="AH694" s="116"/>
      <c r="AI694" s="116"/>
      <c r="AJ694" s="116"/>
      <c r="AK694" s="116"/>
      <c r="AL694" s="116"/>
      <c r="AM694" s="116"/>
      <c r="AN694" s="116"/>
      <c r="AO694" s="116"/>
      <c r="AP694" s="116"/>
      <c r="AQ694" s="116"/>
      <c r="AR694" s="116"/>
      <c r="AS694" s="116"/>
      <c r="AT694" s="116"/>
      <c r="AU694" s="116"/>
      <c r="AV694" s="116"/>
      <c r="AW694" s="116"/>
      <c r="AX694" s="116"/>
      <c r="AY694" s="116"/>
      <c r="AZ694" s="116"/>
      <c r="BA694" s="116"/>
      <c r="BB694" s="116"/>
      <c r="BC694" s="116"/>
      <c r="BD694" s="116"/>
      <c r="BE694" s="116"/>
      <c r="BF694" s="116"/>
      <c r="BG694" s="116"/>
      <c r="BH694" s="116"/>
      <c r="BI694" s="116"/>
      <c r="BJ694" s="116"/>
      <c r="BK694" s="116"/>
      <c r="BL694" s="116"/>
      <c r="BM694" s="116"/>
      <c r="BN694" s="116"/>
      <c r="BO694" s="116"/>
      <c r="BP694" s="116"/>
      <c r="BQ694" s="116"/>
      <c r="BR694" s="116"/>
      <c r="BS694" s="116"/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</row>
    <row r="695" spans="1:130" x14ac:dyDescent="0.3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116"/>
      <c r="AE695" s="116"/>
      <c r="AF695" s="116"/>
      <c r="AG695" s="116"/>
      <c r="AH695" s="116"/>
      <c r="AI695" s="116"/>
      <c r="AJ695" s="116"/>
      <c r="AK695" s="116"/>
      <c r="AL695" s="116"/>
      <c r="AM695" s="116"/>
      <c r="AN695" s="116"/>
      <c r="AO695" s="116"/>
      <c r="AP695" s="116"/>
      <c r="AQ695" s="116"/>
      <c r="AR695" s="116"/>
      <c r="AS695" s="116"/>
      <c r="AT695" s="116"/>
      <c r="AU695" s="116"/>
      <c r="AV695" s="116"/>
      <c r="AW695" s="116"/>
      <c r="AX695" s="116"/>
      <c r="AY695" s="116"/>
      <c r="AZ695" s="116"/>
      <c r="BA695" s="116"/>
      <c r="BB695" s="116"/>
      <c r="BC695" s="116"/>
      <c r="BD695" s="116"/>
      <c r="BE695" s="116"/>
      <c r="BF695" s="116"/>
      <c r="BG695" s="116"/>
      <c r="BH695" s="116"/>
      <c r="BI695" s="116"/>
      <c r="BJ695" s="116"/>
      <c r="BK695" s="116"/>
      <c r="BL695" s="116"/>
      <c r="BM695" s="116"/>
      <c r="BN695" s="116"/>
      <c r="BO695" s="116"/>
      <c r="BP695" s="116"/>
      <c r="BQ695" s="116"/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</row>
    <row r="696" spans="1:130" x14ac:dyDescent="0.3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116"/>
      <c r="AE696" s="116"/>
      <c r="AF696" s="116"/>
      <c r="AG696" s="116"/>
      <c r="AH696" s="116"/>
      <c r="AI696" s="116"/>
      <c r="AJ696" s="116"/>
      <c r="AK696" s="116"/>
      <c r="AL696" s="116"/>
      <c r="AM696" s="116"/>
      <c r="AN696" s="116"/>
      <c r="AO696" s="116"/>
      <c r="AP696" s="116"/>
      <c r="AQ696" s="116"/>
      <c r="AR696" s="116"/>
      <c r="AS696" s="116"/>
      <c r="AT696" s="116"/>
      <c r="AU696" s="116"/>
      <c r="AV696" s="116"/>
      <c r="AW696" s="116"/>
      <c r="AX696" s="116"/>
      <c r="AY696" s="116"/>
      <c r="AZ696" s="116"/>
      <c r="BA696" s="116"/>
      <c r="BB696" s="116"/>
      <c r="BC696" s="116"/>
      <c r="BD696" s="116"/>
      <c r="BE696" s="116"/>
      <c r="BF696" s="116"/>
      <c r="BG696" s="116"/>
      <c r="BH696" s="116"/>
      <c r="BI696" s="116"/>
      <c r="BJ696" s="116"/>
      <c r="BK696" s="116"/>
      <c r="BL696" s="116"/>
      <c r="BM696" s="116"/>
      <c r="BN696" s="116"/>
      <c r="BO696" s="116"/>
      <c r="BP696" s="116"/>
      <c r="BQ696" s="116"/>
      <c r="BR696" s="116"/>
      <c r="BS696" s="116"/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</row>
    <row r="697" spans="1:130" x14ac:dyDescent="0.3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116"/>
      <c r="AE697" s="116"/>
      <c r="AF697" s="116"/>
      <c r="AG697" s="116"/>
      <c r="AH697" s="116"/>
      <c r="AI697" s="116"/>
      <c r="AJ697" s="116"/>
      <c r="AK697" s="116"/>
      <c r="AL697" s="116"/>
      <c r="AM697" s="116"/>
      <c r="AN697" s="116"/>
      <c r="AO697" s="116"/>
      <c r="AP697" s="116"/>
      <c r="AQ697" s="116"/>
      <c r="AR697" s="116"/>
      <c r="AS697" s="116"/>
      <c r="AT697" s="116"/>
      <c r="AU697" s="116"/>
      <c r="AV697" s="116"/>
      <c r="AW697" s="116"/>
      <c r="AX697" s="116"/>
      <c r="AY697" s="116"/>
      <c r="AZ697" s="116"/>
      <c r="BA697" s="116"/>
      <c r="BB697" s="116"/>
      <c r="BC697" s="116"/>
      <c r="BD697" s="116"/>
      <c r="BE697" s="116"/>
      <c r="BF697" s="116"/>
      <c r="BG697" s="116"/>
      <c r="BH697" s="116"/>
      <c r="BI697" s="116"/>
      <c r="BJ697" s="116"/>
      <c r="BK697" s="116"/>
      <c r="BL697" s="116"/>
      <c r="BM697" s="116"/>
      <c r="BN697" s="116"/>
      <c r="BO697" s="116"/>
      <c r="BP697" s="116"/>
      <c r="BQ697" s="116"/>
      <c r="BR697" s="116"/>
      <c r="BS697" s="116"/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</row>
    <row r="698" spans="1:130" x14ac:dyDescent="0.3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116"/>
      <c r="AE698" s="116"/>
      <c r="AF698" s="116"/>
      <c r="AG698" s="116"/>
      <c r="AH698" s="116"/>
      <c r="AI698" s="116"/>
      <c r="AJ698" s="116"/>
      <c r="AK698" s="116"/>
      <c r="AL698" s="116"/>
      <c r="AM698" s="116"/>
      <c r="AN698" s="116"/>
      <c r="AO698" s="116"/>
      <c r="AP698" s="116"/>
      <c r="AQ698" s="116"/>
      <c r="AR698" s="116"/>
      <c r="AS698" s="116"/>
      <c r="AT698" s="116"/>
      <c r="AU698" s="116"/>
      <c r="AV698" s="116"/>
      <c r="AW698" s="116"/>
      <c r="AX698" s="116"/>
      <c r="AY698" s="116"/>
      <c r="AZ698" s="116"/>
      <c r="BA698" s="116"/>
      <c r="BB698" s="116"/>
      <c r="BC698" s="116"/>
      <c r="BD698" s="116"/>
      <c r="BE698" s="116"/>
      <c r="BF698" s="116"/>
      <c r="BG698" s="116"/>
      <c r="BH698" s="116"/>
      <c r="BI698" s="116"/>
      <c r="BJ698" s="116"/>
      <c r="BK698" s="116"/>
      <c r="BL698" s="116"/>
      <c r="BM698" s="116"/>
      <c r="BN698" s="116"/>
      <c r="BO698" s="116"/>
      <c r="BP698" s="116"/>
      <c r="BQ698" s="116"/>
      <c r="BR698" s="116"/>
      <c r="BS698" s="116"/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</row>
    <row r="699" spans="1:130" x14ac:dyDescent="0.3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116"/>
      <c r="AE699" s="116"/>
      <c r="AF699" s="116"/>
      <c r="AG699" s="116"/>
      <c r="AH699" s="116"/>
      <c r="AI699" s="116"/>
      <c r="AJ699" s="116"/>
      <c r="AK699" s="116"/>
      <c r="AL699" s="116"/>
      <c r="AM699" s="116"/>
      <c r="AN699" s="116"/>
      <c r="AO699" s="116"/>
      <c r="AP699" s="116"/>
      <c r="AQ699" s="116"/>
      <c r="AR699" s="116"/>
      <c r="AS699" s="116"/>
      <c r="AT699" s="116"/>
      <c r="AU699" s="116"/>
      <c r="AV699" s="116"/>
      <c r="AW699" s="116"/>
      <c r="AX699" s="116"/>
      <c r="AY699" s="116"/>
      <c r="AZ699" s="116"/>
      <c r="BA699" s="116"/>
      <c r="BB699" s="116"/>
      <c r="BC699" s="116"/>
      <c r="BD699" s="116"/>
      <c r="BE699" s="116"/>
      <c r="BF699" s="116"/>
      <c r="BG699" s="116"/>
      <c r="BH699" s="116"/>
      <c r="BI699" s="116"/>
      <c r="BJ699" s="116"/>
      <c r="BK699" s="116"/>
      <c r="BL699" s="116"/>
      <c r="BM699" s="116"/>
      <c r="BN699" s="116"/>
      <c r="BO699" s="116"/>
      <c r="BP699" s="116"/>
      <c r="BQ699" s="116"/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</row>
    <row r="700" spans="1:130" x14ac:dyDescent="0.3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116"/>
      <c r="AE700" s="116"/>
      <c r="AF700" s="116"/>
      <c r="AG700" s="116"/>
      <c r="AH700" s="116"/>
      <c r="AI700" s="116"/>
      <c r="AJ700" s="116"/>
      <c r="AK700" s="116"/>
      <c r="AL700" s="116"/>
      <c r="AM700" s="116"/>
      <c r="AN700" s="116"/>
      <c r="AO700" s="116"/>
      <c r="AP700" s="116"/>
      <c r="AQ700" s="116"/>
      <c r="AR700" s="116"/>
      <c r="AS700" s="116"/>
      <c r="AT700" s="116"/>
      <c r="AU700" s="116"/>
      <c r="AV700" s="116"/>
      <c r="AW700" s="116"/>
      <c r="AX700" s="116"/>
      <c r="AY700" s="116"/>
      <c r="AZ700" s="116"/>
      <c r="BA700" s="116"/>
      <c r="BB700" s="116"/>
      <c r="BC700" s="116"/>
      <c r="BD700" s="116"/>
      <c r="BE700" s="116"/>
      <c r="BF700" s="116"/>
      <c r="BG700" s="116"/>
      <c r="BH700" s="116"/>
      <c r="BI700" s="116"/>
      <c r="BJ700" s="116"/>
      <c r="BK700" s="116"/>
      <c r="BL700" s="116"/>
      <c r="BM700" s="116"/>
      <c r="BN700" s="116"/>
      <c r="BO700" s="116"/>
      <c r="BP700" s="116"/>
      <c r="BQ700" s="116"/>
      <c r="BR700" s="116"/>
      <c r="BS700" s="116"/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</row>
    <row r="701" spans="1:130" x14ac:dyDescent="0.3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116"/>
      <c r="AE701" s="116"/>
      <c r="AF701" s="116"/>
      <c r="AG701" s="116"/>
      <c r="AH701" s="116"/>
      <c r="AI701" s="116"/>
      <c r="AJ701" s="116"/>
      <c r="AK701" s="116"/>
      <c r="AL701" s="116"/>
      <c r="AM701" s="116"/>
      <c r="AN701" s="116"/>
      <c r="AO701" s="116"/>
      <c r="AP701" s="116"/>
      <c r="AQ701" s="116"/>
      <c r="AR701" s="116"/>
      <c r="AS701" s="116"/>
      <c r="AT701" s="116"/>
      <c r="AU701" s="116"/>
      <c r="AV701" s="116"/>
      <c r="AW701" s="116"/>
      <c r="AX701" s="116"/>
      <c r="AY701" s="116"/>
      <c r="AZ701" s="116"/>
      <c r="BA701" s="116"/>
      <c r="BB701" s="116"/>
      <c r="BC701" s="116"/>
      <c r="BD701" s="116"/>
      <c r="BE701" s="116"/>
      <c r="BF701" s="116"/>
      <c r="BG701" s="116"/>
      <c r="BH701" s="116"/>
      <c r="BI701" s="116"/>
      <c r="BJ701" s="116"/>
      <c r="BK701" s="116"/>
      <c r="BL701" s="116"/>
      <c r="BM701" s="116"/>
      <c r="BN701" s="116"/>
      <c r="BO701" s="116"/>
      <c r="BP701" s="116"/>
      <c r="BQ701" s="116"/>
      <c r="BR701" s="116"/>
      <c r="BS701" s="116"/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</row>
    <row r="702" spans="1:130" x14ac:dyDescent="0.3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116"/>
      <c r="AE702" s="116"/>
      <c r="AF702" s="116"/>
      <c r="AG702" s="116"/>
      <c r="AH702" s="116"/>
      <c r="AI702" s="116"/>
      <c r="AJ702" s="116"/>
      <c r="AK702" s="116"/>
      <c r="AL702" s="116"/>
      <c r="AM702" s="116"/>
      <c r="AN702" s="116"/>
      <c r="AO702" s="116"/>
      <c r="AP702" s="116"/>
      <c r="AQ702" s="116"/>
      <c r="AR702" s="116"/>
      <c r="AS702" s="116"/>
      <c r="AT702" s="116"/>
      <c r="AU702" s="116"/>
      <c r="AV702" s="116"/>
      <c r="AW702" s="116"/>
      <c r="AX702" s="116"/>
      <c r="AY702" s="116"/>
      <c r="AZ702" s="116"/>
      <c r="BA702" s="116"/>
      <c r="BB702" s="116"/>
      <c r="BC702" s="116"/>
      <c r="BD702" s="116"/>
      <c r="BE702" s="116"/>
      <c r="BF702" s="116"/>
      <c r="BG702" s="116"/>
      <c r="BH702" s="116"/>
      <c r="BI702" s="116"/>
      <c r="BJ702" s="116"/>
      <c r="BK702" s="116"/>
      <c r="BL702" s="116"/>
      <c r="BM702" s="116"/>
      <c r="BN702" s="116"/>
      <c r="BO702" s="116"/>
      <c r="BP702" s="116"/>
      <c r="BQ702" s="116"/>
      <c r="BR702" s="116"/>
      <c r="BS702" s="116"/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</row>
    <row r="703" spans="1:130" x14ac:dyDescent="0.3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  <c r="BD703" s="116"/>
      <c r="BE703" s="116"/>
      <c r="BF703" s="116"/>
      <c r="BG703" s="116"/>
      <c r="BH703" s="116"/>
      <c r="BI703" s="116"/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</row>
    <row r="704" spans="1:130" x14ac:dyDescent="0.3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116"/>
      <c r="AE704" s="116"/>
      <c r="AF704" s="116"/>
      <c r="AG704" s="116"/>
      <c r="AH704" s="116"/>
      <c r="AI704" s="116"/>
      <c r="AJ704" s="116"/>
      <c r="AK704" s="116"/>
      <c r="AL704" s="116"/>
      <c r="AM704" s="116"/>
      <c r="AN704" s="116"/>
      <c r="AO704" s="116"/>
      <c r="AP704" s="116"/>
      <c r="AQ704" s="116"/>
      <c r="AR704" s="116"/>
      <c r="AS704" s="116"/>
      <c r="AT704" s="116"/>
      <c r="AU704" s="116"/>
      <c r="AV704" s="116"/>
      <c r="AW704" s="116"/>
      <c r="AX704" s="116"/>
      <c r="AY704" s="116"/>
      <c r="AZ704" s="116"/>
      <c r="BA704" s="116"/>
      <c r="BB704" s="116"/>
      <c r="BC704" s="116"/>
      <c r="BD704" s="116"/>
      <c r="BE704" s="116"/>
      <c r="BF704" s="116"/>
      <c r="BG704" s="116"/>
      <c r="BH704" s="116"/>
      <c r="BI704" s="116"/>
      <c r="BJ704" s="116"/>
      <c r="BK704" s="116"/>
      <c r="BL704" s="116"/>
      <c r="BM704" s="116"/>
      <c r="BN704" s="116"/>
      <c r="BO704" s="116"/>
      <c r="BP704" s="116"/>
      <c r="BQ704" s="116"/>
      <c r="BR704" s="116"/>
      <c r="BS704" s="116"/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</row>
    <row r="705" spans="1:130" x14ac:dyDescent="0.3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116"/>
      <c r="AE705" s="116"/>
      <c r="AF705" s="116"/>
      <c r="AG705" s="116"/>
      <c r="AH705" s="116"/>
      <c r="AI705" s="116"/>
      <c r="AJ705" s="116"/>
      <c r="AK705" s="116"/>
      <c r="AL705" s="116"/>
      <c r="AM705" s="116"/>
      <c r="AN705" s="116"/>
      <c r="AO705" s="116"/>
      <c r="AP705" s="116"/>
      <c r="AQ705" s="116"/>
      <c r="AR705" s="116"/>
      <c r="AS705" s="116"/>
      <c r="AT705" s="116"/>
      <c r="AU705" s="116"/>
      <c r="AV705" s="116"/>
      <c r="AW705" s="116"/>
      <c r="AX705" s="116"/>
      <c r="AY705" s="116"/>
      <c r="AZ705" s="116"/>
      <c r="BA705" s="116"/>
      <c r="BB705" s="116"/>
      <c r="BC705" s="116"/>
      <c r="BD705" s="116"/>
      <c r="BE705" s="116"/>
      <c r="BF705" s="116"/>
      <c r="BG705" s="116"/>
      <c r="BH705" s="116"/>
      <c r="BI705" s="116"/>
      <c r="BJ705" s="116"/>
      <c r="BK705" s="116"/>
      <c r="BL705" s="116"/>
      <c r="BM705" s="116"/>
      <c r="BN705" s="116"/>
      <c r="BO705" s="116"/>
      <c r="BP705" s="116"/>
      <c r="BQ705" s="116"/>
      <c r="BR705" s="116"/>
      <c r="BS705" s="116"/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</row>
    <row r="706" spans="1:130" x14ac:dyDescent="0.3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116"/>
      <c r="AE706" s="116"/>
      <c r="AF706" s="116"/>
      <c r="AG706" s="116"/>
      <c r="AH706" s="116"/>
      <c r="AI706" s="116"/>
      <c r="AJ706" s="116"/>
      <c r="AK706" s="116"/>
      <c r="AL706" s="116"/>
      <c r="AM706" s="116"/>
      <c r="AN706" s="116"/>
      <c r="AO706" s="116"/>
      <c r="AP706" s="116"/>
      <c r="AQ706" s="116"/>
      <c r="AR706" s="116"/>
      <c r="AS706" s="116"/>
      <c r="AT706" s="116"/>
      <c r="AU706" s="116"/>
      <c r="AV706" s="116"/>
      <c r="AW706" s="116"/>
      <c r="AX706" s="116"/>
      <c r="AY706" s="116"/>
      <c r="AZ706" s="116"/>
      <c r="BA706" s="116"/>
      <c r="BB706" s="116"/>
      <c r="BC706" s="116"/>
      <c r="BD706" s="116"/>
      <c r="BE706" s="116"/>
      <c r="BF706" s="116"/>
      <c r="BG706" s="116"/>
      <c r="BH706" s="116"/>
      <c r="BI706" s="116"/>
      <c r="BJ706" s="116"/>
      <c r="BK706" s="116"/>
      <c r="BL706" s="116"/>
      <c r="BM706" s="116"/>
      <c r="BN706" s="116"/>
      <c r="BO706" s="116"/>
      <c r="BP706" s="116"/>
      <c r="BQ706" s="116"/>
      <c r="BR706" s="116"/>
      <c r="BS706" s="116"/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</row>
    <row r="707" spans="1:130" x14ac:dyDescent="0.3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116"/>
      <c r="AE707" s="116"/>
      <c r="AF707" s="116"/>
      <c r="AG707" s="116"/>
      <c r="AH707" s="116"/>
      <c r="AI707" s="116"/>
      <c r="AJ707" s="116"/>
      <c r="AK707" s="116"/>
      <c r="AL707" s="116"/>
      <c r="AM707" s="116"/>
      <c r="AN707" s="116"/>
      <c r="AO707" s="116"/>
      <c r="AP707" s="116"/>
      <c r="AQ707" s="116"/>
      <c r="AR707" s="116"/>
      <c r="AS707" s="116"/>
      <c r="AT707" s="116"/>
      <c r="AU707" s="116"/>
      <c r="AV707" s="116"/>
      <c r="AW707" s="116"/>
      <c r="AX707" s="116"/>
      <c r="AY707" s="116"/>
      <c r="AZ707" s="116"/>
      <c r="BA707" s="116"/>
      <c r="BB707" s="116"/>
      <c r="BC707" s="116"/>
      <c r="BD707" s="116"/>
      <c r="BE707" s="116"/>
      <c r="BF707" s="116"/>
      <c r="BG707" s="116"/>
      <c r="BH707" s="116"/>
      <c r="BI707" s="116"/>
      <c r="BJ707" s="116"/>
      <c r="BK707" s="116"/>
      <c r="BL707" s="116"/>
      <c r="BM707" s="116"/>
      <c r="BN707" s="116"/>
      <c r="BO707" s="116"/>
      <c r="BP707" s="116"/>
      <c r="BQ707" s="116"/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</row>
    <row r="708" spans="1:130" x14ac:dyDescent="0.3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116"/>
      <c r="AE708" s="116"/>
      <c r="AF708" s="116"/>
      <c r="AG708" s="116"/>
      <c r="AH708" s="116"/>
      <c r="AI708" s="116"/>
      <c r="AJ708" s="116"/>
      <c r="AK708" s="116"/>
      <c r="AL708" s="116"/>
      <c r="AM708" s="116"/>
      <c r="AN708" s="116"/>
      <c r="AO708" s="116"/>
      <c r="AP708" s="116"/>
      <c r="AQ708" s="116"/>
      <c r="AR708" s="116"/>
      <c r="AS708" s="116"/>
      <c r="AT708" s="116"/>
      <c r="AU708" s="116"/>
      <c r="AV708" s="116"/>
      <c r="AW708" s="116"/>
      <c r="AX708" s="116"/>
      <c r="AY708" s="116"/>
      <c r="AZ708" s="116"/>
      <c r="BA708" s="116"/>
      <c r="BB708" s="116"/>
      <c r="BC708" s="116"/>
      <c r="BD708" s="116"/>
      <c r="BE708" s="116"/>
      <c r="BF708" s="116"/>
      <c r="BG708" s="116"/>
      <c r="BH708" s="116"/>
      <c r="BI708" s="116"/>
      <c r="BJ708" s="116"/>
      <c r="BK708" s="116"/>
      <c r="BL708" s="116"/>
      <c r="BM708" s="116"/>
      <c r="BN708" s="116"/>
      <c r="BO708" s="116"/>
      <c r="BP708" s="116"/>
      <c r="BQ708" s="116"/>
      <c r="BR708" s="116"/>
      <c r="BS708" s="116"/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</row>
    <row r="709" spans="1:130" x14ac:dyDescent="0.3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  <c r="AI709" s="116"/>
      <c r="AJ709" s="116"/>
      <c r="AK709" s="116"/>
      <c r="AL709" s="116"/>
      <c r="AM709" s="116"/>
      <c r="AN709" s="116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  <c r="AZ709" s="116"/>
      <c r="BA709" s="116"/>
      <c r="BB709" s="116"/>
      <c r="BC709" s="116"/>
      <c r="BD709" s="116"/>
      <c r="BE709" s="116"/>
      <c r="BF709" s="116"/>
      <c r="BG709" s="116"/>
      <c r="BH709" s="116"/>
      <c r="BI709" s="116"/>
      <c r="BJ709" s="116"/>
      <c r="BK709" s="116"/>
      <c r="BL709" s="116"/>
      <c r="BM709" s="116"/>
      <c r="BN709" s="116"/>
      <c r="BO709" s="116"/>
      <c r="BP709" s="116"/>
      <c r="BQ709" s="116"/>
      <c r="BR709" s="116"/>
      <c r="BS709" s="116"/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</row>
    <row r="710" spans="1:130" x14ac:dyDescent="0.3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116"/>
      <c r="AE710" s="116"/>
      <c r="AF710" s="116"/>
      <c r="AG710" s="116"/>
      <c r="AH710" s="116"/>
      <c r="AI710" s="116"/>
      <c r="AJ710" s="116"/>
      <c r="AK710" s="116"/>
      <c r="AL710" s="116"/>
      <c r="AM710" s="116"/>
      <c r="AN710" s="116"/>
      <c r="AO710" s="116"/>
      <c r="AP710" s="116"/>
      <c r="AQ710" s="116"/>
      <c r="AR710" s="116"/>
      <c r="AS710" s="116"/>
      <c r="AT710" s="116"/>
      <c r="AU710" s="116"/>
      <c r="AV710" s="116"/>
      <c r="AW710" s="116"/>
      <c r="AX710" s="116"/>
      <c r="AY710" s="116"/>
      <c r="AZ710" s="116"/>
      <c r="BA710" s="116"/>
      <c r="BB710" s="116"/>
      <c r="BC710" s="116"/>
      <c r="BD710" s="116"/>
      <c r="BE710" s="116"/>
      <c r="BF710" s="116"/>
      <c r="BG710" s="116"/>
      <c r="BH710" s="116"/>
      <c r="BI710" s="116"/>
      <c r="BJ710" s="116"/>
      <c r="BK710" s="116"/>
      <c r="BL710" s="116"/>
      <c r="BM710" s="116"/>
      <c r="BN710" s="116"/>
      <c r="BO710" s="116"/>
      <c r="BP710" s="116"/>
      <c r="BQ710" s="116"/>
      <c r="BR710" s="116"/>
      <c r="BS710" s="116"/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</row>
    <row r="711" spans="1:130" x14ac:dyDescent="0.3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116"/>
      <c r="AE711" s="116"/>
      <c r="AF711" s="116"/>
      <c r="AG711" s="116"/>
      <c r="AH711" s="116"/>
      <c r="AI711" s="116"/>
      <c r="AJ711" s="116"/>
      <c r="AK711" s="116"/>
      <c r="AL711" s="116"/>
      <c r="AM711" s="116"/>
      <c r="AN711" s="116"/>
      <c r="AO711" s="116"/>
      <c r="AP711" s="116"/>
      <c r="AQ711" s="116"/>
      <c r="AR711" s="116"/>
      <c r="AS711" s="116"/>
      <c r="AT711" s="116"/>
      <c r="AU711" s="116"/>
      <c r="AV711" s="116"/>
      <c r="AW711" s="116"/>
      <c r="AX711" s="116"/>
      <c r="AY711" s="116"/>
      <c r="AZ711" s="116"/>
      <c r="BA711" s="116"/>
      <c r="BB711" s="116"/>
      <c r="BC711" s="116"/>
      <c r="BD711" s="116"/>
      <c r="BE711" s="116"/>
      <c r="BF711" s="116"/>
      <c r="BG711" s="116"/>
      <c r="BH711" s="116"/>
      <c r="BI711" s="116"/>
      <c r="BJ711" s="116"/>
      <c r="BK711" s="116"/>
      <c r="BL711" s="116"/>
      <c r="BM711" s="116"/>
      <c r="BN711" s="116"/>
      <c r="BO711" s="116"/>
      <c r="BP711" s="116"/>
      <c r="BQ711" s="116"/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</row>
    <row r="712" spans="1:130" x14ac:dyDescent="0.3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116"/>
      <c r="AE712" s="116"/>
      <c r="AF712" s="116"/>
      <c r="AG712" s="116"/>
      <c r="AH712" s="116"/>
      <c r="AI712" s="116"/>
      <c r="AJ712" s="116"/>
      <c r="AK712" s="116"/>
      <c r="AL712" s="116"/>
      <c r="AM712" s="116"/>
      <c r="AN712" s="116"/>
      <c r="AO712" s="116"/>
      <c r="AP712" s="116"/>
      <c r="AQ712" s="116"/>
      <c r="AR712" s="116"/>
      <c r="AS712" s="116"/>
      <c r="AT712" s="116"/>
      <c r="AU712" s="116"/>
      <c r="AV712" s="116"/>
      <c r="AW712" s="116"/>
      <c r="AX712" s="116"/>
      <c r="AY712" s="116"/>
      <c r="AZ712" s="116"/>
      <c r="BA712" s="116"/>
      <c r="BB712" s="116"/>
      <c r="BC712" s="116"/>
      <c r="BD712" s="116"/>
      <c r="BE712" s="116"/>
      <c r="BF712" s="116"/>
      <c r="BG712" s="116"/>
      <c r="BH712" s="116"/>
      <c r="BI712" s="116"/>
      <c r="BJ712" s="116"/>
      <c r="BK712" s="116"/>
      <c r="BL712" s="116"/>
      <c r="BM712" s="116"/>
      <c r="BN712" s="116"/>
      <c r="BO712" s="116"/>
      <c r="BP712" s="116"/>
      <c r="BQ712" s="116"/>
      <c r="BR712" s="116"/>
      <c r="BS712" s="116"/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</row>
    <row r="713" spans="1:130" x14ac:dyDescent="0.3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116"/>
      <c r="AE713" s="116"/>
      <c r="AF713" s="116"/>
      <c r="AG713" s="116"/>
      <c r="AH713" s="116"/>
      <c r="AI713" s="116"/>
      <c r="AJ713" s="116"/>
      <c r="AK713" s="116"/>
      <c r="AL713" s="116"/>
      <c r="AM713" s="116"/>
      <c r="AN713" s="116"/>
      <c r="AO713" s="116"/>
      <c r="AP713" s="116"/>
      <c r="AQ713" s="116"/>
      <c r="AR713" s="116"/>
      <c r="AS713" s="116"/>
      <c r="AT713" s="116"/>
      <c r="AU713" s="116"/>
      <c r="AV713" s="116"/>
      <c r="AW713" s="116"/>
      <c r="AX713" s="116"/>
      <c r="AY713" s="116"/>
      <c r="AZ713" s="116"/>
      <c r="BA713" s="116"/>
      <c r="BB713" s="116"/>
      <c r="BC713" s="116"/>
      <c r="BD713" s="116"/>
      <c r="BE713" s="116"/>
      <c r="BF713" s="116"/>
      <c r="BG713" s="116"/>
      <c r="BH713" s="116"/>
      <c r="BI713" s="116"/>
      <c r="BJ713" s="116"/>
      <c r="BK713" s="116"/>
      <c r="BL713" s="116"/>
      <c r="BM713" s="116"/>
      <c r="BN713" s="116"/>
      <c r="BO713" s="116"/>
      <c r="BP713" s="116"/>
      <c r="BQ713" s="116"/>
      <c r="BR713" s="116"/>
      <c r="BS713" s="116"/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</row>
    <row r="714" spans="1:130" x14ac:dyDescent="0.3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116"/>
      <c r="AE714" s="116"/>
      <c r="AF714" s="116"/>
      <c r="AG714" s="116"/>
      <c r="AH714" s="116"/>
      <c r="AI714" s="116"/>
      <c r="AJ714" s="116"/>
      <c r="AK714" s="116"/>
      <c r="AL714" s="116"/>
      <c r="AM714" s="116"/>
      <c r="AN714" s="116"/>
      <c r="AO714" s="116"/>
      <c r="AP714" s="116"/>
      <c r="AQ714" s="116"/>
      <c r="AR714" s="116"/>
      <c r="AS714" s="116"/>
      <c r="AT714" s="116"/>
      <c r="AU714" s="116"/>
      <c r="AV714" s="116"/>
      <c r="AW714" s="116"/>
      <c r="AX714" s="116"/>
      <c r="AY714" s="116"/>
      <c r="AZ714" s="116"/>
      <c r="BA714" s="116"/>
      <c r="BB714" s="116"/>
      <c r="BC714" s="116"/>
      <c r="BD714" s="116"/>
      <c r="BE714" s="116"/>
      <c r="BF714" s="116"/>
      <c r="BG714" s="116"/>
      <c r="BH714" s="116"/>
      <c r="BI714" s="116"/>
      <c r="BJ714" s="116"/>
      <c r="BK714" s="116"/>
      <c r="BL714" s="116"/>
      <c r="BM714" s="116"/>
      <c r="BN714" s="116"/>
      <c r="BO714" s="116"/>
      <c r="BP714" s="116"/>
      <c r="BQ714" s="116"/>
      <c r="BR714" s="116"/>
      <c r="BS714" s="116"/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</row>
    <row r="715" spans="1:130" x14ac:dyDescent="0.3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116"/>
      <c r="AE715" s="116"/>
      <c r="AF715" s="116"/>
      <c r="AG715" s="116"/>
      <c r="AH715" s="116"/>
      <c r="AI715" s="116"/>
      <c r="AJ715" s="116"/>
      <c r="AK715" s="116"/>
      <c r="AL715" s="116"/>
      <c r="AM715" s="116"/>
      <c r="AN715" s="116"/>
      <c r="AO715" s="116"/>
      <c r="AP715" s="116"/>
      <c r="AQ715" s="116"/>
      <c r="AR715" s="116"/>
      <c r="AS715" s="116"/>
      <c r="AT715" s="116"/>
      <c r="AU715" s="116"/>
      <c r="AV715" s="116"/>
      <c r="AW715" s="116"/>
      <c r="AX715" s="116"/>
      <c r="AY715" s="116"/>
      <c r="AZ715" s="116"/>
      <c r="BA715" s="116"/>
      <c r="BB715" s="116"/>
      <c r="BC715" s="116"/>
      <c r="BD715" s="116"/>
      <c r="BE715" s="116"/>
      <c r="BF715" s="116"/>
      <c r="BG715" s="116"/>
      <c r="BH715" s="116"/>
      <c r="BI715" s="116"/>
      <c r="BJ715" s="116"/>
      <c r="BK715" s="116"/>
      <c r="BL715" s="116"/>
      <c r="BM715" s="116"/>
      <c r="BN715" s="116"/>
      <c r="BO715" s="116"/>
      <c r="BP715" s="116"/>
      <c r="BQ715" s="116"/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</row>
    <row r="716" spans="1:130" x14ac:dyDescent="0.3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116"/>
      <c r="AE716" s="116"/>
      <c r="AF716" s="116"/>
      <c r="AG716" s="116"/>
      <c r="AH716" s="116"/>
      <c r="AI716" s="116"/>
      <c r="AJ716" s="116"/>
      <c r="AK716" s="116"/>
      <c r="AL716" s="116"/>
      <c r="AM716" s="116"/>
      <c r="AN716" s="116"/>
      <c r="AO716" s="116"/>
      <c r="AP716" s="116"/>
      <c r="AQ716" s="116"/>
      <c r="AR716" s="116"/>
      <c r="AS716" s="116"/>
      <c r="AT716" s="116"/>
      <c r="AU716" s="116"/>
      <c r="AV716" s="116"/>
      <c r="AW716" s="116"/>
      <c r="AX716" s="116"/>
      <c r="AY716" s="116"/>
      <c r="AZ716" s="116"/>
      <c r="BA716" s="116"/>
      <c r="BB716" s="116"/>
      <c r="BC716" s="116"/>
      <c r="BD716" s="116"/>
      <c r="BE716" s="116"/>
      <c r="BF716" s="116"/>
      <c r="BG716" s="116"/>
      <c r="BH716" s="116"/>
      <c r="BI716" s="116"/>
      <c r="BJ716" s="116"/>
      <c r="BK716" s="116"/>
      <c r="BL716" s="116"/>
      <c r="BM716" s="116"/>
      <c r="BN716" s="116"/>
      <c r="BO716" s="116"/>
      <c r="BP716" s="116"/>
      <c r="BQ716" s="116"/>
      <c r="BR716" s="116"/>
      <c r="BS716" s="116"/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</row>
    <row r="717" spans="1:130" x14ac:dyDescent="0.3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116"/>
      <c r="AE717" s="116"/>
      <c r="AF717" s="116"/>
      <c r="AG717" s="116"/>
      <c r="AH717" s="116"/>
      <c r="AI717" s="116"/>
      <c r="AJ717" s="116"/>
      <c r="AK717" s="116"/>
      <c r="AL717" s="116"/>
      <c r="AM717" s="116"/>
      <c r="AN717" s="116"/>
      <c r="AO717" s="116"/>
      <c r="AP717" s="116"/>
      <c r="AQ717" s="116"/>
      <c r="AR717" s="116"/>
      <c r="AS717" s="116"/>
      <c r="AT717" s="116"/>
      <c r="AU717" s="116"/>
      <c r="AV717" s="116"/>
      <c r="AW717" s="116"/>
      <c r="AX717" s="116"/>
      <c r="AY717" s="116"/>
      <c r="AZ717" s="116"/>
      <c r="BA717" s="116"/>
      <c r="BB717" s="116"/>
      <c r="BC717" s="116"/>
      <c r="BD717" s="116"/>
      <c r="BE717" s="116"/>
      <c r="BF717" s="116"/>
      <c r="BG717" s="116"/>
      <c r="BH717" s="116"/>
      <c r="BI717" s="116"/>
      <c r="BJ717" s="116"/>
      <c r="BK717" s="116"/>
      <c r="BL717" s="116"/>
      <c r="BM717" s="116"/>
      <c r="BN717" s="116"/>
      <c r="BO717" s="116"/>
      <c r="BP717" s="116"/>
      <c r="BQ717" s="116"/>
      <c r="BR717" s="116"/>
      <c r="BS717" s="116"/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</row>
    <row r="718" spans="1:130" x14ac:dyDescent="0.3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116"/>
      <c r="AE718" s="116"/>
      <c r="AF718" s="116"/>
      <c r="AG718" s="116"/>
      <c r="AH718" s="116"/>
      <c r="AI718" s="116"/>
      <c r="AJ718" s="116"/>
      <c r="AK718" s="116"/>
      <c r="AL718" s="116"/>
      <c r="AM718" s="116"/>
      <c r="AN718" s="116"/>
      <c r="AO718" s="116"/>
      <c r="AP718" s="116"/>
      <c r="AQ718" s="116"/>
      <c r="AR718" s="116"/>
      <c r="AS718" s="116"/>
      <c r="AT718" s="116"/>
      <c r="AU718" s="116"/>
      <c r="AV718" s="116"/>
      <c r="AW718" s="116"/>
      <c r="AX718" s="116"/>
      <c r="AY718" s="116"/>
      <c r="AZ718" s="116"/>
      <c r="BA718" s="116"/>
      <c r="BB718" s="116"/>
      <c r="BC718" s="116"/>
      <c r="BD718" s="116"/>
      <c r="BE718" s="116"/>
      <c r="BF718" s="116"/>
      <c r="BG718" s="116"/>
      <c r="BH718" s="116"/>
      <c r="BI718" s="116"/>
      <c r="BJ718" s="116"/>
      <c r="BK718" s="116"/>
      <c r="BL718" s="116"/>
      <c r="BM718" s="116"/>
      <c r="BN718" s="116"/>
      <c r="BO718" s="116"/>
      <c r="BP718" s="116"/>
      <c r="BQ718" s="116"/>
      <c r="BR718" s="116"/>
      <c r="BS718" s="116"/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</row>
    <row r="719" spans="1:130" x14ac:dyDescent="0.3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116"/>
      <c r="AE719" s="116"/>
      <c r="AF719" s="116"/>
      <c r="AG719" s="116"/>
      <c r="AH719" s="116"/>
      <c r="AI719" s="116"/>
      <c r="AJ719" s="116"/>
      <c r="AK719" s="116"/>
      <c r="AL719" s="116"/>
      <c r="AM719" s="116"/>
      <c r="AN719" s="116"/>
      <c r="AO719" s="116"/>
      <c r="AP719" s="116"/>
      <c r="AQ719" s="116"/>
      <c r="AR719" s="116"/>
      <c r="AS719" s="116"/>
      <c r="AT719" s="116"/>
      <c r="AU719" s="116"/>
      <c r="AV719" s="116"/>
      <c r="AW719" s="116"/>
      <c r="AX719" s="116"/>
      <c r="AY719" s="116"/>
      <c r="AZ719" s="116"/>
      <c r="BA719" s="116"/>
      <c r="BB719" s="116"/>
      <c r="BC719" s="116"/>
      <c r="BD719" s="116"/>
      <c r="BE719" s="116"/>
      <c r="BF719" s="116"/>
      <c r="BG719" s="116"/>
      <c r="BH719" s="116"/>
      <c r="BI719" s="116"/>
      <c r="BJ719" s="116"/>
      <c r="BK719" s="116"/>
      <c r="BL719" s="116"/>
      <c r="BM719" s="116"/>
      <c r="BN719" s="116"/>
      <c r="BO719" s="116"/>
      <c r="BP719" s="116"/>
      <c r="BQ719" s="116"/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</row>
    <row r="720" spans="1:130" x14ac:dyDescent="0.3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116"/>
      <c r="AE720" s="116"/>
      <c r="AF720" s="116"/>
      <c r="AG720" s="116"/>
      <c r="AH720" s="116"/>
      <c r="AI720" s="116"/>
      <c r="AJ720" s="116"/>
      <c r="AK720" s="116"/>
      <c r="AL720" s="116"/>
      <c r="AM720" s="116"/>
      <c r="AN720" s="116"/>
      <c r="AO720" s="116"/>
      <c r="AP720" s="116"/>
      <c r="AQ720" s="116"/>
      <c r="AR720" s="116"/>
      <c r="AS720" s="116"/>
      <c r="AT720" s="116"/>
      <c r="AU720" s="116"/>
      <c r="AV720" s="116"/>
      <c r="AW720" s="116"/>
      <c r="AX720" s="116"/>
      <c r="AY720" s="116"/>
      <c r="AZ720" s="116"/>
      <c r="BA720" s="116"/>
      <c r="BB720" s="116"/>
      <c r="BC720" s="116"/>
      <c r="BD720" s="116"/>
      <c r="BE720" s="116"/>
      <c r="BF720" s="116"/>
      <c r="BG720" s="116"/>
      <c r="BH720" s="116"/>
      <c r="BI720" s="116"/>
      <c r="BJ720" s="116"/>
      <c r="BK720" s="116"/>
      <c r="BL720" s="116"/>
      <c r="BM720" s="116"/>
      <c r="BN720" s="116"/>
      <c r="BO720" s="116"/>
      <c r="BP720" s="116"/>
      <c r="BQ720" s="116"/>
      <c r="BR720" s="116"/>
      <c r="BS720" s="116"/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</row>
    <row r="721" spans="1:130" x14ac:dyDescent="0.3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116"/>
      <c r="AE721" s="116"/>
      <c r="AF721" s="116"/>
      <c r="AG721" s="116"/>
      <c r="AH721" s="116"/>
      <c r="AI721" s="116"/>
      <c r="AJ721" s="116"/>
      <c r="AK721" s="116"/>
      <c r="AL721" s="116"/>
      <c r="AM721" s="116"/>
      <c r="AN721" s="116"/>
      <c r="AO721" s="116"/>
      <c r="AP721" s="116"/>
      <c r="AQ721" s="116"/>
      <c r="AR721" s="116"/>
      <c r="AS721" s="116"/>
      <c r="AT721" s="116"/>
      <c r="AU721" s="116"/>
      <c r="AV721" s="116"/>
      <c r="AW721" s="116"/>
      <c r="AX721" s="116"/>
      <c r="AY721" s="116"/>
      <c r="AZ721" s="116"/>
      <c r="BA721" s="116"/>
      <c r="BB721" s="116"/>
      <c r="BC721" s="116"/>
      <c r="BD721" s="116"/>
      <c r="BE721" s="116"/>
      <c r="BF721" s="116"/>
      <c r="BG721" s="116"/>
      <c r="BH721" s="116"/>
      <c r="BI721" s="116"/>
      <c r="BJ721" s="116"/>
      <c r="BK721" s="116"/>
      <c r="BL721" s="116"/>
      <c r="BM721" s="116"/>
      <c r="BN721" s="116"/>
      <c r="BO721" s="116"/>
      <c r="BP721" s="116"/>
      <c r="BQ721" s="116"/>
      <c r="BR721" s="116"/>
      <c r="BS721" s="116"/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</row>
    <row r="722" spans="1:130" x14ac:dyDescent="0.3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116"/>
      <c r="AE722" s="116"/>
      <c r="AF722" s="116"/>
      <c r="AG722" s="116"/>
      <c r="AH722" s="116"/>
      <c r="AI722" s="116"/>
      <c r="AJ722" s="116"/>
      <c r="AK722" s="116"/>
      <c r="AL722" s="116"/>
      <c r="AM722" s="116"/>
      <c r="AN722" s="116"/>
      <c r="AO722" s="116"/>
      <c r="AP722" s="116"/>
      <c r="AQ722" s="116"/>
      <c r="AR722" s="116"/>
      <c r="AS722" s="116"/>
      <c r="AT722" s="116"/>
      <c r="AU722" s="116"/>
      <c r="AV722" s="116"/>
      <c r="AW722" s="116"/>
      <c r="AX722" s="116"/>
      <c r="AY722" s="116"/>
      <c r="AZ722" s="116"/>
      <c r="BA722" s="116"/>
      <c r="BB722" s="116"/>
      <c r="BC722" s="116"/>
      <c r="BD722" s="116"/>
      <c r="BE722" s="116"/>
      <c r="BF722" s="116"/>
      <c r="BG722" s="116"/>
      <c r="BH722" s="116"/>
      <c r="BI722" s="116"/>
      <c r="BJ722" s="116"/>
      <c r="BK722" s="116"/>
      <c r="BL722" s="116"/>
      <c r="BM722" s="116"/>
      <c r="BN722" s="116"/>
      <c r="BO722" s="116"/>
      <c r="BP722" s="116"/>
      <c r="BQ722" s="116"/>
      <c r="BR722" s="116"/>
      <c r="BS722" s="116"/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</row>
    <row r="723" spans="1:130" x14ac:dyDescent="0.3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116"/>
      <c r="AE723" s="116"/>
      <c r="AF723" s="116"/>
      <c r="AG723" s="116"/>
      <c r="AH723" s="116"/>
      <c r="AI723" s="116"/>
      <c r="AJ723" s="116"/>
      <c r="AK723" s="116"/>
      <c r="AL723" s="116"/>
      <c r="AM723" s="116"/>
      <c r="AN723" s="116"/>
      <c r="AO723" s="116"/>
      <c r="AP723" s="116"/>
      <c r="AQ723" s="116"/>
      <c r="AR723" s="116"/>
      <c r="AS723" s="116"/>
      <c r="AT723" s="116"/>
      <c r="AU723" s="116"/>
      <c r="AV723" s="116"/>
      <c r="AW723" s="116"/>
      <c r="AX723" s="116"/>
      <c r="AY723" s="116"/>
      <c r="AZ723" s="116"/>
      <c r="BA723" s="116"/>
      <c r="BB723" s="116"/>
      <c r="BC723" s="116"/>
      <c r="BD723" s="116"/>
      <c r="BE723" s="116"/>
      <c r="BF723" s="116"/>
      <c r="BG723" s="116"/>
      <c r="BH723" s="116"/>
      <c r="BI723" s="116"/>
      <c r="BJ723" s="116"/>
      <c r="BK723" s="116"/>
      <c r="BL723" s="116"/>
      <c r="BM723" s="116"/>
      <c r="BN723" s="116"/>
      <c r="BO723" s="116"/>
      <c r="BP723" s="116"/>
      <c r="BQ723" s="116"/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</row>
    <row r="724" spans="1:130" x14ac:dyDescent="0.3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116"/>
      <c r="AE724" s="116"/>
      <c r="AF724" s="116"/>
      <c r="AG724" s="116"/>
      <c r="AH724" s="116"/>
      <c r="AI724" s="116"/>
      <c r="AJ724" s="116"/>
      <c r="AK724" s="116"/>
      <c r="AL724" s="116"/>
      <c r="AM724" s="116"/>
      <c r="AN724" s="116"/>
      <c r="AO724" s="116"/>
      <c r="AP724" s="116"/>
      <c r="AQ724" s="116"/>
      <c r="AR724" s="116"/>
      <c r="AS724" s="116"/>
      <c r="AT724" s="116"/>
      <c r="AU724" s="116"/>
      <c r="AV724" s="116"/>
      <c r="AW724" s="116"/>
      <c r="AX724" s="116"/>
      <c r="AY724" s="116"/>
      <c r="AZ724" s="116"/>
      <c r="BA724" s="116"/>
      <c r="BB724" s="116"/>
      <c r="BC724" s="116"/>
      <c r="BD724" s="116"/>
      <c r="BE724" s="116"/>
      <c r="BF724" s="116"/>
      <c r="BG724" s="116"/>
      <c r="BH724" s="116"/>
      <c r="BI724" s="116"/>
      <c r="BJ724" s="116"/>
      <c r="BK724" s="116"/>
      <c r="BL724" s="116"/>
      <c r="BM724" s="116"/>
      <c r="BN724" s="116"/>
      <c r="BO724" s="116"/>
      <c r="BP724" s="116"/>
      <c r="BQ724" s="116"/>
      <c r="BR724" s="116"/>
      <c r="BS724" s="116"/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</row>
    <row r="725" spans="1:130" x14ac:dyDescent="0.3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116"/>
      <c r="AE725" s="116"/>
      <c r="AF725" s="116"/>
      <c r="AG725" s="116"/>
      <c r="AH725" s="116"/>
      <c r="AI725" s="116"/>
      <c r="AJ725" s="116"/>
      <c r="AK725" s="116"/>
      <c r="AL725" s="116"/>
      <c r="AM725" s="116"/>
      <c r="AN725" s="116"/>
      <c r="AO725" s="116"/>
      <c r="AP725" s="116"/>
      <c r="AQ725" s="116"/>
      <c r="AR725" s="116"/>
      <c r="AS725" s="116"/>
      <c r="AT725" s="116"/>
      <c r="AU725" s="116"/>
      <c r="AV725" s="116"/>
      <c r="AW725" s="116"/>
      <c r="AX725" s="116"/>
      <c r="AY725" s="116"/>
      <c r="AZ725" s="116"/>
      <c r="BA725" s="116"/>
      <c r="BB725" s="116"/>
      <c r="BC725" s="116"/>
      <c r="BD725" s="116"/>
      <c r="BE725" s="116"/>
      <c r="BF725" s="116"/>
      <c r="BG725" s="116"/>
      <c r="BH725" s="116"/>
      <c r="BI725" s="116"/>
      <c r="BJ725" s="116"/>
      <c r="BK725" s="116"/>
      <c r="BL725" s="116"/>
      <c r="BM725" s="116"/>
      <c r="BN725" s="116"/>
      <c r="BO725" s="116"/>
      <c r="BP725" s="116"/>
      <c r="BQ725" s="116"/>
      <c r="BR725" s="116"/>
      <c r="BS725" s="116"/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</row>
    <row r="726" spans="1:130" x14ac:dyDescent="0.3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116"/>
      <c r="AE726" s="116"/>
      <c r="AF726" s="116"/>
      <c r="AG726" s="116"/>
      <c r="AH726" s="116"/>
      <c r="AI726" s="116"/>
      <c r="AJ726" s="116"/>
      <c r="AK726" s="116"/>
      <c r="AL726" s="116"/>
      <c r="AM726" s="116"/>
      <c r="AN726" s="116"/>
      <c r="AO726" s="116"/>
      <c r="AP726" s="116"/>
      <c r="AQ726" s="116"/>
      <c r="AR726" s="116"/>
      <c r="AS726" s="116"/>
      <c r="AT726" s="116"/>
      <c r="AU726" s="116"/>
      <c r="AV726" s="116"/>
      <c r="AW726" s="116"/>
      <c r="AX726" s="116"/>
      <c r="AY726" s="116"/>
      <c r="AZ726" s="116"/>
      <c r="BA726" s="116"/>
      <c r="BB726" s="116"/>
      <c r="BC726" s="116"/>
      <c r="BD726" s="116"/>
      <c r="BE726" s="116"/>
      <c r="BF726" s="116"/>
      <c r="BG726" s="116"/>
      <c r="BH726" s="116"/>
      <c r="BI726" s="116"/>
      <c r="BJ726" s="116"/>
      <c r="BK726" s="116"/>
      <c r="BL726" s="116"/>
      <c r="BM726" s="116"/>
      <c r="BN726" s="116"/>
      <c r="BO726" s="116"/>
      <c r="BP726" s="116"/>
      <c r="BQ726" s="116"/>
      <c r="BR726" s="116"/>
      <c r="BS726" s="116"/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</row>
    <row r="727" spans="1:130" x14ac:dyDescent="0.3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  <c r="AE727" s="116"/>
      <c r="AF727" s="116"/>
      <c r="AG727" s="116"/>
      <c r="AH727" s="116"/>
      <c r="AI727" s="116"/>
      <c r="AJ727" s="116"/>
      <c r="AK727" s="116"/>
      <c r="AL727" s="116"/>
      <c r="AM727" s="116"/>
      <c r="AN727" s="116"/>
      <c r="AO727" s="116"/>
      <c r="AP727" s="116"/>
      <c r="AQ727" s="116"/>
      <c r="AR727" s="116"/>
      <c r="AS727" s="116"/>
      <c r="AT727" s="116"/>
      <c r="AU727" s="116"/>
      <c r="AV727" s="116"/>
      <c r="AW727" s="116"/>
      <c r="AX727" s="116"/>
      <c r="AY727" s="116"/>
      <c r="AZ727" s="116"/>
      <c r="BA727" s="116"/>
      <c r="BB727" s="116"/>
      <c r="BC727" s="116"/>
      <c r="BD727" s="116"/>
      <c r="BE727" s="116"/>
      <c r="BF727" s="116"/>
      <c r="BG727" s="116"/>
      <c r="BH727" s="116"/>
      <c r="BI727" s="116"/>
      <c r="BJ727" s="116"/>
      <c r="BK727" s="116"/>
      <c r="BL727" s="116"/>
      <c r="BM727" s="116"/>
      <c r="BN727" s="116"/>
      <c r="BO727" s="116"/>
      <c r="BP727" s="116"/>
      <c r="BQ727" s="116"/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</row>
    <row r="728" spans="1:130" x14ac:dyDescent="0.3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116"/>
      <c r="AE728" s="116"/>
      <c r="AF728" s="116"/>
      <c r="AG728" s="116"/>
      <c r="AH728" s="116"/>
      <c r="AI728" s="116"/>
      <c r="AJ728" s="116"/>
      <c r="AK728" s="116"/>
      <c r="AL728" s="116"/>
      <c r="AM728" s="116"/>
      <c r="AN728" s="116"/>
      <c r="AO728" s="116"/>
      <c r="AP728" s="116"/>
      <c r="AQ728" s="116"/>
      <c r="AR728" s="116"/>
      <c r="AS728" s="116"/>
      <c r="AT728" s="116"/>
      <c r="AU728" s="116"/>
      <c r="AV728" s="116"/>
      <c r="AW728" s="116"/>
      <c r="AX728" s="116"/>
      <c r="AY728" s="116"/>
      <c r="AZ728" s="116"/>
      <c r="BA728" s="116"/>
      <c r="BB728" s="116"/>
      <c r="BC728" s="116"/>
      <c r="BD728" s="116"/>
      <c r="BE728" s="116"/>
      <c r="BF728" s="116"/>
      <c r="BG728" s="116"/>
      <c r="BH728" s="116"/>
      <c r="BI728" s="116"/>
      <c r="BJ728" s="116"/>
      <c r="BK728" s="116"/>
      <c r="BL728" s="116"/>
      <c r="BM728" s="116"/>
      <c r="BN728" s="116"/>
      <c r="BO728" s="116"/>
      <c r="BP728" s="116"/>
      <c r="BQ728" s="116"/>
      <c r="BR728" s="116"/>
      <c r="BS728" s="116"/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</row>
    <row r="729" spans="1:130" x14ac:dyDescent="0.3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116"/>
      <c r="AE729" s="116"/>
      <c r="AF729" s="116"/>
      <c r="AG729" s="116"/>
      <c r="AH729" s="116"/>
      <c r="AI729" s="116"/>
      <c r="AJ729" s="116"/>
      <c r="AK729" s="116"/>
      <c r="AL729" s="116"/>
      <c r="AM729" s="116"/>
      <c r="AN729" s="116"/>
      <c r="AO729" s="116"/>
      <c r="AP729" s="116"/>
      <c r="AQ729" s="116"/>
      <c r="AR729" s="116"/>
      <c r="AS729" s="116"/>
      <c r="AT729" s="116"/>
      <c r="AU729" s="116"/>
      <c r="AV729" s="116"/>
      <c r="AW729" s="116"/>
      <c r="AX729" s="116"/>
      <c r="AY729" s="116"/>
      <c r="AZ729" s="116"/>
      <c r="BA729" s="116"/>
      <c r="BB729" s="116"/>
      <c r="BC729" s="116"/>
      <c r="BD729" s="116"/>
      <c r="BE729" s="116"/>
      <c r="BF729" s="116"/>
      <c r="BG729" s="116"/>
      <c r="BH729" s="116"/>
      <c r="BI729" s="116"/>
      <c r="BJ729" s="116"/>
      <c r="BK729" s="116"/>
      <c r="BL729" s="116"/>
      <c r="BM729" s="116"/>
      <c r="BN729" s="116"/>
      <c r="BO729" s="116"/>
      <c r="BP729" s="116"/>
      <c r="BQ729" s="116"/>
      <c r="BR729" s="116"/>
      <c r="BS729" s="116"/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</row>
    <row r="730" spans="1:130" x14ac:dyDescent="0.3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116"/>
      <c r="AE730" s="116"/>
      <c r="AF730" s="116"/>
      <c r="AG730" s="116"/>
      <c r="AH730" s="116"/>
      <c r="AI730" s="116"/>
      <c r="AJ730" s="116"/>
      <c r="AK730" s="116"/>
      <c r="AL730" s="116"/>
      <c r="AM730" s="116"/>
      <c r="AN730" s="116"/>
      <c r="AO730" s="116"/>
      <c r="AP730" s="116"/>
      <c r="AQ730" s="116"/>
      <c r="AR730" s="116"/>
      <c r="AS730" s="116"/>
      <c r="AT730" s="116"/>
      <c r="AU730" s="116"/>
      <c r="AV730" s="116"/>
      <c r="AW730" s="116"/>
      <c r="AX730" s="116"/>
      <c r="AY730" s="116"/>
      <c r="AZ730" s="116"/>
      <c r="BA730" s="116"/>
      <c r="BB730" s="116"/>
      <c r="BC730" s="116"/>
      <c r="BD730" s="116"/>
      <c r="BE730" s="116"/>
      <c r="BF730" s="116"/>
      <c r="BG730" s="116"/>
      <c r="BH730" s="116"/>
      <c r="BI730" s="116"/>
      <c r="BJ730" s="116"/>
      <c r="BK730" s="116"/>
      <c r="BL730" s="116"/>
      <c r="BM730" s="116"/>
      <c r="BN730" s="116"/>
      <c r="BO730" s="116"/>
      <c r="BP730" s="116"/>
      <c r="BQ730" s="116"/>
      <c r="BR730" s="116"/>
      <c r="BS730" s="116"/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</row>
    <row r="731" spans="1:130" x14ac:dyDescent="0.3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116"/>
      <c r="AE731" s="116"/>
      <c r="AF731" s="116"/>
      <c r="AG731" s="116"/>
      <c r="AH731" s="116"/>
      <c r="AI731" s="116"/>
      <c r="AJ731" s="116"/>
      <c r="AK731" s="116"/>
      <c r="AL731" s="116"/>
      <c r="AM731" s="116"/>
      <c r="AN731" s="116"/>
      <c r="AO731" s="116"/>
      <c r="AP731" s="116"/>
      <c r="AQ731" s="116"/>
      <c r="AR731" s="116"/>
      <c r="AS731" s="116"/>
      <c r="AT731" s="116"/>
      <c r="AU731" s="116"/>
      <c r="AV731" s="116"/>
      <c r="AW731" s="116"/>
      <c r="AX731" s="116"/>
      <c r="AY731" s="116"/>
      <c r="AZ731" s="116"/>
      <c r="BA731" s="116"/>
      <c r="BB731" s="116"/>
      <c r="BC731" s="116"/>
      <c r="BD731" s="116"/>
      <c r="BE731" s="116"/>
      <c r="BF731" s="116"/>
      <c r="BG731" s="116"/>
      <c r="BH731" s="116"/>
      <c r="BI731" s="116"/>
      <c r="BJ731" s="116"/>
      <c r="BK731" s="116"/>
      <c r="BL731" s="116"/>
      <c r="BM731" s="116"/>
      <c r="BN731" s="116"/>
      <c r="BO731" s="116"/>
      <c r="BP731" s="116"/>
      <c r="BQ731" s="116"/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</row>
    <row r="732" spans="1:130" x14ac:dyDescent="0.3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116"/>
      <c r="AE732" s="116"/>
      <c r="AF732" s="116"/>
      <c r="AG732" s="116"/>
      <c r="AH732" s="116"/>
      <c r="AI732" s="116"/>
      <c r="AJ732" s="116"/>
      <c r="AK732" s="116"/>
      <c r="AL732" s="116"/>
      <c r="AM732" s="116"/>
      <c r="AN732" s="116"/>
      <c r="AO732" s="116"/>
      <c r="AP732" s="116"/>
      <c r="AQ732" s="116"/>
      <c r="AR732" s="116"/>
      <c r="AS732" s="116"/>
      <c r="AT732" s="116"/>
      <c r="AU732" s="116"/>
      <c r="AV732" s="116"/>
      <c r="AW732" s="116"/>
      <c r="AX732" s="116"/>
      <c r="AY732" s="116"/>
      <c r="AZ732" s="116"/>
      <c r="BA732" s="116"/>
      <c r="BB732" s="116"/>
      <c r="BC732" s="116"/>
      <c r="BD732" s="116"/>
      <c r="BE732" s="116"/>
      <c r="BF732" s="116"/>
      <c r="BG732" s="116"/>
      <c r="BH732" s="116"/>
      <c r="BI732" s="116"/>
      <c r="BJ732" s="116"/>
      <c r="BK732" s="116"/>
      <c r="BL732" s="116"/>
      <c r="BM732" s="116"/>
      <c r="BN732" s="116"/>
      <c r="BO732" s="116"/>
      <c r="BP732" s="116"/>
      <c r="BQ732" s="116"/>
      <c r="BR732" s="116"/>
      <c r="BS732" s="116"/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</row>
    <row r="733" spans="1:130" x14ac:dyDescent="0.3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116"/>
      <c r="AE733" s="116"/>
      <c r="AF733" s="116"/>
      <c r="AG733" s="116"/>
      <c r="AH733" s="116"/>
      <c r="AI733" s="116"/>
      <c r="AJ733" s="116"/>
      <c r="AK733" s="116"/>
      <c r="AL733" s="116"/>
      <c r="AM733" s="116"/>
      <c r="AN733" s="116"/>
      <c r="AO733" s="116"/>
      <c r="AP733" s="116"/>
      <c r="AQ733" s="116"/>
      <c r="AR733" s="116"/>
      <c r="AS733" s="116"/>
      <c r="AT733" s="116"/>
      <c r="AU733" s="116"/>
      <c r="AV733" s="116"/>
      <c r="AW733" s="116"/>
      <c r="AX733" s="116"/>
      <c r="AY733" s="116"/>
      <c r="AZ733" s="116"/>
      <c r="BA733" s="116"/>
      <c r="BB733" s="116"/>
      <c r="BC733" s="116"/>
      <c r="BD733" s="116"/>
      <c r="BE733" s="116"/>
      <c r="BF733" s="116"/>
      <c r="BG733" s="116"/>
      <c r="BH733" s="116"/>
      <c r="BI733" s="116"/>
      <c r="BJ733" s="116"/>
      <c r="BK733" s="116"/>
      <c r="BL733" s="116"/>
      <c r="BM733" s="116"/>
      <c r="BN733" s="116"/>
      <c r="BO733" s="116"/>
      <c r="BP733" s="116"/>
      <c r="BQ733" s="116"/>
      <c r="BR733" s="116"/>
      <c r="BS733" s="116"/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</row>
    <row r="734" spans="1:130" x14ac:dyDescent="0.3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116"/>
      <c r="AE734" s="116"/>
      <c r="AF734" s="116"/>
      <c r="AG734" s="116"/>
      <c r="AH734" s="116"/>
      <c r="AI734" s="116"/>
      <c r="AJ734" s="116"/>
      <c r="AK734" s="116"/>
      <c r="AL734" s="116"/>
      <c r="AM734" s="116"/>
      <c r="AN734" s="116"/>
      <c r="AO734" s="116"/>
      <c r="AP734" s="116"/>
      <c r="AQ734" s="116"/>
      <c r="AR734" s="116"/>
      <c r="AS734" s="116"/>
      <c r="AT734" s="116"/>
      <c r="AU734" s="116"/>
      <c r="AV734" s="116"/>
      <c r="AW734" s="116"/>
      <c r="AX734" s="116"/>
      <c r="AY734" s="116"/>
      <c r="AZ734" s="116"/>
      <c r="BA734" s="116"/>
      <c r="BB734" s="116"/>
      <c r="BC734" s="116"/>
      <c r="BD734" s="116"/>
      <c r="BE734" s="116"/>
      <c r="BF734" s="116"/>
      <c r="BG734" s="116"/>
      <c r="BH734" s="116"/>
      <c r="BI734" s="116"/>
      <c r="BJ734" s="116"/>
      <c r="BK734" s="116"/>
      <c r="BL734" s="116"/>
      <c r="BM734" s="116"/>
      <c r="BN734" s="116"/>
      <c r="BO734" s="116"/>
      <c r="BP734" s="116"/>
      <c r="BQ734" s="116"/>
      <c r="BR734" s="116"/>
      <c r="BS734" s="116"/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</row>
    <row r="735" spans="1:130" x14ac:dyDescent="0.3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116"/>
      <c r="AE735" s="116"/>
      <c r="AF735" s="116"/>
      <c r="AG735" s="116"/>
      <c r="AH735" s="116"/>
      <c r="AI735" s="116"/>
      <c r="AJ735" s="116"/>
      <c r="AK735" s="116"/>
      <c r="AL735" s="116"/>
      <c r="AM735" s="116"/>
      <c r="AN735" s="116"/>
      <c r="AO735" s="116"/>
      <c r="AP735" s="116"/>
      <c r="AQ735" s="116"/>
      <c r="AR735" s="116"/>
      <c r="AS735" s="116"/>
      <c r="AT735" s="116"/>
      <c r="AU735" s="116"/>
      <c r="AV735" s="116"/>
      <c r="AW735" s="116"/>
      <c r="AX735" s="116"/>
      <c r="AY735" s="116"/>
      <c r="AZ735" s="116"/>
      <c r="BA735" s="116"/>
      <c r="BB735" s="116"/>
      <c r="BC735" s="116"/>
      <c r="BD735" s="116"/>
      <c r="BE735" s="116"/>
      <c r="BF735" s="116"/>
      <c r="BG735" s="116"/>
      <c r="BH735" s="116"/>
      <c r="BI735" s="116"/>
      <c r="BJ735" s="116"/>
      <c r="BK735" s="116"/>
      <c r="BL735" s="116"/>
      <c r="BM735" s="116"/>
      <c r="BN735" s="116"/>
      <c r="BO735" s="116"/>
      <c r="BP735" s="116"/>
      <c r="BQ735" s="116"/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</row>
    <row r="736" spans="1:130" x14ac:dyDescent="0.3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116"/>
      <c r="AE736" s="116"/>
      <c r="AF736" s="116"/>
      <c r="AG736" s="116"/>
      <c r="AH736" s="116"/>
      <c r="AI736" s="116"/>
      <c r="AJ736" s="116"/>
      <c r="AK736" s="116"/>
      <c r="AL736" s="116"/>
      <c r="AM736" s="116"/>
      <c r="AN736" s="116"/>
      <c r="AO736" s="116"/>
      <c r="AP736" s="116"/>
      <c r="AQ736" s="116"/>
      <c r="AR736" s="116"/>
      <c r="AS736" s="116"/>
      <c r="AT736" s="116"/>
      <c r="AU736" s="116"/>
      <c r="AV736" s="116"/>
      <c r="AW736" s="116"/>
      <c r="AX736" s="116"/>
      <c r="AY736" s="116"/>
      <c r="AZ736" s="116"/>
      <c r="BA736" s="116"/>
      <c r="BB736" s="116"/>
      <c r="BC736" s="116"/>
      <c r="BD736" s="116"/>
      <c r="BE736" s="116"/>
      <c r="BF736" s="116"/>
      <c r="BG736" s="116"/>
      <c r="BH736" s="116"/>
      <c r="BI736" s="116"/>
      <c r="BJ736" s="116"/>
      <c r="BK736" s="116"/>
      <c r="BL736" s="116"/>
      <c r="BM736" s="116"/>
      <c r="BN736" s="116"/>
      <c r="BO736" s="116"/>
      <c r="BP736" s="116"/>
      <c r="BQ736" s="116"/>
      <c r="BR736" s="116"/>
      <c r="BS736" s="116"/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</row>
    <row r="737" spans="1:130" x14ac:dyDescent="0.3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116"/>
      <c r="AE737" s="116"/>
      <c r="AF737" s="116"/>
      <c r="AG737" s="116"/>
      <c r="AH737" s="116"/>
      <c r="AI737" s="116"/>
      <c r="AJ737" s="116"/>
      <c r="AK737" s="116"/>
      <c r="AL737" s="116"/>
      <c r="AM737" s="116"/>
      <c r="AN737" s="116"/>
      <c r="AO737" s="116"/>
      <c r="AP737" s="116"/>
      <c r="AQ737" s="116"/>
      <c r="AR737" s="116"/>
      <c r="AS737" s="116"/>
      <c r="AT737" s="116"/>
      <c r="AU737" s="116"/>
      <c r="AV737" s="116"/>
      <c r="AW737" s="116"/>
      <c r="AX737" s="116"/>
      <c r="AY737" s="116"/>
      <c r="AZ737" s="116"/>
      <c r="BA737" s="116"/>
      <c r="BB737" s="116"/>
      <c r="BC737" s="116"/>
      <c r="BD737" s="116"/>
      <c r="BE737" s="116"/>
      <c r="BF737" s="116"/>
      <c r="BG737" s="116"/>
      <c r="BH737" s="116"/>
      <c r="BI737" s="116"/>
      <c r="BJ737" s="116"/>
      <c r="BK737" s="116"/>
      <c r="BL737" s="116"/>
      <c r="BM737" s="116"/>
      <c r="BN737" s="116"/>
      <c r="BO737" s="116"/>
      <c r="BP737" s="116"/>
      <c r="BQ737" s="116"/>
      <c r="BR737" s="116"/>
      <c r="BS737" s="116"/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</row>
    <row r="738" spans="1:130" x14ac:dyDescent="0.3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116"/>
      <c r="AE738" s="116"/>
      <c r="AF738" s="116"/>
      <c r="AG738" s="116"/>
      <c r="AH738" s="116"/>
      <c r="AI738" s="116"/>
      <c r="AJ738" s="116"/>
      <c r="AK738" s="116"/>
      <c r="AL738" s="116"/>
      <c r="AM738" s="116"/>
      <c r="AN738" s="116"/>
      <c r="AO738" s="116"/>
      <c r="AP738" s="116"/>
      <c r="AQ738" s="116"/>
      <c r="AR738" s="116"/>
      <c r="AS738" s="116"/>
      <c r="AT738" s="116"/>
      <c r="AU738" s="116"/>
      <c r="AV738" s="116"/>
      <c r="AW738" s="116"/>
      <c r="AX738" s="116"/>
      <c r="AY738" s="116"/>
      <c r="AZ738" s="116"/>
      <c r="BA738" s="116"/>
      <c r="BB738" s="116"/>
      <c r="BC738" s="116"/>
      <c r="BD738" s="116"/>
      <c r="BE738" s="116"/>
      <c r="BF738" s="116"/>
      <c r="BG738" s="116"/>
      <c r="BH738" s="116"/>
      <c r="BI738" s="116"/>
      <c r="BJ738" s="116"/>
      <c r="BK738" s="116"/>
      <c r="BL738" s="116"/>
      <c r="BM738" s="116"/>
      <c r="BN738" s="116"/>
      <c r="BO738" s="116"/>
      <c r="BP738" s="116"/>
      <c r="BQ738" s="116"/>
      <c r="BR738" s="116"/>
      <c r="BS738" s="116"/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</row>
    <row r="739" spans="1:130" x14ac:dyDescent="0.3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116"/>
      <c r="AE739" s="116"/>
      <c r="AF739" s="116"/>
      <c r="AG739" s="116"/>
      <c r="AH739" s="116"/>
      <c r="AI739" s="116"/>
      <c r="AJ739" s="116"/>
      <c r="AK739" s="116"/>
      <c r="AL739" s="116"/>
      <c r="AM739" s="116"/>
      <c r="AN739" s="116"/>
      <c r="AO739" s="116"/>
      <c r="AP739" s="116"/>
      <c r="AQ739" s="116"/>
      <c r="AR739" s="116"/>
      <c r="AS739" s="116"/>
      <c r="AT739" s="116"/>
      <c r="AU739" s="116"/>
      <c r="AV739" s="116"/>
      <c r="AW739" s="116"/>
      <c r="AX739" s="116"/>
      <c r="AY739" s="116"/>
      <c r="AZ739" s="116"/>
      <c r="BA739" s="116"/>
      <c r="BB739" s="116"/>
      <c r="BC739" s="116"/>
      <c r="BD739" s="116"/>
      <c r="BE739" s="116"/>
      <c r="BF739" s="116"/>
      <c r="BG739" s="116"/>
      <c r="BH739" s="116"/>
      <c r="BI739" s="116"/>
      <c r="BJ739" s="116"/>
      <c r="BK739" s="116"/>
      <c r="BL739" s="116"/>
      <c r="BM739" s="116"/>
      <c r="BN739" s="116"/>
      <c r="BO739" s="116"/>
      <c r="BP739" s="116"/>
      <c r="BQ739" s="116"/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</row>
    <row r="740" spans="1:130" x14ac:dyDescent="0.3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116"/>
      <c r="AE740" s="116"/>
      <c r="AF740" s="116"/>
      <c r="AG740" s="116"/>
      <c r="AH740" s="116"/>
      <c r="AI740" s="116"/>
      <c r="AJ740" s="116"/>
      <c r="AK740" s="116"/>
      <c r="AL740" s="116"/>
      <c r="AM740" s="116"/>
      <c r="AN740" s="116"/>
      <c r="AO740" s="116"/>
      <c r="AP740" s="116"/>
      <c r="AQ740" s="116"/>
      <c r="AR740" s="116"/>
      <c r="AS740" s="116"/>
      <c r="AT740" s="116"/>
      <c r="AU740" s="116"/>
      <c r="AV740" s="116"/>
      <c r="AW740" s="116"/>
      <c r="AX740" s="116"/>
      <c r="AY740" s="116"/>
      <c r="AZ740" s="116"/>
      <c r="BA740" s="116"/>
      <c r="BB740" s="116"/>
      <c r="BC740" s="116"/>
      <c r="BD740" s="116"/>
      <c r="BE740" s="116"/>
      <c r="BF740" s="116"/>
      <c r="BG740" s="116"/>
      <c r="BH740" s="116"/>
      <c r="BI740" s="116"/>
      <c r="BJ740" s="116"/>
      <c r="BK740" s="116"/>
      <c r="BL740" s="116"/>
      <c r="BM740" s="116"/>
      <c r="BN740" s="116"/>
      <c r="BO740" s="116"/>
      <c r="BP740" s="116"/>
      <c r="BQ740" s="116"/>
      <c r="BR740" s="116"/>
      <c r="BS740" s="116"/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</row>
    <row r="741" spans="1:130" x14ac:dyDescent="0.3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116"/>
      <c r="AE741" s="116"/>
      <c r="AF741" s="116"/>
      <c r="AG741" s="116"/>
      <c r="AH741" s="116"/>
      <c r="AI741" s="116"/>
      <c r="AJ741" s="116"/>
      <c r="AK741" s="116"/>
      <c r="AL741" s="116"/>
      <c r="AM741" s="116"/>
      <c r="AN741" s="116"/>
      <c r="AO741" s="116"/>
      <c r="AP741" s="116"/>
      <c r="AQ741" s="116"/>
      <c r="AR741" s="116"/>
      <c r="AS741" s="116"/>
      <c r="AT741" s="116"/>
      <c r="AU741" s="116"/>
      <c r="AV741" s="116"/>
      <c r="AW741" s="116"/>
      <c r="AX741" s="116"/>
      <c r="AY741" s="116"/>
      <c r="AZ741" s="116"/>
      <c r="BA741" s="116"/>
      <c r="BB741" s="116"/>
      <c r="BC741" s="116"/>
      <c r="BD741" s="116"/>
      <c r="BE741" s="116"/>
      <c r="BF741" s="116"/>
      <c r="BG741" s="116"/>
      <c r="BH741" s="116"/>
      <c r="BI741" s="116"/>
      <c r="BJ741" s="116"/>
      <c r="BK741" s="116"/>
      <c r="BL741" s="116"/>
      <c r="BM741" s="116"/>
      <c r="BN741" s="116"/>
      <c r="BO741" s="116"/>
      <c r="BP741" s="116"/>
      <c r="BQ741" s="116"/>
      <c r="BR741" s="116"/>
      <c r="BS741" s="116"/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</row>
    <row r="742" spans="1:130" x14ac:dyDescent="0.3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116"/>
      <c r="AE742" s="116"/>
      <c r="AF742" s="116"/>
      <c r="AG742" s="116"/>
      <c r="AH742" s="116"/>
      <c r="AI742" s="116"/>
      <c r="AJ742" s="116"/>
      <c r="AK742" s="116"/>
      <c r="AL742" s="116"/>
      <c r="AM742" s="116"/>
      <c r="AN742" s="116"/>
      <c r="AO742" s="116"/>
      <c r="AP742" s="116"/>
      <c r="AQ742" s="116"/>
      <c r="AR742" s="116"/>
      <c r="AS742" s="116"/>
      <c r="AT742" s="116"/>
      <c r="AU742" s="116"/>
      <c r="AV742" s="116"/>
      <c r="AW742" s="116"/>
      <c r="AX742" s="116"/>
      <c r="AY742" s="116"/>
      <c r="AZ742" s="116"/>
      <c r="BA742" s="116"/>
      <c r="BB742" s="116"/>
      <c r="BC742" s="116"/>
      <c r="BD742" s="116"/>
      <c r="BE742" s="116"/>
      <c r="BF742" s="116"/>
      <c r="BG742" s="116"/>
      <c r="BH742" s="116"/>
      <c r="BI742" s="116"/>
      <c r="BJ742" s="116"/>
      <c r="BK742" s="116"/>
      <c r="BL742" s="116"/>
      <c r="BM742" s="116"/>
      <c r="BN742" s="116"/>
      <c r="BO742" s="116"/>
      <c r="BP742" s="116"/>
      <c r="BQ742" s="116"/>
      <c r="BR742" s="116"/>
      <c r="BS742" s="116"/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</row>
    <row r="743" spans="1:130" x14ac:dyDescent="0.3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116"/>
      <c r="AE743" s="116"/>
      <c r="AF743" s="116"/>
      <c r="AG743" s="116"/>
      <c r="AH743" s="116"/>
      <c r="AI743" s="116"/>
      <c r="AJ743" s="116"/>
      <c r="AK743" s="116"/>
      <c r="AL743" s="116"/>
      <c r="AM743" s="116"/>
      <c r="AN743" s="116"/>
      <c r="AO743" s="116"/>
      <c r="AP743" s="116"/>
      <c r="AQ743" s="116"/>
      <c r="AR743" s="116"/>
      <c r="AS743" s="116"/>
      <c r="AT743" s="116"/>
      <c r="AU743" s="116"/>
      <c r="AV743" s="116"/>
      <c r="AW743" s="116"/>
      <c r="AX743" s="116"/>
      <c r="AY743" s="116"/>
      <c r="AZ743" s="116"/>
      <c r="BA743" s="116"/>
      <c r="BB743" s="116"/>
      <c r="BC743" s="116"/>
      <c r="BD743" s="116"/>
      <c r="BE743" s="116"/>
      <c r="BF743" s="116"/>
      <c r="BG743" s="116"/>
      <c r="BH743" s="116"/>
      <c r="BI743" s="116"/>
      <c r="BJ743" s="116"/>
      <c r="BK743" s="116"/>
      <c r="BL743" s="116"/>
      <c r="BM743" s="116"/>
      <c r="BN743" s="116"/>
      <c r="BO743" s="116"/>
      <c r="BP743" s="116"/>
      <c r="BQ743" s="116"/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</row>
    <row r="744" spans="1:130" x14ac:dyDescent="0.3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116"/>
      <c r="AE744" s="116"/>
      <c r="AF744" s="116"/>
      <c r="AG744" s="116"/>
      <c r="AH744" s="116"/>
      <c r="AI744" s="116"/>
      <c r="AJ744" s="116"/>
      <c r="AK744" s="116"/>
      <c r="AL744" s="116"/>
      <c r="AM744" s="116"/>
      <c r="AN744" s="116"/>
      <c r="AO744" s="116"/>
      <c r="AP744" s="116"/>
      <c r="AQ744" s="116"/>
      <c r="AR744" s="116"/>
      <c r="AS744" s="116"/>
      <c r="AT744" s="116"/>
      <c r="AU744" s="116"/>
      <c r="AV744" s="116"/>
      <c r="AW744" s="116"/>
      <c r="AX744" s="116"/>
      <c r="AY744" s="116"/>
      <c r="AZ744" s="116"/>
      <c r="BA744" s="116"/>
      <c r="BB744" s="116"/>
      <c r="BC744" s="116"/>
      <c r="BD744" s="116"/>
      <c r="BE744" s="116"/>
      <c r="BF744" s="116"/>
      <c r="BG744" s="116"/>
      <c r="BH744" s="116"/>
      <c r="BI744" s="116"/>
      <c r="BJ744" s="116"/>
      <c r="BK744" s="116"/>
      <c r="BL744" s="116"/>
      <c r="BM744" s="116"/>
      <c r="BN744" s="116"/>
      <c r="BO744" s="116"/>
      <c r="BP744" s="116"/>
      <c r="BQ744" s="116"/>
      <c r="BR744" s="116"/>
      <c r="BS744" s="116"/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</row>
    <row r="745" spans="1:130" x14ac:dyDescent="0.3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116"/>
      <c r="AE745" s="116"/>
      <c r="AF745" s="116"/>
      <c r="AG745" s="116"/>
      <c r="AH745" s="116"/>
      <c r="AI745" s="116"/>
      <c r="AJ745" s="116"/>
      <c r="AK745" s="116"/>
      <c r="AL745" s="116"/>
      <c r="AM745" s="116"/>
      <c r="AN745" s="116"/>
      <c r="AO745" s="116"/>
      <c r="AP745" s="116"/>
      <c r="AQ745" s="116"/>
      <c r="AR745" s="116"/>
      <c r="AS745" s="116"/>
      <c r="AT745" s="116"/>
      <c r="AU745" s="116"/>
      <c r="AV745" s="116"/>
      <c r="AW745" s="116"/>
      <c r="AX745" s="116"/>
      <c r="AY745" s="116"/>
      <c r="AZ745" s="116"/>
      <c r="BA745" s="116"/>
      <c r="BB745" s="116"/>
      <c r="BC745" s="116"/>
      <c r="BD745" s="116"/>
      <c r="BE745" s="116"/>
      <c r="BF745" s="116"/>
      <c r="BG745" s="116"/>
      <c r="BH745" s="116"/>
      <c r="BI745" s="116"/>
      <c r="BJ745" s="116"/>
      <c r="BK745" s="116"/>
      <c r="BL745" s="116"/>
      <c r="BM745" s="116"/>
      <c r="BN745" s="116"/>
      <c r="BO745" s="116"/>
      <c r="BP745" s="116"/>
      <c r="BQ745" s="116"/>
      <c r="BR745" s="116"/>
      <c r="BS745" s="116"/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</row>
    <row r="746" spans="1:130" x14ac:dyDescent="0.3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116"/>
      <c r="AE746" s="116"/>
      <c r="AF746" s="116"/>
      <c r="AG746" s="116"/>
      <c r="AH746" s="116"/>
      <c r="AI746" s="116"/>
      <c r="AJ746" s="116"/>
      <c r="AK746" s="116"/>
      <c r="AL746" s="116"/>
      <c r="AM746" s="116"/>
      <c r="AN746" s="116"/>
      <c r="AO746" s="116"/>
      <c r="AP746" s="116"/>
      <c r="AQ746" s="116"/>
      <c r="AR746" s="116"/>
      <c r="AS746" s="116"/>
      <c r="AT746" s="116"/>
      <c r="AU746" s="116"/>
      <c r="AV746" s="116"/>
      <c r="AW746" s="116"/>
      <c r="AX746" s="116"/>
      <c r="AY746" s="116"/>
      <c r="AZ746" s="116"/>
      <c r="BA746" s="116"/>
      <c r="BB746" s="116"/>
      <c r="BC746" s="116"/>
      <c r="BD746" s="116"/>
      <c r="BE746" s="116"/>
      <c r="BF746" s="116"/>
      <c r="BG746" s="116"/>
      <c r="BH746" s="116"/>
      <c r="BI746" s="116"/>
      <c r="BJ746" s="116"/>
      <c r="BK746" s="116"/>
      <c r="BL746" s="116"/>
      <c r="BM746" s="116"/>
      <c r="BN746" s="116"/>
      <c r="BO746" s="116"/>
      <c r="BP746" s="116"/>
      <c r="BQ746" s="116"/>
      <c r="BR746" s="116"/>
      <c r="BS746" s="116"/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</row>
    <row r="747" spans="1:130" x14ac:dyDescent="0.3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116"/>
      <c r="AE747" s="116"/>
      <c r="AF747" s="116"/>
      <c r="AG747" s="116"/>
      <c r="AH747" s="116"/>
      <c r="AI747" s="116"/>
      <c r="AJ747" s="116"/>
      <c r="AK747" s="116"/>
      <c r="AL747" s="116"/>
      <c r="AM747" s="116"/>
      <c r="AN747" s="116"/>
      <c r="AO747" s="116"/>
      <c r="AP747" s="116"/>
      <c r="AQ747" s="116"/>
      <c r="AR747" s="116"/>
      <c r="AS747" s="116"/>
      <c r="AT747" s="116"/>
      <c r="AU747" s="116"/>
      <c r="AV747" s="116"/>
      <c r="AW747" s="116"/>
      <c r="AX747" s="116"/>
      <c r="AY747" s="116"/>
      <c r="AZ747" s="116"/>
      <c r="BA747" s="116"/>
      <c r="BB747" s="116"/>
      <c r="BC747" s="116"/>
      <c r="BD747" s="116"/>
      <c r="BE747" s="116"/>
      <c r="BF747" s="116"/>
      <c r="BG747" s="116"/>
      <c r="BH747" s="116"/>
      <c r="BI747" s="116"/>
      <c r="BJ747" s="116"/>
      <c r="BK747" s="116"/>
      <c r="BL747" s="116"/>
      <c r="BM747" s="116"/>
      <c r="BN747" s="116"/>
      <c r="BO747" s="116"/>
      <c r="BP747" s="116"/>
      <c r="BQ747" s="116"/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</row>
    <row r="748" spans="1:130" x14ac:dyDescent="0.3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116"/>
      <c r="AE748" s="116"/>
      <c r="AF748" s="116"/>
      <c r="AG748" s="116"/>
      <c r="AH748" s="116"/>
      <c r="AI748" s="116"/>
      <c r="AJ748" s="116"/>
      <c r="AK748" s="116"/>
      <c r="AL748" s="116"/>
      <c r="AM748" s="116"/>
      <c r="AN748" s="116"/>
      <c r="AO748" s="116"/>
      <c r="AP748" s="116"/>
      <c r="AQ748" s="116"/>
      <c r="AR748" s="116"/>
      <c r="AS748" s="116"/>
      <c r="AT748" s="116"/>
      <c r="AU748" s="116"/>
      <c r="AV748" s="116"/>
      <c r="AW748" s="116"/>
      <c r="AX748" s="116"/>
      <c r="AY748" s="116"/>
      <c r="AZ748" s="116"/>
      <c r="BA748" s="116"/>
      <c r="BB748" s="116"/>
      <c r="BC748" s="116"/>
      <c r="BD748" s="116"/>
      <c r="BE748" s="116"/>
      <c r="BF748" s="116"/>
      <c r="BG748" s="116"/>
      <c r="BH748" s="116"/>
      <c r="BI748" s="116"/>
      <c r="BJ748" s="116"/>
      <c r="BK748" s="116"/>
      <c r="BL748" s="116"/>
      <c r="BM748" s="116"/>
      <c r="BN748" s="116"/>
      <c r="BO748" s="116"/>
      <c r="BP748" s="116"/>
      <c r="BQ748" s="116"/>
      <c r="BR748" s="116"/>
      <c r="BS748" s="116"/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</row>
    <row r="749" spans="1:130" x14ac:dyDescent="0.3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116"/>
      <c r="AE749" s="116"/>
      <c r="AF749" s="116"/>
      <c r="AG749" s="116"/>
      <c r="AH749" s="116"/>
      <c r="AI749" s="116"/>
      <c r="AJ749" s="116"/>
      <c r="AK749" s="116"/>
      <c r="AL749" s="116"/>
      <c r="AM749" s="116"/>
      <c r="AN749" s="116"/>
      <c r="AO749" s="116"/>
      <c r="AP749" s="116"/>
      <c r="AQ749" s="116"/>
      <c r="AR749" s="116"/>
      <c r="AS749" s="116"/>
      <c r="AT749" s="116"/>
      <c r="AU749" s="116"/>
      <c r="AV749" s="116"/>
      <c r="AW749" s="116"/>
      <c r="AX749" s="116"/>
      <c r="AY749" s="116"/>
      <c r="AZ749" s="116"/>
      <c r="BA749" s="116"/>
      <c r="BB749" s="116"/>
      <c r="BC749" s="116"/>
      <c r="BD749" s="116"/>
      <c r="BE749" s="116"/>
      <c r="BF749" s="116"/>
      <c r="BG749" s="116"/>
      <c r="BH749" s="116"/>
      <c r="BI749" s="116"/>
      <c r="BJ749" s="116"/>
      <c r="BK749" s="116"/>
      <c r="BL749" s="116"/>
      <c r="BM749" s="116"/>
      <c r="BN749" s="116"/>
      <c r="BO749" s="116"/>
      <c r="BP749" s="116"/>
      <c r="BQ749" s="116"/>
      <c r="BR749" s="116"/>
      <c r="BS749" s="116"/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</row>
    <row r="750" spans="1:130" x14ac:dyDescent="0.3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116"/>
      <c r="AE750" s="116"/>
      <c r="AF750" s="116"/>
      <c r="AG750" s="116"/>
      <c r="AH750" s="116"/>
      <c r="AI750" s="116"/>
      <c r="AJ750" s="116"/>
      <c r="AK750" s="116"/>
      <c r="AL750" s="116"/>
      <c r="AM750" s="116"/>
      <c r="AN750" s="116"/>
      <c r="AO750" s="116"/>
      <c r="AP750" s="116"/>
      <c r="AQ750" s="116"/>
      <c r="AR750" s="116"/>
      <c r="AS750" s="116"/>
      <c r="AT750" s="116"/>
      <c r="AU750" s="116"/>
      <c r="AV750" s="116"/>
      <c r="AW750" s="116"/>
      <c r="AX750" s="116"/>
      <c r="AY750" s="116"/>
      <c r="AZ750" s="116"/>
      <c r="BA750" s="116"/>
      <c r="BB750" s="116"/>
      <c r="BC750" s="116"/>
      <c r="BD750" s="116"/>
      <c r="BE750" s="116"/>
      <c r="BF750" s="116"/>
      <c r="BG750" s="116"/>
      <c r="BH750" s="116"/>
      <c r="BI750" s="116"/>
      <c r="BJ750" s="116"/>
      <c r="BK750" s="116"/>
      <c r="BL750" s="116"/>
      <c r="BM750" s="116"/>
      <c r="BN750" s="116"/>
      <c r="BO750" s="116"/>
      <c r="BP750" s="116"/>
      <c r="BQ750" s="116"/>
      <c r="BR750" s="116"/>
      <c r="BS750" s="116"/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</row>
    <row r="751" spans="1:130" x14ac:dyDescent="0.3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116"/>
      <c r="AE751" s="116"/>
      <c r="AF751" s="116"/>
      <c r="AG751" s="116"/>
      <c r="AH751" s="116"/>
      <c r="AI751" s="116"/>
      <c r="AJ751" s="116"/>
      <c r="AK751" s="116"/>
      <c r="AL751" s="116"/>
      <c r="AM751" s="116"/>
      <c r="AN751" s="116"/>
      <c r="AO751" s="116"/>
      <c r="AP751" s="116"/>
      <c r="AQ751" s="116"/>
      <c r="AR751" s="116"/>
      <c r="AS751" s="116"/>
      <c r="AT751" s="116"/>
      <c r="AU751" s="116"/>
      <c r="AV751" s="116"/>
      <c r="AW751" s="116"/>
      <c r="AX751" s="116"/>
      <c r="AY751" s="116"/>
      <c r="AZ751" s="116"/>
      <c r="BA751" s="116"/>
      <c r="BB751" s="116"/>
      <c r="BC751" s="116"/>
      <c r="BD751" s="116"/>
      <c r="BE751" s="116"/>
      <c r="BF751" s="116"/>
      <c r="BG751" s="116"/>
      <c r="BH751" s="116"/>
      <c r="BI751" s="116"/>
      <c r="BJ751" s="116"/>
      <c r="BK751" s="116"/>
      <c r="BL751" s="116"/>
      <c r="BM751" s="116"/>
      <c r="BN751" s="116"/>
      <c r="BO751" s="116"/>
      <c r="BP751" s="116"/>
      <c r="BQ751" s="116"/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</row>
    <row r="752" spans="1:130" x14ac:dyDescent="0.3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116"/>
      <c r="AE752" s="116"/>
      <c r="AF752" s="116"/>
      <c r="AG752" s="116"/>
      <c r="AH752" s="116"/>
      <c r="AI752" s="116"/>
      <c r="AJ752" s="116"/>
      <c r="AK752" s="116"/>
      <c r="AL752" s="116"/>
      <c r="AM752" s="116"/>
      <c r="AN752" s="116"/>
      <c r="AO752" s="116"/>
      <c r="AP752" s="116"/>
      <c r="AQ752" s="116"/>
      <c r="AR752" s="116"/>
      <c r="AS752" s="116"/>
      <c r="AT752" s="116"/>
      <c r="AU752" s="116"/>
      <c r="AV752" s="116"/>
      <c r="AW752" s="116"/>
      <c r="AX752" s="116"/>
      <c r="AY752" s="116"/>
      <c r="AZ752" s="116"/>
      <c r="BA752" s="116"/>
      <c r="BB752" s="116"/>
      <c r="BC752" s="116"/>
      <c r="BD752" s="116"/>
      <c r="BE752" s="116"/>
      <c r="BF752" s="116"/>
      <c r="BG752" s="116"/>
      <c r="BH752" s="116"/>
      <c r="BI752" s="116"/>
      <c r="BJ752" s="116"/>
      <c r="BK752" s="116"/>
      <c r="BL752" s="116"/>
      <c r="BM752" s="116"/>
      <c r="BN752" s="116"/>
      <c r="BO752" s="116"/>
      <c r="BP752" s="116"/>
      <c r="BQ752" s="116"/>
      <c r="BR752" s="116"/>
      <c r="BS752" s="116"/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</row>
    <row r="753" spans="1:130" x14ac:dyDescent="0.3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116"/>
      <c r="AE753" s="116"/>
      <c r="AF753" s="116"/>
      <c r="AG753" s="116"/>
      <c r="AH753" s="116"/>
      <c r="AI753" s="116"/>
      <c r="AJ753" s="116"/>
      <c r="AK753" s="116"/>
      <c r="AL753" s="116"/>
      <c r="AM753" s="116"/>
      <c r="AN753" s="116"/>
      <c r="AO753" s="116"/>
      <c r="AP753" s="116"/>
      <c r="AQ753" s="116"/>
      <c r="AR753" s="116"/>
      <c r="AS753" s="116"/>
      <c r="AT753" s="116"/>
      <c r="AU753" s="116"/>
      <c r="AV753" s="116"/>
      <c r="AW753" s="116"/>
      <c r="AX753" s="116"/>
      <c r="AY753" s="116"/>
      <c r="AZ753" s="116"/>
      <c r="BA753" s="116"/>
      <c r="BB753" s="116"/>
      <c r="BC753" s="116"/>
      <c r="BD753" s="116"/>
      <c r="BE753" s="116"/>
      <c r="BF753" s="116"/>
      <c r="BG753" s="116"/>
      <c r="BH753" s="116"/>
      <c r="BI753" s="116"/>
      <c r="BJ753" s="116"/>
      <c r="BK753" s="116"/>
      <c r="BL753" s="116"/>
      <c r="BM753" s="116"/>
      <c r="BN753" s="116"/>
      <c r="BO753" s="116"/>
      <c r="BP753" s="116"/>
      <c r="BQ753" s="116"/>
      <c r="BR753" s="116"/>
      <c r="BS753" s="116"/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</row>
    <row r="754" spans="1:130" x14ac:dyDescent="0.3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116"/>
      <c r="AE754" s="116"/>
      <c r="AF754" s="116"/>
      <c r="AG754" s="116"/>
      <c r="AH754" s="116"/>
      <c r="AI754" s="116"/>
      <c r="AJ754" s="116"/>
      <c r="AK754" s="116"/>
      <c r="AL754" s="116"/>
      <c r="AM754" s="116"/>
      <c r="AN754" s="116"/>
      <c r="AO754" s="116"/>
      <c r="AP754" s="116"/>
      <c r="AQ754" s="116"/>
      <c r="AR754" s="116"/>
      <c r="AS754" s="116"/>
      <c r="AT754" s="116"/>
      <c r="AU754" s="116"/>
      <c r="AV754" s="116"/>
      <c r="AW754" s="116"/>
      <c r="AX754" s="116"/>
      <c r="AY754" s="116"/>
      <c r="AZ754" s="116"/>
      <c r="BA754" s="116"/>
      <c r="BB754" s="116"/>
      <c r="BC754" s="116"/>
      <c r="BD754" s="116"/>
      <c r="BE754" s="116"/>
      <c r="BF754" s="116"/>
      <c r="BG754" s="116"/>
      <c r="BH754" s="116"/>
      <c r="BI754" s="116"/>
      <c r="BJ754" s="116"/>
      <c r="BK754" s="116"/>
      <c r="BL754" s="116"/>
      <c r="BM754" s="116"/>
      <c r="BN754" s="116"/>
      <c r="BO754" s="116"/>
      <c r="BP754" s="116"/>
      <c r="BQ754" s="116"/>
      <c r="BR754" s="116"/>
      <c r="BS754" s="116"/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</row>
    <row r="755" spans="1:130" x14ac:dyDescent="0.3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116"/>
      <c r="AE755" s="116"/>
      <c r="AF755" s="116"/>
      <c r="AG755" s="116"/>
      <c r="AH755" s="116"/>
      <c r="AI755" s="116"/>
      <c r="AJ755" s="116"/>
      <c r="AK755" s="116"/>
      <c r="AL755" s="116"/>
      <c r="AM755" s="116"/>
      <c r="AN755" s="116"/>
      <c r="AO755" s="116"/>
      <c r="AP755" s="116"/>
      <c r="AQ755" s="116"/>
      <c r="AR755" s="116"/>
      <c r="AS755" s="116"/>
      <c r="AT755" s="116"/>
      <c r="AU755" s="116"/>
      <c r="AV755" s="116"/>
      <c r="AW755" s="116"/>
      <c r="AX755" s="116"/>
      <c r="AY755" s="116"/>
      <c r="AZ755" s="116"/>
      <c r="BA755" s="116"/>
      <c r="BB755" s="116"/>
      <c r="BC755" s="116"/>
      <c r="BD755" s="116"/>
      <c r="BE755" s="116"/>
      <c r="BF755" s="116"/>
      <c r="BG755" s="116"/>
      <c r="BH755" s="116"/>
      <c r="BI755" s="116"/>
      <c r="BJ755" s="116"/>
      <c r="BK755" s="116"/>
      <c r="BL755" s="116"/>
      <c r="BM755" s="116"/>
      <c r="BN755" s="116"/>
      <c r="BO755" s="116"/>
      <c r="BP755" s="116"/>
      <c r="BQ755" s="116"/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</row>
    <row r="756" spans="1:130" x14ac:dyDescent="0.3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116"/>
      <c r="AE756" s="116"/>
      <c r="AF756" s="116"/>
      <c r="AG756" s="116"/>
      <c r="AH756" s="116"/>
      <c r="AI756" s="116"/>
      <c r="AJ756" s="116"/>
      <c r="AK756" s="116"/>
      <c r="AL756" s="116"/>
      <c r="AM756" s="116"/>
      <c r="AN756" s="116"/>
      <c r="AO756" s="116"/>
      <c r="AP756" s="116"/>
      <c r="AQ756" s="116"/>
      <c r="AR756" s="116"/>
      <c r="AS756" s="116"/>
      <c r="AT756" s="116"/>
      <c r="AU756" s="116"/>
      <c r="AV756" s="116"/>
      <c r="AW756" s="116"/>
      <c r="AX756" s="116"/>
      <c r="AY756" s="116"/>
      <c r="AZ756" s="116"/>
      <c r="BA756" s="116"/>
      <c r="BB756" s="116"/>
      <c r="BC756" s="116"/>
      <c r="BD756" s="116"/>
      <c r="BE756" s="116"/>
      <c r="BF756" s="116"/>
      <c r="BG756" s="116"/>
      <c r="BH756" s="116"/>
      <c r="BI756" s="116"/>
      <c r="BJ756" s="116"/>
      <c r="BK756" s="116"/>
      <c r="BL756" s="116"/>
      <c r="BM756" s="116"/>
      <c r="BN756" s="116"/>
      <c r="BO756" s="116"/>
      <c r="BP756" s="116"/>
      <c r="BQ756" s="116"/>
      <c r="BR756" s="116"/>
      <c r="BS756" s="116"/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</row>
    <row r="757" spans="1:130" x14ac:dyDescent="0.3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116"/>
      <c r="AE757" s="116"/>
      <c r="AF757" s="116"/>
      <c r="AG757" s="116"/>
      <c r="AH757" s="116"/>
      <c r="AI757" s="116"/>
      <c r="AJ757" s="116"/>
      <c r="AK757" s="116"/>
      <c r="AL757" s="116"/>
      <c r="AM757" s="116"/>
      <c r="AN757" s="116"/>
      <c r="AO757" s="116"/>
      <c r="AP757" s="116"/>
      <c r="AQ757" s="116"/>
      <c r="AR757" s="116"/>
      <c r="AS757" s="116"/>
      <c r="AT757" s="116"/>
      <c r="AU757" s="116"/>
      <c r="AV757" s="116"/>
      <c r="AW757" s="116"/>
      <c r="AX757" s="116"/>
      <c r="AY757" s="116"/>
      <c r="AZ757" s="116"/>
      <c r="BA757" s="116"/>
      <c r="BB757" s="116"/>
      <c r="BC757" s="116"/>
      <c r="BD757" s="116"/>
      <c r="BE757" s="116"/>
      <c r="BF757" s="116"/>
      <c r="BG757" s="116"/>
      <c r="BH757" s="116"/>
      <c r="BI757" s="116"/>
      <c r="BJ757" s="116"/>
      <c r="BK757" s="116"/>
      <c r="BL757" s="116"/>
      <c r="BM757" s="116"/>
      <c r="BN757" s="116"/>
      <c r="BO757" s="116"/>
      <c r="BP757" s="116"/>
      <c r="BQ757" s="116"/>
      <c r="BR757" s="116"/>
      <c r="BS757" s="116"/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</row>
    <row r="758" spans="1:130" x14ac:dyDescent="0.3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116"/>
      <c r="AE758" s="116"/>
      <c r="AF758" s="116"/>
      <c r="AG758" s="116"/>
      <c r="AH758" s="116"/>
      <c r="AI758" s="116"/>
      <c r="AJ758" s="116"/>
      <c r="AK758" s="116"/>
      <c r="AL758" s="116"/>
      <c r="AM758" s="116"/>
      <c r="AN758" s="116"/>
      <c r="AO758" s="116"/>
      <c r="AP758" s="116"/>
      <c r="AQ758" s="116"/>
      <c r="AR758" s="116"/>
      <c r="AS758" s="116"/>
      <c r="AT758" s="116"/>
      <c r="AU758" s="116"/>
      <c r="AV758" s="116"/>
      <c r="AW758" s="116"/>
      <c r="AX758" s="116"/>
      <c r="AY758" s="116"/>
      <c r="AZ758" s="116"/>
      <c r="BA758" s="116"/>
      <c r="BB758" s="116"/>
      <c r="BC758" s="116"/>
      <c r="BD758" s="116"/>
      <c r="BE758" s="116"/>
      <c r="BF758" s="116"/>
      <c r="BG758" s="116"/>
      <c r="BH758" s="116"/>
      <c r="BI758" s="116"/>
      <c r="BJ758" s="116"/>
      <c r="BK758" s="116"/>
      <c r="BL758" s="116"/>
      <c r="BM758" s="116"/>
      <c r="BN758" s="116"/>
      <c r="BO758" s="116"/>
      <c r="BP758" s="116"/>
      <c r="BQ758" s="116"/>
      <c r="BR758" s="116"/>
      <c r="BS758" s="116"/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</row>
    <row r="759" spans="1:130" x14ac:dyDescent="0.3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116"/>
      <c r="AE759" s="116"/>
      <c r="AF759" s="116"/>
      <c r="AG759" s="116"/>
      <c r="AH759" s="116"/>
      <c r="AI759" s="116"/>
      <c r="AJ759" s="116"/>
      <c r="AK759" s="116"/>
      <c r="AL759" s="116"/>
      <c r="AM759" s="116"/>
      <c r="AN759" s="116"/>
      <c r="AO759" s="116"/>
      <c r="AP759" s="116"/>
      <c r="AQ759" s="116"/>
      <c r="AR759" s="116"/>
      <c r="AS759" s="116"/>
      <c r="AT759" s="116"/>
      <c r="AU759" s="116"/>
      <c r="AV759" s="116"/>
      <c r="AW759" s="116"/>
      <c r="AX759" s="116"/>
      <c r="AY759" s="116"/>
      <c r="AZ759" s="116"/>
      <c r="BA759" s="116"/>
      <c r="BB759" s="116"/>
      <c r="BC759" s="116"/>
      <c r="BD759" s="116"/>
      <c r="BE759" s="116"/>
      <c r="BF759" s="116"/>
      <c r="BG759" s="116"/>
      <c r="BH759" s="116"/>
      <c r="BI759" s="116"/>
      <c r="BJ759" s="116"/>
      <c r="BK759" s="116"/>
      <c r="BL759" s="116"/>
      <c r="BM759" s="116"/>
      <c r="BN759" s="116"/>
      <c r="BO759" s="116"/>
      <c r="BP759" s="116"/>
      <c r="BQ759" s="116"/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</row>
    <row r="760" spans="1:130" x14ac:dyDescent="0.3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116"/>
      <c r="AE760" s="116"/>
      <c r="AF760" s="116"/>
      <c r="AG760" s="116"/>
      <c r="AH760" s="116"/>
      <c r="AI760" s="116"/>
      <c r="AJ760" s="116"/>
      <c r="AK760" s="116"/>
      <c r="AL760" s="116"/>
      <c r="AM760" s="116"/>
      <c r="AN760" s="116"/>
      <c r="AO760" s="116"/>
      <c r="AP760" s="116"/>
      <c r="AQ760" s="116"/>
      <c r="AR760" s="116"/>
      <c r="AS760" s="116"/>
      <c r="AT760" s="116"/>
      <c r="AU760" s="116"/>
      <c r="AV760" s="116"/>
      <c r="AW760" s="116"/>
      <c r="AX760" s="116"/>
      <c r="AY760" s="116"/>
      <c r="AZ760" s="116"/>
      <c r="BA760" s="116"/>
      <c r="BB760" s="116"/>
      <c r="BC760" s="116"/>
      <c r="BD760" s="116"/>
      <c r="BE760" s="116"/>
      <c r="BF760" s="116"/>
      <c r="BG760" s="116"/>
      <c r="BH760" s="116"/>
      <c r="BI760" s="116"/>
      <c r="BJ760" s="116"/>
      <c r="BK760" s="116"/>
      <c r="BL760" s="116"/>
      <c r="BM760" s="116"/>
      <c r="BN760" s="116"/>
      <c r="BO760" s="116"/>
      <c r="BP760" s="116"/>
      <c r="BQ760" s="116"/>
      <c r="BR760" s="116"/>
      <c r="BS760" s="116"/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</row>
    <row r="761" spans="1:130" x14ac:dyDescent="0.3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116"/>
      <c r="AE761" s="116"/>
      <c r="AF761" s="116"/>
      <c r="AG761" s="116"/>
      <c r="AH761" s="116"/>
      <c r="AI761" s="116"/>
      <c r="AJ761" s="116"/>
      <c r="AK761" s="116"/>
      <c r="AL761" s="116"/>
      <c r="AM761" s="116"/>
      <c r="AN761" s="116"/>
      <c r="AO761" s="116"/>
      <c r="AP761" s="116"/>
      <c r="AQ761" s="116"/>
      <c r="AR761" s="116"/>
      <c r="AS761" s="116"/>
      <c r="AT761" s="116"/>
      <c r="AU761" s="116"/>
      <c r="AV761" s="116"/>
      <c r="AW761" s="116"/>
      <c r="AX761" s="116"/>
      <c r="AY761" s="116"/>
      <c r="AZ761" s="116"/>
      <c r="BA761" s="116"/>
      <c r="BB761" s="116"/>
      <c r="BC761" s="116"/>
      <c r="BD761" s="116"/>
      <c r="BE761" s="116"/>
      <c r="BF761" s="116"/>
      <c r="BG761" s="116"/>
      <c r="BH761" s="116"/>
      <c r="BI761" s="116"/>
      <c r="BJ761" s="116"/>
      <c r="BK761" s="116"/>
      <c r="BL761" s="116"/>
      <c r="BM761" s="116"/>
      <c r="BN761" s="116"/>
      <c r="BO761" s="116"/>
      <c r="BP761" s="116"/>
      <c r="BQ761" s="116"/>
      <c r="BR761" s="116"/>
      <c r="BS761" s="116"/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</row>
    <row r="762" spans="1:130" x14ac:dyDescent="0.3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116"/>
      <c r="AE762" s="116"/>
      <c r="AF762" s="116"/>
      <c r="AG762" s="116"/>
      <c r="AH762" s="116"/>
      <c r="AI762" s="116"/>
      <c r="AJ762" s="116"/>
      <c r="AK762" s="116"/>
      <c r="AL762" s="116"/>
      <c r="AM762" s="116"/>
      <c r="AN762" s="116"/>
      <c r="AO762" s="116"/>
      <c r="AP762" s="116"/>
      <c r="AQ762" s="116"/>
      <c r="AR762" s="116"/>
      <c r="AS762" s="116"/>
      <c r="AT762" s="116"/>
      <c r="AU762" s="116"/>
      <c r="AV762" s="116"/>
      <c r="AW762" s="116"/>
      <c r="AX762" s="116"/>
      <c r="AY762" s="116"/>
      <c r="AZ762" s="116"/>
      <c r="BA762" s="116"/>
      <c r="BB762" s="116"/>
      <c r="BC762" s="116"/>
      <c r="BD762" s="116"/>
      <c r="BE762" s="116"/>
      <c r="BF762" s="116"/>
      <c r="BG762" s="116"/>
      <c r="BH762" s="116"/>
      <c r="BI762" s="116"/>
      <c r="BJ762" s="116"/>
      <c r="BK762" s="116"/>
      <c r="BL762" s="116"/>
      <c r="BM762" s="116"/>
      <c r="BN762" s="116"/>
      <c r="BO762" s="116"/>
      <c r="BP762" s="116"/>
      <c r="BQ762" s="116"/>
      <c r="BR762" s="116"/>
      <c r="BS762" s="116"/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</row>
    <row r="763" spans="1:130" x14ac:dyDescent="0.3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116"/>
      <c r="AE763" s="116"/>
      <c r="AF763" s="116"/>
      <c r="AG763" s="116"/>
      <c r="AH763" s="116"/>
      <c r="AI763" s="116"/>
      <c r="AJ763" s="116"/>
      <c r="AK763" s="116"/>
      <c r="AL763" s="116"/>
      <c r="AM763" s="116"/>
      <c r="AN763" s="116"/>
      <c r="AO763" s="116"/>
      <c r="AP763" s="116"/>
      <c r="AQ763" s="116"/>
      <c r="AR763" s="116"/>
      <c r="AS763" s="116"/>
      <c r="AT763" s="116"/>
      <c r="AU763" s="116"/>
      <c r="AV763" s="116"/>
      <c r="AW763" s="116"/>
      <c r="AX763" s="116"/>
      <c r="AY763" s="116"/>
      <c r="AZ763" s="116"/>
      <c r="BA763" s="116"/>
      <c r="BB763" s="116"/>
      <c r="BC763" s="116"/>
      <c r="BD763" s="116"/>
      <c r="BE763" s="116"/>
      <c r="BF763" s="116"/>
      <c r="BG763" s="116"/>
      <c r="BH763" s="116"/>
      <c r="BI763" s="116"/>
      <c r="BJ763" s="116"/>
      <c r="BK763" s="116"/>
      <c r="BL763" s="116"/>
      <c r="BM763" s="116"/>
      <c r="BN763" s="116"/>
      <c r="BO763" s="116"/>
      <c r="BP763" s="116"/>
      <c r="BQ763" s="116"/>
      <c r="BR763" s="116"/>
      <c r="BS763" s="116"/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</row>
    <row r="764" spans="1:130" x14ac:dyDescent="0.3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116"/>
      <c r="AE764" s="116"/>
      <c r="AF764" s="116"/>
      <c r="AG764" s="116"/>
      <c r="AH764" s="116"/>
      <c r="AI764" s="116"/>
      <c r="AJ764" s="116"/>
      <c r="AK764" s="116"/>
      <c r="AL764" s="116"/>
      <c r="AM764" s="116"/>
      <c r="AN764" s="116"/>
      <c r="AO764" s="116"/>
      <c r="AP764" s="116"/>
      <c r="AQ764" s="116"/>
      <c r="AR764" s="116"/>
      <c r="AS764" s="116"/>
      <c r="AT764" s="116"/>
      <c r="AU764" s="116"/>
      <c r="AV764" s="116"/>
      <c r="AW764" s="116"/>
      <c r="AX764" s="116"/>
      <c r="AY764" s="116"/>
      <c r="AZ764" s="116"/>
      <c r="BA764" s="116"/>
      <c r="BB764" s="116"/>
      <c r="BC764" s="116"/>
      <c r="BD764" s="116"/>
      <c r="BE764" s="116"/>
      <c r="BF764" s="116"/>
      <c r="BG764" s="116"/>
      <c r="BH764" s="116"/>
      <c r="BI764" s="116"/>
      <c r="BJ764" s="116"/>
      <c r="BK764" s="116"/>
      <c r="BL764" s="116"/>
      <c r="BM764" s="116"/>
      <c r="BN764" s="116"/>
      <c r="BO764" s="116"/>
      <c r="BP764" s="116"/>
      <c r="BQ764" s="116"/>
      <c r="BR764" s="116"/>
      <c r="BS764" s="116"/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</row>
    <row r="765" spans="1:130" x14ac:dyDescent="0.3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116"/>
      <c r="AE765" s="116"/>
      <c r="AF765" s="116"/>
      <c r="AG765" s="116"/>
      <c r="AH765" s="116"/>
      <c r="AI765" s="116"/>
      <c r="AJ765" s="116"/>
      <c r="AK765" s="116"/>
      <c r="AL765" s="116"/>
      <c r="AM765" s="116"/>
      <c r="AN765" s="116"/>
      <c r="AO765" s="116"/>
      <c r="AP765" s="116"/>
      <c r="AQ765" s="116"/>
      <c r="AR765" s="116"/>
      <c r="AS765" s="116"/>
      <c r="AT765" s="116"/>
      <c r="AU765" s="116"/>
      <c r="AV765" s="116"/>
      <c r="AW765" s="116"/>
      <c r="AX765" s="116"/>
      <c r="AY765" s="116"/>
      <c r="AZ765" s="116"/>
      <c r="BA765" s="116"/>
      <c r="BB765" s="116"/>
      <c r="BC765" s="116"/>
      <c r="BD765" s="116"/>
      <c r="BE765" s="116"/>
      <c r="BF765" s="116"/>
      <c r="BG765" s="116"/>
      <c r="BH765" s="116"/>
      <c r="BI765" s="116"/>
      <c r="BJ765" s="116"/>
      <c r="BK765" s="116"/>
      <c r="BL765" s="116"/>
      <c r="BM765" s="116"/>
      <c r="BN765" s="116"/>
      <c r="BO765" s="116"/>
      <c r="BP765" s="116"/>
      <c r="BQ765" s="116"/>
      <c r="BR765" s="116"/>
      <c r="BS765" s="116"/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</row>
    <row r="766" spans="1:130" x14ac:dyDescent="0.3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116"/>
      <c r="AE766" s="116"/>
      <c r="AF766" s="116"/>
      <c r="AG766" s="116"/>
      <c r="AH766" s="116"/>
      <c r="AI766" s="116"/>
      <c r="AJ766" s="116"/>
      <c r="AK766" s="116"/>
      <c r="AL766" s="116"/>
      <c r="AM766" s="116"/>
      <c r="AN766" s="116"/>
      <c r="AO766" s="116"/>
      <c r="AP766" s="116"/>
      <c r="AQ766" s="116"/>
      <c r="AR766" s="116"/>
      <c r="AS766" s="116"/>
      <c r="AT766" s="116"/>
      <c r="AU766" s="116"/>
      <c r="AV766" s="116"/>
      <c r="AW766" s="116"/>
      <c r="AX766" s="116"/>
      <c r="AY766" s="116"/>
      <c r="AZ766" s="116"/>
      <c r="BA766" s="116"/>
      <c r="BB766" s="116"/>
      <c r="BC766" s="116"/>
      <c r="BD766" s="116"/>
      <c r="BE766" s="116"/>
      <c r="BF766" s="116"/>
      <c r="BG766" s="116"/>
      <c r="BH766" s="116"/>
      <c r="BI766" s="116"/>
      <c r="BJ766" s="116"/>
      <c r="BK766" s="116"/>
      <c r="BL766" s="116"/>
      <c r="BM766" s="116"/>
      <c r="BN766" s="116"/>
      <c r="BO766" s="116"/>
      <c r="BP766" s="116"/>
      <c r="BQ766" s="116"/>
      <c r="BR766" s="116"/>
      <c r="BS766" s="116"/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</row>
    <row r="767" spans="1:130" x14ac:dyDescent="0.3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116"/>
      <c r="AE767" s="116"/>
      <c r="AF767" s="116"/>
      <c r="AG767" s="116"/>
      <c r="AH767" s="116"/>
      <c r="AI767" s="116"/>
      <c r="AJ767" s="116"/>
      <c r="AK767" s="116"/>
      <c r="AL767" s="116"/>
      <c r="AM767" s="116"/>
      <c r="AN767" s="116"/>
      <c r="AO767" s="116"/>
      <c r="AP767" s="116"/>
      <c r="AQ767" s="116"/>
      <c r="AR767" s="116"/>
      <c r="AS767" s="116"/>
      <c r="AT767" s="116"/>
      <c r="AU767" s="116"/>
      <c r="AV767" s="116"/>
      <c r="AW767" s="116"/>
      <c r="AX767" s="116"/>
      <c r="AY767" s="116"/>
      <c r="AZ767" s="116"/>
      <c r="BA767" s="116"/>
      <c r="BB767" s="116"/>
      <c r="BC767" s="116"/>
      <c r="BD767" s="116"/>
      <c r="BE767" s="116"/>
      <c r="BF767" s="116"/>
      <c r="BG767" s="116"/>
      <c r="BH767" s="116"/>
      <c r="BI767" s="116"/>
      <c r="BJ767" s="116"/>
      <c r="BK767" s="116"/>
      <c r="BL767" s="116"/>
      <c r="BM767" s="116"/>
      <c r="BN767" s="116"/>
      <c r="BO767" s="116"/>
      <c r="BP767" s="116"/>
      <c r="BQ767" s="116"/>
      <c r="BR767" s="116"/>
      <c r="BS767" s="116"/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</row>
    <row r="768" spans="1:130" x14ac:dyDescent="0.3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116"/>
      <c r="AE768" s="116"/>
      <c r="AF768" s="116"/>
      <c r="AG768" s="116"/>
      <c r="AH768" s="116"/>
      <c r="AI768" s="116"/>
      <c r="AJ768" s="116"/>
      <c r="AK768" s="116"/>
      <c r="AL768" s="116"/>
      <c r="AM768" s="116"/>
      <c r="AN768" s="116"/>
      <c r="AO768" s="116"/>
      <c r="AP768" s="116"/>
      <c r="AQ768" s="116"/>
      <c r="AR768" s="116"/>
      <c r="AS768" s="116"/>
      <c r="AT768" s="116"/>
      <c r="AU768" s="116"/>
      <c r="AV768" s="116"/>
      <c r="AW768" s="116"/>
      <c r="AX768" s="116"/>
      <c r="AY768" s="116"/>
      <c r="AZ768" s="116"/>
      <c r="BA768" s="116"/>
      <c r="BB768" s="116"/>
      <c r="BC768" s="116"/>
      <c r="BD768" s="116"/>
      <c r="BE768" s="116"/>
      <c r="BF768" s="116"/>
      <c r="BG768" s="116"/>
      <c r="BH768" s="116"/>
      <c r="BI768" s="116"/>
      <c r="BJ768" s="116"/>
      <c r="BK768" s="116"/>
      <c r="BL768" s="116"/>
      <c r="BM768" s="116"/>
      <c r="BN768" s="116"/>
      <c r="BO768" s="116"/>
      <c r="BP768" s="116"/>
      <c r="BQ768" s="116"/>
      <c r="BR768" s="116"/>
      <c r="BS768" s="116"/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</row>
    <row r="769" spans="1:130" x14ac:dyDescent="0.3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116"/>
      <c r="AE769" s="116"/>
      <c r="AF769" s="116"/>
      <c r="AG769" s="116"/>
      <c r="AH769" s="116"/>
      <c r="AI769" s="116"/>
      <c r="AJ769" s="116"/>
      <c r="AK769" s="116"/>
      <c r="AL769" s="116"/>
      <c r="AM769" s="116"/>
      <c r="AN769" s="116"/>
      <c r="AO769" s="116"/>
      <c r="AP769" s="116"/>
      <c r="AQ769" s="116"/>
      <c r="AR769" s="116"/>
      <c r="AS769" s="116"/>
      <c r="AT769" s="116"/>
      <c r="AU769" s="116"/>
      <c r="AV769" s="116"/>
      <c r="AW769" s="116"/>
      <c r="AX769" s="116"/>
      <c r="AY769" s="116"/>
      <c r="AZ769" s="116"/>
      <c r="BA769" s="116"/>
      <c r="BB769" s="116"/>
      <c r="BC769" s="116"/>
      <c r="BD769" s="116"/>
      <c r="BE769" s="116"/>
      <c r="BF769" s="116"/>
      <c r="BG769" s="116"/>
      <c r="BH769" s="116"/>
      <c r="BI769" s="116"/>
      <c r="BJ769" s="116"/>
      <c r="BK769" s="116"/>
      <c r="BL769" s="116"/>
      <c r="BM769" s="116"/>
      <c r="BN769" s="116"/>
      <c r="BO769" s="116"/>
      <c r="BP769" s="116"/>
      <c r="BQ769" s="116"/>
      <c r="BR769" s="116"/>
      <c r="BS769" s="116"/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</row>
    <row r="770" spans="1:130" x14ac:dyDescent="0.3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116"/>
      <c r="AE770" s="116"/>
      <c r="AF770" s="116"/>
      <c r="AG770" s="116"/>
      <c r="AH770" s="116"/>
      <c r="AI770" s="116"/>
      <c r="AJ770" s="116"/>
      <c r="AK770" s="116"/>
      <c r="AL770" s="116"/>
      <c r="AM770" s="116"/>
      <c r="AN770" s="116"/>
      <c r="AO770" s="116"/>
      <c r="AP770" s="116"/>
      <c r="AQ770" s="116"/>
      <c r="AR770" s="116"/>
      <c r="AS770" s="116"/>
      <c r="AT770" s="116"/>
      <c r="AU770" s="116"/>
      <c r="AV770" s="116"/>
      <c r="AW770" s="116"/>
      <c r="AX770" s="116"/>
      <c r="AY770" s="116"/>
      <c r="AZ770" s="116"/>
      <c r="BA770" s="116"/>
      <c r="BB770" s="116"/>
      <c r="BC770" s="116"/>
      <c r="BD770" s="116"/>
      <c r="BE770" s="116"/>
      <c r="BF770" s="116"/>
      <c r="BG770" s="116"/>
      <c r="BH770" s="116"/>
      <c r="BI770" s="116"/>
      <c r="BJ770" s="116"/>
      <c r="BK770" s="116"/>
      <c r="BL770" s="116"/>
      <c r="BM770" s="116"/>
      <c r="BN770" s="116"/>
      <c r="BO770" s="116"/>
      <c r="BP770" s="116"/>
      <c r="BQ770" s="116"/>
      <c r="BR770" s="116"/>
      <c r="BS770" s="116"/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</row>
    <row r="771" spans="1:130" x14ac:dyDescent="0.3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116"/>
      <c r="AE771" s="116"/>
      <c r="AF771" s="116"/>
      <c r="AG771" s="116"/>
      <c r="AH771" s="116"/>
      <c r="AI771" s="116"/>
      <c r="AJ771" s="116"/>
      <c r="AK771" s="116"/>
      <c r="AL771" s="116"/>
      <c r="AM771" s="116"/>
      <c r="AN771" s="116"/>
      <c r="AO771" s="116"/>
      <c r="AP771" s="116"/>
      <c r="AQ771" s="116"/>
      <c r="AR771" s="116"/>
      <c r="AS771" s="116"/>
      <c r="AT771" s="116"/>
      <c r="AU771" s="116"/>
      <c r="AV771" s="116"/>
      <c r="AW771" s="116"/>
      <c r="AX771" s="116"/>
      <c r="AY771" s="116"/>
      <c r="AZ771" s="116"/>
      <c r="BA771" s="116"/>
      <c r="BB771" s="116"/>
      <c r="BC771" s="116"/>
      <c r="BD771" s="116"/>
      <c r="BE771" s="116"/>
      <c r="BF771" s="116"/>
      <c r="BG771" s="116"/>
      <c r="BH771" s="116"/>
      <c r="BI771" s="116"/>
      <c r="BJ771" s="116"/>
      <c r="BK771" s="116"/>
      <c r="BL771" s="116"/>
      <c r="BM771" s="116"/>
      <c r="BN771" s="116"/>
      <c r="BO771" s="116"/>
      <c r="BP771" s="116"/>
      <c r="BQ771" s="116"/>
      <c r="BR771" s="116"/>
      <c r="BS771" s="116"/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</row>
    <row r="772" spans="1:130" x14ac:dyDescent="0.3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116"/>
      <c r="AE772" s="116"/>
      <c r="AF772" s="116"/>
      <c r="AG772" s="116"/>
      <c r="AH772" s="116"/>
      <c r="AI772" s="116"/>
      <c r="AJ772" s="116"/>
      <c r="AK772" s="116"/>
      <c r="AL772" s="116"/>
      <c r="AM772" s="116"/>
      <c r="AN772" s="116"/>
      <c r="AO772" s="116"/>
      <c r="AP772" s="116"/>
      <c r="AQ772" s="116"/>
      <c r="AR772" s="116"/>
      <c r="AS772" s="116"/>
      <c r="AT772" s="116"/>
      <c r="AU772" s="116"/>
      <c r="AV772" s="116"/>
      <c r="AW772" s="116"/>
      <c r="AX772" s="116"/>
      <c r="AY772" s="116"/>
      <c r="AZ772" s="116"/>
      <c r="BA772" s="116"/>
      <c r="BB772" s="116"/>
      <c r="BC772" s="116"/>
      <c r="BD772" s="116"/>
      <c r="BE772" s="116"/>
      <c r="BF772" s="116"/>
      <c r="BG772" s="116"/>
      <c r="BH772" s="116"/>
      <c r="BI772" s="116"/>
      <c r="BJ772" s="116"/>
      <c r="BK772" s="116"/>
      <c r="BL772" s="116"/>
      <c r="BM772" s="116"/>
      <c r="BN772" s="116"/>
      <c r="BO772" s="116"/>
      <c r="BP772" s="116"/>
      <c r="BQ772" s="116"/>
      <c r="BR772" s="116"/>
      <c r="BS772" s="116"/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</row>
    <row r="773" spans="1:130" x14ac:dyDescent="0.3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116"/>
      <c r="AE773" s="116"/>
      <c r="AF773" s="116"/>
      <c r="AG773" s="116"/>
      <c r="AH773" s="116"/>
      <c r="AI773" s="116"/>
      <c r="AJ773" s="116"/>
      <c r="AK773" s="116"/>
      <c r="AL773" s="116"/>
      <c r="AM773" s="116"/>
      <c r="AN773" s="116"/>
      <c r="AO773" s="116"/>
      <c r="AP773" s="116"/>
      <c r="AQ773" s="116"/>
      <c r="AR773" s="116"/>
      <c r="AS773" s="116"/>
      <c r="AT773" s="116"/>
      <c r="AU773" s="116"/>
      <c r="AV773" s="116"/>
      <c r="AW773" s="116"/>
      <c r="AX773" s="116"/>
      <c r="AY773" s="116"/>
      <c r="AZ773" s="116"/>
      <c r="BA773" s="116"/>
      <c r="BB773" s="116"/>
      <c r="BC773" s="116"/>
      <c r="BD773" s="116"/>
      <c r="BE773" s="116"/>
      <c r="BF773" s="116"/>
      <c r="BG773" s="116"/>
      <c r="BH773" s="116"/>
      <c r="BI773" s="116"/>
      <c r="BJ773" s="116"/>
      <c r="BK773" s="116"/>
      <c r="BL773" s="116"/>
      <c r="BM773" s="116"/>
      <c r="BN773" s="116"/>
      <c r="BO773" s="116"/>
      <c r="BP773" s="116"/>
      <c r="BQ773" s="116"/>
      <c r="BR773" s="116"/>
      <c r="BS773" s="116"/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</row>
    <row r="774" spans="1:130" x14ac:dyDescent="0.3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116"/>
      <c r="AE774" s="116"/>
      <c r="AF774" s="116"/>
      <c r="AG774" s="116"/>
      <c r="AH774" s="116"/>
      <c r="AI774" s="116"/>
      <c r="AJ774" s="116"/>
      <c r="AK774" s="116"/>
      <c r="AL774" s="116"/>
      <c r="AM774" s="116"/>
      <c r="AN774" s="116"/>
      <c r="AO774" s="116"/>
      <c r="AP774" s="116"/>
      <c r="AQ774" s="116"/>
      <c r="AR774" s="116"/>
      <c r="AS774" s="116"/>
      <c r="AT774" s="116"/>
      <c r="AU774" s="116"/>
      <c r="AV774" s="116"/>
      <c r="AW774" s="116"/>
      <c r="AX774" s="116"/>
      <c r="AY774" s="116"/>
      <c r="AZ774" s="116"/>
      <c r="BA774" s="116"/>
      <c r="BB774" s="116"/>
      <c r="BC774" s="116"/>
      <c r="BD774" s="116"/>
      <c r="BE774" s="116"/>
      <c r="BF774" s="116"/>
      <c r="BG774" s="116"/>
      <c r="BH774" s="116"/>
      <c r="BI774" s="116"/>
      <c r="BJ774" s="116"/>
      <c r="BK774" s="116"/>
      <c r="BL774" s="116"/>
      <c r="BM774" s="116"/>
      <c r="BN774" s="116"/>
      <c r="BO774" s="116"/>
      <c r="BP774" s="116"/>
      <c r="BQ774" s="116"/>
      <c r="BR774" s="116"/>
      <c r="BS774" s="116"/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</row>
    <row r="775" spans="1:130" x14ac:dyDescent="0.3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116"/>
      <c r="AE775" s="116"/>
      <c r="AF775" s="116"/>
      <c r="AG775" s="116"/>
      <c r="AH775" s="116"/>
      <c r="AI775" s="116"/>
      <c r="AJ775" s="116"/>
      <c r="AK775" s="116"/>
      <c r="AL775" s="116"/>
      <c r="AM775" s="116"/>
      <c r="AN775" s="116"/>
      <c r="AO775" s="116"/>
      <c r="AP775" s="116"/>
      <c r="AQ775" s="116"/>
      <c r="AR775" s="116"/>
      <c r="AS775" s="116"/>
      <c r="AT775" s="116"/>
      <c r="AU775" s="116"/>
      <c r="AV775" s="116"/>
      <c r="AW775" s="116"/>
      <c r="AX775" s="116"/>
      <c r="AY775" s="116"/>
      <c r="AZ775" s="116"/>
      <c r="BA775" s="116"/>
      <c r="BB775" s="116"/>
      <c r="BC775" s="116"/>
      <c r="BD775" s="116"/>
      <c r="BE775" s="116"/>
      <c r="BF775" s="116"/>
      <c r="BG775" s="116"/>
      <c r="BH775" s="116"/>
      <c r="BI775" s="116"/>
      <c r="BJ775" s="116"/>
      <c r="BK775" s="116"/>
      <c r="BL775" s="116"/>
      <c r="BM775" s="116"/>
      <c r="BN775" s="116"/>
      <c r="BO775" s="116"/>
      <c r="BP775" s="116"/>
      <c r="BQ775" s="116"/>
      <c r="BR775" s="116"/>
      <c r="BS775" s="116"/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</row>
    <row r="776" spans="1:130" x14ac:dyDescent="0.3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116"/>
      <c r="AE776" s="116"/>
      <c r="AF776" s="116"/>
      <c r="AG776" s="116"/>
      <c r="AH776" s="116"/>
      <c r="AI776" s="116"/>
      <c r="AJ776" s="116"/>
      <c r="AK776" s="116"/>
      <c r="AL776" s="116"/>
      <c r="AM776" s="116"/>
      <c r="AN776" s="116"/>
      <c r="AO776" s="116"/>
      <c r="AP776" s="116"/>
      <c r="AQ776" s="116"/>
      <c r="AR776" s="116"/>
      <c r="AS776" s="116"/>
      <c r="AT776" s="116"/>
      <c r="AU776" s="116"/>
      <c r="AV776" s="116"/>
      <c r="AW776" s="116"/>
      <c r="AX776" s="116"/>
      <c r="AY776" s="116"/>
      <c r="AZ776" s="116"/>
      <c r="BA776" s="116"/>
      <c r="BB776" s="116"/>
      <c r="BC776" s="116"/>
      <c r="BD776" s="116"/>
      <c r="BE776" s="116"/>
      <c r="BF776" s="116"/>
      <c r="BG776" s="116"/>
      <c r="BH776" s="116"/>
      <c r="BI776" s="116"/>
      <c r="BJ776" s="116"/>
      <c r="BK776" s="116"/>
      <c r="BL776" s="116"/>
      <c r="BM776" s="116"/>
      <c r="BN776" s="116"/>
      <c r="BO776" s="116"/>
      <c r="BP776" s="116"/>
      <c r="BQ776" s="116"/>
      <c r="BR776" s="116"/>
      <c r="BS776" s="116"/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</row>
    <row r="777" spans="1:130" x14ac:dyDescent="0.3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116"/>
      <c r="AE777" s="116"/>
      <c r="AF777" s="116"/>
      <c r="AG777" s="116"/>
      <c r="AH777" s="116"/>
      <c r="AI777" s="116"/>
      <c r="AJ777" s="116"/>
      <c r="AK777" s="116"/>
      <c r="AL777" s="116"/>
      <c r="AM777" s="116"/>
      <c r="AN777" s="116"/>
      <c r="AO777" s="116"/>
      <c r="AP777" s="116"/>
      <c r="AQ777" s="116"/>
      <c r="AR777" s="116"/>
      <c r="AS777" s="116"/>
      <c r="AT777" s="116"/>
      <c r="AU777" s="116"/>
      <c r="AV777" s="116"/>
      <c r="AW777" s="116"/>
      <c r="AX777" s="116"/>
      <c r="AY777" s="116"/>
      <c r="AZ777" s="116"/>
      <c r="BA777" s="116"/>
      <c r="BB777" s="116"/>
      <c r="BC777" s="116"/>
      <c r="BD777" s="116"/>
      <c r="BE777" s="116"/>
      <c r="BF777" s="116"/>
      <c r="BG777" s="116"/>
      <c r="BH777" s="116"/>
      <c r="BI777" s="116"/>
      <c r="BJ777" s="116"/>
      <c r="BK777" s="116"/>
      <c r="BL777" s="116"/>
      <c r="BM777" s="116"/>
      <c r="BN777" s="116"/>
      <c r="BO777" s="116"/>
      <c r="BP777" s="116"/>
      <c r="BQ777" s="116"/>
      <c r="BR777" s="116"/>
      <c r="BS777" s="116"/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</row>
    <row r="778" spans="1:130" x14ac:dyDescent="0.3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116"/>
      <c r="AE778" s="116"/>
      <c r="AF778" s="116"/>
      <c r="AG778" s="116"/>
      <c r="AH778" s="116"/>
      <c r="AI778" s="116"/>
      <c r="AJ778" s="116"/>
      <c r="AK778" s="116"/>
      <c r="AL778" s="116"/>
      <c r="AM778" s="116"/>
      <c r="AN778" s="116"/>
      <c r="AO778" s="116"/>
      <c r="AP778" s="116"/>
      <c r="AQ778" s="116"/>
      <c r="AR778" s="116"/>
      <c r="AS778" s="116"/>
      <c r="AT778" s="116"/>
      <c r="AU778" s="116"/>
      <c r="AV778" s="116"/>
      <c r="AW778" s="116"/>
      <c r="AX778" s="116"/>
      <c r="AY778" s="116"/>
      <c r="AZ778" s="116"/>
      <c r="BA778" s="116"/>
      <c r="BB778" s="116"/>
      <c r="BC778" s="116"/>
      <c r="BD778" s="116"/>
      <c r="BE778" s="116"/>
      <c r="BF778" s="116"/>
      <c r="BG778" s="116"/>
      <c r="BH778" s="116"/>
      <c r="BI778" s="116"/>
      <c r="BJ778" s="116"/>
      <c r="BK778" s="116"/>
      <c r="BL778" s="116"/>
      <c r="BM778" s="116"/>
      <c r="BN778" s="116"/>
      <c r="BO778" s="116"/>
      <c r="BP778" s="116"/>
      <c r="BQ778" s="116"/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</row>
    <row r="779" spans="1:130" x14ac:dyDescent="0.3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116"/>
      <c r="AE779" s="116"/>
      <c r="AF779" s="116"/>
      <c r="AG779" s="116"/>
      <c r="AH779" s="116"/>
      <c r="AI779" s="116"/>
      <c r="AJ779" s="116"/>
      <c r="AK779" s="116"/>
      <c r="AL779" s="116"/>
      <c r="AM779" s="116"/>
      <c r="AN779" s="116"/>
      <c r="AO779" s="116"/>
      <c r="AP779" s="116"/>
      <c r="AQ779" s="116"/>
      <c r="AR779" s="116"/>
      <c r="AS779" s="116"/>
      <c r="AT779" s="116"/>
      <c r="AU779" s="116"/>
      <c r="AV779" s="116"/>
      <c r="AW779" s="116"/>
      <c r="AX779" s="116"/>
      <c r="AY779" s="116"/>
      <c r="AZ779" s="116"/>
      <c r="BA779" s="116"/>
      <c r="BB779" s="116"/>
      <c r="BC779" s="116"/>
      <c r="BD779" s="116"/>
      <c r="BE779" s="116"/>
      <c r="BF779" s="116"/>
      <c r="BG779" s="116"/>
      <c r="BH779" s="116"/>
      <c r="BI779" s="116"/>
      <c r="BJ779" s="116"/>
      <c r="BK779" s="116"/>
      <c r="BL779" s="116"/>
      <c r="BM779" s="116"/>
      <c r="BN779" s="116"/>
      <c r="BO779" s="116"/>
      <c r="BP779" s="116"/>
      <c r="BQ779" s="116"/>
      <c r="BR779" s="116"/>
      <c r="BS779" s="116"/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</row>
    <row r="780" spans="1:130" x14ac:dyDescent="0.3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116"/>
      <c r="AE780" s="116"/>
      <c r="AF780" s="116"/>
      <c r="AG780" s="116"/>
      <c r="AH780" s="116"/>
      <c r="AI780" s="116"/>
      <c r="AJ780" s="116"/>
      <c r="AK780" s="116"/>
      <c r="AL780" s="116"/>
      <c r="AM780" s="116"/>
      <c r="AN780" s="116"/>
      <c r="AO780" s="116"/>
      <c r="AP780" s="116"/>
      <c r="AQ780" s="116"/>
      <c r="AR780" s="116"/>
      <c r="AS780" s="116"/>
      <c r="AT780" s="116"/>
      <c r="AU780" s="116"/>
      <c r="AV780" s="116"/>
      <c r="AW780" s="116"/>
      <c r="AX780" s="116"/>
      <c r="AY780" s="116"/>
      <c r="AZ780" s="116"/>
      <c r="BA780" s="116"/>
      <c r="BB780" s="116"/>
      <c r="BC780" s="116"/>
      <c r="BD780" s="116"/>
      <c r="BE780" s="116"/>
      <c r="BF780" s="116"/>
      <c r="BG780" s="116"/>
      <c r="BH780" s="116"/>
      <c r="BI780" s="116"/>
      <c r="BJ780" s="116"/>
      <c r="BK780" s="116"/>
      <c r="BL780" s="116"/>
      <c r="BM780" s="116"/>
      <c r="BN780" s="116"/>
      <c r="BO780" s="116"/>
      <c r="BP780" s="116"/>
      <c r="BQ780" s="116"/>
      <c r="BR780" s="116"/>
      <c r="BS780" s="116"/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</row>
    <row r="781" spans="1:130" x14ac:dyDescent="0.3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116"/>
      <c r="AE781" s="116"/>
      <c r="AF781" s="116"/>
      <c r="AG781" s="116"/>
      <c r="AH781" s="116"/>
      <c r="AI781" s="116"/>
      <c r="AJ781" s="116"/>
      <c r="AK781" s="116"/>
      <c r="AL781" s="116"/>
      <c r="AM781" s="116"/>
      <c r="AN781" s="116"/>
      <c r="AO781" s="116"/>
      <c r="AP781" s="116"/>
      <c r="AQ781" s="116"/>
      <c r="AR781" s="116"/>
      <c r="AS781" s="116"/>
      <c r="AT781" s="116"/>
      <c r="AU781" s="116"/>
      <c r="AV781" s="116"/>
      <c r="AW781" s="116"/>
      <c r="AX781" s="116"/>
      <c r="AY781" s="116"/>
      <c r="AZ781" s="116"/>
      <c r="BA781" s="116"/>
      <c r="BB781" s="116"/>
      <c r="BC781" s="116"/>
      <c r="BD781" s="116"/>
      <c r="BE781" s="116"/>
      <c r="BF781" s="116"/>
      <c r="BG781" s="116"/>
      <c r="BH781" s="116"/>
      <c r="BI781" s="116"/>
      <c r="BJ781" s="116"/>
      <c r="BK781" s="116"/>
      <c r="BL781" s="116"/>
      <c r="BM781" s="116"/>
      <c r="BN781" s="116"/>
      <c r="BO781" s="116"/>
      <c r="BP781" s="116"/>
      <c r="BQ781" s="116"/>
      <c r="BR781" s="116"/>
      <c r="BS781" s="116"/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</row>
    <row r="782" spans="1:130" x14ac:dyDescent="0.3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116"/>
      <c r="AE782" s="116"/>
      <c r="AF782" s="116"/>
      <c r="AG782" s="116"/>
      <c r="AH782" s="116"/>
      <c r="AI782" s="116"/>
      <c r="AJ782" s="116"/>
      <c r="AK782" s="116"/>
      <c r="AL782" s="116"/>
      <c r="AM782" s="116"/>
      <c r="AN782" s="116"/>
      <c r="AO782" s="116"/>
      <c r="AP782" s="116"/>
      <c r="AQ782" s="116"/>
      <c r="AR782" s="116"/>
      <c r="AS782" s="116"/>
      <c r="AT782" s="116"/>
      <c r="AU782" s="116"/>
      <c r="AV782" s="116"/>
      <c r="AW782" s="116"/>
      <c r="AX782" s="116"/>
      <c r="AY782" s="116"/>
      <c r="AZ782" s="116"/>
      <c r="BA782" s="116"/>
      <c r="BB782" s="116"/>
      <c r="BC782" s="116"/>
      <c r="BD782" s="116"/>
      <c r="BE782" s="116"/>
      <c r="BF782" s="116"/>
      <c r="BG782" s="116"/>
      <c r="BH782" s="116"/>
      <c r="BI782" s="116"/>
      <c r="BJ782" s="116"/>
      <c r="BK782" s="116"/>
      <c r="BL782" s="116"/>
      <c r="BM782" s="116"/>
      <c r="BN782" s="116"/>
      <c r="BO782" s="116"/>
      <c r="BP782" s="116"/>
      <c r="BQ782" s="116"/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</row>
    <row r="783" spans="1:130" x14ac:dyDescent="0.3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116"/>
      <c r="AE783" s="116"/>
      <c r="AF783" s="116"/>
      <c r="AG783" s="116"/>
      <c r="AH783" s="116"/>
      <c r="AI783" s="116"/>
      <c r="AJ783" s="116"/>
      <c r="AK783" s="116"/>
      <c r="AL783" s="116"/>
      <c r="AM783" s="116"/>
      <c r="AN783" s="116"/>
      <c r="AO783" s="116"/>
      <c r="AP783" s="116"/>
      <c r="AQ783" s="116"/>
      <c r="AR783" s="116"/>
      <c r="AS783" s="116"/>
      <c r="AT783" s="116"/>
      <c r="AU783" s="116"/>
      <c r="AV783" s="116"/>
      <c r="AW783" s="116"/>
      <c r="AX783" s="116"/>
      <c r="AY783" s="116"/>
      <c r="AZ783" s="116"/>
      <c r="BA783" s="116"/>
      <c r="BB783" s="116"/>
      <c r="BC783" s="116"/>
      <c r="BD783" s="116"/>
      <c r="BE783" s="116"/>
      <c r="BF783" s="116"/>
      <c r="BG783" s="116"/>
      <c r="BH783" s="116"/>
      <c r="BI783" s="116"/>
      <c r="BJ783" s="116"/>
      <c r="BK783" s="116"/>
      <c r="BL783" s="116"/>
      <c r="BM783" s="116"/>
      <c r="BN783" s="116"/>
      <c r="BO783" s="116"/>
      <c r="BP783" s="116"/>
      <c r="BQ783" s="116"/>
      <c r="BR783" s="116"/>
      <c r="BS783" s="116"/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</row>
    <row r="784" spans="1:130" x14ac:dyDescent="0.3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116"/>
      <c r="AE784" s="116"/>
      <c r="AF784" s="116"/>
      <c r="AG784" s="116"/>
      <c r="AH784" s="116"/>
      <c r="AI784" s="116"/>
      <c r="AJ784" s="116"/>
      <c r="AK784" s="116"/>
      <c r="AL784" s="116"/>
      <c r="AM784" s="116"/>
      <c r="AN784" s="116"/>
      <c r="AO784" s="116"/>
      <c r="AP784" s="116"/>
      <c r="AQ784" s="116"/>
      <c r="AR784" s="116"/>
      <c r="AS784" s="116"/>
      <c r="AT784" s="116"/>
      <c r="AU784" s="116"/>
      <c r="AV784" s="116"/>
      <c r="AW784" s="116"/>
      <c r="AX784" s="116"/>
      <c r="AY784" s="116"/>
      <c r="AZ784" s="116"/>
      <c r="BA784" s="116"/>
      <c r="BB784" s="116"/>
      <c r="BC784" s="116"/>
      <c r="BD784" s="116"/>
      <c r="BE784" s="116"/>
      <c r="BF784" s="116"/>
      <c r="BG784" s="116"/>
      <c r="BH784" s="116"/>
      <c r="BI784" s="116"/>
      <c r="BJ784" s="116"/>
      <c r="BK784" s="116"/>
      <c r="BL784" s="116"/>
      <c r="BM784" s="116"/>
      <c r="BN784" s="116"/>
      <c r="BO784" s="116"/>
      <c r="BP784" s="116"/>
      <c r="BQ784" s="116"/>
      <c r="BR784" s="116"/>
      <c r="BS784" s="116"/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</row>
    <row r="785" spans="1:130" x14ac:dyDescent="0.3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  <c r="AE785" s="116"/>
      <c r="AF785" s="116"/>
      <c r="AG785" s="116"/>
      <c r="AH785" s="116"/>
      <c r="AI785" s="116"/>
      <c r="AJ785" s="116"/>
      <c r="AK785" s="116"/>
      <c r="AL785" s="116"/>
      <c r="AM785" s="116"/>
      <c r="AN785" s="116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  <c r="AY785" s="116"/>
      <c r="AZ785" s="116"/>
      <c r="BA785" s="116"/>
      <c r="BB785" s="116"/>
      <c r="BC785" s="116"/>
      <c r="BD785" s="116"/>
      <c r="BE785" s="116"/>
      <c r="BF785" s="116"/>
      <c r="BG785" s="116"/>
      <c r="BH785" s="116"/>
      <c r="BI785" s="116"/>
      <c r="BJ785" s="116"/>
      <c r="BK785" s="116"/>
      <c r="BL785" s="116"/>
      <c r="BM785" s="116"/>
      <c r="BN785" s="116"/>
      <c r="BO785" s="116"/>
      <c r="BP785" s="116"/>
      <c r="BQ785" s="116"/>
      <c r="BR785" s="116"/>
      <c r="BS785" s="116"/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</row>
    <row r="786" spans="1:130" x14ac:dyDescent="0.3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116"/>
      <c r="AE786" s="116"/>
      <c r="AF786" s="116"/>
      <c r="AG786" s="116"/>
      <c r="AH786" s="116"/>
      <c r="AI786" s="116"/>
      <c r="AJ786" s="116"/>
      <c r="AK786" s="116"/>
      <c r="AL786" s="116"/>
      <c r="AM786" s="116"/>
      <c r="AN786" s="116"/>
      <c r="AO786" s="116"/>
      <c r="AP786" s="116"/>
      <c r="AQ786" s="116"/>
      <c r="AR786" s="116"/>
      <c r="AS786" s="116"/>
      <c r="AT786" s="116"/>
      <c r="AU786" s="116"/>
      <c r="AV786" s="116"/>
      <c r="AW786" s="116"/>
      <c r="AX786" s="116"/>
      <c r="AY786" s="116"/>
      <c r="AZ786" s="116"/>
      <c r="BA786" s="116"/>
      <c r="BB786" s="116"/>
      <c r="BC786" s="116"/>
      <c r="BD786" s="116"/>
      <c r="BE786" s="116"/>
      <c r="BF786" s="116"/>
      <c r="BG786" s="116"/>
      <c r="BH786" s="116"/>
      <c r="BI786" s="116"/>
      <c r="BJ786" s="116"/>
      <c r="BK786" s="116"/>
      <c r="BL786" s="116"/>
      <c r="BM786" s="116"/>
      <c r="BN786" s="116"/>
      <c r="BO786" s="116"/>
      <c r="BP786" s="116"/>
      <c r="BQ786" s="116"/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</row>
    <row r="787" spans="1:130" x14ac:dyDescent="0.3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116"/>
      <c r="AE787" s="116"/>
      <c r="AF787" s="116"/>
      <c r="AG787" s="116"/>
      <c r="AH787" s="116"/>
      <c r="AI787" s="116"/>
      <c r="AJ787" s="116"/>
      <c r="AK787" s="116"/>
      <c r="AL787" s="116"/>
      <c r="AM787" s="116"/>
      <c r="AN787" s="116"/>
      <c r="AO787" s="116"/>
      <c r="AP787" s="116"/>
      <c r="AQ787" s="116"/>
      <c r="AR787" s="116"/>
      <c r="AS787" s="116"/>
      <c r="AT787" s="116"/>
      <c r="AU787" s="116"/>
      <c r="AV787" s="116"/>
      <c r="AW787" s="116"/>
      <c r="AX787" s="116"/>
      <c r="AY787" s="116"/>
      <c r="AZ787" s="116"/>
      <c r="BA787" s="116"/>
      <c r="BB787" s="116"/>
      <c r="BC787" s="116"/>
      <c r="BD787" s="116"/>
      <c r="BE787" s="116"/>
      <c r="BF787" s="116"/>
      <c r="BG787" s="116"/>
      <c r="BH787" s="116"/>
      <c r="BI787" s="116"/>
      <c r="BJ787" s="116"/>
      <c r="BK787" s="116"/>
      <c r="BL787" s="116"/>
      <c r="BM787" s="116"/>
      <c r="BN787" s="116"/>
      <c r="BO787" s="116"/>
      <c r="BP787" s="116"/>
      <c r="BQ787" s="116"/>
      <c r="BR787" s="116"/>
      <c r="BS787" s="116"/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</row>
    <row r="788" spans="1:130" x14ac:dyDescent="0.3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116"/>
      <c r="AE788" s="116"/>
      <c r="AF788" s="116"/>
      <c r="AG788" s="116"/>
      <c r="AH788" s="116"/>
      <c r="AI788" s="116"/>
      <c r="AJ788" s="116"/>
      <c r="AK788" s="116"/>
      <c r="AL788" s="116"/>
      <c r="AM788" s="116"/>
      <c r="AN788" s="116"/>
      <c r="AO788" s="116"/>
      <c r="AP788" s="116"/>
      <c r="AQ788" s="116"/>
      <c r="AR788" s="116"/>
      <c r="AS788" s="116"/>
      <c r="AT788" s="116"/>
      <c r="AU788" s="116"/>
      <c r="AV788" s="116"/>
      <c r="AW788" s="116"/>
      <c r="AX788" s="116"/>
      <c r="AY788" s="116"/>
      <c r="AZ788" s="116"/>
      <c r="BA788" s="116"/>
      <c r="BB788" s="116"/>
      <c r="BC788" s="116"/>
      <c r="BD788" s="116"/>
      <c r="BE788" s="116"/>
      <c r="BF788" s="116"/>
      <c r="BG788" s="116"/>
      <c r="BH788" s="116"/>
      <c r="BI788" s="116"/>
      <c r="BJ788" s="116"/>
      <c r="BK788" s="116"/>
      <c r="BL788" s="116"/>
      <c r="BM788" s="116"/>
      <c r="BN788" s="116"/>
      <c r="BO788" s="116"/>
      <c r="BP788" s="116"/>
      <c r="BQ788" s="116"/>
      <c r="BR788" s="116"/>
      <c r="BS788" s="116"/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</row>
    <row r="789" spans="1:130" x14ac:dyDescent="0.3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116"/>
      <c r="AE789" s="116"/>
      <c r="AF789" s="116"/>
      <c r="AG789" s="116"/>
      <c r="AH789" s="116"/>
      <c r="AI789" s="116"/>
      <c r="AJ789" s="116"/>
      <c r="AK789" s="116"/>
      <c r="AL789" s="116"/>
      <c r="AM789" s="116"/>
      <c r="AN789" s="116"/>
      <c r="AO789" s="116"/>
      <c r="AP789" s="116"/>
      <c r="AQ789" s="116"/>
      <c r="AR789" s="116"/>
      <c r="AS789" s="116"/>
      <c r="AT789" s="116"/>
      <c r="AU789" s="116"/>
      <c r="AV789" s="116"/>
      <c r="AW789" s="116"/>
      <c r="AX789" s="116"/>
      <c r="AY789" s="116"/>
      <c r="AZ789" s="116"/>
      <c r="BA789" s="116"/>
      <c r="BB789" s="116"/>
      <c r="BC789" s="116"/>
      <c r="BD789" s="116"/>
      <c r="BE789" s="116"/>
      <c r="BF789" s="116"/>
      <c r="BG789" s="116"/>
      <c r="BH789" s="116"/>
      <c r="BI789" s="116"/>
      <c r="BJ789" s="116"/>
      <c r="BK789" s="116"/>
      <c r="BL789" s="116"/>
      <c r="BM789" s="116"/>
      <c r="BN789" s="116"/>
      <c r="BO789" s="116"/>
      <c r="BP789" s="116"/>
      <c r="BQ789" s="116"/>
      <c r="BR789" s="116"/>
      <c r="BS789" s="116"/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</row>
    <row r="790" spans="1:130" x14ac:dyDescent="0.3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116"/>
      <c r="AE790" s="116"/>
      <c r="AF790" s="116"/>
      <c r="AG790" s="116"/>
      <c r="AH790" s="116"/>
      <c r="AI790" s="116"/>
      <c r="AJ790" s="116"/>
      <c r="AK790" s="116"/>
      <c r="AL790" s="116"/>
      <c r="AM790" s="116"/>
      <c r="AN790" s="116"/>
      <c r="AO790" s="116"/>
      <c r="AP790" s="116"/>
      <c r="AQ790" s="116"/>
      <c r="AR790" s="116"/>
      <c r="AS790" s="116"/>
      <c r="AT790" s="116"/>
      <c r="AU790" s="116"/>
      <c r="AV790" s="116"/>
      <c r="AW790" s="116"/>
      <c r="AX790" s="116"/>
      <c r="AY790" s="116"/>
      <c r="AZ790" s="116"/>
      <c r="BA790" s="116"/>
      <c r="BB790" s="116"/>
      <c r="BC790" s="116"/>
      <c r="BD790" s="116"/>
      <c r="BE790" s="116"/>
      <c r="BF790" s="116"/>
      <c r="BG790" s="116"/>
      <c r="BH790" s="116"/>
      <c r="BI790" s="116"/>
      <c r="BJ790" s="116"/>
      <c r="BK790" s="116"/>
      <c r="BL790" s="116"/>
      <c r="BM790" s="116"/>
      <c r="BN790" s="116"/>
      <c r="BO790" s="116"/>
      <c r="BP790" s="116"/>
      <c r="BQ790" s="116"/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</row>
    <row r="791" spans="1:130" x14ac:dyDescent="0.3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  <c r="AE791" s="116"/>
      <c r="AF791" s="116"/>
      <c r="AG791" s="116"/>
      <c r="AH791" s="116"/>
      <c r="AI791" s="116"/>
      <c r="AJ791" s="116"/>
      <c r="AK791" s="116"/>
      <c r="AL791" s="116"/>
      <c r="AM791" s="116"/>
      <c r="AN791" s="116"/>
      <c r="AO791" s="116"/>
      <c r="AP791" s="116"/>
      <c r="AQ791" s="116"/>
      <c r="AR791" s="116"/>
      <c r="AS791" s="116"/>
      <c r="AT791" s="116"/>
      <c r="AU791" s="116"/>
      <c r="AV791" s="116"/>
      <c r="AW791" s="116"/>
      <c r="AX791" s="116"/>
      <c r="AY791" s="116"/>
      <c r="AZ791" s="116"/>
      <c r="BA791" s="116"/>
      <c r="BB791" s="116"/>
      <c r="BC791" s="116"/>
      <c r="BD791" s="116"/>
      <c r="BE791" s="116"/>
      <c r="BF791" s="116"/>
      <c r="BG791" s="116"/>
      <c r="BH791" s="116"/>
      <c r="BI791" s="116"/>
      <c r="BJ791" s="116"/>
      <c r="BK791" s="116"/>
      <c r="BL791" s="116"/>
      <c r="BM791" s="116"/>
      <c r="BN791" s="116"/>
      <c r="BO791" s="116"/>
      <c r="BP791" s="116"/>
      <c r="BQ791" s="116"/>
      <c r="BR791" s="116"/>
      <c r="BS791" s="116"/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</row>
    <row r="792" spans="1:130" x14ac:dyDescent="0.3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116"/>
      <c r="AE792" s="116"/>
      <c r="AF792" s="116"/>
      <c r="AG792" s="116"/>
      <c r="AH792" s="116"/>
      <c r="AI792" s="116"/>
      <c r="AJ792" s="116"/>
      <c r="AK792" s="116"/>
      <c r="AL792" s="116"/>
      <c r="AM792" s="116"/>
      <c r="AN792" s="116"/>
      <c r="AO792" s="116"/>
      <c r="AP792" s="116"/>
      <c r="AQ792" s="116"/>
      <c r="AR792" s="116"/>
      <c r="AS792" s="116"/>
      <c r="AT792" s="116"/>
      <c r="AU792" s="116"/>
      <c r="AV792" s="116"/>
      <c r="AW792" s="116"/>
      <c r="AX792" s="116"/>
      <c r="AY792" s="116"/>
      <c r="AZ792" s="116"/>
      <c r="BA792" s="116"/>
      <c r="BB792" s="116"/>
      <c r="BC792" s="116"/>
      <c r="BD792" s="116"/>
      <c r="BE792" s="116"/>
      <c r="BF792" s="116"/>
      <c r="BG792" s="116"/>
      <c r="BH792" s="116"/>
      <c r="BI792" s="116"/>
      <c r="BJ792" s="116"/>
      <c r="BK792" s="116"/>
      <c r="BL792" s="116"/>
      <c r="BM792" s="116"/>
      <c r="BN792" s="116"/>
      <c r="BO792" s="116"/>
      <c r="BP792" s="116"/>
      <c r="BQ792" s="116"/>
      <c r="BR792" s="116"/>
      <c r="BS792" s="116"/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</row>
    <row r="793" spans="1:130" x14ac:dyDescent="0.3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116"/>
      <c r="AE793" s="116"/>
      <c r="AF793" s="116"/>
      <c r="AG793" s="116"/>
      <c r="AH793" s="116"/>
      <c r="AI793" s="116"/>
      <c r="AJ793" s="116"/>
      <c r="AK793" s="116"/>
      <c r="AL793" s="116"/>
      <c r="AM793" s="116"/>
      <c r="AN793" s="116"/>
      <c r="AO793" s="116"/>
      <c r="AP793" s="116"/>
      <c r="AQ793" s="116"/>
      <c r="AR793" s="116"/>
      <c r="AS793" s="116"/>
      <c r="AT793" s="116"/>
      <c r="AU793" s="116"/>
      <c r="AV793" s="116"/>
      <c r="AW793" s="116"/>
      <c r="AX793" s="116"/>
      <c r="AY793" s="116"/>
      <c r="AZ793" s="116"/>
      <c r="BA793" s="116"/>
      <c r="BB793" s="116"/>
      <c r="BC793" s="116"/>
      <c r="BD793" s="116"/>
      <c r="BE793" s="116"/>
      <c r="BF793" s="116"/>
      <c r="BG793" s="116"/>
      <c r="BH793" s="116"/>
      <c r="BI793" s="116"/>
      <c r="BJ793" s="116"/>
      <c r="BK793" s="116"/>
      <c r="BL793" s="116"/>
      <c r="BM793" s="116"/>
      <c r="BN793" s="116"/>
      <c r="BO793" s="116"/>
      <c r="BP793" s="116"/>
      <c r="BQ793" s="116"/>
      <c r="BR793" s="116"/>
      <c r="BS793" s="116"/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</row>
    <row r="794" spans="1:130" x14ac:dyDescent="0.3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116"/>
      <c r="AE794" s="116"/>
      <c r="AF794" s="116"/>
      <c r="AG794" s="116"/>
      <c r="AH794" s="116"/>
      <c r="AI794" s="116"/>
      <c r="AJ794" s="116"/>
      <c r="AK794" s="116"/>
      <c r="AL794" s="116"/>
      <c r="AM794" s="116"/>
      <c r="AN794" s="116"/>
      <c r="AO794" s="116"/>
      <c r="AP794" s="116"/>
      <c r="AQ794" s="116"/>
      <c r="AR794" s="116"/>
      <c r="AS794" s="116"/>
      <c r="AT794" s="116"/>
      <c r="AU794" s="116"/>
      <c r="AV794" s="116"/>
      <c r="AW794" s="116"/>
      <c r="AX794" s="116"/>
      <c r="AY794" s="116"/>
      <c r="AZ794" s="116"/>
      <c r="BA794" s="116"/>
      <c r="BB794" s="116"/>
      <c r="BC794" s="116"/>
      <c r="BD794" s="116"/>
      <c r="BE794" s="116"/>
      <c r="BF794" s="116"/>
      <c r="BG794" s="116"/>
      <c r="BH794" s="116"/>
      <c r="BI794" s="116"/>
      <c r="BJ794" s="116"/>
      <c r="BK794" s="116"/>
      <c r="BL794" s="116"/>
      <c r="BM794" s="116"/>
      <c r="BN794" s="116"/>
      <c r="BO794" s="116"/>
      <c r="BP794" s="116"/>
      <c r="BQ794" s="116"/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</row>
    <row r="795" spans="1:130" x14ac:dyDescent="0.3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116"/>
      <c r="AE795" s="116"/>
      <c r="AF795" s="116"/>
      <c r="AG795" s="116"/>
      <c r="AH795" s="116"/>
      <c r="AI795" s="116"/>
      <c r="AJ795" s="116"/>
      <c r="AK795" s="116"/>
      <c r="AL795" s="116"/>
      <c r="AM795" s="116"/>
      <c r="AN795" s="116"/>
      <c r="AO795" s="116"/>
      <c r="AP795" s="116"/>
      <c r="AQ795" s="116"/>
      <c r="AR795" s="116"/>
      <c r="AS795" s="116"/>
      <c r="AT795" s="116"/>
      <c r="AU795" s="116"/>
      <c r="AV795" s="116"/>
      <c r="AW795" s="116"/>
      <c r="AX795" s="116"/>
      <c r="AY795" s="116"/>
      <c r="AZ795" s="116"/>
      <c r="BA795" s="116"/>
      <c r="BB795" s="116"/>
      <c r="BC795" s="116"/>
      <c r="BD795" s="116"/>
      <c r="BE795" s="116"/>
      <c r="BF795" s="116"/>
      <c r="BG795" s="116"/>
      <c r="BH795" s="116"/>
      <c r="BI795" s="116"/>
      <c r="BJ795" s="116"/>
      <c r="BK795" s="116"/>
      <c r="BL795" s="116"/>
      <c r="BM795" s="116"/>
      <c r="BN795" s="116"/>
      <c r="BO795" s="116"/>
      <c r="BP795" s="116"/>
      <c r="BQ795" s="116"/>
      <c r="BR795" s="116"/>
      <c r="BS795" s="116"/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</row>
    <row r="796" spans="1:130" x14ac:dyDescent="0.3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116"/>
      <c r="AE796" s="116"/>
      <c r="AF796" s="116"/>
      <c r="AG796" s="116"/>
      <c r="AH796" s="116"/>
      <c r="AI796" s="116"/>
      <c r="AJ796" s="116"/>
      <c r="AK796" s="116"/>
      <c r="AL796" s="116"/>
      <c r="AM796" s="116"/>
      <c r="AN796" s="116"/>
      <c r="AO796" s="116"/>
      <c r="AP796" s="116"/>
      <c r="AQ796" s="116"/>
      <c r="AR796" s="116"/>
      <c r="AS796" s="116"/>
      <c r="AT796" s="116"/>
      <c r="AU796" s="116"/>
      <c r="AV796" s="116"/>
      <c r="AW796" s="116"/>
      <c r="AX796" s="116"/>
      <c r="AY796" s="116"/>
      <c r="AZ796" s="116"/>
      <c r="BA796" s="116"/>
      <c r="BB796" s="116"/>
      <c r="BC796" s="116"/>
      <c r="BD796" s="116"/>
      <c r="BE796" s="116"/>
      <c r="BF796" s="116"/>
      <c r="BG796" s="116"/>
      <c r="BH796" s="116"/>
      <c r="BI796" s="116"/>
      <c r="BJ796" s="116"/>
      <c r="BK796" s="116"/>
      <c r="BL796" s="116"/>
      <c r="BM796" s="116"/>
      <c r="BN796" s="116"/>
      <c r="BO796" s="116"/>
      <c r="BP796" s="116"/>
      <c r="BQ796" s="116"/>
      <c r="BR796" s="116"/>
      <c r="BS796" s="116"/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</row>
    <row r="797" spans="1:130" x14ac:dyDescent="0.3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116"/>
      <c r="AE797" s="116"/>
      <c r="AF797" s="116"/>
      <c r="AG797" s="116"/>
      <c r="AH797" s="116"/>
      <c r="AI797" s="116"/>
      <c r="AJ797" s="116"/>
      <c r="AK797" s="116"/>
      <c r="AL797" s="116"/>
      <c r="AM797" s="116"/>
      <c r="AN797" s="116"/>
      <c r="AO797" s="116"/>
      <c r="AP797" s="116"/>
      <c r="AQ797" s="116"/>
      <c r="AR797" s="116"/>
      <c r="AS797" s="116"/>
      <c r="AT797" s="116"/>
      <c r="AU797" s="116"/>
      <c r="AV797" s="116"/>
      <c r="AW797" s="116"/>
      <c r="AX797" s="116"/>
      <c r="AY797" s="116"/>
      <c r="AZ797" s="116"/>
      <c r="BA797" s="116"/>
      <c r="BB797" s="116"/>
      <c r="BC797" s="116"/>
      <c r="BD797" s="116"/>
      <c r="BE797" s="116"/>
      <c r="BF797" s="116"/>
      <c r="BG797" s="116"/>
      <c r="BH797" s="116"/>
      <c r="BI797" s="116"/>
      <c r="BJ797" s="116"/>
      <c r="BK797" s="116"/>
      <c r="BL797" s="116"/>
      <c r="BM797" s="116"/>
      <c r="BN797" s="116"/>
      <c r="BO797" s="116"/>
      <c r="BP797" s="116"/>
      <c r="BQ797" s="116"/>
      <c r="BR797" s="116"/>
      <c r="BS797" s="116"/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</row>
    <row r="798" spans="1:130" x14ac:dyDescent="0.3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116"/>
      <c r="AE798" s="116"/>
      <c r="AF798" s="116"/>
      <c r="AG798" s="116"/>
      <c r="AH798" s="116"/>
      <c r="AI798" s="116"/>
      <c r="AJ798" s="116"/>
      <c r="AK798" s="116"/>
      <c r="AL798" s="116"/>
      <c r="AM798" s="116"/>
      <c r="AN798" s="116"/>
      <c r="AO798" s="116"/>
      <c r="AP798" s="116"/>
      <c r="AQ798" s="116"/>
      <c r="AR798" s="116"/>
      <c r="AS798" s="116"/>
      <c r="AT798" s="116"/>
      <c r="AU798" s="116"/>
      <c r="AV798" s="116"/>
      <c r="AW798" s="116"/>
      <c r="AX798" s="116"/>
      <c r="AY798" s="116"/>
      <c r="AZ798" s="116"/>
      <c r="BA798" s="116"/>
      <c r="BB798" s="116"/>
      <c r="BC798" s="116"/>
      <c r="BD798" s="116"/>
      <c r="BE798" s="116"/>
      <c r="BF798" s="116"/>
      <c r="BG798" s="116"/>
      <c r="BH798" s="116"/>
      <c r="BI798" s="116"/>
      <c r="BJ798" s="116"/>
      <c r="BK798" s="116"/>
      <c r="BL798" s="116"/>
      <c r="BM798" s="116"/>
      <c r="BN798" s="116"/>
      <c r="BO798" s="116"/>
      <c r="BP798" s="116"/>
      <c r="BQ798" s="116"/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</row>
    <row r="799" spans="1:130" x14ac:dyDescent="0.3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  <c r="AE799" s="116"/>
      <c r="AF799" s="116"/>
      <c r="AG799" s="116"/>
      <c r="AH799" s="116"/>
      <c r="AI799" s="116"/>
      <c r="AJ799" s="116"/>
      <c r="AK799" s="116"/>
      <c r="AL799" s="116"/>
      <c r="AM799" s="116"/>
      <c r="AN799" s="116"/>
      <c r="AO799" s="116"/>
      <c r="AP799" s="116"/>
      <c r="AQ799" s="116"/>
      <c r="AR799" s="116"/>
      <c r="AS799" s="116"/>
      <c r="AT799" s="116"/>
      <c r="AU799" s="116"/>
      <c r="AV799" s="116"/>
      <c r="AW799" s="116"/>
      <c r="AX799" s="116"/>
      <c r="AY799" s="116"/>
      <c r="AZ799" s="116"/>
      <c r="BA799" s="116"/>
      <c r="BB799" s="116"/>
      <c r="BC799" s="116"/>
      <c r="BD799" s="116"/>
      <c r="BE799" s="116"/>
      <c r="BF799" s="116"/>
      <c r="BG799" s="116"/>
      <c r="BH799" s="116"/>
      <c r="BI799" s="116"/>
      <c r="BJ799" s="116"/>
      <c r="BK799" s="116"/>
      <c r="BL799" s="116"/>
      <c r="BM799" s="116"/>
      <c r="BN799" s="116"/>
      <c r="BO799" s="116"/>
      <c r="BP799" s="116"/>
      <c r="BQ799" s="116"/>
      <c r="BR799" s="116"/>
      <c r="BS799" s="116"/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</row>
    <row r="800" spans="1:130" x14ac:dyDescent="0.3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116"/>
      <c r="AE800" s="116"/>
      <c r="AF800" s="116"/>
      <c r="AG800" s="116"/>
      <c r="AH800" s="116"/>
      <c r="AI800" s="116"/>
      <c r="AJ800" s="116"/>
      <c r="AK800" s="116"/>
      <c r="AL800" s="116"/>
      <c r="AM800" s="116"/>
      <c r="AN800" s="116"/>
      <c r="AO800" s="116"/>
      <c r="AP800" s="116"/>
      <c r="AQ800" s="116"/>
      <c r="AR800" s="116"/>
      <c r="AS800" s="116"/>
      <c r="AT800" s="116"/>
      <c r="AU800" s="116"/>
      <c r="AV800" s="116"/>
      <c r="AW800" s="116"/>
      <c r="AX800" s="116"/>
      <c r="AY800" s="116"/>
      <c r="AZ800" s="116"/>
      <c r="BA800" s="116"/>
      <c r="BB800" s="116"/>
      <c r="BC800" s="116"/>
      <c r="BD800" s="116"/>
      <c r="BE800" s="116"/>
      <c r="BF800" s="116"/>
      <c r="BG800" s="116"/>
      <c r="BH800" s="116"/>
      <c r="BI800" s="116"/>
      <c r="BJ800" s="116"/>
      <c r="BK800" s="116"/>
      <c r="BL800" s="116"/>
      <c r="BM800" s="116"/>
      <c r="BN800" s="116"/>
      <c r="BO800" s="116"/>
      <c r="BP800" s="116"/>
      <c r="BQ800" s="116"/>
      <c r="BR800" s="116"/>
      <c r="BS800" s="116"/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</row>
    <row r="801" spans="1:130" x14ac:dyDescent="0.3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  <c r="AE801" s="116"/>
      <c r="AF801" s="116"/>
      <c r="AG801" s="116"/>
      <c r="AH801" s="116"/>
      <c r="AI801" s="116"/>
      <c r="AJ801" s="116"/>
      <c r="AK801" s="116"/>
      <c r="AL801" s="116"/>
      <c r="AM801" s="116"/>
      <c r="AN801" s="116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  <c r="AY801" s="116"/>
      <c r="AZ801" s="116"/>
      <c r="BA801" s="116"/>
      <c r="BB801" s="116"/>
      <c r="BC801" s="116"/>
      <c r="BD801" s="116"/>
      <c r="BE801" s="116"/>
      <c r="BF801" s="116"/>
      <c r="BG801" s="116"/>
      <c r="BH801" s="116"/>
      <c r="BI801" s="116"/>
      <c r="BJ801" s="116"/>
      <c r="BK801" s="116"/>
      <c r="BL801" s="116"/>
      <c r="BM801" s="116"/>
      <c r="BN801" s="116"/>
      <c r="BO801" s="116"/>
      <c r="BP801" s="116"/>
      <c r="BQ801" s="116"/>
      <c r="BR801" s="116"/>
      <c r="BS801" s="116"/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</row>
    <row r="802" spans="1:130" x14ac:dyDescent="0.3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116"/>
      <c r="AE802" s="116"/>
      <c r="AF802" s="116"/>
      <c r="AG802" s="116"/>
      <c r="AH802" s="116"/>
      <c r="AI802" s="116"/>
      <c r="AJ802" s="116"/>
      <c r="AK802" s="116"/>
      <c r="AL802" s="116"/>
      <c r="AM802" s="116"/>
      <c r="AN802" s="116"/>
      <c r="AO802" s="116"/>
      <c r="AP802" s="116"/>
      <c r="AQ802" s="116"/>
      <c r="AR802" s="116"/>
      <c r="AS802" s="116"/>
      <c r="AT802" s="116"/>
      <c r="AU802" s="116"/>
      <c r="AV802" s="116"/>
      <c r="AW802" s="116"/>
      <c r="AX802" s="116"/>
      <c r="AY802" s="116"/>
      <c r="AZ802" s="116"/>
      <c r="BA802" s="116"/>
      <c r="BB802" s="116"/>
      <c r="BC802" s="116"/>
      <c r="BD802" s="116"/>
      <c r="BE802" s="116"/>
      <c r="BF802" s="116"/>
      <c r="BG802" s="116"/>
      <c r="BH802" s="116"/>
      <c r="BI802" s="116"/>
      <c r="BJ802" s="116"/>
      <c r="BK802" s="116"/>
      <c r="BL802" s="116"/>
      <c r="BM802" s="116"/>
      <c r="BN802" s="116"/>
      <c r="BO802" s="116"/>
      <c r="BP802" s="116"/>
      <c r="BQ802" s="116"/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</row>
    <row r="803" spans="1:130" x14ac:dyDescent="0.3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116"/>
      <c r="AE803" s="116"/>
      <c r="AF803" s="116"/>
      <c r="AG803" s="116"/>
      <c r="AH803" s="116"/>
      <c r="AI803" s="116"/>
      <c r="AJ803" s="116"/>
      <c r="AK803" s="116"/>
      <c r="AL803" s="116"/>
      <c r="AM803" s="116"/>
      <c r="AN803" s="116"/>
      <c r="AO803" s="116"/>
      <c r="AP803" s="116"/>
      <c r="AQ803" s="116"/>
      <c r="AR803" s="116"/>
      <c r="AS803" s="116"/>
      <c r="AT803" s="116"/>
      <c r="AU803" s="116"/>
      <c r="AV803" s="116"/>
      <c r="AW803" s="116"/>
      <c r="AX803" s="116"/>
      <c r="AY803" s="116"/>
      <c r="AZ803" s="116"/>
      <c r="BA803" s="116"/>
      <c r="BB803" s="116"/>
      <c r="BC803" s="116"/>
      <c r="BD803" s="116"/>
      <c r="BE803" s="116"/>
      <c r="BF803" s="116"/>
      <c r="BG803" s="116"/>
      <c r="BH803" s="116"/>
      <c r="BI803" s="116"/>
      <c r="BJ803" s="116"/>
      <c r="BK803" s="116"/>
      <c r="BL803" s="116"/>
      <c r="BM803" s="116"/>
      <c r="BN803" s="116"/>
      <c r="BO803" s="116"/>
      <c r="BP803" s="116"/>
      <c r="BQ803" s="116"/>
      <c r="BR803" s="116"/>
      <c r="BS803" s="116"/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</row>
    <row r="804" spans="1:130" x14ac:dyDescent="0.3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116"/>
      <c r="AE804" s="116"/>
      <c r="AF804" s="116"/>
      <c r="AG804" s="116"/>
      <c r="AH804" s="116"/>
      <c r="AI804" s="116"/>
      <c r="AJ804" s="116"/>
      <c r="AK804" s="116"/>
      <c r="AL804" s="116"/>
      <c r="AM804" s="116"/>
      <c r="AN804" s="116"/>
      <c r="AO804" s="116"/>
      <c r="AP804" s="116"/>
      <c r="AQ804" s="116"/>
      <c r="AR804" s="116"/>
      <c r="AS804" s="116"/>
      <c r="AT804" s="116"/>
      <c r="AU804" s="116"/>
      <c r="AV804" s="116"/>
      <c r="AW804" s="116"/>
      <c r="AX804" s="116"/>
      <c r="AY804" s="116"/>
      <c r="AZ804" s="116"/>
      <c r="BA804" s="116"/>
      <c r="BB804" s="116"/>
      <c r="BC804" s="116"/>
      <c r="BD804" s="116"/>
      <c r="BE804" s="116"/>
      <c r="BF804" s="116"/>
      <c r="BG804" s="116"/>
      <c r="BH804" s="116"/>
      <c r="BI804" s="116"/>
      <c r="BJ804" s="116"/>
      <c r="BK804" s="116"/>
      <c r="BL804" s="116"/>
      <c r="BM804" s="116"/>
      <c r="BN804" s="116"/>
      <c r="BO804" s="116"/>
      <c r="BP804" s="116"/>
      <c r="BQ804" s="116"/>
      <c r="BR804" s="116"/>
      <c r="BS804" s="116"/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</row>
    <row r="805" spans="1:130" x14ac:dyDescent="0.3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116"/>
      <c r="AE805" s="116"/>
      <c r="AF805" s="116"/>
      <c r="AG805" s="116"/>
      <c r="AH805" s="116"/>
      <c r="AI805" s="116"/>
      <c r="AJ805" s="116"/>
      <c r="AK805" s="116"/>
      <c r="AL805" s="116"/>
      <c r="AM805" s="116"/>
      <c r="AN805" s="116"/>
      <c r="AO805" s="116"/>
      <c r="AP805" s="116"/>
      <c r="AQ805" s="116"/>
      <c r="AR805" s="116"/>
      <c r="AS805" s="116"/>
      <c r="AT805" s="116"/>
      <c r="AU805" s="116"/>
      <c r="AV805" s="116"/>
      <c r="AW805" s="116"/>
      <c r="AX805" s="116"/>
      <c r="AY805" s="116"/>
      <c r="AZ805" s="116"/>
      <c r="BA805" s="116"/>
      <c r="BB805" s="116"/>
      <c r="BC805" s="116"/>
      <c r="BD805" s="116"/>
      <c r="BE805" s="116"/>
      <c r="BF805" s="116"/>
      <c r="BG805" s="116"/>
      <c r="BH805" s="116"/>
      <c r="BI805" s="116"/>
      <c r="BJ805" s="116"/>
      <c r="BK805" s="116"/>
      <c r="BL805" s="116"/>
      <c r="BM805" s="116"/>
      <c r="BN805" s="116"/>
      <c r="BO805" s="116"/>
      <c r="BP805" s="116"/>
      <c r="BQ805" s="116"/>
      <c r="BR805" s="116"/>
      <c r="BS805" s="116"/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</row>
    <row r="806" spans="1:130" x14ac:dyDescent="0.3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116"/>
      <c r="AE806" s="116"/>
      <c r="AF806" s="116"/>
      <c r="AG806" s="116"/>
      <c r="AH806" s="116"/>
      <c r="AI806" s="116"/>
      <c r="AJ806" s="116"/>
      <c r="AK806" s="116"/>
      <c r="AL806" s="116"/>
      <c r="AM806" s="116"/>
      <c r="AN806" s="116"/>
      <c r="AO806" s="116"/>
      <c r="AP806" s="116"/>
      <c r="AQ806" s="116"/>
      <c r="AR806" s="116"/>
      <c r="AS806" s="116"/>
      <c r="AT806" s="116"/>
      <c r="AU806" s="116"/>
      <c r="AV806" s="116"/>
      <c r="AW806" s="116"/>
      <c r="AX806" s="116"/>
      <c r="AY806" s="116"/>
      <c r="AZ806" s="116"/>
      <c r="BA806" s="116"/>
      <c r="BB806" s="116"/>
      <c r="BC806" s="116"/>
      <c r="BD806" s="116"/>
      <c r="BE806" s="116"/>
      <c r="BF806" s="116"/>
      <c r="BG806" s="116"/>
      <c r="BH806" s="116"/>
      <c r="BI806" s="116"/>
      <c r="BJ806" s="116"/>
      <c r="BK806" s="116"/>
      <c r="BL806" s="116"/>
      <c r="BM806" s="116"/>
      <c r="BN806" s="116"/>
      <c r="BO806" s="116"/>
      <c r="BP806" s="116"/>
      <c r="BQ806" s="116"/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</row>
    <row r="807" spans="1:130" x14ac:dyDescent="0.3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116"/>
      <c r="AE807" s="116"/>
      <c r="AF807" s="116"/>
      <c r="AG807" s="116"/>
      <c r="AH807" s="116"/>
      <c r="AI807" s="116"/>
      <c r="AJ807" s="116"/>
      <c r="AK807" s="116"/>
      <c r="AL807" s="116"/>
      <c r="AM807" s="116"/>
      <c r="AN807" s="116"/>
      <c r="AO807" s="116"/>
      <c r="AP807" s="116"/>
      <c r="AQ807" s="116"/>
      <c r="AR807" s="116"/>
      <c r="AS807" s="116"/>
      <c r="AT807" s="116"/>
      <c r="AU807" s="116"/>
      <c r="AV807" s="116"/>
      <c r="AW807" s="116"/>
      <c r="AX807" s="116"/>
      <c r="AY807" s="116"/>
      <c r="AZ807" s="116"/>
      <c r="BA807" s="116"/>
      <c r="BB807" s="116"/>
      <c r="BC807" s="116"/>
      <c r="BD807" s="116"/>
      <c r="BE807" s="116"/>
      <c r="BF807" s="116"/>
      <c r="BG807" s="116"/>
      <c r="BH807" s="116"/>
      <c r="BI807" s="116"/>
      <c r="BJ807" s="116"/>
      <c r="BK807" s="116"/>
      <c r="BL807" s="116"/>
      <c r="BM807" s="116"/>
      <c r="BN807" s="116"/>
      <c r="BO807" s="116"/>
      <c r="BP807" s="116"/>
      <c r="BQ807" s="116"/>
      <c r="BR807" s="116"/>
      <c r="BS807" s="116"/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</row>
    <row r="808" spans="1:130" x14ac:dyDescent="0.3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116"/>
      <c r="AE808" s="116"/>
      <c r="AF808" s="116"/>
      <c r="AG808" s="116"/>
      <c r="AH808" s="116"/>
      <c r="AI808" s="116"/>
      <c r="AJ808" s="116"/>
      <c r="AK808" s="116"/>
      <c r="AL808" s="116"/>
      <c r="AM808" s="116"/>
      <c r="AN808" s="116"/>
      <c r="AO808" s="116"/>
      <c r="AP808" s="116"/>
      <c r="AQ808" s="116"/>
      <c r="AR808" s="116"/>
      <c r="AS808" s="116"/>
      <c r="AT808" s="116"/>
      <c r="AU808" s="116"/>
      <c r="AV808" s="116"/>
      <c r="AW808" s="116"/>
      <c r="AX808" s="116"/>
      <c r="AY808" s="116"/>
      <c r="AZ808" s="116"/>
      <c r="BA808" s="116"/>
      <c r="BB808" s="116"/>
      <c r="BC808" s="116"/>
      <c r="BD808" s="116"/>
      <c r="BE808" s="116"/>
      <c r="BF808" s="116"/>
      <c r="BG808" s="116"/>
      <c r="BH808" s="116"/>
      <c r="BI808" s="116"/>
      <c r="BJ808" s="116"/>
      <c r="BK808" s="116"/>
      <c r="BL808" s="116"/>
      <c r="BM808" s="116"/>
      <c r="BN808" s="116"/>
      <c r="BO808" s="116"/>
      <c r="BP808" s="116"/>
      <c r="BQ808" s="116"/>
      <c r="BR808" s="116"/>
      <c r="BS808" s="116"/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</row>
    <row r="809" spans="1:130" x14ac:dyDescent="0.3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116"/>
      <c r="AE809" s="116"/>
      <c r="AF809" s="116"/>
      <c r="AG809" s="116"/>
      <c r="AH809" s="116"/>
      <c r="AI809" s="116"/>
      <c r="AJ809" s="116"/>
      <c r="AK809" s="116"/>
      <c r="AL809" s="116"/>
      <c r="AM809" s="116"/>
      <c r="AN809" s="116"/>
      <c r="AO809" s="116"/>
      <c r="AP809" s="116"/>
      <c r="AQ809" s="116"/>
      <c r="AR809" s="116"/>
      <c r="AS809" s="116"/>
      <c r="AT809" s="116"/>
      <c r="AU809" s="116"/>
      <c r="AV809" s="116"/>
      <c r="AW809" s="116"/>
      <c r="AX809" s="116"/>
      <c r="AY809" s="116"/>
      <c r="AZ809" s="116"/>
      <c r="BA809" s="116"/>
      <c r="BB809" s="116"/>
      <c r="BC809" s="116"/>
      <c r="BD809" s="116"/>
      <c r="BE809" s="116"/>
      <c r="BF809" s="116"/>
      <c r="BG809" s="116"/>
      <c r="BH809" s="116"/>
      <c r="BI809" s="116"/>
      <c r="BJ809" s="116"/>
      <c r="BK809" s="116"/>
      <c r="BL809" s="116"/>
      <c r="BM809" s="116"/>
      <c r="BN809" s="116"/>
      <c r="BO809" s="116"/>
      <c r="BP809" s="116"/>
      <c r="BQ809" s="116"/>
      <c r="BR809" s="116"/>
      <c r="BS809" s="116"/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</row>
    <row r="810" spans="1:130" x14ac:dyDescent="0.3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116"/>
      <c r="AE810" s="116"/>
      <c r="AF810" s="116"/>
      <c r="AG810" s="116"/>
      <c r="AH810" s="116"/>
      <c r="AI810" s="116"/>
      <c r="AJ810" s="116"/>
      <c r="AK810" s="116"/>
      <c r="AL810" s="116"/>
      <c r="AM810" s="116"/>
      <c r="AN810" s="116"/>
      <c r="AO810" s="116"/>
      <c r="AP810" s="116"/>
      <c r="AQ810" s="116"/>
      <c r="AR810" s="116"/>
      <c r="AS810" s="116"/>
      <c r="AT810" s="116"/>
      <c r="AU810" s="116"/>
      <c r="AV810" s="116"/>
      <c r="AW810" s="116"/>
      <c r="AX810" s="116"/>
      <c r="AY810" s="116"/>
      <c r="AZ810" s="116"/>
      <c r="BA810" s="116"/>
      <c r="BB810" s="116"/>
      <c r="BC810" s="116"/>
      <c r="BD810" s="116"/>
      <c r="BE810" s="116"/>
      <c r="BF810" s="116"/>
      <c r="BG810" s="116"/>
      <c r="BH810" s="116"/>
      <c r="BI810" s="116"/>
      <c r="BJ810" s="116"/>
      <c r="BK810" s="116"/>
      <c r="BL810" s="116"/>
      <c r="BM810" s="116"/>
      <c r="BN810" s="116"/>
      <c r="BO810" s="116"/>
      <c r="BP810" s="116"/>
      <c r="BQ810" s="116"/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</row>
    <row r="811" spans="1:130" x14ac:dyDescent="0.3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116"/>
      <c r="AE811" s="116"/>
      <c r="AF811" s="116"/>
      <c r="AG811" s="116"/>
      <c r="AH811" s="116"/>
      <c r="AI811" s="116"/>
      <c r="AJ811" s="116"/>
      <c r="AK811" s="116"/>
      <c r="AL811" s="116"/>
      <c r="AM811" s="116"/>
      <c r="AN811" s="116"/>
      <c r="AO811" s="116"/>
      <c r="AP811" s="116"/>
      <c r="AQ811" s="116"/>
      <c r="AR811" s="116"/>
      <c r="AS811" s="116"/>
      <c r="AT811" s="116"/>
      <c r="AU811" s="116"/>
      <c r="AV811" s="116"/>
      <c r="AW811" s="116"/>
      <c r="AX811" s="116"/>
      <c r="AY811" s="116"/>
      <c r="AZ811" s="116"/>
      <c r="BA811" s="116"/>
      <c r="BB811" s="116"/>
      <c r="BC811" s="116"/>
      <c r="BD811" s="116"/>
      <c r="BE811" s="116"/>
      <c r="BF811" s="116"/>
      <c r="BG811" s="116"/>
      <c r="BH811" s="116"/>
      <c r="BI811" s="116"/>
      <c r="BJ811" s="116"/>
      <c r="BK811" s="116"/>
      <c r="BL811" s="116"/>
      <c r="BM811" s="116"/>
      <c r="BN811" s="116"/>
      <c r="BO811" s="116"/>
      <c r="BP811" s="116"/>
      <c r="BQ811" s="116"/>
      <c r="BR811" s="116"/>
      <c r="BS811" s="116"/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</row>
    <row r="812" spans="1:130" x14ac:dyDescent="0.3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116"/>
      <c r="AE812" s="116"/>
      <c r="AF812" s="116"/>
      <c r="AG812" s="116"/>
      <c r="AH812" s="116"/>
      <c r="AI812" s="116"/>
      <c r="AJ812" s="116"/>
      <c r="AK812" s="116"/>
      <c r="AL812" s="116"/>
      <c r="AM812" s="116"/>
      <c r="AN812" s="116"/>
      <c r="AO812" s="116"/>
      <c r="AP812" s="116"/>
      <c r="AQ812" s="116"/>
      <c r="AR812" s="116"/>
      <c r="AS812" s="116"/>
      <c r="AT812" s="116"/>
      <c r="AU812" s="116"/>
      <c r="AV812" s="116"/>
      <c r="AW812" s="116"/>
      <c r="AX812" s="116"/>
      <c r="AY812" s="116"/>
      <c r="AZ812" s="116"/>
      <c r="BA812" s="116"/>
      <c r="BB812" s="116"/>
      <c r="BC812" s="116"/>
      <c r="BD812" s="116"/>
      <c r="BE812" s="116"/>
      <c r="BF812" s="116"/>
      <c r="BG812" s="116"/>
      <c r="BH812" s="116"/>
      <c r="BI812" s="116"/>
      <c r="BJ812" s="116"/>
      <c r="BK812" s="116"/>
      <c r="BL812" s="116"/>
      <c r="BM812" s="116"/>
      <c r="BN812" s="116"/>
      <c r="BO812" s="116"/>
      <c r="BP812" s="116"/>
      <c r="BQ812" s="116"/>
      <c r="BR812" s="116"/>
      <c r="BS812" s="116"/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</row>
    <row r="813" spans="1:130" x14ac:dyDescent="0.3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116"/>
      <c r="AE813" s="116"/>
      <c r="AF813" s="116"/>
      <c r="AG813" s="116"/>
      <c r="AH813" s="116"/>
      <c r="AI813" s="116"/>
      <c r="AJ813" s="116"/>
      <c r="AK813" s="116"/>
      <c r="AL813" s="116"/>
      <c r="AM813" s="116"/>
      <c r="AN813" s="116"/>
      <c r="AO813" s="116"/>
      <c r="AP813" s="116"/>
      <c r="AQ813" s="116"/>
      <c r="AR813" s="116"/>
      <c r="AS813" s="116"/>
      <c r="AT813" s="116"/>
      <c r="AU813" s="116"/>
      <c r="AV813" s="116"/>
      <c r="AW813" s="116"/>
      <c r="AX813" s="116"/>
      <c r="AY813" s="116"/>
      <c r="AZ813" s="116"/>
      <c r="BA813" s="116"/>
      <c r="BB813" s="116"/>
      <c r="BC813" s="116"/>
      <c r="BD813" s="116"/>
      <c r="BE813" s="116"/>
      <c r="BF813" s="116"/>
      <c r="BG813" s="116"/>
      <c r="BH813" s="116"/>
      <c r="BI813" s="116"/>
      <c r="BJ813" s="116"/>
      <c r="BK813" s="116"/>
      <c r="BL813" s="116"/>
      <c r="BM813" s="116"/>
      <c r="BN813" s="116"/>
      <c r="BO813" s="116"/>
      <c r="BP813" s="116"/>
      <c r="BQ813" s="116"/>
      <c r="BR813" s="116"/>
      <c r="BS813" s="116"/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</row>
    <row r="814" spans="1:130" x14ac:dyDescent="0.3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116"/>
      <c r="AE814" s="116"/>
      <c r="AF814" s="116"/>
      <c r="AG814" s="116"/>
      <c r="AH814" s="116"/>
      <c r="AI814" s="116"/>
      <c r="AJ814" s="116"/>
      <c r="AK814" s="116"/>
      <c r="AL814" s="116"/>
      <c r="AM814" s="116"/>
      <c r="AN814" s="116"/>
      <c r="AO814" s="116"/>
      <c r="AP814" s="116"/>
      <c r="AQ814" s="116"/>
      <c r="AR814" s="116"/>
      <c r="AS814" s="116"/>
      <c r="AT814" s="116"/>
      <c r="AU814" s="116"/>
      <c r="AV814" s="116"/>
      <c r="AW814" s="116"/>
      <c r="AX814" s="116"/>
      <c r="AY814" s="116"/>
      <c r="AZ814" s="116"/>
      <c r="BA814" s="116"/>
      <c r="BB814" s="116"/>
      <c r="BC814" s="116"/>
      <c r="BD814" s="116"/>
      <c r="BE814" s="116"/>
      <c r="BF814" s="116"/>
      <c r="BG814" s="116"/>
      <c r="BH814" s="116"/>
      <c r="BI814" s="116"/>
      <c r="BJ814" s="116"/>
      <c r="BK814" s="116"/>
      <c r="BL814" s="116"/>
      <c r="BM814" s="116"/>
      <c r="BN814" s="116"/>
      <c r="BO814" s="116"/>
      <c r="BP814" s="116"/>
      <c r="BQ814" s="116"/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</row>
    <row r="815" spans="1:130" x14ac:dyDescent="0.3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116"/>
      <c r="AE815" s="116"/>
      <c r="AF815" s="116"/>
      <c r="AG815" s="116"/>
      <c r="AH815" s="116"/>
      <c r="AI815" s="116"/>
      <c r="AJ815" s="116"/>
      <c r="AK815" s="116"/>
      <c r="AL815" s="116"/>
      <c r="AM815" s="116"/>
      <c r="AN815" s="116"/>
      <c r="AO815" s="116"/>
      <c r="AP815" s="116"/>
      <c r="AQ815" s="116"/>
      <c r="AR815" s="116"/>
      <c r="AS815" s="116"/>
      <c r="AT815" s="116"/>
      <c r="AU815" s="116"/>
      <c r="AV815" s="116"/>
      <c r="AW815" s="116"/>
      <c r="AX815" s="116"/>
      <c r="AY815" s="116"/>
      <c r="AZ815" s="116"/>
      <c r="BA815" s="116"/>
      <c r="BB815" s="116"/>
      <c r="BC815" s="116"/>
      <c r="BD815" s="116"/>
      <c r="BE815" s="116"/>
      <c r="BF815" s="116"/>
      <c r="BG815" s="116"/>
      <c r="BH815" s="116"/>
      <c r="BI815" s="116"/>
      <c r="BJ815" s="116"/>
      <c r="BK815" s="116"/>
      <c r="BL815" s="116"/>
      <c r="BM815" s="116"/>
      <c r="BN815" s="116"/>
      <c r="BO815" s="116"/>
      <c r="BP815" s="116"/>
      <c r="BQ815" s="116"/>
      <c r="BR815" s="116"/>
      <c r="BS815" s="116"/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</row>
    <row r="816" spans="1:130" x14ac:dyDescent="0.3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116"/>
      <c r="AE816" s="116"/>
      <c r="AF816" s="116"/>
      <c r="AG816" s="116"/>
      <c r="AH816" s="116"/>
      <c r="AI816" s="116"/>
      <c r="AJ816" s="116"/>
      <c r="AK816" s="116"/>
      <c r="AL816" s="116"/>
      <c r="AM816" s="116"/>
      <c r="AN816" s="116"/>
      <c r="AO816" s="116"/>
      <c r="AP816" s="116"/>
      <c r="AQ816" s="116"/>
      <c r="AR816" s="116"/>
      <c r="AS816" s="116"/>
      <c r="AT816" s="116"/>
      <c r="AU816" s="116"/>
      <c r="AV816" s="116"/>
      <c r="AW816" s="116"/>
      <c r="AX816" s="116"/>
      <c r="AY816" s="116"/>
      <c r="AZ816" s="116"/>
      <c r="BA816" s="116"/>
      <c r="BB816" s="116"/>
      <c r="BC816" s="116"/>
      <c r="BD816" s="116"/>
      <c r="BE816" s="116"/>
      <c r="BF816" s="116"/>
      <c r="BG816" s="116"/>
      <c r="BH816" s="116"/>
      <c r="BI816" s="116"/>
      <c r="BJ816" s="116"/>
      <c r="BK816" s="116"/>
      <c r="BL816" s="116"/>
      <c r="BM816" s="116"/>
      <c r="BN816" s="116"/>
      <c r="BO816" s="116"/>
      <c r="BP816" s="116"/>
      <c r="BQ816" s="116"/>
      <c r="BR816" s="116"/>
      <c r="BS816" s="116"/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</row>
    <row r="817" spans="1:130" x14ac:dyDescent="0.3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116"/>
      <c r="AE817" s="116"/>
      <c r="AF817" s="116"/>
      <c r="AG817" s="116"/>
      <c r="AH817" s="116"/>
      <c r="AI817" s="116"/>
      <c r="AJ817" s="116"/>
      <c r="AK817" s="116"/>
      <c r="AL817" s="116"/>
      <c r="AM817" s="116"/>
      <c r="AN817" s="116"/>
      <c r="AO817" s="116"/>
      <c r="AP817" s="116"/>
      <c r="AQ817" s="116"/>
      <c r="AR817" s="116"/>
      <c r="AS817" s="116"/>
      <c r="AT817" s="116"/>
      <c r="AU817" s="116"/>
      <c r="AV817" s="116"/>
      <c r="AW817" s="116"/>
      <c r="AX817" s="116"/>
      <c r="AY817" s="116"/>
      <c r="AZ817" s="116"/>
      <c r="BA817" s="116"/>
      <c r="BB817" s="116"/>
      <c r="BC817" s="116"/>
      <c r="BD817" s="116"/>
      <c r="BE817" s="116"/>
      <c r="BF817" s="116"/>
      <c r="BG817" s="116"/>
      <c r="BH817" s="116"/>
      <c r="BI817" s="116"/>
      <c r="BJ817" s="116"/>
      <c r="BK817" s="116"/>
      <c r="BL817" s="116"/>
      <c r="BM817" s="116"/>
      <c r="BN817" s="116"/>
      <c r="BO817" s="116"/>
      <c r="BP817" s="116"/>
      <c r="BQ817" s="116"/>
      <c r="BR817" s="116"/>
      <c r="BS817" s="116"/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</row>
    <row r="818" spans="1:130" x14ac:dyDescent="0.3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116"/>
      <c r="AE818" s="116"/>
      <c r="AF818" s="116"/>
      <c r="AG818" s="116"/>
      <c r="AH818" s="116"/>
      <c r="AI818" s="116"/>
      <c r="AJ818" s="116"/>
      <c r="AK818" s="116"/>
      <c r="AL818" s="116"/>
      <c r="AM818" s="116"/>
      <c r="AN818" s="116"/>
      <c r="AO818" s="116"/>
      <c r="AP818" s="116"/>
      <c r="AQ818" s="116"/>
      <c r="AR818" s="116"/>
      <c r="AS818" s="116"/>
      <c r="AT818" s="116"/>
      <c r="AU818" s="116"/>
      <c r="AV818" s="116"/>
      <c r="AW818" s="116"/>
      <c r="AX818" s="116"/>
      <c r="AY818" s="116"/>
      <c r="AZ818" s="116"/>
      <c r="BA818" s="116"/>
      <c r="BB818" s="116"/>
      <c r="BC818" s="116"/>
      <c r="BD818" s="116"/>
      <c r="BE818" s="116"/>
      <c r="BF818" s="116"/>
      <c r="BG818" s="116"/>
      <c r="BH818" s="116"/>
      <c r="BI818" s="116"/>
      <c r="BJ818" s="116"/>
      <c r="BK818" s="116"/>
      <c r="BL818" s="116"/>
      <c r="BM818" s="116"/>
      <c r="BN818" s="116"/>
      <c r="BO818" s="116"/>
      <c r="BP818" s="116"/>
      <c r="BQ818" s="116"/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</row>
    <row r="819" spans="1:130" x14ac:dyDescent="0.3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116"/>
      <c r="AE819" s="116"/>
      <c r="AF819" s="116"/>
      <c r="AG819" s="116"/>
      <c r="AH819" s="116"/>
      <c r="AI819" s="116"/>
      <c r="AJ819" s="116"/>
      <c r="AK819" s="116"/>
      <c r="AL819" s="116"/>
      <c r="AM819" s="116"/>
      <c r="AN819" s="116"/>
      <c r="AO819" s="116"/>
      <c r="AP819" s="116"/>
      <c r="AQ819" s="116"/>
      <c r="AR819" s="116"/>
      <c r="AS819" s="116"/>
      <c r="AT819" s="116"/>
      <c r="AU819" s="116"/>
      <c r="AV819" s="116"/>
      <c r="AW819" s="116"/>
      <c r="AX819" s="116"/>
      <c r="AY819" s="116"/>
      <c r="AZ819" s="116"/>
      <c r="BA819" s="116"/>
      <c r="BB819" s="116"/>
      <c r="BC819" s="116"/>
      <c r="BD819" s="116"/>
      <c r="BE819" s="116"/>
      <c r="BF819" s="116"/>
      <c r="BG819" s="116"/>
      <c r="BH819" s="116"/>
      <c r="BI819" s="116"/>
      <c r="BJ819" s="116"/>
      <c r="BK819" s="116"/>
      <c r="BL819" s="116"/>
      <c r="BM819" s="116"/>
      <c r="BN819" s="116"/>
      <c r="BO819" s="116"/>
      <c r="BP819" s="116"/>
      <c r="BQ819" s="116"/>
      <c r="BR819" s="116"/>
      <c r="BS819" s="116"/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</row>
    <row r="820" spans="1:130" x14ac:dyDescent="0.3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116"/>
      <c r="AE820" s="116"/>
      <c r="AF820" s="116"/>
      <c r="AG820" s="116"/>
      <c r="AH820" s="116"/>
      <c r="AI820" s="116"/>
      <c r="AJ820" s="116"/>
      <c r="AK820" s="116"/>
      <c r="AL820" s="116"/>
      <c r="AM820" s="116"/>
      <c r="AN820" s="116"/>
      <c r="AO820" s="116"/>
      <c r="AP820" s="116"/>
      <c r="AQ820" s="116"/>
      <c r="AR820" s="116"/>
      <c r="AS820" s="116"/>
      <c r="AT820" s="116"/>
      <c r="AU820" s="116"/>
      <c r="AV820" s="116"/>
      <c r="AW820" s="116"/>
      <c r="AX820" s="116"/>
      <c r="AY820" s="116"/>
      <c r="AZ820" s="116"/>
      <c r="BA820" s="116"/>
      <c r="BB820" s="116"/>
      <c r="BC820" s="116"/>
      <c r="BD820" s="116"/>
      <c r="BE820" s="116"/>
      <c r="BF820" s="116"/>
      <c r="BG820" s="116"/>
      <c r="BH820" s="116"/>
      <c r="BI820" s="116"/>
      <c r="BJ820" s="116"/>
      <c r="BK820" s="116"/>
      <c r="BL820" s="116"/>
      <c r="BM820" s="116"/>
      <c r="BN820" s="116"/>
      <c r="BO820" s="116"/>
      <c r="BP820" s="116"/>
      <c r="BQ820" s="116"/>
      <c r="BR820" s="116"/>
      <c r="BS820" s="116"/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</row>
    <row r="821" spans="1:130" x14ac:dyDescent="0.3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116"/>
      <c r="AE821" s="116"/>
      <c r="AF821" s="116"/>
      <c r="AG821" s="116"/>
      <c r="AH821" s="116"/>
      <c r="AI821" s="116"/>
      <c r="AJ821" s="116"/>
      <c r="AK821" s="116"/>
      <c r="AL821" s="116"/>
      <c r="AM821" s="116"/>
      <c r="AN821" s="116"/>
      <c r="AO821" s="116"/>
      <c r="AP821" s="116"/>
      <c r="AQ821" s="116"/>
      <c r="AR821" s="116"/>
      <c r="AS821" s="116"/>
      <c r="AT821" s="116"/>
      <c r="AU821" s="116"/>
      <c r="AV821" s="116"/>
      <c r="AW821" s="116"/>
      <c r="AX821" s="116"/>
      <c r="AY821" s="116"/>
      <c r="AZ821" s="116"/>
      <c r="BA821" s="116"/>
      <c r="BB821" s="116"/>
      <c r="BC821" s="116"/>
      <c r="BD821" s="116"/>
      <c r="BE821" s="116"/>
      <c r="BF821" s="116"/>
      <c r="BG821" s="116"/>
      <c r="BH821" s="116"/>
      <c r="BI821" s="116"/>
      <c r="BJ821" s="116"/>
      <c r="BK821" s="116"/>
      <c r="BL821" s="116"/>
      <c r="BM821" s="116"/>
      <c r="BN821" s="116"/>
      <c r="BO821" s="116"/>
      <c r="BP821" s="116"/>
      <c r="BQ821" s="116"/>
      <c r="BR821" s="116"/>
      <c r="BS821" s="116"/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</row>
    <row r="822" spans="1:130" x14ac:dyDescent="0.3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116"/>
      <c r="AE822" s="116"/>
      <c r="AF822" s="116"/>
      <c r="AG822" s="116"/>
      <c r="AH822" s="116"/>
      <c r="AI822" s="116"/>
      <c r="AJ822" s="116"/>
      <c r="AK822" s="116"/>
      <c r="AL822" s="116"/>
      <c r="AM822" s="116"/>
      <c r="AN822" s="116"/>
      <c r="AO822" s="116"/>
      <c r="AP822" s="116"/>
      <c r="AQ822" s="116"/>
      <c r="AR822" s="116"/>
      <c r="AS822" s="116"/>
      <c r="AT822" s="116"/>
      <c r="AU822" s="116"/>
      <c r="AV822" s="116"/>
      <c r="AW822" s="116"/>
      <c r="AX822" s="116"/>
      <c r="AY822" s="116"/>
      <c r="AZ822" s="116"/>
      <c r="BA822" s="116"/>
      <c r="BB822" s="116"/>
      <c r="BC822" s="116"/>
      <c r="BD822" s="116"/>
      <c r="BE822" s="116"/>
      <c r="BF822" s="116"/>
      <c r="BG822" s="116"/>
      <c r="BH822" s="116"/>
      <c r="BI822" s="116"/>
      <c r="BJ822" s="116"/>
      <c r="BK822" s="116"/>
      <c r="BL822" s="116"/>
      <c r="BM822" s="116"/>
      <c r="BN822" s="116"/>
      <c r="BO822" s="116"/>
      <c r="BP822" s="116"/>
      <c r="BQ822" s="116"/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</row>
    <row r="823" spans="1:130" x14ac:dyDescent="0.3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116"/>
      <c r="AE823" s="116"/>
      <c r="AF823" s="116"/>
      <c r="AG823" s="116"/>
      <c r="AH823" s="116"/>
      <c r="AI823" s="116"/>
      <c r="AJ823" s="116"/>
      <c r="AK823" s="116"/>
      <c r="AL823" s="116"/>
      <c r="AM823" s="116"/>
      <c r="AN823" s="116"/>
      <c r="AO823" s="116"/>
      <c r="AP823" s="116"/>
      <c r="AQ823" s="116"/>
      <c r="AR823" s="116"/>
      <c r="AS823" s="116"/>
      <c r="AT823" s="116"/>
      <c r="AU823" s="116"/>
      <c r="AV823" s="116"/>
      <c r="AW823" s="116"/>
      <c r="AX823" s="116"/>
      <c r="AY823" s="116"/>
      <c r="AZ823" s="116"/>
      <c r="BA823" s="116"/>
      <c r="BB823" s="116"/>
      <c r="BC823" s="116"/>
      <c r="BD823" s="116"/>
      <c r="BE823" s="116"/>
      <c r="BF823" s="116"/>
      <c r="BG823" s="116"/>
      <c r="BH823" s="116"/>
      <c r="BI823" s="116"/>
      <c r="BJ823" s="116"/>
      <c r="BK823" s="116"/>
      <c r="BL823" s="116"/>
      <c r="BM823" s="116"/>
      <c r="BN823" s="116"/>
      <c r="BO823" s="116"/>
      <c r="BP823" s="116"/>
      <c r="BQ823" s="116"/>
      <c r="BR823" s="116"/>
      <c r="BS823" s="116"/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</row>
    <row r="824" spans="1:130" x14ac:dyDescent="0.3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116"/>
      <c r="AE824" s="116"/>
      <c r="AF824" s="116"/>
      <c r="AG824" s="116"/>
      <c r="AH824" s="116"/>
      <c r="AI824" s="116"/>
      <c r="AJ824" s="116"/>
      <c r="AK824" s="116"/>
      <c r="AL824" s="116"/>
      <c r="AM824" s="116"/>
      <c r="AN824" s="116"/>
      <c r="AO824" s="116"/>
      <c r="AP824" s="116"/>
      <c r="AQ824" s="116"/>
      <c r="AR824" s="116"/>
      <c r="AS824" s="116"/>
      <c r="AT824" s="116"/>
      <c r="AU824" s="116"/>
      <c r="AV824" s="116"/>
      <c r="AW824" s="116"/>
      <c r="AX824" s="116"/>
      <c r="AY824" s="116"/>
      <c r="AZ824" s="116"/>
      <c r="BA824" s="116"/>
      <c r="BB824" s="116"/>
      <c r="BC824" s="116"/>
      <c r="BD824" s="116"/>
      <c r="BE824" s="116"/>
      <c r="BF824" s="116"/>
      <c r="BG824" s="116"/>
      <c r="BH824" s="116"/>
      <c r="BI824" s="116"/>
      <c r="BJ824" s="116"/>
      <c r="BK824" s="116"/>
      <c r="BL824" s="116"/>
      <c r="BM824" s="116"/>
      <c r="BN824" s="116"/>
      <c r="BO824" s="116"/>
      <c r="BP824" s="116"/>
      <c r="BQ824" s="116"/>
      <c r="BR824" s="116"/>
      <c r="BS824" s="116"/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</row>
    <row r="825" spans="1:130" x14ac:dyDescent="0.3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116"/>
      <c r="AE825" s="116"/>
      <c r="AF825" s="116"/>
      <c r="AG825" s="116"/>
      <c r="AH825" s="116"/>
      <c r="AI825" s="116"/>
      <c r="AJ825" s="116"/>
      <c r="AK825" s="116"/>
      <c r="AL825" s="116"/>
      <c r="AM825" s="116"/>
      <c r="AN825" s="116"/>
      <c r="AO825" s="116"/>
      <c r="AP825" s="116"/>
      <c r="AQ825" s="116"/>
      <c r="AR825" s="116"/>
      <c r="AS825" s="116"/>
      <c r="AT825" s="116"/>
      <c r="AU825" s="116"/>
      <c r="AV825" s="116"/>
      <c r="AW825" s="116"/>
      <c r="AX825" s="116"/>
      <c r="AY825" s="116"/>
      <c r="AZ825" s="116"/>
      <c r="BA825" s="116"/>
      <c r="BB825" s="116"/>
      <c r="BC825" s="116"/>
      <c r="BD825" s="116"/>
      <c r="BE825" s="116"/>
      <c r="BF825" s="116"/>
      <c r="BG825" s="116"/>
      <c r="BH825" s="116"/>
      <c r="BI825" s="116"/>
      <c r="BJ825" s="116"/>
      <c r="BK825" s="116"/>
      <c r="BL825" s="116"/>
      <c r="BM825" s="116"/>
      <c r="BN825" s="116"/>
      <c r="BO825" s="116"/>
      <c r="BP825" s="116"/>
      <c r="BQ825" s="116"/>
      <c r="BR825" s="116"/>
      <c r="BS825" s="116"/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</row>
    <row r="826" spans="1:130" x14ac:dyDescent="0.3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116"/>
      <c r="AE826" s="116"/>
      <c r="AF826" s="116"/>
      <c r="AG826" s="116"/>
      <c r="AH826" s="116"/>
      <c r="AI826" s="116"/>
      <c r="AJ826" s="116"/>
      <c r="AK826" s="116"/>
      <c r="AL826" s="116"/>
      <c r="AM826" s="116"/>
      <c r="AN826" s="116"/>
      <c r="AO826" s="116"/>
      <c r="AP826" s="116"/>
      <c r="AQ826" s="116"/>
      <c r="AR826" s="116"/>
      <c r="AS826" s="116"/>
      <c r="AT826" s="116"/>
      <c r="AU826" s="116"/>
      <c r="AV826" s="116"/>
      <c r="AW826" s="116"/>
      <c r="AX826" s="116"/>
      <c r="AY826" s="116"/>
      <c r="AZ826" s="116"/>
      <c r="BA826" s="116"/>
      <c r="BB826" s="116"/>
      <c r="BC826" s="116"/>
      <c r="BD826" s="116"/>
      <c r="BE826" s="116"/>
      <c r="BF826" s="116"/>
      <c r="BG826" s="116"/>
      <c r="BH826" s="116"/>
      <c r="BI826" s="116"/>
      <c r="BJ826" s="116"/>
      <c r="BK826" s="116"/>
      <c r="BL826" s="116"/>
      <c r="BM826" s="116"/>
      <c r="BN826" s="116"/>
      <c r="BO826" s="116"/>
      <c r="BP826" s="116"/>
      <c r="BQ826" s="116"/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</row>
    <row r="827" spans="1:130" x14ac:dyDescent="0.3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116"/>
      <c r="AE827" s="116"/>
      <c r="AF827" s="116"/>
      <c r="AG827" s="116"/>
      <c r="AH827" s="116"/>
      <c r="AI827" s="116"/>
      <c r="AJ827" s="116"/>
      <c r="AK827" s="116"/>
      <c r="AL827" s="116"/>
      <c r="AM827" s="116"/>
      <c r="AN827" s="116"/>
      <c r="AO827" s="116"/>
      <c r="AP827" s="116"/>
      <c r="AQ827" s="116"/>
      <c r="AR827" s="116"/>
      <c r="AS827" s="116"/>
      <c r="AT827" s="116"/>
      <c r="AU827" s="116"/>
      <c r="AV827" s="116"/>
      <c r="AW827" s="116"/>
      <c r="AX827" s="116"/>
      <c r="AY827" s="116"/>
      <c r="AZ827" s="116"/>
      <c r="BA827" s="116"/>
      <c r="BB827" s="116"/>
      <c r="BC827" s="116"/>
      <c r="BD827" s="116"/>
      <c r="BE827" s="116"/>
      <c r="BF827" s="116"/>
      <c r="BG827" s="116"/>
      <c r="BH827" s="116"/>
      <c r="BI827" s="116"/>
      <c r="BJ827" s="116"/>
      <c r="BK827" s="116"/>
      <c r="BL827" s="116"/>
      <c r="BM827" s="116"/>
      <c r="BN827" s="116"/>
      <c r="BO827" s="116"/>
      <c r="BP827" s="116"/>
      <c r="BQ827" s="116"/>
      <c r="BR827" s="116"/>
      <c r="BS827" s="116"/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</row>
    <row r="828" spans="1:130" x14ac:dyDescent="0.3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116"/>
      <c r="AE828" s="116"/>
      <c r="AF828" s="116"/>
      <c r="AG828" s="116"/>
      <c r="AH828" s="116"/>
      <c r="AI828" s="116"/>
      <c r="AJ828" s="116"/>
      <c r="AK828" s="116"/>
      <c r="AL828" s="116"/>
      <c r="AM828" s="116"/>
      <c r="AN828" s="116"/>
      <c r="AO828" s="116"/>
      <c r="AP828" s="116"/>
      <c r="AQ828" s="116"/>
      <c r="AR828" s="116"/>
      <c r="AS828" s="116"/>
      <c r="AT828" s="116"/>
      <c r="AU828" s="116"/>
      <c r="AV828" s="116"/>
      <c r="AW828" s="116"/>
      <c r="AX828" s="116"/>
      <c r="AY828" s="116"/>
      <c r="AZ828" s="116"/>
      <c r="BA828" s="116"/>
      <c r="BB828" s="116"/>
      <c r="BC828" s="116"/>
      <c r="BD828" s="116"/>
      <c r="BE828" s="116"/>
      <c r="BF828" s="116"/>
      <c r="BG828" s="116"/>
      <c r="BH828" s="116"/>
      <c r="BI828" s="116"/>
      <c r="BJ828" s="116"/>
      <c r="BK828" s="116"/>
      <c r="BL828" s="116"/>
      <c r="BM828" s="116"/>
      <c r="BN828" s="116"/>
      <c r="BO828" s="116"/>
      <c r="BP828" s="116"/>
      <c r="BQ828" s="116"/>
      <c r="BR828" s="116"/>
      <c r="BS828" s="116"/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</row>
    <row r="829" spans="1:130" x14ac:dyDescent="0.3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116"/>
      <c r="AE829" s="116"/>
      <c r="AF829" s="116"/>
      <c r="AG829" s="116"/>
      <c r="AH829" s="116"/>
      <c r="AI829" s="116"/>
      <c r="AJ829" s="116"/>
      <c r="AK829" s="116"/>
      <c r="AL829" s="116"/>
      <c r="AM829" s="116"/>
      <c r="AN829" s="116"/>
      <c r="AO829" s="116"/>
      <c r="AP829" s="116"/>
      <c r="AQ829" s="116"/>
      <c r="AR829" s="116"/>
      <c r="AS829" s="116"/>
      <c r="AT829" s="116"/>
      <c r="AU829" s="116"/>
      <c r="AV829" s="116"/>
      <c r="AW829" s="116"/>
      <c r="AX829" s="116"/>
      <c r="AY829" s="116"/>
      <c r="AZ829" s="116"/>
      <c r="BA829" s="116"/>
      <c r="BB829" s="116"/>
      <c r="BC829" s="116"/>
      <c r="BD829" s="116"/>
      <c r="BE829" s="116"/>
      <c r="BF829" s="116"/>
      <c r="BG829" s="116"/>
      <c r="BH829" s="116"/>
      <c r="BI829" s="116"/>
      <c r="BJ829" s="116"/>
      <c r="BK829" s="116"/>
      <c r="BL829" s="116"/>
      <c r="BM829" s="116"/>
      <c r="BN829" s="116"/>
      <c r="BO829" s="116"/>
      <c r="BP829" s="116"/>
      <c r="BQ829" s="116"/>
      <c r="BR829" s="116"/>
      <c r="BS829" s="116"/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</row>
    <row r="830" spans="1:130" x14ac:dyDescent="0.3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116"/>
      <c r="AE830" s="116"/>
      <c r="AF830" s="116"/>
      <c r="AG830" s="116"/>
      <c r="AH830" s="116"/>
      <c r="AI830" s="116"/>
      <c r="AJ830" s="116"/>
      <c r="AK830" s="116"/>
      <c r="AL830" s="116"/>
      <c r="AM830" s="116"/>
      <c r="AN830" s="116"/>
      <c r="AO830" s="116"/>
      <c r="AP830" s="116"/>
      <c r="AQ830" s="116"/>
      <c r="AR830" s="116"/>
      <c r="AS830" s="116"/>
      <c r="AT830" s="116"/>
      <c r="AU830" s="116"/>
      <c r="AV830" s="116"/>
      <c r="AW830" s="116"/>
      <c r="AX830" s="116"/>
      <c r="AY830" s="116"/>
      <c r="AZ830" s="116"/>
      <c r="BA830" s="116"/>
      <c r="BB830" s="116"/>
      <c r="BC830" s="116"/>
      <c r="BD830" s="116"/>
      <c r="BE830" s="116"/>
      <c r="BF830" s="116"/>
      <c r="BG830" s="116"/>
      <c r="BH830" s="116"/>
      <c r="BI830" s="116"/>
      <c r="BJ830" s="116"/>
      <c r="BK830" s="116"/>
      <c r="BL830" s="116"/>
      <c r="BM830" s="116"/>
      <c r="BN830" s="116"/>
      <c r="BO830" s="116"/>
      <c r="BP830" s="116"/>
      <c r="BQ830" s="116"/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</row>
    <row r="831" spans="1:130" x14ac:dyDescent="0.3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116"/>
      <c r="AE831" s="116"/>
      <c r="AF831" s="116"/>
      <c r="AG831" s="116"/>
      <c r="AH831" s="116"/>
      <c r="AI831" s="116"/>
      <c r="AJ831" s="116"/>
      <c r="AK831" s="116"/>
      <c r="AL831" s="116"/>
      <c r="AM831" s="116"/>
      <c r="AN831" s="116"/>
      <c r="AO831" s="116"/>
      <c r="AP831" s="116"/>
      <c r="AQ831" s="116"/>
      <c r="AR831" s="116"/>
      <c r="AS831" s="116"/>
      <c r="AT831" s="116"/>
      <c r="AU831" s="116"/>
      <c r="AV831" s="116"/>
      <c r="AW831" s="116"/>
      <c r="AX831" s="116"/>
      <c r="AY831" s="116"/>
      <c r="AZ831" s="116"/>
      <c r="BA831" s="116"/>
      <c r="BB831" s="116"/>
      <c r="BC831" s="116"/>
      <c r="BD831" s="116"/>
      <c r="BE831" s="116"/>
      <c r="BF831" s="116"/>
      <c r="BG831" s="116"/>
      <c r="BH831" s="116"/>
      <c r="BI831" s="116"/>
      <c r="BJ831" s="116"/>
      <c r="BK831" s="116"/>
      <c r="BL831" s="116"/>
      <c r="BM831" s="116"/>
      <c r="BN831" s="116"/>
      <c r="BO831" s="116"/>
      <c r="BP831" s="116"/>
      <c r="BQ831" s="116"/>
      <c r="BR831" s="116"/>
      <c r="BS831" s="116"/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</row>
    <row r="832" spans="1:130" x14ac:dyDescent="0.3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116"/>
      <c r="AE832" s="116"/>
      <c r="AF832" s="116"/>
      <c r="AG832" s="116"/>
      <c r="AH832" s="116"/>
      <c r="AI832" s="116"/>
      <c r="AJ832" s="116"/>
      <c r="AK832" s="116"/>
      <c r="AL832" s="116"/>
      <c r="AM832" s="116"/>
      <c r="AN832" s="116"/>
      <c r="AO832" s="116"/>
      <c r="AP832" s="116"/>
      <c r="AQ832" s="116"/>
      <c r="AR832" s="116"/>
      <c r="AS832" s="116"/>
      <c r="AT832" s="116"/>
      <c r="AU832" s="116"/>
      <c r="AV832" s="116"/>
      <c r="AW832" s="116"/>
      <c r="AX832" s="116"/>
      <c r="AY832" s="116"/>
      <c r="AZ832" s="116"/>
      <c r="BA832" s="116"/>
      <c r="BB832" s="116"/>
      <c r="BC832" s="116"/>
      <c r="BD832" s="116"/>
      <c r="BE832" s="116"/>
      <c r="BF832" s="116"/>
      <c r="BG832" s="116"/>
      <c r="BH832" s="116"/>
      <c r="BI832" s="116"/>
      <c r="BJ832" s="116"/>
      <c r="BK832" s="116"/>
      <c r="BL832" s="116"/>
      <c r="BM832" s="116"/>
      <c r="BN832" s="116"/>
      <c r="BO832" s="116"/>
      <c r="BP832" s="116"/>
      <c r="BQ832" s="116"/>
      <c r="BR832" s="116"/>
      <c r="BS832" s="116"/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</row>
    <row r="833" spans="1:130" x14ac:dyDescent="0.3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116"/>
      <c r="AE833" s="116"/>
      <c r="AF833" s="116"/>
      <c r="AG833" s="116"/>
      <c r="AH833" s="116"/>
      <c r="AI833" s="116"/>
      <c r="AJ833" s="116"/>
      <c r="AK833" s="116"/>
      <c r="AL833" s="116"/>
      <c r="AM833" s="116"/>
      <c r="AN833" s="116"/>
      <c r="AO833" s="116"/>
      <c r="AP833" s="116"/>
      <c r="AQ833" s="116"/>
      <c r="AR833" s="116"/>
      <c r="AS833" s="116"/>
      <c r="AT833" s="116"/>
      <c r="AU833" s="116"/>
      <c r="AV833" s="116"/>
      <c r="AW833" s="116"/>
      <c r="AX833" s="116"/>
      <c r="AY833" s="116"/>
      <c r="AZ833" s="116"/>
      <c r="BA833" s="116"/>
      <c r="BB833" s="116"/>
      <c r="BC833" s="116"/>
      <c r="BD833" s="116"/>
      <c r="BE833" s="116"/>
      <c r="BF833" s="116"/>
      <c r="BG833" s="116"/>
      <c r="BH833" s="116"/>
      <c r="BI833" s="116"/>
      <c r="BJ833" s="116"/>
      <c r="BK833" s="116"/>
      <c r="BL833" s="116"/>
      <c r="BM833" s="116"/>
      <c r="BN833" s="116"/>
      <c r="BO833" s="116"/>
      <c r="BP833" s="116"/>
      <c r="BQ833" s="116"/>
      <c r="BR833" s="116"/>
      <c r="BS833" s="116"/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</row>
    <row r="834" spans="1:130" x14ac:dyDescent="0.3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116"/>
      <c r="AE834" s="116"/>
      <c r="AF834" s="116"/>
      <c r="AG834" s="116"/>
      <c r="AH834" s="116"/>
      <c r="AI834" s="116"/>
      <c r="AJ834" s="116"/>
      <c r="AK834" s="116"/>
      <c r="AL834" s="116"/>
      <c r="AM834" s="116"/>
      <c r="AN834" s="116"/>
      <c r="AO834" s="116"/>
      <c r="AP834" s="116"/>
      <c r="AQ834" s="116"/>
      <c r="AR834" s="116"/>
      <c r="AS834" s="116"/>
      <c r="AT834" s="116"/>
      <c r="AU834" s="116"/>
      <c r="AV834" s="116"/>
      <c r="AW834" s="116"/>
      <c r="AX834" s="116"/>
      <c r="AY834" s="116"/>
      <c r="AZ834" s="116"/>
      <c r="BA834" s="116"/>
      <c r="BB834" s="116"/>
      <c r="BC834" s="116"/>
      <c r="BD834" s="116"/>
      <c r="BE834" s="116"/>
      <c r="BF834" s="116"/>
      <c r="BG834" s="116"/>
      <c r="BH834" s="116"/>
      <c r="BI834" s="116"/>
      <c r="BJ834" s="116"/>
      <c r="BK834" s="116"/>
      <c r="BL834" s="116"/>
      <c r="BM834" s="116"/>
      <c r="BN834" s="116"/>
      <c r="BO834" s="116"/>
      <c r="BP834" s="116"/>
      <c r="BQ834" s="116"/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</row>
    <row r="835" spans="1:130" x14ac:dyDescent="0.3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116"/>
      <c r="AE835" s="116"/>
      <c r="AF835" s="116"/>
      <c r="AG835" s="116"/>
      <c r="AH835" s="116"/>
      <c r="AI835" s="116"/>
      <c r="AJ835" s="116"/>
      <c r="AK835" s="116"/>
      <c r="AL835" s="116"/>
      <c r="AM835" s="116"/>
      <c r="AN835" s="116"/>
      <c r="AO835" s="116"/>
      <c r="AP835" s="116"/>
      <c r="AQ835" s="116"/>
      <c r="AR835" s="116"/>
      <c r="AS835" s="116"/>
      <c r="AT835" s="116"/>
      <c r="AU835" s="116"/>
      <c r="AV835" s="116"/>
      <c r="AW835" s="116"/>
      <c r="AX835" s="116"/>
      <c r="AY835" s="116"/>
      <c r="AZ835" s="116"/>
      <c r="BA835" s="116"/>
      <c r="BB835" s="116"/>
      <c r="BC835" s="116"/>
      <c r="BD835" s="116"/>
      <c r="BE835" s="116"/>
      <c r="BF835" s="116"/>
      <c r="BG835" s="116"/>
      <c r="BH835" s="116"/>
      <c r="BI835" s="116"/>
      <c r="BJ835" s="116"/>
      <c r="BK835" s="116"/>
      <c r="BL835" s="116"/>
      <c r="BM835" s="116"/>
      <c r="BN835" s="116"/>
      <c r="BO835" s="116"/>
      <c r="BP835" s="116"/>
      <c r="BQ835" s="116"/>
      <c r="BR835" s="116"/>
      <c r="BS835" s="116"/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</row>
    <row r="836" spans="1:130" x14ac:dyDescent="0.3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116"/>
      <c r="AE836" s="116"/>
      <c r="AF836" s="116"/>
      <c r="AG836" s="116"/>
      <c r="AH836" s="116"/>
      <c r="AI836" s="116"/>
      <c r="AJ836" s="116"/>
      <c r="AK836" s="116"/>
      <c r="AL836" s="116"/>
      <c r="AM836" s="116"/>
      <c r="AN836" s="116"/>
      <c r="AO836" s="116"/>
      <c r="AP836" s="116"/>
      <c r="AQ836" s="116"/>
      <c r="AR836" s="116"/>
      <c r="AS836" s="116"/>
      <c r="AT836" s="116"/>
      <c r="AU836" s="116"/>
      <c r="AV836" s="116"/>
      <c r="AW836" s="116"/>
      <c r="AX836" s="116"/>
      <c r="AY836" s="116"/>
      <c r="AZ836" s="116"/>
      <c r="BA836" s="116"/>
      <c r="BB836" s="116"/>
      <c r="BC836" s="116"/>
      <c r="BD836" s="116"/>
      <c r="BE836" s="116"/>
      <c r="BF836" s="116"/>
      <c r="BG836" s="116"/>
      <c r="BH836" s="116"/>
      <c r="BI836" s="116"/>
      <c r="BJ836" s="116"/>
      <c r="BK836" s="116"/>
      <c r="BL836" s="116"/>
      <c r="BM836" s="116"/>
      <c r="BN836" s="116"/>
      <c r="BO836" s="116"/>
      <c r="BP836" s="116"/>
      <c r="BQ836" s="116"/>
      <c r="BR836" s="116"/>
      <c r="BS836" s="116"/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</row>
    <row r="837" spans="1:130" x14ac:dyDescent="0.3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116"/>
      <c r="AE837" s="116"/>
      <c r="AF837" s="116"/>
      <c r="AG837" s="116"/>
      <c r="AH837" s="116"/>
      <c r="AI837" s="116"/>
      <c r="AJ837" s="116"/>
      <c r="AK837" s="116"/>
      <c r="AL837" s="116"/>
      <c r="AM837" s="116"/>
      <c r="AN837" s="116"/>
      <c r="AO837" s="116"/>
      <c r="AP837" s="116"/>
      <c r="AQ837" s="116"/>
      <c r="AR837" s="116"/>
      <c r="AS837" s="116"/>
      <c r="AT837" s="116"/>
      <c r="AU837" s="116"/>
      <c r="AV837" s="116"/>
      <c r="AW837" s="116"/>
      <c r="AX837" s="116"/>
      <c r="AY837" s="116"/>
      <c r="AZ837" s="116"/>
      <c r="BA837" s="116"/>
      <c r="BB837" s="116"/>
      <c r="BC837" s="116"/>
      <c r="BD837" s="116"/>
      <c r="BE837" s="116"/>
      <c r="BF837" s="116"/>
      <c r="BG837" s="116"/>
      <c r="BH837" s="116"/>
      <c r="BI837" s="116"/>
      <c r="BJ837" s="116"/>
      <c r="BK837" s="116"/>
      <c r="BL837" s="116"/>
      <c r="BM837" s="116"/>
      <c r="BN837" s="116"/>
      <c r="BO837" s="116"/>
      <c r="BP837" s="116"/>
      <c r="BQ837" s="116"/>
      <c r="BR837" s="116"/>
      <c r="BS837" s="116"/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</row>
    <row r="838" spans="1:130" x14ac:dyDescent="0.3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116"/>
      <c r="AE838" s="116"/>
      <c r="AF838" s="116"/>
      <c r="AG838" s="116"/>
      <c r="AH838" s="116"/>
      <c r="AI838" s="116"/>
      <c r="AJ838" s="116"/>
      <c r="AK838" s="116"/>
      <c r="AL838" s="116"/>
      <c r="AM838" s="116"/>
      <c r="AN838" s="116"/>
      <c r="AO838" s="116"/>
      <c r="AP838" s="116"/>
      <c r="AQ838" s="116"/>
      <c r="AR838" s="116"/>
      <c r="AS838" s="116"/>
      <c r="AT838" s="116"/>
      <c r="AU838" s="116"/>
      <c r="AV838" s="116"/>
      <c r="AW838" s="116"/>
      <c r="AX838" s="116"/>
      <c r="AY838" s="116"/>
      <c r="AZ838" s="116"/>
      <c r="BA838" s="116"/>
      <c r="BB838" s="116"/>
      <c r="BC838" s="116"/>
      <c r="BD838" s="116"/>
      <c r="BE838" s="116"/>
      <c r="BF838" s="116"/>
      <c r="BG838" s="116"/>
      <c r="BH838" s="116"/>
      <c r="BI838" s="116"/>
      <c r="BJ838" s="116"/>
      <c r="BK838" s="116"/>
      <c r="BL838" s="116"/>
      <c r="BM838" s="116"/>
      <c r="BN838" s="116"/>
      <c r="BO838" s="116"/>
      <c r="BP838" s="116"/>
      <c r="BQ838" s="116"/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</row>
    <row r="839" spans="1:130" x14ac:dyDescent="0.3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116"/>
      <c r="AE839" s="116"/>
      <c r="AF839" s="116"/>
      <c r="AG839" s="116"/>
      <c r="AH839" s="116"/>
      <c r="AI839" s="116"/>
      <c r="AJ839" s="116"/>
      <c r="AK839" s="116"/>
      <c r="AL839" s="116"/>
      <c r="AM839" s="116"/>
      <c r="AN839" s="116"/>
      <c r="AO839" s="116"/>
      <c r="AP839" s="116"/>
      <c r="AQ839" s="116"/>
      <c r="AR839" s="116"/>
      <c r="AS839" s="116"/>
      <c r="AT839" s="116"/>
      <c r="AU839" s="116"/>
      <c r="AV839" s="116"/>
      <c r="AW839" s="116"/>
      <c r="AX839" s="116"/>
      <c r="AY839" s="116"/>
      <c r="AZ839" s="116"/>
      <c r="BA839" s="116"/>
      <c r="BB839" s="116"/>
      <c r="BC839" s="116"/>
      <c r="BD839" s="116"/>
      <c r="BE839" s="116"/>
      <c r="BF839" s="116"/>
      <c r="BG839" s="116"/>
      <c r="BH839" s="116"/>
      <c r="BI839" s="116"/>
      <c r="BJ839" s="116"/>
      <c r="BK839" s="116"/>
      <c r="BL839" s="116"/>
      <c r="BM839" s="116"/>
      <c r="BN839" s="116"/>
      <c r="BO839" s="116"/>
      <c r="BP839" s="116"/>
      <c r="BQ839" s="116"/>
      <c r="BR839" s="116"/>
      <c r="BS839" s="116"/>
      <c r="BT839" s="116"/>
      <c r="BU839" s="116"/>
      <c r="BV839" s="116"/>
      <c r="BW839" s="116"/>
      <c r="BX839" s="116"/>
      <c r="BY839" s="116"/>
      <c r="BZ839" s="116"/>
      <c r="CA839" s="116"/>
      <c r="CB839" s="116"/>
      <c r="CC839" s="116"/>
      <c r="CD839" s="116"/>
      <c r="CE839" s="116"/>
      <c r="CF839" s="116"/>
      <c r="CG839" s="116"/>
      <c r="CH839" s="116"/>
      <c r="CI839" s="116"/>
      <c r="CJ839" s="116"/>
      <c r="CK839" s="116"/>
      <c r="CL839" s="116"/>
      <c r="CM839" s="116"/>
      <c r="CN839" s="116"/>
      <c r="CO839" s="116"/>
      <c r="CP839" s="116"/>
      <c r="CQ839" s="116"/>
      <c r="CR839" s="116"/>
      <c r="CS839" s="116"/>
      <c r="CT839" s="116"/>
      <c r="CU839" s="116"/>
      <c r="CV839" s="116"/>
      <c r="CW839" s="116"/>
      <c r="CX839" s="116"/>
      <c r="CY839" s="116"/>
      <c r="CZ839" s="116"/>
      <c r="DA839" s="116"/>
      <c r="DB839" s="116"/>
      <c r="DC839" s="116"/>
      <c r="DD839" s="116"/>
      <c r="DE839" s="116"/>
      <c r="DF839" s="116"/>
      <c r="DG839" s="116"/>
      <c r="DH839" s="116"/>
      <c r="DI839" s="116"/>
      <c r="DJ839" s="116"/>
      <c r="DK839" s="116"/>
      <c r="DL839" s="116"/>
      <c r="DM839" s="116"/>
      <c r="DN839" s="116"/>
      <c r="DO839" s="116"/>
      <c r="DP839" s="116"/>
      <c r="DQ839" s="116"/>
      <c r="DR839" s="116"/>
      <c r="DS839" s="116"/>
      <c r="DT839" s="116"/>
      <c r="DU839" s="116"/>
      <c r="DV839" s="116"/>
      <c r="DW839" s="116"/>
      <c r="DX839" s="116"/>
      <c r="DY839" s="116"/>
      <c r="DZ839" s="116"/>
    </row>
    <row r="840" spans="1:130" x14ac:dyDescent="0.3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116"/>
      <c r="AE840" s="116"/>
      <c r="AF840" s="116"/>
      <c r="AG840" s="116"/>
      <c r="AH840" s="116"/>
      <c r="AI840" s="116"/>
      <c r="AJ840" s="116"/>
      <c r="AK840" s="116"/>
      <c r="AL840" s="116"/>
      <c r="AM840" s="116"/>
      <c r="AN840" s="116"/>
      <c r="AO840" s="116"/>
      <c r="AP840" s="116"/>
      <c r="AQ840" s="116"/>
      <c r="AR840" s="116"/>
      <c r="AS840" s="116"/>
      <c r="AT840" s="116"/>
      <c r="AU840" s="116"/>
      <c r="AV840" s="116"/>
      <c r="AW840" s="116"/>
      <c r="AX840" s="116"/>
      <c r="AY840" s="116"/>
      <c r="AZ840" s="116"/>
      <c r="BA840" s="116"/>
      <c r="BB840" s="116"/>
      <c r="BC840" s="116"/>
      <c r="BD840" s="116"/>
      <c r="BE840" s="116"/>
      <c r="BF840" s="116"/>
      <c r="BG840" s="116"/>
      <c r="BH840" s="116"/>
      <c r="BI840" s="116"/>
      <c r="BJ840" s="116"/>
      <c r="BK840" s="116"/>
      <c r="BL840" s="116"/>
      <c r="BM840" s="116"/>
      <c r="BN840" s="116"/>
      <c r="BO840" s="116"/>
      <c r="BP840" s="116"/>
      <c r="BQ840" s="116"/>
      <c r="BR840" s="116"/>
      <c r="BS840" s="116"/>
      <c r="BT840" s="116"/>
      <c r="BU840" s="116"/>
      <c r="BV840" s="116"/>
      <c r="BW840" s="116"/>
      <c r="BX840" s="116"/>
      <c r="BY840" s="116"/>
      <c r="BZ840" s="116"/>
      <c r="CA840" s="116"/>
      <c r="CB840" s="116"/>
      <c r="CC840" s="116"/>
      <c r="CD840" s="116"/>
      <c r="CE840" s="116"/>
      <c r="CF840" s="116"/>
      <c r="CG840" s="116"/>
      <c r="CH840" s="116"/>
      <c r="CI840" s="116"/>
      <c r="CJ840" s="116"/>
      <c r="CK840" s="116"/>
      <c r="CL840" s="116"/>
      <c r="CM840" s="116"/>
      <c r="CN840" s="116"/>
      <c r="CO840" s="116"/>
      <c r="CP840" s="116"/>
      <c r="CQ840" s="116"/>
      <c r="CR840" s="116"/>
      <c r="CS840" s="116"/>
      <c r="CT840" s="116"/>
      <c r="CU840" s="116"/>
      <c r="CV840" s="116"/>
      <c r="CW840" s="116"/>
      <c r="CX840" s="116"/>
      <c r="CY840" s="116"/>
      <c r="CZ840" s="116"/>
      <c r="DA840" s="116"/>
      <c r="DB840" s="116"/>
      <c r="DC840" s="116"/>
      <c r="DD840" s="116"/>
      <c r="DE840" s="116"/>
      <c r="DF840" s="116"/>
      <c r="DG840" s="116"/>
      <c r="DH840" s="116"/>
      <c r="DI840" s="116"/>
      <c r="DJ840" s="116"/>
      <c r="DK840" s="116"/>
      <c r="DL840" s="116"/>
      <c r="DM840" s="116"/>
      <c r="DN840" s="116"/>
      <c r="DO840" s="116"/>
      <c r="DP840" s="116"/>
      <c r="DQ840" s="116"/>
      <c r="DR840" s="116"/>
      <c r="DS840" s="116"/>
      <c r="DT840" s="116"/>
      <c r="DU840" s="116"/>
      <c r="DV840" s="116"/>
      <c r="DW840" s="116"/>
      <c r="DX840" s="116"/>
      <c r="DY840" s="116"/>
      <c r="DZ840" s="116"/>
    </row>
    <row r="841" spans="1:130" x14ac:dyDescent="0.3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116"/>
      <c r="AE841" s="116"/>
      <c r="AF841" s="116"/>
      <c r="AG841" s="116"/>
      <c r="AH841" s="116"/>
      <c r="AI841" s="116"/>
      <c r="AJ841" s="116"/>
      <c r="AK841" s="116"/>
      <c r="AL841" s="116"/>
      <c r="AM841" s="116"/>
      <c r="AN841" s="116"/>
      <c r="AO841" s="116"/>
      <c r="AP841" s="116"/>
      <c r="AQ841" s="116"/>
      <c r="AR841" s="116"/>
      <c r="AS841" s="116"/>
      <c r="AT841" s="116"/>
      <c r="AU841" s="116"/>
      <c r="AV841" s="116"/>
      <c r="AW841" s="116"/>
      <c r="AX841" s="116"/>
      <c r="AY841" s="116"/>
      <c r="AZ841" s="116"/>
      <c r="BA841" s="116"/>
      <c r="BB841" s="116"/>
      <c r="BC841" s="116"/>
      <c r="BD841" s="116"/>
      <c r="BE841" s="116"/>
      <c r="BF841" s="116"/>
      <c r="BG841" s="116"/>
      <c r="BH841" s="116"/>
      <c r="BI841" s="116"/>
      <c r="BJ841" s="116"/>
      <c r="BK841" s="116"/>
      <c r="BL841" s="116"/>
      <c r="BM841" s="116"/>
      <c r="BN841" s="116"/>
      <c r="BO841" s="116"/>
      <c r="BP841" s="116"/>
      <c r="BQ841" s="116"/>
      <c r="BR841" s="116"/>
      <c r="BS841" s="116"/>
      <c r="BT841" s="116"/>
      <c r="BU841" s="116"/>
      <c r="BV841" s="116"/>
      <c r="BW841" s="116"/>
      <c r="BX841" s="116"/>
      <c r="BY841" s="116"/>
      <c r="BZ841" s="116"/>
      <c r="CA841" s="116"/>
      <c r="CB841" s="116"/>
      <c r="CC841" s="116"/>
      <c r="CD841" s="116"/>
      <c r="CE841" s="116"/>
      <c r="CF841" s="116"/>
      <c r="CG841" s="116"/>
      <c r="CH841" s="116"/>
      <c r="CI841" s="116"/>
      <c r="CJ841" s="116"/>
      <c r="CK841" s="116"/>
      <c r="CL841" s="116"/>
      <c r="CM841" s="116"/>
      <c r="CN841" s="116"/>
      <c r="CO841" s="116"/>
      <c r="CP841" s="116"/>
      <c r="CQ841" s="116"/>
      <c r="CR841" s="116"/>
      <c r="CS841" s="116"/>
      <c r="CT841" s="116"/>
      <c r="CU841" s="116"/>
      <c r="CV841" s="116"/>
      <c r="CW841" s="116"/>
      <c r="CX841" s="116"/>
      <c r="CY841" s="116"/>
      <c r="CZ841" s="116"/>
      <c r="DA841" s="116"/>
      <c r="DB841" s="116"/>
      <c r="DC841" s="116"/>
      <c r="DD841" s="116"/>
      <c r="DE841" s="116"/>
      <c r="DF841" s="116"/>
      <c r="DG841" s="116"/>
      <c r="DH841" s="116"/>
      <c r="DI841" s="116"/>
      <c r="DJ841" s="116"/>
      <c r="DK841" s="116"/>
      <c r="DL841" s="116"/>
      <c r="DM841" s="116"/>
      <c r="DN841" s="116"/>
      <c r="DO841" s="116"/>
      <c r="DP841" s="116"/>
      <c r="DQ841" s="116"/>
      <c r="DR841" s="116"/>
      <c r="DS841" s="116"/>
      <c r="DT841" s="116"/>
      <c r="DU841" s="116"/>
      <c r="DV841" s="116"/>
      <c r="DW841" s="116"/>
      <c r="DX841" s="116"/>
      <c r="DY841" s="116"/>
      <c r="DZ841" s="116"/>
    </row>
    <row r="842" spans="1:130" x14ac:dyDescent="0.3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116"/>
      <c r="AE842" s="116"/>
      <c r="AF842" s="116"/>
      <c r="AG842" s="116"/>
      <c r="AH842" s="116"/>
      <c r="AI842" s="116"/>
      <c r="AJ842" s="116"/>
      <c r="AK842" s="116"/>
      <c r="AL842" s="116"/>
      <c r="AM842" s="116"/>
      <c r="AN842" s="116"/>
      <c r="AO842" s="116"/>
      <c r="AP842" s="116"/>
      <c r="AQ842" s="116"/>
      <c r="AR842" s="116"/>
      <c r="AS842" s="116"/>
      <c r="AT842" s="116"/>
      <c r="AU842" s="116"/>
      <c r="AV842" s="116"/>
      <c r="AW842" s="116"/>
      <c r="AX842" s="116"/>
      <c r="AY842" s="116"/>
      <c r="AZ842" s="116"/>
      <c r="BA842" s="116"/>
      <c r="BB842" s="116"/>
      <c r="BC842" s="116"/>
      <c r="BD842" s="116"/>
      <c r="BE842" s="116"/>
      <c r="BF842" s="116"/>
      <c r="BG842" s="116"/>
      <c r="BH842" s="116"/>
      <c r="BI842" s="116"/>
      <c r="BJ842" s="116"/>
      <c r="BK842" s="116"/>
      <c r="BL842" s="116"/>
      <c r="BM842" s="116"/>
      <c r="BN842" s="116"/>
      <c r="BO842" s="116"/>
      <c r="BP842" s="116"/>
      <c r="BQ842" s="116"/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6"/>
      <c r="CB842" s="116"/>
      <c r="CC842" s="116"/>
      <c r="CD842" s="116"/>
      <c r="CE842" s="116"/>
      <c r="CF842" s="116"/>
      <c r="CG842" s="116"/>
      <c r="CH842" s="116"/>
      <c r="CI842" s="116"/>
      <c r="CJ842" s="116"/>
      <c r="CK842" s="116"/>
      <c r="CL842" s="116"/>
      <c r="CM842" s="116"/>
      <c r="CN842" s="116"/>
      <c r="CO842" s="116"/>
      <c r="CP842" s="116"/>
      <c r="CQ842" s="116"/>
      <c r="CR842" s="116"/>
      <c r="CS842" s="116"/>
      <c r="CT842" s="116"/>
      <c r="CU842" s="116"/>
      <c r="CV842" s="116"/>
      <c r="CW842" s="116"/>
      <c r="CX842" s="116"/>
      <c r="CY842" s="116"/>
      <c r="CZ842" s="116"/>
      <c r="DA842" s="116"/>
      <c r="DB842" s="116"/>
      <c r="DC842" s="116"/>
      <c r="DD842" s="116"/>
      <c r="DE842" s="116"/>
      <c r="DF842" s="116"/>
      <c r="DG842" s="116"/>
      <c r="DH842" s="116"/>
      <c r="DI842" s="116"/>
      <c r="DJ842" s="116"/>
      <c r="DK842" s="116"/>
      <c r="DL842" s="116"/>
      <c r="DM842" s="116"/>
      <c r="DN842" s="116"/>
      <c r="DO842" s="116"/>
      <c r="DP842" s="116"/>
      <c r="DQ842" s="116"/>
      <c r="DR842" s="116"/>
      <c r="DS842" s="116"/>
      <c r="DT842" s="116"/>
      <c r="DU842" s="116"/>
      <c r="DV842" s="116"/>
      <c r="DW842" s="116"/>
      <c r="DX842" s="116"/>
      <c r="DY842" s="116"/>
      <c r="DZ842" s="116"/>
    </row>
    <row r="843" spans="1:130" x14ac:dyDescent="0.3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116"/>
      <c r="AE843" s="116"/>
      <c r="AF843" s="116"/>
      <c r="AG843" s="116"/>
      <c r="AH843" s="116"/>
      <c r="AI843" s="116"/>
      <c r="AJ843" s="116"/>
      <c r="AK843" s="116"/>
      <c r="AL843" s="116"/>
      <c r="AM843" s="116"/>
      <c r="AN843" s="116"/>
      <c r="AO843" s="116"/>
      <c r="AP843" s="116"/>
      <c r="AQ843" s="116"/>
      <c r="AR843" s="116"/>
      <c r="AS843" s="116"/>
      <c r="AT843" s="116"/>
      <c r="AU843" s="116"/>
      <c r="AV843" s="116"/>
      <c r="AW843" s="116"/>
      <c r="AX843" s="116"/>
      <c r="AY843" s="116"/>
      <c r="AZ843" s="116"/>
      <c r="BA843" s="116"/>
      <c r="BB843" s="116"/>
      <c r="BC843" s="116"/>
      <c r="BD843" s="116"/>
      <c r="BE843" s="116"/>
      <c r="BF843" s="116"/>
      <c r="BG843" s="116"/>
      <c r="BH843" s="116"/>
      <c r="BI843" s="116"/>
      <c r="BJ843" s="116"/>
      <c r="BK843" s="116"/>
      <c r="BL843" s="116"/>
      <c r="BM843" s="116"/>
      <c r="BN843" s="116"/>
      <c r="BO843" s="116"/>
      <c r="BP843" s="116"/>
      <c r="BQ843" s="116"/>
      <c r="BR843" s="116"/>
      <c r="BS843" s="116"/>
      <c r="BT843" s="116"/>
      <c r="BU843" s="116"/>
      <c r="BV843" s="116"/>
      <c r="BW843" s="116"/>
      <c r="BX843" s="116"/>
      <c r="BY843" s="116"/>
      <c r="BZ843" s="116"/>
      <c r="CA843" s="116"/>
      <c r="CB843" s="116"/>
      <c r="CC843" s="116"/>
      <c r="CD843" s="116"/>
      <c r="CE843" s="116"/>
      <c r="CF843" s="116"/>
      <c r="CG843" s="116"/>
      <c r="CH843" s="116"/>
      <c r="CI843" s="116"/>
      <c r="CJ843" s="116"/>
      <c r="CK843" s="116"/>
      <c r="CL843" s="116"/>
      <c r="CM843" s="116"/>
      <c r="CN843" s="116"/>
      <c r="CO843" s="116"/>
      <c r="CP843" s="116"/>
      <c r="CQ843" s="116"/>
      <c r="CR843" s="116"/>
      <c r="CS843" s="116"/>
      <c r="CT843" s="116"/>
      <c r="CU843" s="116"/>
      <c r="CV843" s="116"/>
      <c r="CW843" s="116"/>
      <c r="CX843" s="116"/>
      <c r="CY843" s="116"/>
      <c r="CZ843" s="116"/>
      <c r="DA843" s="116"/>
      <c r="DB843" s="116"/>
      <c r="DC843" s="116"/>
      <c r="DD843" s="116"/>
      <c r="DE843" s="116"/>
      <c r="DF843" s="116"/>
      <c r="DG843" s="116"/>
      <c r="DH843" s="116"/>
      <c r="DI843" s="116"/>
      <c r="DJ843" s="116"/>
      <c r="DK843" s="116"/>
      <c r="DL843" s="116"/>
      <c r="DM843" s="116"/>
      <c r="DN843" s="116"/>
      <c r="DO843" s="116"/>
      <c r="DP843" s="116"/>
      <c r="DQ843" s="116"/>
      <c r="DR843" s="116"/>
      <c r="DS843" s="116"/>
      <c r="DT843" s="116"/>
      <c r="DU843" s="116"/>
      <c r="DV843" s="116"/>
      <c r="DW843" s="116"/>
      <c r="DX843" s="116"/>
      <c r="DY843" s="116"/>
      <c r="DZ843" s="116"/>
    </row>
    <row r="844" spans="1:130" x14ac:dyDescent="0.3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116"/>
      <c r="AE844" s="116"/>
      <c r="AF844" s="116"/>
      <c r="AG844" s="116"/>
      <c r="AH844" s="116"/>
      <c r="AI844" s="116"/>
      <c r="AJ844" s="116"/>
      <c r="AK844" s="116"/>
      <c r="AL844" s="116"/>
      <c r="AM844" s="116"/>
      <c r="AN844" s="116"/>
      <c r="AO844" s="116"/>
      <c r="AP844" s="116"/>
      <c r="AQ844" s="116"/>
      <c r="AR844" s="116"/>
      <c r="AS844" s="116"/>
      <c r="AT844" s="116"/>
      <c r="AU844" s="116"/>
      <c r="AV844" s="116"/>
      <c r="AW844" s="116"/>
      <c r="AX844" s="116"/>
      <c r="AY844" s="116"/>
      <c r="AZ844" s="116"/>
      <c r="BA844" s="116"/>
      <c r="BB844" s="116"/>
      <c r="BC844" s="116"/>
      <c r="BD844" s="116"/>
      <c r="BE844" s="116"/>
      <c r="BF844" s="116"/>
      <c r="BG844" s="116"/>
      <c r="BH844" s="116"/>
      <c r="BI844" s="116"/>
      <c r="BJ844" s="116"/>
      <c r="BK844" s="116"/>
      <c r="BL844" s="116"/>
      <c r="BM844" s="116"/>
      <c r="BN844" s="116"/>
      <c r="BO844" s="116"/>
      <c r="BP844" s="116"/>
      <c r="BQ844" s="116"/>
      <c r="BR844" s="116"/>
      <c r="BS844" s="116"/>
      <c r="BT844" s="116"/>
      <c r="BU844" s="116"/>
      <c r="BV844" s="116"/>
      <c r="BW844" s="116"/>
      <c r="BX844" s="116"/>
      <c r="BY844" s="116"/>
      <c r="BZ844" s="116"/>
      <c r="CA844" s="116"/>
      <c r="CB844" s="116"/>
      <c r="CC844" s="116"/>
      <c r="CD844" s="116"/>
      <c r="CE844" s="116"/>
      <c r="CF844" s="116"/>
      <c r="CG844" s="116"/>
      <c r="CH844" s="116"/>
      <c r="CI844" s="116"/>
      <c r="CJ844" s="116"/>
      <c r="CK844" s="116"/>
      <c r="CL844" s="116"/>
      <c r="CM844" s="116"/>
      <c r="CN844" s="116"/>
      <c r="CO844" s="116"/>
      <c r="CP844" s="116"/>
      <c r="CQ844" s="116"/>
      <c r="CR844" s="116"/>
      <c r="CS844" s="116"/>
      <c r="CT844" s="116"/>
      <c r="CU844" s="116"/>
      <c r="CV844" s="116"/>
      <c r="CW844" s="116"/>
      <c r="CX844" s="116"/>
      <c r="CY844" s="116"/>
      <c r="CZ844" s="116"/>
      <c r="DA844" s="116"/>
      <c r="DB844" s="116"/>
      <c r="DC844" s="116"/>
      <c r="DD844" s="116"/>
      <c r="DE844" s="116"/>
      <c r="DF844" s="116"/>
      <c r="DG844" s="116"/>
      <c r="DH844" s="116"/>
      <c r="DI844" s="116"/>
      <c r="DJ844" s="116"/>
      <c r="DK844" s="116"/>
      <c r="DL844" s="116"/>
      <c r="DM844" s="116"/>
      <c r="DN844" s="116"/>
      <c r="DO844" s="116"/>
      <c r="DP844" s="116"/>
      <c r="DQ844" s="116"/>
      <c r="DR844" s="116"/>
      <c r="DS844" s="116"/>
      <c r="DT844" s="116"/>
      <c r="DU844" s="116"/>
      <c r="DV844" s="116"/>
      <c r="DW844" s="116"/>
      <c r="DX844" s="116"/>
      <c r="DY844" s="116"/>
      <c r="DZ844" s="116"/>
    </row>
    <row r="845" spans="1:130" x14ac:dyDescent="0.3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116"/>
      <c r="AE845" s="116"/>
      <c r="AF845" s="116"/>
      <c r="AG845" s="116"/>
      <c r="AH845" s="116"/>
      <c r="AI845" s="116"/>
      <c r="AJ845" s="116"/>
      <c r="AK845" s="116"/>
      <c r="AL845" s="116"/>
      <c r="AM845" s="116"/>
      <c r="AN845" s="116"/>
      <c r="AO845" s="116"/>
      <c r="AP845" s="116"/>
      <c r="AQ845" s="116"/>
      <c r="AR845" s="116"/>
      <c r="AS845" s="116"/>
      <c r="AT845" s="116"/>
      <c r="AU845" s="116"/>
      <c r="AV845" s="116"/>
      <c r="AW845" s="116"/>
      <c r="AX845" s="116"/>
      <c r="AY845" s="116"/>
      <c r="AZ845" s="116"/>
      <c r="BA845" s="116"/>
      <c r="BB845" s="116"/>
      <c r="BC845" s="116"/>
      <c r="BD845" s="116"/>
      <c r="BE845" s="116"/>
      <c r="BF845" s="116"/>
      <c r="BG845" s="116"/>
      <c r="BH845" s="116"/>
      <c r="BI845" s="116"/>
      <c r="BJ845" s="116"/>
      <c r="BK845" s="116"/>
      <c r="BL845" s="116"/>
      <c r="BM845" s="116"/>
      <c r="BN845" s="116"/>
      <c r="BO845" s="116"/>
      <c r="BP845" s="116"/>
      <c r="BQ845" s="116"/>
      <c r="BR845" s="116"/>
      <c r="BS845" s="116"/>
      <c r="BT845" s="116"/>
      <c r="BU845" s="116"/>
      <c r="BV845" s="116"/>
      <c r="BW845" s="116"/>
      <c r="BX845" s="116"/>
      <c r="BY845" s="116"/>
      <c r="BZ845" s="116"/>
      <c r="CA845" s="116"/>
      <c r="CB845" s="116"/>
      <c r="CC845" s="116"/>
      <c r="CD845" s="116"/>
      <c r="CE845" s="116"/>
      <c r="CF845" s="116"/>
      <c r="CG845" s="116"/>
      <c r="CH845" s="116"/>
      <c r="CI845" s="116"/>
      <c r="CJ845" s="116"/>
      <c r="CK845" s="116"/>
      <c r="CL845" s="116"/>
      <c r="CM845" s="116"/>
      <c r="CN845" s="116"/>
      <c r="CO845" s="116"/>
      <c r="CP845" s="116"/>
      <c r="CQ845" s="116"/>
      <c r="CR845" s="116"/>
      <c r="CS845" s="116"/>
      <c r="CT845" s="116"/>
      <c r="CU845" s="116"/>
      <c r="CV845" s="116"/>
      <c r="CW845" s="116"/>
      <c r="CX845" s="116"/>
      <c r="CY845" s="116"/>
      <c r="CZ845" s="116"/>
      <c r="DA845" s="116"/>
      <c r="DB845" s="116"/>
      <c r="DC845" s="116"/>
      <c r="DD845" s="116"/>
      <c r="DE845" s="116"/>
      <c r="DF845" s="116"/>
      <c r="DG845" s="116"/>
      <c r="DH845" s="116"/>
      <c r="DI845" s="116"/>
      <c r="DJ845" s="116"/>
      <c r="DK845" s="116"/>
      <c r="DL845" s="116"/>
      <c r="DM845" s="116"/>
      <c r="DN845" s="116"/>
      <c r="DO845" s="116"/>
      <c r="DP845" s="116"/>
      <c r="DQ845" s="116"/>
      <c r="DR845" s="116"/>
      <c r="DS845" s="116"/>
      <c r="DT845" s="116"/>
      <c r="DU845" s="116"/>
      <c r="DV845" s="116"/>
      <c r="DW845" s="116"/>
      <c r="DX845" s="116"/>
      <c r="DY845" s="116"/>
      <c r="DZ845" s="116"/>
    </row>
    <row r="846" spans="1:130" x14ac:dyDescent="0.3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116"/>
      <c r="AE846" s="116"/>
      <c r="AF846" s="116"/>
      <c r="AG846" s="116"/>
      <c r="AH846" s="116"/>
      <c r="AI846" s="116"/>
      <c r="AJ846" s="116"/>
      <c r="AK846" s="116"/>
      <c r="AL846" s="116"/>
      <c r="AM846" s="116"/>
      <c r="AN846" s="116"/>
      <c r="AO846" s="116"/>
      <c r="AP846" s="116"/>
      <c r="AQ846" s="116"/>
      <c r="AR846" s="116"/>
      <c r="AS846" s="116"/>
      <c r="AT846" s="116"/>
      <c r="AU846" s="116"/>
      <c r="AV846" s="116"/>
      <c r="AW846" s="116"/>
      <c r="AX846" s="116"/>
      <c r="AY846" s="116"/>
      <c r="AZ846" s="116"/>
      <c r="BA846" s="116"/>
      <c r="BB846" s="116"/>
      <c r="BC846" s="116"/>
      <c r="BD846" s="116"/>
      <c r="BE846" s="116"/>
      <c r="BF846" s="116"/>
      <c r="BG846" s="116"/>
      <c r="BH846" s="116"/>
      <c r="BI846" s="116"/>
      <c r="BJ846" s="116"/>
      <c r="BK846" s="116"/>
      <c r="BL846" s="116"/>
      <c r="BM846" s="116"/>
      <c r="BN846" s="116"/>
      <c r="BO846" s="116"/>
      <c r="BP846" s="116"/>
      <c r="BQ846" s="116"/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6"/>
      <c r="CB846" s="116"/>
      <c r="CC846" s="116"/>
      <c r="CD846" s="116"/>
      <c r="CE846" s="116"/>
      <c r="CF846" s="116"/>
      <c r="CG846" s="116"/>
      <c r="CH846" s="116"/>
      <c r="CI846" s="116"/>
      <c r="CJ846" s="116"/>
      <c r="CK846" s="116"/>
      <c r="CL846" s="116"/>
      <c r="CM846" s="116"/>
      <c r="CN846" s="116"/>
      <c r="CO846" s="116"/>
      <c r="CP846" s="116"/>
      <c r="CQ846" s="116"/>
      <c r="CR846" s="116"/>
      <c r="CS846" s="116"/>
      <c r="CT846" s="116"/>
      <c r="CU846" s="116"/>
      <c r="CV846" s="116"/>
      <c r="CW846" s="116"/>
      <c r="CX846" s="116"/>
      <c r="CY846" s="116"/>
      <c r="CZ846" s="116"/>
      <c r="DA846" s="116"/>
      <c r="DB846" s="116"/>
      <c r="DC846" s="116"/>
      <c r="DD846" s="116"/>
      <c r="DE846" s="116"/>
      <c r="DF846" s="116"/>
      <c r="DG846" s="116"/>
      <c r="DH846" s="116"/>
      <c r="DI846" s="116"/>
      <c r="DJ846" s="116"/>
      <c r="DK846" s="116"/>
      <c r="DL846" s="116"/>
      <c r="DM846" s="116"/>
      <c r="DN846" s="116"/>
      <c r="DO846" s="116"/>
      <c r="DP846" s="116"/>
      <c r="DQ846" s="116"/>
      <c r="DR846" s="116"/>
      <c r="DS846" s="116"/>
      <c r="DT846" s="116"/>
      <c r="DU846" s="116"/>
      <c r="DV846" s="116"/>
      <c r="DW846" s="116"/>
      <c r="DX846" s="116"/>
      <c r="DY846" s="116"/>
      <c r="DZ846" s="116"/>
    </row>
    <row r="847" spans="1:130" x14ac:dyDescent="0.3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116"/>
      <c r="AE847" s="116"/>
      <c r="AF847" s="116"/>
      <c r="AG847" s="116"/>
      <c r="AH847" s="116"/>
      <c r="AI847" s="116"/>
      <c r="AJ847" s="116"/>
      <c r="AK847" s="116"/>
      <c r="AL847" s="116"/>
      <c r="AM847" s="116"/>
      <c r="AN847" s="116"/>
      <c r="AO847" s="116"/>
      <c r="AP847" s="116"/>
      <c r="AQ847" s="116"/>
      <c r="AR847" s="116"/>
      <c r="AS847" s="116"/>
      <c r="AT847" s="116"/>
      <c r="AU847" s="116"/>
      <c r="AV847" s="116"/>
      <c r="AW847" s="116"/>
      <c r="AX847" s="116"/>
      <c r="AY847" s="116"/>
      <c r="AZ847" s="116"/>
      <c r="BA847" s="116"/>
      <c r="BB847" s="116"/>
      <c r="BC847" s="116"/>
      <c r="BD847" s="116"/>
      <c r="BE847" s="116"/>
      <c r="BF847" s="116"/>
      <c r="BG847" s="116"/>
      <c r="BH847" s="116"/>
      <c r="BI847" s="116"/>
      <c r="BJ847" s="116"/>
      <c r="BK847" s="116"/>
      <c r="BL847" s="116"/>
      <c r="BM847" s="116"/>
      <c r="BN847" s="116"/>
      <c r="BO847" s="116"/>
      <c r="BP847" s="116"/>
      <c r="BQ847" s="116"/>
      <c r="BR847" s="116"/>
      <c r="BS847" s="116"/>
      <c r="BT847" s="116"/>
      <c r="BU847" s="116"/>
      <c r="BV847" s="116"/>
      <c r="BW847" s="116"/>
      <c r="BX847" s="116"/>
      <c r="BY847" s="116"/>
      <c r="BZ847" s="116"/>
      <c r="CA847" s="116"/>
      <c r="CB847" s="116"/>
      <c r="CC847" s="116"/>
      <c r="CD847" s="116"/>
      <c r="CE847" s="116"/>
      <c r="CF847" s="116"/>
      <c r="CG847" s="116"/>
      <c r="CH847" s="116"/>
      <c r="CI847" s="116"/>
      <c r="CJ847" s="116"/>
      <c r="CK847" s="116"/>
      <c r="CL847" s="116"/>
      <c r="CM847" s="116"/>
      <c r="CN847" s="116"/>
      <c r="CO847" s="116"/>
      <c r="CP847" s="116"/>
      <c r="CQ847" s="116"/>
      <c r="CR847" s="116"/>
      <c r="CS847" s="116"/>
      <c r="CT847" s="116"/>
      <c r="CU847" s="116"/>
      <c r="CV847" s="116"/>
      <c r="CW847" s="116"/>
      <c r="CX847" s="116"/>
      <c r="CY847" s="116"/>
      <c r="CZ847" s="116"/>
      <c r="DA847" s="116"/>
      <c r="DB847" s="116"/>
      <c r="DC847" s="116"/>
      <c r="DD847" s="116"/>
      <c r="DE847" s="116"/>
      <c r="DF847" s="116"/>
      <c r="DG847" s="116"/>
      <c r="DH847" s="116"/>
      <c r="DI847" s="116"/>
      <c r="DJ847" s="116"/>
      <c r="DK847" s="116"/>
      <c r="DL847" s="116"/>
      <c r="DM847" s="116"/>
      <c r="DN847" s="116"/>
      <c r="DO847" s="116"/>
      <c r="DP847" s="116"/>
      <c r="DQ847" s="116"/>
      <c r="DR847" s="116"/>
      <c r="DS847" s="116"/>
      <c r="DT847" s="116"/>
      <c r="DU847" s="116"/>
      <c r="DV847" s="116"/>
      <c r="DW847" s="116"/>
      <c r="DX847" s="116"/>
      <c r="DY847" s="116"/>
      <c r="DZ847" s="116"/>
    </row>
    <row r="848" spans="1:130" x14ac:dyDescent="0.3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116"/>
      <c r="AE848" s="116"/>
      <c r="AF848" s="116"/>
      <c r="AG848" s="116"/>
      <c r="AH848" s="116"/>
      <c r="AI848" s="116"/>
      <c r="AJ848" s="116"/>
      <c r="AK848" s="116"/>
      <c r="AL848" s="116"/>
      <c r="AM848" s="116"/>
      <c r="AN848" s="116"/>
      <c r="AO848" s="116"/>
      <c r="AP848" s="116"/>
      <c r="AQ848" s="116"/>
      <c r="AR848" s="116"/>
      <c r="AS848" s="116"/>
      <c r="AT848" s="116"/>
      <c r="AU848" s="116"/>
      <c r="AV848" s="116"/>
      <c r="AW848" s="116"/>
      <c r="AX848" s="116"/>
      <c r="AY848" s="116"/>
      <c r="AZ848" s="116"/>
      <c r="BA848" s="116"/>
      <c r="BB848" s="116"/>
      <c r="BC848" s="116"/>
      <c r="BD848" s="116"/>
      <c r="BE848" s="116"/>
      <c r="BF848" s="116"/>
      <c r="BG848" s="116"/>
      <c r="BH848" s="116"/>
      <c r="BI848" s="116"/>
      <c r="BJ848" s="116"/>
      <c r="BK848" s="116"/>
      <c r="BL848" s="116"/>
      <c r="BM848" s="116"/>
      <c r="BN848" s="116"/>
      <c r="BO848" s="116"/>
      <c r="BP848" s="116"/>
      <c r="BQ848" s="116"/>
      <c r="BR848" s="116"/>
      <c r="BS848" s="116"/>
      <c r="BT848" s="116"/>
      <c r="BU848" s="116"/>
      <c r="BV848" s="116"/>
      <c r="BW848" s="116"/>
      <c r="BX848" s="116"/>
      <c r="BY848" s="116"/>
      <c r="BZ848" s="116"/>
      <c r="CA848" s="116"/>
      <c r="CB848" s="116"/>
      <c r="CC848" s="116"/>
      <c r="CD848" s="116"/>
      <c r="CE848" s="116"/>
      <c r="CF848" s="116"/>
      <c r="CG848" s="116"/>
      <c r="CH848" s="116"/>
      <c r="CI848" s="116"/>
      <c r="CJ848" s="116"/>
      <c r="CK848" s="116"/>
      <c r="CL848" s="116"/>
      <c r="CM848" s="116"/>
      <c r="CN848" s="116"/>
      <c r="CO848" s="116"/>
      <c r="CP848" s="116"/>
      <c r="CQ848" s="116"/>
      <c r="CR848" s="116"/>
      <c r="CS848" s="116"/>
      <c r="CT848" s="116"/>
      <c r="CU848" s="116"/>
      <c r="CV848" s="116"/>
      <c r="CW848" s="116"/>
      <c r="CX848" s="116"/>
      <c r="CY848" s="116"/>
      <c r="CZ848" s="116"/>
      <c r="DA848" s="116"/>
      <c r="DB848" s="116"/>
      <c r="DC848" s="116"/>
      <c r="DD848" s="116"/>
      <c r="DE848" s="116"/>
      <c r="DF848" s="116"/>
      <c r="DG848" s="116"/>
      <c r="DH848" s="116"/>
      <c r="DI848" s="116"/>
      <c r="DJ848" s="116"/>
      <c r="DK848" s="116"/>
      <c r="DL848" s="116"/>
      <c r="DM848" s="116"/>
      <c r="DN848" s="116"/>
      <c r="DO848" s="116"/>
      <c r="DP848" s="116"/>
      <c r="DQ848" s="116"/>
      <c r="DR848" s="116"/>
      <c r="DS848" s="116"/>
      <c r="DT848" s="116"/>
      <c r="DU848" s="116"/>
      <c r="DV848" s="116"/>
      <c r="DW848" s="116"/>
      <c r="DX848" s="116"/>
      <c r="DY848" s="116"/>
      <c r="DZ848" s="116"/>
    </row>
    <row r="849" spans="1:130" x14ac:dyDescent="0.3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116"/>
      <c r="AE849" s="116"/>
      <c r="AF849" s="116"/>
      <c r="AG849" s="116"/>
      <c r="AH849" s="116"/>
      <c r="AI849" s="116"/>
      <c r="AJ849" s="116"/>
      <c r="AK849" s="116"/>
      <c r="AL849" s="116"/>
      <c r="AM849" s="116"/>
      <c r="AN849" s="116"/>
      <c r="AO849" s="116"/>
      <c r="AP849" s="116"/>
      <c r="AQ849" s="116"/>
      <c r="AR849" s="116"/>
      <c r="AS849" s="116"/>
      <c r="AT849" s="116"/>
      <c r="AU849" s="116"/>
      <c r="AV849" s="116"/>
      <c r="AW849" s="116"/>
      <c r="AX849" s="116"/>
      <c r="AY849" s="116"/>
      <c r="AZ849" s="116"/>
      <c r="BA849" s="116"/>
      <c r="BB849" s="116"/>
      <c r="BC849" s="116"/>
      <c r="BD849" s="116"/>
      <c r="BE849" s="116"/>
      <c r="BF849" s="116"/>
      <c r="BG849" s="116"/>
      <c r="BH849" s="116"/>
      <c r="BI849" s="116"/>
      <c r="BJ849" s="116"/>
      <c r="BK849" s="116"/>
      <c r="BL849" s="116"/>
      <c r="BM849" s="116"/>
      <c r="BN849" s="116"/>
      <c r="BO849" s="116"/>
      <c r="BP849" s="116"/>
      <c r="BQ849" s="116"/>
      <c r="BR849" s="116"/>
      <c r="BS849" s="116"/>
      <c r="BT849" s="116"/>
      <c r="BU849" s="116"/>
      <c r="BV849" s="116"/>
      <c r="BW849" s="116"/>
      <c r="BX849" s="116"/>
      <c r="BY849" s="116"/>
      <c r="BZ849" s="116"/>
      <c r="CA849" s="116"/>
      <c r="CB849" s="116"/>
      <c r="CC849" s="116"/>
      <c r="CD849" s="116"/>
      <c r="CE849" s="116"/>
      <c r="CF849" s="116"/>
      <c r="CG849" s="116"/>
      <c r="CH849" s="116"/>
      <c r="CI849" s="116"/>
      <c r="CJ849" s="116"/>
      <c r="CK849" s="116"/>
      <c r="CL849" s="116"/>
      <c r="CM849" s="116"/>
      <c r="CN849" s="116"/>
      <c r="CO849" s="116"/>
      <c r="CP849" s="116"/>
      <c r="CQ849" s="116"/>
      <c r="CR849" s="116"/>
      <c r="CS849" s="116"/>
      <c r="CT849" s="116"/>
      <c r="CU849" s="116"/>
      <c r="CV849" s="116"/>
      <c r="CW849" s="116"/>
      <c r="CX849" s="116"/>
      <c r="CY849" s="116"/>
      <c r="CZ849" s="116"/>
      <c r="DA849" s="116"/>
      <c r="DB849" s="116"/>
      <c r="DC849" s="116"/>
      <c r="DD849" s="116"/>
      <c r="DE849" s="116"/>
      <c r="DF849" s="116"/>
      <c r="DG849" s="116"/>
      <c r="DH849" s="116"/>
      <c r="DI849" s="116"/>
      <c r="DJ849" s="116"/>
      <c r="DK849" s="116"/>
      <c r="DL849" s="116"/>
      <c r="DM849" s="116"/>
      <c r="DN849" s="116"/>
      <c r="DO849" s="116"/>
      <c r="DP849" s="116"/>
      <c r="DQ849" s="116"/>
      <c r="DR849" s="116"/>
      <c r="DS849" s="116"/>
      <c r="DT849" s="116"/>
      <c r="DU849" s="116"/>
      <c r="DV849" s="116"/>
      <c r="DW849" s="116"/>
      <c r="DX849" s="116"/>
      <c r="DY849" s="116"/>
      <c r="DZ849" s="116"/>
    </row>
    <row r="850" spans="1:130" x14ac:dyDescent="0.3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116"/>
      <c r="AE850" s="116"/>
      <c r="AF850" s="116"/>
      <c r="AG850" s="116"/>
      <c r="AH850" s="116"/>
      <c r="AI850" s="116"/>
      <c r="AJ850" s="116"/>
      <c r="AK850" s="116"/>
      <c r="AL850" s="116"/>
      <c r="AM850" s="116"/>
      <c r="AN850" s="116"/>
      <c r="AO850" s="116"/>
      <c r="AP850" s="116"/>
      <c r="AQ850" s="116"/>
      <c r="AR850" s="116"/>
      <c r="AS850" s="116"/>
      <c r="AT850" s="116"/>
      <c r="AU850" s="116"/>
      <c r="AV850" s="116"/>
      <c r="AW850" s="116"/>
      <c r="AX850" s="116"/>
      <c r="AY850" s="116"/>
      <c r="AZ850" s="116"/>
      <c r="BA850" s="116"/>
      <c r="BB850" s="116"/>
      <c r="BC850" s="116"/>
      <c r="BD850" s="116"/>
      <c r="BE850" s="116"/>
      <c r="BF850" s="116"/>
      <c r="BG850" s="116"/>
      <c r="BH850" s="116"/>
      <c r="BI850" s="116"/>
      <c r="BJ850" s="116"/>
      <c r="BK850" s="116"/>
      <c r="BL850" s="116"/>
      <c r="BM850" s="116"/>
      <c r="BN850" s="116"/>
      <c r="BO850" s="116"/>
      <c r="BP850" s="116"/>
      <c r="BQ850" s="116"/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6"/>
      <c r="CB850" s="116"/>
      <c r="CC850" s="116"/>
      <c r="CD850" s="116"/>
      <c r="CE850" s="116"/>
      <c r="CF850" s="116"/>
      <c r="CG850" s="116"/>
      <c r="CH850" s="116"/>
      <c r="CI850" s="116"/>
      <c r="CJ850" s="116"/>
      <c r="CK850" s="116"/>
      <c r="CL850" s="116"/>
      <c r="CM850" s="116"/>
      <c r="CN850" s="116"/>
      <c r="CO850" s="116"/>
      <c r="CP850" s="116"/>
      <c r="CQ850" s="116"/>
      <c r="CR850" s="116"/>
      <c r="CS850" s="116"/>
      <c r="CT850" s="116"/>
      <c r="CU850" s="116"/>
      <c r="CV850" s="116"/>
      <c r="CW850" s="116"/>
      <c r="CX850" s="116"/>
      <c r="CY850" s="116"/>
      <c r="CZ850" s="116"/>
      <c r="DA850" s="116"/>
      <c r="DB850" s="116"/>
      <c r="DC850" s="116"/>
      <c r="DD850" s="116"/>
      <c r="DE850" s="116"/>
      <c r="DF850" s="116"/>
      <c r="DG850" s="116"/>
      <c r="DH850" s="116"/>
      <c r="DI850" s="116"/>
      <c r="DJ850" s="116"/>
      <c r="DK850" s="116"/>
      <c r="DL850" s="116"/>
      <c r="DM850" s="116"/>
      <c r="DN850" s="116"/>
      <c r="DO850" s="116"/>
      <c r="DP850" s="116"/>
      <c r="DQ850" s="116"/>
      <c r="DR850" s="116"/>
      <c r="DS850" s="116"/>
      <c r="DT850" s="116"/>
      <c r="DU850" s="116"/>
      <c r="DV850" s="116"/>
      <c r="DW850" s="116"/>
      <c r="DX850" s="116"/>
      <c r="DY850" s="116"/>
      <c r="DZ850" s="116"/>
    </row>
    <row r="851" spans="1:130" x14ac:dyDescent="0.3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116"/>
      <c r="AE851" s="116"/>
      <c r="AF851" s="116"/>
      <c r="AG851" s="116"/>
      <c r="AH851" s="116"/>
      <c r="AI851" s="116"/>
      <c r="AJ851" s="116"/>
      <c r="AK851" s="116"/>
      <c r="AL851" s="116"/>
      <c r="AM851" s="116"/>
      <c r="AN851" s="116"/>
      <c r="AO851" s="116"/>
      <c r="AP851" s="116"/>
      <c r="AQ851" s="116"/>
      <c r="AR851" s="116"/>
      <c r="AS851" s="116"/>
      <c r="AT851" s="116"/>
      <c r="AU851" s="116"/>
      <c r="AV851" s="116"/>
      <c r="AW851" s="116"/>
      <c r="AX851" s="116"/>
      <c r="AY851" s="116"/>
      <c r="AZ851" s="116"/>
      <c r="BA851" s="116"/>
      <c r="BB851" s="116"/>
      <c r="BC851" s="116"/>
      <c r="BD851" s="116"/>
      <c r="BE851" s="116"/>
      <c r="BF851" s="116"/>
      <c r="BG851" s="116"/>
      <c r="BH851" s="116"/>
      <c r="BI851" s="116"/>
      <c r="BJ851" s="116"/>
      <c r="BK851" s="116"/>
      <c r="BL851" s="116"/>
      <c r="BM851" s="116"/>
      <c r="BN851" s="116"/>
      <c r="BO851" s="116"/>
      <c r="BP851" s="116"/>
      <c r="BQ851" s="116"/>
      <c r="BR851" s="116"/>
      <c r="BS851" s="116"/>
      <c r="BT851" s="116"/>
      <c r="BU851" s="116"/>
      <c r="BV851" s="116"/>
      <c r="BW851" s="116"/>
      <c r="BX851" s="116"/>
      <c r="BY851" s="116"/>
      <c r="BZ851" s="116"/>
      <c r="CA851" s="116"/>
      <c r="CB851" s="116"/>
      <c r="CC851" s="116"/>
      <c r="CD851" s="116"/>
      <c r="CE851" s="116"/>
      <c r="CF851" s="116"/>
      <c r="CG851" s="116"/>
      <c r="CH851" s="116"/>
      <c r="CI851" s="116"/>
      <c r="CJ851" s="116"/>
      <c r="CK851" s="116"/>
      <c r="CL851" s="116"/>
      <c r="CM851" s="116"/>
      <c r="CN851" s="116"/>
      <c r="CO851" s="116"/>
      <c r="CP851" s="116"/>
      <c r="CQ851" s="116"/>
      <c r="CR851" s="116"/>
      <c r="CS851" s="116"/>
      <c r="CT851" s="116"/>
      <c r="CU851" s="116"/>
      <c r="CV851" s="116"/>
      <c r="CW851" s="116"/>
      <c r="CX851" s="116"/>
      <c r="CY851" s="116"/>
      <c r="CZ851" s="116"/>
      <c r="DA851" s="116"/>
      <c r="DB851" s="116"/>
      <c r="DC851" s="116"/>
      <c r="DD851" s="116"/>
      <c r="DE851" s="116"/>
      <c r="DF851" s="116"/>
      <c r="DG851" s="116"/>
      <c r="DH851" s="116"/>
      <c r="DI851" s="116"/>
      <c r="DJ851" s="116"/>
      <c r="DK851" s="116"/>
      <c r="DL851" s="116"/>
      <c r="DM851" s="116"/>
      <c r="DN851" s="116"/>
      <c r="DO851" s="116"/>
      <c r="DP851" s="116"/>
      <c r="DQ851" s="116"/>
      <c r="DR851" s="116"/>
      <c r="DS851" s="116"/>
      <c r="DT851" s="116"/>
      <c r="DU851" s="116"/>
      <c r="DV851" s="116"/>
      <c r="DW851" s="116"/>
      <c r="DX851" s="116"/>
      <c r="DY851" s="116"/>
      <c r="DZ851" s="116"/>
    </row>
    <row r="852" spans="1:130" x14ac:dyDescent="0.3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116"/>
      <c r="AE852" s="116"/>
      <c r="AF852" s="116"/>
      <c r="AG852" s="116"/>
      <c r="AH852" s="116"/>
      <c r="AI852" s="116"/>
      <c r="AJ852" s="116"/>
      <c r="AK852" s="116"/>
      <c r="AL852" s="116"/>
      <c r="AM852" s="116"/>
      <c r="AN852" s="116"/>
      <c r="AO852" s="116"/>
      <c r="AP852" s="116"/>
      <c r="AQ852" s="116"/>
      <c r="AR852" s="116"/>
      <c r="AS852" s="116"/>
      <c r="AT852" s="116"/>
      <c r="AU852" s="116"/>
      <c r="AV852" s="116"/>
      <c r="AW852" s="116"/>
      <c r="AX852" s="116"/>
      <c r="AY852" s="116"/>
      <c r="AZ852" s="116"/>
      <c r="BA852" s="116"/>
      <c r="BB852" s="116"/>
      <c r="BC852" s="116"/>
      <c r="BD852" s="116"/>
      <c r="BE852" s="116"/>
      <c r="BF852" s="116"/>
      <c r="BG852" s="116"/>
      <c r="BH852" s="116"/>
      <c r="BI852" s="116"/>
      <c r="BJ852" s="116"/>
      <c r="BK852" s="116"/>
      <c r="BL852" s="116"/>
      <c r="BM852" s="116"/>
      <c r="BN852" s="116"/>
      <c r="BO852" s="116"/>
      <c r="BP852" s="116"/>
      <c r="BQ852" s="116"/>
      <c r="BR852" s="116"/>
      <c r="BS852" s="116"/>
      <c r="BT852" s="116"/>
      <c r="BU852" s="116"/>
      <c r="BV852" s="116"/>
      <c r="BW852" s="116"/>
      <c r="BX852" s="116"/>
      <c r="BY852" s="116"/>
      <c r="BZ852" s="116"/>
      <c r="CA852" s="116"/>
      <c r="CB852" s="116"/>
      <c r="CC852" s="116"/>
      <c r="CD852" s="116"/>
      <c r="CE852" s="116"/>
      <c r="CF852" s="116"/>
      <c r="CG852" s="116"/>
      <c r="CH852" s="116"/>
      <c r="CI852" s="116"/>
      <c r="CJ852" s="116"/>
      <c r="CK852" s="116"/>
      <c r="CL852" s="116"/>
      <c r="CM852" s="116"/>
      <c r="CN852" s="116"/>
      <c r="CO852" s="116"/>
      <c r="CP852" s="116"/>
      <c r="CQ852" s="116"/>
      <c r="CR852" s="116"/>
      <c r="CS852" s="116"/>
      <c r="CT852" s="116"/>
      <c r="CU852" s="116"/>
      <c r="CV852" s="116"/>
      <c r="CW852" s="116"/>
      <c r="CX852" s="116"/>
      <c r="CY852" s="116"/>
      <c r="CZ852" s="116"/>
      <c r="DA852" s="116"/>
      <c r="DB852" s="116"/>
      <c r="DC852" s="116"/>
      <c r="DD852" s="116"/>
      <c r="DE852" s="116"/>
      <c r="DF852" s="116"/>
      <c r="DG852" s="116"/>
      <c r="DH852" s="116"/>
      <c r="DI852" s="116"/>
      <c r="DJ852" s="116"/>
      <c r="DK852" s="116"/>
      <c r="DL852" s="116"/>
      <c r="DM852" s="116"/>
      <c r="DN852" s="116"/>
      <c r="DO852" s="116"/>
      <c r="DP852" s="116"/>
      <c r="DQ852" s="116"/>
      <c r="DR852" s="116"/>
      <c r="DS852" s="116"/>
      <c r="DT852" s="116"/>
      <c r="DU852" s="116"/>
      <c r="DV852" s="116"/>
      <c r="DW852" s="116"/>
      <c r="DX852" s="116"/>
      <c r="DY852" s="116"/>
      <c r="DZ852" s="116"/>
    </row>
    <row r="853" spans="1:130" x14ac:dyDescent="0.3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116"/>
      <c r="AE853" s="116"/>
      <c r="AF853" s="116"/>
      <c r="AG853" s="116"/>
      <c r="AH853" s="116"/>
      <c r="AI853" s="116"/>
      <c r="AJ853" s="116"/>
      <c r="AK853" s="116"/>
      <c r="AL853" s="116"/>
      <c r="AM853" s="116"/>
      <c r="AN853" s="116"/>
      <c r="AO853" s="116"/>
      <c r="AP853" s="116"/>
      <c r="AQ853" s="116"/>
      <c r="AR853" s="116"/>
      <c r="AS853" s="116"/>
      <c r="AT853" s="116"/>
      <c r="AU853" s="116"/>
      <c r="AV853" s="116"/>
      <c r="AW853" s="116"/>
      <c r="AX853" s="116"/>
      <c r="AY853" s="116"/>
      <c r="AZ853" s="116"/>
      <c r="BA853" s="116"/>
      <c r="BB853" s="116"/>
      <c r="BC853" s="116"/>
      <c r="BD853" s="116"/>
      <c r="BE853" s="116"/>
      <c r="BF853" s="116"/>
      <c r="BG853" s="116"/>
      <c r="BH853" s="116"/>
      <c r="BI853" s="116"/>
      <c r="BJ853" s="116"/>
      <c r="BK853" s="116"/>
      <c r="BL853" s="116"/>
      <c r="BM853" s="116"/>
      <c r="BN853" s="116"/>
      <c r="BO853" s="116"/>
      <c r="BP853" s="116"/>
      <c r="BQ853" s="116"/>
      <c r="BR853" s="116"/>
      <c r="BS853" s="116"/>
      <c r="BT853" s="116"/>
      <c r="BU853" s="116"/>
      <c r="BV853" s="116"/>
      <c r="BW853" s="116"/>
      <c r="BX853" s="116"/>
      <c r="BY853" s="116"/>
      <c r="BZ853" s="116"/>
      <c r="CA853" s="116"/>
      <c r="CB853" s="116"/>
      <c r="CC853" s="116"/>
      <c r="CD853" s="116"/>
      <c r="CE853" s="116"/>
      <c r="CF853" s="116"/>
      <c r="CG853" s="116"/>
      <c r="CH853" s="116"/>
      <c r="CI853" s="116"/>
      <c r="CJ853" s="116"/>
      <c r="CK853" s="116"/>
      <c r="CL853" s="116"/>
      <c r="CM853" s="116"/>
      <c r="CN853" s="116"/>
      <c r="CO853" s="116"/>
      <c r="CP853" s="116"/>
      <c r="CQ853" s="116"/>
      <c r="CR853" s="116"/>
      <c r="CS853" s="116"/>
      <c r="CT853" s="116"/>
      <c r="CU853" s="116"/>
      <c r="CV853" s="116"/>
      <c r="CW853" s="116"/>
      <c r="CX853" s="116"/>
      <c r="CY853" s="116"/>
      <c r="CZ853" s="116"/>
      <c r="DA853" s="116"/>
      <c r="DB853" s="116"/>
      <c r="DC853" s="116"/>
      <c r="DD853" s="116"/>
      <c r="DE853" s="116"/>
      <c r="DF853" s="116"/>
      <c r="DG853" s="116"/>
      <c r="DH853" s="116"/>
      <c r="DI853" s="116"/>
      <c r="DJ853" s="116"/>
      <c r="DK853" s="116"/>
      <c r="DL853" s="116"/>
      <c r="DM853" s="116"/>
      <c r="DN853" s="116"/>
      <c r="DO853" s="116"/>
      <c r="DP853" s="116"/>
      <c r="DQ853" s="116"/>
      <c r="DR853" s="116"/>
      <c r="DS853" s="116"/>
      <c r="DT853" s="116"/>
      <c r="DU853" s="116"/>
      <c r="DV853" s="116"/>
      <c r="DW853" s="116"/>
      <c r="DX853" s="116"/>
      <c r="DY853" s="116"/>
      <c r="DZ853" s="116"/>
    </row>
    <row r="854" spans="1:130" x14ac:dyDescent="0.3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116"/>
      <c r="AE854" s="116"/>
      <c r="AF854" s="116"/>
      <c r="AG854" s="116"/>
      <c r="AH854" s="116"/>
      <c r="AI854" s="116"/>
      <c r="AJ854" s="116"/>
      <c r="AK854" s="116"/>
      <c r="AL854" s="116"/>
      <c r="AM854" s="116"/>
      <c r="AN854" s="116"/>
      <c r="AO854" s="116"/>
      <c r="AP854" s="116"/>
      <c r="AQ854" s="116"/>
      <c r="AR854" s="116"/>
      <c r="AS854" s="116"/>
      <c r="AT854" s="116"/>
      <c r="AU854" s="116"/>
      <c r="AV854" s="116"/>
      <c r="AW854" s="116"/>
      <c r="AX854" s="116"/>
      <c r="AY854" s="116"/>
      <c r="AZ854" s="116"/>
      <c r="BA854" s="116"/>
      <c r="BB854" s="116"/>
      <c r="BC854" s="116"/>
      <c r="BD854" s="116"/>
      <c r="BE854" s="116"/>
      <c r="BF854" s="116"/>
      <c r="BG854" s="116"/>
      <c r="BH854" s="116"/>
      <c r="BI854" s="116"/>
      <c r="BJ854" s="116"/>
      <c r="BK854" s="116"/>
      <c r="BL854" s="116"/>
      <c r="BM854" s="116"/>
      <c r="BN854" s="116"/>
      <c r="BO854" s="116"/>
      <c r="BP854" s="116"/>
      <c r="BQ854" s="116"/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</row>
    <row r="855" spans="1:130" x14ac:dyDescent="0.3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116"/>
      <c r="AE855" s="116"/>
      <c r="AF855" s="116"/>
      <c r="AG855" s="116"/>
      <c r="AH855" s="116"/>
      <c r="AI855" s="116"/>
      <c r="AJ855" s="116"/>
      <c r="AK855" s="116"/>
      <c r="AL855" s="116"/>
      <c r="AM855" s="116"/>
      <c r="AN855" s="116"/>
      <c r="AO855" s="116"/>
      <c r="AP855" s="116"/>
      <c r="AQ855" s="116"/>
      <c r="AR855" s="116"/>
      <c r="AS855" s="116"/>
      <c r="AT855" s="116"/>
      <c r="AU855" s="116"/>
      <c r="AV855" s="116"/>
      <c r="AW855" s="116"/>
      <c r="AX855" s="116"/>
      <c r="AY855" s="116"/>
      <c r="AZ855" s="116"/>
      <c r="BA855" s="116"/>
      <c r="BB855" s="116"/>
      <c r="BC855" s="116"/>
      <c r="BD855" s="116"/>
      <c r="BE855" s="116"/>
      <c r="BF855" s="116"/>
      <c r="BG855" s="116"/>
      <c r="BH855" s="116"/>
      <c r="BI855" s="116"/>
      <c r="BJ855" s="116"/>
      <c r="BK855" s="116"/>
      <c r="BL855" s="116"/>
      <c r="BM855" s="116"/>
      <c r="BN855" s="116"/>
      <c r="BO855" s="116"/>
      <c r="BP855" s="116"/>
      <c r="BQ855" s="116"/>
      <c r="BR855" s="116"/>
      <c r="BS855" s="116"/>
      <c r="BT855" s="116"/>
      <c r="BU855" s="116"/>
      <c r="BV855" s="116"/>
      <c r="BW855" s="116"/>
      <c r="BX855" s="116"/>
      <c r="BY855" s="116"/>
      <c r="BZ855" s="116"/>
      <c r="CA855" s="116"/>
      <c r="CB855" s="116"/>
      <c r="CC855" s="116"/>
      <c r="CD855" s="116"/>
      <c r="CE855" s="116"/>
      <c r="CF855" s="116"/>
      <c r="CG855" s="116"/>
      <c r="CH855" s="116"/>
      <c r="CI855" s="116"/>
      <c r="CJ855" s="116"/>
      <c r="CK855" s="116"/>
      <c r="CL855" s="116"/>
      <c r="CM855" s="116"/>
      <c r="CN855" s="116"/>
      <c r="CO855" s="116"/>
      <c r="CP855" s="116"/>
      <c r="CQ855" s="116"/>
      <c r="CR855" s="116"/>
      <c r="CS855" s="116"/>
      <c r="CT855" s="116"/>
      <c r="CU855" s="116"/>
      <c r="CV855" s="116"/>
      <c r="CW855" s="116"/>
      <c r="CX855" s="116"/>
      <c r="CY855" s="116"/>
      <c r="CZ855" s="116"/>
      <c r="DA855" s="116"/>
      <c r="DB855" s="116"/>
      <c r="DC855" s="116"/>
      <c r="DD855" s="116"/>
      <c r="DE855" s="116"/>
      <c r="DF855" s="116"/>
      <c r="DG855" s="116"/>
      <c r="DH855" s="116"/>
      <c r="DI855" s="116"/>
      <c r="DJ855" s="116"/>
      <c r="DK855" s="116"/>
      <c r="DL855" s="116"/>
      <c r="DM855" s="116"/>
      <c r="DN855" s="116"/>
      <c r="DO855" s="116"/>
      <c r="DP855" s="116"/>
      <c r="DQ855" s="116"/>
      <c r="DR855" s="116"/>
      <c r="DS855" s="116"/>
      <c r="DT855" s="116"/>
      <c r="DU855" s="116"/>
      <c r="DV855" s="116"/>
      <c r="DW855" s="116"/>
      <c r="DX855" s="116"/>
      <c r="DY855" s="116"/>
      <c r="DZ855" s="116"/>
    </row>
    <row r="856" spans="1:130" x14ac:dyDescent="0.3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116"/>
      <c r="AE856" s="116"/>
      <c r="AF856" s="116"/>
      <c r="AG856" s="116"/>
      <c r="AH856" s="116"/>
      <c r="AI856" s="116"/>
      <c r="AJ856" s="116"/>
      <c r="AK856" s="116"/>
      <c r="AL856" s="116"/>
      <c r="AM856" s="116"/>
      <c r="AN856" s="116"/>
      <c r="AO856" s="116"/>
      <c r="AP856" s="116"/>
      <c r="AQ856" s="116"/>
      <c r="AR856" s="116"/>
      <c r="AS856" s="116"/>
      <c r="AT856" s="116"/>
      <c r="AU856" s="116"/>
      <c r="AV856" s="116"/>
      <c r="AW856" s="116"/>
      <c r="AX856" s="116"/>
      <c r="AY856" s="116"/>
      <c r="AZ856" s="116"/>
      <c r="BA856" s="116"/>
      <c r="BB856" s="116"/>
      <c r="BC856" s="116"/>
      <c r="BD856" s="116"/>
      <c r="BE856" s="116"/>
      <c r="BF856" s="116"/>
      <c r="BG856" s="116"/>
      <c r="BH856" s="116"/>
      <c r="BI856" s="116"/>
      <c r="BJ856" s="116"/>
      <c r="BK856" s="116"/>
      <c r="BL856" s="116"/>
      <c r="BM856" s="116"/>
      <c r="BN856" s="116"/>
      <c r="BO856" s="116"/>
      <c r="BP856" s="116"/>
      <c r="BQ856" s="116"/>
      <c r="BR856" s="116"/>
      <c r="BS856" s="116"/>
      <c r="BT856" s="116"/>
      <c r="BU856" s="116"/>
      <c r="BV856" s="116"/>
      <c r="BW856" s="116"/>
      <c r="BX856" s="116"/>
      <c r="BY856" s="116"/>
      <c r="BZ856" s="116"/>
      <c r="CA856" s="116"/>
      <c r="CB856" s="116"/>
      <c r="CC856" s="116"/>
      <c r="CD856" s="116"/>
      <c r="CE856" s="116"/>
      <c r="CF856" s="116"/>
      <c r="CG856" s="116"/>
      <c r="CH856" s="116"/>
      <c r="CI856" s="116"/>
      <c r="CJ856" s="116"/>
      <c r="CK856" s="116"/>
      <c r="CL856" s="116"/>
      <c r="CM856" s="116"/>
      <c r="CN856" s="116"/>
      <c r="CO856" s="116"/>
      <c r="CP856" s="116"/>
      <c r="CQ856" s="116"/>
      <c r="CR856" s="116"/>
      <c r="CS856" s="116"/>
      <c r="CT856" s="116"/>
      <c r="CU856" s="116"/>
      <c r="CV856" s="116"/>
      <c r="CW856" s="116"/>
      <c r="CX856" s="116"/>
      <c r="CY856" s="116"/>
      <c r="CZ856" s="116"/>
      <c r="DA856" s="116"/>
      <c r="DB856" s="116"/>
      <c r="DC856" s="116"/>
      <c r="DD856" s="116"/>
      <c r="DE856" s="116"/>
      <c r="DF856" s="116"/>
      <c r="DG856" s="116"/>
      <c r="DH856" s="116"/>
      <c r="DI856" s="116"/>
      <c r="DJ856" s="116"/>
      <c r="DK856" s="116"/>
      <c r="DL856" s="116"/>
      <c r="DM856" s="116"/>
      <c r="DN856" s="116"/>
      <c r="DO856" s="116"/>
      <c r="DP856" s="116"/>
      <c r="DQ856" s="116"/>
      <c r="DR856" s="116"/>
      <c r="DS856" s="116"/>
      <c r="DT856" s="116"/>
      <c r="DU856" s="116"/>
      <c r="DV856" s="116"/>
      <c r="DW856" s="116"/>
      <c r="DX856" s="116"/>
      <c r="DY856" s="116"/>
      <c r="DZ856" s="116"/>
    </row>
    <row r="857" spans="1:130" x14ac:dyDescent="0.3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116"/>
      <c r="AE857" s="116"/>
      <c r="AF857" s="116"/>
      <c r="AG857" s="116"/>
      <c r="AH857" s="116"/>
      <c r="AI857" s="116"/>
      <c r="AJ857" s="116"/>
      <c r="AK857" s="116"/>
      <c r="AL857" s="116"/>
      <c r="AM857" s="116"/>
      <c r="AN857" s="116"/>
      <c r="AO857" s="116"/>
      <c r="AP857" s="116"/>
      <c r="AQ857" s="116"/>
      <c r="AR857" s="116"/>
      <c r="AS857" s="116"/>
      <c r="AT857" s="116"/>
      <c r="AU857" s="116"/>
      <c r="AV857" s="116"/>
      <c r="AW857" s="116"/>
      <c r="AX857" s="116"/>
      <c r="AY857" s="116"/>
      <c r="AZ857" s="116"/>
      <c r="BA857" s="116"/>
      <c r="BB857" s="116"/>
      <c r="BC857" s="116"/>
      <c r="BD857" s="116"/>
      <c r="BE857" s="116"/>
      <c r="BF857" s="116"/>
      <c r="BG857" s="116"/>
      <c r="BH857" s="116"/>
      <c r="BI857" s="116"/>
      <c r="BJ857" s="116"/>
      <c r="BK857" s="116"/>
      <c r="BL857" s="116"/>
      <c r="BM857" s="116"/>
      <c r="BN857" s="116"/>
      <c r="BO857" s="116"/>
      <c r="BP857" s="116"/>
      <c r="BQ857" s="116"/>
      <c r="BR857" s="116"/>
      <c r="BS857" s="116"/>
      <c r="BT857" s="116"/>
      <c r="BU857" s="116"/>
      <c r="BV857" s="116"/>
      <c r="BW857" s="116"/>
      <c r="BX857" s="116"/>
      <c r="BY857" s="116"/>
      <c r="BZ857" s="116"/>
      <c r="CA857" s="116"/>
      <c r="CB857" s="116"/>
      <c r="CC857" s="116"/>
      <c r="CD857" s="116"/>
      <c r="CE857" s="116"/>
      <c r="CF857" s="116"/>
      <c r="CG857" s="116"/>
      <c r="CH857" s="116"/>
      <c r="CI857" s="116"/>
      <c r="CJ857" s="116"/>
      <c r="CK857" s="116"/>
      <c r="CL857" s="116"/>
      <c r="CM857" s="116"/>
      <c r="CN857" s="116"/>
      <c r="CO857" s="116"/>
      <c r="CP857" s="116"/>
      <c r="CQ857" s="116"/>
      <c r="CR857" s="116"/>
      <c r="CS857" s="116"/>
      <c r="CT857" s="116"/>
      <c r="CU857" s="116"/>
      <c r="CV857" s="116"/>
      <c r="CW857" s="116"/>
      <c r="CX857" s="116"/>
      <c r="CY857" s="116"/>
      <c r="CZ857" s="116"/>
      <c r="DA857" s="116"/>
      <c r="DB857" s="116"/>
      <c r="DC857" s="116"/>
      <c r="DD857" s="116"/>
      <c r="DE857" s="116"/>
      <c r="DF857" s="116"/>
      <c r="DG857" s="116"/>
      <c r="DH857" s="116"/>
      <c r="DI857" s="116"/>
      <c r="DJ857" s="116"/>
      <c r="DK857" s="116"/>
      <c r="DL857" s="116"/>
      <c r="DM857" s="116"/>
      <c r="DN857" s="116"/>
      <c r="DO857" s="116"/>
      <c r="DP857" s="116"/>
      <c r="DQ857" s="116"/>
      <c r="DR857" s="116"/>
      <c r="DS857" s="116"/>
      <c r="DT857" s="116"/>
      <c r="DU857" s="116"/>
      <c r="DV857" s="116"/>
      <c r="DW857" s="116"/>
      <c r="DX857" s="116"/>
      <c r="DY857" s="116"/>
      <c r="DZ857" s="116"/>
    </row>
    <row r="858" spans="1:130" x14ac:dyDescent="0.3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116"/>
      <c r="AE858" s="116"/>
      <c r="AF858" s="116"/>
      <c r="AG858" s="116"/>
      <c r="AH858" s="116"/>
      <c r="AI858" s="116"/>
      <c r="AJ858" s="116"/>
      <c r="AK858" s="116"/>
      <c r="AL858" s="116"/>
      <c r="AM858" s="116"/>
      <c r="AN858" s="116"/>
      <c r="AO858" s="116"/>
      <c r="AP858" s="116"/>
      <c r="AQ858" s="116"/>
      <c r="AR858" s="116"/>
      <c r="AS858" s="116"/>
      <c r="AT858" s="116"/>
      <c r="AU858" s="116"/>
      <c r="AV858" s="116"/>
      <c r="AW858" s="116"/>
      <c r="AX858" s="116"/>
      <c r="AY858" s="116"/>
      <c r="AZ858" s="116"/>
      <c r="BA858" s="116"/>
      <c r="BB858" s="116"/>
      <c r="BC858" s="116"/>
      <c r="BD858" s="116"/>
      <c r="BE858" s="116"/>
      <c r="BF858" s="116"/>
      <c r="BG858" s="116"/>
      <c r="BH858" s="116"/>
      <c r="BI858" s="116"/>
      <c r="BJ858" s="116"/>
      <c r="BK858" s="116"/>
      <c r="BL858" s="116"/>
      <c r="BM858" s="116"/>
      <c r="BN858" s="116"/>
      <c r="BO858" s="116"/>
      <c r="BP858" s="116"/>
      <c r="BQ858" s="116"/>
      <c r="BR858" s="116"/>
      <c r="BS858" s="116"/>
      <c r="BT858" s="116"/>
      <c r="BU858" s="116"/>
      <c r="BV858" s="116"/>
      <c r="BW858" s="116"/>
      <c r="BX858" s="116"/>
      <c r="BY858" s="116"/>
      <c r="BZ858" s="116"/>
      <c r="CA858" s="116"/>
      <c r="CB858" s="116"/>
      <c r="CC858" s="116"/>
      <c r="CD858" s="116"/>
      <c r="CE858" s="116"/>
      <c r="CF858" s="116"/>
      <c r="CG858" s="116"/>
      <c r="CH858" s="116"/>
      <c r="CI858" s="116"/>
      <c r="CJ858" s="116"/>
      <c r="CK858" s="116"/>
      <c r="CL858" s="116"/>
      <c r="CM858" s="116"/>
      <c r="CN858" s="116"/>
      <c r="CO858" s="116"/>
      <c r="CP858" s="116"/>
      <c r="CQ858" s="116"/>
      <c r="CR858" s="116"/>
      <c r="CS858" s="116"/>
      <c r="CT858" s="116"/>
      <c r="CU858" s="116"/>
      <c r="CV858" s="116"/>
      <c r="CW858" s="116"/>
      <c r="CX858" s="116"/>
      <c r="CY858" s="116"/>
      <c r="CZ858" s="116"/>
      <c r="DA858" s="116"/>
      <c r="DB858" s="116"/>
      <c r="DC858" s="116"/>
      <c r="DD858" s="116"/>
      <c r="DE858" s="116"/>
      <c r="DF858" s="116"/>
      <c r="DG858" s="116"/>
      <c r="DH858" s="116"/>
      <c r="DI858" s="116"/>
      <c r="DJ858" s="116"/>
      <c r="DK858" s="116"/>
      <c r="DL858" s="116"/>
      <c r="DM858" s="116"/>
      <c r="DN858" s="116"/>
      <c r="DO858" s="116"/>
      <c r="DP858" s="116"/>
      <c r="DQ858" s="116"/>
      <c r="DR858" s="116"/>
      <c r="DS858" s="116"/>
      <c r="DT858" s="116"/>
      <c r="DU858" s="116"/>
      <c r="DV858" s="116"/>
      <c r="DW858" s="116"/>
      <c r="DX858" s="116"/>
      <c r="DY858" s="116"/>
      <c r="DZ858" s="116"/>
    </row>
    <row r="859" spans="1:130" x14ac:dyDescent="0.3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116"/>
      <c r="AE859" s="116"/>
      <c r="AF859" s="116"/>
      <c r="AG859" s="116"/>
      <c r="AH859" s="116"/>
      <c r="AI859" s="116"/>
      <c r="AJ859" s="116"/>
      <c r="AK859" s="116"/>
      <c r="AL859" s="116"/>
      <c r="AM859" s="116"/>
      <c r="AN859" s="116"/>
      <c r="AO859" s="116"/>
      <c r="AP859" s="116"/>
      <c r="AQ859" s="116"/>
      <c r="AR859" s="116"/>
      <c r="AS859" s="116"/>
      <c r="AT859" s="116"/>
      <c r="AU859" s="116"/>
      <c r="AV859" s="116"/>
      <c r="AW859" s="116"/>
      <c r="AX859" s="116"/>
      <c r="AY859" s="116"/>
      <c r="AZ859" s="116"/>
      <c r="BA859" s="116"/>
      <c r="BB859" s="116"/>
      <c r="BC859" s="116"/>
      <c r="BD859" s="116"/>
      <c r="BE859" s="116"/>
      <c r="BF859" s="116"/>
      <c r="BG859" s="116"/>
      <c r="BH859" s="116"/>
      <c r="BI859" s="116"/>
      <c r="BJ859" s="116"/>
      <c r="BK859" s="116"/>
      <c r="BL859" s="116"/>
      <c r="BM859" s="116"/>
      <c r="BN859" s="116"/>
      <c r="BO859" s="116"/>
      <c r="BP859" s="116"/>
      <c r="BQ859" s="116"/>
      <c r="BR859" s="116"/>
      <c r="BS859" s="116"/>
      <c r="BT859" s="116"/>
      <c r="BU859" s="116"/>
      <c r="BV859" s="116"/>
      <c r="BW859" s="116"/>
      <c r="BX859" s="116"/>
      <c r="BY859" s="116"/>
      <c r="BZ859" s="116"/>
      <c r="CA859" s="116"/>
      <c r="CB859" s="116"/>
      <c r="CC859" s="116"/>
      <c r="CD859" s="116"/>
      <c r="CE859" s="116"/>
      <c r="CF859" s="116"/>
      <c r="CG859" s="116"/>
      <c r="CH859" s="116"/>
      <c r="CI859" s="116"/>
      <c r="CJ859" s="116"/>
      <c r="CK859" s="116"/>
      <c r="CL859" s="116"/>
      <c r="CM859" s="116"/>
      <c r="CN859" s="116"/>
      <c r="CO859" s="116"/>
      <c r="CP859" s="116"/>
      <c r="CQ859" s="116"/>
      <c r="CR859" s="116"/>
      <c r="CS859" s="116"/>
      <c r="CT859" s="116"/>
      <c r="CU859" s="116"/>
      <c r="CV859" s="116"/>
      <c r="CW859" s="116"/>
      <c r="CX859" s="116"/>
      <c r="CY859" s="116"/>
      <c r="CZ859" s="116"/>
      <c r="DA859" s="116"/>
      <c r="DB859" s="116"/>
      <c r="DC859" s="116"/>
      <c r="DD859" s="116"/>
      <c r="DE859" s="116"/>
      <c r="DF859" s="116"/>
      <c r="DG859" s="116"/>
      <c r="DH859" s="116"/>
      <c r="DI859" s="116"/>
      <c r="DJ859" s="116"/>
      <c r="DK859" s="116"/>
      <c r="DL859" s="116"/>
      <c r="DM859" s="116"/>
      <c r="DN859" s="116"/>
      <c r="DO859" s="116"/>
      <c r="DP859" s="116"/>
      <c r="DQ859" s="116"/>
      <c r="DR859" s="116"/>
      <c r="DS859" s="116"/>
      <c r="DT859" s="116"/>
      <c r="DU859" s="116"/>
      <c r="DV859" s="116"/>
      <c r="DW859" s="116"/>
      <c r="DX859" s="116"/>
      <c r="DY859" s="116"/>
      <c r="DZ859" s="116"/>
    </row>
    <row r="860" spans="1:130" x14ac:dyDescent="0.3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116"/>
      <c r="AE860" s="116"/>
      <c r="AF860" s="116"/>
      <c r="AG860" s="116"/>
      <c r="AH860" s="116"/>
      <c r="AI860" s="116"/>
      <c r="AJ860" s="116"/>
      <c r="AK860" s="116"/>
      <c r="AL860" s="116"/>
      <c r="AM860" s="116"/>
      <c r="AN860" s="116"/>
      <c r="AO860" s="116"/>
      <c r="AP860" s="116"/>
      <c r="AQ860" s="116"/>
      <c r="AR860" s="116"/>
      <c r="AS860" s="116"/>
      <c r="AT860" s="116"/>
      <c r="AU860" s="116"/>
      <c r="AV860" s="116"/>
      <c r="AW860" s="116"/>
      <c r="AX860" s="116"/>
      <c r="AY860" s="116"/>
      <c r="AZ860" s="116"/>
      <c r="BA860" s="116"/>
      <c r="BB860" s="116"/>
      <c r="BC860" s="116"/>
      <c r="BD860" s="116"/>
      <c r="BE860" s="116"/>
      <c r="BF860" s="116"/>
      <c r="BG860" s="116"/>
      <c r="BH860" s="116"/>
      <c r="BI860" s="116"/>
      <c r="BJ860" s="116"/>
      <c r="BK860" s="116"/>
      <c r="BL860" s="116"/>
      <c r="BM860" s="116"/>
      <c r="BN860" s="116"/>
      <c r="BO860" s="116"/>
      <c r="BP860" s="116"/>
      <c r="BQ860" s="116"/>
      <c r="BR860" s="116"/>
      <c r="BS860" s="116"/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</row>
    <row r="861" spans="1:130" x14ac:dyDescent="0.3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116"/>
      <c r="AE861" s="116"/>
      <c r="AF861" s="116"/>
      <c r="AG861" s="116"/>
      <c r="AH861" s="116"/>
      <c r="AI861" s="116"/>
      <c r="AJ861" s="116"/>
      <c r="AK861" s="116"/>
      <c r="AL861" s="116"/>
      <c r="AM861" s="116"/>
      <c r="AN861" s="116"/>
      <c r="AO861" s="116"/>
      <c r="AP861" s="116"/>
      <c r="AQ861" s="116"/>
      <c r="AR861" s="116"/>
      <c r="AS861" s="116"/>
      <c r="AT861" s="116"/>
      <c r="AU861" s="116"/>
      <c r="AV861" s="116"/>
      <c r="AW861" s="116"/>
      <c r="AX861" s="116"/>
      <c r="AY861" s="116"/>
      <c r="AZ861" s="116"/>
      <c r="BA861" s="116"/>
      <c r="BB861" s="116"/>
      <c r="BC861" s="116"/>
      <c r="BD861" s="116"/>
      <c r="BE861" s="116"/>
      <c r="BF861" s="116"/>
      <c r="BG861" s="116"/>
      <c r="BH861" s="116"/>
      <c r="BI861" s="116"/>
      <c r="BJ861" s="116"/>
      <c r="BK861" s="116"/>
      <c r="BL861" s="116"/>
      <c r="BM861" s="116"/>
      <c r="BN861" s="116"/>
      <c r="BO861" s="116"/>
      <c r="BP861" s="116"/>
      <c r="BQ861" s="116"/>
      <c r="BR861" s="116"/>
      <c r="BS861" s="116"/>
      <c r="BT861" s="116"/>
      <c r="BU861" s="116"/>
      <c r="BV861" s="116"/>
      <c r="BW861" s="116"/>
      <c r="BX861" s="116"/>
      <c r="BY861" s="116"/>
      <c r="BZ861" s="116"/>
      <c r="CA861" s="116"/>
      <c r="CB861" s="116"/>
      <c r="CC861" s="116"/>
      <c r="CD861" s="116"/>
      <c r="CE861" s="116"/>
      <c r="CF861" s="116"/>
      <c r="CG861" s="116"/>
      <c r="CH861" s="116"/>
      <c r="CI861" s="116"/>
      <c r="CJ861" s="116"/>
      <c r="CK861" s="116"/>
      <c r="CL861" s="116"/>
      <c r="CM861" s="116"/>
      <c r="CN861" s="116"/>
      <c r="CO861" s="116"/>
      <c r="CP861" s="116"/>
      <c r="CQ861" s="116"/>
      <c r="CR861" s="116"/>
      <c r="CS861" s="116"/>
      <c r="CT861" s="116"/>
      <c r="CU861" s="116"/>
      <c r="CV861" s="116"/>
      <c r="CW861" s="116"/>
      <c r="CX861" s="116"/>
      <c r="CY861" s="116"/>
      <c r="CZ861" s="116"/>
      <c r="DA861" s="116"/>
      <c r="DB861" s="116"/>
      <c r="DC861" s="116"/>
      <c r="DD861" s="116"/>
      <c r="DE861" s="116"/>
      <c r="DF861" s="116"/>
      <c r="DG861" s="116"/>
      <c r="DH861" s="116"/>
      <c r="DI861" s="116"/>
      <c r="DJ861" s="116"/>
      <c r="DK861" s="116"/>
      <c r="DL861" s="116"/>
      <c r="DM861" s="116"/>
      <c r="DN861" s="116"/>
      <c r="DO861" s="116"/>
      <c r="DP861" s="116"/>
      <c r="DQ861" s="116"/>
      <c r="DR861" s="116"/>
      <c r="DS861" s="116"/>
      <c r="DT861" s="116"/>
      <c r="DU861" s="116"/>
      <c r="DV861" s="116"/>
      <c r="DW861" s="116"/>
      <c r="DX861" s="116"/>
      <c r="DY861" s="116"/>
      <c r="DZ861" s="116"/>
    </row>
    <row r="862" spans="1:130" x14ac:dyDescent="0.3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116"/>
      <c r="AE862" s="116"/>
      <c r="AF862" s="116"/>
      <c r="AG862" s="116"/>
      <c r="AH862" s="116"/>
      <c r="AI862" s="116"/>
      <c r="AJ862" s="116"/>
      <c r="AK862" s="116"/>
      <c r="AL862" s="116"/>
      <c r="AM862" s="116"/>
      <c r="AN862" s="116"/>
      <c r="AO862" s="116"/>
      <c r="AP862" s="116"/>
      <c r="AQ862" s="116"/>
      <c r="AR862" s="116"/>
      <c r="AS862" s="116"/>
      <c r="AT862" s="116"/>
      <c r="AU862" s="116"/>
      <c r="AV862" s="116"/>
      <c r="AW862" s="116"/>
      <c r="AX862" s="116"/>
      <c r="AY862" s="116"/>
      <c r="AZ862" s="116"/>
      <c r="BA862" s="116"/>
      <c r="BB862" s="116"/>
      <c r="BC862" s="116"/>
      <c r="BD862" s="116"/>
      <c r="BE862" s="116"/>
      <c r="BF862" s="116"/>
      <c r="BG862" s="116"/>
      <c r="BH862" s="116"/>
      <c r="BI862" s="116"/>
      <c r="BJ862" s="116"/>
      <c r="BK862" s="116"/>
      <c r="BL862" s="116"/>
      <c r="BM862" s="116"/>
      <c r="BN862" s="116"/>
      <c r="BO862" s="116"/>
      <c r="BP862" s="116"/>
      <c r="BQ862" s="116"/>
      <c r="BR862" s="116"/>
      <c r="BS862" s="116"/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</row>
    <row r="863" spans="1:130" x14ac:dyDescent="0.3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116"/>
      <c r="AE863" s="116"/>
      <c r="AF863" s="116"/>
      <c r="AG863" s="116"/>
      <c r="AH863" s="116"/>
      <c r="AI863" s="116"/>
      <c r="AJ863" s="116"/>
      <c r="AK863" s="116"/>
      <c r="AL863" s="116"/>
      <c r="AM863" s="116"/>
      <c r="AN863" s="116"/>
      <c r="AO863" s="116"/>
      <c r="AP863" s="116"/>
      <c r="AQ863" s="116"/>
      <c r="AR863" s="116"/>
      <c r="AS863" s="116"/>
      <c r="AT863" s="116"/>
      <c r="AU863" s="116"/>
      <c r="AV863" s="116"/>
      <c r="AW863" s="116"/>
      <c r="AX863" s="116"/>
      <c r="AY863" s="116"/>
      <c r="AZ863" s="116"/>
      <c r="BA863" s="116"/>
      <c r="BB863" s="116"/>
      <c r="BC863" s="116"/>
      <c r="BD863" s="116"/>
      <c r="BE863" s="116"/>
      <c r="BF863" s="116"/>
      <c r="BG863" s="116"/>
      <c r="BH863" s="116"/>
      <c r="BI863" s="116"/>
      <c r="BJ863" s="116"/>
      <c r="BK863" s="116"/>
      <c r="BL863" s="116"/>
      <c r="BM863" s="116"/>
      <c r="BN863" s="116"/>
      <c r="BO863" s="116"/>
      <c r="BP863" s="116"/>
      <c r="BQ863" s="116"/>
      <c r="BR863" s="116"/>
      <c r="BS863" s="116"/>
      <c r="BT863" s="116"/>
      <c r="BU863" s="116"/>
      <c r="BV863" s="116"/>
      <c r="BW863" s="116"/>
      <c r="BX863" s="116"/>
      <c r="BY863" s="116"/>
      <c r="BZ863" s="116"/>
      <c r="CA863" s="116"/>
      <c r="CB863" s="116"/>
      <c r="CC863" s="116"/>
      <c r="CD863" s="116"/>
      <c r="CE863" s="116"/>
      <c r="CF863" s="116"/>
      <c r="CG863" s="116"/>
      <c r="CH863" s="116"/>
      <c r="CI863" s="116"/>
      <c r="CJ863" s="116"/>
      <c r="CK863" s="116"/>
      <c r="CL863" s="116"/>
      <c r="CM863" s="116"/>
      <c r="CN863" s="116"/>
      <c r="CO863" s="116"/>
      <c r="CP863" s="116"/>
      <c r="CQ863" s="116"/>
      <c r="CR863" s="116"/>
      <c r="CS863" s="116"/>
      <c r="CT863" s="116"/>
      <c r="CU863" s="116"/>
      <c r="CV863" s="116"/>
      <c r="CW863" s="116"/>
      <c r="CX863" s="116"/>
      <c r="CY863" s="116"/>
      <c r="CZ863" s="116"/>
      <c r="DA863" s="116"/>
      <c r="DB863" s="116"/>
      <c r="DC863" s="116"/>
      <c r="DD863" s="116"/>
      <c r="DE863" s="116"/>
      <c r="DF863" s="116"/>
      <c r="DG863" s="116"/>
      <c r="DH863" s="116"/>
      <c r="DI863" s="116"/>
      <c r="DJ863" s="116"/>
      <c r="DK863" s="116"/>
      <c r="DL863" s="116"/>
      <c r="DM863" s="116"/>
      <c r="DN863" s="116"/>
      <c r="DO863" s="116"/>
      <c r="DP863" s="116"/>
      <c r="DQ863" s="116"/>
      <c r="DR863" s="116"/>
      <c r="DS863" s="116"/>
      <c r="DT863" s="116"/>
      <c r="DU863" s="116"/>
      <c r="DV863" s="116"/>
      <c r="DW863" s="116"/>
      <c r="DX863" s="116"/>
      <c r="DY863" s="116"/>
      <c r="DZ863" s="116"/>
    </row>
    <row r="864" spans="1:130" x14ac:dyDescent="0.3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116"/>
      <c r="AE864" s="116"/>
      <c r="AF864" s="116"/>
      <c r="AG864" s="116"/>
      <c r="AH864" s="116"/>
      <c r="AI864" s="116"/>
      <c r="AJ864" s="116"/>
      <c r="AK864" s="116"/>
      <c r="AL864" s="116"/>
      <c r="AM864" s="116"/>
      <c r="AN864" s="116"/>
      <c r="AO864" s="116"/>
      <c r="AP864" s="116"/>
      <c r="AQ864" s="116"/>
      <c r="AR864" s="116"/>
      <c r="AS864" s="116"/>
      <c r="AT864" s="116"/>
      <c r="AU864" s="116"/>
      <c r="AV864" s="116"/>
      <c r="AW864" s="116"/>
      <c r="AX864" s="116"/>
      <c r="AY864" s="116"/>
      <c r="AZ864" s="116"/>
      <c r="BA864" s="116"/>
      <c r="BB864" s="116"/>
      <c r="BC864" s="116"/>
      <c r="BD864" s="116"/>
      <c r="BE864" s="116"/>
      <c r="BF864" s="116"/>
      <c r="BG864" s="116"/>
      <c r="BH864" s="116"/>
      <c r="BI864" s="116"/>
      <c r="BJ864" s="116"/>
      <c r="BK864" s="116"/>
      <c r="BL864" s="116"/>
      <c r="BM864" s="116"/>
      <c r="BN864" s="116"/>
      <c r="BO864" s="116"/>
      <c r="BP864" s="116"/>
      <c r="BQ864" s="116"/>
      <c r="BR864" s="116"/>
      <c r="BS864" s="116"/>
      <c r="BT864" s="116"/>
      <c r="BU864" s="116"/>
      <c r="BV864" s="116"/>
      <c r="BW864" s="116"/>
      <c r="BX864" s="116"/>
      <c r="BY864" s="116"/>
      <c r="BZ864" s="116"/>
      <c r="CA864" s="116"/>
      <c r="CB864" s="116"/>
      <c r="CC864" s="116"/>
      <c r="CD864" s="116"/>
      <c r="CE864" s="116"/>
      <c r="CF864" s="116"/>
      <c r="CG864" s="116"/>
      <c r="CH864" s="116"/>
      <c r="CI864" s="116"/>
      <c r="CJ864" s="116"/>
      <c r="CK864" s="116"/>
      <c r="CL864" s="116"/>
      <c r="CM864" s="116"/>
      <c r="CN864" s="116"/>
      <c r="CO864" s="116"/>
      <c r="CP864" s="116"/>
      <c r="CQ864" s="116"/>
      <c r="CR864" s="116"/>
      <c r="CS864" s="116"/>
      <c r="CT864" s="116"/>
      <c r="CU864" s="116"/>
      <c r="CV864" s="116"/>
      <c r="CW864" s="116"/>
      <c r="CX864" s="116"/>
      <c r="CY864" s="116"/>
      <c r="CZ864" s="116"/>
      <c r="DA864" s="116"/>
      <c r="DB864" s="116"/>
      <c r="DC864" s="116"/>
      <c r="DD864" s="116"/>
      <c r="DE864" s="116"/>
      <c r="DF864" s="116"/>
      <c r="DG864" s="116"/>
      <c r="DH864" s="116"/>
      <c r="DI864" s="116"/>
      <c r="DJ864" s="116"/>
      <c r="DK864" s="116"/>
      <c r="DL864" s="116"/>
      <c r="DM864" s="116"/>
      <c r="DN864" s="116"/>
      <c r="DO864" s="116"/>
      <c r="DP864" s="116"/>
      <c r="DQ864" s="116"/>
      <c r="DR864" s="116"/>
      <c r="DS864" s="116"/>
      <c r="DT864" s="116"/>
      <c r="DU864" s="116"/>
      <c r="DV864" s="116"/>
      <c r="DW864" s="116"/>
      <c r="DX864" s="116"/>
      <c r="DY864" s="116"/>
      <c r="DZ864" s="116"/>
    </row>
    <row r="865" spans="1:130" x14ac:dyDescent="0.3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  <c r="AE865" s="116"/>
      <c r="AF865" s="116"/>
      <c r="AG865" s="116"/>
      <c r="AH865" s="116"/>
      <c r="AI865" s="116"/>
      <c r="AJ865" s="116"/>
      <c r="AK865" s="116"/>
      <c r="AL865" s="116"/>
      <c r="AM865" s="116"/>
      <c r="AN865" s="116"/>
      <c r="AO865" s="116"/>
      <c r="AP865" s="116"/>
      <c r="AQ865" s="116"/>
      <c r="AR865" s="116"/>
      <c r="AS865" s="116"/>
      <c r="AT865" s="116"/>
      <c r="AU865" s="116"/>
      <c r="AV865" s="116"/>
      <c r="AW865" s="116"/>
      <c r="AX865" s="116"/>
      <c r="AY865" s="116"/>
      <c r="AZ865" s="116"/>
      <c r="BA865" s="116"/>
      <c r="BB865" s="116"/>
      <c r="BC865" s="116"/>
      <c r="BD865" s="116"/>
      <c r="BE865" s="116"/>
      <c r="BF865" s="116"/>
      <c r="BG865" s="116"/>
      <c r="BH865" s="116"/>
      <c r="BI865" s="116"/>
      <c r="BJ865" s="116"/>
      <c r="BK865" s="116"/>
      <c r="BL865" s="116"/>
      <c r="BM865" s="116"/>
      <c r="BN865" s="116"/>
      <c r="BO865" s="116"/>
      <c r="BP865" s="116"/>
      <c r="BQ865" s="116"/>
      <c r="BR865" s="116"/>
      <c r="BS865" s="116"/>
      <c r="BT865" s="116"/>
      <c r="BU865" s="116"/>
      <c r="BV865" s="116"/>
      <c r="BW865" s="116"/>
      <c r="BX865" s="116"/>
      <c r="BY865" s="116"/>
      <c r="BZ865" s="116"/>
      <c r="CA865" s="116"/>
      <c r="CB865" s="116"/>
      <c r="CC865" s="116"/>
      <c r="CD865" s="116"/>
      <c r="CE865" s="116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P865" s="116"/>
      <c r="DQ865" s="116"/>
      <c r="DR865" s="116"/>
      <c r="DS865" s="116"/>
      <c r="DT865" s="116"/>
      <c r="DU865" s="116"/>
      <c r="DV865" s="116"/>
      <c r="DW865" s="116"/>
      <c r="DX865" s="116"/>
      <c r="DY865" s="116"/>
      <c r="DZ865" s="116"/>
    </row>
    <row r="866" spans="1:130" x14ac:dyDescent="0.3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116"/>
      <c r="AE866" s="116"/>
      <c r="AF866" s="116"/>
      <c r="AG866" s="116"/>
      <c r="AH866" s="116"/>
      <c r="AI866" s="116"/>
      <c r="AJ866" s="116"/>
      <c r="AK866" s="116"/>
      <c r="AL866" s="116"/>
      <c r="AM866" s="116"/>
      <c r="AN866" s="116"/>
      <c r="AO866" s="116"/>
      <c r="AP866" s="116"/>
      <c r="AQ866" s="116"/>
      <c r="AR866" s="116"/>
      <c r="AS866" s="116"/>
      <c r="AT866" s="116"/>
      <c r="AU866" s="116"/>
      <c r="AV866" s="116"/>
      <c r="AW866" s="116"/>
      <c r="AX866" s="116"/>
      <c r="AY866" s="116"/>
      <c r="AZ866" s="116"/>
      <c r="BA866" s="116"/>
      <c r="BB866" s="116"/>
      <c r="BC866" s="116"/>
      <c r="BD866" s="116"/>
      <c r="BE866" s="116"/>
      <c r="BF866" s="116"/>
      <c r="BG866" s="116"/>
      <c r="BH866" s="116"/>
      <c r="BI866" s="116"/>
      <c r="BJ866" s="116"/>
      <c r="BK866" s="116"/>
      <c r="BL866" s="116"/>
      <c r="BM866" s="116"/>
      <c r="BN866" s="116"/>
      <c r="BO866" s="116"/>
      <c r="BP866" s="116"/>
      <c r="BQ866" s="116"/>
      <c r="BR866" s="116"/>
      <c r="BS866" s="116"/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</row>
    <row r="867" spans="1:130" x14ac:dyDescent="0.3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116"/>
      <c r="AE867" s="116"/>
      <c r="AF867" s="116"/>
      <c r="AG867" s="116"/>
      <c r="AH867" s="116"/>
      <c r="AI867" s="116"/>
      <c r="AJ867" s="116"/>
      <c r="AK867" s="116"/>
      <c r="AL867" s="116"/>
      <c r="AM867" s="116"/>
      <c r="AN867" s="116"/>
      <c r="AO867" s="116"/>
      <c r="AP867" s="116"/>
      <c r="AQ867" s="116"/>
      <c r="AR867" s="116"/>
      <c r="AS867" s="116"/>
      <c r="AT867" s="116"/>
      <c r="AU867" s="116"/>
      <c r="AV867" s="116"/>
      <c r="AW867" s="116"/>
      <c r="AX867" s="116"/>
      <c r="AY867" s="116"/>
      <c r="AZ867" s="116"/>
      <c r="BA867" s="116"/>
      <c r="BB867" s="116"/>
      <c r="BC867" s="116"/>
      <c r="BD867" s="116"/>
      <c r="BE867" s="116"/>
      <c r="BF867" s="116"/>
      <c r="BG867" s="116"/>
      <c r="BH867" s="116"/>
      <c r="BI867" s="116"/>
      <c r="BJ867" s="116"/>
      <c r="BK867" s="116"/>
      <c r="BL867" s="116"/>
      <c r="BM867" s="116"/>
      <c r="BN867" s="116"/>
      <c r="BO867" s="116"/>
      <c r="BP867" s="116"/>
      <c r="BQ867" s="116"/>
      <c r="BR867" s="116"/>
      <c r="BS867" s="116"/>
      <c r="BT867" s="116"/>
      <c r="BU867" s="116"/>
      <c r="BV867" s="116"/>
      <c r="BW867" s="116"/>
      <c r="BX867" s="116"/>
      <c r="BY867" s="116"/>
      <c r="BZ867" s="116"/>
      <c r="CA867" s="116"/>
      <c r="CB867" s="116"/>
      <c r="CC867" s="116"/>
      <c r="CD867" s="116"/>
      <c r="CE867" s="116"/>
      <c r="CF867" s="116"/>
      <c r="CG867" s="116"/>
      <c r="CH867" s="116"/>
      <c r="CI867" s="116"/>
      <c r="CJ867" s="116"/>
      <c r="CK867" s="116"/>
      <c r="CL867" s="116"/>
      <c r="CM867" s="116"/>
      <c r="CN867" s="116"/>
      <c r="CO867" s="116"/>
      <c r="CP867" s="116"/>
      <c r="CQ867" s="116"/>
      <c r="CR867" s="116"/>
      <c r="CS867" s="116"/>
      <c r="CT867" s="116"/>
      <c r="CU867" s="116"/>
      <c r="CV867" s="116"/>
      <c r="CW867" s="116"/>
      <c r="CX867" s="116"/>
      <c r="CY867" s="116"/>
      <c r="CZ867" s="116"/>
      <c r="DA867" s="116"/>
      <c r="DB867" s="116"/>
      <c r="DC867" s="116"/>
      <c r="DD867" s="116"/>
      <c r="DE867" s="116"/>
      <c r="DF867" s="116"/>
      <c r="DG867" s="116"/>
      <c r="DH867" s="116"/>
      <c r="DI867" s="116"/>
      <c r="DJ867" s="116"/>
      <c r="DK867" s="116"/>
      <c r="DL867" s="116"/>
      <c r="DM867" s="116"/>
      <c r="DN867" s="116"/>
      <c r="DO867" s="116"/>
      <c r="DP867" s="116"/>
      <c r="DQ867" s="116"/>
      <c r="DR867" s="116"/>
      <c r="DS867" s="116"/>
      <c r="DT867" s="116"/>
      <c r="DU867" s="116"/>
      <c r="DV867" s="116"/>
      <c r="DW867" s="116"/>
      <c r="DX867" s="116"/>
      <c r="DY867" s="116"/>
      <c r="DZ867" s="116"/>
    </row>
    <row r="868" spans="1:130" x14ac:dyDescent="0.3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116"/>
      <c r="AE868" s="116"/>
      <c r="AF868" s="116"/>
      <c r="AG868" s="116"/>
      <c r="AH868" s="116"/>
      <c r="AI868" s="116"/>
      <c r="AJ868" s="116"/>
      <c r="AK868" s="116"/>
      <c r="AL868" s="116"/>
      <c r="AM868" s="116"/>
      <c r="AN868" s="116"/>
      <c r="AO868" s="116"/>
      <c r="AP868" s="116"/>
      <c r="AQ868" s="116"/>
      <c r="AR868" s="116"/>
      <c r="AS868" s="116"/>
      <c r="AT868" s="116"/>
      <c r="AU868" s="116"/>
      <c r="AV868" s="116"/>
      <c r="AW868" s="116"/>
      <c r="AX868" s="116"/>
      <c r="AY868" s="116"/>
      <c r="AZ868" s="116"/>
      <c r="BA868" s="116"/>
      <c r="BB868" s="116"/>
      <c r="BC868" s="116"/>
      <c r="BD868" s="116"/>
      <c r="BE868" s="116"/>
      <c r="BF868" s="116"/>
      <c r="BG868" s="116"/>
      <c r="BH868" s="116"/>
      <c r="BI868" s="116"/>
      <c r="BJ868" s="116"/>
      <c r="BK868" s="116"/>
      <c r="BL868" s="116"/>
      <c r="BM868" s="116"/>
      <c r="BN868" s="116"/>
      <c r="BO868" s="116"/>
      <c r="BP868" s="116"/>
      <c r="BQ868" s="116"/>
      <c r="BR868" s="116"/>
      <c r="BS868" s="116"/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</row>
    <row r="869" spans="1:130" x14ac:dyDescent="0.3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116"/>
      <c r="AE869" s="116"/>
      <c r="AF869" s="116"/>
      <c r="AG869" s="116"/>
      <c r="AH869" s="116"/>
      <c r="AI869" s="116"/>
      <c r="AJ869" s="116"/>
      <c r="AK869" s="116"/>
      <c r="AL869" s="116"/>
      <c r="AM869" s="116"/>
      <c r="AN869" s="116"/>
      <c r="AO869" s="116"/>
      <c r="AP869" s="116"/>
      <c r="AQ869" s="116"/>
      <c r="AR869" s="116"/>
      <c r="AS869" s="116"/>
      <c r="AT869" s="116"/>
      <c r="AU869" s="116"/>
      <c r="AV869" s="116"/>
      <c r="AW869" s="116"/>
      <c r="AX869" s="116"/>
      <c r="AY869" s="116"/>
      <c r="AZ869" s="116"/>
      <c r="BA869" s="116"/>
      <c r="BB869" s="116"/>
      <c r="BC869" s="116"/>
      <c r="BD869" s="116"/>
      <c r="BE869" s="116"/>
      <c r="BF869" s="116"/>
      <c r="BG869" s="116"/>
      <c r="BH869" s="116"/>
      <c r="BI869" s="116"/>
      <c r="BJ869" s="116"/>
      <c r="BK869" s="116"/>
      <c r="BL869" s="116"/>
      <c r="BM869" s="116"/>
      <c r="BN869" s="116"/>
      <c r="BO869" s="116"/>
      <c r="BP869" s="116"/>
      <c r="BQ869" s="116"/>
      <c r="BR869" s="116"/>
      <c r="BS869" s="116"/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</row>
    <row r="870" spans="1:130" x14ac:dyDescent="0.3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116"/>
      <c r="AE870" s="116"/>
      <c r="AF870" s="116"/>
      <c r="AG870" s="116"/>
      <c r="AH870" s="116"/>
      <c r="AI870" s="116"/>
      <c r="AJ870" s="116"/>
      <c r="AK870" s="116"/>
      <c r="AL870" s="116"/>
      <c r="AM870" s="116"/>
      <c r="AN870" s="116"/>
      <c r="AO870" s="116"/>
      <c r="AP870" s="116"/>
      <c r="AQ870" s="116"/>
      <c r="AR870" s="116"/>
      <c r="AS870" s="116"/>
      <c r="AT870" s="116"/>
      <c r="AU870" s="116"/>
      <c r="AV870" s="116"/>
      <c r="AW870" s="116"/>
      <c r="AX870" s="116"/>
      <c r="AY870" s="116"/>
      <c r="AZ870" s="116"/>
      <c r="BA870" s="116"/>
      <c r="BB870" s="116"/>
      <c r="BC870" s="116"/>
      <c r="BD870" s="116"/>
      <c r="BE870" s="116"/>
      <c r="BF870" s="116"/>
      <c r="BG870" s="116"/>
      <c r="BH870" s="116"/>
      <c r="BI870" s="116"/>
      <c r="BJ870" s="116"/>
      <c r="BK870" s="116"/>
      <c r="BL870" s="116"/>
      <c r="BM870" s="116"/>
      <c r="BN870" s="116"/>
      <c r="BO870" s="116"/>
      <c r="BP870" s="116"/>
      <c r="BQ870" s="116"/>
      <c r="BR870" s="116"/>
      <c r="BS870" s="116"/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</row>
    <row r="871" spans="1:130" x14ac:dyDescent="0.3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116"/>
      <c r="AE871" s="116"/>
      <c r="AF871" s="116"/>
      <c r="AG871" s="116"/>
      <c r="AH871" s="116"/>
      <c r="AI871" s="116"/>
      <c r="AJ871" s="116"/>
      <c r="AK871" s="116"/>
      <c r="AL871" s="116"/>
      <c r="AM871" s="116"/>
      <c r="AN871" s="116"/>
      <c r="AO871" s="116"/>
      <c r="AP871" s="116"/>
      <c r="AQ871" s="116"/>
      <c r="AR871" s="116"/>
      <c r="AS871" s="116"/>
      <c r="AT871" s="116"/>
      <c r="AU871" s="116"/>
      <c r="AV871" s="116"/>
      <c r="AW871" s="116"/>
      <c r="AX871" s="116"/>
      <c r="AY871" s="116"/>
      <c r="AZ871" s="116"/>
      <c r="BA871" s="116"/>
      <c r="BB871" s="116"/>
      <c r="BC871" s="116"/>
      <c r="BD871" s="116"/>
      <c r="BE871" s="116"/>
      <c r="BF871" s="116"/>
      <c r="BG871" s="116"/>
      <c r="BH871" s="116"/>
      <c r="BI871" s="116"/>
      <c r="BJ871" s="116"/>
      <c r="BK871" s="116"/>
      <c r="BL871" s="116"/>
      <c r="BM871" s="116"/>
      <c r="BN871" s="116"/>
      <c r="BO871" s="116"/>
      <c r="BP871" s="116"/>
      <c r="BQ871" s="116"/>
      <c r="BR871" s="116"/>
      <c r="BS871" s="116"/>
      <c r="BT871" s="116"/>
      <c r="BU871" s="116"/>
      <c r="BV871" s="116"/>
      <c r="BW871" s="116"/>
      <c r="BX871" s="116"/>
      <c r="BY871" s="116"/>
      <c r="BZ871" s="116"/>
      <c r="CA871" s="116"/>
      <c r="CB871" s="116"/>
      <c r="CC871" s="116"/>
      <c r="CD871" s="116"/>
      <c r="CE871" s="116"/>
      <c r="CF871" s="116"/>
      <c r="CG871" s="116"/>
      <c r="CH871" s="116"/>
      <c r="CI871" s="116"/>
      <c r="CJ871" s="116"/>
      <c r="CK871" s="116"/>
      <c r="CL871" s="116"/>
      <c r="CM871" s="116"/>
      <c r="CN871" s="116"/>
      <c r="CO871" s="116"/>
      <c r="CP871" s="116"/>
      <c r="CQ871" s="116"/>
      <c r="CR871" s="116"/>
      <c r="CS871" s="116"/>
      <c r="CT871" s="116"/>
      <c r="CU871" s="116"/>
      <c r="CV871" s="116"/>
      <c r="CW871" s="116"/>
      <c r="CX871" s="116"/>
      <c r="CY871" s="116"/>
      <c r="CZ871" s="116"/>
      <c r="DA871" s="116"/>
      <c r="DB871" s="116"/>
      <c r="DC871" s="116"/>
      <c r="DD871" s="116"/>
      <c r="DE871" s="116"/>
      <c r="DF871" s="116"/>
      <c r="DG871" s="116"/>
      <c r="DH871" s="116"/>
      <c r="DI871" s="116"/>
      <c r="DJ871" s="116"/>
      <c r="DK871" s="116"/>
      <c r="DL871" s="116"/>
      <c r="DM871" s="116"/>
      <c r="DN871" s="116"/>
      <c r="DO871" s="116"/>
      <c r="DP871" s="116"/>
      <c r="DQ871" s="116"/>
      <c r="DR871" s="116"/>
      <c r="DS871" s="116"/>
      <c r="DT871" s="116"/>
      <c r="DU871" s="116"/>
      <c r="DV871" s="116"/>
      <c r="DW871" s="116"/>
      <c r="DX871" s="116"/>
      <c r="DY871" s="116"/>
      <c r="DZ871" s="116"/>
    </row>
    <row r="872" spans="1:130" x14ac:dyDescent="0.3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116"/>
      <c r="AE872" s="116"/>
      <c r="AF872" s="116"/>
      <c r="AG872" s="116"/>
      <c r="AH872" s="116"/>
      <c r="AI872" s="116"/>
      <c r="AJ872" s="116"/>
      <c r="AK872" s="116"/>
      <c r="AL872" s="116"/>
      <c r="AM872" s="116"/>
      <c r="AN872" s="116"/>
      <c r="AO872" s="116"/>
      <c r="AP872" s="116"/>
      <c r="AQ872" s="116"/>
      <c r="AR872" s="116"/>
      <c r="AS872" s="116"/>
      <c r="AT872" s="116"/>
      <c r="AU872" s="116"/>
      <c r="AV872" s="116"/>
      <c r="AW872" s="116"/>
      <c r="AX872" s="116"/>
      <c r="AY872" s="116"/>
      <c r="AZ872" s="116"/>
      <c r="BA872" s="116"/>
      <c r="BB872" s="116"/>
      <c r="BC872" s="116"/>
      <c r="BD872" s="116"/>
      <c r="BE872" s="116"/>
      <c r="BF872" s="116"/>
      <c r="BG872" s="116"/>
      <c r="BH872" s="116"/>
      <c r="BI872" s="116"/>
      <c r="BJ872" s="116"/>
      <c r="BK872" s="116"/>
      <c r="BL872" s="116"/>
      <c r="BM872" s="116"/>
      <c r="BN872" s="116"/>
      <c r="BO872" s="116"/>
      <c r="BP872" s="116"/>
      <c r="BQ872" s="116"/>
      <c r="BR872" s="116"/>
      <c r="BS872" s="116"/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</row>
    <row r="873" spans="1:130" x14ac:dyDescent="0.3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116"/>
      <c r="AE873" s="116"/>
      <c r="AF873" s="116"/>
      <c r="AG873" s="116"/>
      <c r="AH873" s="116"/>
      <c r="AI873" s="116"/>
      <c r="AJ873" s="116"/>
      <c r="AK873" s="116"/>
      <c r="AL873" s="116"/>
      <c r="AM873" s="116"/>
      <c r="AN873" s="116"/>
      <c r="AO873" s="116"/>
      <c r="AP873" s="116"/>
      <c r="AQ873" s="116"/>
      <c r="AR873" s="116"/>
      <c r="AS873" s="116"/>
      <c r="AT873" s="116"/>
      <c r="AU873" s="116"/>
      <c r="AV873" s="116"/>
      <c r="AW873" s="116"/>
      <c r="AX873" s="116"/>
      <c r="AY873" s="116"/>
      <c r="AZ873" s="116"/>
      <c r="BA873" s="116"/>
      <c r="BB873" s="116"/>
      <c r="BC873" s="116"/>
      <c r="BD873" s="116"/>
      <c r="BE873" s="116"/>
      <c r="BF873" s="116"/>
      <c r="BG873" s="116"/>
      <c r="BH873" s="116"/>
      <c r="BI873" s="116"/>
      <c r="BJ873" s="116"/>
      <c r="BK873" s="116"/>
      <c r="BL873" s="116"/>
      <c r="BM873" s="116"/>
      <c r="BN873" s="116"/>
      <c r="BO873" s="116"/>
      <c r="BP873" s="116"/>
      <c r="BQ873" s="116"/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</row>
    <row r="874" spans="1:130" x14ac:dyDescent="0.3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116"/>
      <c r="AE874" s="116"/>
      <c r="AF874" s="116"/>
      <c r="AG874" s="116"/>
      <c r="AH874" s="116"/>
      <c r="AI874" s="116"/>
      <c r="AJ874" s="116"/>
      <c r="AK874" s="116"/>
      <c r="AL874" s="116"/>
      <c r="AM874" s="116"/>
      <c r="AN874" s="116"/>
      <c r="AO874" s="116"/>
      <c r="AP874" s="116"/>
      <c r="AQ874" s="116"/>
      <c r="AR874" s="116"/>
      <c r="AS874" s="116"/>
      <c r="AT874" s="116"/>
      <c r="AU874" s="116"/>
      <c r="AV874" s="116"/>
      <c r="AW874" s="116"/>
      <c r="AX874" s="116"/>
      <c r="AY874" s="116"/>
      <c r="AZ874" s="116"/>
      <c r="BA874" s="116"/>
      <c r="BB874" s="116"/>
      <c r="BC874" s="116"/>
      <c r="BD874" s="116"/>
      <c r="BE874" s="116"/>
      <c r="BF874" s="116"/>
      <c r="BG874" s="116"/>
      <c r="BH874" s="116"/>
      <c r="BI874" s="116"/>
      <c r="BJ874" s="116"/>
      <c r="BK874" s="116"/>
      <c r="BL874" s="116"/>
      <c r="BM874" s="116"/>
      <c r="BN874" s="116"/>
      <c r="BO874" s="116"/>
      <c r="BP874" s="116"/>
      <c r="BQ874" s="116"/>
      <c r="BR874" s="116"/>
      <c r="BS874" s="116"/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</row>
    <row r="875" spans="1:130" x14ac:dyDescent="0.3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116"/>
      <c r="AE875" s="116"/>
      <c r="AF875" s="116"/>
      <c r="AG875" s="116"/>
      <c r="AH875" s="116"/>
      <c r="AI875" s="116"/>
      <c r="AJ875" s="116"/>
      <c r="AK875" s="116"/>
      <c r="AL875" s="116"/>
      <c r="AM875" s="116"/>
      <c r="AN875" s="116"/>
      <c r="AO875" s="116"/>
      <c r="AP875" s="116"/>
      <c r="AQ875" s="116"/>
      <c r="AR875" s="116"/>
      <c r="AS875" s="116"/>
      <c r="AT875" s="116"/>
      <c r="AU875" s="116"/>
      <c r="AV875" s="116"/>
      <c r="AW875" s="116"/>
      <c r="AX875" s="116"/>
      <c r="AY875" s="116"/>
      <c r="AZ875" s="116"/>
      <c r="BA875" s="116"/>
      <c r="BB875" s="116"/>
      <c r="BC875" s="116"/>
      <c r="BD875" s="116"/>
      <c r="BE875" s="116"/>
      <c r="BF875" s="116"/>
      <c r="BG875" s="116"/>
      <c r="BH875" s="116"/>
      <c r="BI875" s="116"/>
      <c r="BJ875" s="116"/>
      <c r="BK875" s="116"/>
      <c r="BL875" s="116"/>
      <c r="BM875" s="116"/>
      <c r="BN875" s="116"/>
      <c r="BO875" s="116"/>
      <c r="BP875" s="116"/>
      <c r="BQ875" s="116"/>
      <c r="BR875" s="116"/>
      <c r="BS875" s="116"/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</row>
    <row r="876" spans="1:130" x14ac:dyDescent="0.3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116"/>
      <c r="AE876" s="116"/>
      <c r="AF876" s="116"/>
      <c r="AG876" s="116"/>
      <c r="AH876" s="116"/>
      <c r="AI876" s="116"/>
      <c r="AJ876" s="116"/>
      <c r="AK876" s="116"/>
      <c r="AL876" s="116"/>
      <c r="AM876" s="116"/>
      <c r="AN876" s="116"/>
      <c r="AO876" s="116"/>
      <c r="AP876" s="116"/>
      <c r="AQ876" s="116"/>
      <c r="AR876" s="116"/>
      <c r="AS876" s="116"/>
      <c r="AT876" s="116"/>
      <c r="AU876" s="116"/>
      <c r="AV876" s="116"/>
      <c r="AW876" s="116"/>
      <c r="AX876" s="116"/>
      <c r="AY876" s="116"/>
      <c r="AZ876" s="116"/>
      <c r="BA876" s="116"/>
      <c r="BB876" s="116"/>
      <c r="BC876" s="116"/>
      <c r="BD876" s="116"/>
      <c r="BE876" s="116"/>
      <c r="BF876" s="116"/>
      <c r="BG876" s="116"/>
      <c r="BH876" s="116"/>
      <c r="BI876" s="116"/>
      <c r="BJ876" s="116"/>
      <c r="BK876" s="116"/>
      <c r="BL876" s="116"/>
      <c r="BM876" s="116"/>
      <c r="BN876" s="116"/>
      <c r="BO876" s="116"/>
      <c r="BP876" s="116"/>
      <c r="BQ876" s="116"/>
      <c r="BR876" s="116"/>
      <c r="BS876" s="116"/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</row>
    <row r="877" spans="1:130" x14ac:dyDescent="0.3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116"/>
      <c r="AE877" s="116"/>
      <c r="AF877" s="116"/>
      <c r="AG877" s="116"/>
      <c r="AH877" s="116"/>
      <c r="AI877" s="116"/>
      <c r="AJ877" s="116"/>
      <c r="AK877" s="116"/>
      <c r="AL877" s="116"/>
      <c r="AM877" s="116"/>
      <c r="AN877" s="116"/>
      <c r="AO877" s="116"/>
      <c r="AP877" s="116"/>
      <c r="AQ877" s="116"/>
      <c r="AR877" s="116"/>
      <c r="AS877" s="116"/>
      <c r="AT877" s="116"/>
      <c r="AU877" s="116"/>
      <c r="AV877" s="116"/>
      <c r="AW877" s="116"/>
      <c r="AX877" s="116"/>
      <c r="AY877" s="116"/>
      <c r="AZ877" s="116"/>
      <c r="BA877" s="116"/>
      <c r="BB877" s="116"/>
      <c r="BC877" s="116"/>
      <c r="BD877" s="116"/>
      <c r="BE877" s="116"/>
      <c r="BF877" s="116"/>
      <c r="BG877" s="116"/>
      <c r="BH877" s="116"/>
      <c r="BI877" s="116"/>
      <c r="BJ877" s="116"/>
      <c r="BK877" s="116"/>
      <c r="BL877" s="116"/>
      <c r="BM877" s="116"/>
      <c r="BN877" s="116"/>
      <c r="BO877" s="116"/>
      <c r="BP877" s="116"/>
      <c r="BQ877" s="116"/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</row>
    <row r="878" spans="1:130" x14ac:dyDescent="0.3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116"/>
      <c r="AE878" s="116"/>
      <c r="AF878" s="116"/>
      <c r="AG878" s="116"/>
      <c r="AH878" s="116"/>
      <c r="AI878" s="116"/>
      <c r="AJ878" s="116"/>
      <c r="AK878" s="116"/>
      <c r="AL878" s="116"/>
      <c r="AM878" s="116"/>
      <c r="AN878" s="116"/>
      <c r="AO878" s="116"/>
      <c r="AP878" s="116"/>
      <c r="AQ878" s="116"/>
      <c r="AR878" s="116"/>
      <c r="AS878" s="116"/>
      <c r="AT878" s="116"/>
      <c r="AU878" s="116"/>
      <c r="AV878" s="116"/>
      <c r="AW878" s="116"/>
      <c r="AX878" s="116"/>
      <c r="AY878" s="116"/>
      <c r="AZ878" s="116"/>
      <c r="BA878" s="116"/>
      <c r="BB878" s="116"/>
      <c r="BC878" s="116"/>
      <c r="BD878" s="116"/>
      <c r="BE878" s="116"/>
      <c r="BF878" s="116"/>
      <c r="BG878" s="116"/>
      <c r="BH878" s="116"/>
      <c r="BI878" s="116"/>
      <c r="BJ878" s="116"/>
      <c r="BK878" s="116"/>
      <c r="BL878" s="116"/>
      <c r="BM878" s="116"/>
      <c r="BN878" s="116"/>
      <c r="BO878" s="116"/>
      <c r="BP878" s="116"/>
      <c r="BQ878" s="116"/>
      <c r="BR878" s="116"/>
      <c r="BS878" s="116"/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</row>
    <row r="879" spans="1:130" x14ac:dyDescent="0.3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116"/>
      <c r="AE879" s="116"/>
      <c r="AF879" s="116"/>
      <c r="AG879" s="116"/>
      <c r="AH879" s="116"/>
      <c r="AI879" s="116"/>
      <c r="AJ879" s="116"/>
      <c r="AK879" s="116"/>
      <c r="AL879" s="116"/>
      <c r="AM879" s="116"/>
      <c r="AN879" s="116"/>
      <c r="AO879" s="116"/>
      <c r="AP879" s="116"/>
      <c r="AQ879" s="116"/>
      <c r="AR879" s="116"/>
      <c r="AS879" s="116"/>
      <c r="AT879" s="116"/>
      <c r="AU879" s="116"/>
      <c r="AV879" s="116"/>
      <c r="AW879" s="116"/>
      <c r="AX879" s="116"/>
      <c r="AY879" s="116"/>
      <c r="AZ879" s="116"/>
      <c r="BA879" s="116"/>
      <c r="BB879" s="116"/>
      <c r="BC879" s="116"/>
      <c r="BD879" s="116"/>
      <c r="BE879" s="116"/>
      <c r="BF879" s="116"/>
      <c r="BG879" s="116"/>
      <c r="BH879" s="116"/>
      <c r="BI879" s="116"/>
      <c r="BJ879" s="116"/>
      <c r="BK879" s="116"/>
      <c r="BL879" s="116"/>
      <c r="BM879" s="116"/>
      <c r="BN879" s="116"/>
      <c r="BO879" s="116"/>
      <c r="BP879" s="116"/>
      <c r="BQ879" s="116"/>
      <c r="BR879" s="116"/>
      <c r="BS879" s="116"/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</row>
    <row r="880" spans="1:130" x14ac:dyDescent="0.3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116"/>
      <c r="AE880" s="116"/>
      <c r="AF880" s="116"/>
      <c r="AG880" s="116"/>
      <c r="AH880" s="116"/>
      <c r="AI880" s="116"/>
      <c r="AJ880" s="116"/>
      <c r="AK880" s="116"/>
      <c r="AL880" s="116"/>
      <c r="AM880" s="116"/>
      <c r="AN880" s="116"/>
      <c r="AO880" s="116"/>
      <c r="AP880" s="116"/>
      <c r="AQ880" s="116"/>
      <c r="AR880" s="116"/>
      <c r="AS880" s="116"/>
      <c r="AT880" s="116"/>
      <c r="AU880" s="116"/>
      <c r="AV880" s="116"/>
      <c r="AW880" s="116"/>
      <c r="AX880" s="116"/>
      <c r="AY880" s="116"/>
      <c r="AZ880" s="116"/>
      <c r="BA880" s="116"/>
      <c r="BB880" s="116"/>
      <c r="BC880" s="116"/>
      <c r="BD880" s="116"/>
      <c r="BE880" s="116"/>
      <c r="BF880" s="116"/>
      <c r="BG880" s="116"/>
      <c r="BH880" s="116"/>
      <c r="BI880" s="116"/>
      <c r="BJ880" s="116"/>
      <c r="BK880" s="116"/>
      <c r="BL880" s="116"/>
      <c r="BM880" s="116"/>
      <c r="BN880" s="116"/>
      <c r="BO880" s="116"/>
      <c r="BP880" s="116"/>
      <c r="BQ880" s="116"/>
      <c r="BR880" s="116"/>
      <c r="BS880" s="116"/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</row>
    <row r="881" spans="1:130" x14ac:dyDescent="0.3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116"/>
      <c r="AE881" s="116"/>
      <c r="AF881" s="116"/>
      <c r="AG881" s="116"/>
      <c r="AH881" s="116"/>
      <c r="AI881" s="116"/>
      <c r="AJ881" s="116"/>
      <c r="AK881" s="116"/>
      <c r="AL881" s="116"/>
      <c r="AM881" s="116"/>
      <c r="AN881" s="116"/>
      <c r="AO881" s="116"/>
      <c r="AP881" s="116"/>
      <c r="AQ881" s="116"/>
      <c r="AR881" s="116"/>
      <c r="AS881" s="116"/>
      <c r="AT881" s="116"/>
      <c r="AU881" s="116"/>
      <c r="AV881" s="116"/>
      <c r="AW881" s="116"/>
      <c r="AX881" s="116"/>
      <c r="AY881" s="116"/>
      <c r="AZ881" s="116"/>
      <c r="BA881" s="116"/>
      <c r="BB881" s="116"/>
      <c r="BC881" s="116"/>
      <c r="BD881" s="116"/>
      <c r="BE881" s="116"/>
      <c r="BF881" s="116"/>
      <c r="BG881" s="116"/>
      <c r="BH881" s="116"/>
      <c r="BI881" s="116"/>
      <c r="BJ881" s="116"/>
      <c r="BK881" s="116"/>
      <c r="BL881" s="116"/>
      <c r="BM881" s="116"/>
      <c r="BN881" s="116"/>
      <c r="BO881" s="116"/>
      <c r="BP881" s="116"/>
      <c r="BQ881" s="116"/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</row>
    <row r="882" spans="1:130" x14ac:dyDescent="0.3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116"/>
      <c r="AE882" s="116"/>
      <c r="AF882" s="116"/>
      <c r="AG882" s="116"/>
      <c r="AH882" s="116"/>
      <c r="AI882" s="116"/>
      <c r="AJ882" s="116"/>
      <c r="AK882" s="116"/>
      <c r="AL882" s="116"/>
      <c r="AM882" s="116"/>
      <c r="AN882" s="116"/>
      <c r="AO882" s="116"/>
      <c r="AP882" s="116"/>
      <c r="AQ882" s="116"/>
      <c r="AR882" s="116"/>
      <c r="AS882" s="116"/>
      <c r="AT882" s="116"/>
      <c r="AU882" s="116"/>
      <c r="AV882" s="116"/>
      <c r="AW882" s="116"/>
      <c r="AX882" s="116"/>
      <c r="AY882" s="116"/>
      <c r="AZ882" s="116"/>
      <c r="BA882" s="116"/>
      <c r="BB882" s="116"/>
      <c r="BC882" s="116"/>
      <c r="BD882" s="116"/>
      <c r="BE882" s="116"/>
      <c r="BF882" s="116"/>
      <c r="BG882" s="116"/>
      <c r="BH882" s="116"/>
      <c r="BI882" s="116"/>
      <c r="BJ882" s="116"/>
      <c r="BK882" s="116"/>
      <c r="BL882" s="116"/>
      <c r="BM882" s="116"/>
      <c r="BN882" s="116"/>
      <c r="BO882" s="116"/>
      <c r="BP882" s="116"/>
      <c r="BQ882" s="116"/>
      <c r="BR882" s="116"/>
      <c r="BS882" s="116"/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</row>
    <row r="883" spans="1:130" x14ac:dyDescent="0.3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116"/>
      <c r="AE883" s="116"/>
      <c r="AF883" s="116"/>
      <c r="AG883" s="116"/>
      <c r="AH883" s="116"/>
      <c r="AI883" s="116"/>
      <c r="AJ883" s="116"/>
      <c r="AK883" s="116"/>
      <c r="AL883" s="116"/>
      <c r="AM883" s="116"/>
      <c r="AN883" s="116"/>
      <c r="AO883" s="116"/>
      <c r="AP883" s="116"/>
      <c r="AQ883" s="116"/>
      <c r="AR883" s="116"/>
      <c r="AS883" s="116"/>
      <c r="AT883" s="116"/>
      <c r="AU883" s="116"/>
      <c r="AV883" s="116"/>
      <c r="AW883" s="116"/>
      <c r="AX883" s="116"/>
      <c r="AY883" s="116"/>
      <c r="AZ883" s="116"/>
      <c r="BA883" s="116"/>
      <c r="BB883" s="116"/>
      <c r="BC883" s="116"/>
      <c r="BD883" s="116"/>
      <c r="BE883" s="116"/>
      <c r="BF883" s="116"/>
      <c r="BG883" s="116"/>
      <c r="BH883" s="116"/>
      <c r="BI883" s="116"/>
      <c r="BJ883" s="116"/>
      <c r="BK883" s="116"/>
      <c r="BL883" s="116"/>
      <c r="BM883" s="116"/>
      <c r="BN883" s="116"/>
      <c r="BO883" s="116"/>
      <c r="BP883" s="116"/>
      <c r="BQ883" s="116"/>
      <c r="BR883" s="116"/>
      <c r="BS883" s="116"/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</row>
    <row r="884" spans="1:130" x14ac:dyDescent="0.3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116"/>
      <c r="AE884" s="116"/>
      <c r="AF884" s="116"/>
      <c r="AG884" s="116"/>
      <c r="AH884" s="116"/>
      <c r="AI884" s="116"/>
      <c r="AJ884" s="116"/>
      <c r="AK884" s="116"/>
      <c r="AL884" s="116"/>
      <c r="AM884" s="116"/>
      <c r="AN884" s="116"/>
      <c r="AO884" s="116"/>
      <c r="AP884" s="116"/>
      <c r="AQ884" s="116"/>
      <c r="AR884" s="116"/>
      <c r="AS884" s="116"/>
      <c r="AT884" s="116"/>
      <c r="AU884" s="116"/>
      <c r="AV884" s="116"/>
      <c r="AW884" s="116"/>
      <c r="AX884" s="116"/>
      <c r="AY884" s="116"/>
      <c r="AZ884" s="116"/>
      <c r="BA884" s="116"/>
      <c r="BB884" s="116"/>
      <c r="BC884" s="116"/>
      <c r="BD884" s="116"/>
      <c r="BE884" s="116"/>
      <c r="BF884" s="116"/>
      <c r="BG884" s="116"/>
      <c r="BH884" s="116"/>
      <c r="BI884" s="116"/>
      <c r="BJ884" s="116"/>
      <c r="BK884" s="116"/>
      <c r="BL884" s="116"/>
      <c r="BM884" s="116"/>
      <c r="BN884" s="116"/>
      <c r="BO884" s="116"/>
      <c r="BP884" s="116"/>
      <c r="BQ884" s="116"/>
      <c r="BR884" s="116"/>
      <c r="BS884" s="116"/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</row>
    <row r="885" spans="1:130" x14ac:dyDescent="0.3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116"/>
      <c r="AE885" s="116"/>
      <c r="AF885" s="116"/>
      <c r="AG885" s="116"/>
      <c r="AH885" s="116"/>
      <c r="AI885" s="116"/>
      <c r="AJ885" s="116"/>
      <c r="AK885" s="116"/>
      <c r="AL885" s="116"/>
      <c r="AM885" s="116"/>
      <c r="AN885" s="116"/>
      <c r="AO885" s="116"/>
      <c r="AP885" s="116"/>
      <c r="AQ885" s="116"/>
      <c r="AR885" s="116"/>
      <c r="AS885" s="116"/>
      <c r="AT885" s="116"/>
      <c r="AU885" s="116"/>
      <c r="AV885" s="116"/>
      <c r="AW885" s="116"/>
      <c r="AX885" s="116"/>
      <c r="AY885" s="116"/>
      <c r="AZ885" s="116"/>
      <c r="BA885" s="116"/>
      <c r="BB885" s="116"/>
      <c r="BC885" s="116"/>
      <c r="BD885" s="116"/>
      <c r="BE885" s="116"/>
      <c r="BF885" s="116"/>
      <c r="BG885" s="116"/>
      <c r="BH885" s="116"/>
      <c r="BI885" s="116"/>
      <c r="BJ885" s="116"/>
      <c r="BK885" s="116"/>
      <c r="BL885" s="116"/>
      <c r="BM885" s="116"/>
      <c r="BN885" s="116"/>
      <c r="BO885" s="116"/>
      <c r="BP885" s="116"/>
      <c r="BQ885" s="116"/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</row>
    <row r="886" spans="1:130" x14ac:dyDescent="0.3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116"/>
      <c r="AE886" s="116"/>
      <c r="AF886" s="116"/>
      <c r="AG886" s="116"/>
      <c r="AH886" s="116"/>
      <c r="AI886" s="116"/>
      <c r="AJ886" s="116"/>
      <c r="AK886" s="116"/>
      <c r="AL886" s="116"/>
      <c r="AM886" s="116"/>
      <c r="AN886" s="116"/>
      <c r="AO886" s="116"/>
      <c r="AP886" s="116"/>
      <c r="AQ886" s="116"/>
      <c r="AR886" s="116"/>
      <c r="AS886" s="116"/>
      <c r="AT886" s="116"/>
      <c r="AU886" s="116"/>
      <c r="AV886" s="116"/>
      <c r="AW886" s="116"/>
      <c r="AX886" s="116"/>
      <c r="AY886" s="116"/>
      <c r="AZ886" s="116"/>
      <c r="BA886" s="116"/>
      <c r="BB886" s="116"/>
      <c r="BC886" s="116"/>
      <c r="BD886" s="116"/>
      <c r="BE886" s="116"/>
      <c r="BF886" s="116"/>
      <c r="BG886" s="116"/>
      <c r="BH886" s="116"/>
      <c r="BI886" s="116"/>
      <c r="BJ886" s="116"/>
      <c r="BK886" s="116"/>
      <c r="BL886" s="116"/>
      <c r="BM886" s="116"/>
      <c r="BN886" s="116"/>
      <c r="BO886" s="116"/>
      <c r="BP886" s="116"/>
      <c r="BQ886" s="116"/>
      <c r="BR886" s="116"/>
      <c r="BS886" s="116"/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</row>
    <row r="887" spans="1:130" x14ac:dyDescent="0.3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116"/>
      <c r="AE887" s="116"/>
      <c r="AF887" s="116"/>
      <c r="AG887" s="116"/>
      <c r="AH887" s="116"/>
      <c r="AI887" s="116"/>
      <c r="AJ887" s="116"/>
      <c r="AK887" s="116"/>
      <c r="AL887" s="116"/>
      <c r="AM887" s="116"/>
      <c r="AN887" s="116"/>
      <c r="AO887" s="116"/>
      <c r="AP887" s="116"/>
      <c r="AQ887" s="116"/>
      <c r="AR887" s="116"/>
      <c r="AS887" s="116"/>
      <c r="AT887" s="116"/>
      <c r="AU887" s="116"/>
      <c r="AV887" s="116"/>
      <c r="AW887" s="116"/>
      <c r="AX887" s="116"/>
      <c r="AY887" s="116"/>
      <c r="AZ887" s="116"/>
      <c r="BA887" s="116"/>
      <c r="BB887" s="116"/>
      <c r="BC887" s="116"/>
      <c r="BD887" s="116"/>
      <c r="BE887" s="116"/>
      <c r="BF887" s="116"/>
      <c r="BG887" s="116"/>
      <c r="BH887" s="116"/>
      <c r="BI887" s="116"/>
      <c r="BJ887" s="116"/>
      <c r="BK887" s="116"/>
      <c r="BL887" s="116"/>
      <c r="BM887" s="116"/>
      <c r="BN887" s="116"/>
      <c r="BO887" s="116"/>
      <c r="BP887" s="116"/>
      <c r="BQ887" s="116"/>
      <c r="BR887" s="116"/>
      <c r="BS887" s="116"/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</row>
    <row r="888" spans="1:130" x14ac:dyDescent="0.3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116"/>
      <c r="AE888" s="116"/>
      <c r="AF888" s="116"/>
      <c r="AG888" s="116"/>
      <c r="AH888" s="116"/>
      <c r="AI888" s="116"/>
      <c r="AJ888" s="116"/>
      <c r="AK888" s="116"/>
      <c r="AL888" s="116"/>
      <c r="AM888" s="116"/>
      <c r="AN888" s="116"/>
      <c r="AO888" s="116"/>
      <c r="AP888" s="116"/>
      <c r="AQ888" s="116"/>
      <c r="AR888" s="116"/>
      <c r="AS888" s="116"/>
      <c r="AT888" s="116"/>
      <c r="AU888" s="116"/>
      <c r="AV888" s="116"/>
      <c r="AW888" s="116"/>
      <c r="AX888" s="116"/>
      <c r="AY888" s="116"/>
      <c r="AZ888" s="116"/>
      <c r="BA888" s="116"/>
      <c r="BB888" s="116"/>
      <c r="BC888" s="116"/>
      <c r="BD888" s="116"/>
      <c r="BE888" s="116"/>
      <c r="BF888" s="116"/>
      <c r="BG888" s="116"/>
      <c r="BH888" s="116"/>
      <c r="BI888" s="116"/>
      <c r="BJ888" s="116"/>
      <c r="BK888" s="116"/>
      <c r="BL888" s="116"/>
      <c r="BM888" s="116"/>
      <c r="BN888" s="116"/>
      <c r="BO888" s="116"/>
      <c r="BP888" s="116"/>
      <c r="BQ888" s="116"/>
      <c r="BR888" s="116"/>
      <c r="BS888" s="116"/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</row>
    <row r="889" spans="1:130" x14ac:dyDescent="0.3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116"/>
      <c r="AE889" s="116"/>
      <c r="AF889" s="116"/>
      <c r="AG889" s="116"/>
      <c r="AH889" s="116"/>
      <c r="AI889" s="116"/>
      <c r="AJ889" s="116"/>
      <c r="AK889" s="116"/>
      <c r="AL889" s="116"/>
      <c r="AM889" s="116"/>
      <c r="AN889" s="116"/>
      <c r="AO889" s="116"/>
      <c r="AP889" s="116"/>
      <c r="AQ889" s="116"/>
      <c r="AR889" s="116"/>
      <c r="AS889" s="116"/>
      <c r="AT889" s="116"/>
      <c r="AU889" s="116"/>
      <c r="AV889" s="116"/>
      <c r="AW889" s="116"/>
      <c r="AX889" s="116"/>
      <c r="AY889" s="116"/>
      <c r="AZ889" s="116"/>
      <c r="BA889" s="116"/>
      <c r="BB889" s="116"/>
      <c r="BC889" s="116"/>
      <c r="BD889" s="116"/>
      <c r="BE889" s="116"/>
      <c r="BF889" s="116"/>
      <c r="BG889" s="116"/>
      <c r="BH889" s="116"/>
      <c r="BI889" s="116"/>
      <c r="BJ889" s="116"/>
      <c r="BK889" s="116"/>
      <c r="BL889" s="116"/>
      <c r="BM889" s="116"/>
      <c r="BN889" s="116"/>
      <c r="BO889" s="116"/>
      <c r="BP889" s="116"/>
      <c r="BQ889" s="116"/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</row>
    <row r="890" spans="1:130" x14ac:dyDescent="0.3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116"/>
      <c r="AE890" s="116"/>
      <c r="AF890" s="116"/>
      <c r="AG890" s="116"/>
      <c r="AH890" s="116"/>
      <c r="AI890" s="116"/>
      <c r="AJ890" s="116"/>
      <c r="AK890" s="116"/>
      <c r="AL890" s="116"/>
      <c r="AM890" s="116"/>
      <c r="AN890" s="116"/>
      <c r="AO890" s="116"/>
      <c r="AP890" s="116"/>
      <c r="AQ890" s="116"/>
      <c r="AR890" s="116"/>
      <c r="AS890" s="116"/>
      <c r="AT890" s="116"/>
      <c r="AU890" s="116"/>
      <c r="AV890" s="116"/>
      <c r="AW890" s="116"/>
      <c r="AX890" s="116"/>
      <c r="AY890" s="116"/>
      <c r="AZ890" s="116"/>
      <c r="BA890" s="116"/>
      <c r="BB890" s="116"/>
      <c r="BC890" s="116"/>
      <c r="BD890" s="116"/>
      <c r="BE890" s="116"/>
      <c r="BF890" s="116"/>
      <c r="BG890" s="116"/>
      <c r="BH890" s="116"/>
      <c r="BI890" s="116"/>
      <c r="BJ890" s="116"/>
      <c r="BK890" s="116"/>
      <c r="BL890" s="116"/>
      <c r="BM890" s="116"/>
      <c r="BN890" s="116"/>
      <c r="BO890" s="116"/>
      <c r="BP890" s="116"/>
      <c r="BQ890" s="116"/>
      <c r="BR890" s="116"/>
      <c r="BS890" s="116"/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</row>
    <row r="891" spans="1:130" x14ac:dyDescent="0.3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116"/>
      <c r="AE891" s="116"/>
      <c r="AF891" s="116"/>
      <c r="AG891" s="116"/>
      <c r="AH891" s="116"/>
      <c r="AI891" s="116"/>
      <c r="AJ891" s="116"/>
      <c r="AK891" s="116"/>
      <c r="AL891" s="116"/>
      <c r="AM891" s="116"/>
      <c r="AN891" s="116"/>
      <c r="AO891" s="116"/>
      <c r="AP891" s="116"/>
      <c r="AQ891" s="116"/>
      <c r="AR891" s="116"/>
      <c r="AS891" s="116"/>
      <c r="AT891" s="116"/>
      <c r="AU891" s="116"/>
      <c r="AV891" s="116"/>
      <c r="AW891" s="116"/>
      <c r="AX891" s="116"/>
      <c r="AY891" s="116"/>
      <c r="AZ891" s="116"/>
      <c r="BA891" s="116"/>
      <c r="BB891" s="116"/>
      <c r="BC891" s="116"/>
      <c r="BD891" s="116"/>
      <c r="BE891" s="116"/>
      <c r="BF891" s="116"/>
      <c r="BG891" s="116"/>
      <c r="BH891" s="116"/>
      <c r="BI891" s="116"/>
      <c r="BJ891" s="116"/>
      <c r="BK891" s="116"/>
      <c r="BL891" s="116"/>
      <c r="BM891" s="116"/>
      <c r="BN891" s="116"/>
      <c r="BO891" s="116"/>
      <c r="BP891" s="116"/>
      <c r="BQ891" s="116"/>
      <c r="BR891" s="116"/>
      <c r="BS891" s="116"/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</row>
    <row r="892" spans="1:130" x14ac:dyDescent="0.3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116"/>
      <c r="AE892" s="116"/>
      <c r="AF892" s="116"/>
      <c r="AG892" s="116"/>
      <c r="AH892" s="116"/>
      <c r="AI892" s="116"/>
      <c r="AJ892" s="116"/>
      <c r="AK892" s="116"/>
      <c r="AL892" s="116"/>
      <c r="AM892" s="116"/>
      <c r="AN892" s="116"/>
      <c r="AO892" s="116"/>
      <c r="AP892" s="116"/>
      <c r="AQ892" s="116"/>
      <c r="AR892" s="116"/>
      <c r="AS892" s="116"/>
      <c r="AT892" s="116"/>
      <c r="AU892" s="116"/>
      <c r="AV892" s="116"/>
      <c r="AW892" s="116"/>
      <c r="AX892" s="116"/>
      <c r="AY892" s="116"/>
      <c r="AZ892" s="116"/>
      <c r="BA892" s="116"/>
      <c r="BB892" s="116"/>
      <c r="BC892" s="116"/>
      <c r="BD892" s="116"/>
      <c r="BE892" s="116"/>
      <c r="BF892" s="116"/>
      <c r="BG892" s="116"/>
      <c r="BH892" s="116"/>
      <c r="BI892" s="116"/>
      <c r="BJ892" s="116"/>
      <c r="BK892" s="116"/>
      <c r="BL892" s="116"/>
      <c r="BM892" s="116"/>
      <c r="BN892" s="116"/>
      <c r="BO892" s="116"/>
      <c r="BP892" s="116"/>
      <c r="BQ892" s="116"/>
      <c r="BR892" s="116"/>
      <c r="BS892" s="116"/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</row>
    <row r="893" spans="1:130" x14ac:dyDescent="0.3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116"/>
      <c r="AE893" s="116"/>
      <c r="AF893" s="116"/>
      <c r="AG893" s="116"/>
      <c r="AH893" s="116"/>
      <c r="AI893" s="116"/>
      <c r="AJ893" s="116"/>
      <c r="AK893" s="116"/>
      <c r="AL893" s="116"/>
      <c r="AM893" s="116"/>
      <c r="AN893" s="116"/>
      <c r="AO893" s="116"/>
      <c r="AP893" s="116"/>
      <c r="AQ893" s="116"/>
      <c r="AR893" s="116"/>
      <c r="AS893" s="116"/>
      <c r="AT893" s="116"/>
      <c r="AU893" s="116"/>
      <c r="AV893" s="116"/>
      <c r="AW893" s="116"/>
      <c r="AX893" s="116"/>
      <c r="AY893" s="116"/>
      <c r="AZ893" s="116"/>
      <c r="BA893" s="116"/>
      <c r="BB893" s="116"/>
      <c r="BC893" s="116"/>
      <c r="BD893" s="116"/>
      <c r="BE893" s="116"/>
      <c r="BF893" s="116"/>
      <c r="BG893" s="116"/>
      <c r="BH893" s="116"/>
      <c r="BI893" s="116"/>
      <c r="BJ893" s="116"/>
      <c r="BK893" s="116"/>
      <c r="BL893" s="116"/>
      <c r="BM893" s="116"/>
      <c r="BN893" s="116"/>
      <c r="BO893" s="116"/>
      <c r="BP893" s="116"/>
      <c r="BQ893" s="116"/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</row>
    <row r="894" spans="1:130" x14ac:dyDescent="0.3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116"/>
      <c r="AE894" s="116"/>
      <c r="AF894" s="116"/>
      <c r="AG894" s="116"/>
      <c r="AH894" s="116"/>
      <c r="AI894" s="116"/>
      <c r="AJ894" s="116"/>
      <c r="AK894" s="116"/>
      <c r="AL894" s="116"/>
      <c r="AM894" s="116"/>
      <c r="AN894" s="116"/>
      <c r="AO894" s="116"/>
      <c r="AP894" s="116"/>
      <c r="AQ894" s="116"/>
      <c r="AR894" s="116"/>
      <c r="AS894" s="116"/>
      <c r="AT894" s="116"/>
      <c r="AU894" s="116"/>
      <c r="AV894" s="116"/>
      <c r="AW894" s="116"/>
      <c r="AX894" s="116"/>
      <c r="AY894" s="116"/>
      <c r="AZ894" s="116"/>
      <c r="BA894" s="116"/>
      <c r="BB894" s="116"/>
      <c r="BC894" s="116"/>
      <c r="BD894" s="116"/>
      <c r="BE894" s="116"/>
      <c r="BF894" s="116"/>
      <c r="BG894" s="116"/>
      <c r="BH894" s="116"/>
      <c r="BI894" s="116"/>
      <c r="BJ894" s="116"/>
      <c r="BK894" s="116"/>
      <c r="BL894" s="116"/>
      <c r="BM894" s="116"/>
      <c r="BN894" s="116"/>
      <c r="BO894" s="116"/>
      <c r="BP894" s="116"/>
      <c r="BQ894" s="116"/>
      <c r="BR894" s="116"/>
      <c r="BS894" s="116"/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</row>
    <row r="895" spans="1:130" x14ac:dyDescent="0.3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116"/>
      <c r="AE895" s="116"/>
      <c r="AF895" s="116"/>
      <c r="AG895" s="116"/>
      <c r="AH895" s="116"/>
      <c r="AI895" s="116"/>
      <c r="AJ895" s="116"/>
      <c r="AK895" s="116"/>
      <c r="AL895" s="116"/>
      <c r="AM895" s="116"/>
      <c r="AN895" s="116"/>
      <c r="AO895" s="116"/>
      <c r="AP895" s="116"/>
      <c r="AQ895" s="116"/>
      <c r="AR895" s="116"/>
      <c r="AS895" s="116"/>
      <c r="AT895" s="116"/>
      <c r="AU895" s="116"/>
      <c r="AV895" s="116"/>
      <c r="AW895" s="116"/>
      <c r="AX895" s="116"/>
      <c r="AY895" s="116"/>
      <c r="AZ895" s="116"/>
      <c r="BA895" s="116"/>
      <c r="BB895" s="116"/>
      <c r="BC895" s="116"/>
      <c r="BD895" s="116"/>
      <c r="BE895" s="116"/>
      <c r="BF895" s="116"/>
      <c r="BG895" s="116"/>
      <c r="BH895" s="116"/>
      <c r="BI895" s="116"/>
      <c r="BJ895" s="116"/>
      <c r="BK895" s="116"/>
      <c r="BL895" s="116"/>
      <c r="BM895" s="116"/>
      <c r="BN895" s="116"/>
      <c r="BO895" s="116"/>
      <c r="BP895" s="116"/>
      <c r="BQ895" s="116"/>
      <c r="BR895" s="116"/>
      <c r="BS895" s="116"/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</row>
    <row r="896" spans="1:130" x14ac:dyDescent="0.3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116"/>
      <c r="AE896" s="116"/>
      <c r="AF896" s="116"/>
      <c r="AG896" s="116"/>
      <c r="AH896" s="116"/>
      <c r="AI896" s="116"/>
      <c r="AJ896" s="116"/>
      <c r="AK896" s="116"/>
      <c r="AL896" s="116"/>
      <c r="AM896" s="116"/>
      <c r="AN896" s="116"/>
      <c r="AO896" s="116"/>
      <c r="AP896" s="116"/>
      <c r="AQ896" s="116"/>
      <c r="AR896" s="116"/>
      <c r="AS896" s="116"/>
      <c r="AT896" s="116"/>
      <c r="AU896" s="116"/>
      <c r="AV896" s="116"/>
      <c r="AW896" s="116"/>
      <c r="AX896" s="116"/>
      <c r="AY896" s="116"/>
      <c r="AZ896" s="116"/>
      <c r="BA896" s="116"/>
      <c r="BB896" s="116"/>
      <c r="BC896" s="116"/>
      <c r="BD896" s="116"/>
      <c r="BE896" s="116"/>
      <c r="BF896" s="116"/>
      <c r="BG896" s="116"/>
      <c r="BH896" s="116"/>
      <c r="BI896" s="116"/>
      <c r="BJ896" s="116"/>
      <c r="BK896" s="116"/>
      <c r="BL896" s="116"/>
      <c r="BM896" s="116"/>
      <c r="BN896" s="116"/>
      <c r="BO896" s="116"/>
      <c r="BP896" s="116"/>
      <c r="BQ896" s="116"/>
      <c r="BR896" s="116"/>
      <c r="BS896" s="116"/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</row>
    <row r="897" spans="1:130" x14ac:dyDescent="0.3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116"/>
      <c r="AE897" s="116"/>
      <c r="AF897" s="116"/>
      <c r="AG897" s="116"/>
      <c r="AH897" s="116"/>
      <c r="AI897" s="116"/>
      <c r="AJ897" s="116"/>
      <c r="AK897" s="116"/>
      <c r="AL897" s="116"/>
      <c r="AM897" s="116"/>
      <c r="AN897" s="116"/>
      <c r="AO897" s="116"/>
      <c r="AP897" s="116"/>
      <c r="AQ897" s="116"/>
      <c r="AR897" s="116"/>
      <c r="AS897" s="116"/>
      <c r="AT897" s="116"/>
      <c r="AU897" s="116"/>
      <c r="AV897" s="116"/>
      <c r="AW897" s="116"/>
      <c r="AX897" s="116"/>
      <c r="AY897" s="116"/>
      <c r="AZ897" s="116"/>
      <c r="BA897" s="116"/>
      <c r="BB897" s="116"/>
      <c r="BC897" s="116"/>
      <c r="BD897" s="116"/>
      <c r="BE897" s="116"/>
      <c r="BF897" s="116"/>
      <c r="BG897" s="116"/>
      <c r="BH897" s="116"/>
      <c r="BI897" s="116"/>
      <c r="BJ897" s="116"/>
      <c r="BK897" s="116"/>
      <c r="BL897" s="116"/>
      <c r="BM897" s="116"/>
      <c r="BN897" s="116"/>
      <c r="BO897" s="116"/>
      <c r="BP897" s="116"/>
      <c r="BQ897" s="116"/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</row>
    <row r="898" spans="1:130" x14ac:dyDescent="0.3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116"/>
      <c r="AE898" s="116"/>
      <c r="AF898" s="116"/>
      <c r="AG898" s="116"/>
      <c r="AH898" s="116"/>
      <c r="AI898" s="116"/>
      <c r="AJ898" s="116"/>
      <c r="AK898" s="116"/>
      <c r="AL898" s="116"/>
      <c r="AM898" s="116"/>
      <c r="AN898" s="116"/>
      <c r="AO898" s="116"/>
      <c r="AP898" s="116"/>
      <c r="AQ898" s="116"/>
      <c r="AR898" s="116"/>
      <c r="AS898" s="116"/>
      <c r="AT898" s="116"/>
      <c r="AU898" s="116"/>
      <c r="AV898" s="116"/>
      <c r="AW898" s="116"/>
      <c r="AX898" s="116"/>
      <c r="AY898" s="116"/>
      <c r="AZ898" s="116"/>
      <c r="BA898" s="116"/>
      <c r="BB898" s="116"/>
      <c r="BC898" s="116"/>
      <c r="BD898" s="116"/>
      <c r="BE898" s="116"/>
      <c r="BF898" s="116"/>
      <c r="BG898" s="116"/>
      <c r="BH898" s="116"/>
      <c r="BI898" s="116"/>
      <c r="BJ898" s="116"/>
      <c r="BK898" s="116"/>
      <c r="BL898" s="116"/>
      <c r="BM898" s="116"/>
      <c r="BN898" s="116"/>
      <c r="BO898" s="116"/>
      <c r="BP898" s="116"/>
      <c r="BQ898" s="116"/>
      <c r="BR898" s="116"/>
      <c r="BS898" s="116"/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</row>
    <row r="899" spans="1:130" x14ac:dyDescent="0.3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116"/>
      <c r="AE899" s="116"/>
      <c r="AF899" s="116"/>
      <c r="AG899" s="116"/>
      <c r="AH899" s="116"/>
      <c r="AI899" s="116"/>
      <c r="AJ899" s="116"/>
      <c r="AK899" s="116"/>
      <c r="AL899" s="116"/>
      <c r="AM899" s="116"/>
      <c r="AN899" s="116"/>
      <c r="AO899" s="116"/>
      <c r="AP899" s="116"/>
      <c r="AQ899" s="116"/>
      <c r="AR899" s="116"/>
      <c r="AS899" s="116"/>
      <c r="AT899" s="116"/>
      <c r="AU899" s="116"/>
      <c r="AV899" s="116"/>
      <c r="AW899" s="116"/>
      <c r="AX899" s="116"/>
      <c r="AY899" s="116"/>
      <c r="AZ899" s="116"/>
      <c r="BA899" s="116"/>
      <c r="BB899" s="116"/>
      <c r="BC899" s="116"/>
      <c r="BD899" s="116"/>
      <c r="BE899" s="116"/>
      <c r="BF899" s="116"/>
      <c r="BG899" s="116"/>
      <c r="BH899" s="116"/>
      <c r="BI899" s="116"/>
      <c r="BJ899" s="116"/>
      <c r="BK899" s="116"/>
      <c r="BL899" s="116"/>
      <c r="BM899" s="116"/>
      <c r="BN899" s="116"/>
      <c r="BO899" s="116"/>
      <c r="BP899" s="116"/>
      <c r="BQ899" s="116"/>
      <c r="BR899" s="116"/>
      <c r="BS899" s="116"/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</row>
    <row r="900" spans="1:130" x14ac:dyDescent="0.3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116"/>
      <c r="AE900" s="116"/>
      <c r="AF900" s="116"/>
      <c r="AG900" s="116"/>
      <c r="AH900" s="116"/>
      <c r="AI900" s="116"/>
      <c r="AJ900" s="116"/>
      <c r="AK900" s="116"/>
      <c r="AL900" s="116"/>
      <c r="AM900" s="116"/>
      <c r="AN900" s="116"/>
      <c r="AO900" s="116"/>
      <c r="AP900" s="116"/>
      <c r="AQ900" s="116"/>
      <c r="AR900" s="116"/>
      <c r="AS900" s="116"/>
      <c r="AT900" s="116"/>
      <c r="AU900" s="116"/>
      <c r="AV900" s="116"/>
      <c r="AW900" s="116"/>
      <c r="AX900" s="116"/>
      <c r="AY900" s="116"/>
      <c r="AZ900" s="116"/>
      <c r="BA900" s="116"/>
      <c r="BB900" s="116"/>
      <c r="BC900" s="116"/>
      <c r="BD900" s="116"/>
      <c r="BE900" s="116"/>
      <c r="BF900" s="116"/>
      <c r="BG900" s="116"/>
      <c r="BH900" s="116"/>
      <c r="BI900" s="116"/>
      <c r="BJ900" s="116"/>
      <c r="BK900" s="116"/>
      <c r="BL900" s="116"/>
      <c r="BM900" s="116"/>
      <c r="BN900" s="116"/>
      <c r="BO900" s="116"/>
      <c r="BP900" s="116"/>
      <c r="BQ900" s="116"/>
      <c r="BR900" s="116"/>
      <c r="BS900" s="116"/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</row>
    <row r="901" spans="1:130" x14ac:dyDescent="0.3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116"/>
      <c r="AE901" s="116"/>
      <c r="AF901" s="116"/>
      <c r="AG901" s="116"/>
      <c r="AH901" s="116"/>
      <c r="AI901" s="116"/>
      <c r="AJ901" s="116"/>
      <c r="AK901" s="116"/>
      <c r="AL901" s="116"/>
      <c r="AM901" s="116"/>
      <c r="AN901" s="116"/>
      <c r="AO901" s="116"/>
      <c r="AP901" s="116"/>
      <c r="AQ901" s="116"/>
      <c r="AR901" s="116"/>
      <c r="AS901" s="116"/>
      <c r="AT901" s="116"/>
      <c r="AU901" s="116"/>
      <c r="AV901" s="116"/>
      <c r="AW901" s="116"/>
      <c r="AX901" s="116"/>
      <c r="AY901" s="116"/>
      <c r="AZ901" s="116"/>
      <c r="BA901" s="116"/>
      <c r="BB901" s="116"/>
      <c r="BC901" s="116"/>
      <c r="BD901" s="116"/>
      <c r="BE901" s="116"/>
      <c r="BF901" s="116"/>
      <c r="BG901" s="116"/>
      <c r="BH901" s="116"/>
      <c r="BI901" s="116"/>
      <c r="BJ901" s="116"/>
      <c r="BK901" s="116"/>
      <c r="BL901" s="116"/>
      <c r="BM901" s="116"/>
      <c r="BN901" s="116"/>
      <c r="BO901" s="116"/>
      <c r="BP901" s="116"/>
      <c r="BQ901" s="116"/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</row>
    <row r="902" spans="1:130" x14ac:dyDescent="0.3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116"/>
      <c r="AE902" s="116"/>
      <c r="AF902" s="116"/>
      <c r="AG902" s="116"/>
      <c r="AH902" s="116"/>
      <c r="AI902" s="116"/>
      <c r="AJ902" s="116"/>
      <c r="AK902" s="116"/>
      <c r="AL902" s="116"/>
      <c r="AM902" s="116"/>
      <c r="AN902" s="116"/>
      <c r="AO902" s="116"/>
      <c r="AP902" s="116"/>
      <c r="AQ902" s="116"/>
      <c r="AR902" s="116"/>
      <c r="AS902" s="116"/>
      <c r="AT902" s="116"/>
      <c r="AU902" s="116"/>
      <c r="AV902" s="116"/>
      <c r="AW902" s="116"/>
      <c r="AX902" s="116"/>
      <c r="AY902" s="116"/>
      <c r="AZ902" s="116"/>
      <c r="BA902" s="116"/>
      <c r="BB902" s="116"/>
      <c r="BC902" s="116"/>
      <c r="BD902" s="116"/>
      <c r="BE902" s="116"/>
      <c r="BF902" s="116"/>
      <c r="BG902" s="116"/>
      <c r="BH902" s="116"/>
      <c r="BI902" s="116"/>
      <c r="BJ902" s="116"/>
      <c r="BK902" s="116"/>
      <c r="BL902" s="116"/>
      <c r="BM902" s="116"/>
      <c r="BN902" s="116"/>
      <c r="BO902" s="116"/>
      <c r="BP902" s="116"/>
      <c r="BQ902" s="116"/>
      <c r="BR902" s="116"/>
      <c r="BS902" s="116"/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</row>
    <row r="903" spans="1:130" x14ac:dyDescent="0.3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116"/>
      <c r="AE903" s="116"/>
      <c r="AF903" s="116"/>
      <c r="AG903" s="116"/>
      <c r="AH903" s="116"/>
      <c r="AI903" s="116"/>
      <c r="AJ903" s="116"/>
      <c r="AK903" s="116"/>
      <c r="AL903" s="116"/>
      <c r="AM903" s="116"/>
      <c r="AN903" s="116"/>
      <c r="AO903" s="116"/>
      <c r="AP903" s="116"/>
      <c r="AQ903" s="116"/>
      <c r="AR903" s="116"/>
      <c r="AS903" s="116"/>
      <c r="AT903" s="116"/>
      <c r="AU903" s="116"/>
      <c r="AV903" s="116"/>
      <c r="AW903" s="116"/>
      <c r="AX903" s="116"/>
      <c r="AY903" s="116"/>
      <c r="AZ903" s="116"/>
      <c r="BA903" s="116"/>
      <c r="BB903" s="116"/>
      <c r="BC903" s="116"/>
      <c r="BD903" s="116"/>
      <c r="BE903" s="116"/>
      <c r="BF903" s="116"/>
      <c r="BG903" s="116"/>
      <c r="BH903" s="116"/>
      <c r="BI903" s="116"/>
      <c r="BJ903" s="116"/>
      <c r="BK903" s="116"/>
      <c r="BL903" s="116"/>
      <c r="BM903" s="116"/>
      <c r="BN903" s="116"/>
      <c r="BO903" s="116"/>
      <c r="BP903" s="116"/>
      <c r="BQ903" s="116"/>
      <c r="BR903" s="116"/>
      <c r="BS903" s="116"/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</row>
    <row r="904" spans="1:130" x14ac:dyDescent="0.3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116"/>
      <c r="AE904" s="116"/>
      <c r="AF904" s="116"/>
      <c r="AG904" s="116"/>
      <c r="AH904" s="116"/>
      <c r="AI904" s="116"/>
      <c r="AJ904" s="116"/>
      <c r="AK904" s="116"/>
      <c r="AL904" s="116"/>
      <c r="AM904" s="116"/>
      <c r="AN904" s="116"/>
      <c r="AO904" s="116"/>
      <c r="AP904" s="116"/>
      <c r="AQ904" s="116"/>
      <c r="AR904" s="116"/>
      <c r="AS904" s="116"/>
      <c r="AT904" s="116"/>
      <c r="AU904" s="116"/>
      <c r="AV904" s="116"/>
      <c r="AW904" s="116"/>
      <c r="AX904" s="116"/>
      <c r="AY904" s="116"/>
      <c r="AZ904" s="116"/>
      <c r="BA904" s="116"/>
      <c r="BB904" s="116"/>
      <c r="BC904" s="116"/>
      <c r="BD904" s="116"/>
      <c r="BE904" s="116"/>
      <c r="BF904" s="116"/>
      <c r="BG904" s="116"/>
      <c r="BH904" s="116"/>
      <c r="BI904" s="116"/>
      <c r="BJ904" s="116"/>
      <c r="BK904" s="116"/>
      <c r="BL904" s="116"/>
      <c r="BM904" s="116"/>
      <c r="BN904" s="116"/>
      <c r="BO904" s="116"/>
      <c r="BP904" s="116"/>
      <c r="BQ904" s="116"/>
      <c r="BR904" s="116"/>
      <c r="BS904" s="116"/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</row>
    <row r="905" spans="1:130" x14ac:dyDescent="0.3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116"/>
      <c r="AE905" s="116"/>
      <c r="AF905" s="116"/>
      <c r="AG905" s="116"/>
      <c r="AH905" s="116"/>
      <c r="AI905" s="116"/>
      <c r="AJ905" s="116"/>
      <c r="AK905" s="116"/>
      <c r="AL905" s="116"/>
      <c r="AM905" s="116"/>
      <c r="AN905" s="116"/>
      <c r="AO905" s="116"/>
      <c r="AP905" s="116"/>
      <c r="AQ905" s="116"/>
      <c r="AR905" s="116"/>
      <c r="AS905" s="116"/>
      <c r="AT905" s="116"/>
      <c r="AU905" s="116"/>
      <c r="AV905" s="116"/>
      <c r="AW905" s="116"/>
      <c r="AX905" s="116"/>
      <c r="AY905" s="116"/>
      <c r="AZ905" s="116"/>
      <c r="BA905" s="116"/>
      <c r="BB905" s="116"/>
      <c r="BC905" s="116"/>
      <c r="BD905" s="116"/>
      <c r="BE905" s="116"/>
      <c r="BF905" s="116"/>
      <c r="BG905" s="116"/>
      <c r="BH905" s="116"/>
      <c r="BI905" s="116"/>
      <c r="BJ905" s="116"/>
      <c r="BK905" s="116"/>
      <c r="BL905" s="116"/>
      <c r="BM905" s="116"/>
      <c r="BN905" s="116"/>
      <c r="BO905" s="116"/>
      <c r="BP905" s="116"/>
      <c r="BQ905" s="116"/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6"/>
      <c r="CB905" s="116"/>
      <c r="CC905" s="116"/>
      <c r="CD905" s="116"/>
      <c r="CE905" s="116"/>
      <c r="CF905" s="116"/>
      <c r="CG905" s="116"/>
      <c r="CH905" s="116"/>
      <c r="CI905" s="116"/>
      <c r="CJ905" s="116"/>
      <c r="CK905" s="116"/>
      <c r="CL905" s="116"/>
      <c r="CM905" s="116"/>
      <c r="CN905" s="116"/>
      <c r="CO905" s="116"/>
      <c r="CP905" s="116"/>
      <c r="CQ905" s="116"/>
      <c r="CR905" s="116"/>
      <c r="CS905" s="116"/>
      <c r="CT905" s="116"/>
      <c r="CU905" s="116"/>
      <c r="CV905" s="116"/>
      <c r="CW905" s="116"/>
      <c r="CX905" s="116"/>
      <c r="CY905" s="116"/>
      <c r="CZ905" s="116"/>
      <c r="DA905" s="116"/>
      <c r="DB905" s="116"/>
      <c r="DC905" s="116"/>
      <c r="DD905" s="116"/>
      <c r="DE905" s="116"/>
      <c r="DF905" s="116"/>
      <c r="DG905" s="116"/>
      <c r="DH905" s="116"/>
      <c r="DI905" s="116"/>
      <c r="DJ905" s="116"/>
      <c r="DK905" s="116"/>
      <c r="DL905" s="116"/>
      <c r="DM905" s="116"/>
      <c r="DN905" s="116"/>
      <c r="DO905" s="116"/>
      <c r="DP905" s="116"/>
      <c r="DQ905" s="116"/>
      <c r="DR905" s="116"/>
      <c r="DS905" s="116"/>
      <c r="DT905" s="116"/>
      <c r="DU905" s="116"/>
      <c r="DV905" s="116"/>
      <c r="DW905" s="116"/>
      <c r="DX905" s="116"/>
      <c r="DY905" s="116"/>
      <c r="DZ905" s="116"/>
    </row>
    <row r="906" spans="1:130" x14ac:dyDescent="0.3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116"/>
      <c r="AE906" s="116"/>
      <c r="AF906" s="116"/>
      <c r="AG906" s="116"/>
      <c r="AH906" s="116"/>
      <c r="AI906" s="116"/>
      <c r="AJ906" s="116"/>
      <c r="AK906" s="116"/>
      <c r="AL906" s="116"/>
      <c r="AM906" s="116"/>
      <c r="AN906" s="116"/>
      <c r="AO906" s="116"/>
      <c r="AP906" s="116"/>
      <c r="AQ906" s="116"/>
      <c r="AR906" s="116"/>
      <c r="AS906" s="116"/>
      <c r="AT906" s="116"/>
      <c r="AU906" s="116"/>
      <c r="AV906" s="116"/>
      <c r="AW906" s="116"/>
      <c r="AX906" s="116"/>
      <c r="AY906" s="116"/>
      <c r="AZ906" s="116"/>
      <c r="BA906" s="116"/>
      <c r="BB906" s="116"/>
      <c r="BC906" s="116"/>
      <c r="BD906" s="116"/>
      <c r="BE906" s="116"/>
      <c r="BF906" s="116"/>
      <c r="BG906" s="116"/>
      <c r="BH906" s="116"/>
      <c r="BI906" s="116"/>
      <c r="BJ906" s="116"/>
      <c r="BK906" s="116"/>
      <c r="BL906" s="116"/>
      <c r="BM906" s="116"/>
      <c r="BN906" s="116"/>
      <c r="BO906" s="116"/>
      <c r="BP906" s="116"/>
      <c r="BQ906" s="116"/>
      <c r="BR906" s="116"/>
      <c r="BS906" s="116"/>
      <c r="BT906" s="116"/>
      <c r="BU906" s="116"/>
      <c r="BV906" s="116"/>
      <c r="BW906" s="116"/>
      <c r="BX906" s="116"/>
      <c r="BY906" s="116"/>
      <c r="BZ906" s="116"/>
      <c r="CA906" s="116"/>
      <c r="CB906" s="116"/>
      <c r="CC906" s="116"/>
      <c r="CD906" s="116"/>
      <c r="CE906" s="116"/>
      <c r="CF906" s="116"/>
      <c r="CG906" s="116"/>
      <c r="CH906" s="116"/>
      <c r="CI906" s="116"/>
      <c r="CJ906" s="116"/>
      <c r="CK906" s="116"/>
      <c r="CL906" s="116"/>
      <c r="CM906" s="116"/>
      <c r="CN906" s="116"/>
      <c r="CO906" s="116"/>
      <c r="CP906" s="116"/>
      <c r="CQ906" s="116"/>
      <c r="CR906" s="116"/>
      <c r="CS906" s="116"/>
      <c r="CT906" s="116"/>
      <c r="CU906" s="116"/>
      <c r="CV906" s="116"/>
      <c r="CW906" s="116"/>
      <c r="CX906" s="116"/>
      <c r="CY906" s="116"/>
      <c r="CZ906" s="116"/>
      <c r="DA906" s="116"/>
      <c r="DB906" s="116"/>
      <c r="DC906" s="116"/>
      <c r="DD906" s="116"/>
      <c r="DE906" s="116"/>
      <c r="DF906" s="116"/>
      <c r="DG906" s="116"/>
      <c r="DH906" s="116"/>
      <c r="DI906" s="116"/>
      <c r="DJ906" s="116"/>
      <c r="DK906" s="116"/>
      <c r="DL906" s="116"/>
      <c r="DM906" s="116"/>
      <c r="DN906" s="116"/>
      <c r="DO906" s="116"/>
      <c r="DP906" s="116"/>
      <c r="DQ906" s="116"/>
      <c r="DR906" s="116"/>
      <c r="DS906" s="116"/>
      <c r="DT906" s="116"/>
      <c r="DU906" s="116"/>
      <c r="DV906" s="116"/>
      <c r="DW906" s="116"/>
      <c r="DX906" s="116"/>
      <c r="DY906" s="116"/>
      <c r="DZ906" s="116"/>
    </row>
    <row r="907" spans="1:130" x14ac:dyDescent="0.3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116"/>
      <c r="AE907" s="116"/>
      <c r="AF907" s="116"/>
      <c r="AG907" s="116"/>
      <c r="AH907" s="116"/>
      <c r="AI907" s="116"/>
      <c r="AJ907" s="116"/>
      <c r="AK907" s="116"/>
      <c r="AL907" s="116"/>
      <c r="AM907" s="116"/>
      <c r="AN907" s="116"/>
      <c r="AO907" s="116"/>
      <c r="AP907" s="116"/>
      <c r="AQ907" s="116"/>
      <c r="AR907" s="116"/>
      <c r="AS907" s="116"/>
      <c r="AT907" s="116"/>
      <c r="AU907" s="116"/>
      <c r="AV907" s="116"/>
      <c r="AW907" s="116"/>
      <c r="AX907" s="116"/>
      <c r="AY907" s="116"/>
      <c r="AZ907" s="116"/>
      <c r="BA907" s="116"/>
      <c r="BB907" s="116"/>
      <c r="BC907" s="116"/>
      <c r="BD907" s="116"/>
      <c r="BE907" s="116"/>
      <c r="BF907" s="116"/>
      <c r="BG907" s="116"/>
      <c r="BH907" s="116"/>
      <c r="BI907" s="116"/>
      <c r="BJ907" s="116"/>
      <c r="BK907" s="116"/>
      <c r="BL907" s="116"/>
      <c r="BM907" s="116"/>
      <c r="BN907" s="116"/>
      <c r="BO907" s="116"/>
      <c r="BP907" s="116"/>
      <c r="BQ907" s="116"/>
      <c r="BR907" s="116"/>
      <c r="BS907" s="116"/>
      <c r="BT907" s="116"/>
      <c r="BU907" s="116"/>
      <c r="BV907" s="116"/>
      <c r="BW907" s="116"/>
      <c r="BX907" s="116"/>
      <c r="BY907" s="116"/>
      <c r="BZ907" s="116"/>
      <c r="CA907" s="116"/>
      <c r="CB907" s="116"/>
      <c r="CC907" s="116"/>
      <c r="CD907" s="116"/>
      <c r="CE907" s="116"/>
      <c r="CF907" s="116"/>
      <c r="CG907" s="116"/>
      <c r="CH907" s="116"/>
      <c r="CI907" s="116"/>
      <c r="CJ907" s="116"/>
      <c r="CK907" s="116"/>
      <c r="CL907" s="116"/>
      <c r="CM907" s="116"/>
      <c r="CN907" s="116"/>
      <c r="CO907" s="116"/>
      <c r="CP907" s="116"/>
      <c r="CQ907" s="116"/>
      <c r="CR907" s="116"/>
      <c r="CS907" s="116"/>
      <c r="CT907" s="116"/>
      <c r="CU907" s="116"/>
      <c r="CV907" s="116"/>
      <c r="CW907" s="116"/>
      <c r="CX907" s="116"/>
      <c r="CY907" s="116"/>
      <c r="CZ907" s="116"/>
      <c r="DA907" s="116"/>
      <c r="DB907" s="116"/>
      <c r="DC907" s="116"/>
      <c r="DD907" s="116"/>
      <c r="DE907" s="116"/>
      <c r="DF907" s="116"/>
      <c r="DG907" s="116"/>
      <c r="DH907" s="116"/>
      <c r="DI907" s="116"/>
      <c r="DJ907" s="116"/>
      <c r="DK907" s="116"/>
      <c r="DL907" s="116"/>
      <c r="DM907" s="116"/>
      <c r="DN907" s="116"/>
      <c r="DO907" s="116"/>
      <c r="DP907" s="116"/>
      <c r="DQ907" s="116"/>
      <c r="DR907" s="116"/>
      <c r="DS907" s="116"/>
      <c r="DT907" s="116"/>
      <c r="DU907" s="116"/>
      <c r="DV907" s="116"/>
      <c r="DW907" s="116"/>
      <c r="DX907" s="116"/>
      <c r="DY907" s="116"/>
      <c r="DZ907" s="116"/>
    </row>
    <row r="908" spans="1:130" x14ac:dyDescent="0.3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116"/>
      <c r="AE908" s="116"/>
      <c r="AF908" s="116"/>
      <c r="AG908" s="116"/>
      <c r="AH908" s="116"/>
      <c r="AI908" s="116"/>
      <c r="AJ908" s="116"/>
      <c r="AK908" s="116"/>
      <c r="AL908" s="116"/>
      <c r="AM908" s="116"/>
      <c r="AN908" s="116"/>
      <c r="AO908" s="116"/>
      <c r="AP908" s="116"/>
      <c r="AQ908" s="116"/>
      <c r="AR908" s="116"/>
      <c r="AS908" s="116"/>
      <c r="AT908" s="116"/>
      <c r="AU908" s="116"/>
      <c r="AV908" s="116"/>
      <c r="AW908" s="116"/>
      <c r="AX908" s="116"/>
      <c r="AY908" s="116"/>
      <c r="AZ908" s="116"/>
      <c r="BA908" s="116"/>
      <c r="BB908" s="116"/>
      <c r="BC908" s="116"/>
      <c r="BD908" s="116"/>
      <c r="BE908" s="116"/>
      <c r="BF908" s="116"/>
      <c r="BG908" s="116"/>
      <c r="BH908" s="116"/>
      <c r="BI908" s="116"/>
      <c r="BJ908" s="116"/>
      <c r="BK908" s="116"/>
      <c r="BL908" s="116"/>
      <c r="BM908" s="116"/>
      <c r="BN908" s="116"/>
      <c r="BO908" s="116"/>
      <c r="BP908" s="116"/>
      <c r="BQ908" s="116"/>
      <c r="BR908" s="116"/>
      <c r="BS908" s="116"/>
      <c r="BT908" s="116"/>
      <c r="BU908" s="116"/>
      <c r="BV908" s="116"/>
      <c r="BW908" s="116"/>
      <c r="BX908" s="116"/>
      <c r="BY908" s="116"/>
      <c r="BZ908" s="116"/>
      <c r="CA908" s="116"/>
      <c r="CB908" s="116"/>
      <c r="CC908" s="116"/>
      <c r="CD908" s="116"/>
      <c r="CE908" s="116"/>
      <c r="CF908" s="116"/>
      <c r="CG908" s="116"/>
      <c r="CH908" s="116"/>
      <c r="CI908" s="116"/>
      <c r="CJ908" s="116"/>
      <c r="CK908" s="116"/>
      <c r="CL908" s="116"/>
      <c r="CM908" s="116"/>
      <c r="CN908" s="116"/>
      <c r="CO908" s="116"/>
      <c r="CP908" s="116"/>
      <c r="CQ908" s="116"/>
      <c r="CR908" s="116"/>
      <c r="CS908" s="116"/>
      <c r="CT908" s="116"/>
      <c r="CU908" s="116"/>
      <c r="CV908" s="116"/>
      <c r="CW908" s="116"/>
      <c r="CX908" s="116"/>
      <c r="CY908" s="116"/>
      <c r="CZ908" s="116"/>
      <c r="DA908" s="116"/>
      <c r="DB908" s="116"/>
      <c r="DC908" s="116"/>
      <c r="DD908" s="116"/>
      <c r="DE908" s="116"/>
      <c r="DF908" s="116"/>
      <c r="DG908" s="116"/>
      <c r="DH908" s="116"/>
      <c r="DI908" s="116"/>
      <c r="DJ908" s="116"/>
      <c r="DK908" s="116"/>
      <c r="DL908" s="116"/>
      <c r="DM908" s="116"/>
      <c r="DN908" s="116"/>
      <c r="DO908" s="116"/>
      <c r="DP908" s="116"/>
      <c r="DQ908" s="116"/>
      <c r="DR908" s="116"/>
      <c r="DS908" s="116"/>
      <c r="DT908" s="116"/>
      <c r="DU908" s="116"/>
      <c r="DV908" s="116"/>
      <c r="DW908" s="116"/>
      <c r="DX908" s="116"/>
      <c r="DY908" s="116"/>
      <c r="DZ908" s="116"/>
    </row>
    <row r="909" spans="1:130" x14ac:dyDescent="0.3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116"/>
      <c r="AE909" s="116"/>
      <c r="AF909" s="116"/>
      <c r="AG909" s="116"/>
      <c r="AH909" s="116"/>
      <c r="AI909" s="116"/>
      <c r="AJ909" s="116"/>
      <c r="AK909" s="116"/>
      <c r="AL909" s="116"/>
      <c r="AM909" s="116"/>
      <c r="AN909" s="116"/>
      <c r="AO909" s="116"/>
      <c r="AP909" s="116"/>
      <c r="AQ909" s="116"/>
      <c r="AR909" s="116"/>
      <c r="AS909" s="116"/>
      <c r="AT909" s="116"/>
      <c r="AU909" s="116"/>
      <c r="AV909" s="116"/>
      <c r="AW909" s="116"/>
      <c r="AX909" s="116"/>
      <c r="AY909" s="116"/>
      <c r="AZ909" s="116"/>
      <c r="BA909" s="116"/>
      <c r="BB909" s="116"/>
      <c r="BC909" s="116"/>
      <c r="BD909" s="116"/>
      <c r="BE909" s="116"/>
      <c r="BF909" s="116"/>
      <c r="BG909" s="116"/>
      <c r="BH909" s="116"/>
      <c r="BI909" s="116"/>
      <c r="BJ909" s="116"/>
      <c r="BK909" s="116"/>
      <c r="BL909" s="116"/>
      <c r="BM909" s="116"/>
      <c r="BN909" s="116"/>
      <c r="BO909" s="116"/>
      <c r="BP909" s="116"/>
      <c r="BQ909" s="116"/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6"/>
      <c r="CB909" s="116"/>
      <c r="CC909" s="116"/>
      <c r="CD909" s="116"/>
      <c r="CE909" s="116"/>
      <c r="CF909" s="116"/>
      <c r="CG909" s="116"/>
      <c r="CH909" s="116"/>
      <c r="CI909" s="116"/>
      <c r="CJ909" s="116"/>
      <c r="CK909" s="116"/>
      <c r="CL909" s="116"/>
      <c r="CM909" s="116"/>
      <c r="CN909" s="116"/>
      <c r="CO909" s="116"/>
      <c r="CP909" s="116"/>
      <c r="CQ909" s="116"/>
      <c r="CR909" s="116"/>
      <c r="CS909" s="116"/>
      <c r="CT909" s="116"/>
      <c r="CU909" s="116"/>
      <c r="CV909" s="116"/>
      <c r="CW909" s="116"/>
      <c r="CX909" s="116"/>
      <c r="CY909" s="116"/>
      <c r="CZ909" s="116"/>
      <c r="DA909" s="116"/>
      <c r="DB909" s="116"/>
      <c r="DC909" s="116"/>
      <c r="DD909" s="116"/>
      <c r="DE909" s="116"/>
      <c r="DF909" s="116"/>
      <c r="DG909" s="116"/>
      <c r="DH909" s="116"/>
      <c r="DI909" s="116"/>
      <c r="DJ909" s="116"/>
      <c r="DK909" s="116"/>
      <c r="DL909" s="116"/>
      <c r="DM909" s="116"/>
      <c r="DN909" s="116"/>
      <c r="DO909" s="116"/>
      <c r="DP909" s="116"/>
      <c r="DQ909" s="116"/>
      <c r="DR909" s="116"/>
      <c r="DS909" s="116"/>
      <c r="DT909" s="116"/>
      <c r="DU909" s="116"/>
      <c r="DV909" s="116"/>
      <c r="DW909" s="116"/>
      <c r="DX909" s="116"/>
      <c r="DY909" s="116"/>
      <c r="DZ909" s="116"/>
    </row>
    <row r="910" spans="1:130" x14ac:dyDescent="0.3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116"/>
      <c r="AE910" s="116"/>
      <c r="AF910" s="116"/>
      <c r="AG910" s="116"/>
      <c r="AH910" s="116"/>
      <c r="AI910" s="116"/>
      <c r="AJ910" s="116"/>
      <c r="AK910" s="116"/>
      <c r="AL910" s="116"/>
      <c r="AM910" s="116"/>
      <c r="AN910" s="116"/>
      <c r="AO910" s="116"/>
      <c r="AP910" s="116"/>
      <c r="AQ910" s="116"/>
      <c r="AR910" s="116"/>
      <c r="AS910" s="116"/>
      <c r="AT910" s="116"/>
      <c r="AU910" s="116"/>
      <c r="AV910" s="116"/>
      <c r="AW910" s="116"/>
      <c r="AX910" s="116"/>
      <c r="AY910" s="116"/>
      <c r="AZ910" s="116"/>
      <c r="BA910" s="116"/>
      <c r="BB910" s="116"/>
      <c r="BC910" s="116"/>
      <c r="BD910" s="116"/>
      <c r="BE910" s="116"/>
      <c r="BF910" s="116"/>
      <c r="BG910" s="116"/>
      <c r="BH910" s="116"/>
      <c r="BI910" s="116"/>
      <c r="BJ910" s="116"/>
      <c r="BK910" s="116"/>
      <c r="BL910" s="116"/>
      <c r="BM910" s="116"/>
      <c r="BN910" s="116"/>
      <c r="BO910" s="116"/>
      <c r="BP910" s="116"/>
      <c r="BQ910" s="116"/>
      <c r="BR910" s="116"/>
      <c r="BS910" s="116"/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</row>
    <row r="911" spans="1:130" x14ac:dyDescent="0.3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116"/>
      <c r="AE911" s="116"/>
      <c r="AF911" s="116"/>
      <c r="AG911" s="116"/>
      <c r="AH911" s="116"/>
      <c r="AI911" s="116"/>
      <c r="AJ911" s="116"/>
      <c r="AK911" s="116"/>
      <c r="AL911" s="116"/>
      <c r="AM911" s="116"/>
      <c r="AN911" s="116"/>
      <c r="AO911" s="116"/>
      <c r="AP911" s="116"/>
      <c r="AQ911" s="116"/>
      <c r="AR911" s="116"/>
      <c r="AS911" s="116"/>
      <c r="AT911" s="116"/>
      <c r="AU911" s="116"/>
      <c r="AV911" s="116"/>
      <c r="AW911" s="116"/>
      <c r="AX911" s="116"/>
      <c r="AY911" s="116"/>
      <c r="AZ911" s="116"/>
      <c r="BA911" s="116"/>
      <c r="BB911" s="116"/>
      <c r="BC911" s="116"/>
      <c r="BD911" s="116"/>
      <c r="BE911" s="116"/>
      <c r="BF911" s="116"/>
      <c r="BG911" s="116"/>
      <c r="BH911" s="116"/>
      <c r="BI911" s="116"/>
      <c r="BJ911" s="116"/>
      <c r="BK911" s="116"/>
      <c r="BL911" s="116"/>
      <c r="BM911" s="116"/>
      <c r="BN911" s="116"/>
      <c r="BO911" s="116"/>
      <c r="BP911" s="116"/>
      <c r="BQ911" s="116"/>
      <c r="BR911" s="116"/>
      <c r="BS911" s="116"/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</row>
    <row r="912" spans="1:130" x14ac:dyDescent="0.3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116"/>
      <c r="AE912" s="116"/>
      <c r="AF912" s="116"/>
      <c r="AG912" s="116"/>
      <c r="AH912" s="116"/>
      <c r="AI912" s="116"/>
      <c r="AJ912" s="116"/>
      <c r="AK912" s="116"/>
      <c r="AL912" s="116"/>
      <c r="AM912" s="116"/>
      <c r="AN912" s="116"/>
      <c r="AO912" s="116"/>
      <c r="AP912" s="116"/>
      <c r="AQ912" s="116"/>
      <c r="AR912" s="116"/>
      <c r="AS912" s="116"/>
      <c r="AT912" s="116"/>
      <c r="AU912" s="116"/>
      <c r="AV912" s="116"/>
      <c r="AW912" s="116"/>
      <c r="AX912" s="116"/>
      <c r="AY912" s="116"/>
      <c r="AZ912" s="116"/>
      <c r="BA912" s="116"/>
      <c r="BB912" s="116"/>
      <c r="BC912" s="116"/>
      <c r="BD912" s="116"/>
      <c r="BE912" s="116"/>
      <c r="BF912" s="116"/>
      <c r="BG912" s="116"/>
      <c r="BH912" s="116"/>
      <c r="BI912" s="116"/>
      <c r="BJ912" s="116"/>
      <c r="BK912" s="116"/>
      <c r="BL912" s="116"/>
      <c r="BM912" s="116"/>
      <c r="BN912" s="116"/>
      <c r="BO912" s="116"/>
      <c r="BP912" s="116"/>
      <c r="BQ912" s="116"/>
      <c r="BR912" s="116"/>
      <c r="BS912" s="116"/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</row>
    <row r="913" spans="1:130" x14ac:dyDescent="0.3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116"/>
      <c r="AE913" s="116"/>
      <c r="AF913" s="116"/>
      <c r="AG913" s="116"/>
      <c r="AH913" s="116"/>
      <c r="AI913" s="116"/>
      <c r="AJ913" s="116"/>
      <c r="AK913" s="116"/>
      <c r="AL913" s="116"/>
      <c r="AM913" s="116"/>
      <c r="AN913" s="116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  <c r="AY913" s="116"/>
      <c r="AZ913" s="116"/>
      <c r="BA913" s="116"/>
      <c r="BB913" s="116"/>
      <c r="BC913" s="116"/>
      <c r="BD913" s="116"/>
      <c r="BE913" s="116"/>
      <c r="BF913" s="116"/>
      <c r="BG913" s="116"/>
      <c r="BH913" s="116"/>
      <c r="BI913" s="116"/>
      <c r="BJ913" s="116"/>
      <c r="BK913" s="116"/>
      <c r="BL913" s="116"/>
      <c r="BM913" s="116"/>
      <c r="BN913" s="116"/>
      <c r="BO913" s="116"/>
      <c r="BP913" s="116"/>
      <c r="BQ913" s="116"/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</row>
    <row r="914" spans="1:130" x14ac:dyDescent="0.3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116"/>
      <c r="AE914" s="116"/>
      <c r="AF914" s="116"/>
      <c r="AG914" s="116"/>
      <c r="AH914" s="116"/>
      <c r="AI914" s="116"/>
      <c r="AJ914" s="116"/>
      <c r="AK914" s="116"/>
      <c r="AL914" s="116"/>
      <c r="AM914" s="116"/>
      <c r="AN914" s="116"/>
      <c r="AO914" s="116"/>
      <c r="AP914" s="116"/>
      <c r="AQ914" s="116"/>
      <c r="AR914" s="116"/>
      <c r="AS914" s="116"/>
      <c r="AT914" s="116"/>
      <c r="AU914" s="116"/>
      <c r="AV914" s="116"/>
      <c r="AW914" s="116"/>
      <c r="AX914" s="116"/>
      <c r="AY914" s="116"/>
      <c r="AZ914" s="116"/>
      <c r="BA914" s="116"/>
      <c r="BB914" s="116"/>
      <c r="BC914" s="116"/>
      <c r="BD914" s="116"/>
      <c r="BE914" s="116"/>
      <c r="BF914" s="116"/>
      <c r="BG914" s="116"/>
      <c r="BH914" s="116"/>
      <c r="BI914" s="116"/>
      <c r="BJ914" s="116"/>
      <c r="BK914" s="116"/>
      <c r="BL914" s="116"/>
      <c r="BM914" s="116"/>
      <c r="BN914" s="116"/>
      <c r="BO914" s="116"/>
      <c r="BP914" s="116"/>
      <c r="BQ914" s="116"/>
      <c r="BR914" s="116"/>
      <c r="BS914" s="116"/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</row>
    <row r="915" spans="1:130" x14ac:dyDescent="0.3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116"/>
      <c r="AE915" s="116"/>
      <c r="AF915" s="116"/>
      <c r="AG915" s="116"/>
      <c r="AH915" s="116"/>
      <c r="AI915" s="116"/>
      <c r="AJ915" s="116"/>
      <c r="AK915" s="116"/>
      <c r="AL915" s="116"/>
      <c r="AM915" s="116"/>
      <c r="AN915" s="116"/>
      <c r="AO915" s="116"/>
      <c r="AP915" s="116"/>
      <c r="AQ915" s="116"/>
      <c r="AR915" s="116"/>
      <c r="AS915" s="116"/>
      <c r="AT915" s="116"/>
      <c r="AU915" s="116"/>
      <c r="AV915" s="116"/>
      <c r="AW915" s="116"/>
      <c r="AX915" s="116"/>
      <c r="AY915" s="116"/>
      <c r="AZ915" s="116"/>
      <c r="BA915" s="116"/>
      <c r="BB915" s="116"/>
      <c r="BC915" s="116"/>
      <c r="BD915" s="116"/>
      <c r="BE915" s="116"/>
      <c r="BF915" s="116"/>
      <c r="BG915" s="116"/>
      <c r="BH915" s="116"/>
      <c r="BI915" s="116"/>
      <c r="BJ915" s="116"/>
      <c r="BK915" s="116"/>
      <c r="BL915" s="116"/>
      <c r="BM915" s="116"/>
      <c r="BN915" s="116"/>
      <c r="BO915" s="116"/>
      <c r="BP915" s="116"/>
      <c r="BQ915" s="116"/>
      <c r="BR915" s="116"/>
      <c r="BS915" s="116"/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</row>
    <row r="916" spans="1:130" x14ac:dyDescent="0.3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116"/>
      <c r="AE916" s="116"/>
      <c r="AF916" s="116"/>
      <c r="AG916" s="116"/>
      <c r="AH916" s="116"/>
      <c r="AI916" s="116"/>
      <c r="AJ916" s="116"/>
      <c r="AK916" s="116"/>
      <c r="AL916" s="116"/>
      <c r="AM916" s="116"/>
      <c r="AN916" s="116"/>
      <c r="AO916" s="116"/>
      <c r="AP916" s="116"/>
      <c r="AQ916" s="116"/>
      <c r="AR916" s="116"/>
      <c r="AS916" s="116"/>
      <c r="AT916" s="116"/>
      <c r="AU916" s="116"/>
      <c r="AV916" s="116"/>
      <c r="AW916" s="116"/>
      <c r="AX916" s="116"/>
      <c r="AY916" s="116"/>
      <c r="AZ916" s="116"/>
      <c r="BA916" s="116"/>
      <c r="BB916" s="116"/>
      <c r="BC916" s="116"/>
      <c r="BD916" s="116"/>
      <c r="BE916" s="116"/>
      <c r="BF916" s="116"/>
      <c r="BG916" s="116"/>
      <c r="BH916" s="116"/>
      <c r="BI916" s="116"/>
      <c r="BJ916" s="116"/>
      <c r="BK916" s="116"/>
      <c r="BL916" s="116"/>
      <c r="BM916" s="116"/>
      <c r="BN916" s="116"/>
      <c r="BO916" s="116"/>
      <c r="BP916" s="116"/>
      <c r="BQ916" s="116"/>
      <c r="BR916" s="116"/>
      <c r="BS916" s="116"/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</row>
    <row r="917" spans="1:130" x14ac:dyDescent="0.3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116"/>
      <c r="AE917" s="116"/>
      <c r="AF917" s="116"/>
      <c r="AG917" s="116"/>
      <c r="AH917" s="116"/>
      <c r="AI917" s="116"/>
      <c r="AJ917" s="116"/>
      <c r="AK917" s="116"/>
      <c r="AL917" s="116"/>
      <c r="AM917" s="116"/>
      <c r="AN917" s="116"/>
      <c r="AO917" s="116"/>
      <c r="AP917" s="116"/>
      <c r="AQ917" s="116"/>
      <c r="AR917" s="116"/>
      <c r="AS917" s="116"/>
      <c r="AT917" s="116"/>
      <c r="AU917" s="116"/>
      <c r="AV917" s="116"/>
      <c r="AW917" s="116"/>
      <c r="AX917" s="116"/>
      <c r="AY917" s="116"/>
      <c r="AZ917" s="116"/>
      <c r="BA917" s="116"/>
      <c r="BB917" s="116"/>
      <c r="BC917" s="116"/>
      <c r="BD917" s="116"/>
      <c r="BE917" s="116"/>
      <c r="BF917" s="116"/>
      <c r="BG917" s="116"/>
      <c r="BH917" s="116"/>
      <c r="BI917" s="116"/>
      <c r="BJ917" s="116"/>
      <c r="BK917" s="116"/>
      <c r="BL917" s="116"/>
      <c r="BM917" s="116"/>
      <c r="BN917" s="116"/>
      <c r="BO917" s="116"/>
      <c r="BP917" s="116"/>
      <c r="BQ917" s="116"/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</row>
    <row r="918" spans="1:130" x14ac:dyDescent="0.3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116"/>
      <c r="AE918" s="116"/>
      <c r="AF918" s="116"/>
      <c r="AG918" s="116"/>
      <c r="AH918" s="116"/>
      <c r="AI918" s="116"/>
      <c r="AJ918" s="116"/>
      <c r="AK918" s="116"/>
      <c r="AL918" s="116"/>
      <c r="AM918" s="116"/>
      <c r="AN918" s="116"/>
      <c r="AO918" s="116"/>
      <c r="AP918" s="116"/>
      <c r="AQ918" s="116"/>
      <c r="AR918" s="116"/>
      <c r="AS918" s="116"/>
      <c r="AT918" s="116"/>
      <c r="AU918" s="116"/>
      <c r="AV918" s="116"/>
      <c r="AW918" s="116"/>
      <c r="AX918" s="116"/>
      <c r="AY918" s="116"/>
      <c r="AZ918" s="116"/>
      <c r="BA918" s="116"/>
      <c r="BB918" s="116"/>
      <c r="BC918" s="116"/>
      <c r="BD918" s="116"/>
      <c r="BE918" s="116"/>
      <c r="BF918" s="116"/>
      <c r="BG918" s="116"/>
      <c r="BH918" s="116"/>
      <c r="BI918" s="116"/>
      <c r="BJ918" s="116"/>
      <c r="BK918" s="116"/>
      <c r="BL918" s="116"/>
      <c r="BM918" s="116"/>
      <c r="BN918" s="116"/>
      <c r="BO918" s="116"/>
      <c r="BP918" s="116"/>
      <c r="BQ918" s="116"/>
      <c r="BR918" s="116"/>
      <c r="BS918" s="116"/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</row>
    <row r="919" spans="1:130" x14ac:dyDescent="0.3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116"/>
      <c r="AE919" s="116"/>
      <c r="AF919" s="116"/>
      <c r="AG919" s="116"/>
      <c r="AH919" s="116"/>
      <c r="AI919" s="116"/>
      <c r="AJ919" s="116"/>
      <c r="AK919" s="116"/>
      <c r="AL919" s="116"/>
      <c r="AM919" s="116"/>
      <c r="AN919" s="116"/>
      <c r="AO919" s="116"/>
      <c r="AP919" s="116"/>
      <c r="AQ919" s="116"/>
      <c r="AR919" s="116"/>
      <c r="AS919" s="116"/>
      <c r="AT919" s="116"/>
      <c r="AU919" s="116"/>
      <c r="AV919" s="116"/>
      <c r="AW919" s="116"/>
      <c r="AX919" s="116"/>
      <c r="AY919" s="116"/>
      <c r="AZ919" s="116"/>
      <c r="BA919" s="116"/>
      <c r="BB919" s="116"/>
      <c r="BC919" s="116"/>
      <c r="BD919" s="116"/>
      <c r="BE919" s="116"/>
      <c r="BF919" s="116"/>
      <c r="BG919" s="116"/>
      <c r="BH919" s="116"/>
      <c r="BI919" s="116"/>
      <c r="BJ919" s="116"/>
      <c r="BK919" s="116"/>
      <c r="BL919" s="116"/>
      <c r="BM919" s="116"/>
      <c r="BN919" s="116"/>
      <c r="BO919" s="116"/>
      <c r="BP919" s="116"/>
      <c r="BQ919" s="116"/>
      <c r="BR919" s="116"/>
      <c r="BS919" s="116"/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</row>
    <row r="920" spans="1:130" x14ac:dyDescent="0.3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116"/>
      <c r="AE920" s="116"/>
      <c r="AF920" s="116"/>
      <c r="AG920" s="116"/>
      <c r="AH920" s="116"/>
      <c r="AI920" s="116"/>
      <c r="AJ920" s="116"/>
      <c r="AK920" s="116"/>
      <c r="AL920" s="116"/>
      <c r="AM920" s="116"/>
      <c r="AN920" s="116"/>
      <c r="AO920" s="116"/>
      <c r="AP920" s="116"/>
      <c r="AQ920" s="116"/>
      <c r="AR920" s="116"/>
      <c r="AS920" s="116"/>
      <c r="AT920" s="116"/>
      <c r="AU920" s="116"/>
      <c r="AV920" s="116"/>
      <c r="AW920" s="116"/>
      <c r="AX920" s="116"/>
      <c r="AY920" s="116"/>
      <c r="AZ920" s="116"/>
      <c r="BA920" s="116"/>
      <c r="BB920" s="116"/>
      <c r="BC920" s="116"/>
      <c r="BD920" s="116"/>
      <c r="BE920" s="116"/>
      <c r="BF920" s="116"/>
      <c r="BG920" s="116"/>
      <c r="BH920" s="116"/>
      <c r="BI920" s="116"/>
      <c r="BJ920" s="116"/>
      <c r="BK920" s="116"/>
      <c r="BL920" s="116"/>
      <c r="BM920" s="116"/>
      <c r="BN920" s="116"/>
      <c r="BO920" s="116"/>
      <c r="BP920" s="116"/>
      <c r="BQ920" s="116"/>
      <c r="BR920" s="116"/>
      <c r="BS920" s="116"/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</row>
    <row r="921" spans="1:130" x14ac:dyDescent="0.3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116"/>
      <c r="AE921" s="116"/>
      <c r="AF921" s="116"/>
      <c r="AG921" s="116"/>
      <c r="AH921" s="116"/>
      <c r="AI921" s="116"/>
      <c r="AJ921" s="116"/>
      <c r="AK921" s="116"/>
      <c r="AL921" s="116"/>
      <c r="AM921" s="116"/>
      <c r="AN921" s="116"/>
      <c r="AO921" s="116"/>
      <c r="AP921" s="116"/>
      <c r="AQ921" s="116"/>
      <c r="AR921" s="116"/>
      <c r="AS921" s="116"/>
      <c r="AT921" s="116"/>
      <c r="AU921" s="116"/>
      <c r="AV921" s="116"/>
      <c r="AW921" s="116"/>
      <c r="AX921" s="116"/>
      <c r="AY921" s="116"/>
      <c r="AZ921" s="116"/>
      <c r="BA921" s="116"/>
      <c r="BB921" s="116"/>
      <c r="BC921" s="116"/>
      <c r="BD921" s="116"/>
      <c r="BE921" s="116"/>
      <c r="BF921" s="116"/>
      <c r="BG921" s="116"/>
      <c r="BH921" s="116"/>
      <c r="BI921" s="116"/>
      <c r="BJ921" s="116"/>
      <c r="BK921" s="116"/>
      <c r="BL921" s="116"/>
      <c r="BM921" s="116"/>
      <c r="BN921" s="116"/>
      <c r="BO921" s="116"/>
      <c r="BP921" s="116"/>
      <c r="BQ921" s="116"/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</row>
    <row r="922" spans="1:130" x14ac:dyDescent="0.3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116"/>
      <c r="AE922" s="116"/>
      <c r="AF922" s="116"/>
      <c r="AG922" s="116"/>
      <c r="AH922" s="116"/>
      <c r="AI922" s="116"/>
      <c r="AJ922" s="116"/>
      <c r="AK922" s="116"/>
      <c r="AL922" s="116"/>
      <c r="AM922" s="116"/>
      <c r="AN922" s="116"/>
      <c r="AO922" s="116"/>
      <c r="AP922" s="116"/>
      <c r="AQ922" s="116"/>
      <c r="AR922" s="116"/>
      <c r="AS922" s="116"/>
      <c r="AT922" s="116"/>
      <c r="AU922" s="116"/>
      <c r="AV922" s="116"/>
      <c r="AW922" s="116"/>
      <c r="AX922" s="116"/>
      <c r="AY922" s="116"/>
      <c r="AZ922" s="116"/>
      <c r="BA922" s="116"/>
      <c r="BB922" s="116"/>
      <c r="BC922" s="116"/>
      <c r="BD922" s="116"/>
      <c r="BE922" s="116"/>
      <c r="BF922" s="116"/>
      <c r="BG922" s="116"/>
      <c r="BH922" s="116"/>
      <c r="BI922" s="116"/>
      <c r="BJ922" s="116"/>
      <c r="BK922" s="116"/>
      <c r="BL922" s="116"/>
      <c r="BM922" s="116"/>
      <c r="BN922" s="116"/>
      <c r="BO922" s="116"/>
      <c r="BP922" s="116"/>
      <c r="BQ922" s="116"/>
      <c r="BR922" s="116"/>
      <c r="BS922" s="116"/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</row>
    <row r="923" spans="1:130" x14ac:dyDescent="0.3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116"/>
      <c r="AE923" s="116"/>
      <c r="AF923" s="116"/>
      <c r="AG923" s="116"/>
      <c r="AH923" s="116"/>
      <c r="AI923" s="116"/>
      <c r="AJ923" s="116"/>
      <c r="AK923" s="116"/>
      <c r="AL923" s="116"/>
      <c r="AM923" s="116"/>
      <c r="AN923" s="116"/>
      <c r="AO923" s="116"/>
      <c r="AP923" s="116"/>
      <c r="AQ923" s="116"/>
      <c r="AR923" s="116"/>
      <c r="AS923" s="116"/>
      <c r="AT923" s="116"/>
      <c r="AU923" s="116"/>
      <c r="AV923" s="116"/>
      <c r="AW923" s="116"/>
      <c r="AX923" s="116"/>
      <c r="AY923" s="116"/>
      <c r="AZ923" s="116"/>
      <c r="BA923" s="116"/>
      <c r="BB923" s="116"/>
      <c r="BC923" s="116"/>
      <c r="BD923" s="116"/>
      <c r="BE923" s="116"/>
      <c r="BF923" s="116"/>
      <c r="BG923" s="116"/>
      <c r="BH923" s="116"/>
      <c r="BI923" s="116"/>
      <c r="BJ923" s="116"/>
      <c r="BK923" s="116"/>
      <c r="BL923" s="116"/>
      <c r="BM923" s="116"/>
      <c r="BN923" s="116"/>
      <c r="BO923" s="116"/>
      <c r="BP923" s="116"/>
      <c r="BQ923" s="116"/>
      <c r="BR923" s="116"/>
      <c r="BS923" s="116"/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</row>
    <row r="924" spans="1:130" x14ac:dyDescent="0.3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116"/>
      <c r="AE924" s="116"/>
      <c r="AF924" s="116"/>
      <c r="AG924" s="116"/>
      <c r="AH924" s="116"/>
      <c r="AI924" s="116"/>
      <c r="AJ924" s="116"/>
      <c r="AK924" s="116"/>
      <c r="AL924" s="116"/>
      <c r="AM924" s="116"/>
      <c r="AN924" s="116"/>
      <c r="AO924" s="116"/>
      <c r="AP924" s="116"/>
      <c r="AQ924" s="116"/>
      <c r="AR924" s="116"/>
      <c r="AS924" s="116"/>
      <c r="AT924" s="116"/>
      <c r="AU924" s="116"/>
      <c r="AV924" s="116"/>
      <c r="AW924" s="116"/>
      <c r="AX924" s="116"/>
      <c r="AY924" s="116"/>
      <c r="AZ924" s="116"/>
      <c r="BA924" s="116"/>
      <c r="BB924" s="116"/>
      <c r="BC924" s="116"/>
      <c r="BD924" s="116"/>
      <c r="BE924" s="116"/>
      <c r="BF924" s="116"/>
      <c r="BG924" s="116"/>
      <c r="BH924" s="116"/>
      <c r="BI924" s="116"/>
      <c r="BJ924" s="116"/>
      <c r="BK924" s="116"/>
      <c r="BL924" s="116"/>
      <c r="BM924" s="116"/>
      <c r="BN924" s="116"/>
      <c r="BO924" s="116"/>
      <c r="BP924" s="116"/>
      <c r="BQ924" s="116"/>
      <c r="BR924" s="116"/>
      <c r="BS924" s="116"/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</row>
    <row r="925" spans="1:130" x14ac:dyDescent="0.3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116"/>
      <c r="AE925" s="116"/>
      <c r="AF925" s="116"/>
      <c r="AG925" s="116"/>
      <c r="AH925" s="116"/>
      <c r="AI925" s="116"/>
      <c r="AJ925" s="116"/>
      <c r="AK925" s="116"/>
      <c r="AL925" s="116"/>
      <c r="AM925" s="116"/>
      <c r="AN925" s="116"/>
      <c r="AO925" s="116"/>
      <c r="AP925" s="116"/>
      <c r="AQ925" s="116"/>
      <c r="AR925" s="116"/>
      <c r="AS925" s="116"/>
      <c r="AT925" s="116"/>
      <c r="AU925" s="116"/>
      <c r="AV925" s="116"/>
      <c r="AW925" s="116"/>
      <c r="AX925" s="116"/>
      <c r="AY925" s="116"/>
      <c r="AZ925" s="116"/>
      <c r="BA925" s="116"/>
      <c r="BB925" s="116"/>
      <c r="BC925" s="116"/>
      <c r="BD925" s="116"/>
      <c r="BE925" s="116"/>
      <c r="BF925" s="116"/>
      <c r="BG925" s="116"/>
      <c r="BH925" s="116"/>
      <c r="BI925" s="116"/>
      <c r="BJ925" s="116"/>
      <c r="BK925" s="116"/>
      <c r="BL925" s="116"/>
      <c r="BM925" s="116"/>
      <c r="BN925" s="116"/>
      <c r="BO925" s="116"/>
      <c r="BP925" s="116"/>
      <c r="BQ925" s="116"/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</row>
    <row r="926" spans="1:130" x14ac:dyDescent="0.3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116"/>
      <c r="AE926" s="116"/>
      <c r="AF926" s="116"/>
      <c r="AG926" s="116"/>
      <c r="AH926" s="116"/>
      <c r="AI926" s="116"/>
      <c r="AJ926" s="116"/>
      <c r="AK926" s="116"/>
      <c r="AL926" s="116"/>
      <c r="AM926" s="116"/>
      <c r="AN926" s="116"/>
      <c r="AO926" s="116"/>
      <c r="AP926" s="116"/>
      <c r="AQ926" s="116"/>
      <c r="AR926" s="116"/>
      <c r="AS926" s="116"/>
      <c r="AT926" s="116"/>
      <c r="AU926" s="116"/>
      <c r="AV926" s="116"/>
      <c r="AW926" s="116"/>
      <c r="AX926" s="116"/>
      <c r="AY926" s="116"/>
      <c r="AZ926" s="116"/>
      <c r="BA926" s="116"/>
      <c r="BB926" s="116"/>
      <c r="BC926" s="116"/>
      <c r="BD926" s="116"/>
      <c r="BE926" s="116"/>
      <c r="BF926" s="116"/>
      <c r="BG926" s="116"/>
      <c r="BH926" s="116"/>
      <c r="BI926" s="116"/>
      <c r="BJ926" s="116"/>
      <c r="BK926" s="116"/>
      <c r="BL926" s="116"/>
      <c r="BM926" s="116"/>
      <c r="BN926" s="116"/>
      <c r="BO926" s="116"/>
      <c r="BP926" s="116"/>
      <c r="BQ926" s="116"/>
      <c r="BR926" s="116"/>
      <c r="BS926" s="116"/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</row>
    <row r="927" spans="1:130" x14ac:dyDescent="0.3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116"/>
      <c r="AE927" s="116"/>
      <c r="AF927" s="116"/>
      <c r="AG927" s="116"/>
      <c r="AH927" s="116"/>
      <c r="AI927" s="116"/>
      <c r="AJ927" s="116"/>
      <c r="AK927" s="116"/>
      <c r="AL927" s="116"/>
      <c r="AM927" s="116"/>
      <c r="AN927" s="116"/>
      <c r="AO927" s="116"/>
      <c r="AP927" s="116"/>
      <c r="AQ927" s="116"/>
      <c r="AR927" s="116"/>
      <c r="AS927" s="116"/>
      <c r="AT927" s="116"/>
      <c r="AU927" s="116"/>
      <c r="AV927" s="116"/>
      <c r="AW927" s="116"/>
      <c r="AX927" s="116"/>
      <c r="AY927" s="116"/>
      <c r="AZ927" s="116"/>
      <c r="BA927" s="116"/>
      <c r="BB927" s="116"/>
      <c r="BC927" s="116"/>
      <c r="BD927" s="116"/>
      <c r="BE927" s="116"/>
      <c r="BF927" s="116"/>
      <c r="BG927" s="116"/>
      <c r="BH927" s="116"/>
      <c r="BI927" s="116"/>
      <c r="BJ927" s="116"/>
      <c r="BK927" s="116"/>
      <c r="BL927" s="116"/>
      <c r="BM927" s="116"/>
      <c r="BN927" s="116"/>
      <c r="BO927" s="116"/>
      <c r="BP927" s="116"/>
      <c r="BQ927" s="116"/>
      <c r="BR927" s="116"/>
      <c r="BS927" s="116"/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</row>
    <row r="928" spans="1:130" x14ac:dyDescent="0.3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116"/>
      <c r="AE928" s="116"/>
      <c r="AF928" s="116"/>
      <c r="AG928" s="116"/>
      <c r="AH928" s="116"/>
      <c r="AI928" s="116"/>
      <c r="AJ928" s="116"/>
      <c r="AK928" s="116"/>
      <c r="AL928" s="116"/>
      <c r="AM928" s="116"/>
      <c r="AN928" s="116"/>
      <c r="AO928" s="116"/>
      <c r="AP928" s="116"/>
      <c r="AQ928" s="116"/>
      <c r="AR928" s="116"/>
      <c r="AS928" s="116"/>
      <c r="AT928" s="116"/>
      <c r="AU928" s="116"/>
      <c r="AV928" s="116"/>
      <c r="AW928" s="116"/>
      <c r="AX928" s="116"/>
      <c r="AY928" s="116"/>
      <c r="AZ928" s="116"/>
      <c r="BA928" s="116"/>
      <c r="BB928" s="116"/>
      <c r="BC928" s="116"/>
      <c r="BD928" s="116"/>
      <c r="BE928" s="116"/>
      <c r="BF928" s="116"/>
      <c r="BG928" s="116"/>
      <c r="BH928" s="116"/>
      <c r="BI928" s="116"/>
      <c r="BJ928" s="116"/>
      <c r="BK928" s="116"/>
      <c r="BL928" s="116"/>
      <c r="BM928" s="116"/>
      <c r="BN928" s="116"/>
      <c r="BO928" s="116"/>
      <c r="BP928" s="116"/>
      <c r="BQ928" s="116"/>
      <c r="BR928" s="116"/>
      <c r="BS928" s="116"/>
      <c r="BT928" s="116"/>
      <c r="BU928" s="116"/>
      <c r="BV928" s="116"/>
      <c r="BW928" s="116"/>
      <c r="BX928" s="116"/>
      <c r="BY928" s="116"/>
      <c r="BZ928" s="116"/>
      <c r="CA928" s="116"/>
      <c r="CB928" s="116"/>
      <c r="CC928" s="116"/>
      <c r="CD928" s="116"/>
      <c r="CE928" s="116"/>
      <c r="CF928" s="116"/>
      <c r="CG928" s="116"/>
      <c r="CH928" s="116"/>
      <c r="CI928" s="116"/>
      <c r="CJ928" s="116"/>
      <c r="CK928" s="116"/>
      <c r="CL928" s="116"/>
      <c r="CM928" s="116"/>
      <c r="CN928" s="116"/>
      <c r="CO928" s="116"/>
      <c r="CP928" s="116"/>
      <c r="CQ928" s="116"/>
      <c r="CR928" s="116"/>
      <c r="CS928" s="116"/>
      <c r="CT928" s="116"/>
      <c r="CU928" s="116"/>
      <c r="CV928" s="116"/>
      <c r="CW928" s="116"/>
      <c r="CX928" s="116"/>
      <c r="CY928" s="116"/>
      <c r="CZ928" s="116"/>
      <c r="DA928" s="116"/>
      <c r="DB928" s="116"/>
      <c r="DC928" s="116"/>
      <c r="DD928" s="116"/>
      <c r="DE928" s="116"/>
      <c r="DF928" s="116"/>
      <c r="DG928" s="116"/>
      <c r="DH928" s="116"/>
      <c r="DI928" s="116"/>
      <c r="DJ928" s="116"/>
      <c r="DK928" s="116"/>
      <c r="DL928" s="116"/>
      <c r="DM928" s="116"/>
      <c r="DN928" s="116"/>
      <c r="DO928" s="116"/>
      <c r="DP928" s="116"/>
      <c r="DQ928" s="116"/>
      <c r="DR928" s="116"/>
      <c r="DS928" s="116"/>
      <c r="DT928" s="116"/>
      <c r="DU928" s="116"/>
      <c r="DV928" s="116"/>
      <c r="DW928" s="116"/>
      <c r="DX928" s="116"/>
      <c r="DY928" s="116"/>
      <c r="DZ928" s="116"/>
    </row>
    <row r="929" spans="1:130" x14ac:dyDescent="0.3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116"/>
      <c r="AE929" s="116"/>
      <c r="AF929" s="116"/>
      <c r="AG929" s="116"/>
      <c r="AH929" s="116"/>
      <c r="AI929" s="116"/>
      <c r="AJ929" s="116"/>
      <c r="AK929" s="116"/>
      <c r="AL929" s="116"/>
      <c r="AM929" s="116"/>
      <c r="AN929" s="116"/>
      <c r="AO929" s="116"/>
      <c r="AP929" s="116"/>
      <c r="AQ929" s="116"/>
      <c r="AR929" s="116"/>
      <c r="AS929" s="116"/>
      <c r="AT929" s="116"/>
      <c r="AU929" s="116"/>
      <c r="AV929" s="116"/>
      <c r="AW929" s="116"/>
      <c r="AX929" s="116"/>
      <c r="AY929" s="116"/>
      <c r="AZ929" s="116"/>
      <c r="BA929" s="116"/>
      <c r="BB929" s="116"/>
      <c r="BC929" s="116"/>
      <c r="BD929" s="116"/>
      <c r="BE929" s="116"/>
      <c r="BF929" s="116"/>
      <c r="BG929" s="116"/>
      <c r="BH929" s="116"/>
      <c r="BI929" s="116"/>
      <c r="BJ929" s="116"/>
      <c r="BK929" s="116"/>
      <c r="BL929" s="116"/>
      <c r="BM929" s="116"/>
      <c r="BN929" s="116"/>
      <c r="BO929" s="116"/>
      <c r="BP929" s="116"/>
      <c r="BQ929" s="116"/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6"/>
      <c r="CB929" s="116"/>
      <c r="CC929" s="116"/>
      <c r="CD929" s="116"/>
      <c r="CE929" s="116"/>
      <c r="CF929" s="116"/>
      <c r="CG929" s="116"/>
      <c r="CH929" s="116"/>
      <c r="CI929" s="116"/>
      <c r="CJ929" s="116"/>
      <c r="CK929" s="116"/>
      <c r="CL929" s="116"/>
      <c r="CM929" s="116"/>
      <c r="CN929" s="116"/>
      <c r="CO929" s="116"/>
      <c r="CP929" s="116"/>
      <c r="CQ929" s="116"/>
      <c r="CR929" s="116"/>
      <c r="CS929" s="116"/>
      <c r="CT929" s="116"/>
      <c r="CU929" s="116"/>
      <c r="CV929" s="116"/>
      <c r="CW929" s="116"/>
      <c r="CX929" s="116"/>
      <c r="CY929" s="116"/>
      <c r="CZ929" s="116"/>
      <c r="DA929" s="116"/>
      <c r="DB929" s="116"/>
      <c r="DC929" s="116"/>
      <c r="DD929" s="116"/>
      <c r="DE929" s="116"/>
      <c r="DF929" s="116"/>
      <c r="DG929" s="116"/>
      <c r="DH929" s="116"/>
      <c r="DI929" s="116"/>
      <c r="DJ929" s="116"/>
      <c r="DK929" s="116"/>
      <c r="DL929" s="116"/>
      <c r="DM929" s="116"/>
      <c r="DN929" s="116"/>
      <c r="DO929" s="116"/>
      <c r="DP929" s="116"/>
      <c r="DQ929" s="116"/>
      <c r="DR929" s="116"/>
      <c r="DS929" s="116"/>
      <c r="DT929" s="116"/>
      <c r="DU929" s="116"/>
      <c r="DV929" s="116"/>
      <c r="DW929" s="116"/>
      <c r="DX929" s="116"/>
      <c r="DY929" s="116"/>
      <c r="DZ929" s="116"/>
    </row>
    <row r="930" spans="1:130" x14ac:dyDescent="0.3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116"/>
      <c r="AE930" s="116"/>
      <c r="AF930" s="116"/>
      <c r="AG930" s="116"/>
      <c r="AH930" s="116"/>
      <c r="AI930" s="116"/>
      <c r="AJ930" s="116"/>
      <c r="AK930" s="116"/>
      <c r="AL930" s="116"/>
      <c r="AM930" s="116"/>
      <c r="AN930" s="116"/>
      <c r="AO930" s="116"/>
      <c r="AP930" s="116"/>
      <c r="AQ930" s="116"/>
      <c r="AR930" s="116"/>
      <c r="AS930" s="116"/>
      <c r="AT930" s="116"/>
      <c r="AU930" s="116"/>
      <c r="AV930" s="116"/>
      <c r="AW930" s="116"/>
      <c r="AX930" s="116"/>
      <c r="AY930" s="116"/>
      <c r="AZ930" s="116"/>
      <c r="BA930" s="116"/>
      <c r="BB930" s="116"/>
      <c r="BC930" s="116"/>
      <c r="BD930" s="116"/>
      <c r="BE930" s="116"/>
      <c r="BF930" s="116"/>
      <c r="BG930" s="116"/>
      <c r="BH930" s="116"/>
      <c r="BI930" s="116"/>
      <c r="BJ930" s="116"/>
      <c r="BK930" s="116"/>
      <c r="BL930" s="116"/>
      <c r="BM930" s="116"/>
      <c r="BN930" s="116"/>
      <c r="BO930" s="116"/>
      <c r="BP930" s="116"/>
      <c r="BQ930" s="116"/>
      <c r="BR930" s="116"/>
      <c r="BS930" s="116"/>
      <c r="BT930" s="116"/>
      <c r="BU930" s="116"/>
      <c r="BV930" s="116"/>
      <c r="BW930" s="116"/>
      <c r="BX930" s="116"/>
      <c r="BY930" s="116"/>
      <c r="BZ930" s="116"/>
      <c r="CA930" s="116"/>
      <c r="CB930" s="116"/>
      <c r="CC930" s="116"/>
      <c r="CD930" s="116"/>
      <c r="CE930" s="116"/>
      <c r="CF930" s="116"/>
      <c r="CG930" s="116"/>
      <c r="CH930" s="116"/>
      <c r="CI930" s="116"/>
      <c r="CJ930" s="116"/>
      <c r="CK930" s="116"/>
      <c r="CL930" s="116"/>
      <c r="CM930" s="116"/>
      <c r="CN930" s="116"/>
      <c r="CO930" s="116"/>
      <c r="CP930" s="116"/>
      <c r="CQ930" s="116"/>
      <c r="CR930" s="116"/>
      <c r="CS930" s="116"/>
      <c r="CT930" s="116"/>
      <c r="CU930" s="116"/>
      <c r="CV930" s="116"/>
      <c r="CW930" s="116"/>
      <c r="CX930" s="116"/>
      <c r="CY930" s="116"/>
      <c r="CZ930" s="116"/>
      <c r="DA930" s="116"/>
      <c r="DB930" s="116"/>
      <c r="DC930" s="116"/>
      <c r="DD930" s="116"/>
      <c r="DE930" s="116"/>
      <c r="DF930" s="116"/>
      <c r="DG930" s="116"/>
      <c r="DH930" s="116"/>
      <c r="DI930" s="116"/>
      <c r="DJ930" s="116"/>
      <c r="DK930" s="116"/>
      <c r="DL930" s="116"/>
      <c r="DM930" s="116"/>
      <c r="DN930" s="116"/>
      <c r="DO930" s="116"/>
      <c r="DP930" s="116"/>
      <c r="DQ930" s="116"/>
      <c r="DR930" s="116"/>
      <c r="DS930" s="116"/>
      <c r="DT930" s="116"/>
      <c r="DU930" s="116"/>
      <c r="DV930" s="116"/>
      <c r="DW930" s="116"/>
      <c r="DX930" s="116"/>
      <c r="DY930" s="116"/>
      <c r="DZ930" s="116"/>
    </row>
    <row r="931" spans="1:130" x14ac:dyDescent="0.3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116"/>
      <c r="AE931" s="116"/>
      <c r="AF931" s="116"/>
      <c r="AG931" s="116"/>
      <c r="AH931" s="116"/>
      <c r="AI931" s="116"/>
      <c r="AJ931" s="116"/>
      <c r="AK931" s="116"/>
      <c r="AL931" s="116"/>
      <c r="AM931" s="116"/>
      <c r="AN931" s="116"/>
      <c r="AO931" s="116"/>
      <c r="AP931" s="116"/>
      <c r="AQ931" s="116"/>
      <c r="AR931" s="116"/>
      <c r="AS931" s="116"/>
      <c r="AT931" s="116"/>
      <c r="AU931" s="116"/>
      <c r="AV931" s="116"/>
      <c r="AW931" s="116"/>
      <c r="AX931" s="116"/>
      <c r="AY931" s="116"/>
      <c r="AZ931" s="116"/>
      <c r="BA931" s="116"/>
      <c r="BB931" s="116"/>
      <c r="BC931" s="116"/>
      <c r="BD931" s="116"/>
      <c r="BE931" s="116"/>
      <c r="BF931" s="116"/>
      <c r="BG931" s="116"/>
      <c r="BH931" s="116"/>
      <c r="BI931" s="116"/>
      <c r="BJ931" s="116"/>
      <c r="BK931" s="116"/>
      <c r="BL931" s="116"/>
      <c r="BM931" s="116"/>
      <c r="BN931" s="116"/>
      <c r="BO931" s="116"/>
      <c r="BP931" s="116"/>
      <c r="BQ931" s="116"/>
      <c r="BR931" s="116"/>
      <c r="BS931" s="116"/>
      <c r="BT931" s="116"/>
      <c r="BU931" s="116"/>
      <c r="BV931" s="116"/>
      <c r="BW931" s="116"/>
      <c r="BX931" s="116"/>
      <c r="BY931" s="116"/>
      <c r="BZ931" s="116"/>
      <c r="CA931" s="116"/>
      <c r="CB931" s="116"/>
      <c r="CC931" s="116"/>
      <c r="CD931" s="116"/>
      <c r="CE931" s="116"/>
      <c r="CF931" s="116"/>
      <c r="CG931" s="116"/>
      <c r="CH931" s="116"/>
      <c r="CI931" s="116"/>
      <c r="CJ931" s="116"/>
      <c r="CK931" s="116"/>
      <c r="CL931" s="116"/>
      <c r="CM931" s="116"/>
      <c r="CN931" s="116"/>
      <c r="CO931" s="116"/>
      <c r="CP931" s="116"/>
      <c r="CQ931" s="116"/>
      <c r="CR931" s="116"/>
      <c r="CS931" s="116"/>
      <c r="CT931" s="116"/>
      <c r="CU931" s="116"/>
      <c r="CV931" s="116"/>
      <c r="CW931" s="116"/>
      <c r="CX931" s="116"/>
      <c r="CY931" s="116"/>
      <c r="CZ931" s="116"/>
      <c r="DA931" s="116"/>
      <c r="DB931" s="116"/>
      <c r="DC931" s="116"/>
      <c r="DD931" s="116"/>
      <c r="DE931" s="116"/>
      <c r="DF931" s="116"/>
      <c r="DG931" s="116"/>
      <c r="DH931" s="116"/>
      <c r="DI931" s="116"/>
      <c r="DJ931" s="116"/>
      <c r="DK931" s="116"/>
      <c r="DL931" s="116"/>
      <c r="DM931" s="116"/>
      <c r="DN931" s="116"/>
      <c r="DO931" s="116"/>
      <c r="DP931" s="116"/>
      <c r="DQ931" s="116"/>
      <c r="DR931" s="116"/>
      <c r="DS931" s="116"/>
      <c r="DT931" s="116"/>
      <c r="DU931" s="116"/>
      <c r="DV931" s="116"/>
      <c r="DW931" s="116"/>
      <c r="DX931" s="116"/>
      <c r="DY931" s="116"/>
      <c r="DZ931" s="116"/>
    </row>
    <row r="932" spans="1:130" x14ac:dyDescent="0.3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116"/>
      <c r="AE932" s="116"/>
      <c r="AF932" s="116"/>
      <c r="AG932" s="116"/>
      <c r="AH932" s="116"/>
      <c r="AI932" s="116"/>
      <c r="AJ932" s="116"/>
      <c r="AK932" s="116"/>
      <c r="AL932" s="116"/>
      <c r="AM932" s="116"/>
      <c r="AN932" s="116"/>
      <c r="AO932" s="116"/>
      <c r="AP932" s="116"/>
      <c r="AQ932" s="116"/>
      <c r="AR932" s="116"/>
      <c r="AS932" s="116"/>
      <c r="AT932" s="116"/>
      <c r="AU932" s="116"/>
      <c r="AV932" s="116"/>
      <c r="AW932" s="116"/>
      <c r="AX932" s="116"/>
      <c r="AY932" s="116"/>
      <c r="AZ932" s="116"/>
      <c r="BA932" s="116"/>
      <c r="BB932" s="116"/>
      <c r="BC932" s="116"/>
      <c r="BD932" s="116"/>
      <c r="BE932" s="116"/>
      <c r="BF932" s="116"/>
      <c r="BG932" s="116"/>
      <c r="BH932" s="116"/>
      <c r="BI932" s="116"/>
      <c r="BJ932" s="116"/>
      <c r="BK932" s="116"/>
      <c r="BL932" s="116"/>
      <c r="BM932" s="116"/>
      <c r="BN932" s="116"/>
      <c r="BO932" s="116"/>
      <c r="BP932" s="116"/>
      <c r="BQ932" s="116"/>
      <c r="BR932" s="116"/>
      <c r="BS932" s="116"/>
      <c r="BT932" s="116"/>
      <c r="BU932" s="116"/>
      <c r="BV932" s="116"/>
      <c r="BW932" s="116"/>
      <c r="BX932" s="116"/>
      <c r="BY932" s="116"/>
      <c r="BZ932" s="116"/>
      <c r="CA932" s="116"/>
      <c r="CB932" s="116"/>
      <c r="CC932" s="116"/>
      <c r="CD932" s="116"/>
      <c r="CE932" s="116"/>
      <c r="CF932" s="116"/>
      <c r="CG932" s="116"/>
      <c r="CH932" s="116"/>
      <c r="CI932" s="116"/>
      <c r="CJ932" s="116"/>
      <c r="CK932" s="116"/>
      <c r="CL932" s="116"/>
      <c r="CM932" s="116"/>
      <c r="CN932" s="116"/>
      <c r="CO932" s="116"/>
      <c r="CP932" s="116"/>
      <c r="CQ932" s="116"/>
      <c r="CR932" s="116"/>
      <c r="CS932" s="116"/>
      <c r="CT932" s="116"/>
      <c r="CU932" s="116"/>
      <c r="CV932" s="116"/>
      <c r="CW932" s="116"/>
      <c r="CX932" s="116"/>
      <c r="CY932" s="116"/>
      <c r="CZ932" s="116"/>
      <c r="DA932" s="116"/>
      <c r="DB932" s="116"/>
      <c r="DC932" s="116"/>
      <c r="DD932" s="116"/>
      <c r="DE932" s="116"/>
      <c r="DF932" s="116"/>
      <c r="DG932" s="116"/>
      <c r="DH932" s="116"/>
      <c r="DI932" s="116"/>
      <c r="DJ932" s="116"/>
      <c r="DK932" s="116"/>
      <c r="DL932" s="116"/>
      <c r="DM932" s="116"/>
      <c r="DN932" s="116"/>
      <c r="DO932" s="116"/>
      <c r="DP932" s="116"/>
      <c r="DQ932" s="116"/>
      <c r="DR932" s="116"/>
      <c r="DS932" s="116"/>
      <c r="DT932" s="116"/>
      <c r="DU932" s="116"/>
      <c r="DV932" s="116"/>
      <c r="DW932" s="116"/>
      <c r="DX932" s="116"/>
      <c r="DY932" s="116"/>
      <c r="DZ932" s="116"/>
    </row>
    <row r="933" spans="1:130" x14ac:dyDescent="0.3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116"/>
      <c r="AE933" s="116"/>
      <c r="AF933" s="116"/>
      <c r="AG933" s="116"/>
      <c r="AH933" s="116"/>
      <c r="AI933" s="116"/>
      <c r="AJ933" s="116"/>
      <c r="AK933" s="116"/>
      <c r="AL933" s="116"/>
      <c r="AM933" s="116"/>
      <c r="AN933" s="116"/>
      <c r="AO933" s="116"/>
      <c r="AP933" s="116"/>
      <c r="AQ933" s="116"/>
      <c r="AR933" s="116"/>
      <c r="AS933" s="116"/>
      <c r="AT933" s="116"/>
      <c r="AU933" s="116"/>
      <c r="AV933" s="116"/>
      <c r="AW933" s="116"/>
      <c r="AX933" s="116"/>
      <c r="AY933" s="116"/>
      <c r="AZ933" s="116"/>
      <c r="BA933" s="116"/>
      <c r="BB933" s="116"/>
      <c r="BC933" s="116"/>
      <c r="BD933" s="116"/>
      <c r="BE933" s="116"/>
      <c r="BF933" s="116"/>
      <c r="BG933" s="116"/>
      <c r="BH933" s="116"/>
      <c r="BI933" s="116"/>
      <c r="BJ933" s="116"/>
      <c r="BK933" s="116"/>
      <c r="BL933" s="116"/>
      <c r="BM933" s="116"/>
      <c r="BN933" s="116"/>
      <c r="BO933" s="116"/>
      <c r="BP933" s="116"/>
      <c r="BQ933" s="116"/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6"/>
      <c r="CB933" s="116"/>
      <c r="CC933" s="116"/>
      <c r="CD933" s="116"/>
      <c r="CE933" s="116"/>
      <c r="CF933" s="116"/>
      <c r="CG933" s="116"/>
      <c r="CH933" s="116"/>
      <c r="CI933" s="116"/>
      <c r="CJ933" s="116"/>
      <c r="CK933" s="116"/>
      <c r="CL933" s="116"/>
      <c r="CM933" s="116"/>
      <c r="CN933" s="116"/>
      <c r="CO933" s="116"/>
      <c r="CP933" s="116"/>
      <c r="CQ933" s="116"/>
      <c r="CR933" s="116"/>
      <c r="CS933" s="116"/>
      <c r="CT933" s="116"/>
      <c r="CU933" s="116"/>
      <c r="CV933" s="116"/>
      <c r="CW933" s="116"/>
      <c r="CX933" s="116"/>
      <c r="CY933" s="116"/>
      <c r="CZ933" s="116"/>
      <c r="DA933" s="116"/>
      <c r="DB933" s="116"/>
      <c r="DC933" s="116"/>
      <c r="DD933" s="116"/>
      <c r="DE933" s="116"/>
      <c r="DF933" s="116"/>
      <c r="DG933" s="116"/>
      <c r="DH933" s="116"/>
      <c r="DI933" s="116"/>
      <c r="DJ933" s="116"/>
      <c r="DK933" s="116"/>
      <c r="DL933" s="116"/>
      <c r="DM933" s="116"/>
      <c r="DN933" s="116"/>
      <c r="DO933" s="116"/>
      <c r="DP933" s="116"/>
      <c r="DQ933" s="116"/>
      <c r="DR933" s="116"/>
      <c r="DS933" s="116"/>
      <c r="DT933" s="116"/>
      <c r="DU933" s="116"/>
      <c r="DV933" s="116"/>
      <c r="DW933" s="116"/>
      <c r="DX933" s="116"/>
      <c r="DY933" s="116"/>
      <c r="DZ933" s="116"/>
    </row>
    <row r="934" spans="1:130" x14ac:dyDescent="0.3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116"/>
      <c r="AE934" s="116"/>
      <c r="AF934" s="116"/>
      <c r="AG934" s="116"/>
      <c r="AH934" s="116"/>
      <c r="AI934" s="116"/>
      <c r="AJ934" s="116"/>
      <c r="AK934" s="116"/>
      <c r="AL934" s="116"/>
      <c r="AM934" s="116"/>
      <c r="AN934" s="116"/>
      <c r="AO934" s="116"/>
      <c r="AP934" s="116"/>
      <c r="AQ934" s="116"/>
      <c r="AR934" s="116"/>
      <c r="AS934" s="116"/>
      <c r="AT934" s="116"/>
      <c r="AU934" s="116"/>
      <c r="AV934" s="116"/>
      <c r="AW934" s="116"/>
      <c r="AX934" s="116"/>
      <c r="AY934" s="116"/>
      <c r="AZ934" s="116"/>
      <c r="BA934" s="116"/>
      <c r="BB934" s="116"/>
      <c r="BC934" s="116"/>
      <c r="BD934" s="116"/>
      <c r="BE934" s="116"/>
      <c r="BF934" s="116"/>
      <c r="BG934" s="116"/>
      <c r="BH934" s="116"/>
      <c r="BI934" s="116"/>
      <c r="BJ934" s="116"/>
      <c r="BK934" s="116"/>
      <c r="BL934" s="116"/>
      <c r="BM934" s="116"/>
      <c r="BN934" s="116"/>
      <c r="BO934" s="116"/>
      <c r="BP934" s="116"/>
      <c r="BQ934" s="116"/>
      <c r="BR934" s="116"/>
      <c r="BS934" s="116"/>
      <c r="BT934" s="116"/>
      <c r="BU934" s="116"/>
      <c r="BV934" s="116"/>
      <c r="BW934" s="116"/>
      <c r="BX934" s="116"/>
      <c r="BY934" s="116"/>
      <c r="BZ934" s="116"/>
      <c r="CA934" s="116"/>
      <c r="CB934" s="116"/>
      <c r="CC934" s="116"/>
      <c r="CD934" s="116"/>
      <c r="CE934" s="116"/>
      <c r="CF934" s="116"/>
      <c r="CG934" s="116"/>
      <c r="CH934" s="116"/>
      <c r="CI934" s="116"/>
      <c r="CJ934" s="116"/>
      <c r="CK934" s="116"/>
      <c r="CL934" s="116"/>
      <c r="CM934" s="116"/>
      <c r="CN934" s="116"/>
      <c r="CO934" s="116"/>
      <c r="CP934" s="116"/>
      <c r="CQ934" s="116"/>
      <c r="CR934" s="116"/>
      <c r="CS934" s="116"/>
      <c r="CT934" s="116"/>
      <c r="CU934" s="116"/>
      <c r="CV934" s="116"/>
      <c r="CW934" s="116"/>
      <c r="CX934" s="116"/>
      <c r="CY934" s="116"/>
      <c r="CZ934" s="116"/>
      <c r="DA934" s="116"/>
      <c r="DB934" s="116"/>
      <c r="DC934" s="116"/>
      <c r="DD934" s="116"/>
      <c r="DE934" s="116"/>
      <c r="DF934" s="116"/>
      <c r="DG934" s="116"/>
      <c r="DH934" s="116"/>
      <c r="DI934" s="116"/>
      <c r="DJ934" s="116"/>
      <c r="DK934" s="116"/>
      <c r="DL934" s="116"/>
      <c r="DM934" s="116"/>
      <c r="DN934" s="116"/>
      <c r="DO934" s="116"/>
      <c r="DP934" s="116"/>
      <c r="DQ934" s="116"/>
      <c r="DR934" s="116"/>
      <c r="DS934" s="116"/>
      <c r="DT934" s="116"/>
      <c r="DU934" s="116"/>
      <c r="DV934" s="116"/>
      <c r="DW934" s="116"/>
      <c r="DX934" s="116"/>
      <c r="DY934" s="116"/>
      <c r="DZ934" s="116"/>
    </row>
    <row r="935" spans="1:130" x14ac:dyDescent="0.3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116"/>
      <c r="AE935" s="116"/>
      <c r="AF935" s="116"/>
      <c r="AG935" s="116"/>
      <c r="AH935" s="116"/>
      <c r="AI935" s="116"/>
      <c r="AJ935" s="116"/>
      <c r="AK935" s="116"/>
      <c r="AL935" s="116"/>
      <c r="AM935" s="116"/>
      <c r="AN935" s="116"/>
      <c r="AO935" s="116"/>
      <c r="AP935" s="116"/>
      <c r="AQ935" s="116"/>
      <c r="AR935" s="116"/>
      <c r="AS935" s="116"/>
      <c r="AT935" s="116"/>
      <c r="AU935" s="116"/>
      <c r="AV935" s="116"/>
      <c r="AW935" s="116"/>
      <c r="AX935" s="116"/>
      <c r="AY935" s="116"/>
      <c r="AZ935" s="116"/>
      <c r="BA935" s="116"/>
      <c r="BB935" s="116"/>
      <c r="BC935" s="116"/>
      <c r="BD935" s="116"/>
      <c r="BE935" s="116"/>
      <c r="BF935" s="116"/>
      <c r="BG935" s="116"/>
      <c r="BH935" s="116"/>
      <c r="BI935" s="116"/>
      <c r="BJ935" s="116"/>
      <c r="BK935" s="116"/>
      <c r="BL935" s="116"/>
      <c r="BM935" s="116"/>
      <c r="BN935" s="116"/>
      <c r="BO935" s="116"/>
      <c r="BP935" s="116"/>
      <c r="BQ935" s="116"/>
      <c r="BR935" s="116"/>
      <c r="BS935" s="116"/>
      <c r="BT935" s="116"/>
      <c r="BU935" s="116"/>
      <c r="BV935" s="116"/>
      <c r="BW935" s="116"/>
      <c r="BX935" s="116"/>
      <c r="BY935" s="116"/>
      <c r="BZ935" s="116"/>
      <c r="CA935" s="116"/>
      <c r="CB935" s="116"/>
      <c r="CC935" s="116"/>
      <c r="CD935" s="116"/>
      <c r="CE935" s="116"/>
      <c r="CF935" s="116"/>
      <c r="CG935" s="116"/>
      <c r="CH935" s="116"/>
      <c r="CI935" s="116"/>
      <c r="CJ935" s="116"/>
      <c r="CK935" s="116"/>
      <c r="CL935" s="116"/>
      <c r="CM935" s="116"/>
      <c r="CN935" s="116"/>
      <c r="CO935" s="116"/>
      <c r="CP935" s="116"/>
      <c r="CQ935" s="116"/>
      <c r="CR935" s="116"/>
      <c r="CS935" s="116"/>
      <c r="CT935" s="116"/>
      <c r="CU935" s="116"/>
      <c r="CV935" s="116"/>
      <c r="CW935" s="116"/>
      <c r="CX935" s="116"/>
      <c r="CY935" s="116"/>
      <c r="CZ935" s="116"/>
      <c r="DA935" s="116"/>
      <c r="DB935" s="116"/>
      <c r="DC935" s="116"/>
      <c r="DD935" s="116"/>
      <c r="DE935" s="116"/>
      <c r="DF935" s="116"/>
      <c r="DG935" s="116"/>
      <c r="DH935" s="116"/>
      <c r="DI935" s="116"/>
      <c r="DJ935" s="116"/>
      <c r="DK935" s="116"/>
      <c r="DL935" s="116"/>
      <c r="DM935" s="116"/>
      <c r="DN935" s="116"/>
      <c r="DO935" s="116"/>
      <c r="DP935" s="116"/>
      <c r="DQ935" s="116"/>
      <c r="DR935" s="116"/>
      <c r="DS935" s="116"/>
      <c r="DT935" s="116"/>
      <c r="DU935" s="116"/>
      <c r="DV935" s="116"/>
      <c r="DW935" s="116"/>
      <c r="DX935" s="116"/>
      <c r="DY935" s="116"/>
      <c r="DZ935" s="116"/>
    </row>
    <row r="936" spans="1:130" x14ac:dyDescent="0.3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116"/>
      <c r="AE936" s="116"/>
      <c r="AF936" s="116"/>
      <c r="AG936" s="116"/>
      <c r="AH936" s="116"/>
      <c r="AI936" s="116"/>
      <c r="AJ936" s="116"/>
      <c r="AK936" s="116"/>
      <c r="AL936" s="116"/>
      <c r="AM936" s="116"/>
      <c r="AN936" s="116"/>
      <c r="AO936" s="116"/>
      <c r="AP936" s="116"/>
      <c r="AQ936" s="116"/>
      <c r="AR936" s="116"/>
      <c r="AS936" s="116"/>
      <c r="AT936" s="116"/>
      <c r="AU936" s="116"/>
      <c r="AV936" s="116"/>
      <c r="AW936" s="116"/>
      <c r="AX936" s="116"/>
      <c r="AY936" s="116"/>
      <c r="AZ936" s="116"/>
      <c r="BA936" s="116"/>
      <c r="BB936" s="116"/>
      <c r="BC936" s="116"/>
      <c r="BD936" s="116"/>
      <c r="BE936" s="116"/>
      <c r="BF936" s="116"/>
      <c r="BG936" s="116"/>
      <c r="BH936" s="116"/>
      <c r="BI936" s="116"/>
      <c r="BJ936" s="116"/>
      <c r="BK936" s="116"/>
      <c r="BL936" s="116"/>
      <c r="BM936" s="116"/>
      <c r="BN936" s="116"/>
      <c r="BO936" s="116"/>
      <c r="BP936" s="116"/>
      <c r="BQ936" s="116"/>
      <c r="BR936" s="116"/>
      <c r="BS936" s="116"/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</row>
    <row r="937" spans="1:130" x14ac:dyDescent="0.3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116"/>
      <c r="AE937" s="116"/>
      <c r="AF937" s="116"/>
      <c r="AG937" s="116"/>
      <c r="AH937" s="116"/>
      <c r="AI937" s="116"/>
      <c r="AJ937" s="116"/>
      <c r="AK937" s="116"/>
      <c r="AL937" s="116"/>
      <c r="AM937" s="116"/>
      <c r="AN937" s="116"/>
      <c r="AO937" s="116"/>
      <c r="AP937" s="116"/>
      <c r="AQ937" s="116"/>
      <c r="AR937" s="116"/>
      <c r="AS937" s="116"/>
      <c r="AT937" s="116"/>
      <c r="AU937" s="116"/>
      <c r="AV937" s="116"/>
      <c r="AW937" s="116"/>
      <c r="AX937" s="116"/>
      <c r="AY937" s="116"/>
      <c r="AZ937" s="116"/>
      <c r="BA937" s="116"/>
      <c r="BB937" s="116"/>
      <c r="BC937" s="116"/>
      <c r="BD937" s="116"/>
      <c r="BE937" s="116"/>
      <c r="BF937" s="116"/>
      <c r="BG937" s="116"/>
      <c r="BH937" s="116"/>
      <c r="BI937" s="116"/>
      <c r="BJ937" s="116"/>
      <c r="BK937" s="116"/>
      <c r="BL937" s="116"/>
      <c r="BM937" s="116"/>
      <c r="BN937" s="116"/>
      <c r="BO937" s="116"/>
      <c r="BP937" s="116"/>
      <c r="BQ937" s="116"/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</row>
    <row r="938" spans="1:130" x14ac:dyDescent="0.3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116"/>
      <c r="AE938" s="116"/>
      <c r="AF938" s="116"/>
      <c r="AG938" s="116"/>
      <c r="AH938" s="116"/>
      <c r="AI938" s="116"/>
      <c r="AJ938" s="116"/>
      <c r="AK938" s="116"/>
      <c r="AL938" s="116"/>
      <c r="AM938" s="116"/>
      <c r="AN938" s="116"/>
      <c r="AO938" s="116"/>
      <c r="AP938" s="116"/>
      <c r="AQ938" s="116"/>
      <c r="AR938" s="116"/>
      <c r="AS938" s="116"/>
      <c r="AT938" s="116"/>
      <c r="AU938" s="116"/>
      <c r="AV938" s="116"/>
      <c r="AW938" s="116"/>
      <c r="AX938" s="116"/>
      <c r="AY938" s="116"/>
      <c r="AZ938" s="116"/>
      <c r="BA938" s="116"/>
      <c r="BB938" s="116"/>
      <c r="BC938" s="116"/>
      <c r="BD938" s="116"/>
      <c r="BE938" s="116"/>
      <c r="BF938" s="116"/>
      <c r="BG938" s="116"/>
      <c r="BH938" s="116"/>
      <c r="BI938" s="116"/>
      <c r="BJ938" s="116"/>
      <c r="BK938" s="116"/>
      <c r="BL938" s="116"/>
      <c r="BM938" s="116"/>
      <c r="BN938" s="116"/>
      <c r="BO938" s="116"/>
      <c r="BP938" s="116"/>
      <c r="BQ938" s="116"/>
      <c r="BR938" s="116"/>
      <c r="BS938" s="116"/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</row>
    <row r="939" spans="1:130" x14ac:dyDescent="0.3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116"/>
      <c r="AE939" s="116"/>
      <c r="AF939" s="116"/>
      <c r="AG939" s="116"/>
      <c r="AH939" s="116"/>
      <c r="AI939" s="116"/>
      <c r="AJ939" s="116"/>
      <c r="AK939" s="116"/>
      <c r="AL939" s="116"/>
      <c r="AM939" s="116"/>
      <c r="AN939" s="116"/>
      <c r="AO939" s="116"/>
      <c r="AP939" s="116"/>
      <c r="AQ939" s="116"/>
      <c r="AR939" s="116"/>
      <c r="AS939" s="116"/>
      <c r="AT939" s="116"/>
      <c r="AU939" s="116"/>
      <c r="AV939" s="116"/>
      <c r="AW939" s="116"/>
      <c r="AX939" s="116"/>
      <c r="AY939" s="116"/>
      <c r="AZ939" s="116"/>
      <c r="BA939" s="116"/>
      <c r="BB939" s="116"/>
      <c r="BC939" s="116"/>
      <c r="BD939" s="116"/>
      <c r="BE939" s="116"/>
      <c r="BF939" s="116"/>
      <c r="BG939" s="116"/>
      <c r="BH939" s="116"/>
      <c r="BI939" s="116"/>
      <c r="BJ939" s="116"/>
      <c r="BK939" s="116"/>
      <c r="BL939" s="116"/>
      <c r="BM939" s="116"/>
      <c r="BN939" s="116"/>
      <c r="BO939" s="116"/>
      <c r="BP939" s="116"/>
      <c r="BQ939" s="116"/>
      <c r="BR939" s="116"/>
      <c r="BS939" s="116"/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</row>
    <row r="940" spans="1:130" x14ac:dyDescent="0.3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116"/>
      <c r="AE940" s="116"/>
      <c r="AF940" s="116"/>
      <c r="AG940" s="116"/>
      <c r="AH940" s="116"/>
      <c r="AI940" s="116"/>
      <c r="AJ940" s="116"/>
      <c r="AK940" s="116"/>
      <c r="AL940" s="116"/>
      <c r="AM940" s="116"/>
      <c r="AN940" s="116"/>
      <c r="AO940" s="116"/>
      <c r="AP940" s="116"/>
      <c r="AQ940" s="116"/>
      <c r="AR940" s="116"/>
      <c r="AS940" s="116"/>
      <c r="AT940" s="116"/>
      <c r="AU940" s="116"/>
      <c r="AV940" s="116"/>
      <c r="AW940" s="116"/>
      <c r="AX940" s="116"/>
      <c r="AY940" s="116"/>
      <c r="AZ940" s="116"/>
      <c r="BA940" s="116"/>
      <c r="BB940" s="116"/>
      <c r="BC940" s="116"/>
      <c r="BD940" s="116"/>
      <c r="BE940" s="116"/>
      <c r="BF940" s="116"/>
      <c r="BG940" s="116"/>
      <c r="BH940" s="116"/>
      <c r="BI940" s="116"/>
      <c r="BJ940" s="116"/>
      <c r="BK940" s="116"/>
      <c r="BL940" s="116"/>
      <c r="BM940" s="116"/>
      <c r="BN940" s="116"/>
      <c r="BO940" s="116"/>
      <c r="BP940" s="116"/>
      <c r="BQ940" s="116"/>
      <c r="BR940" s="116"/>
      <c r="BS940" s="116"/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</row>
    <row r="941" spans="1:130" x14ac:dyDescent="0.3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6"/>
      <c r="AR941" s="116"/>
      <c r="AS941" s="116"/>
      <c r="AT941" s="116"/>
      <c r="AU941" s="116"/>
      <c r="AV941" s="116"/>
      <c r="AW941" s="116"/>
      <c r="AX941" s="116"/>
      <c r="AY941" s="116"/>
      <c r="AZ941" s="116"/>
      <c r="BA941" s="116"/>
      <c r="BB941" s="116"/>
      <c r="BC941" s="116"/>
      <c r="BD941" s="116"/>
      <c r="BE941" s="116"/>
      <c r="BF941" s="116"/>
      <c r="BG941" s="116"/>
      <c r="BH941" s="116"/>
      <c r="BI941" s="116"/>
      <c r="BJ941" s="116"/>
      <c r="BK941" s="116"/>
      <c r="BL941" s="116"/>
      <c r="BM941" s="116"/>
      <c r="BN941" s="116"/>
      <c r="BO941" s="116"/>
      <c r="BP941" s="116"/>
      <c r="BQ941" s="116"/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</row>
    <row r="942" spans="1:130" x14ac:dyDescent="0.3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116"/>
      <c r="AE942" s="116"/>
      <c r="AF942" s="116"/>
      <c r="AG942" s="116"/>
      <c r="AH942" s="116"/>
      <c r="AI942" s="116"/>
      <c r="AJ942" s="116"/>
      <c r="AK942" s="116"/>
      <c r="AL942" s="116"/>
      <c r="AM942" s="116"/>
      <c r="AN942" s="116"/>
      <c r="AO942" s="116"/>
      <c r="AP942" s="116"/>
      <c r="AQ942" s="116"/>
      <c r="AR942" s="116"/>
      <c r="AS942" s="116"/>
      <c r="AT942" s="116"/>
      <c r="AU942" s="116"/>
      <c r="AV942" s="116"/>
      <c r="AW942" s="116"/>
      <c r="AX942" s="116"/>
      <c r="AY942" s="116"/>
      <c r="AZ942" s="116"/>
      <c r="BA942" s="116"/>
      <c r="BB942" s="116"/>
      <c r="BC942" s="116"/>
      <c r="BD942" s="116"/>
      <c r="BE942" s="116"/>
      <c r="BF942" s="116"/>
      <c r="BG942" s="116"/>
      <c r="BH942" s="116"/>
      <c r="BI942" s="116"/>
      <c r="BJ942" s="116"/>
      <c r="BK942" s="116"/>
      <c r="BL942" s="116"/>
      <c r="BM942" s="116"/>
      <c r="BN942" s="116"/>
      <c r="BO942" s="116"/>
      <c r="BP942" s="116"/>
      <c r="BQ942" s="116"/>
      <c r="BR942" s="116"/>
      <c r="BS942" s="116"/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</row>
    <row r="943" spans="1:130" x14ac:dyDescent="0.3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116"/>
      <c r="AE943" s="116"/>
      <c r="AF943" s="116"/>
      <c r="AG943" s="116"/>
      <c r="AH943" s="116"/>
      <c r="AI943" s="116"/>
      <c r="AJ943" s="116"/>
      <c r="AK943" s="116"/>
      <c r="AL943" s="116"/>
      <c r="AM943" s="116"/>
      <c r="AN943" s="116"/>
      <c r="AO943" s="116"/>
      <c r="AP943" s="116"/>
      <c r="AQ943" s="116"/>
      <c r="AR943" s="116"/>
      <c r="AS943" s="116"/>
      <c r="AT943" s="116"/>
      <c r="AU943" s="116"/>
      <c r="AV943" s="116"/>
      <c r="AW943" s="116"/>
      <c r="AX943" s="116"/>
      <c r="AY943" s="116"/>
      <c r="AZ943" s="116"/>
      <c r="BA943" s="116"/>
      <c r="BB943" s="116"/>
      <c r="BC943" s="116"/>
      <c r="BD943" s="116"/>
      <c r="BE943" s="116"/>
      <c r="BF943" s="116"/>
      <c r="BG943" s="116"/>
      <c r="BH943" s="116"/>
      <c r="BI943" s="116"/>
      <c r="BJ943" s="116"/>
      <c r="BK943" s="116"/>
      <c r="BL943" s="116"/>
      <c r="BM943" s="116"/>
      <c r="BN943" s="116"/>
      <c r="BO943" s="116"/>
      <c r="BP943" s="116"/>
      <c r="BQ943" s="116"/>
      <c r="BR943" s="116"/>
      <c r="BS943" s="116"/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</row>
    <row r="944" spans="1:130" x14ac:dyDescent="0.3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116"/>
      <c r="AE944" s="116"/>
      <c r="AF944" s="116"/>
      <c r="AG944" s="116"/>
      <c r="AH944" s="116"/>
      <c r="AI944" s="116"/>
      <c r="AJ944" s="116"/>
      <c r="AK944" s="116"/>
      <c r="AL944" s="116"/>
      <c r="AM944" s="116"/>
      <c r="AN944" s="116"/>
      <c r="AO944" s="116"/>
      <c r="AP944" s="116"/>
      <c r="AQ944" s="116"/>
      <c r="AR944" s="116"/>
      <c r="AS944" s="116"/>
      <c r="AT944" s="116"/>
      <c r="AU944" s="116"/>
      <c r="AV944" s="116"/>
      <c r="AW944" s="116"/>
      <c r="AX944" s="116"/>
      <c r="AY944" s="116"/>
      <c r="AZ944" s="116"/>
      <c r="BA944" s="116"/>
      <c r="BB944" s="116"/>
      <c r="BC944" s="116"/>
      <c r="BD944" s="116"/>
      <c r="BE944" s="116"/>
      <c r="BF944" s="116"/>
      <c r="BG944" s="116"/>
      <c r="BH944" s="116"/>
      <c r="BI944" s="116"/>
      <c r="BJ944" s="116"/>
      <c r="BK944" s="116"/>
      <c r="BL944" s="116"/>
      <c r="BM944" s="116"/>
      <c r="BN944" s="116"/>
      <c r="BO944" s="116"/>
      <c r="BP944" s="116"/>
      <c r="BQ944" s="116"/>
      <c r="BR944" s="116"/>
      <c r="BS944" s="116"/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</row>
    <row r="945" spans="1:130" x14ac:dyDescent="0.3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  <c r="AY945" s="116"/>
      <c r="AZ945" s="116"/>
      <c r="BA945" s="116"/>
      <c r="BB945" s="116"/>
      <c r="BC945" s="116"/>
      <c r="BD945" s="116"/>
      <c r="BE945" s="116"/>
      <c r="BF945" s="116"/>
      <c r="BG945" s="116"/>
      <c r="BH945" s="116"/>
      <c r="BI945" s="116"/>
      <c r="BJ945" s="116"/>
      <c r="BK945" s="116"/>
      <c r="BL945" s="116"/>
      <c r="BM945" s="116"/>
      <c r="BN945" s="116"/>
      <c r="BO945" s="116"/>
      <c r="BP945" s="116"/>
      <c r="BQ945" s="116"/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</row>
    <row r="946" spans="1:130" x14ac:dyDescent="0.3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116"/>
      <c r="AE946" s="116"/>
      <c r="AF946" s="116"/>
      <c r="AG946" s="116"/>
      <c r="AH946" s="116"/>
      <c r="AI946" s="116"/>
      <c r="AJ946" s="116"/>
      <c r="AK946" s="116"/>
      <c r="AL946" s="116"/>
      <c r="AM946" s="116"/>
      <c r="AN946" s="116"/>
      <c r="AO946" s="116"/>
      <c r="AP946" s="116"/>
      <c r="AQ946" s="116"/>
      <c r="AR946" s="116"/>
      <c r="AS946" s="116"/>
      <c r="AT946" s="116"/>
      <c r="AU946" s="116"/>
      <c r="AV946" s="116"/>
      <c r="AW946" s="116"/>
      <c r="AX946" s="116"/>
      <c r="AY946" s="116"/>
      <c r="AZ946" s="116"/>
      <c r="BA946" s="116"/>
      <c r="BB946" s="116"/>
      <c r="BC946" s="116"/>
      <c r="BD946" s="116"/>
      <c r="BE946" s="116"/>
      <c r="BF946" s="116"/>
      <c r="BG946" s="116"/>
      <c r="BH946" s="116"/>
      <c r="BI946" s="116"/>
      <c r="BJ946" s="116"/>
      <c r="BK946" s="116"/>
      <c r="BL946" s="116"/>
      <c r="BM946" s="116"/>
      <c r="BN946" s="116"/>
      <c r="BO946" s="116"/>
      <c r="BP946" s="116"/>
      <c r="BQ946" s="116"/>
      <c r="BR946" s="116"/>
      <c r="BS946" s="116"/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</row>
    <row r="947" spans="1:130" x14ac:dyDescent="0.3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116"/>
      <c r="AE947" s="116"/>
      <c r="AF947" s="116"/>
      <c r="AG947" s="116"/>
      <c r="AH947" s="116"/>
      <c r="AI947" s="116"/>
      <c r="AJ947" s="116"/>
      <c r="AK947" s="116"/>
      <c r="AL947" s="116"/>
      <c r="AM947" s="116"/>
      <c r="AN947" s="116"/>
      <c r="AO947" s="116"/>
      <c r="AP947" s="116"/>
      <c r="AQ947" s="116"/>
      <c r="AR947" s="116"/>
      <c r="AS947" s="116"/>
      <c r="AT947" s="116"/>
      <c r="AU947" s="116"/>
      <c r="AV947" s="116"/>
      <c r="AW947" s="116"/>
      <c r="AX947" s="116"/>
      <c r="AY947" s="116"/>
      <c r="AZ947" s="116"/>
      <c r="BA947" s="116"/>
      <c r="BB947" s="116"/>
      <c r="BC947" s="116"/>
      <c r="BD947" s="116"/>
      <c r="BE947" s="116"/>
      <c r="BF947" s="116"/>
      <c r="BG947" s="116"/>
      <c r="BH947" s="116"/>
      <c r="BI947" s="116"/>
      <c r="BJ947" s="116"/>
      <c r="BK947" s="116"/>
      <c r="BL947" s="116"/>
      <c r="BM947" s="116"/>
      <c r="BN947" s="116"/>
      <c r="BO947" s="116"/>
      <c r="BP947" s="116"/>
      <c r="BQ947" s="116"/>
      <c r="BR947" s="116"/>
      <c r="BS947" s="116"/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</row>
    <row r="948" spans="1:130" x14ac:dyDescent="0.3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116"/>
      <c r="AE948" s="116"/>
      <c r="AF948" s="116"/>
      <c r="AG948" s="116"/>
      <c r="AH948" s="116"/>
      <c r="AI948" s="116"/>
      <c r="AJ948" s="116"/>
      <c r="AK948" s="116"/>
      <c r="AL948" s="116"/>
      <c r="AM948" s="116"/>
      <c r="AN948" s="116"/>
      <c r="AO948" s="116"/>
      <c r="AP948" s="116"/>
      <c r="AQ948" s="116"/>
      <c r="AR948" s="116"/>
      <c r="AS948" s="116"/>
      <c r="AT948" s="116"/>
      <c r="AU948" s="116"/>
      <c r="AV948" s="116"/>
      <c r="AW948" s="116"/>
      <c r="AX948" s="116"/>
      <c r="AY948" s="116"/>
      <c r="AZ948" s="116"/>
      <c r="BA948" s="116"/>
      <c r="BB948" s="116"/>
      <c r="BC948" s="116"/>
      <c r="BD948" s="116"/>
      <c r="BE948" s="116"/>
      <c r="BF948" s="116"/>
      <c r="BG948" s="116"/>
      <c r="BH948" s="116"/>
      <c r="BI948" s="116"/>
      <c r="BJ948" s="116"/>
      <c r="BK948" s="116"/>
      <c r="BL948" s="116"/>
      <c r="BM948" s="116"/>
      <c r="BN948" s="116"/>
      <c r="BO948" s="116"/>
      <c r="BP948" s="116"/>
      <c r="BQ948" s="116"/>
      <c r="BR948" s="116"/>
      <c r="BS948" s="116"/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</row>
    <row r="949" spans="1:130" x14ac:dyDescent="0.3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116"/>
      <c r="AE949" s="116"/>
      <c r="AF949" s="116"/>
      <c r="AG949" s="116"/>
      <c r="AH949" s="116"/>
      <c r="AI949" s="116"/>
      <c r="AJ949" s="116"/>
      <c r="AK949" s="116"/>
      <c r="AL949" s="116"/>
      <c r="AM949" s="116"/>
      <c r="AN949" s="116"/>
      <c r="AO949" s="116"/>
      <c r="AP949" s="116"/>
      <c r="AQ949" s="116"/>
      <c r="AR949" s="116"/>
      <c r="AS949" s="116"/>
      <c r="AT949" s="116"/>
      <c r="AU949" s="116"/>
      <c r="AV949" s="116"/>
      <c r="AW949" s="116"/>
      <c r="AX949" s="116"/>
      <c r="AY949" s="116"/>
      <c r="AZ949" s="116"/>
      <c r="BA949" s="116"/>
      <c r="BB949" s="116"/>
      <c r="BC949" s="116"/>
      <c r="BD949" s="116"/>
      <c r="BE949" s="116"/>
      <c r="BF949" s="116"/>
      <c r="BG949" s="116"/>
      <c r="BH949" s="116"/>
      <c r="BI949" s="116"/>
      <c r="BJ949" s="116"/>
      <c r="BK949" s="116"/>
      <c r="BL949" s="116"/>
      <c r="BM949" s="116"/>
      <c r="BN949" s="116"/>
      <c r="BO949" s="116"/>
      <c r="BP949" s="116"/>
      <c r="BQ949" s="116"/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</row>
    <row r="950" spans="1:130" x14ac:dyDescent="0.3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116"/>
      <c r="AE950" s="116"/>
      <c r="AF950" s="116"/>
      <c r="AG950" s="116"/>
      <c r="AH950" s="116"/>
      <c r="AI950" s="116"/>
      <c r="AJ950" s="116"/>
      <c r="AK950" s="116"/>
      <c r="AL950" s="116"/>
      <c r="AM950" s="116"/>
      <c r="AN950" s="116"/>
      <c r="AO950" s="116"/>
      <c r="AP950" s="116"/>
      <c r="AQ950" s="116"/>
      <c r="AR950" s="116"/>
      <c r="AS950" s="116"/>
      <c r="AT950" s="116"/>
      <c r="AU950" s="116"/>
      <c r="AV950" s="116"/>
      <c r="AW950" s="116"/>
      <c r="AX950" s="116"/>
      <c r="AY950" s="116"/>
      <c r="AZ950" s="116"/>
      <c r="BA950" s="116"/>
      <c r="BB950" s="116"/>
      <c r="BC950" s="116"/>
      <c r="BD950" s="116"/>
      <c r="BE950" s="116"/>
      <c r="BF950" s="116"/>
      <c r="BG950" s="116"/>
      <c r="BH950" s="116"/>
      <c r="BI950" s="116"/>
      <c r="BJ950" s="116"/>
      <c r="BK950" s="116"/>
      <c r="BL950" s="116"/>
      <c r="BM950" s="116"/>
      <c r="BN950" s="116"/>
      <c r="BO950" s="116"/>
      <c r="BP950" s="116"/>
      <c r="BQ950" s="116"/>
      <c r="BR950" s="116"/>
      <c r="BS950" s="116"/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</row>
    <row r="951" spans="1:130" x14ac:dyDescent="0.3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116"/>
      <c r="AE951" s="116"/>
      <c r="AF951" s="116"/>
      <c r="AG951" s="116"/>
      <c r="AH951" s="116"/>
      <c r="AI951" s="116"/>
      <c r="AJ951" s="116"/>
      <c r="AK951" s="116"/>
      <c r="AL951" s="116"/>
      <c r="AM951" s="116"/>
      <c r="AN951" s="116"/>
      <c r="AO951" s="116"/>
      <c r="AP951" s="116"/>
      <c r="AQ951" s="116"/>
      <c r="AR951" s="116"/>
      <c r="AS951" s="116"/>
      <c r="AT951" s="116"/>
      <c r="AU951" s="116"/>
      <c r="AV951" s="116"/>
      <c r="AW951" s="116"/>
      <c r="AX951" s="116"/>
      <c r="AY951" s="116"/>
      <c r="AZ951" s="116"/>
      <c r="BA951" s="116"/>
      <c r="BB951" s="116"/>
      <c r="BC951" s="116"/>
      <c r="BD951" s="116"/>
      <c r="BE951" s="116"/>
      <c r="BF951" s="116"/>
      <c r="BG951" s="116"/>
      <c r="BH951" s="116"/>
      <c r="BI951" s="116"/>
      <c r="BJ951" s="116"/>
      <c r="BK951" s="116"/>
      <c r="BL951" s="116"/>
      <c r="BM951" s="116"/>
      <c r="BN951" s="116"/>
      <c r="BO951" s="116"/>
      <c r="BP951" s="116"/>
      <c r="BQ951" s="116"/>
      <c r="BR951" s="116"/>
      <c r="BS951" s="116"/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</row>
    <row r="952" spans="1:130" x14ac:dyDescent="0.3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116"/>
      <c r="AE952" s="116"/>
      <c r="AF952" s="116"/>
      <c r="AG952" s="116"/>
      <c r="AH952" s="116"/>
      <c r="AI952" s="116"/>
      <c r="AJ952" s="116"/>
      <c r="AK952" s="116"/>
      <c r="AL952" s="116"/>
      <c r="AM952" s="116"/>
      <c r="AN952" s="116"/>
      <c r="AO952" s="116"/>
      <c r="AP952" s="116"/>
      <c r="AQ952" s="116"/>
      <c r="AR952" s="116"/>
      <c r="AS952" s="116"/>
      <c r="AT952" s="116"/>
      <c r="AU952" s="116"/>
      <c r="AV952" s="116"/>
      <c r="AW952" s="116"/>
      <c r="AX952" s="116"/>
      <c r="AY952" s="116"/>
      <c r="AZ952" s="116"/>
      <c r="BA952" s="116"/>
      <c r="BB952" s="116"/>
      <c r="BC952" s="116"/>
      <c r="BD952" s="116"/>
      <c r="BE952" s="116"/>
      <c r="BF952" s="116"/>
      <c r="BG952" s="116"/>
      <c r="BH952" s="116"/>
      <c r="BI952" s="116"/>
      <c r="BJ952" s="116"/>
      <c r="BK952" s="116"/>
      <c r="BL952" s="116"/>
      <c r="BM952" s="116"/>
      <c r="BN952" s="116"/>
      <c r="BO952" s="116"/>
      <c r="BP952" s="116"/>
      <c r="BQ952" s="116"/>
      <c r="BR952" s="116"/>
      <c r="BS952" s="116"/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</row>
    <row r="953" spans="1:130" x14ac:dyDescent="0.3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116"/>
      <c r="AE953" s="116"/>
      <c r="AF953" s="116"/>
      <c r="AG953" s="116"/>
      <c r="AH953" s="116"/>
      <c r="AI953" s="116"/>
      <c r="AJ953" s="116"/>
      <c r="AK953" s="116"/>
      <c r="AL953" s="116"/>
      <c r="AM953" s="116"/>
      <c r="AN953" s="116"/>
      <c r="AO953" s="116"/>
      <c r="AP953" s="116"/>
      <c r="AQ953" s="116"/>
      <c r="AR953" s="116"/>
      <c r="AS953" s="116"/>
      <c r="AT953" s="116"/>
      <c r="AU953" s="116"/>
      <c r="AV953" s="116"/>
      <c r="AW953" s="116"/>
      <c r="AX953" s="116"/>
      <c r="AY953" s="116"/>
      <c r="AZ953" s="116"/>
      <c r="BA953" s="116"/>
      <c r="BB953" s="116"/>
      <c r="BC953" s="116"/>
      <c r="BD953" s="116"/>
      <c r="BE953" s="116"/>
      <c r="BF953" s="116"/>
      <c r="BG953" s="116"/>
      <c r="BH953" s="116"/>
      <c r="BI953" s="116"/>
      <c r="BJ953" s="116"/>
      <c r="BK953" s="116"/>
      <c r="BL953" s="116"/>
      <c r="BM953" s="116"/>
      <c r="BN953" s="116"/>
      <c r="BO953" s="116"/>
      <c r="BP953" s="116"/>
      <c r="BQ953" s="116"/>
      <c r="BR953" s="116"/>
      <c r="BS953" s="116"/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</row>
    <row r="954" spans="1:130" x14ac:dyDescent="0.3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116"/>
      <c r="AE954" s="116"/>
      <c r="AF954" s="116"/>
      <c r="AG954" s="116"/>
      <c r="AH954" s="116"/>
      <c r="AI954" s="116"/>
      <c r="AJ954" s="116"/>
      <c r="AK954" s="116"/>
      <c r="AL954" s="116"/>
      <c r="AM954" s="116"/>
      <c r="AN954" s="116"/>
      <c r="AO954" s="116"/>
      <c r="AP954" s="116"/>
      <c r="AQ954" s="116"/>
      <c r="AR954" s="116"/>
      <c r="AS954" s="116"/>
      <c r="AT954" s="116"/>
      <c r="AU954" s="116"/>
      <c r="AV954" s="116"/>
      <c r="AW954" s="116"/>
      <c r="AX954" s="116"/>
      <c r="AY954" s="116"/>
      <c r="AZ954" s="116"/>
      <c r="BA954" s="116"/>
      <c r="BB954" s="116"/>
      <c r="BC954" s="116"/>
      <c r="BD954" s="116"/>
      <c r="BE954" s="116"/>
      <c r="BF954" s="116"/>
      <c r="BG954" s="116"/>
      <c r="BH954" s="116"/>
      <c r="BI954" s="116"/>
      <c r="BJ954" s="116"/>
      <c r="BK954" s="116"/>
      <c r="BL954" s="116"/>
      <c r="BM954" s="116"/>
      <c r="BN954" s="116"/>
      <c r="BO954" s="116"/>
      <c r="BP954" s="116"/>
      <c r="BQ954" s="116"/>
      <c r="BR954" s="116"/>
      <c r="BS954" s="116"/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</row>
    <row r="955" spans="1:130" x14ac:dyDescent="0.3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116"/>
      <c r="AE955" s="116"/>
      <c r="AF955" s="116"/>
      <c r="AG955" s="116"/>
      <c r="AH955" s="116"/>
      <c r="AI955" s="116"/>
      <c r="AJ955" s="116"/>
      <c r="AK955" s="116"/>
      <c r="AL955" s="116"/>
      <c r="AM955" s="116"/>
      <c r="AN955" s="116"/>
      <c r="AO955" s="116"/>
      <c r="AP955" s="116"/>
      <c r="AQ955" s="116"/>
      <c r="AR955" s="116"/>
      <c r="AS955" s="116"/>
      <c r="AT955" s="116"/>
      <c r="AU955" s="116"/>
      <c r="AV955" s="116"/>
      <c r="AW955" s="116"/>
      <c r="AX955" s="116"/>
      <c r="AY955" s="116"/>
      <c r="AZ955" s="116"/>
      <c r="BA955" s="116"/>
      <c r="BB955" s="116"/>
      <c r="BC955" s="116"/>
      <c r="BD955" s="116"/>
      <c r="BE955" s="116"/>
      <c r="BF955" s="116"/>
      <c r="BG955" s="116"/>
      <c r="BH955" s="116"/>
      <c r="BI955" s="116"/>
      <c r="BJ955" s="116"/>
      <c r="BK955" s="116"/>
      <c r="BL955" s="116"/>
      <c r="BM955" s="116"/>
      <c r="BN955" s="116"/>
      <c r="BO955" s="116"/>
      <c r="BP955" s="116"/>
      <c r="BQ955" s="116"/>
      <c r="BR955" s="116"/>
      <c r="BS955" s="116"/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</row>
    <row r="956" spans="1:130" x14ac:dyDescent="0.3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116"/>
      <c r="AE956" s="116"/>
      <c r="AF956" s="116"/>
      <c r="AG956" s="116"/>
      <c r="AH956" s="116"/>
      <c r="AI956" s="116"/>
      <c r="AJ956" s="116"/>
      <c r="AK956" s="116"/>
      <c r="AL956" s="116"/>
      <c r="AM956" s="116"/>
      <c r="AN956" s="116"/>
      <c r="AO956" s="116"/>
      <c r="AP956" s="116"/>
      <c r="AQ956" s="116"/>
      <c r="AR956" s="116"/>
      <c r="AS956" s="116"/>
      <c r="AT956" s="116"/>
      <c r="AU956" s="116"/>
      <c r="AV956" s="116"/>
      <c r="AW956" s="116"/>
      <c r="AX956" s="116"/>
      <c r="AY956" s="116"/>
      <c r="AZ956" s="116"/>
      <c r="BA956" s="116"/>
      <c r="BB956" s="116"/>
      <c r="BC956" s="116"/>
      <c r="BD956" s="116"/>
      <c r="BE956" s="116"/>
      <c r="BF956" s="116"/>
      <c r="BG956" s="116"/>
      <c r="BH956" s="116"/>
      <c r="BI956" s="116"/>
      <c r="BJ956" s="116"/>
      <c r="BK956" s="116"/>
      <c r="BL956" s="116"/>
      <c r="BM956" s="116"/>
      <c r="BN956" s="116"/>
      <c r="BO956" s="116"/>
      <c r="BP956" s="116"/>
      <c r="BQ956" s="116"/>
      <c r="BR956" s="116"/>
      <c r="BS956" s="116"/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</row>
    <row r="957" spans="1:130" x14ac:dyDescent="0.3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  <c r="AE957" s="116"/>
      <c r="AF957" s="116"/>
      <c r="AG957" s="116"/>
      <c r="AH957" s="116"/>
      <c r="AI957" s="116"/>
      <c r="AJ957" s="116"/>
      <c r="AK957" s="116"/>
      <c r="AL957" s="116"/>
      <c r="AM957" s="116"/>
      <c r="AN957" s="116"/>
      <c r="AO957" s="116"/>
      <c r="AP957" s="116"/>
      <c r="AQ957" s="116"/>
      <c r="AR957" s="116"/>
      <c r="AS957" s="116"/>
      <c r="AT957" s="116"/>
      <c r="AU957" s="116"/>
      <c r="AV957" s="116"/>
      <c r="AW957" s="116"/>
      <c r="AX957" s="116"/>
      <c r="AY957" s="116"/>
      <c r="AZ957" s="116"/>
      <c r="BA957" s="116"/>
      <c r="BB957" s="116"/>
      <c r="BC957" s="116"/>
      <c r="BD957" s="116"/>
      <c r="BE957" s="116"/>
      <c r="BF957" s="116"/>
      <c r="BG957" s="116"/>
      <c r="BH957" s="116"/>
      <c r="BI957" s="116"/>
      <c r="BJ957" s="116"/>
      <c r="BK957" s="116"/>
      <c r="BL957" s="116"/>
      <c r="BM957" s="116"/>
      <c r="BN957" s="116"/>
      <c r="BO957" s="116"/>
      <c r="BP957" s="116"/>
      <c r="BQ957" s="116"/>
      <c r="BR957" s="116"/>
      <c r="BS957" s="116"/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</row>
    <row r="958" spans="1:130" x14ac:dyDescent="0.3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  <c r="AE958" s="116"/>
      <c r="AF958" s="116"/>
      <c r="AG958" s="116"/>
      <c r="AH958" s="116"/>
      <c r="AI958" s="116"/>
      <c r="AJ958" s="116"/>
      <c r="AK958" s="116"/>
      <c r="AL958" s="116"/>
      <c r="AM958" s="116"/>
      <c r="AN958" s="116"/>
      <c r="AO958" s="116"/>
      <c r="AP958" s="116"/>
      <c r="AQ958" s="116"/>
      <c r="AR958" s="116"/>
      <c r="AS958" s="116"/>
      <c r="AT958" s="116"/>
      <c r="AU958" s="116"/>
      <c r="AV958" s="116"/>
      <c r="AW958" s="116"/>
      <c r="AX958" s="116"/>
      <c r="AY958" s="116"/>
      <c r="AZ958" s="116"/>
      <c r="BA958" s="116"/>
      <c r="BB958" s="116"/>
      <c r="BC958" s="116"/>
      <c r="BD958" s="116"/>
      <c r="BE958" s="116"/>
      <c r="BF958" s="116"/>
      <c r="BG958" s="116"/>
      <c r="BH958" s="116"/>
      <c r="BI958" s="116"/>
      <c r="BJ958" s="116"/>
      <c r="BK958" s="116"/>
      <c r="BL958" s="116"/>
      <c r="BM958" s="116"/>
      <c r="BN958" s="116"/>
      <c r="BO958" s="116"/>
      <c r="BP958" s="116"/>
      <c r="BQ958" s="116"/>
      <c r="BR958" s="116"/>
      <c r="BS958" s="116"/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</row>
    <row r="959" spans="1:130" x14ac:dyDescent="0.3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  <c r="AE959" s="116"/>
      <c r="AF959" s="116"/>
      <c r="AG959" s="116"/>
      <c r="AH959" s="116"/>
      <c r="AI959" s="116"/>
      <c r="AJ959" s="116"/>
      <c r="AK959" s="116"/>
      <c r="AL959" s="116"/>
      <c r="AM959" s="116"/>
      <c r="AN959" s="116"/>
      <c r="AO959" s="116"/>
      <c r="AP959" s="116"/>
      <c r="AQ959" s="116"/>
      <c r="AR959" s="116"/>
      <c r="AS959" s="116"/>
      <c r="AT959" s="116"/>
      <c r="AU959" s="116"/>
      <c r="AV959" s="116"/>
      <c r="AW959" s="116"/>
      <c r="AX959" s="116"/>
      <c r="AY959" s="116"/>
      <c r="AZ959" s="116"/>
      <c r="BA959" s="116"/>
      <c r="BB959" s="116"/>
      <c r="BC959" s="116"/>
      <c r="BD959" s="116"/>
      <c r="BE959" s="116"/>
      <c r="BF959" s="116"/>
      <c r="BG959" s="116"/>
      <c r="BH959" s="116"/>
      <c r="BI959" s="116"/>
      <c r="BJ959" s="116"/>
      <c r="BK959" s="116"/>
      <c r="BL959" s="116"/>
      <c r="BM959" s="116"/>
      <c r="BN959" s="116"/>
      <c r="BO959" s="116"/>
      <c r="BP959" s="116"/>
      <c r="BQ959" s="116"/>
      <c r="BR959" s="116"/>
      <c r="BS959" s="116"/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</row>
    <row r="960" spans="1:130" x14ac:dyDescent="0.3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  <c r="AE960" s="116"/>
      <c r="AF960" s="116"/>
      <c r="AG960" s="116"/>
      <c r="AH960" s="116"/>
      <c r="AI960" s="116"/>
      <c r="AJ960" s="116"/>
      <c r="AK960" s="116"/>
      <c r="AL960" s="116"/>
      <c r="AM960" s="116"/>
      <c r="AN960" s="116"/>
      <c r="AO960" s="116"/>
      <c r="AP960" s="116"/>
      <c r="AQ960" s="116"/>
      <c r="AR960" s="116"/>
      <c r="AS960" s="116"/>
      <c r="AT960" s="116"/>
      <c r="AU960" s="116"/>
      <c r="AV960" s="116"/>
      <c r="AW960" s="116"/>
      <c r="AX960" s="116"/>
      <c r="AY960" s="116"/>
      <c r="AZ960" s="116"/>
      <c r="BA960" s="116"/>
      <c r="BB960" s="116"/>
      <c r="BC960" s="116"/>
      <c r="BD960" s="116"/>
      <c r="BE960" s="116"/>
      <c r="BF960" s="116"/>
      <c r="BG960" s="116"/>
      <c r="BH960" s="116"/>
      <c r="BI960" s="116"/>
      <c r="BJ960" s="116"/>
      <c r="BK960" s="116"/>
      <c r="BL960" s="116"/>
      <c r="BM960" s="116"/>
      <c r="BN960" s="116"/>
      <c r="BO960" s="116"/>
      <c r="BP960" s="116"/>
      <c r="BQ960" s="116"/>
      <c r="BR960" s="116"/>
      <c r="BS960" s="116"/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</row>
    <row r="961" spans="1:130" x14ac:dyDescent="0.3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  <c r="AE961" s="116"/>
      <c r="AF961" s="116"/>
      <c r="AG961" s="116"/>
      <c r="AH961" s="116"/>
      <c r="AI961" s="116"/>
      <c r="AJ961" s="116"/>
      <c r="AK961" s="116"/>
      <c r="AL961" s="116"/>
      <c r="AM961" s="116"/>
      <c r="AN961" s="116"/>
      <c r="AO961" s="116"/>
      <c r="AP961" s="116"/>
      <c r="AQ961" s="116"/>
      <c r="AR961" s="116"/>
      <c r="AS961" s="116"/>
      <c r="AT961" s="116"/>
      <c r="AU961" s="116"/>
      <c r="AV961" s="116"/>
      <c r="AW961" s="116"/>
      <c r="AX961" s="116"/>
      <c r="AY961" s="116"/>
      <c r="AZ961" s="116"/>
      <c r="BA961" s="116"/>
      <c r="BB961" s="116"/>
      <c r="BC961" s="116"/>
      <c r="BD961" s="116"/>
      <c r="BE961" s="116"/>
      <c r="BF961" s="116"/>
      <c r="BG961" s="116"/>
      <c r="BH961" s="116"/>
      <c r="BI961" s="116"/>
      <c r="BJ961" s="116"/>
      <c r="BK961" s="116"/>
      <c r="BL961" s="116"/>
      <c r="BM961" s="116"/>
      <c r="BN961" s="116"/>
      <c r="BO961" s="116"/>
      <c r="BP961" s="116"/>
      <c r="BQ961" s="116"/>
      <c r="BR961" s="116"/>
      <c r="BS961" s="116"/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</row>
    <row r="962" spans="1:130" x14ac:dyDescent="0.3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  <c r="AE962" s="116"/>
      <c r="AF962" s="116"/>
      <c r="AG962" s="116"/>
      <c r="AH962" s="116"/>
      <c r="AI962" s="116"/>
      <c r="AJ962" s="116"/>
      <c r="AK962" s="116"/>
      <c r="AL962" s="116"/>
      <c r="AM962" s="116"/>
      <c r="AN962" s="116"/>
      <c r="AO962" s="116"/>
      <c r="AP962" s="116"/>
      <c r="AQ962" s="116"/>
      <c r="AR962" s="116"/>
      <c r="AS962" s="116"/>
      <c r="AT962" s="116"/>
      <c r="AU962" s="116"/>
      <c r="AV962" s="116"/>
      <c r="AW962" s="116"/>
      <c r="AX962" s="116"/>
      <c r="AY962" s="116"/>
      <c r="AZ962" s="116"/>
      <c r="BA962" s="116"/>
      <c r="BB962" s="116"/>
      <c r="BC962" s="116"/>
      <c r="BD962" s="116"/>
      <c r="BE962" s="116"/>
      <c r="BF962" s="116"/>
      <c r="BG962" s="116"/>
      <c r="BH962" s="116"/>
      <c r="BI962" s="116"/>
      <c r="BJ962" s="116"/>
      <c r="BK962" s="116"/>
      <c r="BL962" s="116"/>
      <c r="BM962" s="116"/>
      <c r="BN962" s="116"/>
      <c r="BO962" s="116"/>
      <c r="BP962" s="116"/>
      <c r="BQ962" s="116"/>
      <c r="BR962" s="116"/>
      <c r="BS962" s="116"/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</row>
    <row r="963" spans="1:130" x14ac:dyDescent="0.3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  <c r="AE963" s="116"/>
      <c r="AF963" s="116"/>
      <c r="AG963" s="116"/>
      <c r="AH963" s="116"/>
      <c r="AI963" s="116"/>
      <c r="AJ963" s="116"/>
      <c r="AK963" s="116"/>
      <c r="AL963" s="116"/>
      <c r="AM963" s="116"/>
      <c r="AN963" s="116"/>
      <c r="AO963" s="116"/>
      <c r="AP963" s="116"/>
      <c r="AQ963" s="116"/>
      <c r="AR963" s="116"/>
      <c r="AS963" s="116"/>
      <c r="AT963" s="116"/>
      <c r="AU963" s="116"/>
      <c r="AV963" s="116"/>
      <c r="AW963" s="116"/>
      <c r="AX963" s="116"/>
      <c r="AY963" s="116"/>
      <c r="AZ963" s="116"/>
      <c r="BA963" s="116"/>
      <c r="BB963" s="116"/>
      <c r="BC963" s="116"/>
      <c r="BD963" s="116"/>
      <c r="BE963" s="116"/>
      <c r="BF963" s="116"/>
      <c r="BG963" s="116"/>
      <c r="BH963" s="116"/>
      <c r="BI963" s="116"/>
      <c r="BJ963" s="116"/>
      <c r="BK963" s="116"/>
      <c r="BL963" s="116"/>
      <c r="BM963" s="116"/>
      <c r="BN963" s="116"/>
      <c r="BO963" s="116"/>
      <c r="BP963" s="116"/>
      <c r="BQ963" s="116"/>
      <c r="BR963" s="116"/>
      <c r="BS963" s="116"/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</row>
    <row r="964" spans="1:130" x14ac:dyDescent="0.3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  <c r="AE964" s="116"/>
      <c r="AF964" s="116"/>
      <c r="AG964" s="116"/>
      <c r="AH964" s="116"/>
      <c r="AI964" s="116"/>
      <c r="AJ964" s="116"/>
      <c r="AK964" s="116"/>
      <c r="AL964" s="116"/>
      <c r="AM964" s="116"/>
      <c r="AN964" s="116"/>
      <c r="AO964" s="116"/>
      <c r="AP964" s="116"/>
      <c r="AQ964" s="116"/>
      <c r="AR964" s="116"/>
      <c r="AS964" s="116"/>
      <c r="AT964" s="116"/>
      <c r="AU964" s="116"/>
      <c r="AV964" s="116"/>
      <c r="AW964" s="116"/>
      <c r="AX964" s="116"/>
      <c r="AY964" s="116"/>
      <c r="AZ964" s="116"/>
      <c r="BA964" s="116"/>
      <c r="BB964" s="116"/>
      <c r="BC964" s="116"/>
      <c r="BD964" s="116"/>
      <c r="BE964" s="116"/>
      <c r="BF964" s="116"/>
      <c r="BG964" s="116"/>
      <c r="BH964" s="116"/>
      <c r="BI964" s="116"/>
      <c r="BJ964" s="116"/>
      <c r="BK964" s="116"/>
      <c r="BL964" s="116"/>
      <c r="BM964" s="116"/>
      <c r="BN964" s="116"/>
      <c r="BO964" s="116"/>
      <c r="BP964" s="116"/>
      <c r="BQ964" s="116"/>
      <c r="BR964" s="116"/>
      <c r="BS964" s="116"/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</row>
    <row r="965" spans="1:130" x14ac:dyDescent="0.3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  <c r="AE965" s="116"/>
      <c r="AF965" s="116"/>
      <c r="AG965" s="116"/>
      <c r="AH965" s="116"/>
      <c r="AI965" s="116"/>
      <c r="AJ965" s="116"/>
      <c r="AK965" s="116"/>
      <c r="AL965" s="116"/>
      <c r="AM965" s="116"/>
      <c r="AN965" s="116"/>
      <c r="AO965" s="116"/>
      <c r="AP965" s="116"/>
      <c r="AQ965" s="116"/>
      <c r="AR965" s="116"/>
      <c r="AS965" s="116"/>
      <c r="AT965" s="116"/>
      <c r="AU965" s="116"/>
      <c r="AV965" s="116"/>
      <c r="AW965" s="116"/>
      <c r="AX965" s="116"/>
      <c r="AY965" s="116"/>
      <c r="AZ965" s="116"/>
      <c r="BA965" s="116"/>
      <c r="BB965" s="116"/>
      <c r="BC965" s="116"/>
      <c r="BD965" s="116"/>
      <c r="BE965" s="116"/>
      <c r="BF965" s="116"/>
      <c r="BG965" s="116"/>
      <c r="BH965" s="116"/>
      <c r="BI965" s="116"/>
      <c r="BJ965" s="116"/>
      <c r="BK965" s="116"/>
      <c r="BL965" s="116"/>
      <c r="BM965" s="116"/>
      <c r="BN965" s="116"/>
      <c r="BO965" s="116"/>
      <c r="BP965" s="116"/>
      <c r="BQ965" s="116"/>
      <c r="BR965" s="116"/>
      <c r="BS965" s="116"/>
      <c r="BT965" s="116"/>
      <c r="BU965" s="116"/>
      <c r="BV965" s="116"/>
      <c r="BW965" s="116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</row>
    <row r="966" spans="1:130" x14ac:dyDescent="0.3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  <c r="AE966" s="116"/>
      <c r="AF966" s="116"/>
      <c r="AG966" s="116"/>
      <c r="AH966" s="116"/>
      <c r="AI966" s="116"/>
      <c r="AJ966" s="116"/>
      <c r="AK966" s="116"/>
      <c r="AL966" s="116"/>
      <c r="AM966" s="116"/>
      <c r="AN966" s="116"/>
      <c r="AO966" s="116"/>
      <c r="AP966" s="116"/>
      <c r="AQ966" s="116"/>
      <c r="AR966" s="116"/>
      <c r="AS966" s="116"/>
      <c r="AT966" s="116"/>
      <c r="AU966" s="116"/>
      <c r="AV966" s="116"/>
      <c r="AW966" s="116"/>
      <c r="AX966" s="116"/>
      <c r="AY966" s="116"/>
      <c r="AZ966" s="116"/>
      <c r="BA966" s="116"/>
      <c r="BB966" s="116"/>
      <c r="BC966" s="116"/>
      <c r="BD966" s="116"/>
      <c r="BE966" s="116"/>
      <c r="BF966" s="116"/>
      <c r="BG966" s="116"/>
      <c r="BH966" s="116"/>
      <c r="BI966" s="116"/>
      <c r="BJ966" s="116"/>
      <c r="BK966" s="116"/>
      <c r="BL966" s="116"/>
      <c r="BM966" s="116"/>
      <c r="BN966" s="116"/>
      <c r="BO966" s="116"/>
      <c r="BP966" s="116"/>
      <c r="BQ966" s="116"/>
      <c r="BR966" s="116"/>
      <c r="BS966" s="116"/>
      <c r="BT966" s="116"/>
      <c r="BU966" s="116"/>
      <c r="BV966" s="116"/>
      <c r="BW966" s="116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</row>
    <row r="967" spans="1:130" x14ac:dyDescent="0.3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  <c r="AE967" s="116"/>
      <c r="AF967" s="116"/>
      <c r="AG967" s="116"/>
      <c r="AH967" s="116"/>
      <c r="AI967" s="116"/>
      <c r="AJ967" s="116"/>
      <c r="AK967" s="116"/>
      <c r="AL967" s="116"/>
      <c r="AM967" s="116"/>
      <c r="AN967" s="116"/>
      <c r="AO967" s="116"/>
      <c r="AP967" s="116"/>
      <c r="AQ967" s="116"/>
      <c r="AR967" s="116"/>
      <c r="AS967" s="116"/>
      <c r="AT967" s="116"/>
      <c r="AU967" s="116"/>
      <c r="AV967" s="116"/>
      <c r="AW967" s="116"/>
      <c r="AX967" s="116"/>
      <c r="AY967" s="116"/>
      <c r="AZ967" s="116"/>
      <c r="BA967" s="116"/>
      <c r="BB967" s="116"/>
      <c r="BC967" s="116"/>
      <c r="BD967" s="116"/>
      <c r="BE967" s="116"/>
      <c r="BF967" s="116"/>
      <c r="BG967" s="116"/>
      <c r="BH967" s="116"/>
      <c r="BI967" s="116"/>
      <c r="BJ967" s="116"/>
      <c r="BK967" s="116"/>
      <c r="BL967" s="116"/>
      <c r="BM967" s="116"/>
      <c r="BN967" s="116"/>
      <c r="BO967" s="116"/>
      <c r="BP967" s="116"/>
      <c r="BQ967" s="116"/>
      <c r="BR967" s="116"/>
      <c r="BS967" s="116"/>
      <c r="BT967" s="116"/>
      <c r="BU967" s="116"/>
      <c r="BV967" s="116"/>
      <c r="BW967" s="116"/>
      <c r="BX967" s="116"/>
      <c r="BY967" s="116"/>
      <c r="BZ967" s="116"/>
      <c r="CA967" s="116"/>
      <c r="CB967" s="116"/>
      <c r="CC967" s="116"/>
      <c r="CD967" s="116"/>
      <c r="CE967" s="116"/>
      <c r="CF967" s="116"/>
      <c r="CG967" s="116"/>
      <c r="CH967" s="116"/>
      <c r="CI967" s="116"/>
      <c r="CJ967" s="116"/>
      <c r="CK967" s="116"/>
      <c r="CL967" s="116"/>
      <c r="CM967" s="116"/>
      <c r="CN967" s="116"/>
      <c r="CO967" s="116"/>
      <c r="CP967" s="116"/>
      <c r="CQ967" s="116"/>
      <c r="CR967" s="116"/>
      <c r="CS967" s="116"/>
      <c r="CT967" s="116"/>
      <c r="CU967" s="116"/>
      <c r="CV967" s="116"/>
      <c r="CW967" s="116"/>
      <c r="CX967" s="116"/>
      <c r="CY967" s="116"/>
      <c r="CZ967" s="116"/>
      <c r="DA967" s="116"/>
      <c r="DB967" s="116"/>
      <c r="DC967" s="116"/>
      <c r="DD967" s="116"/>
      <c r="DE967" s="116"/>
      <c r="DF967" s="116"/>
      <c r="DG967" s="116"/>
      <c r="DH967" s="116"/>
      <c r="DI967" s="116"/>
      <c r="DJ967" s="116"/>
      <c r="DK967" s="116"/>
      <c r="DL967" s="116"/>
      <c r="DM967" s="116"/>
      <c r="DN967" s="116"/>
      <c r="DO967" s="116"/>
      <c r="DP967" s="116"/>
      <c r="DQ967" s="116"/>
      <c r="DR967" s="116"/>
      <c r="DS967" s="116"/>
      <c r="DT967" s="116"/>
      <c r="DU967" s="116"/>
      <c r="DV967" s="116"/>
      <c r="DW967" s="116"/>
      <c r="DX967" s="116"/>
      <c r="DY967" s="116"/>
      <c r="DZ967" s="116"/>
    </row>
    <row r="968" spans="1:130" x14ac:dyDescent="0.3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  <c r="AE968" s="116"/>
      <c r="AF968" s="116"/>
      <c r="AG968" s="116"/>
      <c r="AH968" s="116"/>
      <c r="AI968" s="116"/>
      <c r="AJ968" s="116"/>
      <c r="AK968" s="116"/>
      <c r="AL968" s="116"/>
      <c r="AM968" s="116"/>
      <c r="AN968" s="116"/>
      <c r="AO968" s="116"/>
      <c r="AP968" s="116"/>
      <c r="AQ968" s="116"/>
      <c r="AR968" s="116"/>
      <c r="AS968" s="116"/>
      <c r="AT968" s="116"/>
      <c r="AU968" s="116"/>
      <c r="AV968" s="116"/>
      <c r="AW968" s="116"/>
      <c r="AX968" s="116"/>
      <c r="AY968" s="116"/>
      <c r="AZ968" s="116"/>
      <c r="BA968" s="116"/>
      <c r="BB968" s="116"/>
      <c r="BC968" s="116"/>
      <c r="BD968" s="116"/>
      <c r="BE968" s="116"/>
      <c r="BF968" s="116"/>
      <c r="BG968" s="116"/>
      <c r="BH968" s="116"/>
      <c r="BI968" s="116"/>
      <c r="BJ968" s="116"/>
      <c r="BK968" s="116"/>
      <c r="BL968" s="116"/>
      <c r="BM968" s="116"/>
      <c r="BN968" s="116"/>
      <c r="BO968" s="116"/>
      <c r="BP968" s="116"/>
      <c r="BQ968" s="116"/>
      <c r="BR968" s="116"/>
      <c r="BS968" s="116"/>
      <c r="BT968" s="116"/>
      <c r="BU968" s="116"/>
      <c r="BV968" s="116"/>
      <c r="BW968" s="116"/>
      <c r="BX968" s="116"/>
      <c r="BY968" s="116"/>
      <c r="BZ968" s="116"/>
      <c r="CA968" s="116"/>
      <c r="CB968" s="116"/>
      <c r="CC968" s="116"/>
      <c r="CD968" s="116"/>
      <c r="CE968" s="116"/>
      <c r="CF968" s="116"/>
      <c r="CG968" s="116"/>
      <c r="CH968" s="116"/>
      <c r="CI968" s="116"/>
      <c r="CJ968" s="116"/>
      <c r="CK968" s="116"/>
      <c r="CL968" s="116"/>
      <c r="CM968" s="116"/>
      <c r="CN968" s="116"/>
      <c r="CO968" s="116"/>
      <c r="CP968" s="116"/>
      <c r="CQ968" s="116"/>
      <c r="CR968" s="116"/>
      <c r="CS968" s="116"/>
      <c r="CT968" s="116"/>
      <c r="CU968" s="116"/>
      <c r="CV968" s="116"/>
      <c r="CW968" s="116"/>
      <c r="CX968" s="116"/>
      <c r="CY968" s="116"/>
      <c r="CZ968" s="116"/>
      <c r="DA968" s="116"/>
      <c r="DB968" s="116"/>
      <c r="DC968" s="116"/>
      <c r="DD968" s="116"/>
      <c r="DE968" s="116"/>
      <c r="DF968" s="116"/>
      <c r="DG968" s="116"/>
      <c r="DH968" s="116"/>
      <c r="DI968" s="116"/>
      <c r="DJ968" s="116"/>
      <c r="DK968" s="116"/>
      <c r="DL968" s="116"/>
      <c r="DM968" s="116"/>
      <c r="DN968" s="116"/>
      <c r="DO968" s="116"/>
      <c r="DP968" s="116"/>
      <c r="DQ968" s="116"/>
      <c r="DR968" s="116"/>
      <c r="DS968" s="116"/>
      <c r="DT968" s="116"/>
      <c r="DU968" s="116"/>
      <c r="DV968" s="116"/>
      <c r="DW968" s="116"/>
      <c r="DX968" s="116"/>
      <c r="DY968" s="116"/>
      <c r="DZ968" s="116"/>
    </row>
    <row r="969" spans="1:130" x14ac:dyDescent="0.3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  <c r="AE969" s="116"/>
      <c r="AF969" s="116"/>
      <c r="AG969" s="116"/>
      <c r="AH969" s="116"/>
      <c r="AI969" s="116"/>
      <c r="AJ969" s="116"/>
      <c r="AK969" s="116"/>
      <c r="AL969" s="116"/>
      <c r="AM969" s="116"/>
      <c r="AN969" s="116"/>
      <c r="AO969" s="116"/>
      <c r="AP969" s="116"/>
      <c r="AQ969" s="116"/>
      <c r="AR969" s="116"/>
      <c r="AS969" s="116"/>
      <c r="AT969" s="116"/>
      <c r="AU969" s="116"/>
      <c r="AV969" s="116"/>
      <c r="AW969" s="116"/>
      <c r="AX969" s="116"/>
      <c r="AY969" s="116"/>
      <c r="AZ969" s="116"/>
      <c r="BA969" s="116"/>
      <c r="BB969" s="116"/>
      <c r="BC969" s="116"/>
      <c r="BD969" s="116"/>
      <c r="BE969" s="116"/>
      <c r="BF969" s="116"/>
      <c r="BG969" s="116"/>
      <c r="BH969" s="116"/>
      <c r="BI969" s="116"/>
      <c r="BJ969" s="116"/>
      <c r="BK969" s="116"/>
      <c r="BL969" s="116"/>
      <c r="BM969" s="116"/>
      <c r="BN969" s="116"/>
      <c r="BO969" s="116"/>
      <c r="BP969" s="116"/>
      <c r="BQ969" s="116"/>
      <c r="BR969" s="116"/>
      <c r="BS969" s="116"/>
      <c r="BT969" s="116"/>
      <c r="BU969" s="116"/>
      <c r="BV969" s="116"/>
      <c r="BW969" s="116"/>
      <c r="BX969" s="116"/>
      <c r="BY969" s="116"/>
      <c r="BZ969" s="116"/>
      <c r="CA969" s="116"/>
      <c r="CB969" s="116"/>
      <c r="CC969" s="116"/>
      <c r="CD969" s="116"/>
      <c r="CE969" s="116"/>
      <c r="CF969" s="116"/>
      <c r="CG969" s="116"/>
      <c r="CH969" s="116"/>
      <c r="CI969" s="116"/>
      <c r="CJ969" s="116"/>
      <c r="CK969" s="116"/>
      <c r="CL969" s="116"/>
      <c r="CM969" s="116"/>
      <c r="CN969" s="116"/>
      <c r="CO969" s="116"/>
      <c r="CP969" s="116"/>
      <c r="CQ969" s="116"/>
      <c r="CR969" s="116"/>
      <c r="CS969" s="116"/>
      <c r="CT969" s="116"/>
      <c r="CU969" s="116"/>
      <c r="CV969" s="116"/>
      <c r="CW969" s="116"/>
      <c r="CX969" s="116"/>
      <c r="CY969" s="116"/>
      <c r="CZ969" s="116"/>
      <c r="DA969" s="116"/>
      <c r="DB969" s="116"/>
      <c r="DC969" s="116"/>
      <c r="DD969" s="116"/>
      <c r="DE969" s="116"/>
      <c r="DF969" s="116"/>
      <c r="DG969" s="116"/>
      <c r="DH969" s="116"/>
      <c r="DI969" s="116"/>
      <c r="DJ969" s="116"/>
      <c r="DK969" s="116"/>
      <c r="DL969" s="116"/>
      <c r="DM969" s="116"/>
      <c r="DN969" s="116"/>
      <c r="DO969" s="116"/>
      <c r="DP969" s="116"/>
      <c r="DQ969" s="116"/>
      <c r="DR969" s="116"/>
      <c r="DS969" s="116"/>
      <c r="DT969" s="116"/>
      <c r="DU969" s="116"/>
      <c r="DV969" s="116"/>
      <c r="DW969" s="116"/>
      <c r="DX969" s="116"/>
      <c r="DY969" s="116"/>
      <c r="DZ969" s="116"/>
    </row>
    <row r="970" spans="1:130" x14ac:dyDescent="0.3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  <c r="AE970" s="116"/>
      <c r="AF970" s="116"/>
      <c r="AG970" s="116"/>
      <c r="AH970" s="116"/>
      <c r="AI970" s="116"/>
      <c r="AJ970" s="116"/>
      <c r="AK970" s="116"/>
      <c r="AL970" s="116"/>
      <c r="AM970" s="116"/>
      <c r="AN970" s="116"/>
      <c r="AO970" s="116"/>
      <c r="AP970" s="116"/>
      <c r="AQ970" s="116"/>
      <c r="AR970" s="116"/>
      <c r="AS970" s="116"/>
      <c r="AT970" s="116"/>
      <c r="AU970" s="116"/>
      <c r="AV970" s="116"/>
      <c r="AW970" s="116"/>
      <c r="AX970" s="116"/>
      <c r="AY970" s="116"/>
      <c r="AZ970" s="116"/>
      <c r="BA970" s="116"/>
      <c r="BB970" s="116"/>
      <c r="BC970" s="116"/>
      <c r="BD970" s="116"/>
      <c r="BE970" s="116"/>
      <c r="BF970" s="116"/>
      <c r="BG970" s="116"/>
      <c r="BH970" s="116"/>
      <c r="BI970" s="116"/>
      <c r="BJ970" s="116"/>
      <c r="BK970" s="116"/>
      <c r="BL970" s="116"/>
      <c r="BM970" s="116"/>
      <c r="BN970" s="116"/>
      <c r="BO970" s="116"/>
      <c r="BP970" s="116"/>
      <c r="BQ970" s="116"/>
      <c r="BR970" s="116"/>
      <c r="BS970" s="116"/>
      <c r="BT970" s="116"/>
      <c r="BU970" s="116"/>
      <c r="BV970" s="116"/>
      <c r="BW970" s="116"/>
      <c r="BX970" s="116"/>
      <c r="BY970" s="116"/>
      <c r="BZ970" s="116"/>
      <c r="CA970" s="116"/>
      <c r="CB970" s="116"/>
      <c r="CC970" s="116"/>
      <c r="CD970" s="116"/>
      <c r="CE970" s="116"/>
      <c r="CF970" s="116"/>
      <c r="CG970" s="116"/>
      <c r="CH970" s="116"/>
      <c r="CI970" s="116"/>
      <c r="CJ970" s="116"/>
      <c r="CK970" s="116"/>
      <c r="CL970" s="116"/>
      <c r="CM970" s="116"/>
      <c r="CN970" s="116"/>
      <c r="CO970" s="116"/>
      <c r="CP970" s="116"/>
      <c r="CQ970" s="116"/>
      <c r="CR970" s="116"/>
      <c r="CS970" s="116"/>
      <c r="CT970" s="116"/>
      <c r="CU970" s="116"/>
      <c r="CV970" s="116"/>
      <c r="CW970" s="116"/>
      <c r="CX970" s="116"/>
      <c r="CY970" s="116"/>
      <c r="CZ970" s="116"/>
      <c r="DA970" s="116"/>
      <c r="DB970" s="116"/>
      <c r="DC970" s="116"/>
      <c r="DD970" s="116"/>
      <c r="DE970" s="116"/>
      <c r="DF970" s="116"/>
      <c r="DG970" s="116"/>
      <c r="DH970" s="116"/>
      <c r="DI970" s="116"/>
      <c r="DJ970" s="116"/>
      <c r="DK970" s="116"/>
      <c r="DL970" s="116"/>
      <c r="DM970" s="116"/>
      <c r="DN970" s="116"/>
      <c r="DO970" s="116"/>
      <c r="DP970" s="116"/>
      <c r="DQ970" s="116"/>
      <c r="DR970" s="116"/>
      <c r="DS970" s="116"/>
      <c r="DT970" s="116"/>
      <c r="DU970" s="116"/>
      <c r="DV970" s="116"/>
      <c r="DW970" s="116"/>
      <c r="DX970" s="116"/>
      <c r="DY970" s="116"/>
      <c r="DZ970" s="116"/>
    </row>
    <row r="971" spans="1:130" x14ac:dyDescent="0.3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  <c r="AE971" s="116"/>
      <c r="AF971" s="116"/>
      <c r="AG971" s="116"/>
      <c r="AH971" s="116"/>
      <c r="AI971" s="116"/>
      <c r="AJ971" s="116"/>
      <c r="AK971" s="116"/>
      <c r="AL971" s="116"/>
      <c r="AM971" s="116"/>
      <c r="AN971" s="116"/>
      <c r="AO971" s="116"/>
      <c r="AP971" s="116"/>
      <c r="AQ971" s="116"/>
      <c r="AR971" s="116"/>
      <c r="AS971" s="116"/>
      <c r="AT971" s="116"/>
      <c r="AU971" s="116"/>
      <c r="AV971" s="116"/>
      <c r="AW971" s="116"/>
      <c r="AX971" s="116"/>
      <c r="AY971" s="116"/>
      <c r="AZ971" s="116"/>
      <c r="BA971" s="116"/>
      <c r="BB971" s="116"/>
      <c r="BC971" s="116"/>
      <c r="BD971" s="116"/>
      <c r="BE971" s="116"/>
      <c r="BF971" s="116"/>
      <c r="BG971" s="116"/>
      <c r="BH971" s="116"/>
      <c r="BI971" s="116"/>
      <c r="BJ971" s="116"/>
      <c r="BK971" s="116"/>
      <c r="BL971" s="116"/>
      <c r="BM971" s="116"/>
      <c r="BN971" s="116"/>
      <c r="BO971" s="116"/>
      <c r="BP971" s="116"/>
      <c r="BQ971" s="116"/>
      <c r="BR971" s="116"/>
      <c r="BS971" s="116"/>
      <c r="BT971" s="116"/>
      <c r="BU971" s="116"/>
      <c r="BV971" s="116"/>
      <c r="BW971" s="116"/>
      <c r="BX971" s="116"/>
      <c r="BY971" s="116"/>
      <c r="BZ971" s="116"/>
      <c r="CA971" s="116"/>
      <c r="CB971" s="116"/>
      <c r="CC971" s="116"/>
      <c r="CD971" s="116"/>
      <c r="CE971" s="116"/>
      <c r="CF971" s="116"/>
      <c r="CG971" s="116"/>
      <c r="CH971" s="116"/>
      <c r="CI971" s="116"/>
      <c r="CJ971" s="116"/>
      <c r="CK971" s="116"/>
      <c r="CL971" s="116"/>
      <c r="CM971" s="116"/>
      <c r="CN971" s="116"/>
      <c r="CO971" s="116"/>
      <c r="CP971" s="116"/>
      <c r="CQ971" s="116"/>
      <c r="CR971" s="116"/>
      <c r="CS971" s="116"/>
      <c r="CT971" s="116"/>
      <c r="CU971" s="116"/>
      <c r="CV971" s="116"/>
      <c r="CW971" s="116"/>
      <c r="CX971" s="116"/>
      <c r="CY971" s="116"/>
      <c r="CZ971" s="116"/>
      <c r="DA971" s="116"/>
      <c r="DB971" s="116"/>
      <c r="DC971" s="116"/>
      <c r="DD971" s="116"/>
      <c r="DE971" s="116"/>
      <c r="DF971" s="116"/>
      <c r="DG971" s="116"/>
      <c r="DH971" s="116"/>
      <c r="DI971" s="116"/>
      <c r="DJ971" s="116"/>
      <c r="DK971" s="116"/>
      <c r="DL971" s="116"/>
      <c r="DM971" s="116"/>
      <c r="DN971" s="116"/>
      <c r="DO971" s="116"/>
      <c r="DP971" s="116"/>
      <c r="DQ971" s="116"/>
      <c r="DR971" s="116"/>
      <c r="DS971" s="116"/>
      <c r="DT971" s="116"/>
      <c r="DU971" s="116"/>
      <c r="DV971" s="116"/>
      <c r="DW971" s="116"/>
      <c r="DX971" s="116"/>
      <c r="DY971" s="116"/>
      <c r="DZ971" s="116"/>
    </row>
    <row r="972" spans="1:130" x14ac:dyDescent="0.3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  <c r="AE972" s="116"/>
      <c r="AF972" s="116"/>
      <c r="AG972" s="116"/>
      <c r="AH972" s="116"/>
      <c r="AI972" s="116"/>
      <c r="AJ972" s="116"/>
      <c r="AK972" s="116"/>
      <c r="AL972" s="116"/>
      <c r="AM972" s="116"/>
      <c r="AN972" s="116"/>
      <c r="AO972" s="116"/>
      <c r="AP972" s="116"/>
      <c r="AQ972" s="116"/>
      <c r="AR972" s="116"/>
      <c r="AS972" s="116"/>
      <c r="AT972" s="116"/>
      <c r="AU972" s="116"/>
      <c r="AV972" s="116"/>
      <c r="AW972" s="116"/>
      <c r="AX972" s="116"/>
      <c r="AY972" s="116"/>
      <c r="AZ972" s="116"/>
      <c r="BA972" s="116"/>
      <c r="BB972" s="116"/>
      <c r="BC972" s="116"/>
      <c r="BD972" s="116"/>
      <c r="BE972" s="116"/>
      <c r="BF972" s="116"/>
      <c r="BG972" s="116"/>
      <c r="BH972" s="116"/>
      <c r="BI972" s="116"/>
      <c r="BJ972" s="116"/>
      <c r="BK972" s="116"/>
      <c r="BL972" s="116"/>
      <c r="BM972" s="116"/>
      <c r="BN972" s="116"/>
      <c r="BO972" s="116"/>
      <c r="BP972" s="116"/>
      <c r="BQ972" s="116"/>
      <c r="BR972" s="116"/>
      <c r="BS972" s="116"/>
      <c r="BT972" s="116"/>
      <c r="BU972" s="116"/>
      <c r="BV972" s="116"/>
      <c r="BW972" s="116"/>
      <c r="BX972" s="116"/>
      <c r="BY972" s="116"/>
      <c r="BZ972" s="116"/>
      <c r="CA972" s="116"/>
      <c r="CB972" s="116"/>
      <c r="CC972" s="116"/>
      <c r="CD972" s="116"/>
      <c r="CE972" s="116"/>
      <c r="CF972" s="116"/>
      <c r="CG972" s="116"/>
      <c r="CH972" s="116"/>
      <c r="CI972" s="116"/>
      <c r="CJ972" s="116"/>
      <c r="CK972" s="116"/>
      <c r="CL972" s="116"/>
      <c r="CM972" s="116"/>
      <c r="CN972" s="116"/>
      <c r="CO972" s="116"/>
      <c r="CP972" s="116"/>
      <c r="CQ972" s="116"/>
      <c r="CR972" s="116"/>
      <c r="CS972" s="116"/>
      <c r="CT972" s="116"/>
      <c r="CU972" s="116"/>
      <c r="CV972" s="116"/>
      <c r="CW972" s="116"/>
      <c r="CX972" s="116"/>
      <c r="CY972" s="116"/>
      <c r="CZ972" s="116"/>
      <c r="DA972" s="116"/>
      <c r="DB972" s="116"/>
      <c r="DC972" s="116"/>
      <c r="DD972" s="116"/>
      <c r="DE972" s="116"/>
      <c r="DF972" s="116"/>
      <c r="DG972" s="116"/>
      <c r="DH972" s="116"/>
      <c r="DI972" s="116"/>
      <c r="DJ972" s="116"/>
      <c r="DK972" s="116"/>
      <c r="DL972" s="116"/>
      <c r="DM972" s="116"/>
      <c r="DN972" s="116"/>
      <c r="DO972" s="116"/>
      <c r="DP972" s="116"/>
      <c r="DQ972" s="116"/>
      <c r="DR972" s="116"/>
      <c r="DS972" s="116"/>
      <c r="DT972" s="116"/>
      <c r="DU972" s="116"/>
      <c r="DV972" s="116"/>
      <c r="DW972" s="116"/>
      <c r="DX972" s="116"/>
      <c r="DY972" s="116"/>
      <c r="DZ972" s="116"/>
    </row>
    <row r="973" spans="1:130" x14ac:dyDescent="0.3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  <c r="AE973" s="116"/>
      <c r="AF973" s="116"/>
      <c r="AG973" s="116"/>
      <c r="AH973" s="116"/>
      <c r="AI973" s="116"/>
      <c r="AJ973" s="116"/>
      <c r="AK973" s="116"/>
      <c r="AL973" s="116"/>
      <c r="AM973" s="116"/>
      <c r="AN973" s="116"/>
      <c r="AO973" s="116"/>
      <c r="AP973" s="116"/>
      <c r="AQ973" s="116"/>
      <c r="AR973" s="116"/>
      <c r="AS973" s="116"/>
      <c r="AT973" s="116"/>
      <c r="AU973" s="116"/>
      <c r="AV973" s="116"/>
      <c r="AW973" s="116"/>
      <c r="AX973" s="116"/>
      <c r="AY973" s="116"/>
      <c r="AZ973" s="116"/>
      <c r="BA973" s="116"/>
      <c r="BB973" s="116"/>
      <c r="BC973" s="116"/>
      <c r="BD973" s="116"/>
      <c r="BE973" s="116"/>
      <c r="BF973" s="116"/>
      <c r="BG973" s="116"/>
      <c r="BH973" s="116"/>
      <c r="BI973" s="116"/>
      <c r="BJ973" s="116"/>
      <c r="BK973" s="116"/>
      <c r="BL973" s="116"/>
      <c r="BM973" s="116"/>
      <c r="BN973" s="116"/>
      <c r="BO973" s="116"/>
      <c r="BP973" s="116"/>
      <c r="BQ973" s="116"/>
      <c r="BR973" s="116"/>
      <c r="BS973" s="116"/>
      <c r="BT973" s="116"/>
      <c r="BU973" s="116"/>
      <c r="BV973" s="116"/>
      <c r="BW973" s="116"/>
      <c r="BX973" s="116"/>
      <c r="BY973" s="116"/>
      <c r="BZ973" s="116"/>
      <c r="CA973" s="116"/>
      <c r="CB973" s="116"/>
      <c r="CC973" s="116"/>
      <c r="CD973" s="116"/>
      <c r="CE973" s="116"/>
      <c r="CF973" s="116"/>
      <c r="CG973" s="116"/>
      <c r="CH973" s="116"/>
      <c r="CI973" s="116"/>
      <c r="CJ973" s="116"/>
      <c r="CK973" s="116"/>
      <c r="CL973" s="116"/>
      <c r="CM973" s="116"/>
      <c r="CN973" s="116"/>
      <c r="CO973" s="116"/>
      <c r="CP973" s="116"/>
      <c r="CQ973" s="116"/>
      <c r="CR973" s="116"/>
      <c r="CS973" s="116"/>
      <c r="CT973" s="116"/>
      <c r="CU973" s="116"/>
      <c r="CV973" s="116"/>
      <c r="CW973" s="116"/>
      <c r="CX973" s="116"/>
      <c r="CY973" s="116"/>
      <c r="CZ973" s="116"/>
      <c r="DA973" s="116"/>
      <c r="DB973" s="116"/>
      <c r="DC973" s="116"/>
      <c r="DD973" s="116"/>
      <c r="DE973" s="116"/>
      <c r="DF973" s="116"/>
      <c r="DG973" s="116"/>
      <c r="DH973" s="116"/>
      <c r="DI973" s="116"/>
      <c r="DJ973" s="116"/>
      <c r="DK973" s="116"/>
      <c r="DL973" s="116"/>
      <c r="DM973" s="116"/>
      <c r="DN973" s="116"/>
      <c r="DO973" s="116"/>
      <c r="DP973" s="116"/>
      <c r="DQ973" s="116"/>
      <c r="DR973" s="116"/>
      <c r="DS973" s="116"/>
      <c r="DT973" s="116"/>
      <c r="DU973" s="116"/>
      <c r="DV973" s="116"/>
      <c r="DW973" s="116"/>
      <c r="DX973" s="116"/>
      <c r="DY973" s="116"/>
      <c r="DZ973" s="116"/>
    </row>
    <row r="974" spans="1:130" x14ac:dyDescent="0.3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  <c r="AE974" s="116"/>
      <c r="AF974" s="116"/>
      <c r="AG974" s="116"/>
      <c r="AH974" s="116"/>
      <c r="AI974" s="116"/>
      <c r="AJ974" s="116"/>
      <c r="AK974" s="116"/>
      <c r="AL974" s="116"/>
      <c r="AM974" s="116"/>
      <c r="AN974" s="116"/>
      <c r="AO974" s="116"/>
      <c r="AP974" s="116"/>
      <c r="AQ974" s="116"/>
      <c r="AR974" s="116"/>
      <c r="AS974" s="116"/>
      <c r="AT974" s="116"/>
      <c r="AU974" s="116"/>
      <c r="AV974" s="116"/>
      <c r="AW974" s="116"/>
      <c r="AX974" s="116"/>
      <c r="AY974" s="116"/>
      <c r="AZ974" s="116"/>
      <c r="BA974" s="116"/>
      <c r="BB974" s="116"/>
      <c r="BC974" s="116"/>
      <c r="BD974" s="116"/>
      <c r="BE974" s="116"/>
      <c r="BF974" s="116"/>
      <c r="BG974" s="116"/>
      <c r="BH974" s="116"/>
      <c r="BI974" s="116"/>
      <c r="BJ974" s="116"/>
      <c r="BK974" s="116"/>
      <c r="BL974" s="116"/>
      <c r="BM974" s="116"/>
      <c r="BN974" s="116"/>
      <c r="BO974" s="116"/>
      <c r="BP974" s="116"/>
      <c r="BQ974" s="116"/>
      <c r="BR974" s="116"/>
      <c r="BS974" s="116"/>
      <c r="BT974" s="116"/>
      <c r="BU974" s="116"/>
      <c r="BV974" s="116"/>
      <c r="BW974" s="116"/>
      <c r="BX974" s="116"/>
      <c r="BY974" s="116"/>
      <c r="BZ974" s="116"/>
      <c r="CA974" s="116"/>
      <c r="CB974" s="116"/>
      <c r="CC974" s="116"/>
      <c r="CD974" s="116"/>
      <c r="CE974" s="116"/>
      <c r="CF974" s="116"/>
      <c r="CG974" s="116"/>
      <c r="CH974" s="116"/>
      <c r="CI974" s="116"/>
      <c r="CJ974" s="116"/>
      <c r="CK974" s="116"/>
      <c r="CL974" s="116"/>
      <c r="CM974" s="116"/>
      <c r="CN974" s="116"/>
      <c r="CO974" s="116"/>
      <c r="CP974" s="116"/>
      <c r="CQ974" s="116"/>
      <c r="CR974" s="116"/>
      <c r="CS974" s="116"/>
      <c r="CT974" s="116"/>
      <c r="CU974" s="116"/>
      <c r="CV974" s="116"/>
      <c r="CW974" s="116"/>
      <c r="CX974" s="116"/>
      <c r="CY974" s="116"/>
      <c r="CZ974" s="116"/>
      <c r="DA974" s="116"/>
      <c r="DB974" s="116"/>
      <c r="DC974" s="116"/>
      <c r="DD974" s="116"/>
      <c r="DE974" s="116"/>
      <c r="DF974" s="116"/>
      <c r="DG974" s="116"/>
      <c r="DH974" s="116"/>
      <c r="DI974" s="116"/>
      <c r="DJ974" s="116"/>
      <c r="DK974" s="116"/>
      <c r="DL974" s="116"/>
      <c r="DM974" s="116"/>
      <c r="DN974" s="116"/>
      <c r="DO974" s="116"/>
      <c r="DP974" s="116"/>
      <c r="DQ974" s="116"/>
      <c r="DR974" s="116"/>
      <c r="DS974" s="116"/>
      <c r="DT974" s="116"/>
      <c r="DU974" s="116"/>
      <c r="DV974" s="116"/>
      <c r="DW974" s="116"/>
      <c r="DX974" s="116"/>
      <c r="DY974" s="116"/>
      <c r="DZ974" s="116"/>
    </row>
    <row r="975" spans="1:130" x14ac:dyDescent="0.3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  <c r="AE975" s="116"/>
      <c r="AF975" s="116"/>
      <c r="AG975" s="116"/>
      <c r="AH975" s="116"/>
      <c r="AI975" s="116"/>
      <c r="AJ975" s="116"/>
      <c r="AK975" s="116"/>
      <c r="AL975" s="116"/>
      <c r="AM975" s="116"/>
      <c r="AN975" s="116"/>
      <c r="AO975" s="116"/>
      <c r="AP975" s="116"/>
      <c r="AQ975" s="116"/>
      <c r="AR975" s="116"/>
      <c r="AS975" s="116"/>
      <c r="AT975" s="116"/>
      <c r="AU975" s="116"/>
      <c r="AV975" s="116"/>
      <c r="AW975" s="116"/>
      <c r="AX975" s="116"/>
      <c r="AY975" s="116"/>
      <c r="AZ975" s="116"/>
      <c r="BA975" s="116"/>
      <c r="BB975" s="116"/>
      <c r="BC975" s="116"/>
      <c r="BD975" s="116"/>
      <c r="BE975" s="116"/>
      <c r="BF975" s="116"/>
      <c r="BG975" s="116"/>
      <c r="BH975" s="116"/>
      <c r="BI975" s="116"/>
      <c r="BJ975" s="116"/>
      <c r="BK975" s="116"/>
      <c r="BL975" s="116"/>
      <c r="BM975" s="116"/>
      <c r="BN975" s="116"/>
      <c r="BO975" s="116"/>
      <c r="BP975" s="116"/>
      <c r="BQ975" s="116"/>
      <c r="BR975" s="116"/>
      <c r="BS975" s="116"/>
      <c r="BT975" s="116"/>
      <c r="BU975" s="116"/>
      <c r="BV975" s="116"/>
      <c r="BW975" s="116"/>
      <c r="BX975" s="116"/>
      <c r="BY975" s="116"/>
      <c r="BZ975" s="116"/>
      <c r="CA975" s="116"/>
      <c r="CB975" s="116"/>
      <c r="CC975" s="116"/>
      <c r="CD975" s="116"/>
      <c r="CE975" s="116"/>
      <c r="CF975" s="116"/>
      <c r="CG975" s="116"/>
      <c r="CH975" s="116"/>
      <c r="CI975" s="116"/>
      <c r="CJ975" s="116"/>
      <c r="CK975" s="116"/>
      <c r="CL975" s="116"/>
      <c r="CM975" s="116"/>
      <c r="CN975" s="116"/>
      <c r="CO975" s="116"/>
      <c r="CP975" s="116"/>
      <c r="CQ975" s="116"/>
      <c r="CR975" s="116"/>
      <c r="CS975" s="116"/>
      <c r="CT975" s="116"/>
      <c r="CU975" s="116"/>
      <c r="CV975" s="116"/>
      <c r="CW975" s="116"/>
      <c r="CX975" s="116"/>
      <c r="CY975" s="116"/>
      <c r="CZ975" s="116"/>
      <c r="DA975" s="116"/>
      <c r="DB975" s="116"/>
      <c r="DC975" s="116"/>
      <c r="DD975" s="116"/>
      <c r="DE975" s="116"/>
      <c r="DF975" s="116"/>
      <c r="DG975" s="116"/>
      <c r="DH975" s="116"/>
      <c r="DI975" s="116"/>
      <c r="DJ975" s="116"/>
      <c r="DK975" s="116"/>
      <c r="DL975" s="116"/>
      <c r="DM975" s="116"/>
      <c r="DN975" s="116"/>
      <c r="DO975" s="116"/>
      <c r="DP975" s="116"/>
      <c r="DQ975" s="116"/>
      <c r="DR975" s="116"/>
      <c r="DS975" s="116"/>
      <c r="DT975" s="116"/>
      <c r="DU975" s="116"/>
      <c r="DV975" s="116"/>
      <c r="DW975" s="116"/>
      <c r="DX975" s="116"/>
      <c r="DY975" s="116"/>
      <c r="DZ975" s="116"/>
    </row>
    <row r="976" spans="1:130" x14ac:dyDescent="0.3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  <c r="AE976" s="116"/>
      <c r="AF976" s="116"/>
      <c r="AG976" s="116"/>
      <c r="AH976" s="116"/>
      <c r="AI976" s="116"/>
      <c r="AJ976" s="116"/>
      <c r="AK976" s="116"/>
      <c r="AL976" s="116"/>
      <c r="AM976" s="116"/>
      <c r="AN976" s="116"/>
      <c r="AO976" s="116"/>
      <c r="AP976" s="116"/>
      <c r="AQ976" s="116"/>
      <c r="AR976" s="116"/>
      <c r="AS976" s="116"/>
      <c r="AT976" s="116"/>
      <c r="AU976" s="116"/>
      <c r="AV976" s="116"/>
      <c r="AW976" s="116"/>
      <c r="AX976" s="116"/>
      <c r="AY976" s="116"/>
      <c r="AZ976" s="116"/>
      <c r="BA976" s="116"/>
      <c r="BB976" s="116"/>
      <c r="BC976" s="116"/>
      <c r="BD976" s="116"/>
      <c r="BE976" s="116"/>
      <c r="BF976" s="116"/>
      <c r="BG976" s="116"/>
      <c r="BH976" s="116"/>
      <c r="BI976" s="116"/>
      <c r="BJ976" s="116"/>
      <c r="BK976" s="116"/>
      <c r="BL976" s="116"/>
      <c r="BM976" s="116"/>
      <c r="BN976" s="116"/>
      <c r="BO976" s="116"/>
      <c r="BP976" s="116"/>
      <c r="BQ976" s="116"/>
      <c r="BR976" s="116"/>
      <c r="BS976" s="116"/>
      <c r="BT976" s="116"/>
      <c r="BU976" s="116"/>
      <c r="BV976" s="116"/>
      <c r="BW976" s="116"/>
      <c r="BX976" s="116"/>
      <c r="BY976" s="116"/>
      <c r="BZ976" s="116"/>
      <c r="CA976" s="116"/>
      <c r="CB976" s="116"/>
      <c r="CC976" s="116"/>
      <c r="CD976" s="116"/>
      <c r="CE976" s="116"/>
      <c r="CF976" s="116"/>
      <c r="CG976" s="116"/>
      <c r="CH976" s="116"/>
      <c r="CI976" s="116"/>
      <c r="CJ976" s="116"/>
      <c r="CK976" s="116"/>
      <c r="CL976" s="116"/>
      <c r="CM976" s="116"/>
      <c r="CN976" s="116"/>
      <c r="CO976" s="116"/>
      <c r="CP976" s="116"/>
      <c r="CQ976" s="116"/>
      <c r="CR976" s="116"/>
      <c r="CS976" s="116"/>
      <c r="CT976" s="116"/>
      <c r="CU976" s="116"/>
      <c r="CV976" s="116"/>
      <c r="CW976" s="116"/>
      <c r="CX976" s="116"/>
      <c r="CY976" s="116"/>
      <c r="CZ976" s="116"/>
      <c r="DA976" s="116"/>
      <c r="DB976" s="116"/>
      <c r="DC976" s="116"/>
      <c r="DD976" s="116"/>
      <c r="DE976" s="116"/>
      <c r="DF976" s="116"/>
      <c r="DG976" s="116"/>
      <c r="DH976" s="116"/>
      <c r="DI976" s="116"/>
      <c r="DJ976" s="116"/>
      <c r="DK976" s="116"/>
      <c r="DL976" s="116"/>
      <c r="DM976" s="116"/>
      <c r="DN976" s="116"/>
      <c r="DO976" s="116"/>
      <c r="DP976" s="116"/>
      <c r="DQ976" s="116"/>
      <c r="DR976" s="116"/>
      <c r="DS976" s="116"/>
      <c r="DT976" s="116"/>
      <c r="DU976" s="116"/>
      <c r="DV976" s="116"/>
      <c r="DW976" s="116"/>
      <c r="DX976" s="116"/>
      <c r="DY976" s="116"/>
      <c r="DZ976" s="116"/>
    </row>
    <row r="977" spans="1:130" x14ac:dyDescent="0.3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  <c r="AE977" s="116"/>
      <c r="AF977" s="116"/>
      <c r="AG977" s="116"/>
      <c r="AH977" s="116"/>
      <c r="AI977" s="116"/>
      <c r="AJ977" s="116"/>
      <c r="AK977" s="116"/>
      <c r="AL977" s="116"/>
      <c r="AM977" s="116"/>
      <c r="AN977" s="116"/>
      <c r="AO977" s="116"/>
      <c r="AP977" s="116"/>
      <c r="AQ977" s="116"/>
      <c r="AR977" s="116"/>
      <c r="AS977" s="116"/>
      <c r="AT977" s="116"/>
      <c r="AU977" s="116"/>
      <c r="AV977" s="116"/>
      <c r="AW977" s="116"/>
      <c r="AX977" s="116"/>
      <c r="AY977" s="116"/>
      <c r="AZ977" s="116"/>
      <c r="BA977" s="116"/>
      <c r="BB977" s="116"/>
      <c r="BC977" s="116"/>
      <c r="BD977" s="116"/>
      <c r="BE977" s="116"/>
      <c r="BF977" s="116"/>
      <c r="BG977" s="116"/>
      <c r="BH977" s="116"/>
      <c r="BI977" s="116"/>
      <c r="BJ977" s="116"/>
      <c r="BK977" s="116"/>
      <c r="BL977" s="116"/>
      <c r="BM977" s="116"/>
      <c r="BN977" s="116"/>
      <c r="BO977" s="116"/>
      <c r="BP977" s="116"/>
      <c r="BQ977" s="116"/>
      <c r="BR977" s="116"/>
      <c r="BS977" s="116"/>
      <c r="BT977" s="116"/>
      <c r="BU977" s="116"/>
      <c r="BV977" s="116"/>
      <c r="BW977" s="116"/>
      <c r="BX977" s="116"/>
      <c r="BY977" s="116"/>
      <c r="BZ977" s="116"/>
      <c r="CA977" s="116"/>
      <c r="CB977" s="116"/>
      <c r="CC977" s="116"/>
      <c r="CD977" s="116"/>
      <c r="CE977" s="116"/>
      <c r="CF977" s="116"/>
      <c r="CG977" s="116"/>
      <c r="CH977" s="116"/>
      <c r="CI977" s="116"/>
      <c r="CJ977" s="116"/>
      <c r="CK977" s="116"/>
      <c r="CL977" s="116"/>
      <c r="CM977" s="116"/>
      <c r="CN977" s="116"/>
      <c r="CO977" s="116"/>
      <c r="CP977" s="116"/>
      <c r="CQ977" s="116"/>
      <c r="CR977" s="116"/>
      <c r="CS977" s="116"/>
      <c r="CT977" s="116"/>
      <c r="CU977" s="116"/>
      <c r="CV977" s="116"/>
      <c r="CW977" s="116"/>
      <c r="CX977" s="116"/>
      <c r="CY977" s="116"/>
      <c r="CZ977" s="116"/>
      <c r="DA977" s="116"/>
      <c r="DB977" s="116"/>
      <c r="DC977" s="116"/>
      <c r="DD977" s="116"/>
      <c r="DE977" s="116"/>
      <c r="DF977" s="116"/>
      <c r="DG977" s="116"/>
      <c r="DH977" s="116"/>
      <c r="DI977" s="116"/>
      <c r="DJ977" s="116"/>
      <c r="DK977" s="116"/>
      <c r="DL977" s="116"/>
      <c r="DM977" s="116"/>
      <c r="DN977" s="116"/>
      <c r="DO977" s="116"/>
      <c r="DP977" s="116"/>
      <c r="DQ977" s="116"/>
      <c r="DR977" s="116"/>
      <c r="DS977" s="116"/>
      <c r="DT977" s="116"/>
      <c r="DU977" s="116"/>
      <c r="DV977" s="116"/>
      <c r="DW977" s="116"/>
      <c r="DX977" s="116"/>
      <c r="DY977" s="116"/>
      <c r="DZ977" s="116"/>
    </row>
    <row r="978" spans="1:130" x14ac:dyDescent="0.3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  <c r="AE978" s="116"/>
      <c r="AF978" s="116"/>
      <c r="AG978" s="116"/>
      <c r="AH978" s="116"/>
      <c r="AI978" s="116"/>
      <c r="AJ978" s="116"/>
      <c r="AK978" s="116"/>
      <c r="AL978" s="116"/>
      <c r="AM978" s="116"/>
      <c r="AN978" s="116"/>
      <c r="AO978" s="116"/>
      <c r="AP978" s="116"/>
      <c r="AQ978" s="116"/>
      <c r="AR978" s="116"/>
      <c r="AS978" s="116"/>
      <c r="AT978" s="116"/>
      <c r="AU978" s="116"/>
      <c r="AV978" s="116"/>
      <c r="AW978" s="116"/>
      <c r="AX978" s="116"/>
      <c r="AY978" s="116"/>
      <c r="AZ978" s="116"/>
      <c r="BA978" s="116"/>
      <c r="BB978" s="116"/>
      <c r="BC978" s="116"/>
      <c r="BD978" s="116"/>
      <c r="BE978" s="116"/>
      <c r="BF978" s="116"/>
      <c r="BG978" s="116"/>
      <c r="BH978" s="116"/>
      <c r="BI978" s="116"/>
      <c r="BJ978" s="116"/>
      <c r="BK978" s="116"/>
      <c r="BL978" s="116"/>
      <c r="BM978" s="116"/>
      <c r="BN978" s="116"/>
      <c r="BO978" s="116"/>
      <c r="BP978" s="116"/>
      <c r="BQ978" s="116"/>
      <c r="BR978" s="116"/>
      <c r="BS978" s="116"/>
      <c r="BT978" s="116"/>
      <c r="BU978" s="116"/>
      <c r="BV978" s="116"/>
      <c r="BW978" s="116"/>
      <c r="BX978" s="116"/>
      <c r="BY978" s="116"/>
      <c r="BZ978" s="116"/>
      <c r="CA978" s="116"/>
      <c r="CB978" s="116"/>
      <c r="CC978" s="116"/>
      <c r="CD978" s="116"/>
      <c r="CE978" s="116"/>
      <c r="CF978" s="116"/>
      <c r="CG978" s="116"/>
      <c r="CH978" s="116"/>
      <c r="CI978" s="116"/>
      <c r="CJ978" s="116"/>
      <c r="CK978" s="116"/>
      <c r="CL978" s="116"/>
      <c r="CM978" s="116"/>
      <c r="CN978" s="116"/>
      <c r="CO978" s="116"/>
      <c r="CP978" s="116"/>
      <c r="CQ978" s="116"/>
      <c r="CR978" s="116"/>
      <c r="CS978" s="116"/>
      <c r="CT978" s="116"/>
      <c r="CU978" s="116"/>
      <c r="CV978" s="116"/>
      <c r="CW978" s="116"/>
      <c r="CX978" s="116"/>
      <c r="CY978" s="116"/>
      <c r="CZ978" s="116"/>
      <c r="DA978" s="116"/>
      <c r="DB978" s="116"/>
      <c r="DC978" s="116"/>
      <c r="DD978" s="116"/>
      <c r="DE978" s="116"/>
      <c r="DF978" s="116"/>
      <c r="DG978" s="116"/>
      <c r="DH978" s="116"/>
      <c r="DI978" s="116"/>
      <c r="DJ978" s="116"/>
      <c r="DK978" s="116"/>
      <c r="DL978" s="116"/>
      <c r="DM978" s="116"/>
      <c r="DN978" s="116"/>
      <c r="DO978" s="116"/>
      <c r="DP978" s="116"/>
      <c r="DQ978" s="116"/>
      <c r="DR978" s="116"/>
      <c r="DS978" s="116"/>
      <c r="DT978" s="116"/>
      <c r="DU978" s="116"/>
      <c r="DV978" s="116"/>
      <c r="DW978" s="116"/>
      <c r="DX978" s="116"/>
      <c r="DY978" s="116"/>
      <c r="DZ978" s="116"/>
    </row>
    <row r="979" spans="1:130" x14ac:dyDescent="0.3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  <c r="AE979" s="116"/>
      <c r="AF979" s="116"/>
      <c r="AG979" s="116"/>
      <c r="AH979" s="116"/>
      <c r="AI979" s="116"/>
      <c r="AJ979" s="116"/>
      <c r="AK979" s="116"/>
      <c r="AL979" s="116"/>
      <c r="AM979" s="116"/>
      <c r="AN979" s="116"/>
      <c r="AO979" s="116"/>
      <c r="AP979" s="116"/>
      <c r="AQ979" s="116"/>
      <c r="AR979" s="116"/>
      <c r="AS979" s="116"/>
      <c r="AT979" s="116"/>
      <c r="AU979" s="116"/>
      <c r="AV979" s="116"/>
      <c r="AW979" s="116"/>
      <c r="AX979" s="116"/>
      <c r="AY979" s="116"/>
      <c r="AZ979" s="116"/>
      <c r="BA979" s="116"/>
      <c r="BB979" s="116"/>
      <c r="BC979" s="116"/>
      <c r="BD979" s="116"/>
      <c r="BE979" s="116"/>
      <c r="BF979" s="116"/>
      <c r="BG979" s="116"/>
      <c r="BH979" s="116"/>
      <c r="BI979" s="116"/>
      <c r="BJ979" s="116"/>
      <c r="BK979" s="116"/>
      <c r="BL979" s="116"/>
      <c r="BM979" s="116"/>
      <c r="BN979" s="116"/>
      <c r="BO979" s="116"/>
      <c r="BP979" s="116"/>
      <c r="BQ979" s="116"/>
      <c r="BR979" s="116"/>
      <c r="BS979" s="116"/>
      <c r="BT979" s="116"/>
      <c r="BU979" s="116"/>
      <c r="BV979" s="116"/>
      <c r="BW979" s="116"/>
      <c r="BX979" s="116"/>
      <c r="BY979" s="116"/>
      <c r="BZ979" s="116"/>
      <c r="CA979" s="116"/>
      <c r="CB979" s="116"/>
      <c r="CC979" s="116"/>
      <c r="CD979" s="116"/>
      <c r="CE979" s="116"/>
      <c r="CF979" s="116"/>
      <c r="CG979" s="116"/>
      <c r="CH979" s="116"/>
      <c r="CI979" s="116"/>
      <c r="CJ979" s="116"/>
      <c r="CK979" s="116"/>
      <c r="CL979" s="116"/>
      <c r="CM979" s="116"/>
      <c r="CN979" s="116"/>
      <c r="CO979" s="116"/>
      <c r="CP979" s="116"/>
      <c r="CQ979" s="116"/>
      <c r="CR979" s="116"/>
      <c r="CS979" s="116"/>
      <c r="CT979" s="116"/>
      <c r="CU979" s="116"/>
      <c r="CV979" s="116"/>
      <c r="CW979" s="116"/>
      <c r="CX979" s="116"/>
      <c r="CY979" s="116"/>
      <c r="CZ979" s="116"/>
      <c r="DA979" s="116"/>
      <c r="DB979" s="116"/>
      <c r="DC979" s="116"/>
      <c r="DD979" s="116"/>
      <c r="DE979" s="116"/>
      <c r="DF979" s="116"/>
      <c r="DG979" s="116"/>
      <c r="DH979" s="116"/>
      <c r="DI979" s="116"/>
      <c r="DJ979" s="116"/>
      <c r="DK979" s="116"/>
      <c r="DL979" s="116"/>
      <c r="DM979" s="116"/>
      <c r="DN979" s="116"/>
      <c r="DO979" s="116"/>
      <c r="DP979" s="116"/>
      <c r="DQ979" s="116"/>
      <c r="DR979" s="116"/>
      <c r="DS979" s="116"/>
      <c r="DT979" s="116"/>
      <c r="DU979" s="116"/>
      <c r="DV979" s="116"/>
      <c r="DW979" s="116"/>
      <c r="DX979" s="116"/>
      <c r="DY979" s="116"/>
      <c r="DZ979" s="116"/>
    </row>
    <row r="980" spans="1:130" x14ac:dyDescent="0.3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  <c r="AE980" s="116"/>
      <c r="AF980" s="116"/>
      <c r="AG980" s="116"/>
      <c r="AH980" s="116"/>
      <c r="AI980" s="116"/>
      <c r="AJ980" s="116"/>
      <c r="AK980" s="116"/>
      <c r="AL980" s="116"/>
      <c r="AM980" s="116"/>
      <c r="AN980" s="116"/>
      <c r="AO980" s="116"/>
      <c r="AP980" s="116"/>
      <c r="AQ980" s="116"/>
      <c r="AR980" s="116"/>
      <c r="AS980" s="116"/>
      <c r="AT980" s="116"/>
      <c r="AU980" s="116"/>
      <c r="AV980" s="116"/>
      <c r="AW980" s="116"/>
      <c r="AX980" s="116"/>
      <c r="AY980" s="116"/>
      <c r="AZ980" s="116"/>
      <c r="BA980" s="116"/>
      <c r="BB980" s="116"/>
      <c r="BC980" s="116"/>
      <c r="BD980" s="116"/>
      <c r="BE980" s="116"/>
      <c r="BF980" s="116"/>
      <c r="BG980" s="116"/>
      <c r="BH980" s="116"/>
      <c r="BI980" s="116"/>
      <c r="BJ980" s="116"/>
      <c r="BK980" s="116"/>
      <c r="BL980" s="116"/>
      <c r="BM980" s="116"/>
      <c r="BN980" s="116"/>
      <c r="BO980" s="116"/>
      <c r="BP980" s="116"/>
      <c r="BQ980" s="116"/>
      <c r="BR980" s="116"/>
      <c r="BS980" s="116"/>
      <c r="BT980" s="116"/>
      <c r="BU980" s="116"/>
      <c r="BV980" s="116"/>
      <c r="BW980" s="116"/>
      <c r="BX980" s="116"/>
      <c r="BY980" s="116"/>
      <c r="BZ980" s="116"/>
      <c r="CA980" s="116"/>
      <c r="CB980" s="116"/>
      <c r="CC980" s="116"/>
      <c r="CD980" s="116"/>
      <c r="CE980" s="116"/>
      <c r="CF980" s="116"/>
      <c r="CG980" s="116"/>
      <c r="CH980" s="116"/>
      <c r="CI980" s="116"/>
      <c r="CJ980" s="116"/>
      <c r="CK980" s="116"/>
      <c r="CL980" s="116"/>
      <c r="CM980" s="116"/>
      <c r="CN980" s="116"/>
      <c r="CO980" s="116"/>
      <c r="CP980" s="116"/>
      <c r="CQ980" s="116"/>
      <c r="CR980" s="116"/>
      <c r="CS980" s="116"/>
      <c r="CT980" s="116"/>
      <c r="CU980" s="116"/>
      <c r="CV980" s="116"/>
      <c r="CW980" s="116"/>
      <c r="CX980" s="116"/>
      <c r="CY980" s="116"/>
      <c r="CZ980" s="116"/>
      <c r="DA980" s="116"/>
      <c r="DB980" s="116"/>
      <c r="DC980" s="116"/>
      <c r="DD980" s="116"/>
      <c r="DE980" s="116"/>
      <c r="DF980" s="116"/>
      <c r="DG980" s="116"/>
      <c r="DH980" s="116"/>
      <c r="DI980" s="116"/>
      <c r="DJ980" s="116"/>
      <c r="DK980" s="116"/>
      <c r="DL980" s="116"/>
      <c r="DM980" s="116"/>
      <c r="DN980" s="116"/>
      <c r="DO980" s="116"/>
      <c r="DP980" s="116"/>
      <c r="DQ980" s="116"/>
      <c r="DR980" s="116"/>
      <c r="DS980" s="116"/>
      <c r="DT980" s="116"/>
      <c r="DU980" s="116"/>
      <c r="DV980" s="116"/>
      <c r="DW980" s="116"/>
      <c r="DX980" s="116"/>
      <c r="DY980" s="116"/>
      <c r="DZ980" s="116"/>
    </row>
    <row r="981" spans="1:130" x14ac:dyDescent="0.3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  <c r="AE981" s="116"/>
      <c r="AF981" s="116"/>
      <c r="AG981" s="116"/>
      <c r="AH981" s="116"/>
      <c r="AI981" s="116"/>
      <c r="AJ981" s="116"/>
      <c r="AK981" s="116"/>
      <c r="AL981" s="116"/>
      <c r="AM981" s="116"/>
      <c r="AN981" s="116"/>
      <c r="AO981" s="116"/>
      <c r="AP981" s="116"/>
      <c r="AQ981" s="116"/>
      <c r="AR981" s="116"/>
      <c r="AS981" s="116"/>
      <c r="AT981" s="116"/>
      <c r="AU981" s="116"/>
      <c r="AV981" s="116"/>
      <c r="AW981" s="116"/>
      <c r="AX981" s="116"/>
      <c r="AY981" s="116"/>
      <c r="AZ981" s="116"/>
      <c r="BA981" s="116"/>
      <c r="BB981" s="116"/>
      <c r="BC981" s="116"/>
      <c r="BD981" s="116"/>
      <c r="BE981" s="116"/>
      <c r="BF981" s="116"/>
      <c r="BG981" s="116"/>
      <c r="BH981" s="116"/>
      <c r="BI981" s="116"/>
      <c r="BJ981" s="116"/>
      <c r="BK981" s="116"/>
      <c r="BL981" s="116"/>
      <c r="BM981" s="116"/>
      <c r="BN981" s="116"/>
      <c r="BO981" s="116"/>
      <c r="BP981" s="116"/>
      <c r="BQ981" s="116"/>
      <c r="BR981" s="116"/>
      <c r="BS981" s="116"/>
      <c r="BT981" s="116"/>
      <c r="BU981" s="116"/>
      <c r="BV981" s="116"/>
      <c r="BW981" s="116"/>
      <c r="BX981" s="116"/>
      <c r="BY981" s="116"/>
      <c r="BZ981" s="116"/>
      <c r="CA981" s="116"/>
      <c r="CB981" s="116"/>
      <c r="CC981" s="116"/>
      <c r="CD981" s="116"/>
      <c r="CE981" s="116"/>
      <c r="CF981" s="116"/>
      <c r="CG981" s="116"/>
      <c r="CH981" s="116"/>
      <c r="CI981" s="116"/>
      <c r="CJ981" s="116"/>
      <c r="CK981" s="116"/>
      <c r="CL981" s="116"/>
      <c r="CM981" s="116"/>
      <c r="CN981" s="116"/>
      <c r="CO981" s="116"/>
      <c r="CP981" s="116"/>
      <c r="CQ981" s="116"/>
      <c r="CR981" s="116"/>
      <c r="CS981" s="116"/>
      <c r="CT981" s="116"/>
      <c r="CU981" s="116"/>
      <c r="CV981" s="116"/>
      <c r="CW981" s="116"/>
      <c r="CX981" s="116"/>
      <c r="CY981" s="116"/>
      <c r="CZ981" s="116"/>
      <c r="DA981" s="116"/>
      <c r="DB981" s="116"/>
      <c r="DC981" s="116"/>
      <c r="DD981" s="116"/>
      <c r="DE981" s="116"/>
      <c r="DF981" s="116"/>
      <c r="DG981" s="116"/>
      <c r="DH981" s="116"/>
      <c r="DI981" s="116"/>
      <c r="DJ981" s="116"/>
      <c r="DK981" s="116"/>
      <c r="DL981" s="116"/>
      <c r="DM981" s="116"/>
      <c r="DN981" s="116"/>
      <c r="DO981" s="116"/>
      <c r="DP981" s="116"/>
      <c r="DQ981" s="116"/>
      <c r="DR981" s="116"/>
      <c r="DS981" s="116"/>
      <c r="DT981" s="116"/>
      <c r="DU981" s="116"/>
      <c r="DV981" s="116"/>
      <c r="DW981" s="116"/>
      <c r="DX981" s="116"/>
      <c r="DY981" s="116"/>
      <c r="DZ981" s="116"/>
    </row>
    <row r="982" spans="1:130" x14ac:dyDescent="0.3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  <c r="AE982" s="116"/>
      <c r="AF982" s="116"/>
      <c r="AG982" s="116"/>
      <c r="AH982" s="116"/>
      <c r="AI982" s="116"/>
      <c r="AJ982" s="116"/>
      <c r="AK982" s="116"/>
      <c r="AL982" s="116"/>
      <c r="AM982" s="116"/>
      <c r="AN982" s="116"/>
      <c r="AO982" s="116"/>
      <c r="AP982" s="116"/>
      <c r="AQ982" s="116"/>
      <c r="AR982" s="116"/>
      <c r="AS982" s="116"/>
      <c r="AT982" s="116"/>
      <c r="AU982" s="116"/>
      <c r="AV982" s="116"/>
      <c r="AW982" s="116"/>
      <c r="AX982" s="116"/>
      <c r="AY982" s="116"/>
      <c r="AZ982" s="116"/>
      <c r="BA982" s="116"/>
      <c r="BB982" s="116"/>
      <c r="BC982" s="116"/>
      <c r="BD982" s="116"/>
      <c r="BE982" s="116"/>
      <c r="BF982" s="116"/>
      <c r="BG982" s="116"/>
      <c r="BH982" s="116"/>
      <c r="BI982" s="116"/>
      <c r="BJ982" s="116"/>
      <c r="BK982" s="116"/>
      <c r="BL982" s="116"/>
      <c r="BM982" s="116"/>
      <c r="BN982" s="116"/>
      <c r="BO982" s="116"/>
      <c r="BP982" s="116"/>
      <c r="BQ982" s="116"/>
      <c r="BR982" s="116"/>
      <c r="BS982" s="116"/>
      <c r="BT982" s="116"/>
      <c r="BU982" s="116"/>
      <c r="BV982" s="116"/>
      <c r="BW982" s="116"/>
      <c r="BX982" s="116"/>
      <c r="BY982" s="116"/>
      <c r="BZ982" s="116"/>
      <c r="CA982" s="116"/>
      <c r="CB982" s="116"/>
      <c r="CC982" s="116"/>
      <c r="CD982" s="116"/>
      <c r="CE982" s="116"/>
      <c r="CF982" s="116"/>
      <c r="CG982" s="116"/>
      <c r="CH982" s="116"/>
      <c r="CI982" s="116"/>
      <c r="CJ982" s="116"/>
      <c r="CK982" s="116"/>
      <c r="CL982" s="116"/>
      <c r="CM982" s="116"/>
      <c r="CN982" s="116"/>
      <c r="CO982" s="116"/>
      <c r="CP982" s="116"/>
      <c r="CQ982" s="116"/>
      <c r="CR982" s="116"/>
      <c r="CS982" s="116"/>
      <c r="CT982" s="116"/>
      <c r="CU982" s="116"/>
      <c r="CV982" s="116"/>
      <c r="CW982" s="116"/>
      <c r="CX982" s="116"/>
      <c r="CY982" s="116"/>
      <c r="CZ982" s="116"/>
      <c r="DA982" s="116"/>
      <c r="DB982" s="116"/>
      <c r="DC982" s="116"/>
      <c r="DD982" s="116"/>
      <c r="DE982" s="116"/>
      <c r="DF982" s="116"/>
      <c r="DG982" s="116"/>
      <c r="DH982" s="116"/>
      <c r="DI982" s="116"/>
      <c r="DJ982" s="116"/>
      <c r="DK982" s="116"/>
      <c r="DL982" s="116"/>
      <c r="DM982" s="116"/>
      <c r="DN982" s="116"/>
      <c r="DO982" s="116"/>
      <c r="DP982" s="116"/>
      <c r="DQ982" s="116"/>
      <c r="DR982" s="116"/>
      <c r="DS982" s="116"/>
      <c r="DT982" s="116"/>
      <c r="DU982" s="116"/>
      <c r="DV982" s="116"/>
      <c r="DW982" s="116"/>
      <c r="DX982" s="116"/>
      <c r="DY982" s="116"/>
      <c r="DZ982" s="116"/>
    </row>
    <row r="983" spans="1:130" x14ac:dyDescent="0.3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  <c r="AE983" s="116"/>
      <c r="AF983" s="116"/>
      <c r="AG983" s="116"/>
      <c r="AH983" s="116"/>
      <c r="AI983" s="116"/>
      <c r="AJ983" s="116"/>
      <c r="AK983" s="116"/>
      <c r="AL983" s="116"/>
      <c r="AM983" s="116"/>
      <c r="AN983" s="116"/>
      <c r="AO983" s="116"/>
      <c r="AP983" s="116"/>
      <c r="AQ983" s="116"/>
      <c r="AR983" s="116"/>
      <c r="AS983" s="116"/>
      <c r="AT983" s="116"/>
      <c r="AU983" s="116"/>
      <c r="AV983" s="116"/>
      <c r="AW983" s="116"/>
      <c r="AX983" s="116"/>
      <c r="AY983" s="116"/>
      <c r="AZ983" s="116"/>
      <c r="BA983" s="116"/>
      <c r="BB983" s="116"/>
      <c r="BC983" s="116"/>
      <c r="BD983" s="116"/>
      <c r="BE983" s="116"/>
      <c r="BF983" s="116"/>
      <c r="BG983" s="116"/>
      <c r="BH983" s="116"/>
      <c r="BI983" s="116"/>
      <c r="BJ983" s="116"/>
      <c r="BK983" s="116"/>
      <c r="BL983" s="116"/>
      <c r="BM983" s="116"/>
      <c r="BN983" s="116"/>
      <c r="BO983" s="116"/>
      <c r="BP983" s="116"/>
      <c r="BQ983" s="116"/>
      <c r="BR983" s="116"/>
      <c r="BS983" s="116"/>
      <c r="BT983" s="116"/>
      <c r="BU983" s="116"/>
      <c r="BV983" s="116"/>
      <c r="BW983" s="116"/>
      <c r="BX983" s="116"/>
      <c r="BY983" s="116"/>
      <c r="BZ983" s="116"/>
      <c r="CA983" s="116"/>
      <c r="CB983" s="116"/>
      <c r="CC983" s="116"/>
      <c r="CD983" s="116"/>
      <c r="CE983" s="116"/>
      <c r="CF983" s="116"/>
      <c r="CG983" s="116"/>
      <c r="CH983" s="116"/>
      <c r="CI983" s="116"/>
      <c r="CJ983" s="116"/>
      <c r="CK983" s="116"/>
      <c r="CL983" s="116"/>
      <c r="CM983" s="116"/>
      <c r="CN983" s="116"/>
      <c r="CO983" s="116"/>
      <c r="CP983" s="116"/>
      <c r="CQ983" s="116"/>
      <c r="CR983" s="116"/>
      <c r="CS983" s="116"/>
      <c r="CT983" s="116"/>
      <c r="CU983" s="116"/>
      <c r="CV983" s="116"/>
      <c r="CW983" s="116"/>
      <c r="CX983" s="116"/>
      <c r="CY983" s="116"/>
      <c r="CZ983" s="116"/>
      <c r="DA983" s="116"/>
      <c r="DB983" s="116"/>
      <c r="DC983" s="116"/>
      <c r="DD983" s="116"/>
      <c r="DE983" s="116"/>
      <c r="DF983" s="116"/>
      <c r="DG983" s="116"/>
      <c r="DH983" s="116"/>
      <c r="DI983" s="116"/>
      <c r="DJ983" s="116"/>
      <c r="DK983" s="116"/>
      <c r="DL983" s="116"/>
      <c r="DM983" s="116"/>
      <c r="DN983" s="116"/>
      <c r="DO983" s="116"/>
      <c r="DP983" s="116"/>
      <c r="DQ983" s="116"/>
      <c r="DR983" s="116"/>
      <c r="DS983" s="116"/>
      <c r="DT983" s="116"/>
      <c r="DU983" s="116"/>
      <c r="DV983" s="116"/>
      <c r="DW983" s="116"/>
      <c r="DX983" s="116"/>
      <c r="DY983" s="116"/>
      <c r="DZ983" s="116"/>
    </row>
    <row r="984" spans="1:130" x14ac:dyDescent="0.3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  <c r="AE984" s="116"/>
      <c r="AF984" s="116"/>
      <c r="AG984" s="116"/>
      <c r="AH984" s="116"/>
      <c r="AI984" s="116"/>
      <c r="AJ984" s="116"/>
      <c r="AK984" s="116"/>
      <c r="AL984" s="116"/>
      <c r="AM984" s="116"/>
      <c r="AN984" s="116"/>
      <c r="AO984" s="116"/>
      <c r="AP984" s="116"/>
      <c r="AQ984" s="116"/>
      <c r="AR984" s="116"/>
      <c r="AS984" s="116"/>
      <c r="AT984" s="116"/>
      <c r="AU984" s="116"/>
      <c r="AV984" s="116"/>
      <c r="AW984" s="116"/>
      <c r="AX984" s="116"/>
      <c r="AY984" s="116"/>
      <c r="AZ984" s="116"/>
      <c r="BA984" s="116"/>
      <c r="BB984" s="116"/>
      <c r="BC984" s="116"/>
      <c r="BD984" s="116"/>
      <c r="BE984" s="116"/>
      <c r="BF984" s="116"/>
      <c r="BG984" s="116"/>
      <c r="BH984" s="116"/>
      <c r="BI984" s="116"/>
      <c r="BJ984" s="116"/>
      <c r="BK984" s="116"/>
      <c r="BL984" s="116"/>
      <c r="BM984" s="116"/>
      <c r="BN984" s="116"/>
      <c r="BO984" s="116"/>
      <c r="BP984" s="116"/>
      <c r="BQ984" s="116"/>
      <c r="BR984" s="116"/>
      <c r="BS984" s="116"/>
      <c r="BT984" s="116"/>
      <c r="BU984" s="116"/>
      <c r="BV984" s="116"/>
      <c r="BW984" s="116"/>
      <c r="BX984" s="116"/>
      <c r="BY984" s="116"/>
      <c r="BZ984" s="116"/>
      <c r="CA984" s="116"/>
      <c r="CB984" s="116"/>
      <c r="CC984" s="116"/>
      <c r="CD984" s="116"/>
      <c r="CE984" s="116"/>
      <c r="CF984" s="116"/>
      <c r="CG984" s="116"/>
      <c r="CH984" s="116"/>
      <c r="CI984" s="116"/>
      <c r="CJ984" s="116"/>
      <c r="CK984" s="116"/>
      <c r="CL984" s="116"/>
      <c r="CM984" s="116"/>
      <c r="CN984" s="116"/>
      <c r="CO984" s="116"/>
      <c r="CP984" s="116"/>
      <c r="CQ984" s="116"/>
      <c r="CR984" s="116"/>
      <c r="CS984" s="116"/>
      <c r="CT984" s="116"/>
      <c r="CU984" s="116"/>
      <c r="CV984" s="116"/>
      <c r="CW984" s="116"/>
      <c r="CX984" s="116"/>
      <c r="CY984" s="116"/>
      <c r="CZ984" s="116"/>
      <c r="DA984" s="116"/>
      <c r="DB984" s="116"/>
      <c r="DC984" s="116"/>
      <c r="DD984" s="116"/>
      <c r="DE984" s="116"/>
      <c r="DF984" s="116"/>
      <c r="DG984" s="116"/>
      <c r="DH984" s="116"/>
      <c r="DI984" s="116"/>
      <c r="DJ984" s="116"/>
      <c r="DK984" s="116"/>
      <c r="DL984" s="116"/>
      <c r="DM984" s="116"/>
      <c r="DN984" s="116"/>
      <c r="DO984" s="116"/>
      <c r="DP984" s="116"/>
      <c r="DQ984" s="116"/>
      <c r="DR984" s="116"/>
      <c r="DS984" s="116"/>
      <c r="DT984" s="116"/>
      <c r="DU984" s="116"/>
      <c r="DV984" s="116"/>
      <c r="DW984" s="116"/>
      <c r="DX984" s="116"/>
      <c r="DY984" s="116"/>
      <c r="DZ984" s="116"/>
    </row>
    <row r="985" spans="1:130" x14ac:dyDescent="0.3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  <c r="AE985" s="116"/>
      <c r="AF985" s="116"/>
      <c r="AG985" s="116"/>
      <c r="AH985" s="116"/>
      <c r="AI985" s="116"/>
      <c r="AJ985" s="116"/>
      <c r="AK985" s="116"/>
      <c r="AL985" s="116"/>
      <c r="AM985" s="116"/>
      <c r="AN985" s="116"/>
      <c r="AO985" s="116"/>
      <c r="AP985" s="116"/>
      <c r="AQ985" s="116"/>
      <c r="AR985" s="116"/>
      <c r="AS985" s="116"/>
      <c r="AT985" s="116"/>
      <c r="AU985" s="116"/>
      <c r="AV985" s="116"/>
      <c r="AW985" s="116"/>
      <c r="AX985" s="116"/>
      <c r="AY985" s="116"/>
      <c r="AZ985" s="116"/>
      <c r="BA985" s="116"/>
      <c r="BB985" s="116"/>
      <c r="BC985" s="116"/>
      <c r="BD985" s="116"/>
      <c r="BE985" s="116"/>
      <c r="BF985" s="116"/>
      <c r="BG985" s="116"/>
      <c r="BH985" s="116"/>
      <c r="BI985" s="116"/>
      <c r="BJ985" s="116"/>
      <c r="BK985" s="116"/>
      <c r="BL985" s="116"/>
      <c r="BM985" s="116"/>
      <c r="BN985" s="116"/>
      <c r="BO985" s="116"/>
      <c r="BP985" s="116"/>
      <c r="BQ985" s="116"/>
      <c r="BR985" s="116"/>
      <c r="BS985" s="116"/>
      <c r="BT985" s="116"/>
      <c r="BU985" s="116"/>
      <c r="BV985" s="116"/>
      <c r="BW985" s="116"/>
      <c r="BX985" s="116"/>
      <c r="BY985" s="116"/>
      <c r="BZ985" s="116"/>
      <c r="CA985" s="116"/>
      <c r="CB985" s="116"/>
      <c r="CC985" s="116"/>
      <c r="CD985" s="116"/>
      <c r="CE985" s="116"/>
      <c r="CF985" s="116"/>
      <c r="CG985" s="116"/>
      <c r="CH985" s="116"/>
      <c r="CI985" s="116"/>
      <c r="CJ985" s="116"/>
      <c r="CK985" s="116"/>
      <c r="CL985" s="116"/>
      <c r="CM985" s="116"/>
      <c r="CN985" s="116"/>
      <c r="CO985" s="116"/>
      <c r="CP985" s="116"/>
      <c r="CQ985" s="116"/>
      <c r="CR985" s="116"/>
      <c r="CS985" s="116"/>
      <c r="CT985" s="116"/>
      <c r="CU985" s="116"/>
      <c r="CV985" s="116"/>
      <c r="CW985" s="116"/>
      <c r="CX985" s="116"/>
      <c r="CY985" s="116"/>
      <c r="CZ985" s="116"/>
      <c r="DA985" s="116"/>
      <c r="DB985" s="116"/>
      <c r="DC985" s="116"/>
      <c r="DD985" s="116"/>
      <c r="DE985" s="116"/>
      <c r="DF985" s="116"/>
      <c r="DG985" s="116"/>
      <c r="DH985" s="116"/>
      <c r="DI985" s="116"/>
      <c r="DJ985" s="116"/>
      <c r="DK985" s="116"/>
      <c r="DL985" s="116"/>
      <c r="DM985" s="116"/>
      <c r="DN985" s="116"/>
      <c r="DO985" s="116"/>
      <c r="DP985" s="116"/>
      <c r="DQ985" s="116"/>
      <c r="DR985" s="116"/>
      <c r="DS985" s="116"/>
      <c r="DT985" s="116"/>
      <c r="DU985" s="116"/>
      <c r="DV985" s="116"/>
      <c r="DW985" s="116"/>
      <c r="DX985" s="116"/>
      <c r="DY985" s="116"/>
      <c r="DZ985" s="116"/>
    </row>
    <row r="986" spans="1:130" x14ac:dyDescent="0.3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  <c r="AE986" s="116"/>
      <c r="AF986" s="116"/>
      <c r="AG986" s="116"/>
      <c r="AH986" s="116"/>
      <c r="AI986" s="116"/>
      <c r="AJ986" s="116"/>
      <c r="AK986" s="116"/>
      <c r="AL986" s="116"/>
      <c r="AM986" s="116"/>
      <c r="AN986" s="116"/>
      <c r="AO986" s="116"/>
      <c r="AP986" s="116"/>
      <c r="AQ986" s="116"/>
      <c r="AR986" s="116"/>
      <c r="AS986" s="116"/>
      <c r="AT986" s="116"/>
      <c r="AU986" s="116"/>
      <c r="AV986" s="116"/>
      <c r="AW986" s="116"/>
      <c r="AX986" s="116"/>
      <c r="AY986" s="116"/>
      <c r="AZ986" s="116"/>
      <c r="BA986" s="116"/>
      <c r="BB986" s="116"/>
      <c r="BC986" s="116"/>
      <c r="BD986" s="116"/>
      <c r="BE986" s="116"/>
      <c r="BF986" s="116"/>
      <c r="BG986" s="116"/>
      <c r="BH986" s="116"/>
      <c r="BI986" s="116"/>
      <c r="BJ986" s="116"/>
      <c r="BK986" s="116"/>
      <c r="BL986" s="116"/>
      <c r="BM986" s="116"/>
      <c r="BN986" s="116"/>
      <c r="BO986" s="116"/>
      <c r="BP986" s="116"/>
      <c r="BQ986" s="116"/>
      <c r="BR986" s="116"/>
      <c r="BS986" s="116"/>
      <c r="BT986" s="116"/>
      <c r="BU986" s="116"/>
      <c r="BV986" s="116"/>
      <c r="BW986" s="116"/>
      <c r="BX986" s="116"/>
      <c r="BY986" s="116"/>
      <c r="BZ986" s="116"/>
      <c r="CA986" s="116"/>
      <c r="CB986" s="116"/>
      <c r="CC986" s="116"/>
      <c r="CD986" s="116"/>
      <c r="CE986" s="116"/>
      <c r="CF986" s="116"/>
      <c r="CG986" s="116"/>
      <c r="CH986" s="116"/>
      <c r="CI986" s="116"/>
      <c r="CJ986" s="116"/>
      <c r="CK986" s="116"/>
      <c r="CL986" s="116"/>
      <c r="CM986" s="116"/>
      <c r="CN986" s="116"/>
      <c r="CO986" s="116"/>
      <c r="CP986" s="116"/>
      <c r="CQ986" s="116"/>
      <c r="CR986" s="116"/>
      <c r="CS986" s="116"/>
      <c r="CT986" s="116"/>
      <c r="CU986" s="116"/>
      <c r="CV986" s="116"/>
      <c r="CW986" s="116"/>
      <c r="CX986" s="116"/>
      <c r="CY986" s="116"/>
      <c r="CZ986" s="116"/>
      <c r="DA986" s="116"/>
      <c r="DB986" s="116"/>
      <c r="DC986" s="116"/>
      <c r="DD986" s="116"/>
      <c r="DE986" s="116"/>
      <c r="DF986" s="116"/>
      <c r="DG986" s="116"/>
      <c r="DH986" s="116"/>
      <c r="DI986" s="116"/>
      <c r="DJ986" s="116"/>
      <c r="DK986" s="116"/>
      <c r="DL986" s="116"/>
      <c r="DM986" s="116"/>
      <c r="DN986" s="116"/>
      <c r="DO986" s="116"/>
      <c r="DP986" s="116"/>
      <c r="DQ986" s="116"/>
      <c r="DR986" s="116"/>
      <c r="DS986" s="116"/>
      <c r="DT986" s="116"/>
      <c r="DU986" s="116"/>
      <c r="DV986" s="116"/>
      <c r="DW986" s="116"/>
      <c r="DX986" s="116"/>
      <c r="DY986" s="116"/>
      <c r="DZ986" s="116"/>
    </row>
    <row r="987" spans="1:130" x14ac:dyDescent="0.3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  <c r="AE987" s="116"/>
      <c r="AF987" s="116"/>
      <c r="AG987" s="116"/>
      <c r="AH987" s="116"/>
      <c r="AI987" s="116"/>
      <c r="AJ987" s="116"/>
      <c r="AK987" s="116"/>
      <c r="AL987" s="116"/>
      <c r="AM987" s="116"/>
      <c r="AN987" s="116"/>
      <c r="AO987" s="116"/>
      <c r="AP987" s="116"/>
      <c r="AQ987" s="116"/>
      <c r="AR987" s="116"/>
      <c r="AS987" s="116"/>
      <c r="AT987" s="116"/>
      <c r="AU987" s="116"/>
      <c r="AV987" s="116"/>
      <c r="AW987" s="116"/>
      <c r="AX987" s="116"/>
      <c r="AY987" s="116"/>
      <c r="AZ987" s="116"/>
      <c r="BA987" s="116"/>
      <c r="BB987" s="116"/>
      <c r="BC987" s="116"/>
      <c r="BD987" s="116"/>
      <c r="BE987" s="116"/>
      <c r="BF987" s="116"/>
      <c r="BG987" s="116"/>
      <c r="BH987" s="116"/>
      <c r="BI987" s="116"/>
      <c r="BJ987" s="116"/>
      <c r="BK987" s="116"/>
      <c r="BL987" s="116"/>
      <c r="BM987" s="116"/>
      <c r="BN987" s="116"/>
      <c r="BO987" s="116"/>
      <c r="BP987" s="116"/>
      <c r="BQ987" s="116"/>
      <c r="BR987" s="116"/>
      <c r="BS987" s="116"/>
      <c r="BT987" s="116"/>
      <c r="BU987" s="116"/>
      <c r="BV987" s="116"/>
      <c r="BW987" s="116"/>
      <c r="BX987" s="116"/>
      <c r="BY987" s="116"/>
      <c r="BZ987" s="116"/>
      <c r="CA987" s="116"/>
      <c r="CB987" s="116"/>
      <c r="CC987" s="116"/>
      <c r="CD987" s="116"/>
      <c r="CE987" s="116"/>
      <c r="CF987" s="116"/>
      <c r="CG987" s="116"/>
      <c r="CH987" s="116"/>
      <c r="CI987" s="116"/>
      <c r="CJ987" s="116"/>
      <c r="CK987" s="116"/>
      <c r="CL987" s="116"/>
      <c r="CM987" s="116"/>
      <c r="CN987" s="116"/>
      <c r="CO987" s="116"/>
      <c r="CP987" s="116"/>
      <c r="CQ987" s="116"/>
      <c r="CR987" s="116"/>
      <c r="CS987" s="116"/>
      <c r="CT987" s="116"/>
      <c r="CU987" s="116"/>
      <c r="CV987" s="116"/>
      <c r="CW987" s="116"/>
      <c r="CX987" s="116"/>
      <c r="CY987" s="116"/>
      <c r="CZ987" s="116"/>
      <c r="DA987" s="116"/>
      <c r="DB987" s="116"/>
      <c r="DC987" s="116"/>
      <c r="DD987" s="116"/>
      <c r="DE987" s="116"/>
      <c r="DF987" s="116"/>
      <c r="DG987" s="116"/>
      <c r="DH987" s="116"/>
      <c r="DI987" s="116"/>
      <c r="DJ987" s="116"/>
      <c r="DK987" s="116"/>
      <c r="DL987" s="116"/>
      <c r="DM987" s="116"/>
      <c r="DN987" s="116"/>
      <c r="DO987" s="116"/>
      <c r="DP987" s="116"/>
      <c r="DQ987" s="116"/>
      <c r="DR987" s="116"/>
      <c r="DS987" s="116"/>
      <c r="DT987" s="116"/>
      <c r="DU987" s="116"/>
      <c r="DV987" s="116"/>
      <c r="DW987" s="116"/>
      <c r="DX987" s="116"/>
      <c r="DY987" s="116"/>
      <c r="DZ987" s="116"/>
    </row>
    <row r="988" spans="1:130" x14ac:dyDescent="0.3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  <c r="AE988" s="116"/>
      <c r="AF988" s="116"/>
      <c r="AG988" s="116"/>
      <c r="AH988" s="116"/>
      <c r="AI988" s="116"/>
      <c r="AJ988" s="116"/>
      <c r="AK988" s="116"/>
      <c r="AL988" s="116"/>
      <c r="AM988" s="116"/>
      <c r="AN988" s="116"/>
      <c r="AO988" s="116"/>
      <c r="AP988" s="116"/>
      <c r="AQ988" s="116"/>
      <c r="AR988" s="116"/>
      <c r="AS988" s="116"/>
      <c r="AT988" s="116"/>
      <c r="AU988" s="116"/>
      <c r="AV988" s="116"/>
      <c r="AW988" s="116"/>
      <c r="AX988" s="116"/>
      <c r="AY988" s="116"/>
      <c r="AZ988" s="116"/>
      <c r="BA988" s="116"/>
      <c r="BB988" s="116"/>
      <c r="BC988" s="116"/>
      <c r="BD988" s="116"/>
      <c r="BE988" s="116"/>
      <c r="BF988" s="116"/>
      <c r="BG988" s="116"/>
      <c r="BH988" s="116"/>
      <c r="BI988" s="116"/>
      <c r="BJ988" s="116"/>
      <c r="BK988" s="116"/>
      <c r="BL988" s="116"/>
      <c r="BM988" s="116"/>
      <c r="BN988" s="116"/>
      <c r="BO988" s="116"/>
      <c r="BP988" s="116"/>
      <c r="BQ988" s="116"/>
      <c r="BR988" s="116"/>
      <c r="BS988" s="116"/>
      <c r="BT988" s="116"/>
      <c r="BU988" s="116"/>
      <c r="BV988" s="116"/>
      <c r="BW988" s="116"/>
      <c r="BX988" s="116"/>
      <c r="BY988" s="116"/>
      <c r="BZ988" s="116"/>
      <c r="CA988" s="116"/>
      <c r="CB988" s="116"/>
      <c r="CC988" s="116"/>
      <c r="CD988" s="116"/>
      <c r="CE988" s="116"/>
      <c r="CF988" s="116"/>
      <c r="CG988" s="116"/>
      <c r="CH988" s="116"/>
      <c r="CI988" s="116"/>
      <c r="CJ988" s="116"/>
      <c r="CK988" s="116"/>
      <c r="CL988" s="116"/>
      <c r="CM988" s="116"/>
      <c r="CN988" s="116"/>
      <c r="CO988" s="116"/>
      <c r="CP988" s="116"/>
      <c r="CQ988" s="116"/>
      <c r="CR988" s="116"/>
      <c r="CS988" s="116"/>
      <c r="CT988" s="116"/>
      <c r="CU988" s="116"/>
      <c r="CV988" s="116"/>
      <c r="CW988" s="116"/>
      <c r="CX988" s="116"/>
      <c r="CY988" s="116"/>
      <c r="CZ988" s="116"/>
      <c r="DA988" s="116"/>
      <c r="DB988" s="116"/>
      <c r="DC988" s="116"/>
      <c r="DD988" s="116"/>
      <c r="DE988" s="116"/>
      <c r="DF988" s="116"/>
      <c r="DG988" s="116"/>
      <c r="DH988" s="116"/>
      <c r="DI988" s="116"/>
      <c r="DJ988" s="116"/>
      <c r="DK988" s="116"/>
      <c r="DL988" s="116"/>
      <c r="DM988" s="116"/>
      <c r="DN988" s="116"/>
      <c r="DO988" s="116"/>
      <c r="DP988" s="116"/>
      <c r="DQ988" s="116"/>
      <c r="DR988" s="116"/>
      <c r="DS988" s="116"/>
      <c r="DT988" s="116"/>
      <c r="DU988" s="116"/>
      <c r="DV988" s="116"/>
      <c r="DW988" s="116"/>
      <c r="DX988" s="116"/>
      <c r="DY988" s="116"/>
      <c r="DZ988" s="116"/>
    </row>
    <row r="989" spans="1:130" x14ac:dyDescent="0.3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  <c r="AE989" s="116"/>
      <c r="AF989" s="116"/>
      <c r="AG989" s="116"/>
      <c r="AH989" s="116"/>
      <c r="AI989" s="116"/>
      <c r="AJ989" s="116"/>
      <c r="AK989" s="116"/>
      <c r="AL989" s="116"/>
      <c r="AM989" s="116"/>
      <c r="AN989" s="116"/>
      <c r="AO989" s="116"/>
      <c r="AP989" s="116"/>
      <c r="AQ989" s="116"/>
      <c r="AR989" s="116"/>
      <c r="AS989" s="116"/>
      <c r="AT989" s="116"/>
      <c r="AU989" s="116"/>
      <c r="AV989" s="116"/>
      <c r="AW989" s="116"/>
      <c r="AX989" s="116"/>
      <c r="AY989" s="116"/>
      <c r="AZ989" s="116"/>
      <c r="BA989" s="116"/>
      <c r="BB989" s="116"/>
      <c r="BC989" s="116"/>
      <c r="BD989" s="116"/>
      <c r="BE989" s="116"/>
      <c r="BF989" s="116"/>
      <c r="BG989" s="116"/>
      <c r="BH989" s="116"/>
      <c r="BI989" s="116"/>
      <c r="BJ989" s="116"/>
      <c r="BK989" s="116"/>
      <c r="BL989" s="116"/>
      <c r="BM989" s="116"/>
      <c r="BN989" s="116"/>
      <c r="BO989" s="116"/>
      <c r="BP989" s="116"/>
      <c r="BQ989" s="116"/>
      <c r="BR989" s="116"/>
      <c r="BS989" s="116"/>
      <c r="BT989" s="116"/>
      <c r="BU989" s="116"/>
      <c r="BV989" s="116"/>
      <c r="BW989" s="116"/>
      <c r="BX989" s="116"/>
      <c r="BY989" s="116"/>
      <c r="BZ989" s="116"/>
      <c r="CA989" s="116"/>
      <c r="CB989" s="116"/>
      <c r="CC989" s="116"/>
      <c r="CD989" s="116"/>
      <c r="CE989" s="116"/>
      <c r="CF989" s="116"/>
      <c r="CG989" s="116"/>
      <c r="CH989" s="116"/>
      <c r="CI989" s="116"/>
      <c r="CJ989" s="116"/>
      <c r="CK989" s="116"/>
      <c r="CL989" s="116"/>
      <c r="CM989" s="116"/>
      <c r="CN989" s="116"/>
      <c r="CO989" s="116"/>
      <c r="CP989" s="116"/>
      <c r="CQ989" s="116"/>
      <c r="CR989" s="116"/>
      <c r="CS989" s="116"/>
      <c r="CT989" s="116"/>
      <c r="CU989" s="116"/>
      <c r="CV989" s="116"/>
      <c r="CW989" s="116"/>
      <c r="CX989" s="116"/>
      <c r="CY989" s="116"/>
      <c r="CZ989" s="116"/>
      <c r="DA989" s="116"/>
      <c r="DB989" s="116"/>
      <c r="DC989" s="116"/>
      <c r="DD989" s="116"/>
      <c r="DE989" s="116"/>
      <c r="DF989" s="116"/>
      <c r="DG989" s="116"/>
      <c r="DH989" s="116"/>
      <c r="DI989" s="116"/>
      <c r="DJ989" s="116"/>
      <c r="DK989" s="116"/>
      <c r="DL989" s="116"/>
      <c r="DM989" s="116"/>
      <c r="DN989" s="116"/>
      <c r="DO989" s="116"/>
      <c r="DP989" s="116"/>
      <c r="DQ989" s="116"/>
      <c r="DR989" s="116"/>
      <c r="DS989" s="116"/>
      <c r="DT989" s="116"/>
      <c r="DU989" s="116"/>
      <c r="DV989" s="116"/>
      <c r="DW989" s="116"/>
      <c r="DX989" s="116"/>
      <c r="DY989" s="116"/>
      <c r="DZ989" s="116"/>
    </row>
    <row r="990" spans="1:130" x14ac:dyDescent="0.3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  <c r="AE990" s="116"/>
      <c r="AF990" s="116"/>
      <c r="AG990" s="116"/>
      <c r="AH990" s="116"/>
      <c r="AI990" s="116"/>
      <c r="AJ990" s="116"/>
      <c r="AK990" s="116"/>
      <c r="AL990" s="116"/>
      <c r="AM990" s="116"/>
      <c r="AN990" s="116"/>
      <c r="AO990" s="116"/>
      <c r="AP990" s="116"/>
      <c r="AQ990" s="116"/>
      <c r="AR990" s="116"/>
      <c r="AS990" s="116"/>
      <c r="AT990" s="116"/>
      <c r="AU990" s="116"/>
      <c r="AV990" s="116"/>
      <c r="AW990" s="116"/>
      <c r="AX990" s="116"/>
      <c r="AY990" s="116"/>
      <c r="AZ990" s="116"/>
      <c r="BA990" s="116"/>
      <c r="BB990" s="116"/>
      <c r="BC990" s="116"/>
      <c r="BD990" s="116"/>
      <c r="BE990" s="116"/>
      <c r="BF990" s="116"/>
      <c r="BG990" s="116"/>
      <c r="BH990" s="116"/>
      <c r="BI990" s="116"/>
      <c r="BJ990" s="116"/>
      <c r="BK990" s="116"/>
      <c r="BL990" s="116"/>
      <c r="BM990" s="116"/>
      <c r="BN990" s="116"/>
      <c r="BO990" s="116"/>
      <c r="BP990" s="116"/>
      <c r="BQ990" s="116"/>
      <c r="BR990" s="116"/>
      <c r="BS990" s="116"/>
      <c r="BT990" s="116"/>
      <c r="BU990" s="116"/>
      <c r="BV990" s="116"/>
      <c r="BW990" s="116"/>
      <c r="BX990" s="116"/>
      <c r="BY990" s="116"/>
      <c r="BZ990" s="116"/>
      <c r="CA990" s="116"/>
      <c r="CB990" s="116"/>
      <c r="CC990" s="116"/>
      <c r="CD990" s="116"/>
      <c r="CE990" s="116"/>
      <c r="CF990" s="116"/>
      <c r="CG990" s="116"/>
      <c r="CH990" s="116"/>
      <c r="CI990" s="116"/>
      <c r="CJ990" s="116"/>
      <c r="CK990" s="116"/>
      <c r="CL990" s="116"/>
      <c r="CM990" s="116"/>
      <c r="CN990" s="116"/>
      <c r="CO990" s="116"/>
      <c r="CP990" s="116"/>
      <c r="CQ990" s="116"/>
      <c r="CR990" s="116"/>
      <c r="CS990" s="116"/>
      <c r="CT990" s="116"/>
      <c r="CU990" s="116"/>
      <c r="CV990" s="116"/>
      <c r="CW990" s="116"/>
      <c r="CX990" s="116"/>
      <c r="CY990" s="116"/>
      <c r="CZ990" s="116"/>
      <c r="DA990" s="116"/>
      <c r="DB990" s="116"/>
      <c r="DC990" s="116"/>
      <c r="DD990" s="116"/>
      <c r="DE990" s="116"/>
      <c r="DF990" s="116"/>
      <c r="DG990" s="116"/>
      <c r="DH990" s="116"/>
      <c r="DI990" s="116"/>
      <c r="DJ990" s="116"/>
      <c r="DK990" s="116"/>
      <c r="DL990" s="116"/>
      <c r="DM990" s="116"/>
      <c r="DN990" s="116"/>
      <c r="DO990" s="116"/>
      <c r="DP990" s="116"/>
      <c r="DQ990" s="116"/>
      <c r="DR990" s="116"/>
      <c r="DS990" s="116"/>
      <c r="DT990" s="116"/>
      <c r="DU990" s="116"/>
      <c r="DV990" s="116"/>
      <c r="DW990" s="116"/>
      <c r="DX990" s="116"/>
      <c r="DY990" s="116"/>
      <c r="DZ990" s="116"/>
    </row>
    <row r="991" spans="1:130" x14ac:dyDescent="0.3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  <c r="AE991" s="116"/>
      <c r="AF991" s="116"/>
      <c r="AG991" s="116"/>
      <c r="AH991" s="116"/>
      <c r="AI991" s="116"/>
      <c r="AJ991" s="116"/>
      <c r="AK991" s="116"/>
      <c r="AL991" s="116"/>
      <c r="AM991" s="116"/>
      <c r="AN991" s="116"/>
      <c r="AO991" s="116"/>
      <c r="AP991" s="116"/>
      <c r="AQ991" s="116"/>
      <c r="AR991" s="116"/>
      <c r="AS991" s="116"/>
      <c r="AT991" s="116"/>
      <c r="AU991" s="116"/>
      <c r="AV991" s="116"/>
      <c r="AW991" s="116"/>
      <c r="AX991" s="116"/>
      <c r="AY991" s="116"/>
      <c r="AZ991" s="116"/>
      <c r="BA991" s="116"/>
      <c r="BB991" s="116"/>
      <c r="BC991" s="116"/>
      <c r="BD991" s="116"/>
      <c r="BE991" s="116"/>
      <c r="BF991" s="116"/>
      <c r="BG991" s="116"/>
      <c r="BH991" s="116"/>
      <c r="BI991" s="116"/>
      <c r="BJ991" s="116"/>
      <c r="BK991" s="116"/>
      <c r="BL991" s="116"/>
      <c r="BM991" s="116"/>
      <c r="BN991" s="116"/>
      <c r="BO991" s="116"/>
      <c r="BP991" s="116"/>
      <c r="BQ991" s="116"/>
      <c r="BR991" s="116"/>
      <c r="BS991" s="116"/>
      <c r="BT991" s="116"/>
      <c r="BU991" s="116"/>
      <c r="BV991" s="116"/>
      <c r="BW991" s="116"/>
      <c r="BX991" s="116"/>
      <c r="BY991" s="116"/>
      <c r="BZ991" s="116"/>
      <c r="CA991" s="116"/>
      <c r="CB991" s="116"/>
      <c r="CC991" s="116"/>
      <c r="CD991" s="116"/>
      <c r="CE991" s="116"/>
      <c r="CF991" s="116"/>
      <c r="CG991" s="116"/>
      <c r="CH991" s="116"/>
      <c r="CI991" s="116"/>
      <c r="CJ991" s="116"/>
      <c r="CK991" s="116"/>
      <c r="CL991" s="116"/>
      <c r="CM991" s="116"/>
      <c r="CN991" s="116"/>
      <c r="CO991" s="116"/>
      <c r="CP991" s="116"/>
      <c r="CQ991" s="116"/>
      <c r="CR991" s="116"/>
      <c r="CS991" s="116"/>
      <c r="CT991" s="116"/>
      <c r="CU991" s="116"/>
      <c r="CV991" s="116"/>
      <c r="CW991" s="116"/>
      <c r="CX991" s="116"/>
      <c r="CY991" s="116"/>
      <c r="CZ991" s="116"/>
      <c r="DA991" s="116"/>
      <c r="DB991" s="116"/>
      <c r="DC991" s="116"/>
      <c r="DD991" s="116"/>
      <c r="DE991" s="116"/>
      <c r="DF991" s="116"/>
      <c r="DG991" s="116"/>
      <c r="DH991" s="116"/>
      <c r="DI991" s="116"/>
      <c r="DJ991" s="116"/>
      <c r="DK991" s="116"/>
      <c r="DL991" s="116"/>
      <c r="DM991" s="116"/>
      <c r="DN991" s="116"/>
      <c r="DO991" s="116"/>
      <c r="DP991" s="116"/>
      <c r="DQ991" s="116"/>
      <c r="DR991" s="116"/>
      <c r="DS991" s="116"/>
      <c r="DT991" s="116"/>
      <c r="DU991" s="116"/>
      <c r="DV991" s="116"/>
      <c r="DW991" s="116"/>
      <c r="DX991" s="116"/>
      <c r="DY991" s="116"/>
      <c r="DZ991" s="116"/>
    </row>
    <row r="992" spans="1:130" x14ac:dyDescent="0.3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  <c r="AE992" s="116"/>
      <c r="AF992" s="116"/>
      <c r="AG992" s="116"/>
      <c r="AH992" s="116"/>
      <c r="AI992" s="116"/>
      <c r="AJ992" s="116"/>
      <c r="AK992" s="116"/>
      <c r="AL992" s="116"/>
      <c r="AM992" s="116"/>
      <c r="AN992" s="116"/>
      <c r="AO992" s="116"/>
      <c r="AP992" s="116"/>
      <c r="AQ992" s="116"/>
      <c r="AR992" s="116"/>
      <c r="AS992" s="116"/>
      <c r="AT992" s="116"/>
      <c r="AU992" s="116"/>
      <c r="AV992" s="116"/>
      <c r="AW992" s="116"/>
      <c r="AX992" s="116"/>
      <c r="AY992" s="116"/>
      <c r="AZ992" s="116"/>
      <c r="BA992" s="116"/>
      <c r="BB992" s="116"/>
      <c r="BC992" s="116"/>
      <c r="BD992" s="116"/>
      <c r="BE992" s="116"/>
      <c r="BF992" s="116"/>
      <c r="BG992" s="116"/>
      <c r="BH992" s="116"/>
      <c r="BI992" s="116"/>
      <c r="BJ992" s="116"/>
      <c r="BK992" s="116"/>
      <c r="BL992" s="116"/>
      <c r="BM992" s="116"/>
      <c r="BN992" s="116"/>
      <c r="BO992" s="116"/>
      <c r="BP992" s="116"/>
      <c r="BQ992" s="116"/>
      <c r="BR992" s="116"/>
      <c r="BS992" s="116"/>
      <c r="BT992" s="116"/>
      <c r="BU992" s="116"/>
      <c r="BV992" s="116"/>
      <c r="BW992" s="116"/>
      <c r="BX992" s="116"/>
      <c r="BY992" s="116"/>
      <c r="BZ992" s="116"/>
      <c r="CA992" s="116"/>
      <c r="CB992" s="116"/>
      <c r="CC992" s="116"/>
      <c r="CD992" s="116"/>
      <c r="CE992" s="116"/>
      <c r="CF992" s="116"/>
      <c r="CG992" s="116"/>
      <c r="CH992" s="116"/>
      <c r="CI992" s="116"/>
      <c r="CJ992" s="116"/>
      <c r="CK992" s="116"/>
      <c r="CL992" s="116"/>
      <c r="CM992" s="116"/>
      <c r="CN992" s="116"/>
      <c r="CO992" s="116"/>
      <c r="CP992" s="116"/>
      <c r="CQ992" s="116"/>
      <c r="CR992" s="116"/>
      <c r="CS992" s="116"/>
      <c r="CT992" s="116"/>
      <c r="CU992" s="116"/>
      <c r="CV992" s="116"/>
      <c r="CW992" s="116"/>
      <c r="CX992" s="116"/>
      <c r="CY992" s="116"/>
      <c r="CZ992" s="116"/>
      <c r="DA992" s="116"/>
      <c r="DB992" s="116"/>
      <c r="DC992" s="116"/>
      <c r="DD992" s="116"/>
      <c r="DE992" s="116"/>
      <c r="DF992" s="116"/>
      <c r="DG992" s="116"/>
      <c r="DH992" s="116"/>
      <c r="DI992" s="116"/>
      <c r="DJ992" s="116"/>
      <c r="DK992" s="116"/>
      <c r="DL992" s="116"/>
      <c r="DM992" s="116"/>
      <c r="DN992" s="116"/>
      <c r="DO992" s="116"/>
      <c r="DP992" s="116"/>
      <c r="DQ992" s="116"/>
      <c r="DR992" s="116"/>
      <c r="DS992" s="116"/>
      <c r="DT992" s="116"/>
      <c r="DU992" s="116"/>
      <c r="DV992" s="116"/>
      <c r="DW992" s="116"/>
      <c r="DX992" s="116"/>
      <c r="DY992" s="116"/>
      <c r="DZ992" s="116"/>
    </row>
    <row r="993" spans="1:130" x14ac:dyDescent="0.3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  <c r="AE993" s="116"/>
      <c r="AF993" s="116"/>
      <c r="AG993" s="116"/>
      <c r="AH993" s="116"/>
      <c r="AI993" s="116"/>
      <c r="AJ993" s="116"/>
      <c r="AK993" s="116"/>
      <c r="AL993" s="116"/>
      <c r="AM993" s="116"/>
      <c r="AN993" s="116"/>
      <c r="AO993" s="116"/>
      <c r="AP993" s="116"/>
      <c r="AQ993" s="116"/>
      <c r="AR993" s="116"/>
      <c r="AS993" s="116"/>
      <c r="AT993" s="116"/>
      <c r="AU993" s="116"/>
      <c r="AV993" s="116"/>
      <c r="AW993" s="116"/>
      <c r="AX993" s="116"/>
      <c r="AY993" s="116"/>
      <c r="AZ993" s="116"/>
      <c r="BA993" s="116"/>
      <c r="BB993" s="116"/>
      <c r="BC993" s="116"/>
      <c r="BD993" s="116"/>
      <c r="BE993" s="116"/>
      <c r="BF993" s="116"/>
      <c r="BG993" s="116"/>
      <c r="BH993" s="116"/>
      <c r="BI993" s="116"/>
      <c r="BJ993" s="116"/>
      <c r="BK993" s="116"/>
      <c r="BL993" s="116"/>
      <c r="BM993" s="116"/>
      <c r="BN993" s="116"/>
      <c r="BO993" s="116"/>
      <c r="BP993" s="116"/>
      <c r="BQ993" s="116"/>
      <c r="BR993" s="116"/>
      <c r="BS993" s="116"/>
      <c r="BT993" s="116"/>
      <c r="BU993" s="116"/>
      <c r="BV993" s="116"/>
      <c r="BW993" s="116"/>
      <c r="BX993" s="116"/>
      <c r="BY993" s="116"/>
      <c r="BZ993" s="116"/>
      <c r="CA993" s="116"/>
      <c r="CB993" s="116"/>
      <c r="CC993" s="116"/>
      <c r="CD993" s="116"/>
      <c r="CE993" s="116"/>
      <c r="CF993" s="116"/>
      <c r="CG993" s="116"/>
      <c r="CH993" s="116"/>
      <c r="CI993" s="116"/>
      <c r="CJ993" s="116"/>
      <c r="CK993" s="116"/>
      <c r="CL993" s="116"/>
      <c r="CM993" s="116"/>
      <c r="CN993" s="116"/>
      <c r="CO993" s="116"/>
      <c r="CP993" s="116"/>
      <c r="CQ993" s="116"/>
      <c r="CR993" s="116"/>
      <c r="CS993" s="116"/>
      <c r="CT993" s="116"/>
      <c r="CU993" s="116"/>
      <c r="CV993" s="116"/>
      <c r="CW993" s="116"/>
      <c r="CX993" s="116"/>
      <c r="CY993" s="116"/>
      <c r="CZ993" s="116"/>
      <c r="DA993" s="116"/>
      <c r="DB993" s="116"/>
      <c r="DC993" s="116"/>
      <c r="DD993" s="116"/>
      <c r="DE993" s="116"/>
      <c r="DF993" s="116"/>
      <c r="DG993" s="116"/>
      <c r="DH993" s="116"/>
      <c r="DI993" s="116"/>
      <c r="DJ993" s="116"/>
      <c r="DK993" s="116"/>
      <c r="DL993" s="116"/>
      <c r="DM993" s="116"/>
      <c r="DN993" s="116"/>
      <c r="DO993" s="116"/>
      <c r="DP993" s="116"/>
      <c r="DQ993" s="116"/>
      <c r="DR993" s="116"/>
      <c r="DS993" s="116"/>
      <c r="DT993" s="116"/>
      <c r="DU993" s="116"/>
      <c r="DV993" s="116"/>
      <c r="DW993" s="116"/>
      <c r="DX993" s="116"/>
      <c r="DY993" s="116"/>
      <c r="DZ993" s="116"/>
    </row>
    <row r="994" spans="1:130" x14ac:dyDescent="0.3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  <c r="AE994" s="116"/>
      <c r="AF994" s="116"/>
      <c r="AG994" s="116"/>
      <c r="AH994" s="116"/>
      <c r="AI994" s="116"/>
      <c r="AJ994" s="116"/>
      <c r="AK994" s="116"/>
      <c r="AL994" s="116"/>
      <c r="AM994" s="116"/>
      <c r="AN994" s="116"/>
      <c r="AO994" s="116"/>
      <c r="AP994" s="116"/>
      <c r="AQ994" s="116"/>
      <c r="AR994" s="116"/>
      <c r="AS994" s="116"/>
      <c r="AT994" s="116"/>
      <c r="AU994" s="116"/>
      <c r="AV994" s="116"/>
      <c r="AW994" s="116"/>
      <c r="AX994" s="116"/>
      <c r="AY994" s="116"/>
      <c r="AZ994" s="116"/>
      <c r="BA994" s="116"/>
      <c r="BB994" s="116"/>
      <c r="BC994" s="116"/>
      <c r="BD994" s="116"/>
      <c r="BE994" s="116"/>
      <c r="BF994" s="116"/>
      <c r="BG994" s="116"/>
      <c r="BH994" s="116"/>
      <c r="BI994" s="116"/>
      <c r="BJ994" s="116"/>
      <c r="BK994" s="116"/>
      <c r="BL994" s="116"/>
      <c r="BM994" s="116"/>
      <c r="BN994" s="116"/>
      <c r="BO994" s="116"/>
      <c r="BP994" s="116"/>
      <c r="BQ994" s="116"/>
      <c r="BR994" s="116"/>
      <c r="BS994" s="116"/>
      <c r="BT994" s="116"/>
      <c r="BU994" s="116"/>
      <c r="BV994" s="116"/>
      <c r="BW994" s="116"/>
      <c r="BX994" s="116"/>
      <c r="BY994" s="116"/>
      <c r="BZ994" s="116"/>
      <c r="CA994" s="116"/>
      <c r="CB994" s="116"/>
      <c r="CC994" s="116"/>
      <c r="CD994" s="116"/>
      <c r="CE994" s="116"/>
      <c r="CF994" s="116"/>
      <c r="CG994" s="116"/>
      <c r="CH994" s="116"/>
      <c r="CI994" s="116"/>
      <c r="CJ994" s="116"/>
      <c r="CK994" s="116"/>
      <c r="CL994" s="116"/>
      <c r="CM994" s="116"/>
      <c r="CN994" s="116"/>
      <c r="CO994" s="116"/>
      <c r="CP994" s="116"/>
      <c r="CQ994" s="116"/>
      <c r="CR994" s="116"/>
      <c r="CS994" s="116"/>
      <c r="CT994" s="116"/>
      <c r="CU994" s="116"/>
      <c r="CV994" s="116"/>
      <c r="CW994" s="116"/>
      <c r="CX994" s="116"/>
      <c r="CY994" s="116"/>
      <c r="CZ994" s="116"/>
      <c r="DA994" s="116"/>
      <c r="DB994" s="116"/>
      <c r="DC994" s="116"/>
      <c r="DD994" s="116"/>
      <c r="DE994" s="116"/>
      <c r="DF994" s="116"/>
      <c r="DG994" s="116"/>
      <c r="DH994" s="116"/>
      <c r="DI994" s="116"/>
      <c r="DJ994" s="116"/>
      <c r="DK994" s="116"/>
      <c r="DL994" s="116"/>
      <c r="DM994" s="116"/>
      <c r="DN994" s="116"/>
      <c r="DO994" s="116"/>
      <c r="DP994" s="116"/>
      <c r="DQ994" s="116"/>
      <c r="DR994" s="116"/>
      <c r="DS994" s="116"/>
      <c r="DT994" s="116"/>
      <c r="DU994" s="116"/>
      <c r="DV994" s="116"/>
      <c r="DW994" s="116"/>
      <c r="DX994" s="116"/>
      <c r="DY994" s="116"/>
      <c r="DZ994" s="116"/>
    </row>
    <row r="995" spans="1:130" x14ac:dyDescent="0.3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  <c r="AE995" s="116"/>
      <c r="AF995" s="116"/>
      <c r="AG995" s="116"/>
      <c r="AH995" s="116"/>
      <c r="AI995" s="116"/>
      <c r="AJ995" s="116"/>
      <c r="AK995" s="116"/>
      <c r="AL995" s="116"/>
      <c r="AM995" s="116"/>
      <c r="AN995" s="116"/>
      <c r="AO995" s="116"/>
      <c r="AP995" s="116"/>
      <c r="AQ995" s="116"/>
      <c r="AR995" s="116"/>
      <c r="AS995" s="116"/>
      <c r="AT995" s="116"/>
      <c r="AU995" s="116"/>
      <c r="AV995" s="116"/>
      <c r="AW995" s="116"/>
      <c r="AX995" s="116"/>
      <c r="AY995" s="116"/>
      <c r="AZ995" s="116"/>
      <c r="BA995" s="116"/>
      <c r="BB995" s="116"/>
      <c r="BC995" s="116"/>
      <c r="BD995" s="116"/>
      <c r="BE995" s="116"/>
      <c r="BF995" s="116"/>
      <c r="BG995" s="116"/>
      <c r="BH995" s="116"/>
      <c r="BI995" s="116"/>
      <c r="BJ995" s="116"/>
      <c r="BK995" s="116"/>
      <c r="BL995" s="116"/>
      <c r="BM995" s="116"/>
      <c r="BN995" s="116"/>
      <c r="BO995" s="116"/>
      <c r="BP995" s="116"/>
      <c r="BQ995" s="116"/>
      <c r="BR995" s="116"/>
      <c r="BS995" s="116"/>
      <c r="BT995" s="116"/>
      <c r="BU995" s="116"/>
      <c r="BV995" s="116"/>
      <c r="BW995" s="116"/>
      <c r="BX995" s="116"/>
      <c r="BY995" s="116"/>
      <c r="BZ995" s="116"/>
      <c r="CA995" s="116"/>
      <c r="CB995" s="116"/>
      <c r="CC995" s="116"/>
      <c r="CD995" s="116"/>
      <c r="CE995" s="116"/>
      <c r="CF995" s="116"/>
      <c r="CG995" s="116"/>
      <c r="CH995" s="116"/>
      <c r="CI995" s="116"/>
      <c r="CJ995" s="116"/>
      <c r="CK995" s="116"/>
      <c r="CL995" s="116"/>
      <c r="CM995" s="116"/>
      <c r="CN995" s="116"/>
      <c r="CO995" s="116"/>
      <c r="CP995" s="116"/>
      <c r="CQ995" s="116"/>
      <c r="CR995" s="116"/>
      <c r="CS995" s="116"/>
      <c r="CT995" s="116"/>
      <c r="CU995" s="116"/>
      <c r="CV995" s="116"/>
      <c r="CW995" s="116"/>
      <c r="CX995" s="116"/>
      <c r="CY995" s="116"/>
      <c r="CZ995" s="116"/>
      <c r="DA995" s="116"/>
      <c r="DB995" s="116"/>
      <c r="DC995" s="116"/>
      <c r="DD995" s="116"/>
      <c r="DE995" s="116"/>
      <c r="DF995" s="116"/>
      <c r="DG995" s="116"/>
      <c r="DH995" s="116"/>
      <c r="DI995" s="116"/>
      <c r="DJ995" s="116"/>
      <c r="DK995" s="116"/>
      <c r="DL995" s="116"/>
      <c r="DM995" s="116"/>
      <c r="DN995" s="116"/>
      <c r="DO995" s="116"/>
      <c r="DP995" s="116"/>
      <c r="DQ995" s="116"/>
      <c r="DR995" s="116"/>
      <c r="DS995" s="116"/>
      <c r="DT995" s="116"/>
      <c r="DU995" s="116"/>
      <c r="DV995" s="116"/>
      <c r="DW995" s="116"/>
      <c r="DX995" s="116"/>
      <c r="DY995" s="116"/>
      <c r="DZ995" s="116"/>
    </row>
    <row r="996" spans="1:130" x14ac:dyDescent="0.3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  <c r="AE996" s="116"/>
      <c r="AF996" s="116"/>
      <c r="AG996" s="116"/>
      <c r="AH996" s="116"/>
      <c r="AI996" s="116"/>
      <c r="AJ996" s="116"/>
      <c r="AK996" s="116"/>
      <c r="AL996" s="116"/>
      <c r="AM996" s="116"/>
      <c r="AN996" s="116"/>
      <c r="AO996" s="116"/>
      <c r="AP996" s="116"/>
      <c r="AQ996" s="116"/>
      <c r="AR996" s="116"/>
      <c r="AS996" s="116"/>
      <c r="AT996" s="116"/>
      <c r="AU996" s="116"/>
      <c r="AV996" s="116"/>
      <c r="AW996" s="116"/>
      <c r="AX996" s="116"/>
      <c r="AY996" s="116"/>
      <c r="AZ996" s="116"/>
      <c r="BA996" s="116"/>
      <c r="BB996" s="116"/>
      <c r="BC996" s="116"/>
      <c r="BD996" s="116"/>
      <c r="BE996" s="116"/>
      <c r="BF996" s="116"/>
      <c r="BG996" s="116"/>
      <c r="BH996" s="116"/>
      <c r="BI996" s="116"/>
      <c r="BJ996" s="116"/>
      <c r="BK996" s="116"/>
      <c r="BL996" s="116"/>
      <c r="BM996" s="116"/>
      <c r="BN996" s="116"/>
      <c r="BO996" s="116"/>
      <c r="BP996" s="116"/>
      <c r="BQ996" s="116"/>
      <c r="BR996" s="116"/>
      <c r="BS996" s="116"/>
      <c r="BT996" s="116"/>
      <c r="BU996" s="116"/>
      <c r="BV996" s="116"/>
      <c r="BW996" s="116"/>
      <c r="BX996" s="116"/>
      <c r="BY996" s="116"/>
      <c r="BZ996" s="116"/>
      <c r="CA996" s="116"/>
      <c r="CB996" s="116"/>
      <c r="CC996" s="116"/>
      <c r="CD996" s="116"/>
      <c r="CE996" s="116"/>
      <c r="CF996" s="116"/>
      <c r="CG996" s="116"/>
      <c r="CH996" s="116"/>
      <c r="CI996" s="116"/>
      <c r="CJ996" s="116"/>
      <c r="CK996" s="116"/>
      <c r="CL996" s="116"/>
      <c r="CM996" s="116"/>
      <c r="CN996" s="116"/>
      <c r="CO996" s="116"/>
      <c r="CP996" s="116"/>
      <c r="CQ996" s="116"/>
      <c r="CR996" s="116"/>
      <c r="CS996" s="116"/>
      <c r="CT996" s="116"/>
      <c r="CU996" s="116"/>
      <c r="CV996" s="116"/>
      <c r="CW996" s="116"/>
      <c r="CX996" s="116"/>
      <c r="CY996" s="116"/>
      <c r="CZ996" s="116"/>
      <c r="DA996" s="116"/>
      <c r="DB996" s="116"/>
      <c r="DC996" s="116"/>
      <c r="DD996" s="116"/>
      <c r="DE996" s="116"/>
      <c r="DF996" s="116"/>
      <c r="DG996" s="116"/>
      <c r="DH996" s="116"/>
      <c r="DI996" s="116"/>
      <c r="DJ996" s="116"/>
      <c r="DK996" s="116"/>
      <c r="DL996" s="116"/>
      <c r="DM996" s="116"/>
      <c r="DN996" s="116"/>
      <c r="DO996" s="116"/>
      <c r="DP996" s="116"/>
      <c r="DQ996" s="116"/>
      <c r="DR996" s="116"/>
      <c r="DS996" s="116"/>
      <c r="DT996" s="116"/>
      <c r="DU996" s="116"/>
      <c r="DV996" s="116"/>
      <c r="DW996" s="116"/>
      <c r="DX996" s="116"/>
      <c r="DY996" s="116"/>
      <c r="DZ996" s="116"/>
    </row>
    <row r="997" spans="1:130" x14ac:dyDescent="0.3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  <c r="AE997" s="116"/>
      <c r="AF997" s="116"/>
      <c r="AG997" s="116"/>
      <c r="AH997" s="116"/>
      <c r="AI997" s="116"/>
      <c r="AJ997" s="116"/>
      <c r="AK997" s="116"/>
      <c r="AL997" s="116"/>
      <c r="AM997" s="116"/>
      <c r="AN997" s="116"/>
      <c r="AO997" s="116"/>
      <c r="AP997" s="116"/>
      <c r="AQ997" s="116"/>
      <c r="AR997" s="116"/>
      <c r="AS997" s="116"/>
      <c r="AT997" s="116"/>
      <c r="AU997" s="116"/>
      <c r="AV997" s="116"/>
      <c r="AW997" s="116"/>
      <c r="AX997" s="116"/>
      <c r="AY997" s="116"/>
      <c r="AZ997" s="116"/>
      <c r="BA997" s="116"/>
      <c r="BB997" s="116"/>
      <c r="BC997" s="116"/>
      <c r="BD997" s="116"/>
      <c r="BE997" s="116"/>
      <c r="BF997" s="116"/>
      <c r="BG997" s="116"/>
      <c r="BH997" s="116"/>
      <c r="BI997" s="116"/>
      <c r="BJ997" s="116"/>
      <c r="BK997" s="116"/>
      <c r="BL997" s="116"/>
      <c r="BM997" s="116"/>
      <c r="BN997" s="116"/>
      <c r="BO997" s="116"/>
      <c r="BP997" s="116"/>
      <c r="BQ997" s="116"/>
      <c r="BR997" s="116"/>
      <c r="BS997" s="116"/>
      <c r="BT997" s="116"/>
      <c r="BU997" s="116"/>
      <c r="BV997" s="116"/>
      <c r="BW997" s="116"/>
      <c r="BX997" s="116"/>
      <c r="BY997" s="116"/>
      <c r="BZ997" s="116"/>
      <c r="CA997" s="116"/>
      <c r="CB997" s="116"/>
      <c r="CC997" s="116"/>
      <c r="CD997" s="116"/>
      <c r="CE997" s="116"/>
      <c r="CF997" s="116"/>
      <c r="CG997" s="116"/>
      <c r="CH997" s="116"/>
      <c r="CI997" s="116"/>
      <c r="CJ997" s="116"/>
      <c r="CK997" s="116"/>
      <c r="CL997" s="116"/>
      <c r="CM997" s="116"/>
      <c r="CN997" s="116"/>
      <c r="CO997" s="116"/>
      <c r="CP997" s="116"/>
      <c r="CQ997" s="116"/>
      <c r="CR997" s="116"/>
      <c r="CS997" s="116"/>
      <c r="CT997" s="116"/>
      <c r="CU997" s="116"/>
      <c r="CV997" s="116"/>
      <c r="CW997" s="116"/>
      <c r="CX997" s="116"/>
      <c r="CY997" s="116"/>
      <c r="CZ997" s="116"/>
      <c r="DA997" s="116"/>
      <c r="DB997" s="116"/>
      <c r="DC997" s="116"/>
      <c r="DD997" s="116"/>
      <c r="DE997" s="116"/>
      <c r="DF997" s="116"/>
      <c r="DG997" s="116"/>
      <c r="DH997" s="116"/>
      <c r="DI997" s="116"/>
      <c r="DJ997" s="116"/>
      <c r="DK997" s="116"/>
      <c r="DL997" s="116"/>
      <c r="DM997" s="116"/>
      <c r="DN997" s="116"/>
      <c r="DO997" s="116"/>
      <c r="DP997" s="116"/>
      <c r="DQ997" s="116"/>
      <c r="DR997" s="116"/>
      <c r="DS997" s="116"/>
      <c r="DT997" s="116"/>
      <c r="DU997" s="116"/>
      <c r="DV997" s="116"/>
      <c r="DW997" s="116"/>
      <c r="DX997" s="116"/>
      <c r="DY997" s="116"/>
      <c r="DZ997" s="116"/>
    </row>
    <row r="998" spans="1:130" x14ac:dyDescent="0.3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  <c r="AE998" s="116"/>
      <c r="AF998" s="116"/>
      <c r="AG998" s="116"/>
      <c r="AH998" s="116"/>
      <c r="AI998" s="116"/>
      <c r="AJ998" s="116"/>
      <c r="AK998" s="116"/>
      <c r="AL998" s="116"/>
      <c r="AM998" s="116"/>
      <c r="AN998" s="116"/>
      <c r="AO998" s="116"/>
      <c r="AP998" s="116"/>
      <c r="AQ998" s="116"/>
      <c r="AR998" s="116"/>
      <c r="AS998" s="116"/>
      <c r="AT998" s="116"/>
      <c r="AU998" s="116"/>
      <c r="AV998" s="116"/>
      <c r="AW998" s="116"/>
      <c r="AX998" s="116"/>
      <c r="AY998" s="116"/>
      <c r="AZ998" s="116"/>
      <c r="BA998" s="116"/>
      <c r="BB998" s="116"/>
      <c r="BC998" s="116"/>
      <c r="BD998" s="116"/>
      <c r="BE998" s="116"/>
      <c r="BF998" s="116"/>
      <c r="BG998" s="116"/>
      <c r="BH998" s="116"/>
      <c r="BI998" s="116"/>
      <c r="BJ998" s="116"/>
      <c r="BK998" s="116"/>
      <c r="BL998" s="116"/>
      <c r="BM998" s="116"/>
      <c r="BN998" s="116"/>
      <c r="BO998" s="116"/>
      <c r="BP998" s="116"/>
      <c r="BQ998" s="116"/>
      <c r="BR998" s="116"/>
      <c r="BS998" s="116"/>
      <c r="BT998" s="116"/>
      <c r="BU998" s="116"/>
      <c r="BV998" s="116"/>
      <c r="BW998" s="116"/>
      <c r="BX998" s="116"/>
      <c r="BY998" s="116"/>
      <c r="BZ998" s="116"/>
      <c r="CA998" s="116"/>
      <c r="CB998" s="116"/>
      <c r="CC998" s="116"/>
      <c r="CD998" s="116"/>
      <c r="CE998" s="116"/>
      <c r="CF998" s="116"/>
      <c r="CG998" s="116"/>
      <c r="CH998" s="116"/>
      <c r="CI998" s="116"/>
      <c r="CJ998" s="116"/>
      <c r="CK998" s="116"/>
      <c r="CL998" s="116"/>
      <c r="CM998" s="116"/>
      <c r="CN998" s="116"/>
      <c r="CO998" s="116"/>
      <c r="CP998" s="116"/>
      <c r="CQ998" s="116"/>
      <c r="CR998" s="116"/>
      <c r="CS998" s="116"/>
      <c r="CT998" s="116"/>
      <c r="CU998" s="116"/>
      <c r="CV998" s="116"/>
      <c r="CW998" s="116"/>
      <c r="CX998" s="116"/>
      <c r="CY998" s="116"/>
      <c r="CZ998" s="116"/>
      <c r="DA998" s="116"/>
      <c r="DB998" s="116"/>
      <c r="DC998" s="116"/>
      <c r="DD998" s="116"/>
      <c r="DE998" s="116"/>
      <c r="DF998" s="116"/>
      <c r="DG998" s="116"/>
      <c r="DH998" s="116"/>
      <c r="DI998" s="116"/>
      <c r="DJ998" s="116"/>
      <c r="DK998" s="116"/>
      <c r="DL998" s="116"/>
      <c r="DM998" s="116"/>
      <c r="DN998" s="116"/>
      <c r="DO998" s="116"/>
      <c r="DP998" s="116"/>
      <c r="DQ998" s="116"/>
      <c r="DR998" s="116"/>
      <c r="DS998" s="116"/>
      <c r="DT998" s="116"/>
      <c r="DU998" s="116"/>
      <c r="DV998" s="116"/>
      <c r="DW998" s="116"/>
      <c r="DX998" s="116"/>
      <c r="DY998" s="116"/>
      <c r="DZ998" s="116"/>
    </row>
    <row r="999" spans="1:130" x14ac:dyDescent="0.3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  <c r="AE999" s="116"/>
      <c r="AF999" s="116"/>
      <c r="AG999" s="116"/>
      <c r="AH999" s="116"/>
      <c r="AI999" s="116"/>
      <c r="AJ999" s="116"/>
      <c r="AK999" s="116"/>
      <c r="AL999" s="116"/>
      <c r="AM999" s="116"/>
      <c r="AN999" s="116"/>
      <c r="AO999" s="116"/>
      <c r="AP999" s="116"/>
      <c r="AQ999" s="116"/>
      <c r="AR999" s="116"/>
      <c r="AS999" s="116"/>
      <c r="AT999" s="116"/>
      <c r="AU999" s="116"/>
      <c r="AV999" s="116"/>
      <c r="AW999" s="116"/>
      <c r="AX999" s="116"/>
      <c r="AY999" s="116"/>
      <c r="AZ999" s="116"/>
      <c r="BA999" s="116"/>
      <c r="BB999" s="116"/>
      <c r="BC999" s="116"/>
      <c r="BD999" s="116"/>
      <c r="BE999" s="116"/>
      <c r="BF999" s="116"/>
      <c r="BG999" s="116"/>
      <c r="BH999" s="116"/>
      <c r="BI999" s="116"/>
      <c r="BJ999" s="116"/>
      <c r="BK999" s="116"/>
      <c r="BL999" s="116"/>
      <c r="BM999" s="116"/>
      <c r="BN999" s="116"/>
      <c r="BO999" s="116"/>
      <c r="BP999" s="116"/>
      <c r="BQ999" s="116"/>
      <c r="BR999" s="116"/>
      <c r="BS999" s="116"/>
      <c r="BT999" s="116"/>
      <c r="BU999" s="116"/>
      <c r="BV999" s="116"/>
      <c r="BW999" s="116"/>
      <c r="BX999" s="116"/>
      <c r="BY999" s="116"/>
      <c r="BZ999" s="116"/>
      <c r="CA999" s="116"/>
      <c r="CB999" s="116"/>
      <c r="CC999" s="116"/>
      <c r="CD999" s="116"/>
      <c r="CE999" s="116"/>
      <c r="CF999" s="116"/>
      <c r="CG999" s="116"/>
      <c r="CH999" s="116"/>
      <c r="CI999" s="116"/>
      <c r="CJ999" s="116"/>
      <c r="CK999" s="116"/>
      <c r="CL999" s="116"/>
      <c r="CM999" s="116"/>
      <c r="CN999" s="116"/>
      <c r="CO999" s="116"/>
      <c r="CP999" s="116"/>
      <c r="CQ999" s="116"/>
      <c r="CR999" s="116"/>
      <c r="CS999" s="116"/>
      <c r="CT999" s="116"/>
      <c r="CU999" s="116"/>
      <c r="CV999" s="116"/>
      <c r="CW999" s="116"/>
      <c r="CX999" s="116"/>
      <c r="CY999" s="116"/>
      <c r="CZ999" s="116"/>
      <c r="DA999" s="116"/>
      <c r="DB999" s="116"/>
      <c r="DC999" s="116"/>
      <c r="DD999" s="116"/>
      <c r="DE999" s="116"/>
      <c r="DF999" s="116"/>
      <c r="DG999" s="116"/>
      <c r="DH999" s="116"/>
      <c r="DI999" s="116"/>
      <c r="DJ999" s="116"/>
      <c r="DK999" s="116"/>
      <c r="DL999" s="116"/>
      <c r="DM999" s="116"/>
      <c r="DN999" s="116"/>
      <c r="DO999" s="116"/>
      <c r="DP999" s="116"/>
      <c r="DQ999" s="116"/>
      <c r="DR999" s="116"/>
      <c r="DS999" s="116"/>
      <c r="DT999" s="116"/>
      <c r="DU999" s="116"/>
      <c r="DV999" s="116"/>
      <c r="DW999" s="116"/>
      <c r="DX999" s="116"/>
      <c r="DY999" s="116"/>
      <c r="DZ999" s="116"/>
    </row>
    <row r="1000" spans="1:130" x14ac:dyDescent="0.3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  <c r="AA1000" s="116"/>
      <c r="AB1000" s="116"/>
      <c r="AC1000" s="116"/>
      <c r="AD1000" s="116"/>
      <c r="AE1000" s="116"/>
      <c r="AF1000" s="116"/>
      <c r="AG1000" s="116"/>
      <c r="AH1000" s="116"/>
      <c r="AI1000" s="116"/>
      <c r="AJ1000" s="116"/>
      <c r="AK1000" s="116"/>
      <c r="AL1000" s="116"/>
      <c r="AM1000" s="116"/>
      <c r="AN1000" s="116"/>
      <c r="AO1000" s="116"/>
      <c r="AP1000" s="116"/>
      <c r="AQ1000" s="116"/>
      <c r="AR1000" s="116"/>
      <c r="AS1000" s="116"/>
      <c r="AT1000" s="116"/>
      <c r="AU1000" s="116"/>
      <c r="AV1000" s="116"/>
      <c r="AW1000" s="116"/>
      <c r="AX1000" s="116"/>
      <c r="AY1000" s="116"/>
      <c r="AZ1000" s="116"/>
      <c r="BA1000" s="116"/>
      <c r="BB1000" s="116"/>
      <c r="BC1000" s="116"/>
      <c r="BD1000" s="116"/>
      <c r="BE1000" s="116"/>
      <c r="BF1000" s="116"/>
      <c r="BG1000" s="116"/>
      <c r="BH1000" s="116"/>
      <c r="BI1000" s="116"/>
      <c r="BJ1000" s="116"/>
      <c r="BK1000" s="116"/>
      <c r="BL1000" s="116"/>
      <c r="BM1000" s="116"/>
      <c r="BN1000" s="116"/>
      <c r="BO1000" s="116"/>
      <c r="BP1000" s="116"/>
      <c r="BQ1000" s="116"/>
      <c r="BR1000" s="116"/>
      <c r="BS1000" s="116"/>
      <c r="BT1000" s="116"/>
      <c r="BU1000" s="116"/>
      <c r="BV1000" s="116"/>
      <c r="BW1000" s="116"/>
      <c r="BX1000" s="116"/>
      <c r="BY1000" s="116"/>
      <c r="BZ1000" s="116"/>
      <c r="CA1000" s="116"/>
      <c r="CB1000" s="116"/>
      <c r="CC1000" s="116"/>
      <c r="CD1000" s="116"/>
      <c r="CE1000" s="116"/>
      <c r="CF1000" s="116"/>
      <c r="CG1000" s="116"/>
      <c r="CH1000" s="116"/>
      <c r="CI1000" s="116"/>
      <c r="CJ1000" s="116"/>
      <c r="CK1000" s="116"/>
      <c r="CL1000" s="116"/>
      <c r="CM1000" s="116"/>
      <c r="CN1000" s="116"/>
      <c r="CO1000" s="116"/>
      <c r="CP1000" s="116"/>
      <c r="CQ1000" s="116"/>
      <c r="CR1000" s="116"/>
      <c r="CS1000" s="116"/>
      <c r="CT1000" s="116"/>
      <c r="CU1000" s="116"/>
      <c r="CV1000" s="116"/>
      <c r="CW1000" s="116"/>
      <c r="CX1000" s="116"/>
      <c r="CY1000" s="116"/>
      <c r="CZ1000" s="116"/>
      <c r="DA1000" s="116"/>
      <c r="DB1000" s="116"/>
      <c r="DC1000" s="116"/>
      <c r="DD1000" s="116"/>
      <c r="DE1000" s="116"/>
      <c r="DF1000" s="116"/>
      <c r="DG1000" s="116"/>
      <c r="DH1000" s="116"/>
      <c r="DI1000" s="116"/>
      <c r="DJ1000" s="116"/>
      <c r="DK1000" s="116"/>
      <c r="DL1000" s="116"/>
      <c r="DM1000" s="116"/>
      <c r="DN1000" s="116"/>
      <c r="DO1000" s="116"/>
      <c r="DP1000" s="116"/>
      <c r="DQ1000" s="116"/>
      <c r="DR1000" s="116"/>
      <c r="DS1000" s="116"/>
      <c r="DT1000" s="116"/>
      <c r="DU1000" s="116"/>
      <c r="DV1000" s="116"/>
      <c r="DW1000" s="116"/>
      <c r="DX1000" s="116"/>
      <c r="DY1000" s="116"/>
      <c r="DZ1000" s="116"/>
    </row>
    <row r="1001" spans="1:130" x14ac:dyDescent="0.3">
      <c r="A1001" s="117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6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X1001" s="116"/>
      <c r="Y1001" s="116"/>
      <c r="Z1001" s="116"/>
      <c r="AA1001" s="116"/>
      <c r="AB1001" s="116"/>
      <c r="AC1001" s="116"/>
      <c r="AD1001" s="116"/>
      <c r="AE1001" s="116"/>
      <c r="AF1001" s="116"/>
      <c r="AG1001" s="116"/>
      <c r="AH1001" s="116"/>
      <c r="AI1001" s="116"/>
      <c r="AJ1001" s="116"/>
      <c r="AK1001" s="116"/>
      <c r="AL1001" s="116"/>
      <c r="AM1001" s="116"/>
      <c r="AN1001" s="116"/>
      <c r="AO1001" s="116"/>
      <c r="AP1001" s="116"/>
      <c r="AQ1001" s="116"/>
      <c r="AR1001" s="116"/>
      <c r="AS1001" s="116"/>
      <c r="AT1001" s="116"/>
      <c r="AU1001" s="116"/>
      <c r="AV1001" s="116"/>
      <c r="AW1001" s="116"/>
      <c r="AX1001" s="116"/>
      <c r="AY1001" s="116"/>
      <c r="AZ1001" s="116"/>
      <c r="BA1001" s="116"/>
      <c r="BB1001" s="116"/>
      <c r="BC1001" s="116"/>
      <c r="BD1001" s="116"/>
      <c r="BE1001" s="116"/>
      <c r="BF1001" s="116"/>
      <c r="BG1001" s="116"/>
      <c r="BH1001" s="116"/>
      <c r="BI1001" s="116"/>
      <c r="BJ1001" s="116"/>
      <c r="BK1001" s="116"/>
      <c r="BL1001" s="116"/>
      <c r="BM1001" s="116"/>
      <c r="BN1001" s="116"/>
      <c r="BO1001" s="116"/>
      <c r="BP1001" s="116"/>
      <c r="BQ1001" s="116"/>
      <c r="BR1001" s="116"/>
      <c r="BS1001" s="116"/>
      <c r="BT1001" s="116"/>
      <c r="BU1001" s="116"/>
      <c r="BV1001" s="116"/>
      <c r="BW1001" s="116"/>
      <c r="BX1001" s="116"/>
      <c r="BY1001" s="116"/>
      <c r="BZ1001" s="116"/>
      <c r="CA1001" s="116"/>
      <c r="CB1001" s="116"/>
      <c r="CC1001" s="116"/>
      <c r="CD1001" s="116"/>
      <c r="CE1001" s="116"/>
      <c r="CF1001" s="116"/>
      <c r="CG1001" s="116"/>
      <c r="CH1001" s="116"/>
      <c r="CI1001" s="116"/>
      <c r="CJ1001" s="116"/>
      <c r="CK1001" s="116"/>
      <c r="CL1001" s="116"/>
      <c r="CM1001" s="116"/>
      <c r="CN1001" s="116"/>
      <c r="CO1001" s="116"/>
      <c r="CP1001" s="116"/>
      <c r="CQ1001" s="116"/>
      <c r="CR1001" s="116"/>
      <c r="CS1001" s="116"/>
      <c r="CT1001" s="116"/>
      <c r="CU1001" s="116"/>
      <c r="CV1001" s="116"/>
      <c r="CW1001" s="116"/>
      <c r="CX1001" s="116"/>
      <c r="CY1001" s="116"/>
      <c r="CZ1001" s="116"/>
      <c r="DA1001" s="116"/>
      <c r="DB1001" s="116"/>
      <c r="DC1001" s="116"/>
      <c r="DD1001" s="116"/>
      <c r="DE1001" s="116"/>
      <c r="DF1001" s="116"/>
      <c r="DG1001" s="116"/>
      <c r="DH1001" s="116"/>
      <c r="DI1001" s="116"/>
      <c r="DJ1001" s="116"/>
      <c r="DK1001" s="116"/>
      <c r="DL1001" s="116"/>
      <c r="DM1001" s="116"/>
      <c r="DN1001" s="116"/>
      <c r="DO1001" s="116"/>
      <c r="DP1001" s="116"/>
      <c r="DQ1001" s="116"/>
      <c r="DR1001" s="116"/>
      <c r="DS1001" s="116"/>
      <c r="DT1001" s="116"/>
      <c r="DU1001" s="116"/>
      <c r="DV1001" s="116"/>
      <c r="DW1001" s="116"/>
      <c r="DX1001" s="116"/>
      <c r="DY1001" s="116"/>
      <c r="DZ1001" s="116"/>
    </row>
    <row r="1002" spans="1:130" x14ac:dyDescent="0.3">
      <c r="A1002" s="117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6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X1002" s="116"/>
      <c r="Y1002" s="116"/>
      <c r="Z1002" s="116"/>
      <c r="AA1002" s="116"/>
      <c r="AB1002" s="116"/>
      <c r="AC1002" s="116"/>
      <c r="AD1002" s="116"/>
      <c r="AE1002" s="116"/>
      <c r="AF1002" s="116"/>
      <c r="AG1002" s="116"/>
      <c r="AH1002" s="116"/>
      <c r="AI1002" s="116"/>
      <c r="AJ1002" s="116"/>
      <c r="AK1002" s="116"/>
      <c r="AL1002" s="116"/>
      <c r="AM1002" s="116"/>
      <c r="AN1002" s="116"/>
      <c r="AO1002" s="116"/>
      <c r="AP1002" s="116"/>
      <c r="AQ1002" s="116"/>
      <c r="AR1002" s="116"/>
      <c r="AS1002" s="116"/>
      <c r="AT1002" s="116"/>
      <c r="AU1002" s="116"/>
      <c r="AV1002" s="116"/>
      <c r="AW1002" s="116"/>
      <c r="AX1002" s="116"/>
      <c r="AY1002" s="116"/>
      <c r="AZ1002" s="116"/>
      <c r="BA1002" s="116"/>
      <c r="BB1002" s="116"/>
      <c r="BC1002" s="116"/>
      <c r="BD1002" s="116"/>
      <c r="BE1002" s="116"/>
      <c r="BF1002" s="116"/>
      <c r="BG1002" s="116"/>
      <c r="BH1002" s="116"/>
      <c r="BI1002" s="116"/>
      <c r="BJ1002" s="116"/>
      <c r="BK1002" s="116"/>
      <c r="BL1002" s="116"/>
      <c r="BM1002" s="116"/>
      <c r="BN1002" s="116"/>
      <c r="BO1002" s="116"/>
      <c r="BP1002" s="116"/>
      <c r="BQ1002" s="116"/>
      <c r="BR1002" s="116"/>
      <c r="BS1002" s="116"/>
      <c r="BT1002" s="116"/>
      <c r="BU1002" s="116"/>
      <c r="BV1002" s="116"/>
      <c r="BW1002" s="116"/>
      <c r="BX1002" s="116"/>
      <c r="BY1002" s="116"/>
      <c r="BZ1002" s="116"/>
      <c r="CA1002" s="116"/>
      <c r="CB1002" s="116"/>
      <c r="CC1002" s="116"/>
      <c r="CD1002" s="116"/>
      <c r="CE1002" s="116"/>
      <c r="CF1002" s="116"/>
      <c r="CG1002" s="116"/>
      <c r="CH1002" s="116"/>
      <c r="CI1002" s="116"/>
      <c r="CJ1002" s="116"/>
      <c r="CK1002" s="116"/>
      <c r="CL1002" s="116"/>
      <c r="CM1002" s="116"/>
      <c r="CN1002" s="116"/>
      <c r="CO1002" s="116"/>
      <c r="CP1002" s="116"/>
      <c r="CQ1002" s="116"/>
      <c r="CR1002" s="116"/>
      <c r="CS1002" s="116"/>
      <c r="CT1002" s="116"/>
      <c r="CU1002" s="116"/>
      <c r="CV1002" s="116"/>
      <c r="CW1002" s="116"/>
      <c r="CX1002" s="116"/>
      <c r="CY1002" s="116"/>
      <c r="CZ1002" s="116"/>
      <c r="DA1002" s="116"/>
      <c r="DB1002" s="116"/>
      <c r="DC1002" s="116"/>
      <c r="DD1002" s="116"/>
      <c r="DE1002" s="116"/>
      <c r="DF1002" s="116"/>
      <c r="DG1002" s="116"/>
      <c r="DH1002" s="116"/>
      <c r="DI1002" s="116"/>
      <c r="DJ1002" s="116"/>
      <c r="DK1002" s="116"/>
      <c r="DL1002" s="116"/>
      <c r="DM1002" s="116"/>
      <c r="DN1002" s="116"/>
      <c r="DO1002" s="116"/>
      <c r="DP1002" s="116"/>
      <c r="DQ1002" s="116"/>
      <c r="DR1002" s="116"/>
      <c r="DS1002" s="116"/>
      <c r="DT1002" s="116"/>
      <c r="DU1002" s="116"/>
      <c r="DV1002" s="116"/>
      <c r="DW1002" s="116"/>
      <c r="DX1002" s="116"/>
      <c r="DY1002" s="116"/>
      <c r="DZ1002" s="116"/>
    </row>
    <row r="1003" spans="1:130" x14ac:dyDescent="0.3">
      <c r="A1003" s="117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X1003" s="116"/>
      <c r="Y1003" s="116"/>
      <c r="Z1003" s="116"/>
      <c r="AA1003" s="116"/>
      <c r="AB1003" s="116"/>
      <c r="AC1003" s="116"/>
      <c r="AD1003" s="116"/>
      <c r="AE1003" s="116"/>
      <c r="AF1003" s="116"/>
      <c r="AG1003" s="116"/>
      <c r="AH1003" s="116"/>
      <c r="AI1003" s="116"/>
      <c r="AJ1003" s="116"/>
      <c r="AK1003" s="116"/>
      <c r="AL1003" s="116"/>
      <c r="AM1003" s="116"/>
      <c r="AN1003" s="116"/>
      <c r="AO1003" s="116"/>
      <c r="AP1003" s="116"/>
      <c r="AQ1003" s="116"/>
      <c r="AR1003" s="116"/>
      <c r="AS1003" s="116"/>
      <c r="AT1003" s="116"/>
      <c r="AU1003" s="116"/>
      <c r="AV1003" s="116"/>
      <c r="AW1003" s="116"/>
      <c r="AX1003" s="116"/>
      <c r="AY1003" s="116"/>
      <c r="AZ1003" s="116"/>
      <c r="BA1003" s="116"/>
      <c r="BB1003" s="116"/>
      <c r="BC1003" s="116"/>
      <c r="BD1003" s="116"/>
      <c r="BE1003" s="116"/>
      <c r="BF1003" s="116"/>
      <c r="BG1003" s="116"/>
      <c r="BH1003" s="116"/>
      <c r="BI1003" s="116"/>
      <c r="BJ1003" s="116"/>
      <c r="BK1003" s="116"/>
      <c r="BL1003" s="116"/>
      <c r="BM1003" s="116"/>
      <c r="BN1003" s="116"/>
      <c r="BO1003" s="116"/>
      <c r="BP1003" s="116"/>
      <c r="BQ1003" s="116"/>
      <c r="BR1003" s="116"/>
      <c r="BS1003" s="116"/>
      <c r="BT1003" s="116"/>
      <c r="BU1003" s="116"/>
      <c r="BV1003" s="116"/>
      <c r="BW1003" s="116"/>
      <c r="BX1003" s="116"/>
      <c r="BY1003" s="116"/>
      <c r="BZ1003" s="116"/>
      <c r="CA1003" s="116"/>
      <c r="CB1003" s="116"/>
      <c r="CC1003" s="116"/>
      <c r="CD1003" s="116"/>
      <c r="CE1003" s="116"/>
      <c r="CF1003" s="116"/>
      <c r="CG1003" s="116"/>
      <c r="CH1003" s="116"/>
      <c r="CI1003" s="116"/>
      <c r="CJ1003" s="116"/>
      <c r="CK1003" s="116"/>
      <c r="CL1003" s="116"/>
      <c r="CM1003" s="116"/>
      <c r="CN1003" s="116"/>
      <c r="CO1003" s="116"/>
      <c r="CP1003" s="116"/>
      <c r="CQ1003" s="116"/>
      <c r="CR1003" s="116"/>
      <c r="CS1003" s="116"/>
      <c r="CT1003" s="116"/>
      <c r="CU1003" s="116"/>
      <c r="CV1003" s="116"/>
      <c r="CW1003" s="116"/>
      <c r="CX1003" s="116"/>
      <c r="CY1003" s="116"/>
      <c r="CZ1003" s="116"/>
      <c r="DA1003" s="116"/>
      <c r="DB1003" s="116"/>
      <c r="DC1003" s="116"/>
      <c r="DD1003" s="116"/>
      <c r="DE1003" s="116"/>
      <c r="DF1003" s="116"/>
      <c r="DG1003" s="116"/>
      <c r="DH1003" s="116"/>
      <c r="DI1003" s="116"/>
      <c r="DJ1003" s="116"/>
      <c r="DK1003" s="116"/>
      <c r="DL1003" s="116"/>
      <c r="DM1003" s="116"/>
      <c r="DN1003" s="116"/>
      <c r="DO1003" s="116"/>
      <c r="DP1003" s="116"/>
      <c r="DQ1003" s="116"/>
      <c r="DR1003" s="116"/>
      <c r="DS1003" s="116"/>
      <c r="DT1003" s="116"/>
      <c r="DU1003" s="116"/>
      <c r="DV1003" s="116"/>
      <c r="DW1003" s="116"/>
      <c r="DX1003" s="116"/>
      <c r="DY1003" s="116"/>
      <c r="DZ1003" s="116"/>
    </row>
    <row r="1004" spans="1:130" x14ac:dyDescent="0.3">
      <c r="A1004" s="117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  <c r="M1004" s="116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X1004" s="116"/>
      <c r="Y1004" s="116"/>
      <c r="Z1004" s="116"/>
      <c r="AA1004" s="116"/>
      <c r="AB1004" s="116"/>
      <c r="AC1004" s="116"/>
      <c r="AD1004" s="116"/>
      <c r="AE1004" s="116"/>
      <c r="AF1004" s="116"/>
      <c r="AG1004" s="116"/>
      <c r="AH1004" s="116"/>
      <c r="AI1004" s="116"/>
      <c r="AJ1004" s="116"/>
      <c r="AK1004" s="116"/>
      <c r="AL1004" s="116"/>
      <c r="AM1004" s="116"/>
      <c r="AN1004" s="116"/>
      <c r="AO1004" s="116"/>
      <c r="AP1004" s="116"/>
      <c r="AQ1004" s="116"/>
      <c r="AR1004" s="116"/>
      <c r="AS1004" s="116"/>
      <c r="AT1004" s="116"/>
      <c r="AU1004" s="116"/>
      <c r="AV1004" s="116"/>
      <c r="AW1004" s="116"/>
      <c r="AX1004" s="116"/>
      <c r="AY1004" s="116"/>
      <c r="AZ1004" s="116"/>
      <c r="BA1004" s="116"/>
      <c r="BB1004" s="116"/>
      <c r="BC1004" s="116"/>
      <c r="BD1004" s="116"/>
      <c r="BE1004" s="116"/>
      <c r="BF1004" s="116"/>
      <c r="BG1004" s="116"/>
      <c r="BH1004" s="116"/>
      <c r="BI1004" s="116"/>
      <c r="BJ1004" s="116"/>
      <c r="BK1004" s="116"/>
      <c r="BL1004" s="116"/>
      <c r="BM1004" s="116"/>
      <c r="BN1004" s="116"/>
      <c r="BO1004" s="116"/>
      <c r="BP1004" s="116"/>
      <c r="BQ1004" s="116"/>
      <c r="BR1004" s="116"/>
      <c r="BS1004" s="116"/>
      <c r="BT1004" s="116"/>
      <c r="BU1004" s="116"/>
      <c r="BV1004" s="116"/>
      <c r="BW1004" s="116"/>
      <c r="BX1004" s="116"/>
      <c r="BY1004" s="116"/>
      <c r="BZ1004" s="116"/>
      <c r="CA1004" s="116"/>
      <c r="CB1004" s="116"/>
      <c r="CC1004" s="116"/>
      <c r="CD1004" s="116"/>
      <c r="CE1004" s="116"/>
      <c r="CF1004" s="116"/>
      <c r="CG1004" s="116"/>
      <c r="CH1004" s="116"/>
      <c r="CI1004" s="116"/>
      <c r="CJ1004" s="116"/>
      <c r="CK1004" s="116"/>
      <c r="CL1004" s="116"/>
      <c r="CM1004" s="116"/>
      <c r="CN1004" s="116"/>
      <c r="CO1004" s="116"/>
      <c r="CP1004" s="116"/>
      <c r="CQ1004" s="116"/>
      <c r="CR1004" s="116"/>
      <c r="CS1004" s="116"/>
      <c r="CT1004" s="116"/>
      <c r="CU1004" s="116"/>
      <c r="CV1004" s="116"/>
      <c r="CW1004" s="116"/>
      <c r="CX1004" s="116"/>
      <c r="CY1004" s="116"/>
      <c r="CZ1004" s="116"/>
      <c r="DA1004" s="116"/>
      <c r="DB1004" s="116"/>
      <c r="DC1004" s="116"/>
      <c r="DD1004" s="116"/>
      <c r="DE1004" s="116"/>
      <c r="DF1004" s="116"/>
      <c r="DG1004" s="116"/>
      <c r="DH1004" s="116"/>
      <c r="DI1004" s="116"/>
      <c r="DJ1004" s="116"/>
      <c r="DK1004" s="116"/>
      <c r="DL1004" s="116"/>
      <c r="DM1004" s="116"/>
      <c r="DN1004" s="116"/>
      <c r="DO1004" s="116"/>
      <c r="DP1004" s="116"/>
      <c r="DQ1004" s="116"/>
      <c r="DR1004" s="116"/>
      <c r="DS1004" s="116"/>
      <c r="DT1004" s="116"/>
      <c r="DU1004" s="116"/>
      <c r="DV1004" s="116"/>
      <c r="DW1004" s="116"/>
      <c r="DX1004" s="116"/>
      <c r="DY1004" s="116"/>
      <c r="DZ1004" s="116"/>
    </row>
    <row r="1005" spans="1:130" x14ac:dyDescent="0.3">
      <c r="A1005" s="126"/>
      <c r="B1005" s="126"/>
      <c r="C1005" s="126"/>
      <c r="D1005" s="126"/>
      <c r="E1005" s="117"/>
      <c r="F1005" s="117"/>
      <c r="G1005" s="117"/>
      <c r="H1005" s="117"/>
      <c r="I1005" s="117"/>
      <c r="J1005" s="117"/>
      <c r="K1005" s="117"/>
      <c r="L1005" s="117"/>
      <c r="M1005" s="116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X1005" s="116"/>
      <c r="Y1005" s="116"/>
      <c r="Z1005" s="116"/>
      <c r="AA1005" s="116"/>
      <c r="AB1005" s="116"/>
      <c r="AC1005" s="116"/>
      <c r="AD1005" s="116"/>
      <c r="AE1005" s="116"/>
      <c r="AF1005" s="116"/>
      <c r="AG1005" s="116"/>
      <c r="AH1005" s="116"/>
    </row>
    <row r="1006" spans="1:130" x14ac:dyDescent="0.3">
      <c r="A1006" s="126"/>
      <c r="B1006" s="126"/>
      <c r="C1006" s="126"/>
      <c r="D1006" s="126"/>
      <c r="E1006" s="117"/>
      <c r="F1006" s="117"/>
      <c r="G1006" s="117"/>
      <c r="H1006" s="117"/>
      <c r="I1006" s="117"/>
      <c r="J1006" s="117"/>
      <c r="K1006" s="117"/>
      <c r="L1006" s="117"/>
      <c r="M1006" s="116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X1006" s="116"/>
      <c r="Y1006" s="116"/>
      <c r="Z1006" s="116"/>
      <c r="AA1006" s="116"/>
      <c r="AB1006" s="116"/>
      <c r="AC1006" s="116"/>
      <c r="AD1006" s="116"/>
      <c r="AE1006" s="116"/>
      <c r="AF1006" s="116"/>
      <c r="AG1006" s="116"/>
      <c r="AH1006" s="116"/>
    </row>
    <row r="1007" spans="1:130" x14ac:dyDescent="0.3">
      <c r="A1007" s="126"/>
      <c r="B1007" s="126"/>
      <c r="C1007" s="126"/>
      <c r="D1007" s="126"/>
      <c r="E1007" s="117"/>
      <c r="F1007" s="117"/>
      <c r="G1007" s="117"/>
      <c r="H1007" s="117"/>
      <c r="I1007" s="117"/>
      <c r="J1007" s="117"/>
      <c r="K1007" s="117"/>
      <c r="L1007" s="117"/>
      <c r="M1007" s="116"/>
      <c r="N1007" s="116"/>
      <c r="O1007" s="116"/>
      <c r="P1007" s="116"/>
      <c r="Q1007" s="116"/>
      <c r="R1007" s="116"/>
      <c r="S1007" s="116"/>
      <c r="T1007" s="116"/>
      <c r="U1007" s="116"/>
      <c r="V1007" s="116"/>
      <c r="W1007" s="116"/>
      <c r="X1007" s="116"/>
      <c r="Y1007" s="116"/>
      <c r="Z1007" s="116"/>
      <c r="AA1007" s="116"/>
      <c r="AB1007" s="116"/>
      <c r="AC1007" s="116"/>
      <c r="AD1007" s="116"/>
      <c r="AE1007" s="116"/>
      <c r="AF1007" s="116"/>
      <c r="AG1007" s="116"/>
      <c r="AH1007" s="116"/>
    </row>
    <row r="1008" spans="1:130" x14ac:dyDescent="0.3">
      <c r="A1008" s="126"/>
      <c r="B1008" s="126"/>
      <c r="C1008" s="126"/>
      <c r="D1008" s="126"/>
      <c r="E1008" s="117"/>
      <c r="F1008" s="117"/>
      <c r="G1008" s="117"/>
      <c r="H1008" s="117"/>
      <c r="I1008" s="117"/>
      <c r="J1008" s="117"/>
      <c r="K1008" s="117"/>
      <c r="L1008" s="117"/>
      <c r="M1008" s="116"/>
      <c r="N1008" s="116"/>
      <c r="O1008" s="116"/>
      <c r="P1008" s="116"/>
      <c r="Q1008" s="116"/>
      <c r="R1008" s="116"/>
      <c r="S1008" s="116"/>
      <c r="T1008" s="116"/>
      <c r="U1008" s="116"/>
      <c r="V1008" s="116"/>
      <c r="W1008" s="116"/>
      <c r="X1008" s="116"/>
      <c r="Y1008" s="116"/>
      <c r="Z1008" s="116"/>
      <c r="AA1008" s="116"/>
      <c r="AB1008" s="116"/>
      <c r="AC1008" s="116"/>
      <c r="AD1008" s="116"/>
      <c r="AE1008" s="116"/>
      <c r="AF1008" s="116"/>
      <c r="AG1008" s="116"/>
      <c r="AH1008" s="116"/>
    </row>
    <row r="1009" spans="1:34" x14ac:dyDescent="0.3">
      <c r="A1009" s="126"/>
      <c r="B1009" s="126"/>
      <c r="C1009" s="126"/>
      <c r="D1009" s="126"/>
      <c r="E1009" s="117"/>
      <c r="F1009" s="117"/>
      <c r="G1009" s="117"/>
      <c r="H1009" s="117"/>
      <c r="I1009" s="117"/>
      <c r="J1009" s="117"/>
      <c r="K1009" s="117"/>
      <c r="L1009" s="117"/>
      <c r="M1009" s="116"/>
      <c r="N1009" s="116"/>
      <c r="O1009" s="116"/>
      <c r="P1009" s="116"/>
      <c r="Q1009" s="116"/>
      <c r="R1009" s="116"/>
      <c r="S1009" s="116"/>
      <c r="T1009" s="116"/>
      <c r="U1009" s="116"/>
      <c r="V1009" s="116"/>
      <c r="W1009" s="116"/>
      <c r="X1009" s="116"/>
      <c r="Y1009" s="116"/>
      <c r="Z1009" s="116"/>
      <c r="AA1009" s="116"/>
      <c r="AB1009" s="116"/>
      <c r="AC1009" s="116"/>
      <c r="AD1009" s="116"/>
      <c r="AE1009" s="116"/>
      <c r="AF1009" s="116"/>
      <c r="AG1009" s="116"/>
      <c r="AH1009" s="116"/>
    </row>
    <row r="1010" spans="1:34" x14ac:dyDescent="0.3">
      <c r="A1010" s="126"/>
      <c r="B1010" s="126"/>
      <c r="C1010" s="126"/>
      <c r="D1010" s="126"/>
      <c r="E1010" s="117"/>
      <c r="F1010" s="117"/>
      <c r="G1010" s="117"/>
      <c r="H1010" s="117"/>
      <c r="I1010" s="117"/>
      <c r="J1010" s="117"/>
      <c r="K1010" s="117"/>
      <c r="L1010" s="117"/>
      <c r="M1010" s="116"/>
      <c r="N1010" s="116"/>
      <c r="O1010" s="116"/>
      <c r="P1010" s="116"/>
      <c r="Q1010" s="116"/>
      <c r="R1010" s="116"/>
      <c r="S1010" s="116"/>
      <c r="T1010" s="116"/>
      <c r="U1010" s="116"/>
      <c r="V1010" s="116"/>
      <c r="W1010" s="116"/>
      <c r="X1010" s="116"/>
      <c r="Y1010" s="116"/>
      <c r="Z1010" s="116"/>
      <c r="AA1010" s="116"/>
      <c r="AB1010" s="116"/>
      <c r="AC1010" s="116"/>
      <c r="AD1010" s="116"/>
      <c r="AE1010" s="116"/>
      <c r="AF1010" s="116"/>
      <c r="AG1010" s="116"/>
      <c r="AH1010" s="116"/>
    </row>
    <row r="1011" spans="1:34" x14ac:dyDescent="0.3">
      <c r="A1011" s="126"/>
      <c r="B1011" s="126"/>
      <c r="C1011" s="126"/>
      <c r="D1011" s="126"/>
      <c r="E1011" s="117"/>
      <c r="F1011" s="117"/>
      <c r="G1011" s="117"/>
      <c r="H1011" s="117"/>
      <c r="I1011" s="117"/>
      <c r="J1011" s="117"/>
      <c r="K1011" s="117"/>
      <c r="L1011" s="117"/>
      <c r="M1011" s="116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X1011" s="116"/>
      <c r="Y1011" s="116"/>
      <c r="Z1011" s="116"/>
      <c r="AA1011" s="116"/>
      <c r="AB1011" s="116"/>
      <c r="AC1011" s="116"/>
      <c r="AD1011" s="116"/>
      <c r="AE1011" s="116"/>
      <c r="AF1011" s="116"/>
      <c r="AG1011" s="116"/>
      <c r="AH1011" s="116"/>
    </row>
    <row r="1012" spans="1:34" x14ac:dyDescent="0.3">
      <c r="A1012" s="126"/>
      <c r="B1012" s="126"/>
      <c r="C1012" s="126"/>
      <c r="D1012" s="126"/>
      <c r="E1012" s="117"/>
      <c r="F1012" s="117"/>
      <c r="G1012" s="117"/>
      <c r="H1012" s="117"/>
      <c r="I1012" s="117"/>
      <c r="J1012" s="117"/>
      <c r="K1012" s="117"/>
      <c r="L1012" s="117"/>
      <c r="M1012" s="116"/>
      <c r="N1012" s="116"/>
      <c r="O1012" s="116"/>
      <c r="P1012" s="116"/>
      <c r="Q1012" s="116"/>
      <c r="R1012" s="116"/>
      <c r="S1012" s="116"/>
      <c r="T1012" s="116"/>
      <c r="U1012" s="116"/>
      <c r="V1012" s="116"/>
      <c r="W1012" s="116"/>
      <c r="X1012" s="116"/>
      <c r="Y1012" s="116"/>
      <c r="Z1012" s="116"/>
      <c r="AA1012" s="116"/>
      <c r="AB1012" s="116"/>
      <c r="AC1012" s="116"/>
      <c r="AD1012" s="116"/>
      <c r="AE1012" s="116"/>
      <c r="AF1012" s="116"/>
      <c r="AG1012" s="116"/>
      <c r="AH1012" s="116"/>
    </row>
    <row r="1013" spans="1:34" x14ac:dyDescent="0.3">
      <c r="A1013" s="126"/>
      <c r="B1013" s="126"/>
      <c r="C1013" s="126"/>
      <c r="D1013" s="126"/>
      <c r="E1013" s="117"/>
      <c r="F1013" s="117"/>
      <c r="G1013" s="117"/>
      <c r="H1013" s="117"/>
      <c r="I1013" s="117"/>
      <c r="J1013" s="117"/>
      <c r="K1013" s="117"/>
      <c r="L1013" s="117"/>
      <c r="M1013" s="116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X1013" s="116"/>
      <c r="Y1013" s="116"/>
      <c r="Z1013" s="116"/>
      <c r="AA1013" s="116"/>
      <c r="AB1013" s="116"/>
      <c r="AC1013" s="116"/>
      <c r="AD1013" s="116"/>
      <c r="AE1013" s="116"/>
      <c r="AF1013" s="116"/>
      <c r="AG1013" s="116"/>
      <c r="AH1013" s="116"/>
    </row>
    <row r="1014" spans="1:34" x14ac:dyDescent="0.3">
      <c r="A1014" s="126"/>
      <c r="B1014" s="126"/>
      <c r="C1014" s="126"/>
      <c r="D1014" s="126"/>
      <c r="E1014" s="117"/>
      <c r="F1014" s="117"/>
      <c r="G1014" s="117"/>
      <c r="H1014" s="117"/>
      <c r="I1014" s="117"/>
      <c r="J1014" s="117"/>
      <c r="K1014" s="117"/>
      <c r="L1014" s="117"/>
      <c r="M1014" s="116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X1014" s="116"/>
      <c r="Y1014" s="116"/>
      <c r="Z1014" s="116"/>
      <c r="AA1014" s="116"/>
      <c r="AB1014" s="116"/>
      <c r="AC1014" s="116"/>
      <c r="AD1014" s="116"/>
      <c r="AE1014" s="116"/>
      <c r="AF1014" s="116"/>
      <c r="AG1014" s="116"/>
      <c r="AH1014" s="116"/>
    </row>
    <row r="1015" spans="1:34" x14ac:dyDescent="0.3">
      <c r="A1015" s="126"/>
      <c r="B1015" s="126"/>
      <c r="C1015" s="126"/>
      <c r="D1015" s="126"/>
      <c r="E1015" s="117"/>
      <c r="F1015" s="117"/>
      <c r="G1015" s="117"/>
      <c r="H1015" s="117"/>
      <c r="I1015" s="117"/>
      <c r="J1015" s="117"/>
      <c r="K1015" s="117"/>
      <c r="L1015" s="117"/>
      <c r="M1015" s="116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X1015" s="116"/>
      <c r="Y1015" s="116"/>
      <c r="Z1015" s="116"/>
      <c r="AA1015" s="116"/>
      <c r="AB1015" s="116"/>
      <c r="AC1015" s="116"/>
      <c r="AD1015" s="116"/>
      <c r="AE1015" s="116"/>
      <c r="AF1015" s="116"/>
      <c r="AG1015" s="116"/>
      <c r="AH1015" s="116"/>
    </row>
    <row r="1016" spans="1:34" x14ac:dyDescent="0.3">
      <c r="A1016" s="126"/>
      <c r="B1016" s="126"/>
      <c r="C1016" s="126"/>
      <c r="D1016" s="126"/>
      <c r="E1016" s="117"/>
      <c r="F1016" s="117"/>
      <c r="G1016" s="117"/>
      <c r="H1016" s="117"/>
      <c r="I1016" s="117"/>
      <c r="J1016" s="117"/>
      <c r="K1016" s="117"/>
      <c r="L1016" s="117"/>
      <c r="M1016" s="116"/>
      <c r="N1016" s="116"/>
      <c r="O1016" s="116"/>
      <c r="P1016" s="116"/>
      <c r="Q1016" s="116"/>
      <c r="R1016" s="116"/>
      <c r="S1016" s="116"/>
      <c r="T1016" s="116"/>
      <c r="U1016" s="116"/>
      <c r="V1016" s="116"/>
      <c r="W1016" s="116"/>
      <c r="X1016" s="116"/>
      <c r="Y1016" s="116"/>
      <c r="Z1016" s="116"/>
      <c r="AA1016" s="116"/>
      <c r="AB1016" s="116"/>
      <c r="AC1016" s="116"/>
      <c r="AD1016" s="116"/>
      <c r="AE1016" s="116"/>
      <c r="AF1016" s="116"/>
      <c r="AG1016" s="116"/>
      <c r="AH1016" s="116"/>
    </row>
    <row r="1017" spans="1:34" x14ac:dyDescent="0.3">
      <c r="A1017" s="126"/>
      <c r="B1017" s="126"/>
      <c r="C1017" s="126"/>
      <c r="D1017" s="126"/>
      <c r="E1017" s="117"/>
      <c r="F1017" s="117"/>
      <c r="G1017" s="117"/>
      <c r="H1017" s="117"/>
      <c r="I1017" s="117"/>
      <c r="J1017" s="117"/>
      <c r="K1017" s="117"/>
      <c r="L1017" s="117"/>
      <c r="M1017" s="116"/>
      <c r="N1017" s="116"/>
      <c r="O1017" s="116"/>
      <c r="P1017" s="116"/>
      <c r="Q1017" s="116"/>
      <c r="R1017" s="116"/>
      <c r="S1017" s="116"/>
      <c r="T1017" s="116"/>
      <c r="U1017" s="116"/>
      <c r="V1017" s="116"/>
      <c r="W1017" s="116"/>
      <c r="X1017" s="116"/>
      <c r="Y1017" s="116"/>
      <c r="Z1017" s="116"/>
      <c r="AA1017" s="116"/>
      <c r="AB1017" s="116"/>
      <c r="AC1017" s="116"/>
      <c r="AD1017" s="116"/>
      <c r="AE1017" s="116"/>
      <c r="AF1017" s="116"/>
      <c r="AG1017" s="116"/>
      <c r="AH1017" s="116"/>
    </row>
    <row r="1018" spans="1:34" x14ac:dyDescent="0.3">
      <c r="A1018" s="126"/>
      <c r="B1018" s="126"/>
      <c r="C1018" s="126"/>
      <c r="D1018" s="126"/>
      <c r="E1018" s="117"/>
      <c r="F1018" s="117"/>
      <c r="G1018" s="117"/>
      <c r="H1018" s="117"/>
      <c r="I1018" s="117"/>
      <c r="J1018" s="117"/>
      <c r="K1018" s="117"/>
      <c r="L1018" s="117"/>
      <c r="M1018" s="116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X1018" s="116"/>
      <c r="Y1018" s="116"/>
      <c r="Z1018" s="116"/>
      <c r="AA1018" s="116"/>
      <c r="AB1018" s="116"/>
      <c r="AC1018" s="116"/>
      <c r="AD1018" s="116"/>
      <c r="AE1018" s="116"/>
      <c r="AF1018" s="116"/>
      <c r="AG1018" s="116"/>
      <c r="AH1018" s="116"/>
    </row>
    <row r="1019" spans="1:34" x14ac:dyDescent="0.3">
      <c r="A1019" s="126"/>
      <c r="B1019" s="126"/>
      <c r="C1019" s="126"/>
      <c r="D1019" s="126"/>
      <c r="E1019" s="117"/>
      <c r="F1019" s="117"/>
      <c r="G1019" s="117"/>
      <c r="H1019" s="117"/>
      <c r="I1019" s="117"/>
      <c r="J1019" s="117"/>
      <c r="K1019" s="117"/>
      <c r="L1019" s="117"/>
      <c r="M1019" s="116"/>
      <c r="N1019" s="116"/>
      <c r="O1019" s="116"/>
      <c r="P1019" s="116"/>
      <c r="Q1019" s="116"/>
      <c r="R1019" s="116"/>
      <c r="S1019" s="116"/>
      <c r="T1019" s="116"/>
      <c r="U1019" s="116"/>
      <c r="V1019" s="116"/>
      <c r="W1019" s="116"/>
      <c r="X1019" s="116"/>
      <c r="Y1019" s="116"/>
      <c r="Z1019" s="116"/>
      <c r="AA1019" s="116"/>
      <c r="AB1019" s="116"/>
      <c r="AC1019" s="116"/>
      <c r="AD1019" s="116"/>
      <c r="AE1019" s="116"/>
      <c r="AF1019" s="116"/>
      <c r="AG1019" s="116"/>
      <c r="AH1019" s="116"/>
    </row>
    <row r="1020" spans="1:34" x14ac:dyDescent="0.3">
      <c r="A1020" s="126"/>
      <c r="B1020" s="126"/>
      <c r="C1020" s="126"/>
      <c r="D1020" s="126"/>
      <c r="E1020" s="117"/>
      <c r="F1020" s="117"/>
      <c r="G1020" s="117"/>
      <c r="H1020" s="117"/>
      <c r="I1020" s="117"/>
      <c r="J1020" s="117"/>
      <c r="K1020" s="117"/>
      <c r="L1020" s="117"/>
      <c r="M1020" s="116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X1020" s="116"/>
      <c r="Y1020" s="116"/>
      <c r="Z1020" s="116"/>
      <c r="AA1020" s="116"/>
      <c r="AB1020" s="116"/>
      <c r="AC1020" s="116"/>
      <c r="AD1020" s="116"/>
      <c r="AE1020" s="116"/>
      <c r="AF1020" s="116"/>
      <c r="AG1020" s="116"/>
      <c r="AH1020" s="116"/>
    </row>
    <row r="1021" spans="1:34" x14ac:dyDescent="0.3">
      <c r="A1021" s="126"/>
      <c r="B1021" s="126"/>
      <c r="C1021" s="126"/>
      <c r="D1021" s="126"/>
      <c r="E1021" s="117"/>
      <c r="F1021" s="117"/>
      <c r="G1021" s="117"/>
      <c r="H1021" s="117"/>
      <c r="I1021" s="117"/>
      <c r="J1021" s="117"/>
      <c r="K1021" s="117"/>
      <c r="L1021" s="117"/>
      <c r="M1021" s="116"/>
      <c r="N1021" s="116"/>
      <c r="O1021" s="116"/>
      <c r="P1021" s="116"/>
      <c r="Q1021" s="116"/>
      <c r="R1021" s="116"/>
      <c r="S1021" s="116"/>
      <c r="T1021" s="116"/>
      <c r="U1021" s="116"/>
      <c r="V1021" s="116"/>
      <c r="W1021" s="116"/>
      <c r="X1021" s="116"/>
      <c r="Y1021" s="116"/>
      <c r="Z1021" s="116"/>
      <c r="AA1021" s="116"/>
      <c r="AB1021" s="116"/>
      <c r="AC1021" s="116"/>
      <c r="AD1021" s="116"/>
      <c r="AE1021" s="116"/>
      <c r="AF1021" s="116"/>
      <c r="AG1021" s="116"/>
      <c r="AH1021" s="116"/>
    </row>
    <row r="1022" spans="1:34" x14ac:dyDescent="0.3">
      <c r="A1022" s="126"/>
      <c r="B1022" s="126"/>
      <c r="C1022" s="126"/>
      <c r="D1022" s="126"/>
      <c r="E1022" s="117"/>
      <c r="F1022" s="117"/>
      <c r="G1022" s="117"/>
      <c r="H1022" s="117"/>
      <c r="I1022" s="117"/>
      <c r="J1022" s="117"/>
      <c r="K1022" s="117"/>
      <c r="L1022" s="117"/>
      <c r="M1022" s="116"/>
      <c r="N1022" s="116"/>
      <c r="O1022" s="116"/>
      <c r="P1022" s="116"/>
      <c r="Q1022" s="116"/>
      <c r="R1022" s="116"/>
      <c r="S1022" s="116"/>
      <c r="T1022" s="116"/>
      <c r="U1022" s="116"/>
      <c r="V1022" s="116"/>
      <c r="W1022" s="116"/>
      <c r="X1022" s="116"/>
      <c r="Y1022" s="116"/>
      <c r="Z1022" s="116"/>
      <c r="AA1022" s="116"/>
      <c r="AB1022" s="116"/>
      <c r="AC1022" s="116"/>
      <c r="AD1022" s="116"/>
      <c r="AE1022" s="116"/>
      <c r="AF1022" s="116"/>
      <c r="AG1022" s="116"/>
      <c r="AH1022" s="116"/>
    </row>
    <row r="1023" spans="1:34" x14ac:dyDescent="0.3">
      <c r="A1023" s="126"/>
      <c r="B1023" s="126"/>
      <c r="C1023" s="126"/>
      <c r="D1023" s="126"/>
      <c r="E1023" s="117"/>
      <c r="F1023" s="117"/>
      <c r="G1023" s="117"/>
      <c r="H1023" s="117"/>
      <c r="I1023" s="117"/>
      <c r="J1023" s="117"/>
      <c r="K1023" s="117"/>
      <c r="L1023" s="117"/>
      <c r="M1023" s="116"/>
      <c r="N1023" s="116"/>
      <c r="O1023" s="116"/>
      <c r="P1023" s="116"/>
      <c r="Q1023" s="116"/>
      <c r="R1023" s="116"/>
      <c r="S1023" s="116"/>
      <c r="T1023" s="116"/>
      <c r="U1023" s="116"/>
      <c r="V1023" s="116"/>
      <c r="W1023" s="116"/>
      <c r="X1023" s="116"/>
      <c r="Y1023" s="116"/>
      <c r="Z1023" s="116"/>
      <c r="AA1023" s="116"/>
      <c r="AB1023" s="116"/>
      <c r="AC1023" s="116"/>
      <c r="AD1023" s="116"/>
      <c r="AE1023" s="116"/>
      <c r="AF1023" s="116"/>
      <c r="AG1023" s="116"/>
      <c r="AH1023" s="116"/>
    </row>
    <row r="1024" spans="1:34" x14ac:dyDescent="0.3">
      <c r="A1024" s="126"/>
      <c r="B1024" s="126"/>
      <c r="C1024" s="126"/>
      <c r="D1024" s="126"/>
      <c r="E1024" s="117"/>
      <c r="F1024" s="117"/>
      <c r="G1024" s="117"/>
      <c r="H1024" s="117"/>
      <c r="I1024" s="117"/>
      <c r="J1024" s="117"/>
      <c r="K1024" s="117"/>
      <c r="L1024" s="117"/>
      <c r="M1024" s="116"/>
      <c r="N1024" s="116"/>
      <c r="O1024" s="116"/>
      <c r="P1024" s="116"/>
      <c r="Q1024" s="116"/>
      <c r="R1024" s="116"/>
      <c r="S1024" s="116"/>
      <c r="T1024" s="116"/>
      <c r="U1024" s="116"/>
      <c r="V1024" s="116"/>
      <c r="W1024" s="116"/>
      <c r="X1024" s="116"/>
      <c r="Y1024" s="116"/>
      <c r="Z1024" s="116"/>
      <c r="AA1024" s="116"/>
      <c r="AB1024" s="116"/>
      <c r="AC1024" s="116"/>
      <c r="AD1024" s="116"/>
      <c r="AE1024" s="116"/>
      <c r="AF1024" s="116"/>
      <c r="AG1024" s="116"/>
      <c r="AH1024" s="116"/>
    </row>
    <row r="1025" spans="1:34" x14ac:dyDescent="0.3">
      <c r="A1025" s="126"/>
      <c r="B1025" s="126"/>
      <c r="C1025" s="126"/>
      <c r="D1025" s="126"/>
      <c r="E1025" s="117"/>
      <c r="F1025" s="117"/>
      <c r="G1025" s="117"/>
      <c r="H1025" s="117"/>
      <c r="I1025" s="117"/>
      <c r="J1025" s="117"/>
      <c r="K1025" s="117"/>
      <c r="L1025" s="117"/>
      <c r="M1025" s="116"/>
      <c r="N1025" s="116"/>
      <c r="O1025" s="116"/>
      <c r="P1025" s="116"/>
      <c r="Q1025" s="116"/>
      <c r="R1025" s="116"/>
      <c r="S1025" s="116"/>
      <c r="T1025" s="116"/>
      <c r="U1025" s="116"/>
      <c r="V1025" s="116"/>
      <c r="W1025" s="116"/>
      <c r="X1025" s="116"/>
      <c r="Y1025" s="116"/>
      <c r="Z1025" s="116"/>
      <c r="AA1025" s="116"/>
      <c r="AB1025" s="116"/>
      <c r="AC1025" s="116"/>
      <c r="AD1025" s="116"/>
      <c r="AE1025" s="116"/>
      <c r="AF1025" s="116"/>
      <c r="AG1025" s="116"/>
      <c r="AH1025" s="116"/>
    </row>
    <row r="1026" spans="1:34" x14ac:dyDescent="0.3">
      <c r="A1026" s="126"/>
      <c r="B1026" s="126"/>
      <c r="C1026" s="126"/>
      <c r="D1026" s="126"/>
      <c r="E1026" s="117"/>
      <c r="F1026" s="117"/>
      <c r="G1026" s="117"/>
      <c r="H1026" s="117"/>
      <c r="I1026" s="117"/>
      <c r="J1026" s="117"/>
      <c r="K1026" s="117"/>
      <c r="L1026" s="117"/>
      <c r="M1026" s="116"/>
      <c r="N1026" s="116"/>
      <c r="O1026" s="116"/>
      <c r="P1026" s="116"/>
      <c r="Q1026" s="116"/>
      <c r="R1026" s="116"/>
      <c r="S1026" s="116"/>
      <c r="T1026" s="116"/>
      <c r="U1026" s="116"/>
      <c r="V1026" s="116"/>
      <c r="W1026" s="116"/>
      <c r="X1026" s="116"/>
      <c r="Y1026" s="116"/>
      <c r="Z1026" s="116"/>
      <c r="AA1026" s="116"/>
      <c r="AB1026" s="116"/>
      <c r="AC1026" s="116"/>
      <c r="AD1026" s="116"/>
      <c r="AE1026" s="116"/>
      <c r="AF1026" s="116"/>
      <c r="AG1026" s="116"/>
      <c r="AH1026" s="116"/>
    </row>
    <row r="1027" spans="1:34" x14ac:dyDescent="0.3">
      <c r="A1027" s="126"/>
      <c r="B1027" s="126"/>
      <c r="C1027" s="126"/>
      <c r="D1027" s="126"/>
      <c r="E1027" s="117"/>
      <c r="F1027" s="117"/>
      <c r="G1027" s="117"/>
      <c r="H1027" s="117"/>
      <c r="I1027" s="117"/>
      <c r="J1027" s="117"/>
      <c r="K1027" s="117"/>
      <c r="L1027" s="117"/>
      <c r="M1027" s="116"/>
      <c r="N1027" s="116"/>
      <c r="O1027" s="116"/>
      <c r="P1027" s="116"/>
      <c r="Q1027" s="116"/>
      <c r="R1027" s="116"/>
      <c r="S1027" s="116"/>
      <c r="T1027" s="116"/>
      <c r="U1027" s="116"/>
      <c r="V1027" s="116"/>
      <c r="W1027" s="116"/>
      <c r="X1027" s="116"/>
      <c r="Y1027" s="116"/>
      <c r="Z1027" s="116"/>
      <c r="AA1027" s="116"/>
      <c r="AB1027" s="116"/>
      <c r="AC1027" s="116"/>
      <c r="AD1027" s="116"/>
      <c r="AE1027" s="116"/>
      <c r="AF1027" s="116"/>
      <c r="AG1027" s="116"/>
      <c r="AH1027" s="116"/>
    </row>
    <row r="1028" spans="1:34" x14ac:dyDescent="0.3">
      <c r="A1028" s="126"/>
      <c r="B1028" s="126"/>
      <c r="C1028" s="126"/>
      <c r="D1028" s="126"/>
      <c r="E1028" s="117"/>
      <c r="F1028" s="117"/>
      <c r="G1028" s="117"/>
      <c r="H1028" s="117"/>
      <c r="I1028" s="117"/>
      <c r="J1028" s="117"/>
      <c r="K1028" s="117"/>
      <c r="L1028" s="117"/>
      <c r="M1028" s="116"/>
      <c r="N1028" s="116"/>
      <c r="O1028" s="116"/>
      <c r="P1028" s="116"/>
      <c r="Q1028" s="116"/>
      <c r="R1028" s="116"/>
      <c r="S1028" s="116"/>
      <c r="T1028" s="116"/>
      <c r="U1028" s="116"/>
      <c r="V1028" s="116"/>
      <c r="W1028" s="116"/>
      <c r="X1028" s="116"/>
      <c r="Y1028" s="116"/>
      <c r="Z1028" s="116"/>
      <c r="AA1028" s="116"/>
      <c r="AB1028" s="116"/>
      <c r="AC1028" s="116"/>
      <c r="AD1028" s="116"/>
      <c r="AE1028" s="116"/>
      <c r="AF1028" s="116"/>
      <c r="AG1028" s="116"/>
      <c r="AH1028" s="116"/>
    </row>
    <row r="1029" spans="1:34" x14ac:dyDescent="0.3">
      <c r="A1029" s="126"/>
      <c r="B1029" s="126"/>
      <c r="C1029" s="126"/>
      <c r="D1029" s="126"/>
      <c r="E1029" s="117"/>
      <c r="F1029" s="117"/>
      <c r="G1029" s="117"/>
      <c r="H1029" s="117"/>
      <c r="I1029" s="117"/>
      <c r="J1029" s="117"/>
      <c r="K1029" s="117"/>
      <c r="L1029" s="117"/>
      <c r="M1029" s="116"/>
      <c r="N1029" s="116"/>
      <c r="O1029" s="116"/>
      <c r="P1029" s="116"/>
      <c r="Q1029" s="116"/>
      <c r="R1029" s="116"/>
      <c r="S1029" s="116"/>
      <c r="T1029" s="116"/>
      <c r="U1029" s="116"/>
      <c r="V1029" s="116"/>
      <c r="W1029" s="116"/>
      <c r="X1029" s="116"/>
      <c r="Y1029" s="116"/>
      <c r="Z1029" s="116"/>
      <c r="AA1029" s="116"/>
      <c r="AB1029" s="116"/>
      <c r="AC1029" s="116"/>
      <c r="AD1029" s="116"/>
      <c r="AE1029" s="116"/>
      <c r="AF1029" s="116"/>
      <c r="AG1029" s="116"/>
      <c r="AH1029" s="116"/>
    </row>
    <row r="1030" spans="1:34" x14ac:dyDescent="0.3">
      <c r="A1030" s="126"/>
      <c r="B1030" s="126"/>
      <c r="C1030" s="126"/>
      <c r="D1030" s="126"/>
      <c r="E1030" s="117"/>
      <c r="F1030" s="117"/>
      <c r="G1030" s="117"/>
      <c r="H1030" s="117"/>
      <c r="I1030" s="117"/>
      <c r="J1030" s="117"/>
      <c r="K1030" s="117"/>
      <c r="L1030" s="117"/>
      <c r="M1030" s="116"/>
      <c r="N1030" s="116"/>
      <c r="O1030" s="116"/>
      <c r="P1030" s="116"/>
      <c r="Q1030" s="116"/>
      <c r="R1030" s="116"/>
      <c r="S1030" s="116"/>
      <c r="T1030" s="116"/>
      <c r="U1030" s="116"/>
      <c r="V1030" s="116"/>
      <c r="W1030" s="116"/>
      <c r="X1030" s="116"/>
      <c r="Y1030" s="116"/>
      <c r="Z1030" s="116"/>
      <c r="AA1030" s="116"/>
      <c r="AB1030" s="116"/>
      <c r="AC1030" s="116"/>
      <c r="AD1030" s="116"/>
      <c r="AE1030" s="116"/>
      <c r="AF1030" s="116"/>
      <c r="AG1030" s="116"/>
      <c r="AH1030" s="116"/>
    </row>
    <row r="1031" spans="1:34" x14ac:dyDescent="0.3">
      <c r="A1031" s="126"/>
      <c r="B1031" s="126"/>
      <c r="C1031" s="126"/>
      <c r="D1031" s="126"/>
      <c r="E1031" s="117"/>
      <c r="F1031" s="117"/>
      <c r="G1031" s="117"/>
      <c r="H1031" s="117"/>
      <c r="I1031" s="117"/>
      <c r="J1031" s="117"/>
      <c r="K1031" s="117"/>
      <c r="L1031" s="117"/>
      <c r="M1031" s="116"/>
      <c r="N1031" s="116"/>
      <c r="O1031" s="116"/>
      <c r="P1031" s="116"/>
      <c r="Q1031" s="116"/>
      <c r="R1031" s="116"/>
      <c r="S1031" s="116"/>
      <c r="T1031" s="116"/>
      <c r="U1031" s="116"/>
      <c r="V1031" s="116"/>
      <c r="W1031" s="116"/>
      <c r="X1031" s="116"/>
      <c r="Y1031" s="116"/>
      <c r="Z1031" s="116"/>
      <c r="AA1031" s="116"/>
      <c r="AB1031" s="116"/>
      <c r="AC1031" s="116"/>
      <c r="AD1031" s="116"/>
      <c r="AE1031" s="116"/>
      <c r="AF1031" s="116"/>
      <c r="AG1031" s="116"/>
      <c r="AH1031" s="116"/>
    </row>
    <row r="1032" spans="1:34" x14ac:dyDescent="0.3">
      <c r="A1032" s="126"/>
      <c r="B1032" s="126"/>
      <c r="C1032" s="126"/>
      <c r="D1032" s="126"/>
      <c r="E1032" s="117"/>
      <c r="F1032" s="117"/>
      <c r="G1032" s="117"/>
      <c r="H1032" s="117"/>
      <c r="I1032" s="117"/>
      <c r="J1032" s="117"/>
      <c r="K1032" s="117"/>
      <c r="L1032" s="117"/>
      <c r="M1032" s="116"/>
      <c r="N1032" s="116"/>
      <c r="O1032" s="116"/>
      <c r="P1032" s="116"/>
      <c r="Q1032" s="116"/>
      <c r="R1032" s="116"/>
      <c r="S1032" s="116"/>
      <c r="T1032" s="116"/>
      <c r="U1032" s="116"/>
      <c r="V1032" s="116"/>
      <c r="W1032" s="116"/>
      <c r="X1032" s="116"/>
      <c r="Y1032" s="116"/>
      <c r="Z1032" s="116"/>
      <c r="AA1032" s="116"/>
      <c r="AB1032" s="116"/>
      <c r="AC1032" s="116"/>
      <c r="AD1032" s="116"/>
      <c r="AE1032" s="116"/>
      <c r="AF1032" s="116"/>
      <c r="AG1032" s="116"/>
      <c r="AH1032" s="116"/>
    </row>
    <row r="1033" spans="1:34" x14ac:dyDescent="0.3">
      <c r="A1033" s="126"/>
      <c r="B1033" s="126"/>
      <c r="C1033" s="126"/>
      <c r="D1033" s="126"/>
      <c r="E1033" s="117"/>
      <c r="F1033" s="117"/>
      <c r="G1033" s="117"/>
      <c r="H1033" s="117"/>
      <c r="I1033" s="117"/>
      <c r="J1033" s="117"/>
      <c r="K1033" s="117"/>
      <c r="L1033" s="117"/>
      <c r="M1033" s="116"/>
      <c r="N1033" s="116"/>
      <c r="O1033" s="116"/>
      <c r="P1033" s="116"/>
      <c r="Q1033" s="116"/>
      <c r="R1033" s="116"/>
      <c r="S1033" s="116"/>
      <c r="T1033" s="116"/>
      <c r="U1033" s="116"/>
      <c r="V1033" s="116"/>
      <c r="W1033" s="116"/>
      <c r="X1033" s="116"/>
      <c r="Y1033" s="116"/>
      <c r="Z1033" s="116"/>
      <c r="AA1033" s="116"/>
      <c r="AB1033" s="116"/>
      <c r="AC1033" s="116"/>
      <c r="AD1033" s="116"/>
      <c r="AE1033" s="116"/>
      <c r="AF1033" s="116"/>
      <c r="AG1033" s="116"/>
      <c r="AH1033" s="116"/>
    </row>
    <row r="1034" spans="1:34" x14ac:dyDescent="0.3">
      <c r="A1034" s="126"/>
      <c r="B1034" s="126"/>
      <c r="C1034" s="126"/>
      <c r="D1034" s="126"/>
      <c r="E1034" s="117"/>
      <c r="F1034" s="117"/>
      <c r="G1034" s="117"/>
      <c r="H1034" s="117"/>
      <c r="I1034" s="117"/>
      <c r="J1034" s="117"/>
      <c r="K1034" s="117"/>
      <c r="L1034" s="117"/>
      <c r="M1034" s="116"/>
      <c r="N1034" s="116"/>
      <c r="O1034" s="116"/>
      <c r="P1034" s="116"/>
      <c r="Q1034" s="116"/>
      <c r="R1034" s="116"/>
      <c r="S1034" s="116"/>
      <c r="T1034" s="116"/>
      <c r="U1034" s="116"/>
      <c r="V1034" s="116"/>
      <c r="W1034" s="116"/>
      <c r="X1034" s="116"/>
      <c r="Y1034" s="116"/>
      <c r="Z1034" s="116"/>
      <c r="AA1034" s="116"/>
      <c r="AB1034" s="116"/>
      <c r="AC1034" s="116"/>
      <c r="AD1034" s="116"/>
      <c r="AE1034" s="116"/>
      <c r="AF1034" s="116"/>
      <c r="AG1034" s="116"/>
      <c r="AH1034" s="116"/>
    </row>
    <row r="1035" spans="1:34" x14ac:dyDescent="0.3">
      <c r="A1035" s="126"/>
      <c r="B1035" s="126"/>
      <c r="C1035" s="126"/>
      <c r="D1035" s="126"/>
      <c r="E1035" s="117"/>
      <c r="F1035" s="117"/>
      <c r="G1035" s="117"/>
      <c r="H1035" s="117"/>
      <c r="I1035" s="117"/>
      <c r="J1035" s="117"/>
      <c r="K1035" s="117"/>
      <c r="L1035" s="117"/>
      <c r="M1035" s="116"/>
      <c r="N1035" s="116"/>
      <c r="O1035" s="116"/>
      <c r="P1035" s="116"/>
      <c r="Q1035" s="116"/>
      <c r="R1035" s="116"/>
      <c r="S1035" s="116"/>
      <c r="T1035" s="116"/>
      <c r="U1035" s="116"/>
      <c r="V1035" s="116"/>
      <c r="W1035" s="116"/>
      <c r="X1035" s="116"/>
      <c r="Y1035" s="116"/>
      <c r="Z1035" s="116"/>
      <c r="AA1035" s="116"/>
      <c r="AB1035" s="116"/>
      <c r="AC1035" s="116"/>
      <c r="AD1035" s="116"/>
      <c r="AE1035" s="116"/>
      <c r="AF1035" s="116"/>
      <c r="AG1035" s="116"/>
      <c r="AH1035" s="116"/>
    </row>
    <row r="1036" spans="1:34" x14ac:dyDescent="0.3">
      <c r="A1036" s="126"/>
      <c r="B1036" s="126"/>
      <c r="C1036" s="126"/>
      <c r="D1036" s="126"/>
      <c r="E1036" s="117"/>
      <c r="F1036" s="117"/>
      <c r="G1036" s="117"/>
      <c r="H1036" s="117"/>
      <c r="I1036" s="117"/>
      <c r="J1036" s="117"/>
      <c r="K1036" s="117"/>
      <c r="L1036" s="117"/>
      <c r="M1036" s="116"/>
      <c r="N1036" s="116"/>
      <c r="O1036" s="116"/>
      <c r="P1036" s="116"/>
      <c r="Q1036" s="116"/>
      <c r="R1036" s="116"/>
      <c r="S1036" s="116"/>
      <c r="T1036" s="116"/>
      <c r="U1036" s="116"/>
      <c r="V1036" s="116"/>
      <c r="W1036" s="116"/>
      <c r="X1036" s="116"/>
      <c r="Y1036" s="116"/>
      <c r="Z1036" s="116"/>
      <c r="AA1036" s="116"/>
      <c r="AB1036" s="116"/>
      <c r="AC1036" s="116"/>
      <c r="AD1036" s="116"/>
      <c r="AE1036" s="116"/>
      <c r="AF1036" s="116"/>
      <c r="AG1036" s="116"/>
      <c r="AH1036" s="116"/>
    </row>
    <row r="1037" spans="1:34" x14ac:dyDescent="0.3">
      <c r="A1037" s="126"/>
      <c r="B1037" s="126"/>
      <c r="C1037" s="126"/>
      <c r="D1037" s="126"/>
      <c r="E1037" s="117"/>
      <c r="F1037" s="117"/>
      <c r="G1037" s="117"/>
      <c r="H1037" s="117"/>
      <c r="I1037" s="117"/>
      <c r="J1037" s="117"/>
      <c r="K1037" s="117"/>
      <c r="L1037" s="117"/>
      <c r="M1037" s="116"/>
      <c r="N1037" s="116"/>
      <c r="O1037" s="116"/>
      <c r="P1037" s="116"/>
      <c r="Q1037" s="116"/>
      <c r="R1037" s="116"/>
      <c r="S1037" s="116"/>
      <c r="T1037" s="116"/>
      <c r="U1037" s="116"/>
      <c r="V1037" s="116"/>
      <c r="W1037" s="116"/>
      <c r="X1037" s="116"/>
      <c r="Y1037" s="116"/>
      <c r="Z1037" s="116"/>
      <c r="AA1037" s="116"/>
      <c r="AB1037" s="116"/>
      <c r="AC1037" s="116"/>
      <c r="AD1037" s="116"/>
      <c r="AE1037" s="116"/>
      <c r="AF1037" s="116"/>
      <c r="AG1037" s="116"/>
      <c r="AH1037" s="116"/>
    </row>
    <row r="1038" spans="1:34" x14ac:dyDescent="0.3">
      <c r="A1038" s="126"/>
      <c r="B1038" s="126"/>
      <c r="C1038" s="126"/>
      <c r="D1038" s="126"/>
      <c r="E1038" s="117"/>
      <c r="F1038" s="117"/>
      <c r="G1038" s="117"/>
      <c r="H1038" s="117"/>
      <c r="I1038" s="117"/>
      <c r="J1038" s="117"/>
      <c r="K1038" s="117"/>
      <c r="L1038" s="117"/>
      <c r="M1038" s="116"/>
      <c r="N1038" s="116"/>
      <c r="O1038" s="116"/>
      <c r="P1038" s="116"/>
      <c r="Q1038" s="116"/>
      <c r="R1038" s="116"/>
      <c r="S1038" s="116"/>
      <c r="T1038" s="116"/>
      <c r="U1038" s="116"/>
      <c r="V1038" s="116"/>
      <c r="W1038" s="116"/>
      <c r="X1038" s="116"/>
      <c r="Y1038" s="116"/>
      <c r="Z1038" s="116"/>
      <c r="AA1038" s="116"/>
      <c r="AB1038" s="116"/>
      <c r="AC1038" s="116"/>
      <c r="AD1038" s="116"/>
      <c r="AE1038" s="116"/>
      <c r="AF1038" s="116"/>
      <c r="AG1038" s="116"/>
      <c r="AH1038" s="116"/>
    </row>
    <row r="1039" spans="1:34" x14ac:dyDescent="0.3">
      <c r="A1039" s="126"/>
      <c r="B1039" s="126"/>
      <c r="C1039" s="126"/>
      <c r="D1039" s="126"/>
      <c r="E1039" s="117"/>
      <c r="F1039" s="117"/>
      <c r="G1039" s="117"/>
      <c r="H1039" s="117"/>
      <c r="I1039" s="117"/>
      <c r="J1039" s="117"/>
      <c r="K1039" s="117"/>
      <c r="L1039" s="117"/>
      <c r="M1039" s="116"/>
      <c r="N1039" s="116"/>
      <c r="O1039" s="116"/>
      <c r="P1039" s="116"/>
      <c r="Q1039" s="116"/>
      <c r="R1039" s="116"/>
      <c r="S1039" s="116"/>
      <c r="T1039" s="116"/>
      <c r="U1039" s="116"/>
      <c r="V1039" s="116"/>
      <c r="W1039" s="116"/>
      <c r="X1039" s="116"/>
      <c r="Y1039" s="116"/>
      <c r="Z1039" s="116"/>
      <c r="AA1039" s="116"/>
      <c r="AB1039" s="116"/>
      <c r="AC1039" s="116"/>
      <c r="AD1039" s="116"/>
      <c r="AE1039" s="116"/>
      <c r="AF1039" s="116"/>
      <c r="AG1039" s="116"/>
      <c r="AH1039" s="116"/>
    </row>
    <row r="1040" spans="1:34" x14ac:dyDescent="0.3">
      <c r="A1040" s="126"/>
      <c r="B1040" s="126"/>
      <c r="C1040" s="126"/>
      <c r="D1040" s="126"/>
      <c r="E1040" s="117"/>
      <c r="F1040" s="117"/>
      <c r="G1040" s="117"/>
      <c r="H1040" s="117"/>
      <c r="I1040" s="117"/>
      <c r="J1040" s="117"/>
      <c r="K1040" s="117"/>
      <c r="L1040" s="117"/>
      <c r="M1040" s="116"/>
      <c r="N1040" s="116"/>
      <c r="O1040" s="116"/>
      <c r="P1040" s="116"/>
      <c r="Q1040" s="116"/>
      <c r="R1040" s="116"/>
      <c r="S1040" s="116"/>
      <c r="T1040" s="116"/>
      <c r="U1040" s="116"/>
      <c r="V1040" s="116"/>
      <c r="W1040" s="116"/>
      <c r="X1040" s="116"/>
      <c r="Y1040" s="116"/>
      <c r="Z1040" s="116"/>
      <c r="AA1040" s="116"/>
      <c r="AB1040" s="116"/>
      <c r="AC1040" s="116"/>
      <c r="AD1040" s="116"/>
      <c r="AE1040" s="116"/>
      <c r="AF1040" s="116"/>
      <c r="AG1040" s="116"/>
      <c r="AH1040" s="116"/>
    </row>
    <row r="1041" spans="1:34" x14ac:dyDescent="0.3">
      <c r="A1041" s="126"/>
      <c r="B1041" s="126"/>
      <c r="C1041" s="126"/>
      <c r="D1041" s="126"/>
      <c r="E1041" s="117"/>
      <c r="F1041" s="117"/>
      <c r="G1041" s="117"/>
      <c r="H1041" s="117"/>
      <c r="I1041" s="117"/>
      <c r="J1041" s="117"/>
      <c r="K1041" s="117"/>
      <c r="L1041" s="117"/>
      <c r="M1041" s="116"/>
      <c r="N1041" s="116"/>
      <c r="O1041" s="116"/>
      <c r="P1041" s="116"/>
      <c r="Q1041" s="116"/>
      <c r="R1041" s="116"/>
      <c r="S1041" s="116"/>
      <c r="T1041" s="116"/>
      <c r="U1041" s="116"/>
      <c r="V1041" s="116"/>
      <c r="W1041" s="116"/>
      <c r="X1041" s="116"/>
      <c r="Y1041" s="116"/>
      <c r="Z1041" s="116"/>
      <c r="AA1041" s="116"/>
      <c r="AB1041" s="116"/>
      <c r="AC1041" s="116"/>
      <c r="AD1041" s="116"/>
      <c r="AE1041" s="116"/>
      <c r="AF1041" s="116"/>
      <c r="AG1041" s="116"/>
      <c r="AH1041" s="116"/>
    </row>
    <row r="1042" spans="1:34" x14ac:dyDescent="0.3">
      <c r="A1042" s="126"/>
      <c r="B1042" s="126"/>
      <c r="C1042" s="126"/>
      <c r="D1042" s="126"/>
      <c r="E1042" s="117"/>
      <c r="F1042" s="117"/>
      <c r="G1042" s="117"/>
      <c r="H1042" s="117"/>
      <c r="I1042" s="117"/>
      <c r="J1042" s="117"/>
      <c r="K1042" s="117"/>
      <c r="L1042" s="117"/>
      <c r="M1042" s="116"/>
      <c r="N1042" s="116"/>
      <c r="O1042" s="116"/>
      <c r="P1042" s="116"/>
      <c r="Q1042" s="116"/>
      <c r="R1042" s="116"/>
      <c r="S1042" s="116"/>
      <c r="T1042" s="116"/>
      <c r="U1042" s="116"/>
      <c r="V1042" s="116"/>
      <c r="W1042" s="116"/>
      <c r="X1042" s="116"/>
      <c r="Y1042" s="116"/>
      <c r="Z1042" s="116"/>
      <c r="AA1042" s="116"/>
      <c r="AB1042" s="116"/>
      <c r="AC1042" s="116"/>
      <c r="AD1042" s="116"/>
      <c r="AE1042" s="116"/>
      <c r="AF1042" s="116"/>
      <c r="AG1042" s="116"/>
      <c r="AH1042" s="116"/>
    </row>
    <row r="1043" spans="1:34" x14ac:dyDescent="0.3">
      <c r="A1043" s="126"/>
      <c r="B1043" s="126"/>
      <c r="C1043" s="126"/>
      <c r="D1043" s="126"/>
      <c r="E1043" s="117"/>
      <c r="F1043" s="117"/>
      <c r="G1043" s="117"/>
      <c r="H1043" s="117"/>
      <c r="I1043" s="117"/>
      <c r="J1043" s="117"/>
      <c r="K1043" s="117"/>
      <c r="L1043" s="117"/>
      <c r="M1043" s="116"/>
      <c r="N1043" s="116"/>
      <c r="O1043" s="116"/>
      <c r="P1043" s="116"/>
      <c r="Q1043" s="116"/>
      <c r="R1043" s="116"/>
      <c r="S1043" s="116"/>
      <c r="T1043" s="116"/>
      <c r="U1043" s="116"/>
      <c r="V1043" s="116"/>
      <c r="W1043" s="116"/>
      <c r="X1043" s="116"/>
      <c r="Y1043" s="116"/>
      <c r="Z1043" s="116"/>
      <c r="AA1043" s="116"/>
      <c r="AB1043" s="116"/>
      <c r="AC1043" s="116"/>
      <c r="AD1043" s="116"/>
      <c r="AE1043" s="116"/>
      <c r="AF1043" s="116"/>
      <c r="AG1043" s="116"/>
      <c r="AH1043" s="116"/>
    </row>
    <row r="1044" spans="1:34" x14ac:dyDescent="0.3">
      <c r="A1044" s="126"/>
      <c r="B1044" s="126"/>
      <c r="C1044" s="126"/>
      <c r="D1044" s="126"/>
      <c r="E1044" s="117"/>
      <c r="F1044" s="117"/>
      <c r="G1044" s="117"/>
      <c r="H1044" s="117"/>
      <c r="I1044" s="117"/>
      <c r="J1044" s="117"/>
      <c r="K1044" s="117"/>
      <c r="L1044" s="117"/>
      <c r="M1044" s="116"/>
      <c r="N1044" s="116"/>
      <c r="O1044" s="116"/>
      <c r="P1044" s="116"/>
      <c r="Q1044" s="116"/>
      <c r="R1044" s="116"/>
      <c r="S1044" s="116"/>
      <c r="T1044" s="116"/>
      <c r="U1044" s="116"/>
      <c r="V1044" s="116"/>
      <c r="W1044" s="116"/>
      <c r="X1044" s="116"/>
      <c r="Y1044" s="116"/>
      <c r="Z1044" s="116"/>
      <c r="AA1044" s="116"/>
      <c r="AB1044" s="116"/>
      <c r="AC1044" s="116"/>
      <c r="AD1044" s="116"/>
      <c r="AE1044" s="116"/>
      <c r="AF1044" s="116"/>
      <c r="AG1044" s="116"/>
      <c r="AH1044" s="116"/>
    </row>
    <row r="1045" spans="1:34" x14ac:dyDescent="0.3">
      <c r="A1045" s="126"/>
      <c r="B1045" s="126"/>
      <c r="C1045" s="126"/>
      <c r="D1045" s="126"/>
      <c r="E1045" s="117"/>
      <c r="F1045" s="117"/>
      <c r="G1045" s="117"/>
      <c r="H1045" s="117"/>
      <c r="I1045" s="117"/>
      <c r="J1045" s="117"/>
      <c r="K1045" s="117"/>
      <c r="L1045" s="117"/>
      <c r="M1045" s="116"/>
      <c r="N1045" s="116"/>
      <c r="O1045" s="116"/>
      <c r="P1045" s="116"/>
      <c r="Q1045" s="116"/>
      <c r="R1045" s="116"/>
      <c r="S1045" s="116"/>
      <c r="T1045" s="116"/>
      <c r="U1045" s="116"/>
      <c r="V1045" s="116"/>
      <c r="W1045" s="116"/>
      <c r="X1045" s="116"/>
      <c r="Y1045" s="116"/>
      <c r="Z1045" s="116"/>
      <c r="AA1045" s="116"/>
      <c r="AB1045" s="116"/>
      <c r="AC1045" s="116"/>
      <c r="AD1045" s="116"/>
      <c r="AE1045" s="116"/>
      <c r="AF1045" s="116"/>
      <c r="AG1045" s="116"/>
      <c r="AH1045" s="116"/>
    </row>
    <row r="1046" spans="1:34" x14ac:dyDescent="0.3">
      <c r="A1046" s="126"/>
      <c r="B1046" s="126"/>
      <c r="C1046" s="126"/>
      <c r="D1046" s="126"/>
      <c r="E1046" s="117"/>
      <c r="F1046" s="117"/>
      <c r="G1046" s="117"/>
      <c r="H1046" s="117"/>
      <c r="I1046" s="117"/>
      <c r="J1046" s="117"/>
      <c r="K1046" s="117"/>
      <c r="L1046" s="117"/>
      <c r="M1046" s="116"/>
      <c r="N1046" s="116"/>
      <c r="O1046" s="116"/>
      <c r="P1046" s="116"/>
      <c r="Q1046" s="116"/>
      <c r="R1046" s="116"/>
      <c r="S1046" s="116"/>
      <c r="T1046" s="116"/>
      <c r="U1046" s="116"/>
      <c r="V1046" s="116"/>
      <c r="W1046" s="116"/>
      <c r="X1046" s="116"/>
      <c r="Y1046" s="116"/>
      <c r="Z1046" s="116"/>
      <c r="AA1046" s="116"/>
      <c r="AB1046" s="116"/>
      <c r="AC1046" s="116"/>
      <c r="AD1046" s="116"/>
      <c r="AE1046" s="116"/>
      <c r="AF1046" s="116"/>
      <c r="AG1046" s="116"/>
      <c r="AH1046" s="116"/>
    </row>
    <row r="1047" spans="1:34" x14ac:dyDescent="0.3">
      <c r="A1047" s="126"/>
      <c r="B1047" s="126"/>
      <c r="C1047" s="126"/>
      <c r="D1047" s="126"/>
      <c r="E1047" s="117"/>
      <c r="F1047" s="117"/>
      <c r="G1047" s="117"/>
      <c r="H1047" s="117"/>
      <c r="I1047" s="117"/>
      <c r="J1047" s="117"/>
      <c r="K1047" s="117"/>
      <c r="L1047" s="117"/>
      <c r="M1047" s="116"/>
      <c r="N1047" s="116"/>
      <c r="O1047" s="116"/>
      <c r="P1047" s="116"/>
      <c r="Q1047" s="116"/>
      <c r="R1047" s="116"/>
      <c r="S1047" s="116"/>
      <c r="T1047" s="116"/>
      <c r="U1047" s="116"/>
      <c r="V1047" s="116"/>
      <c r="W1047" s="116"/>
      <c r="X1047" s="116"/>
      <c r="Y1047" s="116"/>
      <c r="Z1047" s="116"/>
      <c r="AA1047" s="116"/>
      <c r="AB1047" s="116"/>
      <c r="AC1047" s="116"/>
      <c r="AD1047" s="116"/>
      <c r="AE1047" s="116"/>
      <c r="AF1047" s="116"/>
      <c r="AG1047" s="116"/>
      <c r="AH1047" s="116"/>
    </row>
    <row r="1048" spans="1:34" x14ac:dyDescent="0.3">
      <c r="A1048" s="126"/>
      <c r="B1048" s="126"/>
      <c r="C1048" s="126"/>
      <c r="D1048" s="126"/>
      <c r="E1048" s="117"/>
      <c r="F1048" s="117"/>
      <c r="G1048" s="117"/>
      <c r="H1048" s="117"/>
      <c r="I1048" s="117"/>
      <c r="J1048" s="117"/>
      <c r="K1048" s="117"/>
      <c r="L1048" s="117"/>
      <c r="M1048" s="116"/>
      <c r="N1048" s="116"/>
      <c r="O1048" s="116"/>
      <c r="P1048" s="116"/>
      <c r="Q1048" s="116"/>
      <c r="R1048" s="116"/>
      <c r="S1048" s="116"/>
      <c r="T1048" s="116"/>
      <c r="U1048" s="116"/>
      <c r="V1048" s="116"/>
      <c r="W1048" s="116"/>
      <c r="X1048" s="116"/>
      <c r="Y1048" s="116"/>
      <c r="Z1048" s="116"/>
      <c r="AA1048" s="116"/>
      <c r="AB1048" s="116"/>
      <c r="AC1048" s="116"/>
      <c r="AD1048" s="116"/>
      <c r="AE1048" s="116"/>
      <c r="AF1048" s="116"/>
      <c r="AG1048" s="116"/>
      <c r="AH1048" s="116"/>
    </row>
    <row r="1049" spans="1:34" x14ac:dyDescent="0.3">
      <c r="A1049" s="126"/>
      <c r="B1049" s="126"/>
      <c r="C1049" s="126"/>
      <c r="D1049" s="126"/>
      <c r="E1049" s="117"/>
      <c r="F1049" s="117"/>
      <c r="G1049" s="117"/>
      <c r="H1049" s="117"/>
      <c r="I1049" s="117"/>
      <c r="J1049" s="117"/>
      <c r="K1049" s="117"/>
      <c r="L1049" s="117"/>
      <c r="M1049" s="116"/>
      <c r="N1049" s="116"/>
      <c r="O1049" s="116"/>
      <c r="P1049" s="116"/>
      <c r="Q1049" s="116"/>
      <c r="R1049" s="116"/>
      <c r="S1049" s="116"/>
      <c r="T1049" s="116"/>
      <c r="U1049" s="116"/>
      <c r="V1049" s="116"/>
      <c r="W1049" s="116"/>
      <c r="X1049" s="116"/>
      <c r="Y1049" s="116"/>
      <c r="Z1049" s="116"/>
      <c r="AA1049" s="116"/>
      <c r="AB1049" s="116"/>
      <c r="AC1049" s="116"/>
      <c r="AD1049" s="116"/>
      <c r="AE1049" s="116"/>
      <c r="AF1049" s="116"/>
      <c r="AG1049" s="116"/>
      <c r="AH1049" s="116"/>
    </row>
    <row r="1050" spans="1:34" x14ac:dyDescent="0.3">
      <c r="A1050" s="126"/>
      <c r="B1050" s="126"/>
      <c r="C1050" s="126"/>
      <c r="D1050" s="126"/>
      <c r="E1050" s="117"/>
      <c r="F1050" s="117"/>
      <c r="G1050" s="117"/>
      <c r="H1050" s="117"/>
      <c r="I1050" s="117"/>
      <c r="J1050" s="117"/>
      <c r="K1050" s="117"/>
      <c r="L1050" s="117"/>
      <c r="M1050" s="116"/>
      <c r="N1050" s="116"/>
      <c r="O1050" s="116"/>
      <c r="P1050" s="116"/>
      <c r="Q1050" s="116"/>
      <c r="R1050" s="116"/>
      <c r="S1050" s="116"/>
      <c r="T1050" s="116"/>
      <c r="U1050" s="116"/>
      <c r="V1050" s="116"/>
      <c r="W1050" s="116"/>
      <c r="X1050" s="116"/>
      <c r="Y1050" s="116"/>
      <c r="Z1050" s="116"/>
      <c r="AA1050" s="116"/>
      <c r="AB1050" s="116"/>
      <c r="AC1050" s="116"/>
      <c r="AD1050" s="116"/>
      <c r="AE1050" s="116"/>
      <c r="AF1050" s="116"/>
      <c r="AG1050" s="116"/>
      <c r="AH1050" s="116"/>
    </row>
    <row r="1051" spans="1:34" x14ac:dyDescent="0.3">
      <c r="A1051" s="126"/>
      <c r="B1051" s="126"/>
      <c r="C1051" s="126"/>
      <c r="D1051" s="126"/>
      <c r="E1051" s="117"/>
      <c r="F1051" s="117"/>
      <c r="G1051" s="117"/>
      <c r="H1051" s="117"/>
      <c r="I1051" s="117"/>
      <c r="J1051" s="117"/>
      <c r="K1051" s="117"/>
      <c r="L1051" s="117"/>
      <c r="M1051" s="116"/>
      <c r="N1051" s="116"/>
      <c r="O1051" s="116"/>
      <c r="P1051" s="116"/>
      <c r="Q1051" s="116"/>
      <c r="R1051" s="116"/>
      <c r="S1051" s="116"/>
      <c r="T1051" s="116"/>
      <c r="U1051" s="116"/>
      <c r="V1051" s="116"/>
      <c r="W1051" s="116"/>
      <c r="X1051" s="116"/>
      <c r="Y1051" s="116"/>
      <c r="Z1051" s="116"/>
      <c r="AA1051" s="116"/>
      <c r="AB1051" s="116"/>
      <c r="AC1051" s="116"/>
      <c r="AD1051" s="116"/>
      <c r="AE1051" s="116"/>
      <c r="AF1051" s="116"/>
      <c r="AG1051" s="116"/>
      <c r="AH1051" s="116"/>
    </row>
    <row r="1052" spans="1:34" x14ac:dyDescent="0.3">
      <c r="A1052" s="126"/>
      <c r="B1052" s="126"/>
      <c r="C1052" s="126"/>
      <c r="D1052" s="126"/>
      <c r="E1052" s="117"/>
      <c r="F1052" s="117"/>
      <c r="G1052" s="117"/>
      <c r="H1052" s="117"/>
      <c r="I1052" s="117"/>
      <c r="J1052" s="117"/>
      <c r="K1052" s="117"/>
      <c r="L1052" s="117"/>
      <c r="M1052" s="116"/>
      <c r="N1052" s="116"/>
      <c r="O1052" s="116"/>
      <c r="P1052" s="116"/>
      <c r="Q1052" s="116"/>
      <c r="R1052" s="116"/>
      <c r="S1052" s="116"/>
      <c r="T1052" s="116"/>
      <c r="U1052" s="116"/>
      <c r="V1052" s="116"/>
      <c r="W1052" s="116"/>
      <c r="X1052" s="116"/>
      <c r="Y1052" s="116"/>
      <c r="Z1052" s="116"/>
      <c r="AA1052" s="116"/>
      <c r="AB1052" s="116"/>
      <c r="AC1052" s="116"/>
      <c r="AD1052" s="116"/>
      <c r="AE1052" s="116"/>
      <c r="AF1052" s="116"/>
      <c r="AG1052" s="116"/>
      <c r="AH1052" s="116"/>
    </row>
    <row r="1053" spans="1:34" x14ac:dyDescent="0.3">
      <c r="A1053" s="126"/>
      <c r="B1053" s="126"/>
      <c r="C1053" s="126"/>
      <c r="D1053" s="126"/>
      <c r="E1053" s="117"/>
      <c r="F1053" s="117"/>
      <c r="G1053" s="117"/>
      <c r="H1053" s="117"/>
      <c r="I1053" s="117"/>
      <c r="J1053" s="117"/>
      <c r="K1053" s="117"/>
      <c r="L1053" s="117"/>
      <c r="M1053" s="116"/>
      <c r="N1053" s="116"/>
      <c r="O1053" s="116"/>
      <c r="P1053" s="116"/>
      <c r="Q1053" s="116"/>
      <c r="R1053" s="116"/>
      <c r="S1053" s="116"/>
      <c r="T1053" s="116"/>
      <c r="U1053" s="116"/>
      <c r="V1053" s="116"/>
      <c r="W1053" s="116"/>
      <c r="X1053" s="116"/>
      <c r="Y1053" s="116"/>
      <c r="Z1053" s="116"/>
      <c r="AA1053" s="116"/>
      <c r="AB1053" s="116"/>
      <c r="AC1053" s="116"/>
      <c r="AD1053" s="116"/>
      <c r="AE1053" s="116"/>
      <c r="AF1053" s="116"/>
      <c r="AG1053" s="116"/>
      <c r="AH1053" s="116"/>
    </row>
    <row r="1054" spans="1:34" x14ac:dyDescent="0.3">
      <c r="A1054" s="126"/>
      <c r="B1054" s="126"/>
      <c r="C1054" s="126"/>
      <c r="D1054" s="126"/>
      <c r="E1054" s="117"/>
      <c r="F1054" s="117"/>
      <c r="G1054" s="117"/>
      <c r="H1054" s="117"/>
      <c r="I1054" s="117"/>
      <c r="J1054" s="117"/>
      <c r="K1054" s="117"/>
      <c r="L1054" s="117"/>
      <c r="M1054" s="116"/>
      <c r="N1054" s="116"/>
      <c r="O1054" s="116"/>
      <c r="P1054" s="116"/>
      <c r="Q1054" s="116"/>
      <c r="R1054" s="116"/>
      <c r="S1054" s="116"/>
      <c r="T1054" s="116"/>
      <c r="U1054" s="116"/>
      <c r="V1054" s="116"/>
      <c r="W1054" s="116"/>
      <c r="X1054" s="116"/>
      <c r="Y1054" s="116"/>
      <c r="Z1054" s="116"/>
      <c r="AA1054" s="116"/>
      <c r="AB1054" s="116"/>
      <c r="AC1054" s="116"/>
      <c r="AD1054" s="116"/>
      <c r="AE1054" s="116"/>
      <c r="AF1054" s="116"/>
      <c r="AG1054" s="116"/>
      <c r="AH1054" s="116"/>
    </row>
    <row r="1055" spans="1:34" x14ac:dyDescent="0.3">
      <c r="A1055" s="126"/>
      <c r="B1055" s="126"/>
      <c r="C1055" s="126"/>
      <c r="D1055" s="126"/>
      <c r="E1055" s="117"/>
      <c r="F1055" s="117"/>
      <c r="G1055" s="117"/>
      <c r="H1055" s="117"/>
      <c r="I1055" s="117"/>
      <c r="J1055" s="117"/>
      <c r="K1055" s="117"/>
      <c r="L1055" s="117"/>
      <c r="M1055" s="116"/>
      <c r="N1055" s="116"/>
      <c r="O1055" s="116"/>
      <c r="P1055" s="116"/>
      <c r="Q1055" s="116"/>
      <c r="R1055" s="116"/>
      <c r="S1055" s="116"/>
      <c r="T1055" s="116"/>
      <c r="U1055" s="116"/>
      <c r="V1055" s="116"/>
      <c r="W1055" s="116"/>
      <c r="X1055" s="116"/>
      <c r="Y1055" s="116"/>
      <c r="Z1055" s="116"/>
      <c r="AA1055" s="116"/>
      <c r="AB1055" s="116"/>
      <c r="AC1055" s="116"/>
      <c r="AD1055" s="116"/>
      <c r="AE1055" s="116"/>
      <c r="AF1055" s="116"/>
      <c r="AG1055" s="116"/>
      <c r="AH1055" s="116"/>
    </row>
    <row r="1056" spans="1:34" x14ac:dyDescent="0.3">
      <c r="A1056" s="126"/>
      <c r="B1056" s="126"/>
      <c r="C1056" s="126"/>
      <c r="D1056" s="126"/>
      <c r="E1056" s="117"/>
      <c r="F1056" s="117"/>
      <c r="G1056" s="117"/>
      <c r="H1056" s="117"/>
      <c r="I1056" s="117"/>
      <c r="J1056" s="117"/>
      <c r="K1056" s="117"/>
      <c r="L1056" s="117"/>
      <c r="M1056" s="116"/>
      <c r="N1056" s="116"/>
      <c r="O1056" s="116"/>
      <c r="P1056" s="116"/>
      <c r="Q1056" s="116"/>
      <c r="R1056" s="116"/>
      <c r="S1056" s="116"/>
      <c r="T1056" s="116"/>
      <c r="U1056" s="116"/>
      <c r="V1056" s="116"/>
      <c r="W1056" s="116"/>
      <c r="X1056" s="116"/>
      <c r="Y1056" s="116"/>
      <c r="Z1056" s="116"/>
      <c r="AA1056" s="116"/>
      <c r="AB1056" s="116"/>
      <c r="AC1056" s="116"/>
      <c r="AD1056" s="116"/>
      <c r="AE1056" s="116"/>
      <c r="AF1056" s="116"/>
      <c r="AG1056" s="116"/>
      <c r="AH1056" s="116"/>
    </row>
    <row r="1057" spans="1:34" x14ac:dyDescent="0.3">
      <c r="A1057" s="126"/>
      <c r="B1057" s="126"/>
      <c r="C1057" s="126"/>
      <c r="D1057" s="126"/>
      <c r="E1057" s="117"/>
      <c r="F1057" s="117"/>
      <c r="G1057" s="117"/>
      <c r="H1057" s="117"/>
      <c r="I1057" s="117"/>
      <c r="J1057" s="117"/>
      <c r="K1057" s="117"/>
      <c r="L1057" s="117"/>
      <c r="M1057" s="116"/>
      <c r="N1057" s="116"/>
      <c r="O1057" s="116"/>
      <c r="P1057" s="116"/>
      <c r="Q1057" s="116"/>
      <c r="R1057" s="116"/>
      <c r="S1057" s="116"/>
      <c r="T1057" s="116"/>
      <c r="U1057" s="116"/>
      <c r="V1057" s="116"/>
      <c r="W1057" s="116"/>
      <c r="X1057" s="116"/>
      <c r="Y1057" s="116"/>
      <c r="Z1057" s="116"/>
      <c r="AA1057" s="116"/>
      <c r="AB1057" s="116"/>
      <c r="AC1057" s="116"/>
      <c r="AD1057" s="116"/>
      <c r="AE1057" s="116"/>
      <c r="AF1057" s="116"/>
      <c r="AG1057" s="116"/>
      <c r="AH1057" s="116"/>
    </row>
    <row r="1058" spans="1:34" x14ac:dyDescent="0.3">
      <c r="A1058" s="126"/>
      <c r="B1058" s="126"/>
      <c r="C1058" s="126"/>
      <c r="D1058" s="126"/>
      <c r="E1058" s="117"/>
      <c r="F1058" s="117"/>
      <c r="G1058" s="117"/>
      <c r="H1058" s="117"/>
      <c r="I1058" s="117"/>
      <c r="J1058" s="117"/>
      <c r="K1058" s="117"/>
      <c r="L1058" s="117"/>
      <c r="M1058" s="116"/>
      <c r="N1058" s="116"/>
      <c r="O1058" s="116"/>
      <c r="P1058" s="116"/>
      <c r="Q1058" s="116"/>
      <c r="R1058" s="116"/>
      <c r="S1058" s="116"/>
      <c r="T1058" s="116"/>
      <c r="U1058" s="116"/>
      <c r="V1058" s="116"/>
      <c r="W1058" s="116"/>
      <c r="X1058" s="116"/>
      <c r="Y1058" s="116"/>
      <c r="Z1058" s="116"/>
      <c r="AA1058" s="116"/>
      <c r="AB1058" s="116"/>
      <c r="AC1058" s="116"/>
      <c r="AD1058" s="116"/>
      <c r="AE1058" s="116"/>
      <c r="AF1058" s="116"/>
      <c r="AG1058" s="116"/>
      <c r="AH1058" s="116"/>
    </row>
    <row r="1059" spans="1:34" x14ac:dyDescent="0.3">
      <c r="A1059" s="126"/>
      <c r="B1059" s="126"/>
      <c r="C1059" s="126"/>
      <c r="D1059" s="126"/>
      <c r="E1059" s="117"/>
      <c r="F1059" s="117"/>
      <c r="G1059" s="117"/>
      <c r="H1059" s="117"/>
      <c r="I1059" s="117"/>
      <c r="J1059" s="117"/>
      <c r="K1059" s="117"/>
      <c r="L1059" s="117"/>
      <c r="M1059" s="116"/>
      <c r="N1059" s="116"/>
      <c r="O1059" s="116"/>
      <c r="P1059" s="116"/>
      <c r="Q1059" s="116"/>
      <c r="R1059" s="116"/>
      <c r="S1059" s="116"/>
      <c r="T1059" s="116"/>
      <c r="U1059" s="116"/>
      <c r="V1059" s="116"/>
      <c r="W1059" s="116"/>
      <c r="X1059" s="116"/>
      <c r="Y1059" s="116"/>
      <c r="Z1059" s="116"/>
      <c r="AA1059" s="116"/>
      <c r="AB1059" s="116"/>
      <c r="AC1059" s="116"/>
      <c r="AD1059" s="116"/>
      <c r="AE1059" s="116"/>
      <c r="AF1059" s="116"/>
      <c r="AG1059" s="116"/>
      <c r="AH1059" s="116"/>
    </row>
    <row r="1060" spans="1:34" x14ac:dyDescent="0.3">
      <c r="A1060" s="126"/>
      <c r="B1060" s="126"/>
      <c r="C1060" s="126"/>
      <c r="D1060" s="126"/>
      <c r="E1060" s="117"/>
      <c r="F1060" s="117"/>
      <c r="G1060" s="117"/>
      <c r="H1060" s="117"/>
      <c r="I1060" s="117"/>
      <c r="J1060" s="117"/>
      <c r="K1060" s="117"/>
      <c r="L1060" s="117"/>
      <c r="M1060" s="116"/>
      <c r="N1060" s="116"/>
      <c r="O1060" s="116"/>
      <c r="P1060" s="116"/>
      <c r="Q1060" s="116"/>
      <c r="R1060" s="116"/>
      <c r="S1060" s="116"/>
      <c r="T1060" s="116"/>
      <c r="U1060" s="116"/>
      <c r="V1060" s="116"/>
      <c r="W1060" s="116"/>
      <c r="X1060" s="116"/>
      <c r="Y1060" s="116"/>
      <c r="Z1060" s="116"/>
      <c r="AA1060" s="116"/>
      <c r="AB1060" s="116"/>
      <c r="AC1060" s="116"/>
      <c r="AD1060" s="116"/>
      <c r="AE1060" s="116"/>
      <c r="AF1060" s="116"/>
      <c r="AG1060" s="116"/>
      <c r="AH1060" s="116"/>
    </row>
    <row r="1061" spans="1:34" x14ac:dyDescent="0.3">
      <c r="A1061" s="126"/>
      <c r="B1061" s="126"/>
      <c r="C1061" s="126"/>
      <c r="D1061" s="126"/>
      <c r="E1061" s="117"/>
      <c r="F1061" s="117"/>
      <c r="G1061" s="117"/>
      <c r="H1061" s="117"/>
      <c r="I1061" s="117"/>
      <c r="J1061" s="117"/>
      <c r="K1061" s="117"/>
      <c r="L1061" s="117"/>
      <c r="M1061" s="116"/>
      <c r="N1061" s="116"/>
      <c r="O1061" s="116"/>
      <c r="P1061" s="116"/>
      <c r="Q1061" s="116"/>
      <c r="R1061" s="116"/>
      <c r="S1061" s="116"/>
      <c r="T1061" s="116"/>
      <c r="U1061" s="116"/>
      <c r="V1061" s="116"/>
      <c r="W1061" s="116"/>
      <c r="X1061" s="116"/>
      <c r="Y1061" s="116"/>
      <c r="Z1061" s="116"/>
      <c r="AA1061" s="116"/>
      <c r="AB1061" s="116"/>
      <c r="AC1061" s="116"/>
      <c r="AD1061" s="116"/>
      <c r="AE1061" s="116"/>
      <c r="AF1061" s="116"/>
      <c r="AG1061" s="116"/>
      <c r="AH1061" s="116"/>
    </row>
    <row r="1062" spans="1:34" x14ac:dyDescent="0.3">
      <c r="A1062" s="126"/>
      <c r="B1062" s="126"/>
      <c r="C1062" s="126"/>
      <c r="D1062" s="126"/>
      <c r="E1062" s="117"/>
      <c r="F1062" s="117"/>
      <c r="G1062" s="117"/>
      <c r="H1062" s="117"/>
      <c r="I1062" s="117"/>
      <c r="J1062" s="117"/>
      <c r="K1062" s="117"/>
      <c r="L1062" s="117"/>
      <c r="M1062" s="116"/>
      <c r="N1062" s="116"/>
      <c r="O1062" s="116"/>
      <c r="P1062" s="116"/>
      <c r="Q1062" s="116"/>
      <c r="R1062" s="116"/>
      <c r="S1062" s="116"/>
      <c r="T1062" s="116"/>
      <c r="U1062" s="116"/>
      <c r="V1062" s="116"/>
      <c r="W1062" s="116"/>
      <c r="X1062" s="116"/>
      <c r="Y1062" s="116"/>
      <c r="Z1062" s="116"/>
      <c r="AA1062" s="116"/>
      <c r="AB1062" s="116"/>
      <c r="AC1062" s="116"/>
      <c r="AD1062" s="116"/>
      <c r="AE1062" s="116"/>
      <c r="AF1062" s="116"/>
      <c r="AG1062" s="116"/>
      <c r="AH1062" s="116"/>
    </row>
    <row r="1063" spans="1:34" x14ac:dyDescent="0.3">
      <c r="A1063" s="126"/>
      <c r="B1063" s="126"/>
      <c r="C1063" s="126"/>
      <c r="D1063" s="126"/>
      <c r="E1063" s="117"/>
      <c r="F1063" s="117"/>
      <c r="G1063" s="117"/>
      <c r="H1063" s="117"/>
      <c r="I1063" s="117"/>
      <c r="J1063" s="117"/>
      <c r="K1063" s="117"/>
      <c r="L1063" s="117"/>
      <c r="M1063" s="116"/>
      <c r="N1063" s="116"/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16"/>
      <c r="Z1063" s="116"/>
      <c r="AA1063" s="116"/>
      <c r="AB1063" s="116"/>
      <c r="AC1063" s="116"/>
      <c r="AD1063" s="116"/>
      <c r="AE1063" s="116"/>
      <c r="AF1063" s="116"/>
      <c r="AG1063" s="116"/>
      <c r="AH1063" s="116"/>
    </row>
    <row r="1064" spans="1:34" x14ac:dyDescent="0.3">
      <c r="A1064" s="126"/>
      <c r="B1064" s="126"/>
      <c r="C1064" s="126"/>
      <c r="D1064" s="126"/>
      <c r="E1064" s="117"/>
      <c r="F1064" s="117"/>
      <c r="G1064" s="117"/>
      <c r="H1064" s="117"/>
      <c r="I1064" s="117"/>
      <c r="J1064" s="117"/>
      <c r="K1064" s="117"/>
      <c r="L1064" s="117"/>
      <c r="M1064" s="116"/>
      <c r="N1064" s="116"/>
      <c r="O1064" s="116"/>
      <c r="P1064" s="116"/>
      <c r="Q1064" s="116"/>
      <c r="R1064" s="116"/>
      <c r="S1064" s="116"/>
      <c r="T1064" s="116"/>
      <c r="U1064" s="116"/>
      <c r="V1064" s="116"/>
      <c r="W1064" s="116"/>
      <c r="X1064" s="116"/>
      <c r="Y1064" s="116"/>
      <c r="Z1064" s="116"/>
      <c r="AA1064" s="116"/>
      <c r="AB1064" s="116"/>
      <c r="AC1064" s="116"/>
      <c r="AD1064" s="116"/>
      <c r="AE1064" s="116"/>
      <c r="AF1064" s="116"/>
      <c r="AG1064" s="116"/>
      <c r="AH1064" s="116"/>
    </row>
    <row r="1065" spans="1:34" x14ac:dyDescent="0.3">
      <c r="A1065" s="126"/>
      <c r="B1065" s="126"/>
      <c r="C1065" s="126"/>
      <c r="D1065" s="126"/>
      <c r="E1065" s="117"/>
      <c r="F1065" s="117"/>
      <c r="G1065" s="117"/>
      <c r="H1065" s="117"/>
      <c r="I1065" s="117"/>
      <c r="J1065" s="117"/>
      <c r="K1065" s="117"/>
      <c r="L1065" s="117"/>
      <c r="M1065" s="116"/>
      <c r="N1065" s="116"/>
      <c r="O1065" s="116"/>
      <c r="P1065" s="116"/>
      <c r="Q1065" s="116"/>
      <c r="R1065" s="116"/>
      <c r="S1065" s="116"/>
      <c r="T1065" s="116"/>
      <c r="U1065" s="116"/>
      <c r="V1065" s="116"/>
      <c r="W1065" s="116"/>
      <c r="X1065" s="116"/>
      <c r="Y1065" s="116"/>
      <c r="Z1065" s="116"/>
      <c r="AA1065" s="116"/>
      <c r="AB1065" s="116"/>
      <c r="AC1065" s="116"/>
      <c r="AD1065" s="116"/>
      <c r="AE1065" s="116"/>
      <c r="AF1065" s="116"/>
      <c r="AG1065" s="116"/>
      <c r="AH1065" s="116"/>
    </row>
    <row r="1066" spans="1:34" x14ac:dyDescent="0.3">
      <c r="A1066" s="126"/>
      <c r="B1066" s="126"/>
      <c r="C1066" s="126"/>
      <c r="D1066" s="126"/>
      <c r="E1066" s="117"/>
      <c r="F1066" s="117"/>
      <c r="G1066" s="117"/>
      <c r="H1066" s="117"/>
      <c r="I1066" s="117"/>
      <c r="J1066" s="117"/>
      <c r="K1066" s="117"/>
      <c r="L1066" s="117"/>
      <c r="M1066" s="116"/>
      <c r="N1066" s="116"/>
      <c r="O1066" s="116"/>
      <c r="P1066" s="116"/>
      <c r="Q1066" s="116"/>
      <c r="R1066" s="116"/>
      <c r="S1066" s="116"/>
      <c r="T1066" s="116"/>
      <c r="U1066" s="116"/>
      <c r="V1066" s="116"/>
      <c r="W1066" s="116"/>
      <c r="X1066" s="116"/>
      <c r="Y1066" s="116"/>
      <c r="Z1066" s="116"/>
      <c r="AA1066" s="116"/>
      <c r="AB1066" s="116"/>
      <c r="AC1066" s="116"/>
      <c r="AD1066" s="116"/>
      <c r="AE1066" s="116"/>
      <c r="AF1066" s="116"/>
      <c r="AG1066" s="116"/>
      <c r="AH1066" s="116"/>
    </row>
    <row r="1067" spans="1:34" x14ac:dyDescent="0.3">
      <c r="A1067" s="126"/>
      <c r="B1067" s="126"/>
      <c r="C1067" s="126"/>
      <c r="D1067" s="126"/>
      <c r="E1067" s="117"/>
      <c r="F1067" s="117"/>
      <c r="G1067" s="117"/>
      <c r="H1067" s="117"/>
      <c r="I1067" s="117"/>
      <c r="J1067" s="117"/>
      <c r="K1067" s="117"/>
      <c r="L1067" s="117"/>
      <c r="M1067" s="116"/>
      <c r="N1067" s="116"/>
      <c r="O1067" s="116"/>
      <c r="P1067" s="116"/>
      <c r="Q1067" s="116"/>
      <c r="R1067" s="116"/>
      <c r="S1067" s="116"/>
      <c r="T1067" s="116"/>
      <c r="U1067" s="116"/>
      <c r="V1067" s="116"/>
      <c r="W1067" s="116"/>
      <c r="X1067" s="116"/>
      <c r="Y1067" s="116"/>
      <c r="Z1067" s="116"/>
      <c r="AA1067" s="116"/>
      <c r="AB1067" s="116"/>
      <c r="AC1067" s="116"/>
      <c r="AD1067" s="116"/>
      <c r="AE1067" s="116"/>
      <c r="AF1067" s="116"/>
      <c r="AG1067" s="116"/>
      <c r="AH1067" s="116"/>
    </row>
    <row r="1068" spans="1:34" x14ac:dyDescent="0.3">
      <c r="A1068" s="126"/>
      <c r="B1068" s="126"/>
      <c r="C1068" s="126"/>
      <c r="D1068" s="126"/>
      <c r="E1068" s="117"/>
      <c r="F1068" s="117"/>
      <c r="G1068" s="117"/>
      <c r="H1068" s="117"/>
      <c r="I1068" s="117"/>
      <c r="J1068" s="117"/>
      <c r="K1068" s="117"/>
      <c r="L1068" s="117"/>
      <c r="M1068" s="116"/>
      <c r="N1068" s="116"/>
      <c r="O1068" s="116"/>
      <c r="P1068" s="116"/>
      <c r="Q1068" s="116"/>
      <c r="R1068" s="116"/>
      <c r="S1068" s="116"/>
      <c r="T1068" s="116"/>
      <c r="U1068" s="116"/>
      <c r="V1068" s="116"/>
      <c r="W1068" s="116"/>
      <c r="X1068" s="116"/>
      <c r="Y1068" s="116"/>
      <c r="Z1068" s="116"/>
      <c r="AA1068" s="116"/>
      <c r="AB1068" s="116"/>
      <c r="AC1068" s="116"/>
      <c r="AD1068" s="116"/>
      <c r="AE1068" s="116"/>
      <c r="AF1068" s="116"/>
      <c r="AG1068" s="116"/>
      <c r="AH1068" s="116"/>
    </row>
    <row r="1069" spans="1:34" x14ac:dyDescent="0.3">
      <c r="A1069" s="126"/>
      <c r="B1069" s="126"/>
      <c r="C1069" s="126"/>
      <c r="D1069" s="126"/>
      <c r="E1069" s="117"/>
      <c r="F1069" s="117"/>
      <c r="G1069" s="117"/>
      <c r="H1069" s="117"/>
      <c r="I1069" s="117"/>
      <c r="J1069" s="117"/>
      <c r="K1069" s="117"/>
      <c r="L1069" s="117"/>
      <c r="M1069" s="116"/>
      <c r="N1069" s="116"/>
      <c r="O1069" s="116"/>
      <c r="P1069" s="116"/>
      <c r="Q1069" s="116"/>
      <c r="R1069" s="116"/>
      <c r="S1069" s="116"/>
      <c r="T1069" s="116"/>
      <c r="U1069" s="116"/>
      <c r="V1069" s="116"/>
      <c r="W1069" s="116"/>
      <c r="X1069" s="116"/>
      <c r="Y1069" s="116"/>
      <c r="Z1069" s="116"/>
      <c r="AA1069" s="116"/>
      <c r="AB1069" s="116"/>
      <c r="AC1069" s="116"/>
      <c r="AD1069" s="116"/>
      <c r="AE1069" s="116"/>
      <c r="AF1069" s="116"/>
      <c r="AG1069" s="116"/>
      <c r="AH1069" s="116"/>
    </row>
    <row r="1070" spans="1:34" x14ac:dyDescent="0.3">
      <c r="A1070" s="126"/>
      <c r="B1070" s="126"/>
      <c r="C1070" s="126"/>
      <c r="D1070" s="126"/>
      <c r="E1070" s="117"/>
      <c r="F1070" s="117"/>
      <c r="G1070" s="117"/>
      <c r="H1070" s="117"/>
      <c r="I1070" s="117"/>
      <c r="J1070" s="117"/>
      <c r="K1070" s="117"/>
      <c r="L1070" s="117"/>
      <c r="M1070" s="116"/>
      <c r="N1070" s="116"/>
      <c r="O1070" s="116"/>
      <c r="P1070" s="116"/>
      <c r="Q1070" s="116"/>
      <c r="R1070" s="116"/>
      <c r="S1070" s="116"/>
      <c r="T1070" s="116"/>
      <c r="U1070" s="116"/>
      <c r="V1070" s="116"/>
      <c r="W1070" s="116"/>
      <c r="X1070" s="116"/>
      <c r="Y1070" s="116"/>
      <c r="Z1070" s="116"/>
      <c r="AA1070" s="116"/>
      <c r="AB1070" s="116"/>
      <c r="AC1070" s="116"/>
      <c r="AD1070" s="116"/>
      <c r="AE1070" s="116"/>
      <c r="AF1070" s="116"/>
      <c r="AG1070" s="116"/>
      <c r="AH1070" s="116"/>
    </row>
    <row r="1071" spans="1:34" x14ac:dyDescent="0.3">
      <c r="A1071" s="126"/>
      <c r="B1071" s="126"/>
      <c r="C1071" s="126"/>
      <c r="D1071" s="126"/>
      <c r="E1071" s="117"/>
      <c r="F1071" s="117"/>
      <c r="G1071" s="117"/>
      <c r="H1071" s="117"/>
      <c r="I1071" s="117"/>
      <c r="J1071" s="117"/>
      <c r="K1071" s="117"/>
      <c r="L1071" s="117"/>
      <c r="M1071" s="116"/>
      <c r="N1071" s="116"/>
      <c r="O1071" s="116"/>
      <c r="P1071" s="116"/>
      <c r="Q1071" s="116"/>
      <c r="R1071" s="116"/>
      <c r="S1071" s="116"/>
      <c r="T1071" s="116"/>
      <c r="U1071" s="116"/>
      <c r="V1071" s="116"/>
      <c r="W1071" s="116"/>
      <c r="X1071" s="116"/>
      <c r="Y1071" s="116"/>
      <c r="Z1071" s="116"/>
      <c r="AA1071" s="116"/>
      <c r="AB1071" s="116"/>
      <c r="AC1071" s="116"/>
      <c r="AD1071" s="116"/>
      <c r="AE1071" s="116"/>
      <c r="AF1071" s="116"/>
      <c r="AG1071" s="116"/>
      <c r="AH1071" s="116"/>
    </row>
    <row r="1072" spans="1:34" x14ac:dyDescent="0.3">
      <c r="A1072" s="126"/>
      <c r="B1072" s="126"/>
      <c r="C1072" s="126"/>
      <c r="D1072" s="126"/>
      <c r="E1072" s="117"/>
      <c r="F1072" s="117"/>
      <c r="G1072" s="117"/>
      <c r="H1072" s="117"/>
      <c r="I1072" s="117"/>
      <c r="J1072" s="117"/>
      <c r="K1072" s="117"/>
      <c r="L1072" s="117"/>
      <c r="M1072" s="116"/>
      <c r="N1072" s="116"/>
      <c r="O1072" s="116"/>
      <c r="P1072" s="116"/>
      <c r="Q1072" s="116"/>
      <c r="R1072" s="116"/>
      <c r="S1072" s="116"/>
      <c r="T1072" s="116"/>
      <c r="U1072" s="116"/>
      <c r="V1072" s="116"/>
      <c r="W1072" s="116"/>
      <c r="X1072" s="116"/>
      <c r="Y1072" s="116"/>
      <c r="Z1072" s="116"/>
      <c r="AA1072" s="116"/>
      <c r="AB1072" s="116"/>
      <c r="AC1072" s="116"/>
      <c r="AD1072" s="116"/>
      <c r="AE1072" s="116"/>
      <c r="AF1072" s="116"/>
      <c r="AG1072" s="116"/>
      <c r="AH1072" s="116"/>
    </row>
    <row r="1073" spans="1:34" x14ac:dyDescent="0.3">
      <c r="A1073" s="126"/>
      <c r="B1073" s="126"/>
      <c r="C1073" s="126"/>
      <c r="D1073" s="126"/>
      <c r="E1073" s="117"/>
      <c r="F1073" s="117"/>
      <c r="G1073" s="117"/>
      <c r="H1073" s="117"/>
      <c r="I1073" s="117"/>
      <c r="J1073" s="117"/>
      <c r="K1073" s="117"/>
      <c r="L1073" s="117"/>
      <c r="M1073" s="116"/>
      <c r="N1073" s="116"/>
      <c r="O1073" s="116"/>
      <c r="P1073" s="116"/>
      <c r="Q1073" s="116"/>
      <c r="R1073" s="116"/>
      <c r="S1073" s="116"/>
      <c r="T1073" s="116"/>
      <c r="U1073" s="116"/>
      <c r="V1073" s="116"/>
      <c r="W1073" s="116"/>
      <c r="X1073" s="116"/>
      <c r="Y1073" s="116"/>
      <c r="Z1073" s="116"/>
      <c r="AA1073" s="116"/>
      <c r="AB1073" s="116"/>
      <c r="AC1073" s="116"/>
      <c r="AD1073" s="116"/>
      <c r="AE1073" s="116"/>
      <c r="AF1073" s="116"/>
      <c r="AG1073" s="116"/>
      <c r="AH1073" s="116"/>
    </row>
    <row r="1074" spans="1:34" x14ac:dyDescent="0.3">
      <c r="A1074" s="126"/>
      <c r="B1074" s="126"/>
      <c r="C1074" s="126"/>
      <c r="D1074" s="126"/>
      <c r="E1074" s="117"/>
      <c r="F1074" s="117"/>
      <c r="G1074" s="117"/>
      <c r="H1074" s="117"/>
      <c r="I1074" s="117"/>
      <c r="J1074" s="117"/>
      <c r="K1074" s="117"/>
      <c r="L1074" s="117"/>
      <c r="M1074" s="116"/>
      <c r="N1074" s="116"/>
      <c r="O1074" s="116"/>
      <c r="P1074" s="116"/>
      <c r="Q1074" s="116"/>
      <c r="R1074" s="116"/>
      <c r="S1074" s="116"/>
      <c r="T1074" s="116"/>
      <c r="U1074" s="116"/>
      <c r="V1074" s="116"/>
      <c r="W1074" s="116"/>
      <c r="X1074" s="116"/>
      <c r="Y1074" s="116"/>
      <c r="Z1074" s="116"/>
      <c r="AA1074" s="116"/>
      <c r="AB1074" s="116"/>
      <c r="AC1074" s="116"/>
      <c r="AD1074" s="116"/>
      <c r="AE1074" s="116"/>
      <c r="AF1074" s="116"/>
      <c r="AG1074" s="116"/>
      <c r="AH1074" s="116"/>
    </row>
    <row r="1075" spans="1:34" x14ac:dyDescent="0.3">
      <c r="A1075" s="126"/>
      <c r="B1075" s="126"/>
      <c r="C1075" s="126"/>
      <c r="D1075" s="126"/>
      <c r="E1075" s="117"/>
      <c r="F1075" s="117"/>
      <c r="G1075" s="117"/>
      <c r="H1075" s="117"/>
      <c r="I1075" s="117"/>
      <c r="J1075" s="117"/>
      <c r="K1075" s="117"/>
      <c r="L1075" s="117"/>
      <c r="M1075" s="116"/>
      <c r="N1075" s="116"/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16"/>
      <c r="Z1075" s="116"/>
      <c r="AA1075" s="116"/>
      <c r="AB1075" s="116"/>
      <c r="AC1075" s="116"/>
      <c r="AD1075" s="116"/>
      <c r="AE1075" s="116"/>
      <c r="AF1075" s="116"/>
      <c r="AG1075" s="116"/>
      <c r="AH1075" s="116"/>
    </row>
    <row r="1076" spans="1:34" x14ac:dyDescent="0.3">
      <c r="A1076" s="126"/>
      <c r="B1076" s="126"/>
      <c r="C1076" s="126"/>
      <c r="D1076" s="126"/>
      <c r="E1076" s="117"/>
      <c r="F1076" s="117"/>
      <c r="G1076" s="117"/>
      <c r="H1076" s="117"/>
      <c r="I1076" s="117"/>
      <c r="J1076" s="117"/>
      <c r="K1076" s="117"/>
      <c r="L1076" s="117"/>
      <c r="M1076" s="116"/>
      <c r="N1076" s="116"/>
      <c r="O1076" s="116"/>
      <c r="P1076" s="116"/>
      <c r="Q1076" s="116"/>
      <c r="R1076" s="116"/>
      <c r="S1076" s="116"/>
      <c r="T1076" s="116"/>
      <c r="U1076" s="116"/>
      <c r="V1076" s="116"/>
      <c r="W1076" s="116"/>
      <c r="X1076" s="116"/>
      <c r="Y1076" s="116"/>
      <c r="Z1076" s="116"/>
      <c r="AA1076" s="116"/>
      <c r="AB1076" s="116"/>
      <c r="AC1076" s="116"/>
      <c r="AD1076" s="116"/>
      <c r="AE1076" s="116"/>
      <c r="AF1076" s="116"/>
      <c r="AG1076" s="116"/>
      <c r="AH1076" s="116"/>
    </row>
    <row r="1077" spans="1:34" x14ac:dyDescent="0.3">
      <c r="A1077" s="126"/>
      <c r="B1077" s="126"/>
      <c r="C1077" s="126"/>
      <c r="D1077" s="126"/>
      <c r="E1077" s="117"/>
      <c r="F1077" s="117"/>
      <c r="G1077" s="117"/>
      <c r="H1077" s="117"/>
      <c r="I1077" s="117"/>
      <c r="J1077" s="117"/>
      <c r="K1077" s="117"/>
      <c r="L1077" s="117"/>
      <c r="M1077" s="116"/>
      <c r="N1077" s="116"/>
      <c r="O1077" s="116"/>
      <c r="P1077" s="116"/>
      <c r="Q1077" s="116"/>
      <c r="R1077" s="116"/>
      <c r="S1077" s="116"/>
      <c r="T1077" s="116"/>
      <c r="U1077" s="116"/>
      <c r="V1077" s="116"/>
      <c r="W1077" s="116"/>
      <c r="X1077" s="116"/>
      <c r="Y1077" s="116"/>
      <c r="Z1077" s="116"/>
      <c r="AA1077" s="116"/>
      <c r="AB1077" s="116"/>
      <c r="AC1077" s="116"/>
      <c r="AD1077" s="116"/>
      <c r="AE1077" s="116"/>
      <c r="AF1077" s="116"/>
      <c r="AG1077" s="116"/>
      <c r="AH1077" s="116"/>
    </row>
    <row r="1078" spans="1:34" x14ac:dyDescent="0.3">
      <c r="A1078" s="126"/>
      <c r="B1078" s="126"/>
      <c r="C1078" s="126"/>
      <c r="D1078" s="126"/>
      <c r="E1078" s="117"/>
      <c r="F1078" s="117"/>
      <c r="G1078" s="117"/>
      <c r="H1078" s="117"/>
      <c r="I1078" s="117"/>
      <c r="J1078" s="117"/>
      <c r="K1078" s="117"/>
      <c r="L1078" s="117"/>
      <c r="M1078" s="116"/>
      <c r="N1078" s="116"/>
      <c r="O1078" s="116"/>
      <c r="P1078" s="116"/>
      <c r="Q1078" s="116"/>
      <c r="R1078" s="116"/>
      <c r="S1078" s="116"/>
      <c r="T1078" s="116"/>
      <c r="U1078" s="116"/>
      <c r="V1078" s="116"/>
      <c r="W1078" s="116"/>
      <c r="X1078" s="116"/>
      <c r="Y1078" s="116"/>
      <c r="Z1078" s="116"/>
      <c r="AA1078" s="116"/>
      <c r="AB1078" s="116"/>
      <c r="AC1078" s="116"/>
      <c r="AD1078" s="116"/>
      <c r="AE1078" s="116"/>
      <c r="AF1078" s="116"/>
      <c r="AG1078" s="116"/>
      <c r="AH1078" s="116"/>
    </row>
    <row r="1079" spans="1:34" x14ac:dyDescent="0.3">
      <c r="A1079" s="126"/>
      <c r="B1079" s="126"/>
      <c r="C1079" s="126"/>
      <c r="D1079" s="126"/>
      <c r="E1079" s="117"/>
      <c r="F1079" s="117"/>
      <c r="G1079" s="117"/>
      <c r="H1079" s="117"/>
      <c r="I1079" s="117"/>
      <c r="J1079" s="117"/>
      <c r="K1079" s="117"/>
      <c r="L1079" s="117"/>
      <c r="M1079" s="116"/>
      <c r="N1079" s="116"/>
      <c r="O1079" s="116"/>
      <c r="P1079" s="116"/>
      <c r="Q1079" s="116"/>
      <c r="R1079" s="116"/>
      <c r="S1079" s="116"/>
      <c r="T1079" s="116"/>
      <c r="U1079" s="116"/>
      <c r="V1079" s="116"/>
      <c r="W1079" s="116"/>
      <c r="X1079" s="116"/>
      <c r="Y1079" s="116"/>
      <c r="Z1079" s="116"/>
      <c r="AA1079" s="116"/>
      <c r="AB1079" s="116"/>
      <c r="AC1079" s="116"/>
      <c r="AD1079" s="116"/>
      <c r="AE1079" s="116"/>
      <c r="AF1079" s="116"/>
      <c r="AG1079" s="116"/>
      <c r="AH1079" s="116"/>
    </row>
    <row r="1080" spans="1:34" x14ac:dyDescent="0.3">
      <c r="A1080" s="126"/>
      <c r="B1080" s="126"/>
      <c r="C1080" s="126"/>
      <c r="D1080" s="126"/>
      <c r="E1080" s="117"/>
      <c r="F1080" s="117"/>
      <c r="G1080" s="117"/>
      <c r="H1080" s="117"/>
      <c r="I1080" s="117"/>
      <c r="J1080" s="117"/>
      <c r="K1080" s="117"/>
      <c r="L1080" s="117"/>
      <c r="M1080" s="116"/>
      <c r="N1080" s="116"/>
      <c r="O1080" s="116"/>
      <c r="P1080" s="116"/>
      <c r="Q1080" s="116"/>
      <c r="R1080" s="116"/>
      <c r="S1080" s="116"/>
      <c r="T1080" s="116"/>
      <c r="U1080" s="116"/>
      <c r="V1080" s="116"/>
      <c r="W1080" s="116"/>
      <c r="X1080" s="116"/>
      <c r="Y1080" s="116"/>
      <c r="Z1080" s="116"/>
      <c r="AA1080" s="116"/>
      <c r="AB1080" s="116"/>
      <c r="AC1080" s="116"/>
      <c r="AD1080" s="116"/>
      <c r="AE1080" s="116"/>
      <c r="AF1080" s="116"/>
      <c r="AG1080" s="116"/>
      <c r="AH1080" s="116"/>
    </row>
    <row r="1081" spans="1:34" x14ac:dyDescent="0.3">
      <c r="A1081" s="126"/>
      <c r="B1081" s="126"/>
      <c r="C1081" s="126"/>
      <c r="D1081" s="126"/>
      <c r="E1081" s="117"/>
      <c r="F1081" s="117"/>
      <c r="G1081" s="117"/>
      <c r="H1081" s="117"/>
      <c r="I1081" s="117"/>
      <c r="J1081" s="117"/>
      <c r="K1081" s="117"/>
      <c r="L1081" s="117"/>
      <c r="M1081" s="116"/>
      <c r="N1081" s="116"/>
      <c r="O1081" s="116"/>
      <c r="P1081" s="116"/>
      <c r="Q1081" s="116"/>
      <c r="R1081" s="116"/>
      <c r="S1081" s="116"/>
      <c r="T1081" s="116"/>
      <c r="U1081" s="116"/>
      <c r="V1081" s="116"/>
      <c r="W1081" s="116"/>
      <c r="X1081" s="116"/>
      <c r="Y1081" s="116"/>
      <c r="Z1081" s="116"/>
      <c r="AA1081" s="116"/>
      <c r="AB1081" s="116"/>
      <c r="AC1081" s="116"/>
      <c r="AD1081" s="116"/>
      <c r="AE1081" s="116"/>
      <c r="AF1081" s="116"/>
      <c r="AG1081" s="116"/>
      <c r="AH1081" s="116"/>
    </row>
    <row r="1082" spans="1:34" x14ac:dyDescent="0.3">
      <c r="A1082" s="126"/>
      <c r="B1082" s="126"/>
      <c r="C1082" s="126"/>
      <c r="D1082" s="126"/>
      <c r="E1082" s="117"/>
      <c r="F1082" s="117"/>
      <c r="G1082" s="117"/>
      <c r="H1082" s="117"/>
      <c r="I1082" s="117"/>
      <c r="J1082" s="117"/>
      <c r="K1082" s="117"/>
      <c r="L1082" s="117"/>
      <c r="M1082" s="116"/>
      <c r="N1082" s="116"/>
      <c r="O1082" s="116"/>
      <c r="P1082" s="116"/>
      <c r="Q1082" s="116"/>
      <c r="R1082" s="116"/>
      <c r="S1082" s="116"/>
      <c r="T1082" s="116"/>
      <c r="U1082" s="116"/>
      <c r="V1082" s="116"/>
      <c r="W1082" s="116"/>
      <c r="X1082" s="116"/>
      <c r="Y1082" s="116"/>
      <c r="Z1082" s="116"/>
      <c r="AA1082" s="116"/>
      <c r="AB1082" s="116"/>
      <c r="AC1082" s="116"/>
      <c r="AD1082" s="116"/>
      <c r="AE1082" s="116"/>
      <c r="AF1082" s="116"/>
      <c r="AG1082" s="116"/>
      <c r="AH1082" s="116"/>
    </row>
    <row r="1083" spans="1:34" x14ac:dyDescent="0.3">
      <c r="A1083" s="126"/>
      <c r="B1083" s="126"/>
      <c r="C1083" s="126"/>
      <c r="D1083" s="126"/>
      <c r="E1083" s="117"/>
      <c r="F1083" s="117"/>
      <c r="G1083" s="117"/>
      <c r="H1083" s="117"/>
      <c r="I1083" s="117"/>
      <c r="J1083" s="117"/>
      <c r="K1083" s="117"/>
      <c r="L1083" s="117"/>
      <c r="M1083" s="116"/>
      <c r="N1083" s="116"/>
      <c r="O1083" s="116"/>
      <c r="P1083" s="116"/>
      <c r="Q1083" s="116"/>
      <c r="R1083" s="116"/>
      <c r="S1083" s="116"/>
      <c r="T1083" s="116"/>
      <c r="U1083" s="116"/>
      <c r="V1083" s="116"/>
      <c r="W1083" s="116"/>
      <c r="X1083" s="116"/>
      <c r="Y1083" s="116"/>
      <c r="Z1083" s="116"/>
      <c r="AA1083" s="116"/>
      <c r="AB1083" s="116"/>
      <c r="AC1083" s="116"/>
      <c r="AD1083" s="116"/>
      <c r="AE1083" s="116"/>
      <c r="AF1083" s="116"/>
      <c r="AG1083" s="116"/>
      <c r="AH1083" s="116"/>
    </row>
    <row r="1084" spans="1:34" x14ac:dyDescent="0.3">
      <c r="A1084" s="126"/>
      <c r="B1084" s="126"/>
      <c r="C1084" s="126"/>
      <c r="D1084" s="126"/>
      <c r="E1084" s="117"/>
      <c r="F1084" s="117"/>
      <c r="G1084" s="117"/>
      <c r="H1084" s="117"/>
      <c r="I1084" s="117"/>
      <c r="J1084" s="117"/>
      <c r="K1084" s="117"/>
      <c r="L1084" s="117"/>
      <c r="M1084" s="116"/>
      <c r="N1084" s="116"/>
      <c r="O1084" s="116"/>
      <c r="P1084" s="116"/>
      <c r="Q1084" s="116"/>
      <c r="R1084" s="116"/>
      <c r="S1084" s="116"/>
      <c r="T1084" s="116"/>
      <c r="U1084" s="116"/>
      <c r="V1084" s="116"/>
      <c r="W1084" s="116"/>
      <c r="X1084" s="116"/>
      <c r="Y1084" s="116"/>
      <c r="Z1084" s="116"/>
      <c r="AA1084" s="116"/>
      <c r="AB1084" s="116"/>
      <c r="AC1084" s="116"/>
      <c r="AD1084" s="116"/>
      <c r="AE1084" s="116"/>
      <c r="AF1084" s="116"/>
      <c r="AG1084" s="116"/>
      <c r="AH1084" s="116"/>
    </row>
    <row r="1085" spans="1:34" x14ac:dyDescent="0.3">
      <c r="A1085" s="126"/>
      <c r="B1085" s="126"/>
      <c r="C1085" s="126"/>
      <c r="D1085" s="126"/>
      <c r="E1085" s="117"/>
      <c r="F1085" s="117"/>
      <c r="G1085" s="117"/>
      <c r="H1085" s="117"/>
      <c r="I1085" s="117"/>
      <c r="J1085" s="117"/>
      <c r="K1085" s="117"/>
      <c r="L1085" s="117"/>
      <c r="M1085" s="116"/>
      <c r="N1085" s="116"/>
      <c r="O1085" s="116"/>
      <c r="P1085" s="116"/>
      <c r="Q1085" s="116"/>
      <c r="R1085" s="116"/>
      <c r="S1085" s="116"/>
      <c r="T1085" s="116"/>
      <c r="U1085" s="116"/>
      <c r="V1085" s="116"/>
      <c r="W1085" s="116"/>
      <c r="X1085" s="116"/>
      <c r="Y1085" s="116"/>
      <c r="Z1085" s="116"/>
      <c r="AA1085" s="116"/>
      <c r="AB1085" s="116"/>
      <c r="AC1085" s="116"/>
      <c r="AD1085" s="116"/>
      <c r="AE1085" s="116"/>
      <c r="AF1085" s="116"/>
      <c r="AG1085" s="116"/>
      <c r="AH1085" s="116"/>
    </row>
    <row r="1086" spans="1:34" x14ac:dyDescent="0.3">
      <c r="A1086" s="126"/>
      <c r="B1086" s="126"/>
      <c r="C1086" s="126"/>
      <c r="D1086" s="126"/>
      <c r="E1086" s="117"/>
      <c r="F1086" s="117"/>
      <c r="G1086" s="117"/>
      <c r="H1086" s="117"/>
      <c r="I1086" s="117"/>
      <c r="J1086" s="117"/>
      <c r="K1086" s="117"/>
      <c r="L1086" s="117"/>
      <c r="M1086" s="116"/>
      <c r="N1086" s="116"/>
      <c r="O1086" s="116"/>
      <c r="P1086" s="116"/>
      <c r="Q1086" s="116"/>
      <c r="R1086" s="116"/>
      <c r="S1086" s="116"/>
      <c r="T1086" s="116"/>
      <c r="U1086" s="116"/>
      <c r="V1086" s="116"/>
      <c r="W1086" s="116"/>
      <c r="X1086" s="116"/>
      <c r="Y1086" s="116"/>
      <c r="Z1086" s="116"/>
      <c r="AA1086" s="116"/>
      <c r="AB1086" s="116"/>
      <c r="AC1086" s="116"/>
      <c r="AD1086" s="116"/>
      <c r="AE1086" s="116"/>
      <c r="AF1086" s="116"/>
      <c r="AG1086" s="116"/>
      <c r="AH1086" s="116"/>
    </row>
    <row r="1087" spans="1:34" x14ac:dyDescent="0.3">
      <c r="A1087" s="126"/>
      <c r="B1087" s="126"/>
      <c r="C1087" s="126"/>
      <c r="D1087" s="126"/>
      <c r="E1087" s="117"/>
      <c r="F1087" s="117"/>
      <c r="G1087" s="117"/>
      <c r="H1087" s="117"/>
      <c r="I1087" s="117"/>
      <c r="J1087" s="117"/>
      <c r="K1087" s="117"/>
      <c r="L1087" s="117"/>
      <c r="M1087" s="116"/>
      <c r="N1087" s="116"/>
      <c r="O1087" s="116"/>
      <c r="P1087" s="116"/>
      <c r="Q1087" s="116"/>
      <c r="R1087" s="116"/>
      <c r="S1087" s="116"/>
      <c r="T1087" s="116"/>
      <c r="U1087" s="116"/>
      <c r="V1087" s="116"/>
      <c r="W1087" s="116"/>
      <c r="X1087" s="116"/>
      <c r="Y1087" s="116"/>
      <c r="Z1087" s="116"/>
      <c r="AA1087" s="116"/>
      <c r="AB1087" s="116"/>
      <c r="AC1087" s="116"/>
      <c r="AD1087" s="116"/>
      <c r="AE1087" s="116"/>
      <c r="AF1087" s="116"/>
      <c r="AG1087" s="116"/>
      <c r="AH1087" s="116"/>
    </row>
    <row r="1088" spans="1:34" x14ac:dyDescent="0.3">
      <c r="A1088" s="126"/>
      <c r="B1088" s="126"/>
      <c r="C1088" s="126"/>
      <c r="D1088" s="126"/>
      <c r="E1088" s="117"/>
      <c r="F1088" s="117"/>
      <c r="G1088" s="117"/>
      <c r="H1088" s="117"/>
      <c r="I1088" s="117"/>
      <c r="J1088" s="117"/>
      <c r="K1088" s="117"/>
      <c r="L1088" s="117"/>
      <c r="M1088" s="116"/>
      <c r="N1088" s="116"/>
      <c r="O1088" s="116"/>
      <c r="P1088" s="116"/>
      <c r="Q1088" s="116"/>
      <c r="R1088" s="116"/>
      <c r="S1088" s="116"/>
      <c r="T1088" s="116"/>
      <c r="U1088" s="116"/>
      <c r="V1088" s="116"/>
      <c r="W1088" s="116"/>
      <c r="X1088" s="116"/>
      <c r="Y1088" s="116"/>
      <c r="Z1088" s="116"/>
      <c r="AA1088" s="116"/>
      <c r="AB1088" s="116"/>
      <c r="AC1088" s="116"/>
      <c r="AD1088" s="116"/>
      <c r="AE1088" s="116"/>
      <c r="AF1088" s="116"/>
      <c r="AG1088" s="116"/>
      <c r="AH1088" s="116"/>
    </row>
    <row r="1089" spans="1:34" x14ac:dyDescent="0.3">
      <c r="A1089" s="126"/>
      <c r="B1089" s="126"/>
      <c r="C1089" s="126"/>
      <c r="D1089" s="126"/>
      <c r="E1089" s="117"/>
      <c r="F1089" s="117"/>
      <c r="G1089" s="117"/>
      <c r="H1089" s="117"/>
      <c r="I1089" s="117"/>
      <c r="J1089" s="117"/>
      <c r="K1089" s="117"/>
      <c r="L1089" s="117"/>
      <c r="M1089" s="116"/>
      <c r="N1089" s="116"/>
      <c r="O1089" s="116"/>
      <c r="P1089" s="116"/>
      <c r="Q1089" s="116"/>
      <c r="R1089" s="116"/>
      <c r="S1089" s="116"/>
      <c r="T1089" s="116"/>
      <c r="U1089" s="116"/>
      <c r="V1089" s="116"/>
      <c r="W1089" s="116"/>
      <c r="X1089" s="116"/>
      <c r="Y1089" s="116"/>
      <c r="Z1089" s="116"/>
      <c r="AA1089" s="116"/>
      <c r="AB1089" s="116"/>
      <c r="AC1089" s="116"/>
      <c r="AD1089" s="116"/>
      <c r="AE1089" s="116"/>
      <c r="AF1089" s="116"/>
      <c r="AG1089" s="116"/>
      <c r="AH1089" s="116"/>
    </row>
    <row r="1090" spans="1:34" x14ac:dyDescent="0.3">
      <c r="A1090" s="126"/>
      <c r="B1090" s="126"/>
      <c r="C1090" s="126"/>
      <c r="D1090" s="126"/>
      <c r="E1090" s="117"/>
      <c r="F1090" s="117"/>
      <c r="G1090" s="117"/>
      <c r="H1090" s="117"/>
      <c r="I1090" s="117"/>
      <c r="J1090" s="117"/>
      <c r="K1090" s="117"/>
      <c r="L1090" s="117"/>
      <c r="M1090" s="116"/>
      <c r="N1090" s="116"/>
      <c r="O1090" s="116"/>
      <c r="P1090" s="116"/>
      <c r="Q1090" s="116"/>
      <c r="R1090" s="116"/>
      <c r="S1090" s="116"/>
      <c r="T1090" s="116"/>
      <c r="U1090" s="116"/>
      <c r="V1090" s="116"/>
      <c r="W1090" s="116"/>
      <c r="X1090" s="116"/>
      <c r="Y1090" s="116"/>
      <c r="Z1090" s="116"/>
      <c r="AA1090" s="116"/>
      <c r="AB1090" s="116"/>
      <c r="AC1090" s="116"/>
      <c r="AD1090" s="116"/>
      <c r="AE1090" s="116"/>
      <c r="AF1090" s="116"/>
      <c r="AG1090" s="116"/>
      <c r="AH1090" s="116"/>
    </row>
    <row r="1091" spans="1:34" x14ac:dyDescent="0.3">
      <c r="A1091" s="126"/>
      <c r="B1091" s="126"/>
      <c r="C1091" s="126"/>
      <c r="D1091" s="126"/>
      <c r="E1091" s="117"/>
      <c r="F1091" s="117"/>
      <c r="G1091" s="117"/>
      <c r="H1091" s="117"/>
      <c r="I1091" s="117"/>
      <c r="J1091" s="117"/>
      <c r="K1091" s="117"/>
      <c r="L1091" s="117"/>
      <c r="M1091" s="116"/>
      <c r="N1091" s="116"/>
      <c r="O1091" s="116"/>
      <c r="P1091" s="116"/>
      <c r="Q1091" s="116"/>
      <c r="R1091" s="116"/>
      <c r="S1091" s="116"/>
      <c r="T1091" s="116"/>
      <c r="U1091" s="116"/>
      <c r="V1091" s="116"/>
      <c r="W1091" s="116"/>
      <c r="X1091" s="116"/>
      <c r="Y1091" s="116"/>
      <c r="Z1091" s="116"/>
      <c r="AA1091" s="116"/>
      <c r="AB1091" s="116"/>
      <c r="AC1091" s="116"/>
      <c r="AD1091" s="116"/>
      <c r="AE1091" s="116"/>
      <c r="AF1091" s="116"/>
      <c r="AG1091" s="116"/>
      <c r="AH1091" s="116"/>
    </row>
    <row r="1092" spans="1:34" x14ac:dyDescent="0.3">
      <c r="A1092" s="126"/>
      <c r="B1092" s="126"/>
      <c r="C1092" s="126"/>
      <c r="D1092" s="126"/>
      <c r="E1092" s="117"/>
      <c r="F1092" s="117"/>
      <c r="G1092" s="117"/>
      <c r="H1092" s="117"/>
      <c r="I1092" s="117"/>
      <c r="J1092" s="117"/>
      <c r="K1092" s="117"/>
      <c r="L1092" s="117"/>
      <c r="M1092" s="116"/>
      <c r="N1092" s="116"/>
      <c r="O1092" s="116"/>
      <c r="P1092" s="116"/>
      <c r="Q1092" s="116"/>
      <c r="R1092" s="116"/>
      <c r="S1092" s="116"/>
      <c r="T1092" s="116"/>
      <c r="U1092" s="116"/>
      <c r="V1092" s="116"/>
      <c r="W1092" s="116"/>
      <c r="X1092" s="116"/>
      <c r="Y1092" s="116"/>
      <c r="Z1092" s="116"/>
      <c r="AA1092" s="116"/>
      <c r="AB1092" s="116"/>
      <c r="AC1092" s="116"/>
      <c r="AD1092" s="116"/>
      <c r="AE1092" s="116"/>
      <c r="AF1092" s="116"/>
      <c r="AG1092" s="116"/>
      <c r="AH1092" s="116"/>
    </row>
    <row r="1093" spans="1:34" x14ac:dyDescent="0.3">
      <c r="A1093" s="126"/>
      <c r="B1093" s="126"/>
      <c r="C1093" s="126"/>
      <c r="D1093" s="126"/>
      <c r="E1093" s="117"/>
      <c r="F1093" s="117"/>
      <c r="G1093" s="117"/>
      <c r="H1093" s="117"/>
      <c r="I1093" s="117"/>
      <c r="J1093" s="117"/>
      <c r="K1093" s="117"/>
      <c r="L1093" s="117"/>
      <c r="M1093" s="116"/>
      <c r="N1093" s="116"/>
      <c r="O1093" s="116"/>
      <c r="P1093" s="116"/>
      <c r="Q1093" s="116"/>
      <c r="R1093" s="116"/>
      <c r="S1093" s="116"/>
      <c r="T1093" s="116"/>
      <c r="U1093" s="116"/>
      <c r="V1093" s="116"/>
      <c r="W1093" s="116"/>
      <c r="X1093" s="116"/>
      <c r="Y1093" s="116"/>
      <c r="Z1093" s="116"/>
      <c r="AA1093" s="116"/>
      <c r="AB1093" s="116"/>
      <c r="AC1093" s="116"/>
      <c r="AD1093" s="116"/>
      <c r="AE1093" s="116"/>
      <c r="AF1093" s="116"/>
      <c r="AG1093" s="116"/>
      <c r="AH1093" s="116"/>
    </row>
    <row r="1094" spans="1:34" x14ac:dyDescent="0.3">
      <c r="A1094" s="126"/>
      <c r="B1094" s="126"/>
      <c r="C1094" s="126"/>
      <c r="D1094" s="126"/>
      <c r="E1094" s="117"/>
      <c r="F1094" s="117"/>
      <c r="G1094" s="117"/>
      <c r="H1094" s="117"/>
      <c r="I1094" s="117"/>
      <c r="J1094" s="117"/>
      <c r="K1094" s="117"/>
      <c r="L1094" s="117"/>
      <c r="M1094" s="116"/>
      <c r="N1094" s="116"/>
      <c r="O1094" s="116"/>
      <c r="P1094" s="116"/>
      <c r="Q1094" s="116"/>
      <c r="R1094" s="116"/>
      <c r="S1094" s="116"/>
      <c r="T1094" s="116"/>
      <c r="U1094" s="116"/>
      <c r="V1094" s="116"/>
      <c r="W1094" s="116"/>
      <c r="X1094" s="116"/>
      <c r="Y1094" s="116"/>
      <c r="Z1094" s="116"/>
      <c r="AA1094" s="116"/>
      <c r="AB1094" s="116"/>
      <c r="AC1094" s="116"/>
      <c r="AD1094" s="116"/>
      <c r="AE1094" s="116"/>
      <c r="AF1094" s="116"/>
      <c r="AG1094" s="116"/>
      <c r="AH1094" s="116"/>
    </row>
    <row r="1095" spans="1:34" x14ac:dyDescent="0.3">
      <c r="A1095" s="126"/>
      <c r="B1095" s="126"/>
      <c r="C1095" s="126"/>
      <c r="D1095" s="126"/>
      <c r="E1095" s="117"/>
      <c r="F1095" s="117"/>
      <c r="G1095" s="117"/>
      <c r="H1095" s="117"/>
      <c r="I1095" s="117"/>
      <c r="J1095" s="117"/>
      <c r="K1095" s="117"/>
      <c r="L1095" s="117"/>
      <c r="M1095" s="116"/>
      <c r="N1095" s="116"/>
      <c r="O1095" s="116"/>
      <c r="P1095" s="116"/>
      <c r="Q1095" s="116"/>
      <c r="R1095" s="116"/>
      <c r="S1095" s="116"/>
      <c r="T1095" s="116"/>
      <c r="U1095" s="116"/>
      <c r="V1095" s="116"/>
      <c r="W1095" s="116"/>
      <c r="X1095" s="116"/>
      <c r="Y1095" s="116"/>
      <c r="Z1095" s="116"/>
      <c r="AA1095" s="116"/>
      <c r="AB1095" s="116"/>
      <c r="AC1095" s="116"/>
      <c r="AD1095" s="116"/>
      <c r="AE1095" s="116"/>
      <c r="AF1095" s="116"/>
      <c r="AG1095" s="116"/>
      <c r="AH1095" s="116"/>
    </row>
    <row r="1096" spans="1:34" x14ac:dyDescent="0.3">
      <c r="A1096" s="126"/>
      <c r="B1096" s="126"/>
      <c r="C1096" s="126"/>
      <c r="D1096" s="126"/>
      <c r="E1096" s="117"/>
      <c r="F1096" s="117"/>
      <c r="G1096" s="117"/>
      <c r="H1096" s="117"/>
      <c r="I1096" s="117"/>
      <c r="J1096" s="117"/>
      <c r="K1096" s="117"/>
      <c r="L1096" s="117"/>
      <c r="M1096" s="116"/>
      <c r="N1096" s="116"/>
      <c r="O1096" s="116"/>
      <c r="P1096" s="116"/>
      <c r="Q1096" s="116"/>
      <c r="R1096" s="116"/>
      <c r="S1096" s="116"/>
      <c r="T1096" s="116"/>
      <c r="U1096" s="116"/>
      <c r="V1096" s="116"/>
      <c r="W1096" s="116"/>
      <c r="X1096" s="116"/>
      <c r="Y1096" s="116"/>
      <c r="Z1096" s="116"/>
      <c r="AA1096" s="116"/>
      <c r="AB1096" s="116"/>
      <c r="AC1096" s="116"/>
      <c r="AD1096" s="116"/>
      <c r="AE1096" s="116"/>
      <c r="AF1096" s="116"/>
      <c r="AG1096" s="116"/>
      <c r="AH1096" s="116"/>
    </row>
    <row r="1097" spans="1:34" x14ac:dyDescent="0.3">
      <c r="A1097" s="126"/>
      <c r="B1097" s="126"/>
      <c r="C1097" s="126"/>
      <c r="D1097" s="126"/>
      <c r="E1097" s="117"/>
      <c r="F1097" s="117"/>
      <c r="G1097" s="117"/>
      <c r="H1097" s="117"/>
      <c r="I1097" s="117"/>
      <c r="J1097" s="117"/>
      <c r="K1097" s="117"/>
      <c r="L1097" s="117"/>
      <c r="M1097" s="116"/>
      <c r="N1097" s="116"/>
      <c r="O1097" s="116"/>
      <c r="P1097" s="116"/>
      <c r="Q1097" s="116"/>
      <c r="R1097" s="116"/>
      <c r="S1097" s="116"/>
      <c r="T1097" s="116"/>
      <c r="U1097" s="116"/>
      <c r="V1097" s="116"/>
      <c r="W1097" s="116"/>
      <c r="X1097" s="116"/>
      <c r="Y1097" s="116"/>
      <c r="Z1097" s="116"/>
      <c r="AA1097" s="116"/>
      <c r="AB1097" s="116"/>
      <c r="AC1097" s="116"/>
      <c r="AD1097" s="116"/>
      <c r="AE1097" s="116"/>
      <c r="AF1097" s="116"/>
      <c r="AG1097" s="116"/>
      <c r="AH1097" s="116"/>
    </row>
    <row r="1098" spans="1:34" x14ac:dyDescent="0.3">
      <c r="A1098" s="126"/>
      <c r="B1098" s="126"/>
      <c r="C1098" s="126"/>
      <c r="D1098" s="126"/>
      <c r="E1098" s="117"/>
      <c r="F1098" s="117"/>
      <c r="G1098" s="117"/>
      <c r="H1098" s="117"/>
      <c r="I1098" s="117"/>
      <c r="J1098" s="117"/>
      <c r="K1098" s="117"/>
      <c r="L1098" s="117"/>
      <c r="M1098" s="116"/>
      <c r="N1098" s="116"/>
      <c r="O1098" s="116"/>
      <c r="P1098" s="116"/>
      <c r="Q1098" s="116"/>
      <c r="R1098" s="116"/>
      <c r="S1098" s="116"/>
      <c r="T1098" s="116"/>
      <c r="U1098" s="116"/>
      <c r="V1098" s="116"/>
      <c r="W1098" s="116"/>
      <c r="X1098" s="116"/>
      <c r="Y1098" s="116"/>
      <c r="Z1098" s="116"/>
      <c r="AA1098" s="116"/>
      <c r="AB1098" s="116"/>
      <c r="AC1098" s="116"/>
      <c r="AD1098" s="116"/>
      <c r="AE1098" s="116"/>
      <c r="AF1098" s="116"/>
      <c r="AG1098" s="116"/>
      <c r="AH1098" s="116"/>
    </row>
    <row r="1099" spans="1:34" x14ac:dyDescent="0.3">
      <c r="A1099" s="126"/>
      <c r="B1099" s="126"/>
      <c r="C1099" s="126"/>
      <c r="D1099" s="126"/>
      <c r="E1099" s="117"/>
      <c r="F1099" s="117"/>
      <c r="G1099" s="117"/>
      <c r="H1099" s="117"/>
      <c r="I1099" s="117"/>
      <c r="J1099" s="117"/>
      <c r="K1099" s="117"/>
      <c r="L1099" s="117"/>
      <c r="M1099" s="116"/>
      <c r="N1099" s="116"/>
      <c r="O1099" s="116"/>
      <c r="P1099" s="116"/>
      <c r="Q1099" s="116"/>
      <c r="R1099" s="116"/>
      <c r="S1099" s="116"/>
      <c r="T1099" s="116"/>
      <c r="U1099" s="116"/>
      <c r="V1099" s="116"/>
      <c r="W1099" s="116"/>
      <c r="X1099" s="116"/>
      <c r="Y1099" s="116"/>
      <c r="Z1099" s="116"/>
      <c r="AA1099" s="116"/>
      <c r="AB1099" s="116"/>
      <c r="AC1099" s="116"/>
      <c r="AD1099" s="116"/>
      <c r="AE1099" s="116"/>
      <c r="AF1099" s="116"/>
      <c r="AG1099" s="116"/>
      <c r="AH1099" s="116"/>
    </row>
    <row r="1100" spans="1:34" x14ac:dyDescent="0.3">
      <c r="A1100" s="126"/>
      <c r="B1100" s="126"/>
      <c r="C1100" s="126"/>
      <c r="D1100" s="126"/>
      <c r="E1100" s="117"/>
      <c r="F1100" s="117"/>
      <c r="G1100" s="117"/>
      <c r="H1100" s="117"/>
      <c r="I1100" s="117"/>
      <c r="J1100" s="117"/>
      <c r="K1100" s="117"/>
      <c r="L1100" s="117"/>
      <c r="M1100" s="116"/>
      <c r="N1100" s="116"/>
      <c r="O1100" s="116"/>
      <c r="P1100" s="116"/>
      <c r="Q1100" s="116"/>
      <c r="R1100" s="116"/>
      <c r="S1100" s="116"/>
      <c r="T1100" s="116"/>
      <c r="U1100" s="116"/>
      <c r="V1100" s="116"/>
      <c r="W1100" s="116"/>
      <c r="X1100" s="116"/>
      <c r="Y1100" s="116"/>
      <c r="Z1100" s="116"/>
      <c r="AA1100" s="116"/>
      <c r="AB1100" s="116"/>
      <c r="AC1100" s="116"/>
      <c r="AD1100" s="116"/>
      <c r="AE1100" s="116"/>
      <c r="AF1100" s="116"/>
      <c r="AG1100" s="116"/>
      <c r="AH1100" s="116"/>
    </row>
    <row r="1101" spans="1:34" x14ac:dyDescent="0.3">
      <c r="A1101" s="126"/>
      <c r="B1101" s="126"/>
      <c r="C1101" s="126"/>
      <c r="D1101" s="126"/>
      <c r="E1101" s="117"/>
      <c r="F1101" s="117"/>
      <c r="G1101" s="117"/>
      <c r="H1101" s="117"/>
      <c r="I1101" s="117"/>
      <c r="J1101" s="117"/>
      <c r="K1101" s="117"/>
      <c r="L1101" s="117"/>
      <c r="M1101" s="116"/>
      <c r="N1101" s="116"/>
      <c r="O1101" s="116"/>
      <c r="P1101" s="116"/>
      <c r="Q1101" s="116"/>
      <c r="R1101" s="116"/>
      <c r="S1101" s="116"/>
      <c r="T1101" s="116"/>
      <c r="U1101" s="116"/>
      <c r="V1101" s="116"/>
      <c r="W1101" s="116"/>
      <c r="X1101" s="116"/>
      <c r="Y1101" s="116"/>
      <c r="Z1101" s="116"/>
      <c r="AA1101" s="116"/>
      <c r="AB1101" s="116"/>
      <c r="AC1101" s="116"/>
      <c r="AD1101" s="116"/>
      <c r="AE1101" s="116"/>
      <c r="AF1101" s="116"/>
      <c r="AG1101" s="116"/>
      <c r="AH1101" s="116"/>
    </row>
    <row r="1102" spans="1:34" x14ac:dyDescent="0.3">
      <c r="A1102" s="126"/>
      <c r="B1102" s="126"/>
      <c r="C1102" s="126"/>
      <c r="D1102" s="126"/>
      <c r="E1102" s="117"/>
      <c r="F1102" s="117"/>
      <c r="G1102" s="117"/>
      <c r="H1102" s="117"/>
      <c r="I1102" s="117"/>
      <c r="J1102" s="117"/>
      <c r="K1102" s="117"/>
      <c r="L1102" s="117"/>
      <c r="M1102" s="116"/>
      <c r="N1102" s="116"/>
      <c r="O1102" s="116"/>
      <c r="P1102" s="116"/>
      <c r="Q1102" s="116"/>
      <c r="R1102" s="116"/>
      <c r="S1102" s="116"/>
      <c r="T1102" s="116"/>
      <c r="U1102" s="116"/>
      <c r="V1102" s="116"/>
      <c r="W1102" s="116"/>
      <c r="X1102" s="116"/>
      <c r="Y1102" s="116"/>
      <c r="Z1102" s="116"/>
      <c r="AA1102" s="116"/>
      <c r="AB1102" s="116"/>
      <c r="AC1102" s="116"/>
      <c r="AD1102" s="116"/>
      <c r="AE1102" s="116"/>
      <c r="AF1102" s="116"/>
      <c r="AG1102" s="116"/>
      <c r="AH1102" s="116"/>
    </row>
    <row r="1103" spans="1:34" x14ac:dyDescent="0.3">
      <c r="A1103" s="126"/>
      <c r="B1103" s="126"/>
      <c r="C1103" s="126"/>
      <c r="D1103" s="126"/>
      <c r="E1103" s="117"/>
      <c r="F1103" s="117"/>
      <c r="G1103" s="117"/>
      <c r="H1103" s="117"/>
      <c r="I1103" s="117"/>
      <c r="J1103" s="117"/>
      <c r="K1103" s="117"/>
      <c r="L1103" s="117"/>
      <c r="M1103" s="116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X1103" s="116"/>
      <c r="Y1103" s="116"/>
      <c r="Z1103" s="116"/>
      <c r="AA1103" s="116"/>
      <c r="AB1103" s="116"/>
      <c r="AC1103" s="116"/>
      <c r="AD1103" s="116"/>
      <c r="AE1103" s="116"/>
      <c r="AF1103" s="116"/>
      <c r="AG1103" s="116"/>
      <c r="AH1103" s="116"/>
    </row>
    <row r="1104" spans="1:34" x14ac:dyDescent="0.3">
      <c r="A1104" s="126"/>
      <c r="B1104" s="126"/>
      <c r="C1104" s="126"/>
      <c r="D1104" s="126"/>
      <c r="E1104" s="117"/>
      <c r="F1104" s="117"/>
      <c r="G1104" s="117"/>
      <c r="H1104" s="117"/>
      <c r="I1104" s="117"/>
      <c r="J1104" s="117"/>
      <c r="K1104" s="117"/>
      <c r="L1104" s="117"/>
      <c r="M1104" s="116"/>
      <c r="N1104" s="116"/>
      <c r="O1104" s="116"/>
      <c r="P1104" s="116"/>
      <c r="Q1104" s="116"/>
      <c r="R1104" s="116"/>
      <c r="S1104" s="116"/>
      <c r="T1104" s="116"/>
      <c r="U1104" s="116"/>
      <c r="V1104" s="116"/>
      <c r="W1104" s="116"/>
      <c r="X1104" s="116"/>
      <c r="Y1104" s="116"/>
      <c r="Z1104" s="116"/>
      <c r="AA1104" s="116"/>
      <c r="AB1104" s="116"/>
      <c r="AC1104" s="116"/>
      <c r="AD1104" s="116"/>
      <c r="AE1104" s="116"/>
      <c r="AF1104" s="116"/>
      <c r="AG1104" s="116"/>
      <c r="AH1104" s="116"/>
    </row>
    <row r="1105" spans="1:34" x14ac:dyDescent="0.3">
      <c r="A1105" s="126"/>
      <c r="B1105" s="126"/>
      <c r="C1105" s="126"/>
      <c r="D1105" s="126"/>
      <c r="E1105" s="117"/>
      <c r="F1105" s="117"/>
      <c r="G1105" s="117"/>
      <c r="H1105" s="117"/>
      <c r="I1105" s="117"/>
      <c r="J1105" s="117"/>
      <c r="K1105" s="117"/>
      <c r="L1105" s="117"/>
      <c r="M1105" s="116"/>
      <c r="N1105" s="116"/>
      <c r="O1105" s="116"/>
      <c r="P1105" s="116"/>
      <c r="Q1105" s="116"/>
      <c r="R1105" s="116"/>
      <c r="S1105" s="116"/>
      <c r="T1105" s="116"/>
      <c r="U1105" s="116"/>
      <c r="V1105" s="116"/>
      <c r="W1105" s="116"/>
      <c r="X1105" s="116"/>
      <c r="Y1105" s="116"/>
      <c r="Z1105" s="116"/>
      <c r="AA1105" s="116"/>
      <c r="AB1105" s="116"/>
      <c r="AC1105" s="116"/>
      <c r="AD1105" s="116"/>
      <c r="AE1105" s="116"/>
      <c r="AF1105" s="116"/>
      <c r="AG1105" s="116"/>
      <c r="AH1105" s="116"/>
    </row>
    <row r="1106" spans="1:34" x14ac:dyDescent="0.3">
      <c r="A1106" s="126"/>
      <c r="B1106" s="126"/>
      <c r="C1106" s="126"/>
      <c r="D1106" s="126"/>
      <c r="E1106" s="117"/>
      <c r="F1106" s="117"/>
      <c r="G1106" s="117"/>
      <c r="H1106" s="117"/>
      <c r="I1106" s="117"/>
      <c r="J1106" s="117"/>
      <c r="K1106" s="117"/>
      <c r="L1106" s="117"/>
      <c r="M1106" s="116"/>
      <c r="N1106" s="116"/>
      <c r="O1106" s="116"/>
      <c r="P1106" s="116"/>
      <c r="Q1106" s="116"/>
      <c r="R1106" s="116"/>
      <c r="S1106" s="116"/>
      <c r="T1106" s="116"/>
      <c r="U1106" s="116"/>
      <c r="V1106" s="116"/>
      <c r="W1106" s="116"/>
      <c r="X1106" s="116"/>
      <c r="Y1106" s="116"/>
      <c r="Z1106" s="116"/>
      <c r="AA1106" s="116"/>
      <c r="AB1106" s="116"/>
      <c r="AC1106" s="116"/>
      <c r="AD1106" s="116"/>
      <c r="AE1106" s="116"/>
      <c r="AF1106" s="116"/>
      <c r="AG1106" s="116"/>
      <c r="AH1106" s="116"/>
    </row>
    <row r="1107" spans="1:34" x14ac:dyDescent="0.3">
      <c r="A1107" s="126"/>
      <c r="B1107" s="126"/>
      <c r="C1107" s="126"/>
      <c r="D1107" s="126"/>
      <c r="E1107" s="117"/>
      <c r="F1107" s="117"/>
      <c r="G1107" s="117"/>
      <c r="H1107" s="117"/>
      <c r="I1107" s="117"/>
      <c r="J1107" s="117"/>
      <c r="K1107" s="117"/>
      <c r="L1107" s="117"/>
      <c r="M1107" s="116"/>
      <c r="N1107" s="116"/>
      <c r="O1107" s="116"/>
      <c r="P1107" s="116"/>
      <c r="Q1107" s="116"/>
      <c r="R1107" s="116"/>
      <c r="S1107" s="116"/>
      <c r="T1107" s="116"/>
      <c r="U1107" s="116"/>
      <c r="V1107" s="116"/>
      <c r="W1107" s="116"/>
      <c r="X1107" s="116"/>
      <c r="Y1107" s="116"/>
      <c r="Z1107" s="116"/>
      <c r="AA1107" s="116"/>
      <c r="AB1107" s="116"/>
      <c r="AC1107" s="116"/>
      <c r="AD1107" s="116"/>
      <c r="AE1107" s="116"/>
      <c r="AF1107" s="116"/>
      <c r="AG1107" s="116"/>
      <c r="AH1107" s="116"/>
    </row>
    <row r="1108" spans="1:34" x14ac:dyDescent="0.3">
      <c r="A1108" s="126"/>
      <c r="B1108" s="126"/>
      <c r="C1108" s="126"/>
      <c r="D1108" s="126"/>
      <c r="E1108" s="117"/>
      <c r="F1108" s="117"/>
      <c r="G1108" s="117"/>
      <c r="H1108" s="117"/>
      <c r="I1108" s="117"/>
      <c r="J1108" s="117"/>
      <c r="K1108" s="117"/>
      <c r="L1108" s="117"/>
      <c r="M1108" s="116"/>
      <c r="N1108" s="116"/>
      <c r="O1108" s="116"/>
      <c r="P1108" s="116"/>
      <c r="Q1108" s="116"/>
      <c r="R1108" s="116"/>
      <c r="S1108" s="116"/>
      <c r="T1108" s="116"/>
      <c r="U1108" s="116"/>
      <c r="V1108" s="116"/>
      <c r="W1108" s="116"/>
      <c r="X1108" s="116"/>
      <c r="Y1108" s="116"/>
      <c r="Z1108" s="116"/>
      <c r="AA1108" s="116"/>
      <c r="AB1108" s="116"/>
      <c r="AC1108" s="116"/>
      <c r="AD1108" s="116"/>
      <c r="AE1108" s="116"/>
      <c r="AF1108" s="116"/>
      <c r="AG1108" s="116"/>
      <c r="AH1108" s="116"/>
    </row>
    <row r="1109" spans="1:34" x14ac:dyDescent="0.3">
      <c r="A1109" s="126"/>
      <c r="B1109" s="126"/>
      <c r="C1109" s="126"/>
      <c r="D1109" s="126"/>
      <c r="E1109" s="117"/>
      <c r="F1109" s="117"/>
      <c r="G1109" s="117"/>
      <c r="H1109" s="117"/>
      <c r="I1109" s="117"/>
      <c r="J1109" s="117"/>
      <c r="K1109" s="117"/>
      <c r="L1109" s="117"/>
      <c r="M1109" s="116"/>
      <c r="N1109" s="116"/>
      <c r="O1109" s="116"/>
      <c r="P1109" s="116"/>
      <c r="Q1109" s="116"/>
      <c r="R1109" s="116"/>
      <c r="S1109" s="116"/>
      <c r="T1109" s="116"/>
      <c r="U1109" s="116"/>
      <c r="V1109" s="116"/>
      <c r="W1109" s="116"/>
      <c r="X1109" s="116"/>
      <c r="Y1109" s="116"/>
      <c r="Z1109" s="116"/>
      <c r="AA1109" s="116"/>
      <c r="AB1109" s="116"/>
      <c r="AC1109" s="116"/>
      <c r="AD1109" s="116"/>
      <c r="AE1109" s="116"/>
      <c r="AF1109" s="116"/>
      <c r="AG1109" s="116"/>
      <c r="AH1109" s="116"/>
    </row>
    <row r="1110" spans="1:34" x14ac:dyDescent="0.3">
      <c r="A1110" s="126"/>
      <c r="B1110" s="126"/>
      <c r="C1110" s="126"/>
      <c r="D1110" s="126"/>
      <c r="E1110" s="117"/>
      <c r="F1110" s="117"/>
      <c r="G1110" s="117"/>
      <c r="H1110" s="117"/>
      <c r="I1110" s="117"/>
      <c r="J1110" s="117"/>
      <c r="K1110" s="117"/>
      <c r="L1110" s="117"/>
      <c r="M1110" s="116"/>
      <c r="N1110" s="116"/>
      <c r="O1110" s="116"/>
      <c r="P1110" s="116"/>
      <c r="Q1110" s="116"/>
      <c r="R1110" s="116"/>
      <c r="S1110" s="116"/>
      <c r="T1110" s="116"/>
      <c r="U1110" s="116"/>
      <c r="V1110" s="116"/>
      <c r="W1110" s="116"/>
      <c r="X1110" s="116"/>
      <c r="Y1110" s="116"/>
      <c r="Z1110" s="116"/>
      <c r="AA1110" s="116"/>
      <c r="AB1110" s="116"/>
      <c r="AC1110" s="116"/>
      <c r="AD1110" s="116"/>
      <c r="AE1110" s="116"/>
      <c r="AF1110" s="116"/>
      <c r="AG1110" s="116"/>
      <c r="AH1110" s="116"/>
    </row>
    <row r="1111" spans="1:34" x14ac:dyDescent="0.3">
      <c r="A1111" s="126"/>
      <c r="B1111" s="126"/>
      <c r="C1111" s="126"/>
      <c r="D1111" s="126"/>
      <c r="E1111" s="117"/>
      <c r="F1111" s="117"/>
      <c r="G1111" s="117"/>
      <c r="H1111" s="117"/>
      <c r="I1111" s="117"/>
      <c r="J1111" s="117"/>
      <c r="K1111" s="117"/>
      <c r="L1111" s="117"/>
      <c r="M1111" s="116"/>
      <c r="N1111" s="116"/>
      <c r="O1111" s="116"/>
      <c r="P1111" s="116"/>
      <c r="Q1111" s="116"/>
      <c r="R1111" s="116"/>
      <c r="S1111" s="116"/>
      <c r="T1111" s="116"/>
      <c r="U1111" s="116"/>
      <c r="V1111" s="116"/>
      <c r="W1111" s="116"/>
      <c r="X1111" s="116"/>
      <c r="Y1111" s="116"/>
      <c r="Z1111" s="116"/>
      <c r="AA1111" s="116"/>
      <c r="AB1111" s="116"/>
      <c r="AC1111" s="116"/>
      <c r="AD1111" s="116"/>
      <c r="AE1111" s="116"/>
      <c r="AF1111" s="116"/>
      <c r="AG1111" s="116"/>
      <c r="AH1111" s="116"/>
    </row>
    <row r="1112" spans="1:34" x14ac:dyDescent="0.3">
      <c r="A1112" s="126"/>
      <c r="B1112" s="126"/>
      <c r="C1112" s="126"/>
      <c r="D1112" s="126"/>
      <c r="E1112" s="117"/>
      <c r="F1112" s="117"/>
      <c r="G1112" s="117"/>
      <c r="H1112" s="117"/>
      <c r="I1112" s="117"/>
      <c r="J1112" s="117"/>
      <c r="K1112" s="117"/>
      <c r="L1112" s="117"/>
      <c r="M1112" s="116"/>
      <c r="N1112" s="116"/>
      <c r="O1112" s="116"/>
      <c r="P1112" s="116"/>
      <c r="Q1112" s="116"/>
      <c r="R1112" s="116"/>
      <c r="S1112" s="116"/>
      <c r="T1112" s="116"/>
      <c r="U1112" s="116"/>
      <c r="V1112" s="116"/>
      <c r="W1112" s="116"/>
      <c r="X1112" s="116"/>
      <c r="Y1112" s="116"/>
      <c r="Z1112" s="116"/>
      <c r="AA1112" s="116"/>
      <c r="AB1112" s="116"/>
      <c r="AC1112" s="116"/>
      <c r="AD1112" s="116"/>
      <c r="AE1112" s="116"/>
      <c r="AF1112" s="116"/>
      <c r="AG1112" s="116"/>
      <c r="AH1112" s="116"/>
    </row>
    <row r="1113" spans="1:34" x14ac:dyDescent="0.3">
      <c r="A1113" s="126"/>
      <c r="B1113" s="126"/>
      <c r="C1113" s="126"/>
      <c r="D1113" s="126"/>
      <c r="E1113" s="117"/>
      <c r="F1113" s="117"/>
      <c r="G1113" s="117"/>
      <c r="H1113" s="117"/>
      <c r="I1113" s="117"/>
      <c r="J1113" s="117"/>
      <c r="K1113" s="117"/>
      <c r="L1113" s="117"/>
      <c r="M1113" s="116"/>
      <c r="N1113" s="116"/>
      <c r="O1113" s="116"/>
      <c r="P1113" s="116"/>
      <c r="Q1113" s="116"/>
      <c r="R1113" s="116"/>
      <c r="S1113" s="116"/>
      <c r="T1113" s="116"/>
      <c r="U1113" s="116"/>
      <c r="V1113" s="116"/>
      <c r="W1113" s="116"/>
      <c r="X1113" s="116"/>
      <c r="Y1113" s="116"/>
      <c r="Z1113" s="116"/>
      <c r="AA1113" s="116"/>
      <c r="AB1113" s="116"/>
      <c r="AC1113" s="116"/>
      <c r="AD1113" s="116"/>
      <c r="AE1113" s="116"/>
      <c r="AF1113" s="116"/>
      <c r="AG1113" s="116"/>
      <c r="AH1113" s="116"/>
    </row>
    <row r="1114" spans="1:34" x14ac:dyDescent="0.3">
      <c r="A1114" s="126"/>
      <c r="B1114" s="126"/>
      <c r="C1114" s="126"/>
      <c r="D1114" s="126"/>
      <c r="E1114" s="117"/>
      <c r="F1114" s="117"/>
      <c r="G1114" s="117"/>
      <c r="H1114" s="117"/>
      <c r="I1114" s="117"/>
      <c r="J1114" s="117"/>
      <c r="K1114" s="117"/>
      <c r="L1114" s="117"/>
      <c r="M1114" s="116"/>
      <c r="N1114" s="116"/>
      <c r="O1114" s="116"/>
      <c r="P1114" s="116"/>
      <c r="Q1114" s="116"/>
      <c r="R1114" s="116"/>
      <c r="S1114" s="116"/>
      <c r="T1114" s="116"/>
      <c r="U1114" s="116"/>
      <c r="V1114" s="116"/>
      <c r="W1114" s="116"/>
      <c r="X1114" s="116"/>
      <c r="Y1114" s="116"/>
      <c r="Z1114" s="116"/>
      <c r="AA1114" s="116"/>
      <c r="AB1114" s="116"/>
      <c r="AC1114" s="116"/>
      <c r="AD1114" s="116"/>
      <c r="AE1114" s="116"/>
      <c r="AF1114" s="116"/>
      <c r="AG1114" s="116"/>
      <c r="AH1114" s="116"/>
    </row>
    <row r="1115" spans="1:34" x14ac:dyDescent="0.3">
      <c r="A1115" s="126"/>
      <c r="B1115" s="126"/>
      <c r="C1115" s="126"/>
      <c r="D1115" s="126"/>
      <c r="E1115" s="117"/>
      <c r="F1115" s="117"/>
      <c r="G1115" s="117"/>
      <c r="H1115" s="117"/>
      <c r="I1115" s="117"/>
      <c r="J1115" s="117"/>
      <c r="K1115" s="117"/>
      <c r="L1115" s="117"/>
      <c r="M1115" s="116"/>
      <c r="N1115" s="116"/>
      <c r="O1115" s="116"/>
      <c r="P1115" s="116"/>
      <c r="Q1115" s="116"/>
      <c r="R1115" s="116"/>
      <c r="S1115" s="116"/>
      <c r="T1115" s="116"/>
      <c r="U1115" s="116"/>
      <c r="V1115" s="116"/>
      <c r="W1115" s="116"/>
      <c r="X1115" s="116"/>
      <c r="Y1115" s="116"/>
      <c r="Z1115" s="116"/>
      <c r="AA1115" s="116"/>
      <c r="AB1115" s="116"/>
      <c r="AC1115" s="116"/>
      <c r="AD1115" s="116"/>
      <c r="AE1115" s="116"/>
      <c r="AF1115" s="116"/>
      <c r="AG1115" s="116"/>
      <c r="AH1115" s="116"/>
    </row>
    <row r="1116" spans="1:34" x14ac:dyDescent="0.3">
      <c r="A1116" s="126"/>
      <c r="B1116" s="126"/>
      <c r="C1116" s="126"/>
      <c r="D1116" s="126"/>
      <c r="E1116" s="117"/>
      <c r="F1116" s="117"/>
      <c r="G1116" s="117"/>
      <c r="H1116" s="117"/>
      <c r="I1116" s="117"/>
      <c r="J1116" s="117"/>
      <c r="K1116" s="117"/>
      <c r="L1116" s="117"/>
      <c r="M1116" s="116"/>
      <c r="N1116" s="116"/>
      <c r="O1116" s="116"/>
      <c r="P1116" s="116"/>
      <c r="Q1116" s="116"/>
      <c r="R1116" s="116"/>
      <c r="S1116" s="116"/>
      <c r="T1116" s="116"/>
      <c r="U1116" s="116"/>
      <c r="V1116" s="116"/>
      <c r="W1116" s="116"/>
      <c r="X1116" s="116"/>
      <c r="Y1116" s="116"/>
      <c r="Z1116" s="116"/>
      <c r="AA1116" s="116"/>
      <c r="AB1116" s="116"/>
      <c r="AC1116" s="116"/>
      <c r="AD1116" s="116"/>
      <c r="AE1116" s="116"/>
      <c r="AF1116" s="116"/>
      <c r="AG1116" s="116"/>
      <c r="AH1116" s="116"/>
    </row>
    <row r="1117" spans="1:34" x14ac:dyDescent="0.3">
      <c r="A1117" s="126"/>
      <c r="B1117" s="126"/>
      <c r="C1117" s="126"/>
      <c r="D1117" s="126"/>
      <c r="E1117" s="117"/>
      <c r="F1117" s="117"/>
      <c r="G1117" s="117"/>
      <c r="H1117" s="117"/>
      <c r="I1117" s="117"/>
      <c r="J1117" s="117"/>
      <c r="K1117" s="117"/>
      <c r="L1117" s="117"/>
      <c r="M1117" s="116"/>
      <c r="N1117" s="116"/>
      <c r="O1117" s="116"/>
      <c r="P1117" s="116"/>
      <c r="Q1117" s="116"/>
      <c r="R1117" s="116"/>
      <c r="S1117" s="116"/>
      <c r="T1117" s="116"/>
      <c r="U1117" s="116"/>
      <c r="V1117" s="116"/>
      <c r="W1117" s="116"/>
      <c r="X1117" s="116"/>
      <c r="Y1117" s="116"/>
      <c r="Z1117" s="116"/>
      <c r="AA1117" s="116"/>
      <c r="AB1117" s="116"/>
      <c r="AC1117" s="116"/>
      <c r="AD1117" s="116"/>
      <c r="AE1117" s="116"/>
      <c r="AF1117" s="116"/>
      <c r="AG1117" s="116"/>
      <c r="AH1117" s="116"/>
    </row>
    <row r="1118" spans="1:34" x14ac:dyDescent="0.3">
      <c r="A1118" s="126"/>
      <c r="B1118" s="126"/>
      <c r="C1118" s="126"/>
      <c r="D1118" s="126"/>
      <c r="E1118" s="117"/>
      <c r="F1118" s="117"/>
      <c r="G1118" s="117"/>
      <c r="H1118" s="117"/>
      <c r="I1118" s="117"/>
      <c r="J1118" s="117"/>
      <c r="K1118" s="117"/>
      <c r="L1118" s="117"/>
      <c r="M1118" s="116"/>
      <c r="N1118" s="116"/>
      <c r="O1118" s="116"/>
      <c r="P1118" s="116"/>
      <c r="Q1118" s="116"/>
      <c r="R1118" s="116"/>
      <c r="S1118" s="116"/>
      <c r="T1118" s="116"/>
      <c r="U1118" s="116"/>
      <c r="V1118" s="116"/>
      <c r="W1118" s="116"/>
      <c r="X1118" s="116"/>
      <c r="Y1118" s="116"/>
      <c r="Z1118" s="116"/>
      <c r="AA1118" s="116"/>
      <c r="AB1118" s="116"/>
      <c r="AC1118" s="116"/>
      <c r="AD1118" s="116"/>
      <c r="AE1118" s="116"/>
      <c r="AF1118" s="116"/>
      <c r="AG1118" s="116"/>
      <c r="AH1118" s="116"/>
    </row>
    <row r="1119" spans="1:34" x14ac:dyDescent="0.3">
      <c r="A1119" s="126"/>
      <c r="B1119" s="126"/>
      <c r="C1119" s="126"/>
      <c r="D1119" s="126"/>
      <c r="E1119" s="117"/>
      <c r="F1119" s="117"/>
      <c r="G1119" s="117"/>
      <c r="H1119" s="117"/>
      <c r="I1119" s="117"/>
      <c r="J1119" s="117"/>
      <c r="K1119" s="117"/>
      <c r="L1119" s="117"/>
      <c r="M1119" s="116"/>
      <c r="N1119" s="116"/>
      <c r="O1119" s="116"/>
      <c r="P1119" s="116"/>
      <c r="Q1119" s="116"/>
      <c r="R1119" s="116"/>
      <c r="S1119" s="116"/>
      <c r="T1119" s="116"/>
      <c r="U1119" s="116"/>
      <c r="V1119" s="116"/>
      <c r="W1119" s="116"/>
      <c r="X1119" s="116"/>
      <c r="Y1119" s="116"/>
      <c r="Z1119" s="116"/>
      <c r="AA1119" s="116"/>
      <c r="AB1119" s="116"/>
      <c r="AC1119" s="116"/>
      <c r="AD1119" s="116"/>
      <c r="AE1119" s="116"/>
      <c r="AF1119" s="116"/>
      <c r="AG1119" s="116"/>
      <c r="AH1119" s="116"/>
    </row>
    <row r="1120" spans="1:34" x14ac:dyDescent="0.3">
      <c r="A1120" s="126"/>
      <c r="B1120" s="126"/>
      <c r="C1120" s="126"/>
      <c r="D1120" s="126"/>
      <c r="E1120" s="117"/>
      <c r="F1120" s="117"/>
      <c r="G1120" s="117"/>
      <c r="H1120" s="117"/>
      <c r="I1120" s="117"/>
      <c r="J1120" s="117"/>
      <c r="K1120" s="117"/>
      <c r="L1120" s="117"/>
      <c r="M1120" s="116"/>
      <c r="N1120" s="116"/>
      <c r="O1120" s="116"/>
      <c r="P1120" s="116"/>
      <c r="Q1120" s="116"/>
      <c r="R1120" s="116"/>
      <c r="S1120" s="116"/>
      <c r="T1120" s="116"/>
      <c r="U1120" s="116"/>
      <c r="V1120" s="116"/>
      <c r="W1120" s="116"/>
      <c r="X1120" s="116"/>
      <c r="Y1120" s="116"/>
      <c r="Z1120" s="116"/>
      <c r="AA1120" s="116"/>
      <c r="AB1120" s="116"/>
      <c r="AC1120" s="116"/>
      <c r="AD1120" s="116"/>
      <c r="AE1120" s="116"/>
      <c r="AF1120" s="116"/>
      <c r="AG1120" s="116"/>
      <c r="AH1120" s="116"/>
    </row>
    <row r="1121" spans="1:34" x14ac:dyDescent="0.3">
      <c r="A1121" s="126"/>
      <c r="B1121" s="126"/>
      <c r="C1121" s="126"/>
      <c r="D1121" s="126"/>
      <c r="E1121" s="117"/>
      <c r="F1121" s="117"/>
      <c r="G1121" s="117"/>
      <c r="H1121" s="117"/>
      <c r="I1121" s="117"/>
      <c r="J1121" s="117"/>
      <c r="K1121" s="117"/>
      <c r="L1121" s="117"/>
      <c r="M1121" s="116"/>
      <c r="N1121" s="116"/>
      <c r="O1121" s="116"/>
      <c r="P1121" s="116"/>
      <c r="Q1121" s="116"/>
      <c r="R1121" s="116"/>
      <c r="S1121" s="116"/>
      <c r="T1121" s="116"/>
      <c r="U1121" s="116"/>
      <c r="V1121" s="116"/>
      <c r="W1121" s="116"/>
      <c r="X1121" s="116"/>
      <c r="Y1121" s="116"/>
      <c r="Z1121" s="116"/>
      <c r="AA1121" s="116"/>
      <c r="AB1121" s="116"/>
      <c r="AC1121" s="116"/>
      <c r="AD1121" s="116"/>
      <c r="AE1121" s="116"/>
      <c r="AF1121" s="116"/>
      <c r="AG1121" s="116"/>
      <c r="AH1121" s="116"/>
    </row>
    <row r="1122" spans="1:34" x14ac:dyDescent="0.3">
      <c r="A1122" s="126"/>
      <c r="B1122" s="126"/>
      <c r="C1122" s="126"/>
      <c r="D1122" s="126"/>
      <c r="E1122" s="117"/>
      <c r="F1122" s="117"/>
      <c r="G1122" s="117"/>
      <c r="H1122" s="117"/>
      <c r="I1122" s="117"/>
      <c r="J1122" s="117"/>
      <c r="K1122" s="117"/>
      <c r="L1122" s="117"/>
      <c r="M1122" s="116"/>
      <c r="N1122" s="116"/>
      <c r="O1122" s="116"/>
      <c r="P1122" s="116"/>
      <c r="Q1122" s="116"/>
      <c r="R1122" s="116"/>
      <c r="S1122" s="116"/>
      <c r="T1122" s="116"/>
      <c r="U1122" s="116"/>
      <c r="V1122" s="116"/>
      <c r="W1122" s="116"/>
      <c r="X1122" s="116"/>
      <c r="Y1122" s="116"/>
      <c r="Z1122" s="116"/>
      <c r="AA1122" s="116"/>
      <c r="AB1122" s="116"/>
      <c r="AC1122" s="116"/>
      <c r="AD1122" s="116"/>
      <c r="AE1122" s="116"/>
      <c r="AF1122" s="116"/>
      <c r="AG1122" s="116"/>
      <c r="AH1122" s="116"/>
    </row>
    <row r="1123" spans="1:34" x14ac:dyDescent="0.3">
      <c r="A1123" s="126"/>
      <c r="B1123" s="126"/>
      <c r="C1123" s="126"/>
      <c r="D1123" s="126"/>
      <c r="E1123" s="117"/>
      <c r="F1123" s="117"/>
      <c r="G1123" s="117"/>
      <c r="H1123" s="117"/>
      <c r="I1123" s="117"/>
      <c r="J1123" s="117"/>
      <c r="K1123" s="117"/>
      <c r="L1123" s="117"/>
      <c r="M1123" s="116"/>
      <c r="N1123" s="116"/>
      <c r="O1123" s="116"/>
      <c r="P1123" s="116"/>
      <c r="Q1123" s="116"/>
      <c r="R1123" s="116"/>
      <c r="S1123" s="116"/>
      <c r="T1123" s="116"/>
      <c r="U1123" s="116"/>
      <c r="V1123" s="116"/>
      <c r="W1123" s="116"/>
      <c r="X1123" s="116"/>
      <c r="Y1123" s="116"/>
      <c r="Z1123" s="116"/>
      <c r="AA1123" s="116"/>
      <c r="AB1123" s="116"/>
      <c r="AC1123" s="116"/>
      <c r="AD1123" s="116"/>
      <c r="AE1123" s="116"/>
      <c r="AF1123" s="116"/>
      <c r="AG1123" s="116"/>
      <c r="AH1123" s="116"/>
    </row>
    <row r="1124" spans="1:34" x14ac:dyDescent="0.3">
      <c r="A1124" s="126"/>
      <c r="B1124" s="126"/>
      <c r="C1124" s="126"/>
      <c r="D1124" s="126"/>
      <c r="E1124" s="117"/>
      <c r="F1124" s="117"/>
      <c r="G1124" s="117"/>
      <c r="H1124" s="117"/>
      <c r="I1124" s="117"/>
      <c r="J1124" s="117"/>
      <c r="K1124" s="117"/>
      <c r="L1124" s="117"/>
      <c r="M1124" s="116"/>
      <c r="N1124" s="116"/>
      <c r="O1124" s="116"/>
      <c r="P1124" s="116"/>
      <c r="Q1124" s="116"/>
      <c r="R1124" s="116"/>
      <c r="S1124" s="116"/>
      <c r="T1124" s="116"/>
      <c r="U1124" s="116"/>
      <c r="V1124" s="116"/>
      <c r="W1124" s="116"/>
      <c r="X1124" s="116"/>
      <c r="Y1124" s="116"/>
      <c r="Z1124" s="116"/>
      <c r="AA1124" s="116"/>
      <c r="AB1124" s="116"/>
      <c r="AC1124" s="116"/>
      <c r="AD1124" s="116"/>
      <c r="AE1124" s="116"/>
      <c r="AF1124" s="116"/>
      <c r="AG1124" s="116"/>
      <c r="AH1124" s="116"/>
    </row>
    <row r="1125" spans="1:34" x14ac:dyDescent="0.3">
      <c r="A1125" s="126"/>
      <c r="B1125" s="126"/>
      <c r="C1125" s="126"/>
      <c r="D1125" s="126"/>
      <c r="E1125" s="117"/>
      <c r="F1125" s="117"/>
      <c r="G1125" s="117"/>
      <c r="H1125" s="117"/>
      <c r="I1125" s="117"/>
      <c r="J1125" s="117"/>
      <c r="K1125" s="117"/>
      <c r="L1125" s="117"/>
      <c r="M1125" s="116"/>
      <c r="N1125" s="116"/>
      <c r="O1125" s="116"/>
      <c r="P1125" s="116"/>
      <c r="Q1125" s="116"/>
      <c r="R1125" s="116"/>
      <c r="S1125" s="116"/>
      <c r="T1125" s="116"/>
      <c r="U1125" s="116"/>
      <c r="V1125" s="116"/>
      <c r="W1125" s="116"/>
      <c r="X1125" s="116"/>
      <c r="Y1125" s="116"/>
      <c r="Z1125" s="116"/>
      <c r="AA1125" s="116"/>
      <c r="AB1125" s="116"/>
      <c r="AC1125" s="116"/>
      <c r="AD1125" s="116"/>
      <c r="AE1125" s="116"/>
      <c r="AF1125" s="116"/>
      <c r="AG1125" s="116"/>
      <c r="AH1125" s="116"/>
    </row>
    <row r="1126" spans="1:34" x14ac:dyDescent="0.3">
      <c r="A1126" s="126"/>
      <c r="B1126" s="126"/>
      <c r="C1126" s="126"/>
      <c r="D1126" s="126"/>
      <c r="E1126" s="117"/>
      <c r="F1126" s="117"/>
      <c r="G1126" s="117"/>
      <c r="H1126" s="117"/>
      <c r="I1126" s="117"/>
      <c r="J1126" s="117"/>
      <c r="K1126" s="117"/>
      <c r="L1126" s="117"/>
      <c r="M1126" s="116"/>
      <c r="N1126" s="116"/>
      <c r="O1126" s="116"/>
      <c r="P1126" s="116"/>
      <c r="Q1126" s="116"/>
      <c r="R1126" s="116"/>
      <c r="S1126" s="116"/>
      <c r="T1126" s="116"/>
      <c r="U1126" s="116"/>
      <c r="V1126" s="116"/>
      <c r="W1126" s="116"/>
      <c r="X1126" s="116"/>
      <c r="Y1126" s="116"/>
      <c r="Z1126" s="116"/>
      <c r="AA1126" s="116"/>
      <c r="AB1126" s="116"/>
      <c r="AC1126" s="116"/>
      <c r="AD1126" s="116"/>
      <c r="AE1126" s="116"/>
      <c r="AF1126" s="116"/>
      <c r="AG1126" s="116"/>
      <c r="AH1126" s="116"/>
    </row>
    <row r="1127" spans="1:34" x14ac:dyDescent="0.3">
      <c r="A1127" s="126"/>
      <c r="B1127" s="126"/>
      <c r="C1127" s="126"/>
      <c r="D1127" s="126"/>
      <c r="E1127" s="117"/>
      <c r="F1127" s="117"/>
      <c r="G1127" s="117"/>
      <c r="H1127" s="117"/>
      <c r="I1127" s="117"/>
      <c r="J1127" s="117"/>
      <c r="K1127" s="117"/>
      <c r="L1127" s="117"/>
      <c r="M1127" s="116"/>
      <c r="N1127" s="116"/>
      <c r="O1127" s="116"/>
      <c r="P1127" s="116"/>
      <c r="Q1127" s="116"/>
      <c r="R1127" s="116"/>
      <c r="S1127" s="116"/>
      <c r="T1127" s="116"/>
      <c r="U1127" s="116"/>
      <c r="V1127" s="116"/>
      <c r="W1127" s="116"/>
      <c r="X1127" s="116"/>
      <c r="Y1127" s="116"/>
      <c r="Z1127" s="116"/>
      <c r="AA1127" s="116"/>
      <c r="AB1127" s="116"/>
      <c r="AC1127" s="116"/>
      <c r="AD1127" s="116"/>
      <c r="AE1127" s="116"/>
      <c r="AF1127" s="116"/>
      <c r="AG1127" s="116"/>
      <c r="AH1127" s="116"/>
    </row>
    <row r="1128" spans="1:34" x14ac:dyDescent="0.3">
      <c r="A1128" s="126"/>
      <c r="B1128" s="126"/>
      <c r="C1128" s="126"/>
      <c r="D1128" s="126"/>
      <c r="E1128" s="117"/>
      <c r="F1128" s="117"/>
      <c r="G1128" s="117"/>
      <c r="H1128" s="117"/>
      <c r="I1128" s="117"/>
      <c r="J1128" s="117"/>
      <c r="K1128" s="117"/>
      <c r="L1128" s="117"/>
      <c r="M1128" s="116"/>
      <c r="N1128" s="116"/>
      <c r="O1128" s="116"/>
      <c r="P1128" s="116"/>
      <c r="Q1128" s="116"/>
      <c r="R1128" s="116"/>
      <c r="S1128" s="116"/>
      <c r="T1128" s="116"/>
      <c r="U1128" s="116"/>
      <c r="V1128" s="116"/>
      <c r="W1128" s="116"/>
      <c r="X1128" s="116"/>
      <c r="Y1128" s="116"/>
      <c r="Z1128" s="116"/>
      <c r="AA1128" s="116"/>
      <c r="AB1128" s="116"/>
      <c r="AC1128" s="116"/>
      <c r="AD1128" s="116"/>
      <c r="AE1128" s="116"/>
      <c r="AF1128" s="116"/>
      <c r="AG1128" s="116"/>
      <c r="AH1128" s="116"/>
    </row>
    <row r="1129" spans="1:34" x14ac:dyDescent="0.3">
      <c r="A1129" s="126"/>
      <c r="B1129" s="126"/>
      <c r="C1129" s="126"/>
      <c r="D1129" s="126"/>
      <c r="E1129" s="117"/>
      <c r="F1129" s="117"/>
      <c r="G1129" s="117"/>
      <c r="H1129" s="117"/>
      <c r="I1129" s="117"/>
      <c r="J1129" s="117"/>
      <c r="K1129" s="117"/>
      <c r="L1129" s="117"/>
      <c r="M1129" s="116"/>
      <c r="N1129" s="116"/>
      <c r="O1129" s="116"/>
      <c r="P1129" s="116"/>
      <c r="Q1129" s="116"/>
      <c r="R1129" s="116"/>
      <c r="S1129" s="116"/>
      <c r="T1129" s="116"/>
      <c r="U1129" s="116"/>
      <c r="V1129" s="116"/>
      <c r="W1129" s="116"/>
      <c r="X1129" s="116"/>
      <c r="Y1129" s="116"/>
      <c r="Z1129" s="116"/>
      <c r="AA1129" s="116"/>
      <c r="AB1129" s="116"/>
      <c r="AC1129" s="116"/>
      <c r="AD1129" s="116"/>
      <c r="AE1129" s="116"/>
      <c r="AF1129" s="116"/>
      <c r="AG1129" s="116"/>
      <c r="AH1129" s="116"/>
    </row>
    <row r="1130" spans="1:34" x14ac:dyDescent="0.3">
      <c r="A1130" s="126"/>
      <c r="B1130" s="126"/>
      <c r="C1130" s="126"/>
      <c r="D1130" s="126"/>
      <c r="E1130" s="117"/>
      <c r="F1130" s="117"/>
      <c r="G1130" s="117"/>
      <c r="H1130" s="117"/>
      <c r="I1130" s="117"/>
      <c r="J1130" s="117"/>
      <c r="K1130" s="117"/>
      <c r="L1130" s="117"/>
      <c r="M1130" s="116"/>
      <c r="N1130" s="116"/>
      <c r="O1130" s="116"/>
      <c r="P1130" s="116"/>
      <c r="Q1130" s="116"/>
      <c r="R1130" s="116"/>
      <c r="S1130" s="116"/>
      <c r="T1130" s="116"/>
      <c r="U1130" s="116"/>
      <c r="V1130" s="116"/>
      <c r="W1130" s="116"/>
      <c r="X1130" s="116"/>
      <c r="Y1130" s="116"/>
      <c r="Z1130" s="116"/>
      <c r="AA1130" s="116"/>
      <c r="AB1130" s="116"/>
      <c r="AC1130" s="116"/>
      <c r="AD1130" s="116"/>
      <c r="AE1130" s="116"/>
      <c r="AF1130" s="116"/>
      <c r="AG1130" s="116"/>
      <c r="AH1130" s="116"/>
    </row>
    <row r="1131" spans="1:34" x14ac:dyDescent="0.3">
      <c r="A1131" s="126"/>
      <c r="B1131" s="126"/>
      <c r="C1131" s="126"/>
      <c r="D1131" s="126"/>
      <c r="E1131" s="117"/>
      <c r="F1131" s="117"/>
      <c r="G1131" s="117"/>
      <c r="H1131" s="117"/>
      <c r="I1131" s="117"/>
      <c r="J1131" s="117"/>
      <c r="K1131" s="117"/>
      <c r="L1131" s="117"/>
      <c r="M1131" s="116"/>
      <c r="N1131" s="116"/>
      <c r="O1131" s="116"/>
      <c r="P1131" s="116"/>
      <c r="Q1131" s="116"/>
      <c r="R1131" s="116"/>
      <c r="S1131" s="116"/>
      <c r="T1131" s="116"/>
      <c r="U1131" s="116"/>
      <c r="V1131" s="116"/>
      <c r="W1131" s="116"/>
      <c r="X1131" s="116"/>
      <c r="Y1131" s="116"/>
      <c r="Z1131" s="116"/>
      <c r="AA1131" s="116"/>
      <c r="AB1131" s="116"/>
      <c r="AC1131" s="116"/>
      <c r="AD1131" s="116"/>
      <c r="AE1131" s="116"/>
      <c r="AF1131" s="116"/>
      <c r="AG1131" s="116"/>
      <c r="AH1131" s="116"/>
    </row>
    <row r="1132" spans="1:34" x14ac:dyDescent="0.3">
      <c r="A1132" s="126"/>
      <c r="B1132" s="126"/>
      <c r="C1132" s="126"/>
      <c r="D1132" s="126"/>
      <c r="E1132" s="117"/>
      <c r="F1132" s="117"/>
      <c r="G1132" s="117"/>
      <c r="H1132" s="117"/>
      <c r="I1132" s="117"/>
      <c r="J1132" s="117"/>
      <c r="K1132" s="117"/>
      <c r="L1132" s="117"/>
      <c r="M1132" s="116"/>
      <c r="N1132" s="116"/>
      <c r="O1132" s="116"/>
      <c r="P1132" s="116"/>
      <c r="Q1132" s="116"/>
      <c r="R1132" s="116"/>
      <c r="S1132" s="116"/>
      <c r="T1132" s="116"/>
      <c r="U1132" s="116"/>
      <c r="V1132" s="116"/>
      <c r="W1132" s="116"/>
      <c r="X1132" s="116"/>
      <c r="Y1132" s="116"/>
      <c r="Z1132" s="116"/>
      <c r="AA1132" s="116"/>
      <c r="AB1132" s="116"/>
      <c r="AC1132" s="116"/>
      <c r="AD1132" s="116"/>
      <c r="AE1132" s="116"/>
      <c r="AF1132" s="116"/>
      <c r="AG1132" s="116"/>
      <c r="AH1132" s="116"/>
    </row>
    <row r="1133" spans="1:34" x14ac:dyDescent="0.3">
      <c r="A1133" s="126"/>
      <c r="B1133" s="126"/>
      <c r="C1133" s="126"/>
      <c r="D1133" s="126"/>
      <c r="E1133" s="117"/>
      <c r="F1133" s="117"/>
      <c r="G1133" s="117"/>
      <c r="H1133" s="117"/>
      <c r="I1133" s="117"/>
      <c r="J1133" s="117"/>
      <c r="K1133" s="117"/>
      <c r="L1133" s="117"/>
      <c r="M1133" s="116"/>
      <c r="N1133" s="116"/>
      <c r="O1133" s="116"/>
      <c r="P1133" s="116"/>
      <c r="Q1133" s="116"/>
      <c r="R1133" s="116"/>
      <c r="S1133" s="116"/>
      <c r="T1133" s="116"/>
      <c r="U1133" s="116"/>
      <c r="V1133" s="116"/>
      <c r="W1133" s="116"/>
      <c r="X1133" s="116"/>
      <c r="Y1133" s="116"/>
      <c r="Z1133" s="116"/>
      <c r="AA1133" s="116"/>
      <c r="AB1133" s="116"/>
      <c r="AC1133" s="116"/>
      <c r="AD1133" s="116"/>
      <c r="AE1133" s="116"/>
      <c r="AF1133" s="116"/>
      <c r="AG1133" s="116"/>
      <c r="AH1133" s="116"/>
    </row>
    <row r="1134" spans="1:34" x14ac:dyDescent="0.3">
      <c r="A1134" s="126"/>
      <c r="B1134" s="126"/>
      <c r="C1134" s="126"/>
      <c r="D1134" s="126"/>
      <c r="E1134" s="117"/>
      <c r="F1134" s="117"/>
      <c r="G1134" s="117"/>
      <c r="H1134" s="117"/>
      <c r="I1134" s="117"/>
      <c r="J1134" s="117"/>
      <c r="K1134" s="117"/>
      <c r="L1134" s="117"/>
      <c r="M1134" s="116"/>
      <c r="N1134" s="116"/>
      <c r="O1134" s="116"/>
      <c r="P1134" s="116"/>
      <c r="Q1134" s="116"/>
      <c r="R1134" s="116"/>
      <c r="S1134" s="116"/>
      <c r="T1134" s="116"/>
      <c r="U1134" s="116"/>
      <c r="V1134" s="116"/>
      <c r="W1134" s="116"/>
      <c r="X1134" s="116"/>
      <c r="Y1134" s="116"/>
      <c r="Z1134" s="116"/>
      <c r="AA1134" s="116"/>
      <c r="AB1134" s="116"/>
      <c r="AC1134" s="116"/>
      <c r="AD1134" s="116"/>
      <c r="AE1134" s="116"/>
      <c r="AF1134" s="116"/>
      <c r="AG1134" s="116"/>
      <c r="AH1134" s="116"/>
    </row>
    <row r="1135" spans="1:34" x14ac:dyDescent="0.3">
      <c r="A1135" s="126"/>
      <c r="B1135" s="126"/>
      <c r="C1135" s="126"/>
      <c r="D1135" s="126"/>
      <c r="E1135" s="117"/>
      <c r="F1135" s="117"/>
      <c r="G1135" s="117"/>
      <c r="H1135" s="117"/>
      <c r="I1135" s="117"/>
      <c r="J1135" s="117"/>
      <c r="K1135" s="117"/>
      <c r="L1135" s="117"/>
      <c r="M1135" s="116"/>
      <c r="N1135" s="116"/>
      <c r="O1135" s="116"/>
      <c r="P1135" s="116"/>
      <c r="Q1135" s="116"/>
      <c r="R1135" s="116"/>
      <c r="S1135" s="116"/>
      <c r="T1135" s="116"/>
      <c r="U1135" s="116"/>
      <c r="V1135" s="116"/>
      <c r="W1135" s="116"/>
      <c r="X1135" s="116"/>
      <c r="Y1135" s="116"/>
      <c r="Z1135" s="116"/>
      <c r="AA1135" s="116"/>
      <c r="AB1135" s="116"/>
      <c r="AC1135" s="116"/>
      <c r="AD1135" s="116"/>
      <c r="AE1135" s="116"/>
      <c r="AF1135" s="116"/>
      <c r="AG1135" s="116"/>
      <c r="AH1135" s="116"/>
    </row>
    <row r="1136" spans="1:34" x14ac:dyDescent="0.3">
      <c r="A1136" s="126"/>
      <c r="B1136" s="126"/>
      <c r="C1136" s="126"/>
      <c r="D1136" s="126"/>
      <c r="E1136" s="117"/>
      <c r="F1136" s="117"/>
      <c r="G1136" s="117"/>
      <c r="H1136" s="117"/>
      <c r="I1136" s="117"/>
      <c r="J1136" s="117"/>
      <c r="K1136" s="117"/>
      <c r="L1136" s="117"/>
      <c r="M1136" s="116"/>
      <c r="N1136" s="116"/>
      <c r="O1136" s="116"/>
      <c r="P1136" s="116"/>
      <c r="Q1136" s="116"/>
      <c r="R1136" s="116"/>
      <c r="S1136" s="116"/>
      <c r="T1136" s="116"/>
      <c r="U1136" s="116"/>
      <c r="V1136" s="116"/>
      <c r="W1136" s="116"/>
      <c r="X1136" s="116"/>
      <c r="Y1136" s="116"/>
      <c r="Z1136" s="116"/>
      <c r="AA1136" s="116"/>
      <c r="AB1136" s="116"/>
      <c r="AC1136" s="116"/>
      <c r="AD1136" s="116"/>
      <c r="AE1136" s="116"/>
      <c r="AF1136" s="116"/>
      <c r="AG1136" s="116"/>
      <c r="AH1136" s="116"/>
    </row>
    <row r="1137" spans="1:34" x14ac:dyDescent="0.3">
      <c r="A1137" s="126"/>
      <c r="B1137" s="126"/>
      <c r="C1137" s="126"/>
      <c r="D1137" s="126"/>
      <c r="E1137" s="117"/>
      <c r="F1137" s="117"/>
      <c r="G1137" s="117"/>
      <c r="H1137" s="117"/>
      <c r="I1137" s="117"/>
      <c r="J1137" s="117"/>
      <c r="K1137" s="117"/>
      <c r="L1137" s="117"/>
      <c r="M1137" s="116"/>
      <c r="N1137" s="116"/>
      <c r="O1137" s="116"/>
      <c r="P1137" s="116"/>
      <c r="Q1137" s="116"/>
      <c r="R1137" s="116"/>
      <c r="S1137" s="116"/>
      <c r="T1137" s="116"/>
      <c r="U1137" s="116"/>
      <c r="V1137" s="116"/>
      <c r="W1137" s="116"/>
      <c r="X1137" s="116"/>
      <c r="Y1137" s="116"/>
      <c r="Z1137" s="116"/>
      <c r="AA1137" s="116"/>
      <c r="AB1137" s="116"/>
      <c r="AC1137" s="116"/>
      <c r="AD1137" s="116"/>
      <c r="AE1137" s="116"/>
      <c r="AF1137" s="116"/>
      <c r="AG1137" s="116"/>
      <c r="AH1137" s="116"/>
    </row>
    <row r="1138" spans="1:34" x14ac:dyDescent="0.3">
      <c r="A1138" s="126"/>
      <c r="B1138" s="126"/>
      <c r="C1138" s="126"/>
      <c r="D1138" s="126"/>
      <c r="E1138" s="117"/>
      <c r="F1138" s="117"/>
      <c r="G1138" s="117"/>
      <c r="H1138" s="117"/>
      <c r="I1138" s="117"/>
      <c r="J1138" s="117"/>
      <c r="K1138" s="117"/>
      <c r="L1138" s="117"/>
      <c r="M1138" s="116"/>
      <c r="N1138" s="116"/>
      <c r="O1138" s="116"/>
      <c r="P1138" s="116"/>
      <c r="Q1138" s="116"/>
      <c r="R1138" s="116"/>
      <c r="S1138" s="116"/>
      <c r="T1138" s="116"/>
      <c r="U1138" s="116"/>
      <c r="V1138" s="116"/>
      <c r="W1138" s="116"/>
      <c r="X1138" s="116"/>
      <c r="Y1138" s="116"/>
      <c r="Z1138" s="116"/>
      <c r="AA1138" s="116"/>
      <c r="AB1138" s="116"/>
      <c r="AC1138" s="116"/>
      <c r="AD1138" s="116"/>
      <c r="AE1138" s="116"/>
      <c r="AF1138" s="116"/>
      <c r="AG1138" s="116"/>
      <c r="AH1138" s="116"/>
    </row>
    <row r="1139" spans="1:34" x14ac:dyDescent="0.3">
      <c r="A1139" s="126"/>
      <c r="B1139" s="126"/>
      <c r="C1139" s="126"/>
      <c r="D1139" s="126"/>
      <c r="E1139" s="117"/>
      <c r="F1139" s="117"/>
      <c r="G1139" s="117"/>
      <c r="H1139" s="117"/>
      <c r="I1139" s="117"/>
      <c r="J1139" s="117"/>
      <c r="K1139" s="117"/>
      <c r="L1139" s="117"/>
      <c r="M1139" s="116"/>
      <c r="N1139" s="116"/>
      <c r="O1139" s="116"/>
      <c r="P1139" s="116"/>
      <c r="Q1139" s="116"/>
      <c r="R1139" s="116"/>
      <c r="S1139" s="116"/>
      <c r="T1139" s="116"/>
      <c r="U1139" s="116"/>
      <c r="V1139" s="116"/>
      <c r="W1139" s="116"/>
      <c r="X1139" s="116"/>
      <c r="Y1139" s="116"/>
      <c r="Z1139" s="116"/>
      <c r="AA1139" s="116"/>
      <c r="AB1139" s="116"/>
      <c r="AC1139" s="116"/>
      <c r="AD1139" s="116"/>
      <c r="AE1139" s="116"/>
      <c r="AF1139" s="116"/>
      <c r="AG1139" s="116"/>
      <c r="AH1139" s="116"/>
    </row>
    <row r="1140" spans="1:34" x14ac:dyDescent="0.3">
      <c r="A1140" s="126"/>
      <c r="B1140" s="126"/>
      <c r="C1140" s="126"/>
      <c r="D1140" s="126"/>
      <c r="E1140" s="117"/>
      <c r="F1140" s="117"/>
      <c r="G1140" s="117"/>
      <c r="H1140" s="117"/>
      <c r="I1140" s="117"/>
      <c r="J1140" s="117"/>
      <c r="K1140" s="117"/>
      <c r="L1140" s="117"/>
      <c r="M1140" s="116"/>
      <c r="N1140" s="116"/>
      <c r="O1140" s="116"/>
      <c r="P1140" s="116"/>
      <c r="Q1140" s="116"/>
      <c r="R1140" s="116"/>
      <c r="S1140" s="116"/>
      <c r="T1140" s="116"/>
      <c r="U1140" s="116"/>
      <c r="V1140" s="116"/>
      <c r="W1140" s="116"/>
      <c r="X1140" s="116"/>
      <c r="Y1140" s="116"/>
      <c r="Z1140" s="116"/>
      <c r="AA1140" s="116"/>
      <c r="AB1140" s="116"/>
      <c r="AC1140" s="116"/>
      <c r="AD1140" s="116"/>
      <c r="AE1140" s="116"/>
      <c r="AF1140" s="116"/>
      <c r="AG1140" s="116"/>
      <c r="AH1140" s="116"/>
    </row>
    <row r="1141" spans="1:34" x14ac:dyDescent="0.3">
      <c r="A1141" s="126"/>
      <c r="B1141" s="126"/>
      <c r="C1141" s="126"/>
      <c r="D1141" s="126"/>
      <c r="E1141" s="117"/>
      <c r="F1141" s="117"/>
      <c r="G1141" s="117"/>
      <c r="H1141" s="117"/>
      <c r="I1141" s="117"/>
      <c r="J1141" s="117"/>
      <c r="K1141" s="117"/>
      <c r="L1141" s="117"/>
      <c r="M1141" s="116"/>
      <c r="N1141" s="116"/>
      <c r="O1141" s="116"/>
      <c r="P1141" s="116"/>
      <c r="Q1141" s="116"/>
      <c r="R1141" s="116"/>
      <c r="S1141" s="116"/>
      <c r="T1141" s="116"/>
      <c r="U1141" s="116"/>
      <c r="V1141" s="116"/>
      <c r="W1141" s="116"/>
      <c r="X1141" s="116"/>
      <c r="Y1141" s="116"/>
      <c r="Z1141" s="116"/>
      <c r="AA1141" s="116"/>
      <c r="AB1141" s="116"/>
      <c r="AC1141" s="116"/>
      <c r="AD1141" s="116"/>
      <c r="AE1141" s="116"/>
      <c r="AF1141" s="116"/>
      <c r="AG1141" s="116"/>
      <c r="AH1141" s="116"/>
    </row>
    <row r="1142" spans="1:34" x14ac:dyDescent="0.3">
      <c r="A1142" s="126"/>
      <c r="B1142" s="126"/>
      <c r="C1142" s="126"/>
      <c r="D1142" s="126"/>
      <c r="E1142" s="117"/>
      <c r="F1142" s="117"/>
      <c r="G1142" s="117"/>
      <c r="H1142" s="117"/>
      <c r="I1142" s="117"/>
      <c r="J1142" s="117"/>
      <c r="K1142" s="117"/>
      <c r="L1142" s="117"/>
      <c r="M1142" s="116"/>
      <c r="N1142" s="116"/>
      <c r="O1142" s="116"/>
      <c r="P1142" s="116"/>
      <c r="Q1142" s="116"/>
      <c r="R1142" s="116"/>
      <c r="S1142" s="116"/>
      <c r="T1142" s="116"/>
      <c r="U1142" s="116"/>
      <c r="V1142" s="116"/>
      <c r="W1142" s="116"/>
      <c r="X1142" s="116"/>
      <c r="Y1142" s="116"/>
      <c r="Z1142" s="116"/>
      <c r="AA1142" s="116"/>
      <c r="AB1142" s="116"/>
      <c r="AC1142" s="116"/>
      <c r="AD1142" s="116"/>
      <c r="AE1142" s="116"/>
      <c r="AF1142" s="116"/>
      <c r="AG1142" s="116"/>
      <c r="AH1142" s="116"/>
    </row>
    <row r="1143" spans="1:34" x14ac:dyDescent="0.3">
      <c r="A1143" s="126"/>
      <c r="B1143" s="126"/>
      <c r="C1143" s="126"/>
      <c r="D1143" s="126"/>
      <c r="E1143" s="117"/>
      <c r="F1143" s="117"/>
      <c r="G1143" s="117"/>
      <c r="H1143" s="117"/>
      <c r="I1143" s="117"/>
      <c r="J1143" s="117"/>
      <c r="K1143" s="117"/>
      <c r="L1143" s="117"/>
      <c r="M1143" s="116"/>
      <c r="N1143" s="116"/>
      <c r="O1143" s="116"/>
      <c r="P1143" s="116"/>
      <c r="Q1143" s="116"/>
      <c r="R1143" s="116"/>
      <c r="S1143" s="116"/>
      <c r="T1143" s="116"/>
      <c r="U1143" s="116"/>
      <c r="V1143" s="116"/>
      <c r="W1143" s="116"/>
      <c r="X1143" s="116"/>
      <c r="Y1143" s="116"/>
      <c r="Z1143" s="116"/>
      <c r="AA1143" s="116"/>
      <c r="AB1143" s="116"/>
      <c r="AC1143" s="116"/>
      <c r="AD1143" s="116"/>
      <c r="AE1143" s="116"/>
      <c r="AF1143" s="116"/>
      <c r="AG1143" s="116"/>
      <c r="AH1143" s="116"/>
    </row>
    <row r="1144" spans="1:34" x14ac:dyDescent="0.3">
      <c r="A1144" s="126"/>
      <c r="B1144" s="126"/>
      <c r="C1144" s="126"/>
      <c r="D1144" s="126"/>
      <c r="E1144" s="117"/>
      <c r="F1144" s="117"/>
      <c r="G1144" s="117"/>
      <c r="H1144" s="117"/>
      <c r="I1144" s="117"/>
      <c r="J1144" s="117"/>
      <c r="K1144" s="117"/>
      <c r="L1144" s="117"/>
      <c r="M1144" s="116"/>
      <c r="N1144" s="116"/>
      <c r="O1144" s="116"/>
      <c r="P1144" s="116"/>
      <c r="Q1144" s="116"/>
      <c r="R1144" s="116"/>
      <c r="S1144" s="116"/>
      <c r="T1144" s="116"/>
      <c r="U1144" s="116"/>
      <c r="V1144" s="116"/>
      <c r="W1144" s="116"/>
      <c r="X1144" s="116"/>
      <c r="Y1144" s="116"/>
      <c r="Z1144" s="116"/>
      <c r="AA1144" s="116"/>
      <c r="AB1144" s="116"/>
      <c r="AC1144" s="116"/>
      <c r="AD1144" s="116"/>
      <c r="AE1144" s="116"/>
      <c r="AF1144" s="116"/>
      <c r="AG1144" s="116"/>
      <c r="AH1144" s="116"/>
    </row>
    <row r="1145" spans="1:34" x14ac:dyDescent="0.3">
      <c r="A1145" s="126"/>
      <c r="B1145" s="126"/>
      <c r="C1145" s="126"/>
      <c r="D1145" s="126"/>
      <c r="E1145" s="117"/>
      <c r="F1145" s="117"/>
      <c r="G1145" s="117"/>
      <c r="H1145" s="117"/>
      <c r="I1145" s="117"/>
      <c r="J1145" s="117"/>
      <c r="K1145" s="117"/>
      <c r="L1145" s="117"/>
      <c r="M1145" s="116"/>
      <c r="N1145" s="116"/>
      <c r="O1145" s="116"/>
      <c r="P1145" s="116"/>
      <c r="Q1145" s="116"/>
      <c r="R1145" s="116"/>
      <c r="S1145" s="116"/>
      <c r="T1145" s="116"/>
      <c r="U1145" s="116"/>
      <c r="V1145" s="116"/>
      <c r="W1145" s="116"/>
      <c r="X1145" s="116"/>
      <c r="Y1145" s="116"/>
      <c r="Z1145" s="116"/>
      <c r="AA1145" s="116"/>
      <c r="AB1145" s="116"/>
      <c r="AC1145" s="116"/>
      <c r="AD1145" s="116"/>
      <c r="AE1145" s="116"/>
      <c r="AF1145" s="116"/>
      <c r="AG1145" s="116"/>
      <c r="AH1145" s="116"/>
    </row>
    <row r="1146" spans="1:34" x14ac:dyDescent="0.3">
      <c r="A1146" s="126"/>
      <c r="B1146" s="126"/>
      <c r="C1146" s="126"/>
      <c r="D1146" s="126"/>
      <c r="E1146" s="117"/>
      <c r="F1146" s="117"/>
      <c r="G1146" s="117"/>
      <c r="H1146" s="117"/>
      <c r="I1146" s="117"/>
      <c r="J1146" s="117"/>
      <c r="K1146" s="117"/>
      <c r="L1146" s="117"/>
      <c r="M1146" s="116"/>
      <c r="N1146" s="116"/>
      <c r="O1146" s="116"/>
      <c r="P1146" s="116"/>
      <c r="Q1146" s="116"/>
      <c r="R1146" s="116"/>
      <c r="S1146" s="116"/>
      <c r="T1146" s="116"/>
      <c r="U1146" s="116"/>
      <c r="V1146" s="116"/>
      <c r="W1146" s="116"/>
      <c r="X1146" s="116"/>
      <c r="Y1146" s="116"/>
      <c r="Z1146" s="116"/>
      <c r="AA1146" s="116"/>
      <c r="AB1146" s="116"/>
      <c r="AC1146" s="116"/>
      <c r="AD1146" s="116"/>
      <c r="AE1146" s="116"/>
      <c r="AF1146" s="116"/>
      <c r="AG1146" s="116"/>
      <c r="AH1146" s="116"/>
    </row>
    <row r="1147" spans="1:34" x14ac:dyDescent="0.3">
      <c r="A1147" s="126"/>
      <c r="B1147" s="126"/>
      <c r="C1147" s="126"/>
      <c r="D1147" s="126"/>
      <c r="E1147" s="117"/>
      <c r="F1147" s="117"/>
      <c r="G1147" s="117"/>
      <c r="H1147" s="117"/>
      <c r="I1147" s="117"/>
      <c r="J1147" s="117"/>
      <c r="K1147" s="117"/>
      <c r="L1147" s="117"/>
      <c r="M1147" s="116"/>
      <c r="N1147" s="116"/>
      <c r="O1147" s="116"/>
      <c r="P1147" s="116"/>
      <c r="Q1147" s="116"/>
      <c r="R1147" s="116"/>
      <c r="S1147" s="116"/>
      <c r="T1147" s="116"/>
      <c r="U1147" s="116"/>
      <c r="V1147" s="116"/>
      <c r="W1147" s="116"/>
      <c r="X1147" s="116"/>
      <c r="Y1147" s="116"/>
      <c r="Z1147" s="116"/>
      <c r="AA1147" s="116"/>
      <c r="AB1147" s="116"/>
      <c r="AC1147" s="116"/>
      <c r="AD1147" s="116"/>
      <c r="AE1147" s="116"/>
      <c r="AF1147" s="116"/>
      <c r="AG1147" s="116"/>
      <c r="AH1147" s="116"/>
    </row>
    <row r="1148" spans="1:34" x14ac:dyDescent="0.3">
      <c r="A1148" s="126"/>
      <c r="B1148" s="126"/>
      <c r="C1148" s="126"/>
      <c r="D1148" s="126"/>
      <c r="E1148" s="117"/>
      <c r="F1148" s="117"/>
      <c r="G1148" s="117"/>
      <c r="H1148" s="117"/>
      <c r="I1148" s="117"/>
      <c r="J1148" s="117"/>
      <c r="K1148" s="117"/>
      <c r="L1148" s="117"/>
      <c r="M1148" s="116"/>
      <c r="N1148" s="116"/>
      <c r="O1148" s="116"/>
      <c r="P1148" s="116"/>
      <c r="Q1148" s="116"/>
      <c r="R1148" s="116"/>
      <c r="S1148" s="116"/>
      <c r="T1148" s="116"/>
      <c r="U1148" s="116"/>
      <c r="V1148" s="116"/>
      <c r="W1148" s="116"/>
      <c r="X1148" s="116"/>
      <c r="Y1148" s="116"/>
      <c r="Z1148" s="116"/>
      <c r="AA1148" s="116"/>
      <c r="AB1148" s="116"/>
      <c r="AC1148" s="116"/>
      <c r="AD1148" s="116"/>
      <c r="AE1148" s="116"/>
      <c r="AF1148" s="116"/>
      <c r="AG1148" s="116"/>
      <c r="AH1148" s="116"/>
    </row>
    <row r="1149" spans="1:34" x14ac:dyDescent="0.3">
      <c r="A1149" s="126"/>
      <c r="B1149" s="126"/>
      <c r="C1149" s="126"/>
      <c r="D1149" s="126"/>
      <c r="E1149" s="117"/>
      <c r="F1149" s="117"/>
      <c r="G1149" s="117"/>
      <c r="H1149" s="117"/>
      <c r="I1149" s="117"/>
      <c r="J1149" s="117"/>
      <c r="K1149" s="117"/>
      <c r="L1149" s="117"/>
      <c r="M1149" s="116"/>
      <c r="N1149" s="116"/>
      <c r="O1149" s="116"/>
      <c r="P1149" s="116"/>
      <c r="Q1149" s="116"/>
      <c r="R1149" s="116"/>
      <c r="S1149" s="116"/>
      <c r="T1149" s="116"/>
      <c r="U1149" s="116"/>
      <c r="V1149" s="116"/>
      <c r="W1149" s="116"/>
      <c r="X1149" s="116"/>
      <c r="Y1149" s="116"/>
      <c r="Z1149" s="116"/>
      <c r="AA1149" s="116"/>
      <c r="AB1149" s="116"/>
      <c r="AC1149" s="116"/>
      <c r="AD1149" s="116"/>
      <c r="AE1149" s="116"/>
      <c r="AF1149" s="116"/>
      <c r="AG1149" s="116"/>
      <c r="AH1149" s="116"/>
    </row>
    <row r="1150" spans="1:34" x14ac:dyDescent="0.3">
      <c r="A1150" s="126"/>
      <c r="B1150" s="126"/>
      <c r="C1150" s="126"/>
      <c r="D1150" s="126"/>
      <c r="E1150" s="117"/>
      <c r="F1150" s="117"/>
      <c r="G1150" s="117"/>
      <c r="H1150" s="117"/>
      <c r="I1150" s="117"/>
      <c r="J1150" s="117"/>
      <c r="K1150" s="117"/>
      <c r="L1150" s="117"/>
      <c r="M1150" s="116"/>
      <c r="N1150" s="116"/>
      <c r="O1150" s="116"/>
      <c r="P1150" s="116"/>
      <c r="Q1150" s="116"/>
      <c r="R1150" s="116"/>
      <c r="S1150" s="116"/>
      <c r="T1150" s="116"/>
      <c r="U1150" s="116"/>
      <c r="V1150" s="116"/>
      <c r="W1150" s="116"/>
      <c r="X1150" s="116"/>
      <c r="Y1150" s="116"/>
      <c r="Z1150" s="116"/>
      <c r="AA1150" s="116"/>
      <c r="AB1150" s="116"/>
      <c r="AC1150" s="116"/>
      <c r="AD1150" s="116"/>
      <c r="AE1150" s="116"/>
      <c r="AF1150" s="116"/>
      <c r="AG1150" s="116"/>
      <c r="AH1150" s="116"/>
    </row>
    <row r="1151" spans="1:34" x14ac:dyDescent="0.3">
      <c r="A1151" s="126"/>
      <c r="B1151" s="126"/>
      <c r="C1151" s="126"/>
      <c r="D1151" s="126"/>
      <c r="E1151" s="117"/>
      <c r="F1151" s="117"/>
      <c r="G1151" s="117"/>
      <c r="H1151" s="117"/>
      <c r="I1151" s="117"/>
      <c r="J1151" s="117"/>
      <c r="K1151" s="117"/>
      <c r="L1151" s="117"/>
      <c r="M1151" s="116"/>
      <c r="N1151" s="116"/>
      <c r="O1151" s="116"/>
      <c r="P1151" s="116"/>
      <c r="Q1151" s="116"/>
      <c r="R1151" s="116"/>
      <c r="S1151" s="116"/>
      <c r="T1151" s="116"/>
      <c r="U1151" s="116"/>
      <c r="V1151" s="116"/>
      <c r="W1151" s="116"/>
      <c r="X1151" s="116"/>
      <c r="Y1151" s="116"/>
      <c r="Z1151" s="116"/>
      <c r="AA1151" s="116"/>
      <c r="AB1151" s="116"/>
      <c r="AC1151" s="116"/>
      <c r="AD1151" s="116"/>
      <c r="AE1151" s="116"/>
      <c r="AF1151" s="116"/>
      <c r="AG1151" s="116"/>
      <c r="AH1151" s="116"/>
    </row>
    <row r="1152" spans="1:34" x14ac:dyDescent="0.3">
      <c r="A1152" s="126"/>
      <c r="B1152" s="126"/>
      <c r="C1152" s="126"/>
      <c r="D1152" s="126"/>
      <c r="E1152" s="117"/>
      <c r="F1152" s="117"/>
      <c r="G1152" s="117"/>
      <c r="H1152" s="117"/>
      <c r="I1152" s="117"/>
      <c r="J1152" s="117"/>
      <c r="K1152" s="117"/>
      <c r="L1152" s="117"/>
      <c r="M1152" s="116"/>
      <c r="N1152" s="116"/>
      <c r="O1152" s="116"/>
      <c r="P1152" s="116"/>
      <c r="Q1152" s="116"/>
      <c r="R1152" s="116"/>
      <c r="S1152" s="116"/>
      <c r="T1152" s="116"/>
      <c r="U1152" s="116"/>
      <c r="V1152" s="116"/>
      <c r="W1152" s="116"/>
      <c r="X1152" s="116"/>
      <c r="Y1152" s="116"/>
      <c r="Z1152" s="116"/>
      <c r="AA1152" s="116"/>
      <c r="AB1152" s="116"/>
      <c r="AC1152" s="116"/>
      <c r="AD1152" s="116"/>
      <c r="AE1152" s="116"/>
      <c r="AF1152" s="116"/>
      <c r="AG1152" s="116"/>
      <c r="AH1152" s="116"/>
    </row>
    <row r="1153" spans="1:34" x14ac:dyDescent="0.3">
      <c r="A1153" s="126"/>
      <c r="B1153" s="126"/>
      <c r="C1153" s="126"/>
      <c r="D1153" s="126"/>
      <c r="E1153" s="117"/>
      <c r="F1153" s="117"/>
      <c r="G1153" s="117"/>
      <c r="H1153" s="117"/>
      <c r="I1153" s="117"/>
      <c r="J1153" s="117"/>
      <c r="K1153" s="117"/>
      <c r="L1153" s="117"/>
      <c r="M1153" s="116"/>
      <c r="N1153" s="116"/>
      <c r="O1153" s="116"/>
      <c r="P1153" s="116"/>
      <c r="Q1153" s="116"/>
      <c r="R1153" s="116"/>
      <c r="S1153" s="116"/>
      <c r="T1153" s="116"/>
      <c r="U1153" s="116"/>
      <c r="V1153" s="116"/>
      <c r="W1153" s="116"/>
      <c r="X1153" s="116"/>
      <c r="Y1153" s="116"/>
      <c r="Z1153" s="116"/>
      <c r="AA1153" s="116"/>
      <c r="AB1153" s="116"/>
      <c r="AC1153" s="116"/>
      <c r="AD1153" s="116"/>
      <c r="AE1153" s="116"/>
      <c r="AF1153" s="116"/>
      <c r="AG1153" s="116"/>
      <c r="AH1153" s="116"/>
    </row>
    <row r="1154" spans="1:34" x14ac:dyDescent="0.3">
      <c r="A1154" s="126"/>
      <c r="B1154" s="126"/>
      <c r="C1154" s="126"/>
      <c r="D1154" s="126"/>
      <c r="E1154" s="117"/>
      <c r="F1154" s="117"/>
      <c r="G1154" s="117"/>
      <c r="H1154" s="117"/>
      <c r="I1154" s="117"/>
      <c r="J1154" s="117"/>
      <c r="K1154" s="117"/>
      <c r="L1154" s="117"/>
      <c r="M1154" s="116"/>
      <c r="N1154" s="116"/>
      <c r="O1154" s="116"/>
      <c r="P1154" s="116"/>
      <c r="Q1154" s="116"/>
      <c r="R1154" s="116"/>
      <c r="S1154" s="116"/>
      <c r="T1154" s="116"/>
      <c r="U1154" s="116"/>
      <c r="V1154" s="116"/>
      <c r="W1154" s="116"/>
      <c r="X1154" s="116"/>
      <c r="Y1154" s="116"/>
      <c r="Z1154" s="116"/>
      <c r="AA1154" s="116"/>
      <c r="AB1154" s="116"/>
      <c r="AC1154" s="116"/>
      <c r="AD1154" s="116"/>
      <c r="AE1154" s="116"/>
      <c r="AF1154" s="116"/>
      <c r="AG1154" s="116"/>
      <c r="AH1154" s="116"/>
    </row>
    <row r="1155" spans="1:34" x14ac:dyDescent="0.3">
      <c r="A1155" s="126"/>
      <c r="B1155" s="126"/>
      <c r="C1155" s="126"/>
      <c r="D1155" s="126"/>
      <c r="E1155" s="117"/>
      <c r="F1155" s="117"/>
      <c r="G1155" s="117"/>
      <c r="H1155" s="117"/>
      <c r="I1155" s="117"/>
      <c r="J1155" s="117"/>
      <c r="K1155" s="117"/>
      <c r="L1155" s="117"/>
      <c r="M1155" s="116"/>
      <c r="N1155" s="116"/>
      <c r="O1155" s="116"/>
      <c r="P1155" s="116"/>
      <c r="Q1155" s="116"/>
      <c r="R1155" s="116"/>
      <c r="S1155" s="116"/>
      <c r="T1155" s="116"/>
      <c r="U1155" s="116"/>
      <c r="V1155" s="116"/>
      <c r="W1155" s="116"/>
      <c r="X1155" s="116"/>
      <c r="Y1155" s="116"/>
      <c r="Z1155" s="116"/>
      <c r="AA1155" s="116"/>
      <c r="AB1155" s="116"/>
      <c r="AC1155" s="116"/>
      <c r="AD1155" s="116"/>
      <c r="AE1155" s="116"/>
      <c r="AF1155" s="116"/>
      <c r="AG1155" s="116"/>
      <c r="AH1155" s="116"/>
    </row>
    <row r="1156" spans="1:34" x14ac:dyDescent="0.3">
      <c r="A1156" s="126"/>
      <c r="B1156" s="126"/>
      <c r="C1156" s="126"/>
      <c r="D1156" s="126"/>
      <c r="E1156" s="117"/>
      <c r="F1156" s="117"/>
      <c r="G1156" s="117"/>
      <c r="H1156" s="117"/>
      <c r="I1156" s="117"/>
      <c r="J1156" s="117"/>
      <c r="K1156" s="117"/>
      <c r="L1156" s="117"/>
      <c r="M1156" s="116"/>
      <c r="N1156" s="116"/>
      <c r="O1156" s="116"/>
      <c r="P1156" s="116"/>
      <c r="Q1156" s="116"/>
      <c r="R1156" s="116"/>
      <c r="S1156" s="116"/>
      <c r="T1156" s="116"/>
      <c r="U1156" s="116"/>
      <c r="V1156" s="116"/>
      <c r="W1156" s="116"/>
      <c r="X1156" s="116"/>
      <c r="Y1156" s="116"/>
      <c r="Z1156" s="116"/>
      <c r="AA1156" s="116"/>
      <c r="AB1156" s="116"/>
      <c r="AC1156" s="116"/>
      <c r="AD1156" s="116"/>
      <c r="AE1156" s="116"/>
      <c r="AF1156" s="116"/>
      <c r="AG1156" s="116"/>
      <c r="AH1156" s="116"/>
    </row>
    <row r="1157" spans="1:34" x14ac:dyDescent="0.3">
      <c r="A1157" s="126"/>
      <c r="B1157" s="126"/>
      <c r="C1157" s="126"/>
      <c r="D1157" s="126"/>
      <c r="E1157" s="117"/>
      <c r="F1157" s="117"/>
      <c r="G1157" s="117"/>
      <c r="H1157" s="117"/>
      <c r="I1157" s="117"/>
      <c r="J1157" s="117"/>
      <c r="K1157" s="117"/>
      <c r="L1157" s="117"/>
      <c r="M1157" s="116"/>
      <c r="N1157" s="116"/>
      <c r="O1157" s="116"/>
      <c r="P1157" s="116"/>
      <c r="Q1157" s="116"/>
      <c r="R1157" s="116"/>
      <c r="S1157" s="116"/>
      <c r="T1157" s="116"/>
      <c r="U1157" s="116"/>
      <c r="V1157" s="116"/>
      <c r="W1157" s="116"/>
      <c r="X1157" s="116"/>
      <c r="Y1157" s="116"/>
      <c r="Z1157" s="116"/>
      <c r="AA1157" s="116"/>
      <c r="AB1157" s="116"/>
      <c r="AC1157" s="116"/>
      <c r="AD1157" s="116"/>
      <c r="AE1157" s="116"/>
      <c r="AF1157" s="116"/>
      <c r="AG1157" s="116"/>
      <c r="AH1157" s="116"/>
    </row>
    <row r="1158" spans="1:34" x14ac:dyDescent="0.3">
      <c r="A1158" s="126"/>
      <c r="B1158" s="126"/>
      <c r="C1158" s="126"/>
      <c r="D1158" s="126"/>
      <c r="E1158" s="117"/>
      <c r="F1158" s="117"/>
      <c r="G1158" s="117"/>
      <c r="H1158" s="117"/>
      <c r="I1158" s="117"/>
      <c r="J1158" s="117"/>
      <c r="K1158" s="117"/>
      <c r="L1158" s="117"/>
      <c r="M1158" s="116"/>
      <c r="N1158" s="116"/>
      <c r="O1158" s="116"/>
      <c r="P1158" s="116"/>
      <c r="Q1158" s="116"/>
      <c r="R1158" s="116"/>
      <c r="S1158" s="116"/>
      <c r="T1158" s="116"/>
      <c r="U1158" s="116"/>
      <c r="V1158" s="116"/>
      <c r="W1158" s="116"/>
      <c r="X1158" s="116"/>
      <c r="Y1158" s="116"/>
      <c r="Z1158" s="116"/>
      <c r="AA1158" s="116"/>
      <c r="AB1158" s="116"/>
      <c r="AC1158" s="116"/>
      <c r="AD1158" s="116"/>
      <c r="AE1158" s="116"/>
      <c r="AF1158" s="116"/>
      <c r="AG1158" s="116"/>
      <c r="AH1158" s="116"/>
    </row>
    <row r="1159" spans="1:34" x14ac:dyDescent="0.3">
      <c r="A1159" s="126"/>
      <c r="B1159" s="126"/>
      <c r="C1159" s="126"/>
      <c r="D1159" s="126"/>
      <c r="E1159" s="117"/>
      <c r="F1159" s="117"/>
      <c r="G1159" s="117"/>
      <c r="H1159" s="117"/>
      <c r="I1159" s="117"/>
      <c r="J1159" s="117"/>
      <c r="K1159" s="117"/>
      <c r="L1159" s="117"/>
      <c r="M1159" s="116"/>
      <c r="N1159" s="116"/>
      <c r="O1159" s="116"/>
      <c r="P1159" s="116"/>
      <c r="Q1159" s="116"/>
      <c r="R1159" s="116"/>
      <c r="S1159" s="116"/>
      <c r="T1159" s="116"/>
      <c r="U1159" s="116"/>
      <c r="V1159" s="116"/>
      <c r="W1159" s="116"/>
      <c r="X1159" s="116"/>
      <c r="Y1159" s="116"/>
      <c r="Z1159" s="116"/>
      <c r="AA1159" s="116"/>
      <c r="AB1159" s="116"/>
      <c r="AC1159" s="116"/>
      <c r="AD1159" s="116"/>
      <c r="AE1159" s="116"/>
      <c r="AF1159" s="116"/>
      <c r="AG1159" s="116"/>
      <c r="AH1159" s="116"/>
    </row>
    <row r="1160" spans="1:34" x14ac:dyDescent="0.3">
      <c r="A1160" s="126"/>
      <c r="B1160" s="126"/>
      <c r="C1160" s="126"/>
      <c r="D1160" s="126"/>
      <c r="E1160" s="117"/>
      <c r="F1160" s="117"/>
      <c r="G1160" s="117"/>
      <c r="H1160" s="117"/>
      <c r="I1160" s="117"/>
      <c r="J1160" s="117"/>
      <c r="K1160" s="117"/>
      <c r="L1160" s="117"/>
      <c r="M1160" s="116"/>
      <c r="N1160" s="116"/>
      <c r="O1160" s="116"/>
      <c r="P1160" s="116"/>
      <c r="Q1160" s="116"/>
      <c r="R1160" s="116"/>
      <c r="S1160" s="116"/>
      <c r="T1160" s="116"/>
      <c r="U1160" s="116"/>
      <c r="V1160" s="116"/>
      <c r="W1160" s="116"/>
      <c r="X1160" s="116"/>
      <c r="Y1160" s="116"/>
      <c r="Z1160" s="116"/>
      <c r="AA1160" s="116"/>
      <c r="AB1160" s="116"/>
      <c r="AC1160" s="116"/>
      <c r="AD1160" s="116"/>
      <c r="AE1160" s="116"/>
      <c r="AF1160" s="116"/>
      <c r="AG1160" s="116"/>
      <c r="AH1160" s="116"/>
    </row>
    <row r="1161" spans="1:34" x14ac:dyDescent="0.3">
      <c r="A1161" s="126"/>
      <c r="B1161" s="126"/>
      <c r="C1161" s="126"/>
      <c r="D1161" s="126"/>
      <c r="E1161" s="117"/>
      <c r="F1161" s="117"/>
      <c r="G1161" s="117"/>
      <c r="H1161" s="117"/>
      <c r="I1161" s="117"/>
      <c r="J1161" s="117"/>
      <c r="K1161" s="117"/>
      <c r="L1161" s="117"/>
      <c r="M1161" s="116"/>
      <c r="N1161" s="116"/>
      <c r="O1161" s="116"/>
      <c r="P1161" s="116"/>
      <c r="Q1161" s="116"/>
      <c r="R1161" s="116"/>
      <c r="S1161" s="116"/>
      <c r="T1161" s="116"/>
      <c r="U1161" s="116"/>
      <c r="V1161" s="116"/>
      <c r="W1161" s="116"/>
      <c r="X1161" s="116"/>
      <c r="Y1161" s="116"/>
      <c r="Z1161" s="116"/>
      <c r="AA1161" s="116"/>
      <c r="AB1161" s="116"/>
      <c r="AC1161" s="116"/>
      <c r="AD1161" s="116"/>
      <c r="AE1161" s="116"/>
      <c r="AF1161" s="116"/>
      <c r="AG1161" s="116"/>
      <c r="AH1161" s="116"/>
    </row>
    <row r="1162" spans="1:34" x14ac:dyDescent="0.3">
      <c r="A1162" s="126"/>
      <c r="B1162" s="126"/>
      <c r="C1162" s="126"/>
      <c r="D1162" s="126"/>
      <c r="E1162" s="117"/>
      <c r="F1162" s="117"/>
      <c r="G1162" s="117"/>
      <c r="H1162" s="117"/>
      <c r="I1162" s="117"/>
      <c r="J1162" s="117"/>
      <c r="K1162" s="117"/>
      <c r="L1162" s="117"/>
      <c r="M1162" s="116"/>
      <c r="N1162" s="116"/>
      <c r="O1162" s="116"/>
      <c r="P1162" s="116"/>
      <c r="Q1162" s="116"/>
      <c r="R1162" s="116"/>
      <c r="S1162" s="116"/>
      <c r="T1162" s="116"/>
      <c r="U1162" s="116"/>
      <c r="V1162" s="116"/>
      <c r="W1162" s="116"/>
      <c r="X1162" s="116"/>
      <c r="Y1162" s="116"/>
      <c r="Z1162" s="116"/>
      <c r="AA1162" s="116"/>
      <c r="AB1162" s="116"/>
      <c r="AC1162" s="116"/>
      <c r="AD1162" s="116"/>
      <c r="AE1162" s="116"/>
      <c r="AF1162" s="116"/>
      <c r="AG1162" s="116"/>
      <c r="AH1162" s="116"/>
    </row>
    <row r="1163" spans="1:34" x14ac:dyDescent="0.3">
      <c r="A1163" s="126"/>
      <c r="B1163" s="126"/>
      <c r="C1163" s="126"/>
      <c r="D1163" s="126"/>
      <c r="E1163" s="117"/>
      <c r="F1163" s="117"/>
      <c r="G1163" s="117"/>
      <c r="H1163" s="117"/>
      <c r="I1163" s="117"/>
      <c r="J1163" s="117"/>
      <c r="K1163" s="117"/>
      <c r="L1163" s="117"/>
      <c r="M1163" s="116"/>
      <c r="N1163" s="116"/>
      <c r="O1163" s="116"/>
      <c r="P1163" s="116"/>
      <c r="Q1163" s="116"/>
      <c r="R1163" s="116"/>
      <c r="S1163" s="116"/>
      <c r="T1163" s="116"/>
      <c r="U1163" s="116"/>
      <c r="V1163" s="116"/>
      <c r="W1163" s="116"/>
      <c r="X1163" s="116"/>
      <c r="Y1163" s="116"/>
      <c r="Z1163" s="116"/>
      <c r="AA1163" s="116"/>
      <c r="AB1163" s="116"/>
      <c r="AC1163" s="116"/>
      <c r="AD1163" s="116"/>
      <c r="AE1163" s="116"/>
      <c r="AF1163" s="116"/>
      <c r="AG1163" s="116"/>
      <c r="AH1163" s="116"/>
    </row>
    <row r="1164" spans="1:34" x14ac:dyDescent="0.3">
      <c r="A1164" s="126"/>
      <c r="B1164" s="126"/>
      <c r="C1164" s="126"/>
      <c r="D1164" s="126"/>
      <c r="E1164" s="117"/>
      <c r="F1164" s="117"/>
      <c r="G1164" s="117"/>
      <c r="H1164" s="117"/>
      <c r="I1164" s="117"/>
      <c r="J1164" s="117"/>
      <c r="K1164" s="117"/>
      <c r="L1164" s="117"/>
      <c r="M1164" s="116"/>
      <c r="N1164" s="116"/>
      <c r="O1164" s="116"/>
      <c r="P1164" s="116"/>
      <c r="Q1164" s="116"/>
      <c r="R1164" s="116"/>
      <c r="S1164" s="116"/>
      <c r="T1164" s="116"/>
      <c r="U1164" s="116"/>
      <c r="V1164" s="116"/>
      <c r="W1164" s="116"/>
      <c r="X1164" s="116"/>
      <c r="Y1164" s="116"/>
      <c r="Z1164" s="116"/>
      <c r="AA1164" s="116"/>
      <c r="AB1164" s="116"/>
      <c r="AC1164" s="116"/>
      <c r="AD1164" s="116"/>
      <c r="AE1164" s="116"/>
      <c r="AF1164" s="116"/>
      <c r="AG1164" s="116"/>
      <c r="AH1164" s="116"/>
    </row>
    <row r="1165" spans="1:34" x14ac:dyDescent="0.3">
      <c r="A1165" s="126"/>
      <c r="B1165" s="126"/>
      <c r="C1165" s="126"/>
      <c r="D1165" s="126"/>
      <c r="E1165" s="117"/>
      <c r="F1165" s="117"/>
      <c r="G1165" s="117"/>
      <c r="H1165" s="117"/>
      <c r="I1165" s="117"/>
      <c r="J1165" s="117"/>
      <c r="K1165" s="117"/>
      <c r="L1165" s="117"/>
      <c r="M1165" s="116"/>
      <c r="N1165" s="116"/>
      <c r="O1165" s="116"/>
      <c r="P1165" s="116"/>
      <c r="Q1165" s="116"/>
      <c r="R1165" s="116"/>
      <c r="S1165" s="116"/>
      <c r="T1165" s="116"/>
      <c r="U1165" s="116"/>
      <c r="V1165" s="116"/>
      <c r="W1165" s="116"/>
      <c r="X1165" s="116"/>
      <c r="Y1165" s="116"/>
      <c r="Z1165" s="116"/>
      <c r="AA1165" s="116"/>
      <c r="AB1165" s="116"/>
      <c r="AC1165" s="116"/>
      <c r="AD1165" s="116"/>
      <c r="AE1165" s="116"/>
      <c r="AF1165" s="116"/>
      <c r="AG1165" s="116"/>
      <c r="AH1165" s="116"/>
    </row>
    <row r="1166" spans="1:34" x14ac:dyDescent="0.3">
      <c r="A1166" s="126"/>
      <c r="B1166" s="126"/>
      <c r="C1166" s="126"/>
      <c r="D1166" s="126"/>
      <c r="E1166" s="117"/>
      <c r="F1166" s="117"/>
      <c r="G1166" s="117"/>
      <c r="H1166" s="117"/>
      <c r="I1166" s="117"/>
      <c r="J1166" s="117"/>
      <c r="K1166" s="117"/>
      <c r="L1166" s="117"/>
      <c r="M1166" s="116"/>
      <c r="N1166" s="116"/>
      <c r="O1166" s="116"/>
      <c r="P1166" s="116"/>
      <c r="Q1166" s="116"/>
      <c r="R1166" s="116"/>
      <c r="S1166" s="116"/>
      <c r="T1166" s="116"/>
      <c r="U1166" s="116"/>
      <c r="V1166" s="116"/>
      <c r="W1166" s="116"/>
      <c r="X1166" s="116"/>
      <c r="Y1166" s="116"/>
      <c r="Z1166" s="116"/>
      <c r="AA1166" s="116"/>
      <c r="AB1166" s="116"/>
      <c r="AC1166" s="116"/>
      <c r="AD1166" s="116"/>
      <c r="AE1166" s="116"/>
      <c r="AF1166" s="116"/>
      <c r="AG1166" s="116"/>
      <c r="AH1166" s="116"/>
    </row>
    <row r="1167" spans="1:34" x14ac:dyDescent="0.3">
      <c r="A1167" s="126"/>
      <c r="B1167" s="126"/>
      <c r="C1167" s="126"/>
      <c r="D1167" s="126"/>
      <c r="E1167" s="117"/>
      <c r="F1167" s="117"/>
      <c r="G1167" s="117"/>
      <c r="H1167" s="117"/>
      <c r="I1167" s="117"/>
      <c r="J1167" s="117"/>
      <c r="K1167" s="117"/>
      <c r="L1167" s="117"/>
      <c r="M1167" s="116"/>
      <c r="N1167" s="116"/>
      <c r="O1167" s="116"/>
      <c r="P1167" s="116"/>
      <c r="Q1167" s="116"/>
      <c r="R1167" s="116"/>
      <c r="S1167" s="116"/>
      <c r="T1167" s="116"/>
      <c r="U1167" s="116"/>
      <c r="V1167" s="116"/>
      <c r="W1167" s="116"/>
      <c r="X1167" s="116"/>
      <c r="Y1167" s="116"/>
      <c r="Z1167" s="116"/>
      <c r="AA1167" s="116"/>
      <c r="AB1167" s="116"/>
      <c r="AC1167" s="116"/>
      <c r="AD1167" s="116"/>
      <c r="AE1167" s="116"/>
      <c r="AF1167" s="116"/>
      <c r="AG1167" s="116"/>
      <c r="AH1167" s="116"/>
    </row>
    <row r="1168" spans="1:34" x14ac:dyDescent="0.3">
      <c r="A1168" s="126"/>
      <c r="B1168" s="126"/>
      <c r="C1168" s="126"/>
      <c r="D1168" s="126"/>
      <c r="E1168" s="117"/>
      <c r="F1168" s="117"/>
      <c r="G1168" s="117"/>
      <c r="H1168" s="117"/>
      <c r="I1168" s="117"/>
      <c r="J1168" s="117"/>
      <c r="K1168" s="117"/>
      <c r="L1168" s="117"/>
      <c r="M1168" s="116"/>
      <c r="N1168" s="116"/>
      <c r="O1168" s="116"/>
      <c r="P1168" s="116"/>
      <c r="Q1168" s="116"/>
      <c r="R1168" s="116"/>
      <c r="S1168" s="116"/>
      <c r="T1168" s="116"/>
      <c r="U1168" s="116"/>
      <c r="V1168" s="116"/>
      <c r="W1168" s="116"/>
      <c r="X1168" s="116"/>
      <c r="Y1168" s="116"/>
      <c r="Z1168" s="116"/>
      <c r="AA1168" s="116"/>
      <c r="AB1168" s="116"/>
      <c r="AC1168" s="116"/>
      <c r="AD1168" s="116"/>
      <c r="AE1168" s="116"/>
      <c r="AF1168" s="116"/>
      <c r="AG1168" s="116"/>
      <c r="AH1168" s="116"/>
    </row>
    <row r="1169" spans="1:34" x14ac:dyDescent="0.3">
      <c r="A1169" s="126"/>
      <c r="B1169" s="126"/>
      <c r="C1169" s="126"/>
      <c r="D1169" s="126"/>
      <c r="E1169" s="117"/>
      <c r="F1169" s="117"/>
      <c r="G1169" s="117"/>
      <c r="H1169" s="117"/>
      <c r="I1169" s="117"/>
      <c r="J1169" s="117"/>
      <c r="K1169" s="117"/>
      <c r="L1169" s="117"/>
      <c r="M1169" s="116"/>
      <c r="N1169" s="116"/>
      <c r="O1169" s="116"/>
      <c r="P1169" s="116"/>
      <c r="Q1169" s="116"/>
      <c r="R1169" s="116"/>
      <c r="S1169" s="116"/>
      <c r="T1169" s="116"/>
      <c r="U1169" s="116"/>
      <c r="V1169" s="116"/>
      <c r="W1169" s="116"/>
      <c r="X1169" s="116"/>
      <c r="Y1169" s="116"/>
      <c r="Z1169" s="116"/>
      <c r="AA1169" s="116"/>
      <c r="AB1169" s="116"/>
      <c r="AC1169" s="116"/>
      <c r="AD1169" s="116"/>
      <c r="AE1169" s="116"/>
      <c r="AF1169" s="116"/>
      <c r="AG1169" s="116"/>
      <c r="AH1169" s="116"/>
    </row>
    <row r="1170" spans="1:34" x14ac:dyDescent="0.3">
      <c r="A1170" s="126"/>
      <c r="B1170" s="126"/>
      <c r="C1170" s="126"/>
      <c r="D1170" s="126"/>
      <c r="E1170" s="117"/>
      <c r="F1170" s="117"/>
      <c r="G1170" s="117"/>
      <c r="H1170" s="117"/>
      <c r="I1170" s="117"/>
      <c r="J1170" s="117"/>
      <c r="K1170" s="117"/>
      <c r="L1170" s="117"/>
      <c r="M1170" s="116"/>
      <c r="N1170" s="116"/>
      <c r="O1170" s="116"/>
      <c r="P1170" s="116"/>
      <c r="Q1170" s="116"/>
      <c r="R1170" s="116"/>
      <c r="S1170" s="116"/>
      <c r="T1170" s="116"/>
      <c r="U1170" s="116"/>
      <c r="V1170" s="116"/>
      <c r="W1170" s="116"/>
      <c r="X1170" s="116"/>
      <c r="Y1170" s="116"/>
      <c r="Z1170" s="116"/>
      <c r="AA1170" s="116"/>
      <c r="AB1170" s="116"/>
      <c r="AC1170" s="116"/>
      <c r="AD1170" s="116"/>
      <c r="AE1170" s="116"/>
      <c r="AF1170" s="116"/>
      <c r="AG1170" s="116"/>
      <c r="AH1170" s="116"/>
    </row>
    <row r="1171" spans="1:34" x14ac:dyDescent="0.3">
      <c r="A1171" s="126"/>
      <c r="B1171" s="126"/>
      <c r="C1171" s="126"/>
      <c r="D1171" s="126"/>
      <c r="E1171" s="117"/>
      <c r="F1171" s="117"/>
      <c r="G1171" s="117"/>
      <c r="H1171" s="117"/>
      <c r="I1171" s="117"/>
      <c r="J1171" s="117"/>
      <c r="K1171" s="117"/>
      <c r="L1171" s="117"/>
      <c r="M1171" s="116"/>
      <c r="N1171" s="116"/>
      <c r="O1171" s="116"/>
      <c r="P1171" s="116"/>
      <c r="Q1171" s="116"/>
      <c r="R1171" s="116"/>
      <c r="S1171" s="116"/>
      <c r="T1171" s="116"/>
      <c r="U1171" s="116"/>
      <c r="V1171" s="116"/>
      <c r="W1171" s="116"/>
      <c r="X1171" s="116"/>
      <c r="Y1171" s="116"/>
      <c r="Z1171" s="116"/>
      <c r="AA1171" s="116"/>
      <c r="AB1171" s="116"/>
      <c r="AC1171" s="116"/>
      <c r="AD1171" s="116"/>
      <c r="AE1171" s="116"/>
      <c r="AF1171" s="116"/>
      <c r="AG1171" s="116"/>
      <c r="AH1171" s="116"/>
    </row>
    <row r="1172" spans="1:34" x14ac:dyDescent="0.3">
      <c r="A1172" s="126"/>
      <c r="B1172" s="126"/>
      <c r="C1172" s="126"/>
      <c r="D1172" s="126"/>
      <c r="E1172" s="117"/>
      <c r="F1172" s="117"/>
      <c r="G1172" s="117"/>
      <c r="H1172" s="117"/>
      <c r="I1172" s="117"/>
      <c r="J1172" s="117"/>
      <c r="K1172" s="117"/>
      <c r="L1172" s="117"/>
      <c r="M1172" s="116"/>
      <c r="N1172" s="116"/>
      <c r="O1172" s="116"/>
      <c r="P1172" s="116"/>
      <c r="Q1172" s="116"/>
      <c r="R1172" s="116"/>
      <c r="S1172" s="116"/>
      <c r="T1172" s="116"/>
      <c r="U1172" s="116"/>
      <c r="V1172" s="116"/>
      <c r="W1172" s="116"/>
      <c r="X1172" s="116"/>
      <c r="Y1172" s="116"/>
      <c r="Z1172" s="116"/>
      <c r="AA1172" s="116"/>
      <c r="AB1172" s="116"/>
      <c r="AC1172" s="116"/>
      <c r="AD1172" s="116"/>
      <c r="AE1172" s="116"/>
      <c r="AF1172" s="116"/>
      <c r="AG1172" s="116"/>
      <c r="AH1172" s="116"/>
    </row>
    <row r="1173" spans="1:34" x14ac:dyDescent="0.3">
      <c r="A1173" s="126"/>
      <c r="B1173" s="126"/>
      <c r="C1173" s="126"/>
      <c r="D1173" s="126"/>
      <c r="E1173" s="117"/>
      <c r="F1173" s="117"/>
      <c r="G1173" s="117"/>
      <c r="H1173" s="117"/>
      <c r="I1173" s="117"/>
      <c r="J1173" s="117"/>
      <c r="K1173" s="117"/>
      <c r="L1173" s="117"/>
      <c r="M1173" s="116"/>
      <c r="N1173" s="116"/>
      <c r="O1173" s="116"/>
      <c r="P1173" s="116"/>
      <c r="Q1173" s="116"/>
      <c r="R1173" s="116"/>
      <c r="S1173" s="116"/>
      <c r="T1173" s="116"/>
      <c r="U1173" s="116"/>
      <c r="V1173" s="116"/>
      <c r="W1173" s="116"/>
      <c r="X1173" s="116"/>
      <c r="Y1173" s="116"/>
      <c r="Z1173" s="116"/>
      <c r="AA1173" s="116"/>
      <c r="AB1173" s="116"/>
      <c r="AC1173" s="116"/>
      <c r="AD1173" s="116"/>
      <c r="AE1173" s="116"/>
      <c r="AF1173" s="116"/>
      <c r="AG1173" s="116"/>
      <c r="AH1173" s="116"/>
    </row>
    <row r="1174" spans="1:34" x14ac:dyDescent="0.3">
      <c r="A1174" s="126"/>
      <c r="B1174" s="126"/>
      <c r="C1174" s="126"/>
      <c r="D1174" s="126"/>
      <c r="E1174" s="117"/>
      <c r="F1174" s="117"/>
      <c r="G1174" s="117"/>
      <c r="H1174" s="117"/>
      <c r="I1174" s="117"/>
      <c r="J1174" s="117"/>
      <c r="K1174" s="117"/>
      <c r="L1174" s="117"/>
      <c r="M1174" s="116"/>
      <c r="N1174" s="116"/>
      <c r="O1174" s="116"/>
      <c r="P1174" s="116"/>
      <c r="Q1174" s="116"/>
      <c r="R1174" s="116"/>
      <c r="S1174" s="116"/>
      <c r="T1174" s="116"/>
      <c r="U1174" s="116"/>
      <c r="V1174" s="116"/>
      <c r="W1174" s="116"/>
      <c r="X1174" s="116"/>
      <c r="Y1174" s="116"/>
      <c r="Z1174" s="116"/>
      <c r="AA1174" s="116"/>
      <c r="AB1174" s="116"/>
      <c r="AC1174" s="116"/>
      <c r="AD1174" s="116"/>
      <c r="AE1174" s="116"/>
      <c r="AF1174" s="116"/>
      <c r="AG1174" s="116"/>
      <c r="AH1174" s="116"/>
    </row>
    <row r="1175" spans="1:34" x14ac:dyDescent="0.3">
      <c r="A1175" s="126"/>
      <c r="B1175" s="126"/>
      <c r="C1175" s="126"/>
      <c r="D1175" s="126"/>
      <c r="E1175" s="117"/>
      <c r="F1175" s="117"/>
      <c r="G1175" s="117"/>
      <c r="H1175" s="117"/>
      <c r="I1175" s="117"/>
      <c r="J1175" s="117"/>
      <c r="K1175" s="117"/>
      <c r="L1175" s="117"/>
      <c r="M1175" s="116"/>
      <c r="N1175" s="116"/>
      <c r="O1175" s="116"/>
      <c r="P1175" s="116"/>
      <c r="Q1175" s="116"/>
      <c r="R1175" s="116"/>
      <c r="S1175" s="116"/>
      <c r="T1175" s="116"/>
      <c r="U1175" s="116"/>
      <c r="V1175" s="116"/>
      <c r="W1175" s="116"/>
      <c r="X1175" s="116"/>
      <c r="Y1175" s="116"/>
      <c r="Z1175" s="116"/>
      <c r="AA1175" s="116"/>
      <c r="AB1175" s="116"/>
      <c r="AC1175" s="116"/>
      <c r="AD1175" s="116"/>
      <c r="AE1175" s="116"/>
      <c r="AF1175" s="116"/>
      <c r="AG1175" s="116"/>
      <c r="AH1175" s="116"/>
    </row>
    <row r="1176" spans="1:34" x14ac:dyDescent="0.3">
      <c r="A1176" s="126"/>
      <c r="B1176" s="126"/>
      <c r="C1176" s="126"/>
      <c r="D1176" s="126"/>
      <c r="E1176" s="117"/>
      <c r="F1176" s="117"/>
      <c r="G1176" s="117"/>
      <c r="H1176" s="117"/>
      <c r="I1176" s="117"/>
      <c r="J1176" s="117"/>
      <c r="K1176" s="117"/>
      <c r="L1176" s="117"/>
      <c r="M1176" s="116"/>
      <c r="N1176" s="116"/>
      <c r="O1176" s="116"/>
      <c r="P1176" s="116"/>
      <c r="Q1176" s="116"/>
      <c r="R1176" s="116"/>
      <c r="S1176" s="116"/>
      <c r="T1176" s="116"/>
      <c r="U1176" s="116"/>
      <c r="V1176" s="116"/>
      <c r="W1176" s="116"/>
      <c r="X1176" s="116"/>
      <c r="Y1176" s="116"/>
      <c r="Z1176" s="116"/>
      <c r="AA1176" s="116"/>
      <c r="AB1176" s="116"/>
      <c r="AC1176" s="116"/>
      <c r="AD1176" s="116"/>
      <c r="AE1176" s="116"/>
      <c r="AF1176" s="116"/>
      <c r="AG1176" s="116"/>
      <c r="AH1176" s="116"/>
    </row>
    <row r="1177" spans="1:34" x14ac:dyDescent="0.3">
      <c r="A1177" s="126"/>
      <c r="B1177" s="126"/>
      <c r="C1177" s="126"/>
      <c r="D1177" s="126"/>
      <c r="E1177" s="117"/>
      <c r="F1177" s="117"/>
      <c r="G1177" s="117"/>
      <c r="H1177" s="117"/>
      <c r="I1177" s="117"/>
      <c r="J1177" s="117"/>
      <c r="K1177" s="117"/>
      <c r="L1177" s="117"/>
      <c r="M1177" s="116"/>
      <c r="N1177" s="116"/>
      <c r="O1177" s="116"/>
      <c r="P1177" s="116"/>
      <c r="Q1177" s="116"/>
      <c r="R1177" s="116"/>
      <c r="S1177" s="116"/>
      <c r="T1177" s="116"/>
      <c r="U1177" s="116"/>
      <c r="V1177" s="116"/>
      <c r="W1177" s="116"/>
      <c r="X1177" s="116"/>
      <c r="Y1177" s="116"/>
      <c r="Z1177" s="116"/>
      <c r="AA1177" s="116"/>
      <c r="AB1177" s="116"/>
      <c r="AC1177" s="116"/>
      <c r="AD1177" s="116"/>
      <c r="AE1177" s="116"/>
      <c r="AF1177" s="116"/>
      <c r="AG1177" s="116"/>
      <c r="AH1177" s="116"/>
    </row>
    <row r="1178" spans="1:34" x14ac:dyDescent="0.3">
      <c r="A1178" s="126"/>
      <c r="B1178" s="126"/>
      <c r="C1178" s="126"/>
      <c r="D1178" s="126"/>
      <c r="E1178" s="117"/>
      <c r="F1178" s="117"/>
      <c r="G1178" s="117"/>
      <c r="H1178" s="117"/>
      <c r="I1178" s="117"/>
      <c r="J1178" s="117"/>
      <c r="K1178" s="117"/>
      <c r="L1178" s="117"/>
      <c r="M1178" s="116"/>
      <c r="N1178" s="116"/>
      <c r="O1178" s="116"/>
      <c r="P1178" s="116"/>
      <c r="Q1178" s="116"/>
      <c r="R1178" s="116"/>
      <c r="S1178" s="116"/>
      <c r="T1178" s="116"/>
      <c r="U1178" s="116"/>
      <c r="V1178" s="116"/>
      <c r="W1178" s="116"/>
      <c r="X1178" s="116"/>
      <c r="Y1178" s="116"/>
      <c r="Z1178" s="116"/>
      <c r="AA1178" s="116"/>
      <c r="AB1178" s="116"/>
      <c r="AC1178" s="116"/>
      <c r="AD1178" s="116"/>
      <c r="AE1178" s="116"/>
      <c r="AF1178" s="116"/>
      <c r="AG1178" s="116"/>
      <c r="AH1178" s="116"/>
    </row>
    <row r="1179" spans="1:34" x14ac:dyDescent="0.3">
      <c r="A1179" s="126"/>
      <c r="B1179" s="126"/>
      <c r="C1179" s="126"/>
      <c r="D1179" s="126"/>
      <c r="E1179" s="117"/>
      <c r="F1179" s="117"/>
      <c r="G1179" s="117"/>
      <c r="H1179" s="117"/>
      <c r="I1179" s="117"/>
      <c r="J1179" s="117"/>
      <c r="K1179" s="117"/>
      <c r="L1179" s="117"/>
      <c r="M1179" s="116"/>
      <c r="N1179" s="116"/>
      <c r="O1179" s="116"/>
      <c r="P1179" s="116"/>
      <c r="Q1179" s="116"/>
      <c r="R1179" s="116"/>
      <c r="S1179" s="116"/>
      <c r="T1179" s="116"/>
      <c r="U1179" s="116"/>
      <c r="V1179" s="116"/>
      <c r="W1179" s="116"/>
      <c r="X1179" s="116"/>
      <c r="Y1179" s="116"/>
      <c r="Z1179" s="116"/>
      <c r="AA1179" s="116"/>
      <c r="AB1179" s="116"/>
      <c r="AC1179" s="116"/>
      <c r="AD1179" s="116"/>
      <c r="AE1179" s="116"/>
      <c r="AF1179" s="116"/>
      <c r="AG1179" s="116"/>
      <c r="AH1179" s="116"/>
    </row>
    <row r="1180" spans="1:34" x14ac:dyDescent="0.3">
      <c r="A1180" s="126"/>
      <c r="B1180" s="126"/>
      <c r="C1180" s="126"/>
      <c r="D1180" s="126"/>
      <c r="E1180" s="117"/>
      <c r="F1180" s="117"/>
      <c r="G1180" s="117"/>
      <c r="H1180" s="117"/>
      <c r="I1180" s="117"/>
      <c r="J1180" s="117"/>
      <c r="K1180" s="117"/>
      <c r="L1180" s="117"/>
      <c r="M1180" s="116"/>
      <c r="N1180" s="116"/>
      <c r="O1180" s="116"/>
      <c r="P1180" s="116"/>
      <c r="Q1180" s="116"/>
      <c r="R1180" s="116"/>
      <c r="S1180" s="116"/>
      <c r="T1180" s="116"/>
      <c r="U1180" s="116"/>
      <c r="V1180" s="116"/>
      <c r="W1180" s="116"/>
      <c r="X1180" s="116"/>
      <c r="Y1180" s="116"/>
      <c r="Z1180" s="116"/>
      <c r="AA1180" s="116"/>
      <c r="AB1180" s="116"/>
      <c r="AC1180" s="116"/>
      <c r="AD1180" s="116"/>
      <c r="AE1180" s="116"/>
      <c r="AF1180" s="116"/>
      <c r="AG1180" s="116"/>
      <c r="AH1180" s="116"/>
    </row>
    <row r="1181" spans="1:34" x14ac:dyDescent="0.3">
      <c r="A1181" s="126"/>
      <c r="B1181" s="126"/>
      <c r="C1181" s="126"/>
      <c r="D1181" s="126"/>
      <c r="E1181" s="117"/>
      <c r="F1181" s="117"/>
      <c r="G1181" s="117"/>
      <c r="H1181" s="117"/>
      <c r="I1181" s="117"/>
      <c r="J1181" s="117"/>
      <c r="K1181" s="117"/>
      <c r="L1181" s="117"/>
      <c r="M1181" s="116"/>
      <c r="N1181" s="116"/>
      <c r="O1181" s="116"/>
      <c r="P1181" s="116"/>
      <c r="Q1181" s="116"/>
      <c r="R1181" s="116"/>
      <c r="S1181" s="116"/>
      <c r="T1181" s="116"/>
      <c r="U1181" s="116"/>
      <c r="V1181" s="116"/>
      <c r="W1181" s="116"/>
      <c r="X1181" s="116"/>
      <c r="Y1181" s="116"/>
      <c r="Z1181" s="116"/>
      <c r="AA1181" s="116"/>
      <c r="AB1181" s="116"/>
      <c r="AC1181" s="116"/>
      <c r="AD1181" s="116"/>
      <c r="AE1181" s="116"/>
      <c r="AF1181" s="116"/>
      <c r="AG1181" s="116"/>
      <c r="AH1181" s="116"/>
    </row>
    <row r="1182" spans="1:34" x14ac:dyDescent="0.3">
      <c r="A1182" s="126"/>
      <c r="B1182" s="126"/>
      <c r="C1182" s="126"/>
      <c r="D1182" s="126"/>
      <c r="E1182" s="117"/>
      <c r="F1182" s="117"/>
      <c r="G1182" s="117"/>
      <c r="H1182" s="117"/>
      <c r="I1182" s="117"/>
      <c r="J1182" s="117"/>
      <c r="K1182" s="117"/>
      <c r="L1182" s="117"/>
      <c r="M1182" s="116"/>
      <c r="N1182" s="116"/>
      <c r="O1182" s="116"/>
      <c r="P1182" s="116"/>
      <c r="Q1182" s="116"/>
      <c r="R1182" s="116"/>
      <c r="S1182" s="116"/>
      <c r="T1182" s="116"/>
      <c r="U1182" s="116"/>
      <c r="V1182" s="116"/>
      <c r="W1182" s="116"/>
      <c r="X1182" s="116"/>
      <c r="Y1182" s="116"/>
      <c r="Z1182" s="116"/>
      <c r="AA1182" s="116"/>
      <c r="AB1182" s="116"/>
      <c r="AC1182" s="116"/>
      <c r="AD1182" s="116"/>
      <c r="AE1182" s="116"/>
      <c r="AF1182" s="116"/>
      <c r="AG1182" s="116"/>
      <c r="AH1182" s="116"/>
    </row>
    <row r="1183" spans="1:34" x14ac:dyDescent="0.3">
      <c r="A1183" s="126"/>
      <c r="B1183" s="126"/>
      <c r="C1183" s="126"/>
      <c r="D1183" s="126"/>
      <c r="E1183" s="117"/>
      <c r="F1183" s="117"/>
      <c r="G1183" s="117"/>
      <c r="H1183" s="117"/>
      <c r="I1183" s="117"/>
      <c r="J1183" s="117"/>
      <c r="K1183" s="117"/>
      <c r="L1183" s="117"/>
      <c r="M1183" s="116"/>
      <c r="N1183" s="116"/>
      <c r="O1183" s="116"/>
      <c r="P1183" s="116"/>
      <c r="Q1183" s="116"/>
      <c r="R1183" s="116"/>
      <c r="S1183" s="116"/>
      <c r="T1183" s="116"/>
      <c r="U1183" s="116"/>
      <c r="V1183" s="116"/>
      <c r="W1183" s="116"/>
      <c r="X1183" s="116"/>
      <c r="Y1183" s="116"/>
      <c r="Z1183" s="116"/>
      <c r="AA1183" s="116"/>
      <c r="AB1183" s="116"/>
      <c r="AC1183" s="116"/>
      <c r="AD1183" s="116"/>
      <c r="AE1183" s="116"/>
      <c r="AF1183" s="116"/>
      <c r="AG1183" s="116"/>
      <c r="AH1183" s="116"/>
    </row>
    <row r="1184" spans="1:34" x14ac:dyDescent="0.3">
      <c r="A1184" s="126"/>
      <c r="B1184" s="126"/>
      <c r="C1184" s="126"/>
      <c r="D1184" s="126"/>
      <c r="E1184" s="117"/>
      <c r="F1184" s="117"/>
      <c r="G1184" s="117"/>
      <c r="H1184" s="117"/>
      <c r="I1184" s="117"/>
      <c r="J1184" s="117"/>
      <c r="K1184" s="117"/>
      <c r="L1184" s="117"/>
      <c r="M1184" s="116"/>
      <c r="N1184" s="116"/>
      <c r="O1184" s="116"/>
      <c r="P1184" s="116"/>
      <c r="Q1184" s="116"/>
      <c r="R1184" s="116"/>
      <c r="S1184" s="116"/>
      <c r="T1184" s="116"/>
      <c r="U1184" s="116"/>
      <c r="V1184" s="116"/>
      <c r="W1184" s="116"/>
      <c r="X1184" s="116"/>
      <c r="Y1184" s="116"/>
      <c r="Z1184" s="116"/>
      <c r="AA1184" s="116"/>
      <c r="AB1184" s="116"/>
      <c r="AC1184" s="116"/>
      <c r="AD1184" s="116"/>
      <c r="AE1184" s="116"/>
      <c r="AF1184" s="116"/>
      <c r="AG1184" s="116"/>
      <c r="AH1184" s="116"/>
    </row>
    <row r="1185" spans="1:34" x14ac:dyDescent="0.3">
      <c r="A1185" s="126"/>
      <c r="B1185" s="126"/>
      <c r="C1185" s="126"/>
      <c r="D1185" s="126"/>
      <c r="E1185" s="117"/>
      <c r="F1185" s="117"/>
      <c r="G1185" s="117"/>
      <c r="H1185" s="117"/>
      <c r="I1185" s="117"/>
      <c r="J1185" s="117"/>
      <c r="K1185" s="117"/>
      <c r="L1185" s="117"/>
      <c r="M1185" s="116"/>
      <c r="N1185" s="116"/>
      <c r="O1185" s="116"/>
      <c r="P1185" s="116"/>
      <c r="Q1185" s="116"/>
      <c r="R1185" s="116"/>
      <c r="S1185" s="116"/>
      <c r="T1185" s="116"/>
      <c r="U1185" s="116"/>
      <c r="V1185" s="116"/>
      <c r="W1185" s="116"/>
      <c r="X1185" s="116"/>
      <c r="Y1185" s="116"/>
      <c r="Z1185" s="116"/>
      <c r="AA1185" s="116"/>
      <c r="AB1185" s="116"/>
      <c r="AC1185" s="116"/>
      <c r="AD1185" s="116"/>
      <c r="AE1185" s="116"/>
      <c r="AF1185" s="116"/>
      <c r="AG1185" s="116"/>
      <c r="AH1185" s="116"/>
    </row>
    <row r="1186" spans="1:34" x14ac:dyDescent="0.3">
      <c r="A1186" s="126"/>
      <c r="B1186" s="126"/>
      <c r="C1186" s="126"/>
      <c r="D1186" s="126"/>
      <c r="E1186" s="117"/>
      <c r="F1186" s="117"/>
      <c r="G1186" s="117"/>
      <c r="H1186" s="117"/>
      <c r="I1186" s="117"/>
      <c r="J1186" s="117"/>
      <c r="K1186" s="117"/>
      <c r="L1186" s="117"/>
      <c r="M1186" s="116"/>
      <c r="N1186" s="116"/>
      <c r="O1186" s="116"/>
      <c r="P1186" s="116"/>
      <c r="Q1186" s="116"/>
      <c r="R1186" s="116"/>
      <c r="S1186" s="116"/>
      <c r="T1186" s="116"/>
      <c r="U1186" s="116"/>
      <c r="V1186" s="116"/>
      <c r="W1186" s="116"/>
      <c r="X1186" s="116"/>
      <c r="Y1186" s="116"/>
      <c r="Z1186" s="116"/>
      <c r="AA1186" s="116"/>
      <c r="AB1186" s="116"/>
      <c r="AC1186" s="116"/>
      <c r="AD1186" s="116"/>
      <c r="AE1186" s="116"/>
      <c r="AF1186" s="116"/>
      <c r="AG1186" s="116"/>
      <c r="AH1186" s="116"/>
    </row>
    <row r="1187" spans="1:34" x14ac:dyDescent="0.3">
      <c r="A1187" s="126"/>
      <c r="B1187" s="126"/>
      <c r="C1187" s="126"/>
      <c r="D1187" s="126"/>
      <c r="E1187" s="117"/>
      <c r="F1187" s="117"/>
      <c r="G1187" s="117"/>
      <c r="H1187" s="117"/>
      <c r="I1187" s="117"/>
      <c r="J1187" s="117"/>
      <c r="K1187" s="117"/>
      <c r="L1187" s="117"/>
      <c r="M1187" s="116"/>
      <c r="N1187" s="116"/>
      <c r="O1187" s="116"/>
      <c r="P1187" s="116"/>
      <c r="Q1187" s="116"/>
      <c r="R1187" s="116"/>
      <c r="S1187" s="116"/>
      <c r="T1187" s="116"/>
      <c r="U1187" s="116"/>
      <c r="V1187" s="116"/>
      <c r="W1187" s="116"/>
      <c r="X1187" s="116"/>
      <c r="Y1187" s="116"/>
      <c r="Z1187" s="116"/>
      <c r="AA1187" s="116"/>
      <c r="AB1187" s="116"/>
      <c r="AC1187" s="116"/>
      <c r="AD1187" s="116"/>
      <c r="AE1187" s="116"/>
      <c r="AF1187" s="116"/>
      <c r="AG1187" s="116"/>
      <c r="AH1187" s="116"/>
    </row>
    <row r="1188" spans="1:34" x14ac:dyDescent="0.3">
      <c r="A1188" s="126"/>
      <c r="B1188" s="126"/>
      <c r="C1188" s="126"/>
      <c r="D1188" s="126"/>
      <c r="E1188" s="117"/>
      <c r="F1188" s="117"/>
      <c r="G1188" s="117"/>
      <c r="H1188" s="117"/>
      <c r="I1188" s="117"/>
      <c r="J1188" s="117"/>
      <c r="K1188" s="117"/>
      <c r="L1188" s="117"/>
      <c r="M1188" s="116"/>
      <c r="N1188" s="116"/>
      <c r="O1188" s="116"/>
      <c r="P1188" s="116"/>
      <c r="Q1188" s="116"/>
      <c r="R1188" s="116"/>
      <c r="S1188" s="116"/>
      <c r="T1188" s="116"/>
      <c r="U1188" s="116"/>
      <c r="V1188" s="116"/>
      <c r="W1188" s="116"/>
      <c r="X1188" s="116"/>
      <c r="Y1188" s="116"/>
      <c r="Z1188" s="116"/>
      <c r="AA1188" s="116"/>
      <c r="AB1188" s="116"/>
      <c r="AC1188" s="116"/>
      <c r="AD1188" s="116"/>
      <c r="AE1188" s="116"/>
      <c r="AF1188" s="116"/>
      <c r="AG1188" s="116"/>
      <c r="AH1188" s="116"/>
    </row>
    <row r="1189" spans="1:34" x14ac:dyDescent="0.3">
      <c r="A1189" s="126"/>
      <c r="B1189" s="126"/>
      <c r="C1189" s="126"/>
      <c r="D1189" s="126"/>
      <c r="E1189" s="117"/>
      <c r="F1189" s="117"/>
      <c r="G1189" s="117"/>
      <c r="H1189" s="117"/>
      <c r="I1189" s="117"/>
      <c r="J1189" s="117"/>
      <c r="K1189" s="117"/>
      <c r="L1189" s="117"/>
      <c r="M1189" s="116"/>
      <c r="N1189" s="116"/>
      <c r="O1189" s="116"/>
      <c r="P1189" s="116"/>
      <c r="Q1189" s="116"/>
      <c r="R1189" s="116"/>
      <c r="S1189" s="116"/>
      <c r="T1189" s="116"/>
      <c r="U1189" s="116"/>
      <c r="V1189" s="116"/>
      <c r="W1189" s="116"/>
      <c r="X1189" s="116"/>
      <c r="Y1189" s="116"/>
      <c r="Z1189" s="116"/>
      <c r="AA1189" s="116"/>
      <c r="AB1189" s="116"/>
      <c r="AC1189" s="116"/>
      <c r="AD1189" s="116"/>
      <c r="AE1189" s="116"/>
      <c r="AF1189" s="116"/>
      <c r="AG1189" s="116"/>
      <c r="AH1189" s="116"/>
    </row>
    <row r="1190" spans="1:34" x14ac:dyDescent="0.3">
      <c r="A1190" s="126"/>
      <c r="B1190" s="126"/>
      <c r="C1190" s="126"/>
      <c r="D1190" s="126"/>
      <c r="E1190" s="117"/>
      <c r="F1190" s="117"/>
      <c r="G1190" s="117"/>
      <c r="H1190" s="117"/>
      <c r="I1190" s="117"/>
      <c r="J1190" s="117"/>
      <c r="K1190" s="117"/>
      <c r="L1190" s="117"/>
      <c r="M1190" s="116"/>
      <c r="N1190" s="116"/>
      <c r="O1190" s="116"/>
      <c r="P1190" s="116"/>
      <c r="Q1190" s="116"/>
      <c r="R1190" s="116"/>
      <c r="S1190" s="116"/>
      <c r="T1190" s="116"/>
      <c r="U1190" s="116"/>
      <c r="V1190" s="116"/>
      <c r="W1190" s="116"/>
      <c r="X1190" s="116"/>
      <c r="Y1190" s="116"/>
      <c r="Z1190" s="116"/>
      <c r="AA1190" s="116"/>
      <c r="AB1190" s="116"/>
      <c r="AC1190" s="116"/>
      <c r="AD1190" s="116"/>
      <c r="AE1190" s="116"/>
      <c r="AF1190" s="116"/>
      <c r="AG1190" s="116"/>
      <c r="AH1190" s="116"/>
    </row>
    <row r="1191" spans="1:34" x14ac:dyDescent="0.3">
      <c r="A1191" s="126"/>
      <c r="B1191" s="126"/>
      <c r="C1191" s="126"/>
      <c r="D1191" s="126"/>
      <c r="E1191" s="117"/>
      <c r="F1191" s="117"/>
      <c r="G1191" s="117"/>
      <c r="H1191" s="117"/>
      <c r="I1191" s="117"/>
      <c r="J1191" s="117"/>
      <c r="K1191" s="117"/>
      <c r="L1191" s="117"/>
      <c r="M1191" s="116"/>
      <c r="N1191" s="116"/>
      <c r="O1191" s="116"/>
      <c r="P1191" s="116"/>
      <c r="Q1191" s="116"/>
      <c r="R1191" s="116"/>
      <c r="S1191" s="116"/>
      <c r="T1191" s="116"/>
      <c r="U1191" s="116"/>
      <c r="V1191" s="116"/>
      <c r="W1191" s="116"/>
      <c r="X1191" s="116"/>
      <c r="Y1191" s="116"/>
      <c r="Z1191" s="116"/>
      <c r="AA1191" s="116"/>
      <c r="AB1191" s="116"/>
      <c r="AC1191" s="116"/>
      <c r="AD1191" s="116"/>
      <c r="AE1191" s="116"/>
      <c r="AF1191" s="116"/>
      <c r="AG1191" s="116"/>
      <c r="AH1191" s="116"/>
    </row>
    <row r="1192" spans="1:34" x14ac:dyDescent="0.3">
      <c r="A1192" s="126"/>
      <c r="B1192" s="126"/>
      <c r="C1192" s="126"/>
      <c r="D1192" s="126"/>
      <c r="E1192" s="117"/>
      <c r="F1192" s="117"/>
      <c r="G1192" s="117"/>
      <c r="H1192" s="117"/>
      <c r="I1192" s="117"/>
      <c r="J1192" s="117"/>
      <c r="K1192" s="117"/>
      <c r="L1192" s="117"/>
      <c r="M1192" s="116"/>
      <c r="N1192" s="116"/>
      <c r="O1192" s="116"/>
      <c r="P1192" s="116"/>
      <c r="Q1192" s="116"/>
      <c r="R1192" s="116"/>
      <c r="S1192" s="116"/>
      <c r="T1192" s="116"/>
      <c r="U1192" s="116"/>
      <c r="V1192" s="116"/>
      <c r="W1192" s="116"/>
      <c r="X1192" s="116"/>
      <c r="Y1192" s="116"/>
      <c r="Z1192" s="116"/>
      <c r="AA1192" s="116"/>
      <c r="AB1192" s="116"/>
      <c r="AC1192" s="116"/>
      <c r="AD1192" s="116"/>
      <c r="AE1192" s="116"/>
      <c r="AF1192" s="116"/>
      <c r="AG1192" s="116"/>
      <c r="AH1192" s="116"/>
    </row>
    <row r="1193" spans="1:34" x14ac:dyDescent="0.3">
      <c r="A1193" s="126"/>
      <c r="B1193" s="126"/>
      <c r="C1193" s="126"/>
      <c r="D1193" s="126"/>
      <c r="E1193" s="117"/>
      <c r="F1193" s="117"/>
      <c r="G1193" s="117"/>
      <c r="H1193" s="117"/>
      <c r="I1193" s="117"/>
      <c r="J1193" s="117"/>
      <c r="K1193" s="117"/>
      <c r="L1193" s="117"/>
      <c r="M1193" s="116"/>
      <c r="N1193" s="116"/>
      <c r="O1193" s="116"/>
      <c r="P1193" s="116"/>
      <c r="Q1193" s="116"/>
      <c r="R1193" s="116"/>
      <c r="S1193" s="116"/>
      <c r="T1193" s="116"/>
      <c r="U1193" s="116"/>
      <c r="V1193" s="116"/>
      <c r="W1193" s="116"/>
      <c r="X1193" s="116"/>
      <c r="Y1193" s="116"/>
      <c r="Z1193" s="116"/>
      <c r="AA1193" s="116"/>
      <c r="AB1193" s="116"/>
      <c r="AC1193" s="116"/>
      <c r="AD1193" s="116"/>
      <c r="AE1193" s="116"/>
      <c r="AF1193" s="116"/>
      <c r="AG1193" s="116"/>
      <c r="AH1193" s="116"/>
    </row>
    <row r="1194" spans="1:34" x14ac:dyDescent="0.3">
      <c r="A1194" s="126"/>
      <c r="B1194" s="126"/>
      <c r="C1194" s="126"/>
      <c r="D1194" s="126"/>
      <c r="E1194" s="117"/>
      <c r="F1194" s="117"/>
      <c r="G1194" s="117"/>
      <c r="H1194" s="117"/>
      <c r="I1194" s="117"/>
      <c r="J1194" s="117"/>
      <c r="K1194" s="117"/>
      <c r="L1194" s="117"/>
      <c r="M1194" s="116"/>
      <c r="N1194" s="116"/>
      <c r="O1194" s="116"/>
      <c r="P1194" s="116"/>
      <c r="Q1194" s="116"/>
      <c r="R1194" s="116"/>
      <c r="S1194" s="116"/>
      <c r="T1194" s="116"/>
      <c r="U1194" s="116"/>
      <c r="V1194" s="116"/>
      <c r="W1194" s="116"/>
      <c r="X1194" s="116"/>
      <c r="Y1194" s="116"/>
      <c r="Z1194" s="116"/>
      <c r="AA1194" s="116"/>
      <c r="AB1194" s="116"/>
      <c r="AC1194" s="116"/>
      <c r="AD1194" s="116"/>
      <c r="AE1194" s="116"/>
      <c r="AF1194" s="116"/>
      <c r="AG1194" s="116"/>
      <c r="AH1194" s="116"/>
    </row>
    <row r="1195" spans="1:34" x14ac:dyDescent="0.3">
      <c r="A1195" s="126"/>
      <c r="B1195" s="126"/>
      <c r="C1195" s="126"/>
      <c r="D1195" s="126"/>
      <c r="E1195" s="117"/>
      <c r="F1195" s="117"/>
      <c r="G1195" s="117"/>
      <c r="H1195" s="117"/>
      <c r="I1195" s="117"/>
      <c r="J1195" s="117"/>
      <c r="K1195" s="117"/>
      <c r="L1195" s="117"/>
      <c r="M1195" s="116"/>
      <c r="N1195" s="116"/>
      <c r="O1195" s="116"/>
      <c r="P1195" s="116"/>
      <c r="Q1195" s="116"/>
      <c r="R1195" s="116"/>
      <c r="S1195" s="116"/>
      <c r="T1195" s="116"/>
      <c r="U1195" s="116"/>
      <c r="V1195" s="116"/>
      <c r="W1195" s="116"/>
      <c r="X1195" s="116"/>
      <c r="Y1195" s="116"/>
      <c r="Z1195" s="116"/>
      <c r="AA1195" s="116"/>
      <c r="AB1195" s="116"/>
      <c r="AC1195" s="116"/>
      <c r="AD1195" s="116"/>
      <c r="AE1195" s="116"/>
      <c r="AF1195" s="116"/>
      <c r="AG1195" s="116"/>
      <c r="AH1195" s="116"/>
    </row>
    <row r="1196" spans="1:34" x14ac:dyDescent="0.3">
      <c r="A1196" s="126"/>
      <c r="B1196" s="126"/>
      <c r="C1196" s="126"/>
      <c r="D1196" s="126"/>
      <c r="E1196" s="117"/>
      <c r="F1196" s="117"/>
      <c r="G1196" s="117"/>
      <c r="H1196" s="117"/>
      <c r="I1196" s="117"/>
      <c r="J1196" s="117"/>
      <c r="K1196" s="117"/>
      <c r="L1196" s="117"/>
      <c r="M1196" s="116"/>
      <c r="N1196" s="116"/>
      <c r="O1196" s="116"/>
      <c r="P1196" s="116"/>
      <c r="Q1196" s="116"/>
      <c r="R1196" s="116"/>
      <c r="S1196" s="116"/>
      <c r="T1196" s="116"/>
      <c r="U1196" s="116"/>
      <c r="V1196" s="116"/>
      <c r="W1196" s="116"/>
      <c r="X1196" s="116"/>
      <c r="Y1196" s="116"/>
      <c r="Z1196" s="116"/>
      <c r="AA1196" s="116"/>
      <c r="AB1196" s="116"/>
      <c r="AC1196" s="116"/>
      <c r="AD1196" s="116"/>
      <c r="AE1196" s="116"/>
      <c r="AF1196" s="116"/>
      <c r="AG1196" s="116"/>
      <c r="AH1196" s="116"/>
    </row>
    <row r="1197" spans="1:34" x14ac:dyDescent="0.3">
      <c r="A1197" s="126"/>
      <c r="B1197" s="126"/>
      <c r="C1197" s="126"/>
      <c r="D1197" s="126"/>
      <c r="E1197" s="117"/>
      <c r="F1197" s="117"/>
      <c r="G1197" s="117"/>
      <c r="H1197" s="117"/>
      <c r="I1197" s="117"/>
      <c r="J1197" s="117"/>
      <c r="K1197" s="117"/>
      <c r="L1197" s="117"/>
      <c r="M1197" s="116"/>
      <c r="N1197" s="116"/>
      <c r="O1197" s="116"/>
      <c r="P1197" s="116"/>
      <c r="Q1197" s="116"/>
      <c r="R1197" s="116"/>
      <c r="S1197" s="116"/>
      <c r="T1197" s="116"/>
      <c r="U1197" s="116"/>
      <c r="V1197" s="116"/>
      <c r="W1197" s="116"/>
      <c r="X1197" s="116"/>
      <c r="Y1197" s="116"/>
      <c r="Z1197" s="116"/>
      <c r="AA1197" s="116"/>
      <c r="AB1197" s="116"/>
      <c r="AC1197" s="116"/>
      <c r="AD1197" s="116"/>
      <c r="AE1197" s="116"/>
      <c r="AF1197" s="116"/>
      <c r="AG1197" s="116"/>
      <c r="AH1197" s="116"/>
    </row>
    <row r="1198" spans="1:34" x14ac:dyDescent="0.3">
      <c r="A1198" s="126"/>
      <c r="B1198" s="126"/>
      <c r="C1198" s="126"/>
      <c r="D1198" s="126"/>
      <c r="E1198" s="117"/>
      <c r="F1198" s="117"/>
      <c r="G1198" s="117"/>
      <c r="H1198" s="117"/>
      <c r="I1198" s="117"/>
      <c r="J1198" s="117"/>
      <c r="K1198" s="117"/>
      <c r="L1198" s="117"/>
      <c r="M1198" s="116"/>
      <c r="N1198" s="116"/>
      <c r="O1198" s="116"/>
      <c r="P1198" s="116"/>
      <c r="Q1198" s="116"/>
      <c r="R1198" s="116"/>
      <c r="S1198" s="116"/>
      <c r="T1198" s="116"/>
      <c r="U1198" s="116"/>
      <c r="V1198" s="116"/>
      <c r="W1198" s="116"/>
      <c r="X1198" s="116"/>
      <c r="Y1198" s="116"/>
      <c r="Z1198" s="116"/>
      <c r="AA1198" s="116"/>
      <c r="AB1198" s="116"/>
      <c r="AC1198" s="116"/>
      <c r="AD1198" s="116"/>
      <c r="AE1198" s="116"/>
      <c r="AF1198" s="116"/>
      <c r="AG1198" s="116"/>
      <c r="AH1198" s="116"/>
    </row>
    <row r="1199" spans="1:34" x14ac:dyDescent="0.3">
      <c r="A1199" s="126"/>
      <c r="B1199" s="126"/>
      <c r="C1199" s="126"/>
      <c r="D1199" s="126"/>
      <c r="E1199" s="117"/>
      <c r="F1199" s="117"/>
      <c r="G1199" s="117"/>
      <c r="H1199" s="117"/>
      <c r="I1199" s="117"/>
      <c r="J1199" s="117"/>
      <c r="K1199" s="117"/>
      <c r="L1199" s="117"/>
      <c r="M1199" s="116"/>
      <c r="N1199" s="116"/>
      <c r="O1199" s="116"/>
      <c r="P1199" s="116"/>
      <c r="Q1199" s="116"/>
      <c r="R1199" s="116"/>
      <c r="S1199" s="116"/>
      <c r="T1199" s="116"/>
      <c r="U1199" s="116"/>
      <c r="V1199" s="116"/>
      <c r="W1199" s="116"/>
      <c r="X1199" s="116"/>
      <c r="Y1199" s="116"/>
      <c r="Z1199" s="116"/>
      <c r="AA1199" s="116"/>
      <c r="AB1199" s="116"/>
      <c r="AC1199" s="116"/>
      <c r="AD1199" s="116"/>
      <c r="AE1199" s="116"/>
      <c r="AF1199" s="116"/>
      <c r="AG1199" s="116"/>
      <c r="AH1199" s="116"/>
    </row>
    <row r="1200" spans="1:34" x14ac:dyDescent="0.3">
      <c r="A1200" s="126"/>
      <c r="B1200" s="126"/>
      <c r="C1200" s="126"/>
      <c r="D1200" s="126"/>
      <c r="E1200" s="117"/>
      <c r="F1200" s="117"/>
      <c r="G1200" s="117"/>
      <c r="H1200" s="117"/>
      <c r="I1200" s="117"/>
      <c r="J1200" s="117"/>
      <c r="K1200" s="117"/>
      <c r="L1200" s="117"/>
      <c r="M1200" s="116"/>
      <c r="N1200" s="116"/>
      <c r="O1200" s="116"/>
      <c r="P1200" s="116"/>
      <c r="Q1200" s="116"/>
      <c r="R1200" s="116"/>
      <c r="S1200" s="116"/>
      <c r="T1200" s="116"/>
      <c r="U1200" s="116"/>
      <c r="V1200" s="116"/>
      <c r="W1200" s="116"/>
      <c r="X1200" s="116"/>
      <c r="Y1200" s="116"/>
      <c r="Z1200" s="116"/>
      <c r="AA1200" s="116"/>
      <c r="AB1200" s="116"/>
      <c r="AC1200" s="116"/>
      <c r="AD1200" s="116"/>
      <c r="AE1200" s="116"/>
      <c r="AF1200" s="116"/>
      <c r="AG1200" s="116"/>
      <c r="AH1200" s="116"/>
    </row>
    <row r="1201" spans="1:34" x14ac:dyDescent="0.3">
      <c r="A1201" s="126"/>
      <c r="B1201" s="126"/>
      <c r="C1201" s="126"/>
      <c r="D1201" s="126"/>
      <c r="E1201" s="117"/>
      <c r="F1201" s="117"/>
      <c r="G1201" s="117"/>
      <c r="H1201" s="117"/>
      <c r="I1201" s="117"/>
      <c r="J1201" s="117"/>
      <c r="K1201" s="117"/>
      <c r="L1201" s="117"/>
      <c r="M1201" s="116"/>
      <c r="N1201" s="116"/>
      <c r="O1201" s="116"/>
      <c r="P1201" s="116"/>
      <c r="Q1201" s="116"/>
      <c r="R1201" s="116"/>
      <c r="S1201" s="116"/>
      <c r="T1201" s="116"/>
      <c r="U1201" s="116"/>
      <c r="V1201" s="116"/>
      <c r="W1201" s="116"/>
      <c r="X1201" s="116"/>
      <c r="Y1201" s="116"/>
      <c r="Z1201" s="116"/>
      <c r="AA1201" s="116"/>
      <c r="AB1201" s="116"/>
      <c r="AC1201" s="116"/>
      <c r="AD1201" s="116"/>
      <c r="AE1201" s="116"/>
      <c r="AF1201" s="116"/>
      <c r="AG1201" s="116"/>
      <c r="AH1201" s="116"/>
    </row>
    <row r="1202" spans="1:34" x14ac:dyDescent="0.3">
      <c r="A1202" s="126"/>
      <c r="B1202" s="126"/>
      <c r="C1202" s="126"/>
      <c r="D1202" s="126"/>
      <c r="E1202" s="117"/>
      <c r="F1202" s="117"/>
      <c r="G1202" s="117"/>
      <c r="H1202" s="117"/>
      <c r="I1202" s="117"/>
      <c r="J1202" s="117"/>
      <c r="K1202" s="117"/>
      <c r="L1202" s="117"/>
      <c r="M1202" s="116"/>
      <c r="N1202" s="116"/>
      <c r="O1202" s="116"/>
      <c r="P1202" s="116"/>
      <c r="Q1202" s="116"/>
      <c r="R1202" s="116"/>
      <c r="S1202" s="116"/>
      <c r="T1202" s="116"/>
      <c r="U1202" s="116"/>
      <c r="V1202" s="116"/>
      <c r="W1202" s="116"/>
      <c r="X1202" s="116"/>
      <c r="Y1202" s="116"/>
      <c r="Z1202" s="116"/>
      <c r="AA1202" s="116"/>
      <c r="AB1202" s="116"/>
      <c r="AC1202" s="116"/>
      <c r="AD1202" s="116"/>
      <c r="AE1202" s="116"/>
      <c r="AF1202" s="116"/>
      <c r="AG1202" s="116"/>
      <c r="AH1202" s="116"/>
    </row>
    <row r="1203" spans="1:34" x14ac:dyDescent="0.3">
      <c r="A1203" s="126"/>
      <c r="B1203" s="126"/>
      <c r="C1203" s="126"/>
      <c r="D1203" s="126"/>
      <c r="E1203" s="117"/>
      <c r="F1203" s="117"/>
      <c r="G1203" s="117"/>
      <c r="H1203" s="117"/>
      <c r="I1203" s="117"/>
      <c r="J1203" s="117"/>
      <c r="K1203" s="117"/>
      <c r="L1203" s="117"/>
      <c r="M1203" s="116"/>
      <c r="N1203" s="116"/>
      <c r="O1203" s="116"/>
      <c r="P1203" s="116"/>
      <c r="Q1203" s="116"/>
      <c r="R1203" s="116"/>
      <c r="S1203" s="116"/>
      <c r="T1203" s="116"/>
      <c r="U1203" s="116"/>
      <c r="V1203" s="116"/>
      <c r="W1203" s="116"/>
      <c r="X1203" s="116"/>
      <c r="Y1203" s="116"/>
      <c r="Z1203" s="116"/>
      <c r="AA1203" s="116"/>
      <c r="AB1203" s="116"/>
      <c r="AC1203" s="116"/>
      <c r="AD1203" s="116"/>
      <c r="AE1203" s="116"/>
      <c r="AF1203" s="116"/>
      <c r="AG1203" s="116"/>
      <c r="AH1203" s="116"/>
    </row>
    <row r="1204" spans="1:34" x14ac:dyDescent="0.3">
      <c r="A1204" s="126"/>
      <c r="B1204" s="126"/>
      <c r="C1204" s="126"/>
      <c r="D1204" s="126"/>
      <c r="E1204" s="117"/>
      <c r="F1204" s="117"/>
      <c r="G1204" s="117"/>
      <c r="H1204" s="117"/>
      <c r="I1204" s="117"/>
      <c r="J1204" s="117"/>
      <c r="K1204" s="117"/>
      <c r="L1204" s="117"/>
      <c r="M1204" s="116"/>
      <c r="N1204" s="116"/>
      <c r="O1204" s="116"/>
      <c r="P1204" s="116"/>
      <c r="Q1204" s="116"/>
      <c r="R1204" s="116"/>
      <c r="S1204" s="116"/>
      <c r="T1204" s="116"/>
      <c r="U1204" s="116"/>
      <c r="V1204" s="116"/>
      <c r="W1204" s="116"/>
      <c r="X1204" s="116"/>
      <c r="Y1204" s="116"/>
      <c r="Z1204" s="116"/>
      <c r="AA1204" s="116"/>
      <c r="AB1204" s="116"/>
      <c r="AC1204" s="116"/>
      <c r="AD1204" s="116"/>
      <c r="AE1204" s="116"/>
      <c r="AF1204" s="116"/>
      <c r="AG1204" s="116"/>
      <c r="AH1204" s="116"/>
    </row>
    <row r="1205" spans="1:34" x14ac:dyDescent="0.3">
      <c r="A1205" s="126"/>
      <c r="B1205" s="126"/>
      <c r="C1205" s="126"/>
      <c r="D1205" s="126"/>
      <c r="E1205" s="117"/>
      <c r="F1205" s="117"/>
      <c r="G1205" s="117"/>
      <c r="H1205" s="117"/>
      <c r="I1205" s="117"/>
      <c r="J1205" s="117"/>
      <c r="K1205" s="117"/>
      <c r="L1205" s="117"/>
      <c r="M1205" s="116"/>
      <c r="N1205" s="116"/>
      <c r="O1205" s="116"/>
      <c r="P1205" s="116"/>
      <c r="Q1205" s="116"/>
      <c r="R1205" s="116"/>
      <c r="S1205" s="116"/>
      <c r="T1205" s="116"/>
      <c r="U1205" s="116"/>
      <c r="V1205" s="116"/>
      <c r="W1205" s="116"/>
      <c r="X1205" s="116"/>
      <c r="Y1205" s="116"/>
      <c r="Z1205" s="116"/>
      <c r="AA1205" s="116"/>
      <c r="AB1205" s="116"/>
      <c r="AC1205" s="116"/>
      <c r="AD1205" s="116"/>
      <c r="AE1205" s="116"/>
      <c r="AF1205" s="116"/>
      <c r="AG1205" s="116"/>
      <c r="AH1205" s="116"/>
    </row>
    <row r="1206" spans="1:34" x14ac:dyDescent="0.3">
      <c r="A1206" s="126"/>
      <c r="B1206" s="126"/>
      <c r="C1206" s="126"/>
      <c r="D1206" s="126"/>
      <c r="E1206" s="117"/>
      <c r="F1206" s="117"/>
      <c r="G1206" s="117"/>
      <c r="H1206" s="117"/>
      <c r="I1206" s="117"/>
      <c r="J1206" s="117"/>
      <c r="K1206" s="117"/>
      <c r="L1206" s="117"/>
      <c r="M1206" s="116"/>
      <c r="N1206" s="116"/>
      <c r="O1206" s="116"/>
      <c r="P1206" s="116"/>
      <c r="Q1206" s="116"/>
      <c r="R1206" s="116"/>
      <c r="S1206" s="116"/>
      <c r="T1206" s="116"/>
      <c r="U1206" s="116"/>
      <c r="V1206" s="116"/>
      <c r="W1206" s="116"/>
      <c r="X1206" s="116"/>
      <c r="Y1206" s="116"/>
      <c r="Z1206" s="116"/>
      <c r="AA1206" s="116"/>
      <c r="AB1206" s="116"/>
      <c r="AC1206" s="116"/>
      <c r="AD1206" s="116"/>
      <c r="AE1206" s="116"/>
      <c r="AF1206" s="116"/>
      <c r="AG1206" s="116"/>
      <c r="AH1206" s="116"/>
    </row>
    <row r="1207" spans="1:34" x14ac:dyDescent="0.3">
      <c r="A1207" s="126"/>
      <c r="B1207" s="126"/>
      <c r="C1207" s="126"/>
      <c r="D1207" s="126"/>
      <c r="E1207" s="117"/>
      <c r="F1207" s="117"/>
      <c r="G1207" s="117"/>
      <c r="H1207" s="117"/>
      <c r="I1207" s="117"/>
      <c r="J1207" s="117"/>
      <c r="K1207" s="117"/>
      <c r="L1207" s="117"/>
      <c r="M1207" s="116"/>
      <c r="N1207" s="116"/>
      <c r="O1207" s="116"/>
      <c r="P1207" s="116"/>
      <c r="Q1207" s="116"/>
      <c r="R1207" s="116"/>
      <c r="S1207" s="116"/>
      <c r="T1207" s="116"/>
      <c r="U1207" s="116"/>
      <c r="V1207" s="116"/>
      <c r="W1207" s="116"/>
      <c r="X1207" s="116"/>
      <c r="Y1207" s="116"/>
      <c r="Z1207" s="116"/>
      <c r="AA1207" s="116"/>
      <c r="AB1207" s="116"/>
      <c r="AC1207" s="116"/>
      <c r="AD1207" s="116"/>
      <c r="AE1207" s="116"/>
      <c r="AF1207" s="116"/>
      <c r="AG1207" s="116"/>
      <c r="AH1207" s="116"/>
    </row>
    <row r="1208" spans="1:34" x14ac:dyDescent="0.3">
      <c r="A1208" s="126"/>
      <c r="B1208" s="126"/>
      <c r="C1208" s="126"/>
      <c r="D1208" s="126"/>
      <c r="E1208" s="117"/>
      <c r="F1208" s="117"/>
      <c r="G1208" s="117"/>
      <c r="H1208" s="117"/>
      <c r="I1208" s="117"/>
      <c r="J1208" s="117"/>
      <c r="K1208" s="117"/>
      <c r="L1208" s="117"/>
      <c r="M1208" s="116"/>
      <c r="N1208" s="116"/>
      <c r="O1208" s="116"/>
      <c r="P1208" s="116"/>
      <c r="Q1208" s="116"/>
      <c r="R1208" s="116"/>
      <c r="S1208" s="116"/>
      <c r="T1208" s="116"/>
      <c r="U1208" s="116"/>
      <c r="V1208" s="116"/>
      <c r="W1208" s="116"/>
      <c r="X1208" s="116"/>
      <c r="Y1208" s="116"/>
      <c r="Z1208" s="116"/>
      <c r="AA1208" s="116"/>
      <c r="AB1208" s="116"/>
      <c r="AC1208" s="116"/>
      <c r="AD1208" s="116"/>
      <c r="AE1208" s="116"/>
      <c r="AF1208" s="116"/>
      <c r="AG1208" s="116"/>
      <c r="AH1208" s="116"/>
    </row>
    <row r="1209" spans="1:34" x14ac:dyDescent="0.3">
      <c r="A1209" s="126"/>
      <c r="B1209" s="126"/>
      <c r="C1209" s="126"/>
      <c r="D1209" s="126"/>
      <c r="E1209" s="117"/>
      <c r="F1209" s="117"/>
      <c r="G1209" s="117"/>
      <c r="H1209" s="117"/>
      <c r="I1209" s="117"/>
      <c r="J1209" s="117"/>
      <c r="K1209" s="117"/>
      <c r="L1209" s="117"/>
      <c r="M1209" s="116"/>
      <c r="N1209" s="116"/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16"/>
      <c r="Y1209" s="116"/>
      <c r="Z1209" s="116"/>
      <c r="AA1209" s="116"/>
      <c r="AB1209" s="116"/>
      <c r="AC1209" s="116"/>
      <c r="AD1209" s="116"/>
      <c r="AE1209" s="116"/>
      <c r="AF1209" s="116"/>
      <c r="AG1209" s="116"/>
      <c r="AH1209" s="116"/>
    </row>
    <row r="1210" spans="1:34" x14ac:dyDescent="0.3">
      <c r="A1210" s="126"/>
      <c r="B1210" s="126"/>
      <c r="C1210" s="126"/>
      <c r="D1210" s="126"/>
      <c r="E1210" s="117"/>
      <c r="F1210" s="117"/>
      <c r="G1210" s="117"/>
      <c r="H1210" s="117"/>
      <c r="I1210" s="117"/>
      <c r="J1210" s="117"/>
      <c r="K1210" s="117"/>
      <c r="L1210" s="117"/>
      <c r="M1210" s="116"/>
      <c r="N1210" s="116"/>
      <c r="O1210" s="116"/>
      <c r="P1210" s="116"/>
      <c r="Q1210" s="116"/>
      <c r="R1210" s="116"/>
      <c r="S1210" s="116"/>
      <c r="T1210" s="116"/>
      <c r="U1210" s="116"/>
      <c r="V1210" s="116"/>
      <c r="W1210" s="116"/>
      <c r="X1210" s="116"/>
      <c r="Y1210" s="116"/>
      <c r="Z1210" s="116"/>
      <c r="AA1210" s="116"/>
      <c r="AB1210" s="116"/>
      <c r="AC1210" s="116"/>
      <c r="AD1210" s="116"/>
      <c r="AE1210" s="116"/>
      <c r="AF1210" s="116"/>
      <c r="AG1210" s="116"/>
      <c r="AH1210" s="116"/>
    </row>
    <row r="1211" spans="1:34" x14ac:dyDescent="0.3">
      <c r="A1211" s="126"/>
      <c r="B1211" s="126"/>
      <c r="C1211" s="126"/>
      <c r="D1211" s="126"/>
      <c r="E1211" s="117"/>
      <c r="F1211" s="117"/>
      <c r="G1211" s="117"/>
      <c r="H1211" s="117"/>
      <c r="I1211" s="117"/>
      <c r="J1211" s="117"/>
      <c r="K1211" s="117"/>
      <c r="L1211" s="117"/>
      <c r="M1211" s="116"/>
      <c r="N1211" s="116"/>
      <c r="O1211" s="116"/>
      <c r="P1211" s="116"/>
      <c r="Q1211" s="116"/>
      <c r="R1211" s="116"/>
      <c r="S1211" s="116"/>
      <c r="T1211" s="116"/>
      <c r="U1211" s="116"/>
      <c r="V1211" s="116"/>
      <c r="W1211" s="116"/>
      <c r="X1211" s="116"/>
      <c r="Y1211" s="116"/>
      <c r="Z1211" s="116"/>
      <c r="AA1211" s="116"/>
      <c r="AB1211" s="116"/>
      <c r="AC1211" s="116"/>
      <c r="AD1211" s="116"/>
      <c r="AE1211" s="116"/>
      <c r="AF1211" s="116"/>
      <c r="AG1211" s="116"/>
      <c r="AH1211" s="116"/>
    </row>
    <row r="1212" spans="1:34" x14ac:dyDescent="0.3">
      <c r="A1212" s="126"/>
      <c r="B1212" s="126"/>
      <c r="C1212" s="126"/>
      <c r="D1212" s="126"/>
      <c r="E1212" s="117"/>
      <c r="F1212" s="117"/>
      <c r="G1212" s="117"/>
      <c r="H1212" s="117"/>
      <c r="I1212" s="117"/>
      <c r="J1212" s="117"/>
      <c r="K1212" s="117"/>
      <c r="L1212" s="117"/>
      <c r="M1212" s="116"/>
      <c r="N1212" s="116"/>
      <c r="O1212" s="116"/>
      <c r="P1212" s="116"/>
      <c r="Q1212" s="116"/>
      <c r="R1212" s="116"/>
      <c r="S1212" s="116"/>
      <c r="T1212" s="116"/>
      <c r="U1212" s="116"/>
      <c r="V1212" s="116"/>
      <c r="W1212" s="116"/>
      <c r="X1212" s="116"/>
      <c r="Y1212" s="116"/>
      <c r="Z1212" s="116"/>
      <c r="AA1212" s="116"/>
      <c r="AB1212" s="116"/>
      <c r="AC1212" s="116"/>
      <c r="AD1212" s="116"/>
      <c r="AE1212" s="116"/>
      <c r="AF1212" s="116"/>
      <c r="AG1212" s="116"/>
      <c r="AH1212" s="116"/>
    </row>
    <row r="1213" spans="1:34" x14ac:dyDescent="0.3">
      <c r="A1213" s="126"/>
      <c r="B1213" s="126"/>
      <c r="C1213" s="126"/>
      <c r="D1213" s="126"/>
      <c r="E1213" s="117"/>
      <c r="F1213" s="117"/>
      <c r="G1213" s="117"/>
      <c r="H1213" s="117"/>
      <c r="I1213" s="117"/>
      <c r="J1213" s="117"/>
      <c r="K1213" s="117"/>
      <c r="L1213" s="117"/>
      <c r="M1213" s="116"/>
      <c r="N1213" s="116"/>
      <c r="O1213" s="116"/>
      <c r="P1213" s="116"/>
      <c r="Q1213" s="116"/>
      <c r="R1213" s="116"/>
      <c r="S1213" s="116"/>
      <c r="T1213" s="116"/>
      <c r="U1213" s="116"/>
      <c r="V1213" s="116"/>
      <c r="W1213" s="116"/>
      <c r="X1213" s="116"/>
      <c r="Y1213" s="116"/>
      <c r="Z1213" s="116"/>
      <c r="AA1213" s="116"/>
      <c r="AB1213" s="116"/>
      <c r="AC1213" s="116"/>
      <c r="AD1213" s="116"/>
      <c r="AE1213" s="116"/>
      <c r="AF1213" s="116"/>
      <c r="AG1213" s="116"/>
      <c r="AH1213" s="116"/>
    </row>
    <row r="1214" spans="1:34" x14ac:dyDescent="0.3">
      <c r="A1214" s="126"/>
      <c r="B1214" s="126"/>
      <c r="C1214" s="126"/>
      <c r="D1214" s="126"/>
      <c r="E1214" s="117"/>
      <c r="F1214" s="117"/>
      <c r="G1214" s="117"/>
      <c r="H1214" s="117"/>
      <c r="I1214" s="117"/>
      <c r="J1214" s="117"/>
      <c r="K1214" s="117"/>
      <c r="L1214" s="117"/>
      <c r="M1214" s="116"/>
      <c r="N1214" s="116"/>
      <c r="O1214" s="116"/>
      <c r="P1214" s="116"/>
      <c r="Q1214" s="116"/>
      <c r="R1214" s="116"/>
      <c r="S1214" s="116"/>
      <c r="T1214" s="116"/>
      <c r="U1214" s="116"/>
      <c r="V1214" s="116"/>
      <c r="W1214" s="116"/>
      <c r="X1214" s="116"/>
      <c r="Y1214" s="116"/>
      <c r="Z1214" s="116"/>
      <c r="AA1214" s="116"/>
      <c r="AB1214" s="116"/>
      <c r="AC1214" s="116"/>
      <c r="AD1214" s="116"/>
      <c r="AE1214" s="116"/>
      <c r="AF1214" s="116"/>
      <c r="AG1214" s="116"/>
      <c r="AH1214" s="116"/>
    </row>
    <row r="1215" spans="1:34" x14ac:dyDescent="0.3">
      <c r="A1215" s="126"/>
      <c r="B1215" s="126"/>
      <c r="C1215" s="126"/>
      <c r="D1215" s="126"/>
      <c r="E1215" s="117"/>
      <c r="F1215" s="117"/>
      <c r="G1215" s="117"/>
      <c r="H1215" s="117"/>
      <c r="I1215" s="117"/>
      <c r="J1215" s="117"/>
      <c r="K1215" s="117"/>
      <c r="L1215" s="117"/>
      <c r="M1215" s="116"/>
      <c r="N1215" s="116"/>
      <c r="O1215" s="116"/>
      <c r="P1215" s="116"/>
      <c r="Q1215" s="116"/>
      <c r="R1215" s="116"/>
      <c r="S1215" s="116"/>
      <c r="T1215" s="116"/>
      <c r="U1215" s="116"/>
      <c r="V1215" s="116"/>
      <c r="W1215" s="116"/>
      <c r="X1215" s="116"/>
      <c r="Y1215" s="116"/>
      <c r="Z1215" s="116"/>
      <c r="AA1215" s="116"/>
      <c r="AB1215" s="116"/>
      <c r="AC1215" s="116"/>
      <c r="AD1215" s="116"/>
      <c r="AE1215" s="116"/>
      <c r="AF1215" s="116"/>
      <c r="AG1215" s="116"/>
      <c r="AH1215" s="116"/>
    </row>
    <row r="1216" spans="1:34" x14ac:dyDescent="0.3">
      <c r="A1216" s="126"/>
      <c r="B1216" s="126"/>
      <c r="C1216" s="126"/>
      <c r="D1216" s="126"/>
      <c r="E1216" s="117"/>
      <c r="F1216" s="117"/>
      <c r="G1216" s="117"/>
      <c r="H1216" s="117"/>
      <c r="I1216" s="117"/>
      <c r="J1216" s="117"/>
      <c r="K1216" s="117"/>
      <c r="L1216" s="117"/>
      <c r="M1216" s="116"/>
      <c r="N1216" s="116"/>
      <c r="O1216" s="116"/>
      <c r="P1216" s="116"/>
      <c r="Q1216" s="116"/>
      <c r="R1216" s="116"/>
      <c r="S1216" s="116"/>
      <c r="T1216" s="116"/>
      <c r="U1216" s="116"/>
      <c r="V1216" s="116"/>
      <c r="W1216" s="116"/>
      <c r="X1216" s="116"/>
      <c r="Y1216" s="116"/>
      <c r="Z1216" s="116"/>
      <c r="AA1216" s="116"/>
      <c r="AB1216" s="116"/>
      <c r="AC1216" s="116"/>
      <c r="AD1216" s="116"/>
      <c r="AE1216" s="116"/>
      <c r="AF1216" s="116"/>
      <c r="AG1216" s="116"/>
      <c r="AH1216" s="116"/>
    </row>
    <row r="1217" spans="1:34" x14ac:dyDescent="0.3">
      <c r="A1217" s="126"/>
      <c r="B1217" s="126"/>
      <c r="C1217" s="126"/>
      <c r="D1217" s="126"/>
      <c r="E1217" s="117"/>
      <c r="F1217" s="117"/>
      <c r="G1217" s="117"/>
      <c r="H1217" s="117"/>
      <c r="I1217" s="117"/>
      <c r="J1217" s="117"/>
      <c r="K1217" s="117"/>
      <c r="L1217" s="117"/>
      <c r="M1217" s="116"/>
      <c r="N1217" s="116"/>
      <c r="O1217" s="116"/>
      <c r="P1217" s="116"/>
      <c r="Q1217" s="116"/>
      <c r="R1217" s="116"/>
      <c r="S1217" s="116"/>
      <c r="T1217" s="116"/>
      <c r="U1217" s="116"/>
      <c r="V1217" s="116"/>
      <c r="W1217" s="116"/>
      <c r="X1217" s="116"/>
      <c r="Y1217" s="116"/>
      <c r="Z1217" s="116"/>
      <c r="AA1217" s="116"/>
      <c r="AB1217" s="116"/>
      <c r="AC1217" s="116"/>
      <c r="AD1217" s="116"/>
      <c r="AE1217" s="116"/>
      <c r="AF1217" s="116"/>
      <c r="AG1217" s="116"/>
      <c r="AH1217" s="116"/>
    </row>
    <row r="1218" spans="1:34" x14ac:dyDescent="0.3">
      <c r="A1218" s="126"/>
      <c r="B1218" s="126"/>
      <c r="C1218" s="126"/>
      <c r="D1218" s="126"/>
      <c r="E1218" s="117"/>
      <c r="F1218" s="117"/>
      <c r="G1218" s="117"/>
      <c r="H1218" s="117"/>
      <c r="I1218" s="117"/>
      <c r="J1218" s="117"/>
      <c r="K1218" s="117"/>
      <c r="L1218" s="117"/>
      <c r="M1218" s="116"/>
      <c r="N1218" s="116"/>
      <c r="O1218" s="116"/>
      <c r="P1218" s="116"/>
      <c r="Q1218" s="116"/>
      <c r="R1218" s="116"/>
      <c r="S1218" s="116"/>
      <c r="T1218" s="116"/>
      <c r="U1218" s="116"/>
      <c r="V1218" s="116"/>
      <c r="W1218" s="116"/>
      <c r="X1218" s="116"/>
      <c r="Y1218" s="116"/>
      <c r="Z1218" s="116"/>
      <c r="AA1218" s="116"/>
      <c r="AB1218" s="116"/>
      <c r="AC1218" s="116"/>
      <c r="AD1218" s="116"/>
      <c r="AE1218" s="116"/>
      <c r="AF1218" s="116"/>
      <c r="AG1218" s="116"/>
      <c r="AH1218" s="116"/>
    </row>
    <row r="1219" spans="1:34" x14ac:dyDescent="0.3">
      <c r="A1219" s="126"/>
      <c r="B1219" s="126"/>
      <c r="C1219" s="126"/>
      <c r="D1219" s="126"/>
      <c r="E1219" s="117"/>
      <c r="F1219" s="117"/>
      <c r="G1219" s="117"/>
      <c r="H1219" s="117"/>
      <c r="I1219" s="117"/>
      <c r="J1219" s="117"/>
      <c r="K1219" s="117"/>
      <c r="L1219" s="117"/>
      <c r="M1219" s="116"/>
      <c r="N1219" s="116"/>
      <c r="O1219" s="116"/>
      <c r="P1219" s="116"/>
      <c r="Q1219" s="116"/>
      <c r="R1219" s="116"/>
      <c r="S1219" s="116"/>
      <c r="T1219" s="116"/>
      <c r="U1219" s="116"/>
      <c r="V1219" s="116"/>
      <c r="W1219" s="116"/>
      <c r="X1219" s="116"/>
      <c r="Y1219" s="116"/>
      <c r="Z1219" s="116"/>
      <c r="AA1219" s="116"/>
      <c r="AB1219" s="116"/>
      <c r="AC1219" s="116"/>
      <c r="AD1219" s="116"/>
      <c r="AE1219" s="116"/>
      <c r="AF1219" s="116"/>
      <c r="AG1219" s="116"/>
      <c r="AH1219" s="116"/>
    </row>
    <row r="1220" spans="1:34" x14ac:dyDescent="0.3">
      <c r="A1220" s="126"/>
      <c r="B1220" s="126"/>
      <c r="C1220" s="126"/>
      <c r="D1220" s="126"/>
      <c r="E1220" s="117"/>
      <c r="F1220" s="117"/>
      <c r="G1220" s="117"/>
      <c r="H1220" s="117"/>
      <c r="I1220" s="117"/>
      <c r="J1220" s="117"/>
      <c r="K1220" s="117"/>
      <c r="L1220" s="117"/>
      <c r="M1220" s="116"/>
      <c r="N1220" s="116"/>
      <c r="O1220" s="116"/>
      <c r="P1220" s="116"/>
      <c r="Q1220" s="116"/>
      <c r="R1220" s="116"/>
      <c r="S1220" s="116"/>
      <c r="T1220" s="116"/>
      <c r="U1220" s="116"/>
      <c r="V1220" s="116"/>
      <c r="W1220" s="116"/>
      <c r="X1220" s="116"/>
      <c r="Y1220" s="116"/>
      <c r="Z1220" s="116"/>
      <c r="AA1220" s="116"/>
      <c r="AB1220" s="116"/>
      <c r="AC1220" s="116"/>
      <c r="AD1220" s="116"/>
      <c r="AE1220" s="116"/>
      <c r="AF1220" s="116"/>
      <c r="AG1220" s="116"/>
      <c r="AH1220" s="116"/>
    </row>
    <row r="1221" spans="1:34" x14ac:dyDescent="0.3">
      <c r="A1221" s="126"/>
      <c r="B1221" s="126"/>
      <c r="C1221" s="126"/>
      <c r="D1221" s="126"/>
      <c r="E1221" s="117"/>
      <c r="F1221" s="117"/>
      <c r="G1221" s="117"/>
      <c r="H1221" s="117"/>
      <c r="I1221" s="117"/>
      <c r="J1221" s="117"/>
      <c r="K1221" s="117"/>
      <c r="L1221" s="117"/>
      <c r="M1221" s="116"/>
      <c r="N1221" s="116"/>
      <c r="O1221" s="116"/>
      <c r="P1221" s="116"/>
      <c r="Q1221" s="116"/>
      <c r="R1221" s="116"/>
      <c r="S1221" s="116"/>
      <c r="T1221" s="116"/>
      <c r="U1221" s="116"/>
      <c r="V1221" s="116"/>
      <c r="W1221" s="116"/>
      <c r="X1221" s="116"/>
      <c r="Y1221" s="116"/>
      <c r="Z1221" s="116"/>
      <c r="AA1221" s="116"/>
      <c r="AB1221" s="116"/>
      <c r="AC1221" s="116"/>
      <c r="AD1221" s="116"/>
      <c r="AE1221" s="116"/>
      <c r="AF1221" s="116"/>
      <c r="AG1221" s="116"/>
      <c r="AH1221" s="116"/>
    </row>
    <row r="1222" spans="1:34" x14ac:dyDescent="0.3">
      <c r="A1222" s="126"/>
      <c r="B1222" s="126"/>
      <c r="C1222" s="126"/>
      <c r="D1222" s="126"/>
      <c r="E1222" s="117"/>
      <c r="F1222" s="117"/>
      <c r="G1222" s="117"/>
      <c r="H1222" s="117"/>
      <c r="I1222" s="117"/>
      <c r="J1222" s="117"/>
      <c r="K1222" s="117"/>
      <c r="L1222" s="117"/>
      <c r="M1222" s="116"/>
      <c r="N1222" s="116"/>
      <c r="O1222" s="116"/>
      <c r="P1222" s="116"/>
      <c r="Q1222" s="116"/>
      <c r="R1222" s="116"/>
      <c r="S1222" s="116"/>
      <c r="T1222" s="116"/>
      <c r="U1222" s="116"/>
      <c r="V1222" s="116"/>
      <c r="W1222" s="116"/>
      <c r="X1222" s="116"/>
      <c r="Y1222" s="116"/>
      <c r="Z1222" s="116"/>
      <c r="AA1222" s="116"/>
      <c r="AB1222" s="116"/>
      <c r="AC1222" s="116"/>
      <c r="AD1222" s="116"/>
      <c r="AE1222" s="116"/>
      <c r="AF1222" s="116"/>
      <c r="AG1222" s="116"/>
      <c r="AH1222" s="116"/>
    </row>
    <row r="1223" spans="1:34" x14ac:dyDescent="0.3">
      <c r="A1223" s="126"/>
      <c r="B1223" s="126"/>
      <c r="C1223" s="126"/>
      <c r="D1223" s="126"/>
      <c r="E1223" s="117"/>
      <c r="F1223" s="117"/>
      <c r="G1223" s="117"/>
      <c r="H1223" s="117"/>
      <c r="I1223" s="117"/>
      <c r="J1223" s="117"/>
      <c r="K1223" s="117"/>
      <c r="L1223" s="117"/>
      <c r="M1223" s="116"/>
      <c r="N1223" s="116"/>
      <c r="O1223" s="116"/>
      <c r="P1223" s="116"/>
      <c r="Q1223" s="116"/>
      <c r="R1223" s="116"/>
      <c r="S1223" s="116"/>
      <c r="T1223" s="116"/>
      <c r="U1223" s="116"/>
      <c r="V1223" s="116"/>
      <c r="W1223" s="116"/>
      <c r="X1223" s="116"/>
      <c r="Y1223" s="116"/>
      <c r="Z1223" s="116"/>
      <c r="AA1223" s="116"/>
      <c r="AB1223" s="116"/>
      <c r="AC1223" s="116"/>
      <c r="AD1223" s="116"/>
      <c r="AE1223" s="116"/>
      <c r="AF1223" s="116"/>
      <c r="AG1223" s="116"/>
      <c r="AH1223" s="116"/>
    </row>
    <row r="1224" spans="1:34" x14ac:dyDescent="0.3">
      <c r="A1224" s="126"/>
      <c r="B1224" s="126"/>
      <c r="C1224" s="126"/>
      <c r="D1224" s="126"/>
      <c r="E1224" s="117"/>
      <c r="F1224" s="117"/>
      <c r="G1224" s="117"/>
      <c r="H1224" s="117"/>
      <c r="I1224" s="117"/>
      <c r="J1224" s="117"/>
      <c r="K1224" s="117"/>
      <c r="L1224" s="117"/>
      <c r="M1224" s="116"/>
      <c r="N1224" s="116"/>
      <c r="O1224" s="116"/>
      <c r="P1224" s="116"/>
      <c r="Q1224" s="116"/>
      <c r="R1224" s="116"/>
      <c r="S1224" s="116"/>
      <c r="T1224" s="116"/>
      <c r="U1224" s="116"/>
      <c r="V1224" s="116"/>
      <c r="W1224" s="116"/>
      <c r="X1224" s="116"/>
      <c r="Y1224" s="116"/>
      <c r="Z1224" s="116"/>
      <c r="AA1224" s="116"/>
      <c r="AB1224" s="116"/>
      <c r="AC1224" s="116"/>
      <c r="AD1224" s="116"/>
      <c r="AE1224" s="116"/>
      <c r="AF1224" s="116"/>
      <c r="AG1224" s="116"/>
      <c r="AH1224" s="116"/>
    </row>
    <row r="1225" spans="1:34" x14ac:dyDescent="0.3">
      <c r="A1225" s="126"/>
      <c r="B1225" s="126"/>
      <c r="C1225" s="126"/>
      <c r="D1225" s="126"/>
      <c r="E1225" s="117"/>
      <c r="F1225" s="117"/>
      <c r="G1225" s="117"/>
      <c r="H1225" s="117"/>
      <c r="I1225" s="117"/>
      <c r="J1225" s="117"/>
      <c r="K1225" s="117"/>
      <c r="L1225" s="117"/>
      <c r="M1225" s="116"/>
      <c r="N1225" s="116"/>
      <c r="O1225" s="116"/>
      <c r="P1225" s="116"/>
      <c r="Q1225" s="116"/>
      <c r="R1225" s="116"/>
      <c r="S1225" s="116"/>
      <c r="T1225" s="116"/>
      <c r="U1225" s="116"/>
      <c r="V1225" s="116"/>
      <c r="W1225" s="116"/>
      <c r="X1225" s="116"/>
      <c r="Y1225" s="116"/>
      <c r="Z1225" s="116"/>
      <c r="AA1225" s="116"/>
      <c r="AB1225" s="116"/>
      <c r="AC1225" s="116"/>
      <c r="AD1225" s="116"/>
      <c r="AE1225" s="116"/>
      <c r="AF1225" s="116"/>
      <c r="AG1225" s="116"/>
      <c r="AH1225" s="116"/>
    </row>
    <row r="1226" spans="1:34" x14ac:dyDescent="0.3">
      <c r="A1226" s="126"/>
      <c r="B1226" s="126"/>
      <c r="C1226" s="126"/>
      <c r="D1226" s="126"/>
      <c r="E1226" s="117"/>
      <c r="F1226" s="117"/>
      <c r="G1226" s="117"/>
      <c r="H1226" s="117"/>
      <c r="I1226" s="117"/>
      <c r="J1226" s="117"/>
      <c r="K1226" s="117"/>
      <c r="L1226" s="117"/>
      <c r="M1226" s="116"/>
      <c r="N1226" s="116"/>
      <c r="O1226" s="116"/>
      <c r="P1226" s="116"/>
      <c r="Q1226" s="116"/>
      <c r="R1226" s="116"/>
      <c r="S1226" s="116"/>
      <c r="T1226" s="116"/>
      <c r="U1226" s="116"/>
      <c r="V1226" s="116"/>
      <c r="W1226" s="116"/>
      <c r="X1226" s="116"/>
      <c r="Y1226" s="116"/>
      <c r="Z1226" s="116"/>
      <c r="AA1226" s="116"/>
      <c r="AB1226" s="116"/>
      <c r="AC1226" s="116"/>
      <c r="AD1226" s="116"/>
      <c r="AE1226" s="116"/>
      <c r="AF1226" s="116"/>
      <c r="AG1226" s="116"/>
      <c r="AH1226" s="116"/>
    </row>
    <row r="1227" spans="1:34" x14ac:dyDescent="0.3">
      <c r="A1227" s="126"/>
      <c r="B1227" s="126"/>
      <c r="C1227" s="126"/>
      <c r="D1227" s="126"/>
      <c r="E1227" s="117"/>
      <c r="F1227" s="117"/>
      <c r="G1227" s="117"/>
      <c r="H1227" s="117"/>
      <c r="I1227" s="117"/>
      <c r="J1227" s="117"/>
      <c r="K1227" s="117"/>
      <c r="L1227" s="117"/>
      <c r="M1227" s="116"/>
      <c r="N1227" s="116"/>
      <c r="O1227" s="116"/>
      <c r="P1227" s="116"/>
      <c r="Q1227" s="116"/>
      <c r="R1227" s="116"/>
      <c r="S1227" s="116"/>
      <c r="T1227" s="116"/>
      <c r="U1227" s="116"/>
      <c r="V1227" s="116"/>
      <c r="W1227" s="116"/>
      <c r="X1227" s="116"/>
      <c r="Y1227" s="116"/>
      <c r="Z1227" s="116"/>
      <c r="AA1227" s="116"/>
      <c r="AB1227" s="116"/>
      <c r="AC1227" s="116"/>
      <c r="AD1227" s="116"/>
      <c r="AE1227" s="116"/>
      <c r="AF1227" s="116"/>
      <c r="AG1227" s="116"/>
      <c r="AH1227" s="116"/>
    </row>
    <row r="1228" spans="1:34" x14ac:dyDescent="0.3">
      <c r="A1228" s="126"/>
      <c r="B1228" s="126"/>
      <c r="C1228" s="126"/>
      <c r="D1228" s="126"/>
      <c r="E1228" s="117"/>
      <c r="F1228" s="117"/>
      <c r="G1228" s="117"/>
      <c r="H1228" s="117"/>
      <c r="I1228" s="117"/>
      <c r="J1228" s="117"/>
      <c r="K1228" s="117"/>
      <c r="L1228" s="117"/>
      <c r="M1228" s="116"/>
      <c r="N1228" s="116"/>
      <c r="O1228" s="116"/>
      <c r="P1228" s="116"/>
      <c r="Q1228" s="116"/>
      <c r="R1228" s="116"/>
      <c r="S1228" s="116"/>
      <c r="T1228" s="116"/>
      <c r="U1228" s="116"/>
      <c r="V1228" s="116"/>
      <c r="W1228" s="116"/>
      <c r="X1228" s="116"/>
      <c r="Y1228" s="116"/>
      <c r="Z1228" s="116"/>
      <c r="AA1228" s="116"/>
      <c r="AB1228" s="116"/>
      <c r="AC1228" s="116"/>
      <c r="AD1228" s="116"/>
      <c r="AE1228" s="116"/>
      <c r="AF1228" s="116"/>
      <c r="AG1228" s="116"/>
      <c r="AH1228" s="116"/>
    </row>
    <row r="1229" spans="1:34" x14ac:dyDescent="0.3">
      <c r="A1229" s="126"/>
      <c r="B1229" s="126"/>
      <c r="C1229" s="126"/>
      <c r="D1229" s="126"/>
      <c r="E1229" s="117"/>
      <c r="F1229" s="117"/>
      <c r="G1229" s="117"/>
      <c r="H1229" s="117"/>
      <c r="I1229" s="117"/>
      <c r="J1229" s="117"/>
      <c r="K1229" s="117"/>
      <c r="L1229" s="117"/>
      <c r="M1229" s="116"/>
      <c r="N1229" s="116"/>
      <c r="O1229" s="116"/>
      <c r="P1229" s="116"/>
      <c r="Q1229" s="116"/>
      <c r="R1229" s="116"/>
      <c r="S1229" s="116"/>
      <c r="T1229" s="116"/>
      <c r="U1229" s="116"/>
      <c r="V1229" s="116"/>
      <c r="W1229" s="116"/>
      <c r="X1229" s="116"/>
      <c r="Y1229" s="116"/>
      <c r="Z1229" s="116"/>
      <c r="AA1229" s="116"/>
      <c r="AB1229" s="116"/>
      <c r="AC1229" s="116"/>
      <c r="AD1229" s="116"/>
      <c r="AE1229" s="116"/>
      <c r="AF1229" s="116"/>
      <c r="AG1229" s="116"/>
      <c r="AH1229" s="116"/>
    </row>
    <row r="1230" spans="1:34" x14ac:dyDescent="0.3">
      <c r="A1230" s="126"/>
      <c r="B1230" s="126"/>
      <c r="C1230" s="126"/>
      <c r="D1230" s="126"/>
      <c r="E1230" s="117"/>
      <c r="F1230" s="117"/>
      <c r="G1230" s="117"/>
      <c r="H1230" s="117"/>
      <c r="I1230" s="117"/>
      <c r="J1230" s="117"/>
      <c r="K1230" s="117"/>
      <c r="L1230" s="117"/>
      <c r="M1230" s="116"/>
      <c r="N1230" s="116"/>
      <c r="O1230" s="116"/>
      <c r="P1230" s="116"/>
      <c r="Q1230" s="116"/>
      <c r="R1230" s="116"/>
      <c r="S1230" s="116"/>
      <c r="T1230" s="116"/>
      <c r="U1230" s="116"/>
      <c r="V1230" s="116"/>
      <c r="W1230" s="116"/>
      <c r="X1230" s="116"/>
      <c r="Y1230" s="116"/>
      <c r="Z1230" s="116"/>
      <c r="AA1230" s="116"/>
      <c r="AB1230" s="116"/>
      <c r="AC1230" s="116"/>
      <c r="AD1230" s="116"/>
      <c r="AE1230" s="116"/>
      <c r="AF1230" s="116"/>
      <c r="AG1230" s="116"/>
      <c r="AH1230" s="116"/>
    </row>
    <row r="1231" spans="1:34" x14ac:dyDescent="0.3">
      <c r="A1231" s="126"/>
      <c r="B1231" s="126"/>
      <c r="C1231" s="126"/>
      <c r="D1231" s="126"/>
      <c r="E1231" s="117"/>
      <c r="F1231" s="117"/>
      <c r="G1231" s="117"/>
      <c r="H1231" s="117"/>
      <c r="I1231" s="117"/>
      <c r="J1231" s="117"/>
      <c r="K1231" s="117"/>
      <c r="L1231" s="117"/>
      <c r="M1231" s="116"/>
      <c r="N1231" s="116"/>
      <c r="O1231" s="116"/>
      <c r="P1231" s="116"/>
      <c r="Q1231" s="116"/>
      <c r="R1231" s="116"/>
      <c r="S1231" s="116"/>
      <c r="T1231" s="116"/>
      <c r="U1231" s="116"/>
      <c r="V1231" s="116"/>
      <c r="W1231" s="116"/>
      <c r="X1231" s="116"/>
      <c r="Y1231" s="116"/>
      <c r="Z1231" s="116"/>
      <c r="AA1231" s="116"/>
      <c r="AB1231" s="116"/>
      <c r="AC1231" s="116"/>
      <c r="AD1231" s="116"/>
      <c r="AE1231" s="116"/>
      <c r="AF1231" s="116"/>
      <c r="AG1231" s="116"/>
      <c r="AH1231" s="116"/>
    </row>
    <row r="1232" spans="1:34" x14ac:dyDescent="0.3">
      <c r="A1232" s="126"/>
      <c r="B1232" s="126"/>
      <c r="C1232" s="126"/>
      <c r="D1232" s="126"/>
      <c r="E1232" s="117"/>
      <c r="F1232" s="117"/>
      <c r="G1232" s="117"/>
      <c r="H1232" s="117"/>
      <c r="I1232" s="117"/>
      <c r="J1232" s="117"/>
      <c r="K1232" s="117"/>
      <c r="L1232" s="117"/>
      <c r="M1232" s="116"/>
      <c r="N1232" s="116"/>
      <c r="O1232" s="116"/>
      <c r="P1232" s="116"/>
      <c r="Q1232" s="116"/>
      <c r="R1232" s="116"/>
      <c r="S1232" s="116"/>
      <c r="T1232" s="116"/>
      <c r="U1232" s="116"/>
      <c r="V1232" s="116"/>
      <c r="W1232" s="116"/>
      <c r="X1232" s="116"/>
      <c r="Y1232" s="116"/>
      <c r="Z1232" s="116"/>
      <c r="AA1232" s="116"/>
      <c r="AB1232" s="116"/>
      <c r="AC1232" s="116"/>
      <c r="AD1232" s="116"/>
      <c r="AE1232" s="116"/>
      <c r="AF1232" s="116"/>
      <c r="AG1232" s="116"/>
      <c r="AH1232" s="116"/>
    </row>
    <row r="1233" spans="1:34" x14ac:dyDescent="0.3">
      <c r="A1233" s="126"/>
      <c r="B1233" s="126"/>
      <c r="C1233" s="126"/>
      <c r="D1233" s="126"/>
      <c r="E1233" s="117"/>
      <c r="F1233" s="117"/>
      <c r="G1233" s="117"/>
      <c r="H1233" s="117"/>
      <c r="I1233" s="117"/>
      <c r="J1233" s="117"/>
      <c r="K1233" s="117"/>
      <c r="L1233" s="117"/>
      <c r="M1233" s="116"/>
      <c r="N1233" s="116"/>
      <c r="O1233" s="116"/>
      <c r="P1233" s="116"/>
      <c r="Q1233" s="116"/>
      <c r="R1233" s="116"/>
      <c r="S1233" s="116"/>
      <c r="T1233" s="116"/>
      <c r="U1233" s="116"/>
      <c r="V1233" s="116"/>
      <c r="W1233" s="116"/>
      <c r="X1233" s="116"/>
      <c r="Y1233" s="116"/>
      <c r="Z1233" s="116"/>
      <c r="AA1233" s="116"/>
      <c r="AB1233" s="116"/>
      <c r="AC1233" s="116"/>
      <c r="AD1233" s="116"/>
      <c r="AE1233" s="116"/>
      <c r="AF1233" s="116"/>
      <c r="AG1233" s="116"/>
      <c r="AH1233" s="116"/>
    </row>
    <row r="1234" spans="1:34" x14ac:dyDescent="0.3">
      <c r="A1234" s="126"/>
      <c r="B1234" s="126"/>
      <c r="C1234" s="126"/>
      <c r="D1234" s="126"/>
      <c r="E1234" s="117"/>
      <c r="F1234" s="117"/>
      <c r="G1234" s="117"/>
      <c r="H1234" s="117"/>
      <c r="I1234" s="117"/>
      <c r="J1234" s="117"/>
      <c r="K1234" s="117"/>
      <c r="L1234" s="117"/>
      <c r="M1234" s="116"/>
      <c r="N1234" s="116"/>
      <c r="O1234" s="116"/>
      <c r="P1234" s="116"/>
      <c r="Q1234" s="116"/>
      <c r="R1234" s="116"/>
      <c r="S1234" s="116"/>
      <c r="T1234" s="116"/>
      <c r="U1234" s="116"/>
      <c r="V1234" s="116"/>
      <c r="W1234" s="116"/>
      <c r="X1234" s="116"/>
      <c r="Y1234" s="116"/>
      <c r="Z1234" s="116"/>
      <c r="AA1234" s="116"/>
      <c r="AB1234" s="116"/>
      <c r="AC1234" s="116"/>
      <c r="AD1234" s="116"/>
      <c r="AE1234" s="116"/>
      <c r="AF1234" s="116"/>
      <c r="AG1234" s="116"/>
      <c r="AH1234" s="116"/>
    </row>
    <row r="1235" spans="1:34" x14ac:dyDescent="0.3">
      <c r="A1235" s="126"/>
      <c r="B1235" s="126"/>
      <c r="C1235" s="126"/>
      <c r="D1235" s="126"/>
      <c r="E1235" s="117"/>
      <c r="F1235" s="117"/>
      <c r="G1235" s="117"/>
      <c r="H1235" s="117"/>
      <c r="I1235" s="117"/>
      <c r="J1235" s="117"/>
      <c r="K1235" s="117"/>
      <c r="L1235" s="117"/>
      <c r="M1235" s="116"/>
      <c r="N1235" s="116"/>
      <c r="O1235" s="116"/>
      <c r="P1235" s="116"/>
      <c r="Q1235" s="116"/>
      <c r="R1235" s="116"/>
      <c r="S1235" s="116"/>
      <c r="T1235" s="116"/>
      <c r="U1235" s="116"/>
      <c r="V1235" s="116"/>
      <c r="W1235" s="116"/>
      <c r="X1235" s="116"/>
      <c r="Y1235" s="116"/>
      <c r="Z1235" s="116"/>
      <c r="AA1235" s="116"/>
      <c r="AB1235" s="116"/>
      <c r="AC1235" s="116"/>
      <c r="AD1235" s="116"/>
      <c r="AE1235" s="116"/>
      <c r="AF1235" s="116"/>
      <c r="AG1235" s="116"/>
      <c r="AH1235" s="116"/>
    </row>
    <row r="1236" spans="1:34" x14ac:dyDescent="0.3">
      <c r="A1236" s="126"/>
      <c r="B1236" s="126"/>
      <c r="C1236" s="126"/>
      <c r="D1236" s="126"/>
      <c r="E1236" s="117"/>
      <c r="F1236" s="117"/>
      <c r="G1236" s="117"/>
      <c r="H1236" s="117"/>
      <c r="I1236" s="117"/>
      <c r="J1236" s="117"/>
      <c r="K1236" s="117"/>
      <c r="L1236" s="117"/>
      <c r="M1236" s="116"/>
      <c r="N1236" s="116"/>
      <c r="O1236" s="116"/>
      <c r="P1236" s="116"/>
      <c r="Q1236" s="116"/>
      <c r="R1236" s="116"/>
      <c r="S1236" s="116"/>
      <c r="T1236" s="116"/>
      <c r="U1236" s="116"/>
      <c r="V1236" s="116"/>
      <c r="W1236" s="116"/>
      <c r="X1236" s="116"/>
      <c r="Y1236" s="116"/>
      <c r="Z1236" s="116"/>
      <c r="AA1236" s="116"/>
      <c r="AB1236" s="116"/>
      <c r="AC1236" s="116"/>
      <c r="AD1236" s="116"/>
      <c r="AE1236" s="116"/>
      <c r="AF1236" s="116"/>
      <c r="AG1236" s="116"/>
      <c r="AH1236" s="116"/>
    </row>
    <row r="1237" spans="1:34" x14ac:dyDescent="0.3">
      <c r="A1237" s="126"/>
      <c r="B1237" s="126"/>
      <c r="C1237" s="126"/>
      <c r="D1237" s="126"/>
      <c r="E1237" s="117"/>
      <c r="F1237" s="117"/>
      <c r="G1237" s="117"/>
      <c r="H1237" s="117"/>
      <c r="I1237" s="117"/>
      <c r="J1237" s="117"/>
      <c r="K1237" s="117"/>
      <c r="L1237" s="117"/>
      <c r="M1237" s="116"/>
      <c r="N1237" s="116"/>
      <c r="O1237" s="116"/>
      <c r="P1237" s="116"/>
      <c r="Q1237" s="116"/>
      <c r="R1237" s="116"/>
      <c r="S1237" s="116"/>
      <c r="T1237" s="116"/>
      <c r="U1237" s="116"/>
      <c r="V1237" s="116"/>
      <c r="W1237" s="116"/>
      <c r="X1237" s="116"/>
      <c r="Y1237" s="116"/>
      <c r="Z1237" s="116"/>
      <c r="AA1237" s="116"/>
      <c r="AB1237" s="116"/>
      <c r="AC1237" s="116"/>
      <c r="AD1237" s="116"/>
      <c r="AE1237" s="116"/>
      <c r="AF1237" s="116"/>
      <c r="AG1237" s="116"/>
      <c r="AH1237" s="116"/>
    </row>
    <row r="1238" spans="1:34" x14ac:dyDescent="0.3">
      <c r="A1238" s="126"/>
      <c r="B1238" s="126"/>
      <c r="C1238" s="126"/>
      <c r="D1238" s="126"/>
      <c r="E1238" s="117"/>
      <c r="F1238" s="117"/>
      <c r="G1238" s="117"/>
      <c r="H1238" s="117"/>
      <c r="I1238" s="117"/>
      <c r="J1238" s="117"/>
      <c r="K1238" s="117"/>
      <c r="L1238" s="117"/>
      <c r="M1238" s="116"/>
      <c r="N1238" s="116"/>
      <c r="O1238" s="116"/>
      <c r="P1238" s="116"/>
      <c r="Q1238" s="116"/>
      <c r="R1238" s="116"/>
      <c r="S1238" s="116"/>
      <c r="T1238" s="116"/>
      <c r="U1238" s="116"/>
      <c r="V1238" s="116"/>
      <c r="W1238" s="116"/>
      <c r="X1238" s="116"/>
      <c r="Y1238" s="116"/>
      <c r="Z1238" s="116"/>
      <c r="AA1238" s="116"/>
      <c r="AB1238" s="116"/>
      <c r="AC1238" s="116"/>
      <c r="AD1238" s="116"/>
      <c r="AE1238" s="116"/>
      <c r="AF1238" s="116"/>
      <c r="AG1238" s="116"/>
      <c r="AH1238" s="116"/>
    </row>
    <row r="1239" spans="1:34" x14ac:dyDescent="0.3">
      <c r="A1239" s="126"/>
      <c r="B1239" s="126"/>
      <c r="C1239" s="126"/>
      <c r="D1239" s="126"/>
      <c r="E1239" s="117"/>
      <c r="F1239" s="117"/>
      <c r="G1239" s="117"/>
      <c r="H1239" s="117"/>
      <c r="I1239" s="117"/>
      <c r="J1239" s="117"/>
      <c r="K1239" s="117"/>
      <c r="L1239" s="117"/>
      <c r="M1239" s="116"/>
      <c r="N1239" s="116"/>
      <c r="O1239" s="116"/>
      <c r="P1239" s="116"/>
      <c r="Q1239" s="116"/>
      <c r="R1239" s="116"/>
      <c r="S1239" s="116"/>
      <c r="T1239" s="116"/>
      <c r="U1239" s="116"/>
      <c r="V1239" s="116"/>
      <c r="W1239" s="116"/>
      <c r="X1239" s="116"/>
      <c r="Y1239" s="116"/>
      <c r="Z1239" s="116"/>
      <c r="AA1239" s="116"/>
      <c r="AB1239" s="116"/>
      <c r="AC1239" s="116"/>
      <c r="AD1239" s="116"/>
      <c r="AE1239" s="116"/>
      <c r="AF1239" s="116"/>
      <c r="AG1239" s="116"/>
      <c r="AH1239" s="116"/>
    </row>
    <row r="1240" spans="1:34" x14ac:dyDescent="0.3">
      <c r="A1240" s="126"/>
      <c r="B1240" s="126"/>
      <c r="C1240" s="126"/>
      <c r="D1240" s="126"/>
      <c r="E1240" s="117"/>
      <c r="F1240" s="117"/>
      <c r="G1240" s="117"/>
      <c r="H1240" s="117"/>
      <c r="I1240" s="117"/>
      <c r="J1240" s="117"/>
      <c r="K1240" s="117"/>
      <c r="L1240" s="117"/>
      <c r="M1240" s="116"/>
      <c r="N1240" s="116"/>
      <c r="O1240" s="116"/>
      <c r="P1240" s="116"/>
      <c r="Q1240" s="116"/>
      <c r="R1240" s="116"/>
      <c r="S1240" s="116"/>
      <c r="T1240" s="116"/>
      <c r="U1240" s="116"/>
      <c r="V1240" s="116"/>
      <c r="W1240" s="116"/>
      <c r="X1240" s="116"/>
      <c r="Y1240" s="116"/>
      <c r="Z1240" s="116"/>
      <c r="AA1240" s="116"/>
      <c r="AB1240" s="116"/>
      <c r="AC1240" s="116"/>
      <c r="AD1240" s="116"/>
      <c r="AE1240" s="116"/>
      <c r="AF1240" s="116"/>
      <c r="AG1240" s="116"/>
      <c r="AH1240" s="116"/>
    </row>
    <row r="1241" spans="1:34" x14ac:dyDescent="0.3">
      <c r="A1241" s="126"/>
      <c r="B1241" s="126"/>
      <c r="C1241" s="126"/>
      <c r="D1241" s="126"/>
      <c r="E1241" s="117"/>
      <c r="F1241" s="117"/>
      <c r="G1241" s="117"/>
      <c r="H1241" s="117"/>
      <c r="I1241" s="117"/>
      <c r="J1241" s="117"/>
      <c r="K1241" s="117"/>
      <c r="L1241" s="117"/>
      <c r="M1241" s="116"/>
      <c r="N1241" s="116"/>
      <c r="O1241" s="116"/>
      <c r="P1241" s="116"/>
      <c r="Q1241" s="116"/>
      <c r="R1241" s="116"/>
      <c r="S1241" s="116"/>
      <c r="T1241" s="116"/>
      <c r="U1241" s="116"/>
      <c r="V1241" s="116"/>
      <c r="W1241" s="116"/>
      <c r="X1241" s="116"/>
      <c r="Y1241" s="116"/>
      <c r="Z1241" s="116"/>
      <c r="AA1241" s="116"/>
      <c r="AB1241" s="116"/>
      <c r="AC1241" s="116"/>
      <c r="AD1241" s="116"/>
      <c r="AE1241" s="116"/>
      <c r="AF1241" s="116"/>
      <c r="AG1241" s="116"/>
      <c r="AH1241" s="116"/>
    </row>
    <row r="1242" spans="1:34" x14ac:dyDescent="0.3">
      <c r="A1242" s="126"/>
      <c r="B1242" s="126"/>
      <c r="C1242" s="126"/>
      <c r="D1242" s="126"/>
      <c r="E1242" s="117"/>
      <c r="F1242" s="117"/>
      <c r="G1242" s="117"/>
      <c r="H1242" s="117"/>
      <c r="I1242" s="117"/>
      <c r="J1242" s="117"/>
      <c r="K1242" s="117"/>
      <c r="L1242" s="117"/>
      <c r="M1242" s="116"/>
      <c r="N1242" s="116"/>
      <c r="O1242" s="116"/>
      <c r="P1242" s="116"/>
      <c r="Q1242" s="116"/>
      <c r="R1242" s="116"/>
      <c r="S1242" s="116"/>
      <c r="T1242" s="116"/>
      <c r="U1242" s="116"/>
      <c r="V1242" s="116"/>
      <c r="W1242" s="116"/>
      <c r="X1242" s="116"/>
      <c r="Y1242" s="116"/>
      <c r="Z1242" s="116"/>
      <c r="AA1242" s="116"/>
      <c r="AB1242" s="116"/>
      <c r="AC1242" s="116"/>
      <c r="AD1242" s="116"/>
      <c r="AE1242" s="116"/>
      <c r="AF1242" s="116"/>
      <c r="AG1242" s="116"/>
      <c r="AH1242" s="116"/>
    </row>
    <row r="1243" spans="1:34" x14ac:dyDescent="0.3">
      <c r="A1243" s="126"/>
      <c r="B1243" s="126"/>
      <c r="C1243" s="126"/>
      <c r="D1243" s="126"/>
      <c r="E1243" s="117"/>
      <c r="F1243" s="117"/>
      <c r="G1243" s="117"/>
      <c r="H1243" s="117"/>
      <c r="I1243" s="117"/>
      <c r="J1243" s="117"/>
      <c r="K1243" s="117"/>
      <c r="L1243" s="117"/>
      <c r="M1243" s="116"/>
      <c r="N1243" s="116"/>
      <c r="O1243" s="116"/>
      <c r="P1243" s="116"/>
      <c r="Q1243" s="116"/>
      <c r="R1243" s="116"/>
      <c r="S1243" s="116"/>
      <c r="T1243" s="116"/>
      <c r="U1243" s="116"/>
      <c r="V1243" s="116"/>
      <c r="W1243" s="116"/>
      <c r="X1243" s="116"/>
      <c r="Y1243" s="116"/>
      <c r="Z1243" s="116"/>
      <c r="AA1243" s="116"/>
      <c r="AB1243" s="116"/>
      <c r="AC1243" s="116"/>
      <c r="AD1243" s="116"/>
      <c r="AE1243" s="116"/>
      <c r="AF1243" s="116"/>
      <c r="AG1243" s="116"/>
      <c r="AH1243" s="116"/>
    </row>
    <row r="1244" spans="1:34" x14ac:dyDescent="0.3">
      <c r="A1244" s="126"/>
      <c r="B1244" s="126"/>
      <c r="C1244" s="126"/>
      <c r="D1244" s="126"/>
      <c r="E1244" s="117"/>
      <c r="F1244" s="117"/>
      <c r="G1244" s="117"/>
      <c r="H1244" s="117"/>
      <c r="I1244" s="117"/>
      <c r="J1244" s="117"/>
      <c r="K1244" s="117"/>
      <c r="L1244" s="117"/>
      <c r="M1244" s="116"/>
      <c r="N1244" s="116"/>
      <c r="O1244" s="116"/>
      <c r="P1244" s="116"/>
      <c r="Q1244" s="116"/>
      <c r="R1244" s="116"/>
      <c r="S1244" s="116"/>
      <c r="T1244" s="116"/>
      <c r="U1244" s="116"/>
      <c r="V1244" s="116"/>
      <c r="W1244" s="116"/>
      <c r="X1244" s="116"/>
      <c r="Y1244" s="116"/>
      <c r="Z1244" s="116"/>
      <c r="AA1244" s="116"/>
      <c r="AB1244" s="116"/>
      <c r="AC1244" s="116"/>
      <c r="AD1244" s="116"/>
      <c r="AE1244" s="116"/>
      <c r="AF1244" s="116"/>
      <c r="AG1244" s="116"/>
      <c r="AH1244" s="116"/>
    </row>
    <row r="1245" spans="1:34" x14ac:dyDescent="0.3">
      <c r="A1245" s="126"/>
      <c r="B1245" s="126"/>
      <c r="C1245" s="126"/>
      <c r="D1245" s="126"/>
      <c r="E1245" s="117"/>
      <c r="F1245" s="117"/>
      <c r="G1245" s="117"/>
      <c r="H1245" s="117"/>
      <c r="I1245" s="117"/>
      <c r="J1245" s="117"/>
      <c r="K1245" s="117"/>
      <c r="L1245" s="117"/>
      <c r="M1245" s="116"/>
      <c r="N1245" s="116"/>
      <c r="O1245" s="116"/>
      <c r="P1245" s="116"/>
      <c r="Q1245" s="116"/>
      <c r="R1245" s="116"/>
      <c r="S1245" s="116"/>
      <c r="T1245" s="116"/>
      <c r="U1245" s="116"/>
      <c r="V1245" s="116"/>
      <c r="W1245" s="116"/>
      <c r="X1245" s="116"/>
      <c r="Y1245" s="116"/>
      <c r="Z1245" s="116"/>
      <c r="AA1245" s="116"/>
      <c r="AB1245" s="116"/>
      <c r="AC1245" s="116"/>
      <c r="AD1245" s="116"/>
      <c r="AE1245" s="116"/>
      <c r="AF1245" s="116"/>
      <c r="AG1245" s="116"/>
      <c r="AH1245" s="116"/>
    </row>
    <row r="1246" spans="1:34" x14ac:dyDescent="0.3">
      <c r="A1246" s="126"/>
      <c r="B1246" s="126"/>
      <c r="C1246" s="126"/>
      <c r="D1246" s="126"/>
      <c r="E1246" s="117"/>
      <c r="F1246" s="117"/>
      <c r="G1246" s="117"/>
      <c r="H1246" s="117"/>
      <c r="I1246" s="117"/>
      <c r="J1246" s="117"/>
      <c r="K1246" s="117"/>
      <c r="L1246" s="117"/>
      <c r="M1246" s="116"/>
      <c r="N1246" s="116"/>
      <c r="O1246" s="116"/>
      <c r="P1246" s="116"/>
      <c r="Q1246" s="116"/>
      <c r="R1246" s="116"/>
      <c r="S1246" s="116"/>
      <c r="T1246" s="116"/>
      <c r="U1246" s="116"/>
      <c r="V1246" s="116"/>
      <c r="W1246" s="116"/>
      <c r="X1246" s="116"/>
      <c r="Y1246" s="116"/>
      <c r="Z1246" s="116"/>
      <c r="AA1246" s="116"/>
      <c r="AB1246" s="116"/>
      <c r="AC1246" s="116"/>
      <c r="AD1246" s="116"/>
      <c r="AE1246" s="116"/>
      <c r="AF1246" s="116"/>
      <c r="AG1246" s="116"/>
      <c r="AH1246" s="116"/>
    </row>
    <row r="1247" spans="1:34" x14ac:dyDescent="0.3">
      <c r="A1247" s="126"/>
      <c r="B1247" s="126"/>
      <c r="C1247" s="126"/>
      <c r="D1247" s="126"/>
      <c r="E1247" s="117"/>
      <c r="F1247" s="117"/>
      <c r="G1247" s="117"/>
      <c r="H1247" s="117"/>
      <c r="I1247" s="117"/>
      <c r="J1247" s="117"/>
      <c r="K1247" s="117"/>
      <c r="L1247" s="117"/>
      <c r="M1247" s="116"/>
      <c r="N1247" s="116"/>
      <c r="O1247" s="116"/>
      <c r="P1247" s="116"/>
      <c r="Q1247" s="116"/>
      <c r="R1247" s="116"/>
      <c r="S1247" s="116"/>
      <c r="T1247" s="116"/>
      <c r="U1247" s="116"/>
      <c r="V1247" s="116"/>
      <c r="W1247" s="116"/>
      <c r="X1247" s="116"/>
      <c r="Y1247" s="116"/>
      <c r="Z1247" s="116"/>
      <c r="AA1247" s="116"/>
      <c r="AB1247" s="116"/>
      <c r="AC1247" s="116"/>
      <c r="AD1247" s="116"/>
      <c r="AE1247" s="116"/>
      <c r="AF1247" s="116"/>
      <c r="AG1247" s="116"/>
      <c r="AH1247" s="116"/>
    </row>
    <row r="1248" spans="1:34" x14ac:dyDescent="0.3">
      <c r="A1248" s="126"/>
      <c r="B1248" s="126"/>
      <c r="C1248" s="126"/>
      <c r="D1248" s="126"/>
      <c r="E1248" s="117"/>
      <c r="F1248" s="117"/>
      <c r="G1248" s="117"/>
      <c r="H1248" s="117"/>
      <c r="I1248" s="117"/>
      <c r="J1248" s="117"/>
      <c r="K1248" s="117"/>
      <c r="L1248" s="117"/>
      <c r="M1248" s="116"/>
      <c r="N1248" s="116"/>
      <c r="O1248" s="116"/>
      <c r="P1248" s="116"/>
      <c r="Q1248" s="116"/>
      <c r="R1248" s="116"/>
      <c r="S1248" s="116"/>
      <c r="T1248" s="116"/>
      <c r="U1248" s="116"/>
      <c r="V1248" s="116"/>
      <c r="W1248" s="116"/>
      <c r="X1248" s="116"/>
      <c r="Y1248" s="116"/>
      <c r="Z1248" s="116"/>
      <c r="AA1248" s="116"/>
      <c r="AB1248" s="116"/>
      <c r="AC1248" s="116"/>
      <c r="AD1248" s="116"/>
      <c r="AE1248" s="116"/>
      <c r="AF1248" s="116"/>
      <c r="AG1248" s="116"/>
      <c r="AH1248" s="116"/>
    </row>
    <row r="1249" spans="1:34" x14ac:dyDescent="0.3">
      <c r="A1249" s="126"/>
      <c r="B1249" s="126"/>
      <c r="C1249" s="126"/>
      <c r="D1249" s="126"/>
      <c r="E1249" s="117"/>
      <c r="F1249" s="117"/>
      <c r="G1249" s="117"/>
      <c r="H1249" s="117"/>
      <c r="I1249" s="117"/>
      <c r="J1249" s="117"/>
      <c r="K1249" s="117"/>
      <c r="L1249" s="117"/>
      <c r="M1249" s="116"/>
      <c r="N1249" s="116"/>
      <c r="O1249" s="116"/>
      <c r="P1249" s="116"/>
      <c r="Q1249" s="116"/>
      <c r="R1249" s="116"/>
      <c r="S1249" s="116"/>
      <c r="T1249" s="116"/>
      <c r="U1249" s="116"/>
      <c r="V1249" s="116"/>
      <c r="W1249" s="116"/>
      <c r="X1249" s="116"/>
      <c r="Y1249" s="116"/>
      <c r="Z1249" s="116"/>
      <c r="AA1249" s="116"/>
      <c r="AB1249" s="116"/>
      <c r="AC1249" s="116"/>
      <c r="AD1249" s="116"/>
      <c r="AE1249" s="116"/>
      <c r="AF1249" s="116"/>
      <c r="AG1249" s="116"/>
      <c r="AH1249" s="116"/>
    </row>
    <row r="1250" spans="1:34" x14ac:dyDescent="0.3">
      <c r="A1250" s="126"/>
      <c r="B1250" s="126"/>
      <c r="C1250" s="126"/>
      <c r="D1250" s="126"/>
      <c r="E1250" s="117"/>
      <c r="F1250" s="117"/>
      <c r="G1250" s="117"/>
      <c r="H1250" s="117"/>
      <c r="I1250" s="117"/>
      <c r="J1250" s="117"/>
      <c r="K1250" s="117"/>
      <c r="L1250" s="117"/>
      <c r="M1250" s="116"/>
      <c r="N1250" s="116"/>
      <c r="O1250" s="116"/>
      <c r="P1250" s="116"/>
      <c r="Q1250" s="116"/>
      <c r="R1250" s="116"/>
      <c r="S1250" s="116"/>
      <c r="T1250" s="116"/>
      <c r="U1250" s="116"/>
      <c r="V1250" s="116"/>
      <c r="W1250" s="116"/>
      <c r="X1250" s="116"/>
      <c r="Y1250" s="116"/>
      <c r="Z1250" s="116"/>
      <c r="AA1250" s="116"/>
      <c r="AB1250" s="116"/>
      <c r="AC1250" s="116"/>
      <c r="AD1250" s="116"/>
      <c r="AE1250" s="116"/>
      <c r="AF1250" s="116"/>
      <c r="AG1250" s="116"/>
      <c r="AH1250" s="116"/>
    </row>
    <row r="1251" spans="1:34" x14ac:dyDescent="0.3">
      <c r="A1251" s="126"/>
      <c r="B1251" s="126"/>
      <c r="C1251" s="126"/>
      <c r="D1251" s="126"/>
      <c r="E1251" s="117"/>
      <c r="F1251" s="117"/>
      <c r="G1251" s="117"/>
      <c r="H1251" s="117"/>
      <c r="I1251" s="117"/>
      <c r="J1251" s="117"/>
      <c r="K1251" s="117"/>
      <c r="L1251" s="117"/>
      <c r="M1251" s="116"/>
      <c r="N1251" s="116"/>
      <c r="O1251" s="116"/>
      <c r="P1251" s="116"/>
      <c r="Q1251" s="116"/>
      <c r="R1251" s="116"/>
      <c r="S1251" s="116"/>
      <c r="T1251" s="116"/>
      <c r="U1251" s="116"/>
      <c r="V1251" s="116"/>
      <c r="W1251" s="116"/>
      <c r="X1251" s="116"/>
      <c r="Y1251" s="116"/>
      <c r="Z1251" s="116"/>
      <c r="AA1251" s="116"/>
      <c r="AB1251" s="116"/>
      <c r="AC1251" s="116"/>
      <c r="AD1251" s="116"/>
      <c r="AE1251" s="116"/>
      <c r="AF1251" s="116"/>
      <c r="AG1251" s="116"/>
      <c r="AH1251" s="116"/>
    </row>
    <row r="1252" spans="1:34" x14ac:dyDescent="0.3">
      <c r="A1252" s="126"/>
      <c r="B1252" s="126"/>
      <c r="C1252" s="126"/>
      <c r="D1252" s="126"/>
      <c r="E1252" s="117"/>
      <c r="F1252" s="117"/>
      <c r="G1252" s="117"/>
      <c r="H1252" s="117"/>
      <c r="I1252" s="117"/>
      <c r="J1252" s="117"/>
      <c r="K1252" s="117"/>
      <c r="L1252" s="117"/>
      <c r="M1252" s="116"/>
      <c r="N1252" s="116"/>
      <c r="O1252" s="116"/>
      <c r="P1252" s="116"/>
      <c r="Q1252" s="116"/>
      <c r="R1252" s="116"/>
      <c r="S1252" s="116"/>
      <c r="T1252" s="116"/>
      <c r="U1252" s="116"/>
      <c r="V1252" s="116"/>
      <c r="W1252" s="116"/>
      <c r="X1252" s="116"/>
      <c r="Y1252" s="116"/>
      <c r="Z1252" s="116"/>
      <c r="AA1252" s="116"/>
      <c r="AB1252" s="116"/>
      <c r="AC1252" s="116"/>
      <c r="AD1252" s="116"/>
      <c r="AE1252" s="116"/>
      <c r="AF1252" s="116"/>
      <c r="AG1252" s="116"/>
      <c r="AH1252" s="116"/>
    </row>
    <row r="1253" spans="1:34" x14ac:dyDescent="0.3">
      <c r="A1253" s="126"/>
      <c r="B1253" s="126"/>
      <c r="C1253" s="126"/>
      <c r="D1253" s="126"/>
      <c r="E1253" s="117"/>
      <c r="F1253" s="117"/>
      <c r="G1253" s="117"/>
      <c r="H1253" s="117"/>
      <c r="I1253" s="117"/>
      <c r="J1253" s="117"/>
      <c r="K1253" s="117"/>
      <c r="L1253" s="117"/>
      <c r="M1253" s="116"/>
      <c r="N1253" s="116"/>
      <c r="O1253" s="116"/>
      <c r="P1253" s="116"/>
      <c r="Q1253" s="116"/>
      <c r="R1253" s="116"/>
      <c r="S1253" s="116"/>
      <c r="T1253" s="116"/>
      <c r="U1253" s="116"/>
      <c r="V1253" s="116"/>
      <c r="W1253" s="116"/>
      <c r="X1253" s="116"/>
      <c r="Y1253" s="116"/>
      <c r="Z1253" s="116"/>
      <c r="AA1253" s="116"/>
      <c r="AB1253" s="116"/>
      <c r="AC1253" s="116"/>
      <c r="AD1253" s="116"/>
      <c r="AE1253" s="116"/>
      <c r="AF1253" s="116"/>
      <c r="AG1253" s="116"/>
      <c r="AH1253" s="116"/>
    </row>
    <row r="1254" spans="1:34" x14ac:dyDescent="0.3">
      <c r="A1254" s="126"/>
      <c r="B1254" s="126"/>
      <c r="C1254" s="126"/>
      <c r="D1254" s="126"/>
      <c r="E1254" s="117"/>
      <c r="F1254" s="117"/>
      <c r="G1254" s="117"/>
      <c r="H1254" s="117"/>
      <c r="I1254" s="117"/>
      <c r="J1254" s="117"/>
      <c r="K1254" s="117"/>
      <c r="L1254" s="117"/>
      <c r="M1254" s="116"/>
      <c r="N1254" s="116"/>
      <c r="O1254" s="116"/>
      <c r="P1254" s="116"/>
      <c r="Q1254" s="116"/>
      <c r="R1254" s="116"/>
      <c r="S1254" s="116"/>
      <c r="T1254" s="116"/>
      <c r="U1254" s="116"/>
      <c r="V1254" s="116"/>
      <c r="W1254" s="116"/>
      <c r="X1254" s="116"/>
      <c r="Y1254" s="116"/>
      <c r="Z1254" s="116"/>
      <c r="AA1254" s="116"/>
      <c r="AB1254" s="116"/>
      <c r="AC1254" s="116"/>
      <c r="AD1254" s="116"/>
      <c r="AE1254" s="116"/>
      <c r="AF1254" s="116"/>
      <c r="AG1254" s="116"/>
      <c r="AH1254" s="116"/>
    </row>
    <row r="1255" spans="1:34" x14ac:dyDescent="0.3">
      <c r="A1255" s="126"/>
      <c r="B1255" s="126"/>
      <c r="C1255" s="126"/>
      <c r="D1255" s="126"/>
      <c r="E1255" s="117"/>
      <c r="F1255" s="117"/>
      <c r="G1255" s="117"/>
      <c r="H1255" s="117"/>
      <c r="I1255" s="117"/>
      <c r="J1255" s="117"/>
      <c r="K1255" s="117"/>
      <c r="L1255" s="117"/>
      <c r="M1255" s="116"/>
      <c r="N1255" s="116"/>
      <c r="O1255" s="116"/>
      <c r="P1255" s="116"/>
      <c r="Q1255" s="116"/>
      <c r="R1255" s="116"/>
      <c r="S1255" s="116"/>
      <c r="T1255" s="116"/>
      <c r="U1255" s="116"/>
      <c r="V1255" s="116"/>
      <c r="W1255" s="116"/>
      <c r="X1255" s="116"/>
      <c r="Y1255" s="116"/>
      <c r="Z1255" s="116"/>
      <c r="AA1255" s="116"/>
      <c r="AB1255" s="116"/>
      <c r="AC1255" s="116"/>
      <c r="AD1255" s="116"/>
      <c r="AE1255" s="116"/>
      <c r="AF1255" s="116"/>
      <c r="AG1255" s="116"/>
      <c r="AH1255" s="116"/>
    </row>
    <row r="1256" spans="1:34" x14ac:dyDescent="0.3">
      <c r="A1256" s="126"/>
      <c r="B1256" s="126"/>
      <c r="C1256" s="126"/>
      <c r="D1256" s="126"/>
      <c r="E1256" s="117"/>
      <c r="F1256" s="117"/>
      <c r="G1256" s="117"/>
      <c r="H1256" s="117"/>
      <c r="I1256" s="117"/>
      <c r="J1256" s="117"/>
      <c r="K1256" s="117"/>
      <c r="L1256" s="117"/>
      <c r="M1256" s="116"/>
      <c r="N1256" s="116"/>
      <c r="O1256" s="116"/>
      <c r="P1256" s="116"/>
      <c r="Q1256" s="116"/>
      <c r="R1256" s="116"/>
      <c r="S1256" s="116"/>
      <c r="T1256" s="116"/>
      <c r="U1256" s="116"/>
      <c r="V1256" s="116"/>
      <c r="W1256" s="116"/>
      <c r="X1256" s="116"/>
      <c r="Y1256" s="116"/>
      <c r="Z1256" s="116"/>
      <c r="AA1256" s="116"/>
      <c r="AB1256" s="116"/>
      <c r="AC1256" s="116"/>
      <c r="AD1256" s="116"/>
      <c r="AE1256" s="116"/>
      <c r="AF1256" s="116"/>
      <c r="AG1256" s="116"/>
      <c r="AH1256" s="116"/>
    </row>
    <row r="1257" spans="1:34" x14ac:dyDescent="0.3">
      <c r="A1257" s="126"/>
      <c r="B1257" s="126"/>
      <c r="C1257" s="126"/>
      <c r="D1257" s="126"/>
      <c r="E1257" s="117"/>
      <c r="F1257" s="117"/>
      <c r="G1257" s="117"/>
      <c r="H1257" s="117"/>
      <c r="I1257" s="117"/>
      <c r="J1257" s="117"/>
      <c r="K1257" s="117"/>
      <c r="L1257" s="117"/>
      <c r="M1257" s="116"/>
      <c r="N1257" s="116"/>
      <c r="O1257" s="116"/>
      <c r="P1257" s="116"/>
      <c r="Q1257" s="116"/>
      <c r="R1257" s="116"/>
      <c r="S1257" s="116"/>
      <c r="T1257" s="116"/>
      <c r="U1257" s="116"/>
      <c r="V1257" s="116"/>
      <c r="W1257" s="116"/>
      <c r="X1257" s="116"/>
      <c r="Y1257" s="116"/>
      <c r="Z1257" s="116"/>
      <c r="AA1257" s="116"/>
      <c r="AB1257" s="116"/>
      <c r="AC1257" s="116"/>
      <c r="AD1257" s="116"/>
      <c r="AE1257" s="116"/>
      <c r="AF1257" s="116"/>
      <c r="AG1257" s="116"/>
      <c r="AH1257" s="116"/>
    </row>
    <row r="1258" spans="1:34" x14ac:dyDescent="0.3">
      <c r="A1258" s="126"/>
      <c r="B1258" s="126"/>
      <c r="C1258" s="126"/>
      <c r="D1258" s="126"/>
      <c r="E1258" s="117"/>
      <c r="F1258" s="117"/>
      <c r="G1258" s="117"/>
      <c r="H1258" s="117"/>
      <c r="I1258" s="117"/>
      <c r="J1258" s="117"/>
      <c r="K1258" s="117"/>
      <c r="L1258" s="117"/>
      <c r="M1258" s="116"/>
      <c r="N1258" s="116"/>
      <c r="O1258" s="116"/>
      <c r="P1258" s="116"/>
      <c r="Q1258" s="116"/>
      <c r="R1258" s="116"/>
      <c r="S1258" s="116"/>
      <c r="T1258" s="116"/>
      <c r="U1258" s="116"/>
      <c r="V1258" s="116"/>
      <c r="W1258" s="116"/>
      <c r="X1258" s="116"/>
      <c r="Y1258" s="116"/>
      <c r="Z1258" s="116"/>
      <c r="AA1258" s="116"/>
      <c r="AB1258" s="116"/>
      <c r="AC1258" s="116"/>
      <c r="AD1258" s="116"/>
      <c r="AE1258" s="116"/>
      <c r="AF1258" s="116"/>
      <c r="AG1258" s="116"/>
      <c r="AH1258" s="116"/>
    </row>
    <row r="1259" spans="1:34" x14ac:dyDescent="0.3">
      <c r="A1259" s="126"/>
      <c r="B1259" s="126"/>
      <c r="C1259" s="126"/>
      <c r="D1259" s="126"/>
      <c r="E1259" s="117"/>
      <c r="F1259" s="117"/>
      <c r="G1259" s="117"/>
      <c r="H1259" s="117"/>
      <c r="I1259" s="117"/>
      <c r="J1259" s="117"/>
      <c r="K1259" s="117"/>
      <c r="L1259" s="117"/>
      <c r="M1259" s="116"/>
      <c r="N1259" s="116"/>
      <c r="O1259" s="116"/>
      <c r="P1259" s="116"/>
      <c r="Q1259" s="116"/>
      <c r="R1259" s="116"/>
      <c r="S1259" s="116"/>
      <c r="T1259" s="116"/>
      <c r="U1259" s="116"/>
      <c r="V1259" s="116"/>
      <c r="W1259" s="116"/>
      <c r="X1259" s="116"/>
      <c r="Y1259" s="116"/>
      <c r="Z1259" s="116"/>
      <c r="AA1259" s="116"/>
      <c r="AB1259" s="116"/>
      <c r="AC1259" s="116"/>
      <c r="AD1259" s="116"/>
      <c r="AE1259" s="116"/>
      <c r="AF1259" s="116"/>
      <c r="AG1259" s="116"/>
      <c r="AH1259" s="116"/>
    </row>
    <row r="1260" spans="1:34" x14ac:dyDescent="0.3">
      <c r="A1260" s="126"/>
      <c r="B1260" s="126"/>
      <c r="C1260" s="126"/>
      <c r="D1260" s="126"/>
      <c r="E1260" s="117"/>
      <c r="F1260" s="117"/>
      <c r="G1260" s="117"/>
      <c r="H1260" s="117"/>
      <c r="I1260" s="117"/>
      <c r="J1260" s="117"/>
      <c r="K1260" s="117"/>
      <c r="L1260" s="117"/>
      <c r="M1260" s="116"/>
      <c r="N1260" s="116"/>
      <c r="O1260" s="116"/>
      <c r="P1260" s="116"/>
      <c r="Q1260" s="116"/>
      <c r="R1260" s="116"/>
      <c r="S1260" s="116"/>
      <c r="T1260" s="116"/>
      <c r="U1260" s="116"/>
      <c r="V1260" s="116"/>
      <c r="W1260" s="116"/>
      <c r="X1260" s="116"/>
      <c r="Y1260" s="116"/>
      <c r="Z1260" s="116"/>
      <c r="AA1260" s="116"/>
      <c r="AB1260" s="116"/>
      <c r="AC1260" s="116"/>
      <c r="AD1260" s="116"/>
      <c r="AE1260" s="116"/>
      <c r="AF1260" s="116"/>
      <c r="AG1260" s="116"/>
      <c r="AH1260" s="116"/>
    </row>
    <row r="1261" spans="1:34" x14ac:dyDescent="0.3">
      <c r="A1261" s="126"/>
      <c r="B1261" s="126"/>
      <c r="C1261" s="126"/>
      <c r="D1261" s="126"/>
      <c r="E1261" s="117"/>
      <c r="F1261" s="117"/>
      <c r="G1261" s="117"/>
      <c r="H1261" s="117"/>
      <c r="I1261" s="117"/>
      <c r="J1261" s="117"/>
      <c r="K1261" s="117"/>
      <c r="L1261" s="117"/>
      <c r="M1261" s="116"/>
      <c r="N1261" s="116"/>
      <c r="O1261" s="116"/>
      <c r="P1261" s="116"/>
      <c r="Q1261" s="116"/>
      <c r="R1261" s="116"/>
      <c r="S1261" s="116"/>
      <c r="T1261" s="116"/>
      <c r="U1261" s="116"/>
      <c r="V1261" s="116"/>
      <c r="W1261" s="116"/>
      <c r="X1261" s="116"/>
      <c r="Y1261" s="116"/>
      <c r="Z1261" s="116"/>
      <c r="AA1261" s="116"/>
      <c r="AB1261" s="116"/>
      <c r="AC1261" s="116"/>
      <c r="AD1261" s="116"/>
      <c r="AE1261" s="116"/>
      <c r="AF1261" s="116"/>
      <c r="AG1261" s="116"/>
      <c r="AH1261" s="116"/>
    </row>
    <row r="1262" spans="1:34" x14ac:dyDescent="0.3">
      <c r="A1262" s="126"/>
      <c r="B1262" s="126"/>
      <c r="C1262" s="126"/>
      <c r="D1262" s="126"/>
      <c r="E1262" s="117"/>
      <c r="F1262" s="117"/>
      <c r="G1262" s="117"/>
      <c r="H1262" s="117"/>
      <c r="I1262" s="117"/>
      <c r="J1262" s="117"/>
      <c r="K1262" s="117"/>
      <c r="L1262" s="117"/>
      <c r="M1262" s="116"/>
      <c r="N1262" s="116"/>
      <c r="O1262" s="116"/>
      <c r="P1262" s="116"/>
      <c r="Q1262" s="116"/>
      <c r="R1262" s="116"/>
      <c r="S1262" s="116"/>
      <c r="T1262" s="116"/>
      <c r="U1262" s="116"/>
      <c r="V1262" s="116"/>
      <c r="W1262" s="116"/>
      <c r="X1262" s="116"/>
      <c r="Y1262" s="116"/>
      <c r="Z1262" s="116"/>
      <c r="AA1262" s="116"/>
      <c r="AB1262" s="116"/>
      <c r="AC1262" s="116"/>
      <c r="AD1262" s="116"/>
      <c r="AE1262" s="116"/>
      <c r="AF1262" s="116"/>
      <c r="AG1262" s="116"/>
      <c r="AH1262" s="116"/>
    </row>
    <row r="1263" spans="1:34" x14ac:dyDescent="0.3">
      <c r="A1263" s="126"/>
      <c r="B1263" s="126"/>
      <c r="C1263" s="126"/>
      <c r="D1263" s="126"/>
      <c r="E1263" s="117"/>
      <c r="F1263" s="117"/>
      <c r="G1263" s="117"/>
      <c r="H1263" s="117"/>
      <c r="I1263" s="117"/>
      <c r="J1263" s="117"/>
      <c r="K1263" s="117"/>
      <c r="L1263" s="117"/>
      <c r="M1263" s="116"/>
      <c r="N1263" s="116"/>
      <c r="O1263" s="116"/>
      <c r="P1263" s="116"/>
      <c r="Q1263" s="116"/>
      <c r="R1263" s="116"/>
      <c r="S1263" s="116"/>
      <c r="T1263" s="116"/>
      <c r="U1263" s="116"/>
      <c r="V1263" s="116"/>
      <c r="W1263" s="116"/>
      <c r="X1263" s="116"/>
      <c r="Y1263" s="116"/>
      <c r="Z1263" s="116"/>
      <c r="AA1263" s="116"/>
      <c r="AB1263" s="116"/>
      <c r="AC1263" s="116"/>
      <c r="AD1263" s="116"/>
      <c r="AE1263" s="116"/>
      <c r="AF1263" s="116"/>
      <c r="AG1263" s="116"/>
      <c r="AH1263" s="116"/>
    </row>
    <row r="1264" spans="1:34" x14ac:dyDescent="0.3">
      <c r="A1264" s="126"/>
      <c r="B1264" s="126"/>
      <c r="C1264" s="126"/>
      <c r="D1264" s="126"/>
      <c r="E1264" s="117"/>
      <c r="F1264" s="117"/>
      <c r="G1264" s="117"/>
      <c r="H1264" s="117"/>
      <c r="I1264" s="117"/>
      <c r="J1264" s="117"/>
      <c r="K1264" s="117"/>
      <c r="L1264" s="117"/>
      <c r="M1264" s="116"/>
      <c r="N1264" s="116"/>
      <c r="O1264" s="116"/>
      <c r="P1264" s="116"/>
      <c r="Q1264" s="116"/>
      <c r="R1264" s="116"/>
      <c r="S1264" s="116"/>
      <c r="T1264" s="116"/>
      <c r="U1264" s="116"/>
      <c r="V1264" s="116"/>
      <c r="W1264" s="116"/>
      <c r="X1264" s="116"/>
      <c r="Y1264" s="116"/>
      <c r="Z1264" s="116"/>
      <c r="AA1264" s="116"/>
      <c r="AB1264" s="116"/>
      <c r="AC1264" s="116"/>
      <c r="AD1264" s="116"/>
      <c r="AE1264" s="116"/>
      <c r="AF1264" s="116"/>
      <c r="AG1264" s="116"/>
      <c r="AH1264" s="116"/>
    </row>
    <row r="1265" spans="1:34" x14ac:dyDescent="0.3">
      <c r="A1265" s="126"/>
      <c r="B1265" s="126"/>
      <c r="C1265" s="126"/>
      <c r="D1265" s="126"/>
      <c r="E1265" s="117"/>
      <c r="F1265" s="117"/>
      <c r="G1265" s="117"/>
      <c r="H1265" s="117"/>
      <c r="I1265" s="117"/>
      <c r="J1265" s="117"/>
      <c r="K1265" s="117"/>
      <c r="L1265" s="117"/>
      <c r="M1265" s="116"/>
      <c r="N1265" s="116"/>
      <c r="O1265" s="116"/>
      <c r="P1265" s="116"/>
      <c r="Q1265" s="116"/>
      <c r="R1265" s="116"/>
      <c r="S1265" s="116"/>
      <c r="T1265" s="116"/>
      <c r="U1265" s="116"/>
      <c r="V1265" s="116"/>
      <c r="W1265" s="116"/>
      <c r="X1265" s="116"/>
      <c r="Y1265" s="116"/>
      <c r="Z1265" s="116"/>
      <c r="AA1265" s="116"/>
      <c r="AB1265" s="116"/>
      <c r="AC1265" s="116"/>
      <c r="AD1265" s="116"/>
      <c r="AE1265" s="116"/>
      <c r="AF1265" s="116"/>
      <c r="AG1265" s="116"/>
      <c r="AH1265" s="116"/>
    </row>
    <row r="1266" spans="1:34" x14ac:dyDescent="0.3">
      <c r="A1266" s="126"/>
      <c r="B1266" s="126"/>
      <c r="C1266" s="126"/>
      <c r="D1266" s="126"/>
      <c r="E1266" s="117"/>
      <c r="F1266" s="117"/>
      <c r="G1266" s="117"/>
      <c r="H1266" s="117"/>
      <c r="I1266" s="117"/>
      <c r="J1266" s="117"/>
      <c r="K1266" s="117"/>
      <c r="L1266" s="117"/>
      <c r="M1266" s="116"/>
      <c r="N1266" s="116"/>
      <c r="O1266" s="116"/>
      <c r="P1266" s="116"/>
      <c r="Q1266" s="116"/>
      <c r="R1266" s="116"/>
      <c r="S1266" s="116"/>
      <c r="T1266" s="116"/>
      <c r="U1266" s="116"/>
      <c r="V1266" s="116"/>
      <c r="W1266" s="116"/>
      <c r="X1266" s="116"/>
      <c r="Y1266" s="116"/>
      <c r="Z1266" s="116"/>
      <c r="AA1266" s="116"/>
      <c r="AB1266" s="116"/>
      <c r="AC1266" s="116"/>
      <c r="AD1266" s="116"/>
      <c r="AE1266" s="116"/>
      <c r="AF1266" s="116"/>
      <c r="AG1266" s="116"/>
      <c r="AH1266" s="116"/>
    </row>
    <row r="1267" spans="1:34" x14ac:dyDescent="0.3">
      <c r="A1267" s="126"/>
      <c r="B1267" s="126"/>
      <c r="C1267" s="126"/>
      <c r="D1267" s="126"/>
      <c r="E1267" s="117"/>
      <c r="F1267" s="117"/>
      <c r="G1267" s="117"/>
      <c r="H1267" s="117"/>
      <c r="I1267" s="117"/>
      <c r="J1267" s="117"/>
      <c r="K1267" s="117"/>
      <c r="L1267" s="117"/>
      <c r="M1267" s="116"/>
      <c r="N1267" s="116"/>
      <c r="O1267" s="116"/>
      <c r="P1267" s="116"/>
      <c r="Q1267" s="116"/>
      <c r="R1267" s="116"/>
      <c r="S1267" s="116"/>
      <c r="T1267" s="116"/>
      <c r="U1267" s="116"/>
      <c r="V1267" s="116"/>
      <c r="W1267" s="116"/>
      <c r="X1267" s="116"/>
      <c r="Y1267" s="116"/>
      <c r="Z1267" s="116"/>
      <c r="AA1267" s="116"/>
      <c r="AB1267" s="116"/>
      <c r="AC1267" s="116"/>
      <c r="AD1267" s="116"/>
      <c r="AE1267" s="116"/>
      <c r="AF1267" s="116"/>
      <c r="AG1267" s="116"/>
      <c r="AH1267" s="116"/>
    </row>
    <row r="1268" spans="1:34" x14ac:dyDescent="0.3">
      <c r="A1268" s="126"/>
      <c r="B1268" s="126"/>
      <c r="C1268" s="126"/>
      <c r="D1268" s="126"/>
      <c r="E1268" s="117"/>
      <c r="F1268" s="117"/>
      <c r="G1268" s="117"/>
      <c r="H1268" s="117"/>
      <c r="I1268" s="117"/>
      <c r="J1268" s="117"/>
      <c r="K1268" s="117"/>
      <c r="L1268" s="117"/>
      <c r="M1268" s="116"/>
      <c r="N1268" s="116"/>
      <c r="O1268" s="116"/>
      <c r="P1268" s="116"/>
      <c r="Q1268" s="116"/>
      <c r="R1268" s="116"/>
      <c r="S1268" s="116"/>
      <c r="T1268" s="116"/>
      <c r="U1268" s="116"/>
      <c r="V1268" s="116"/>
      <c r="W1268" s="116"/>
      <c r="X1268" s="116"/>
      <c r="Y1268" s="116"/>
      <c r="Z1268" s="116"/>
      <c r="AA1268" s="116"/>
      <c r="AB1268" s="116"/>
      <c r="AC1268" s="116"/>
      <c r="AD1268" s="116"/>
      <c r="AE1268" s="116"/>
      <c r="AF1268" s="116"/>
      <c r="AG1268" s="116"/>
      <c r="AH1268" s="116"/>
    </row>
    <row r="1269" spans="1:34" x14ac:dyDescent="0.3">
      <c r="A1269" s="126"/>
      <c r="B1269" s="126"/>
      <c r="C1269" s="126"/>
      <c r="D1269" s="126"/>
      <c r="E1269" s="117"/>
      <c r="F1269" s="117"/>
      <c r="G1269" s="117"/>
      <c r="H1269" s="117"/>
      <c r="I1269" s="117"/>
      <c r="J1269" s="117"/>
      <c r="K1269" s="117"/>
      <c r="L1269" s="117"/>
      <c r="M1269" s="116"/>
      <c r="N1269" s="116"/>
      <c r="O1269" s="116"/>
      <c r="P1269" s="116"/>
      <c r="Q1269" s="116"/>
      <c r="R1269" s="116"/>
      <c r="S1269" s="116"/>
      <c r="T1269" s="116"/>
      <c r="U1269" s="116"/>
      <c r="V1269" s="116"/>
      <c r="W1269" s="116"/>
      <c r="X1269" s="116"/>
      <c r="Y1269" s="116"/>
      <c r="Z1269" s="116"/>
      <c r="AA1269" s="116"/>
      <c r="AB1269" s="116"/>
      <c r="AC1269" s="116"/>
      <c r="AD1269" s="116"/>
      <c r="AE1269" s="116"/>
      <c r="AF1269" s="116"/>
      <c r="AG1269" s="116"/>
      <c r="AH1269" s="116"/>
    </row>
    <row r="1270" spans="1:34" x14ac:dyDescent="0.3">
      <c r="A1270" s="126"/>
      <c r="B1270" s="126"/>
      <c r="C1270" s="126"/>
      <c r="D1270" s="126"/>
      <c r="E1270" s="117"/>
      <c r="F1270" s="117"/>
      <c r="G1270" s="117"/>
      <c r="H1270" s="117"/>
      <c r="I1270" s="117"/>
      <c r="J1270" s="117"/>
      <c r="K1270" s="117"/>
      <c r="L1270" s="117"/>
      <c r="M1270" s="116"/>
      <c r="N1270" s="116"/>
      <c r="O1270" s="116"/>
      <c r="P1270" s="116"/>
      <c r="Q1270" s="116"/>
      <c r="R1270" s="116"/>
      <c r="S1270" s="116"/>
      <c r="T1270" s="116"/>
      <c r="U1270" s="116"/>
      <c r="V1270" s="116"/>
      <c r="W1270" s="116"/>
      <c r="X1270" s="116"/>
      <c r="Y1270" s="116"/>
      <c r="Z1270" s="116"/>
      <c r="AA1270" s="116"/>
      <c r="AB1270" s="116"/>
      <c r="AC1270" s="116"/>
      <c r="AD1270" s="116"/>
      <c r="AE1270" s="116"/>
      <c r="AF1270" s="116"/>
      <c r="AG1270" s="116"/>
      <c r="AH1270" s="116"/>
    </row>
    <row r="1271" spans="1:34" x14ac:dyDescent="0.3">
      <c r="A1271" s="126"/>
      <c r="B1271" s="126"/>
      <c r="C1271" s="126"/>
      <c r="D1271" s="126"/>
      <c r="E1271" s="117"/>
      <c r="F1271" s="117"/>
      <c r="G1271" s="117"/>
      <c r="H1271" s="117"/>
      <c r="I1271" s="117"/>
      <c r="J1271" s="117"/>
      <c r="K1271" s="117"/>
      <c r="L1271" s="117"/>
      <c r="M1271" s="116"/>
      <c r="N1271" s="116"/>
      <c r="O1271" s="116"/>
      <c r="P1271" s="116"/>
      <c r="Q1271" s="116"/>
      <c r="R1271" s="116"/>
      <c r="S1271" s="116"/>
      <c r="T1271" s="116"/>
      <c r="U1271" s="116"/>
      <c r="V1271" s="116"/>
      <c r="W1271" s="116"/>
      <c r="X1271" s="116"/>
      <c r="Y1271" s="116"/>
      <c r="Z1271" s="116"/>
      <c r="AA1271" s="116"/>
      <c r="AB1271" s="116"/>
      <c r="AC1271" s="116"/>
      <c r="AD1271" s="116"/>
      <c r="AE1271" s="116"/>
      <c r="AF1271" s="116"/>
      <c r="AG1271" s="116"/>
      <c r="AH1271" s="116"/>
    </row>
    <row r="1272" spans="1:34" x14ac:dyDescent="0.3">
      <c r="A1272" s="126"/>
      <c r="B1272" s="126"/>
      <c r="C1272" s="126"/>
      <c r="D1272" s="126"/>
      <c r="E1272" s="117"/>
      <c r="F1272" s="117"/>
      <c r="G1272" s="117"/>
      <c r="H1272" s="117"/>
      <c r="I1272" s="117"/>
      <c r="J1272" s="117"/>
      <c r="K1272" s="117"/>
      <c r="L1272" s="117"/>
      <c r="M1272" s="116"/>
      <c r="N1272" s="116"/>
      <c r="O1272" s="116"/>
      <c r="P1272" s="116"/>
      <c r="Q1272" s="116"/>
      <c r="R1272" s="116"/>
      <c r="S1272" s="116"/>
      <c r="T1272" s="116"/>
      <c r="U1272" s="116"/>
      <c r="V1272" s="116"/>
      <c r="W1272" s="116"/>
      <c r="X1272" s="116"/>
      <c r="Y1272" s="116"/>
      <c r="Z1272" s="116"/>
      <c r="AA1272" s="116"/>
      <c r="AB1272" s="116"/>
      <c r="AC1272" s="116"/>
      <c r="AD1272" s="116"/>
      <c r="AE1272" s="116"/>
      <c r="AF1272" s="116"/>
      <c r="AG1272" s="116"/>
      <c r="AH1272" s="116"/>
    </row>
    <row r="1273" spans="1:34" x14ac:dyDescent="0.3">
      <c r="A1273" s="126"/>
      <c r="B1273" s="126"/>
      <c r="C1273" s="126"/>
      <c r="D1273" s="126"/>
      <c r="E1273" s="117"/>
      <c r="F1273" s="117"/>
      <c r="G1273" s="117"/>
      <c r="H1273" s="117"/>
      <c r="I1273" s="117"/>
      <c r="J1273" s="117"/>
      <c r="K1273" s="117"/>
      <c r="L1273" s="117"/>
      <c r="M1273" s="116"/>
      <c r="N1273" s="116"/>
      <c r="O1273" s="116"/>
      <c r="P1273" s="116"/>
      <c r="Q1273" s="116"/>
      <c r="R1273" s="116"/>
      <c r="S1273" s="116"/>
      <c r="T1273" s="116"/>
      <c r="U1273" s="116"/>
      <c r="V1273" s="116"/>
      <c r="W1273" s="116"/>
      <c r="X1273" s="116"/>
      <c r="Y1273" s="116"/>
      <c r="Z1273" s="116"/>
      <c r="AA1273" s="116"/>
      <c r="AB1273" s="116"/>
      <c r="AC1273" s="116"/>
      <c r="AD1273" s="116"/>
      <c r="AE1273" s="116"/>
      <c r="AF1273" s="116"/>
      <c r="AG1273" s="116"/>
      <c r="AH1273" s="116"/>
    </row>
    <row r="1274" spans="1:34" x14ac:dyDescent="0.3">
      <c r="A1274" s="126"/>
      <c r="B1274" s="126"/>
      <c r="C1274" s="126"/>
      <c r="D1274" s="126"/>
      <c r="E1274" s="117"/>
      <c r="F1274" s="117"/>
      <c r="G1274" s="117"/>
      <c r="H1274" s="117"/>
      <c r="I1274" s="117"/>
      <c r="J1274" s="117"/>
      <c r="K1274" s="117"/>
      <c r="L1274" s="117"/>
      <c r="M1274" s="116"/>
      <c r="N1274" s="116"/>
      <c r="O1274" s="116"/>
      <c r="P1274" s="116"/>
      <c r="Q1274" s="116"/>
      <c r="R1274" s="116"/>
      <c r="S1274" s="116"/>
      <c r="T1274" s="116"/>
      <c r="U1274" s="116"/>
      <c r="V1274" s="116"/>
      <c r="W1274" s="116"/>
      <c r="X1274" s="116"/>
      <c r="Y1274" s="116"/>
      <c r="Z1274" s="116"/>
      <c r="AA1274" s="116"/>
      <c r="AB1274" s="116"/>
      <c r="AC1274" s="116"/>
      <c r="AD1274" s="116"/>
      <c r="AE1274" s="116"/>
      <c r="AF1274" s="116"/>
      <c r="AG1274" s="116"/>
      <c r="AH1274" s="116"/>
    </row>
    <row r="1275" spans="1:34" x14ac:dyDescent="0.3">
      <c r="A1275" s="126"/>
      <c r="B1275" s="126"/>
      <c r="C1275" s="126"/>
      <c r="D1275" s="126"/>
      <c r="E1275" s="117"/>
      <c r="F1275" s="117"/>
      <c r="G1275" s="117"/>
      <c r="H1275" s="117"/>
      <c r="I1275" s="117"/>
      <c r="J1275" s="117"/>
      <c r="K1275" s="117"/>
      <c r="L1275" s="117"/>
      <c r="M1275" s="116"/>
      <c r="N1275" s="116"/>
      <c r="O1275" s="116"/>
      <c r="P1275" s="116"/>
      <c r="Q1275" s="116"/>
      <c r="R1275" s="116"/>
      <c r="S1275" s="116"/>
      <c r="T1275" s="116"/>
      <c r="U1275" s="116"/>
      <c r="V1275" s="116"/>
      <c r="W1275" s="116"/>
      <c r="X1275" s="116"/>
      <c r="Y1275" s="116"/>
      <c r="Z1275" s="116"/>
      <c r="AA1275" s="116"/>
      <c r="AB1275" s="116"/>
      <c r="AC1275" s="116"/>
      <c r="AD1275" s="116"/>
      <c r="AE1275" s="116"/>
      <c r="AF1275" s="116"/>
      <c r="AG1275" s="116"/>
      <c r="AH1275" s="116"/>
    </row>
    <row r="1276" spans="1:34" x14ac:dyDescent="0.3">
      <c r="A1276" s="126"/>
      <c r="B1276" s="126"/>
      <c r="C1276" s="126"/>
      <c r="D1276" s="126"/>
      <c r="E1276" s="117"/>
      <c r="F1276" s="117"/>
      <c r="G1276" s="117"/>
      <c r="H1276" s="117"/>
      <c r="I1276" s="117"/>
      <c r="J1276" s="117"/>
      <c r="K1276" s="117"/>
      <c r="L1276" s="117"/>
      <c r="M1276" s="116"/>
      <c r="N1276" s="116"/>
      <c r="O1276" s="116"/>
      <c r="P1276" s="116"/>
      <c r="Q1276" s="116"/>
      <c r="R1276" s="116"/>
      <c r="S1276" s="116"/>
      <c r="T1276" s="116"/>
      <c r="U1276" s="116"/>
      <c r="V1276" s="116"/>
      <c r="W1276" s="116"/>
      <c r="X1276" s="116"/>
      <c r="Y1276" s="116"/>
      <c r="Z1276" s="116"/>
      <c r="AA1276" s="116"/>
      <c r="AB1276" s="116"/>
      <c r="AC1276" s="116"/>
      <c r="AD1276" s="116"/>
      <c r="AE1276" s="116"/>
      <c r="AF1276" s="116"/>
      <c r="AG1276" s="116"/>
      <c r="AH1276" s="116"/>
    </row>
    <row r="1277" spans="1:34" x14ac:dyDescent="0.3">
      <c r="A1277" s="126"/>
      <c r="B1277" s="126"/>
      <c r="C1277" s="126"/>
      <c r="D1277" s="126"/>
      <c r="E1277" s="117"/>
      <c r="F1277" s="117"/>
      <c r="G1277" s="117"/>
      <c r="H1277" s="117"/>
      <c r="I1277" s="117"/>
      <c r="J1277" s="117"/>
      <c r="K1277" s="117"/>
      <c r="L1277" s="117"/>
      <c r="M1277" s="116"/>
      <c r="N1277" s="116"/>
      <c r="O1277" s="116"/>
      <c r="P1277" s="116"/>
      <c r="Q1277" s="116"/>
      <c r="R1277" s="116"/>
      <c r="S1277" s="116"/>
      <c r="T1277" s="116"/>
      <c r="U1277" s="116"/>
      <c r="V1277" s="116"/>
      <c r="W1277" s="116"/>
      <c r="X1277" s="116"/>
      <c r="Y1277" s="116"/>
      <c r="Z1277" s="116"/>
      <c r="AA1277" s="116"/>
      <c r="AB1277" s="116"/>
      <c r="AC1277" s="116"/>
      <c r="AD1277" s="116"/>
      <c r="AE1277" s="116"/>
      <c r="AF1277" s="116"/>
      <c r="AG1277" s="116"/>
      <c r="AH1277" s="116"/>
    </row>
    <row r="1278" spans="1:34" x14ac:dyDescent="0.3">
      <c r="A1278" s="126"/>
      <c r="B1278" s="126"/>
      <c r="C1278" s="126"/>
      <c r="D1278" s="126"/>
      <c r="E1278" s="117"/>
      <c r="F1278" s="117"/>
      <c r="G1278" s="117"/>
      <c r="H1278" s="117"/>
      <c r="I1278" s="117"/>
      <c r="J1278" s="117"/>
      <c r="K1278" s="117"/>
      <c r="L1278" s="117"/>
      <c r="M1278" s="116"/>
      <c r="N1278" s="116"/>
      <c r="O1278" s="116"/>
      <c r="P1278" s="116"/>
      <c r="Q1278" s="116"/>
      <c r="R1278" s="116"/>
      <c r="S1278" s="116"/>
      <c r="T1278" s="116"/>
      <c r="U1278" s="116"/>
      <c r="V1278" s="116"/>
      <c r="W1278" s="116"/>
      <c r="X1278" s="116"/>
      <c r="Y1278" s="116"/>
      <c r="Z1278" s="116"/>
      <c r="AA1278" s="116"/>
      <c r="AB1278" s="116"/>
      <c r="AC1278" s="116"/>
      <c r="AD1278" s="116"/>
      <c r="AE1278" s="116"/>
      <c r="AF1278" s="116"/>
      <c r="AG1278" s="116"/>
      <c r="AH1278" s="116"/>
    </row>
    <row r="1279" spans="1:34" x14ac:dyDescent="0.3">
      <c r="A1279" s="126"/>
      <c r="B1279" s="126"/>
      <c r="C1279" s="126"/>
      <c r="D1279" s="126"/>
      <c r="E1279" s="117"/>
      <c r="F1279" s="117"/>
      <c r="G1279" s="117"/>
      <c r="H1279" s="117"/>
      <c r="I1279" s="117"/>
      <c r="J1279" s="117"/>
      <c r="K1279" s="117"/>
      <c r="L1279" s="117"/>
      <c r="M1279" s="116"/>
      <c r="N1279" s="116"/>
      <c r="O1279" s="116"/>
      <c r="P1279" s="116"/>
      <c r="Q1279" s="116"/>
      <c r="R1279" s="116"/>
      <c r="S1279" s="116"/>
      <c r="T1279" s="116"/>
      <c r="U1279" s="116"/>
      <c r="V1279" s="116"/>
      <c r="W1279" s="116"/>
      <c r="X1279" s="116"/>
      <c r="Y1279" s="116"/>
      <c r="Z1279" s="116"/>
      <c r="AA1279" s="116"/>
      <c r="AB1279" s="116"/>
      <c r="AC1279" s="116"/>
      <c r="AD1279" s="116"/>
      <c r="AE1279" s="116"/>
      <c r="AF1279" s="116"/>
      <c r="AG1279" s="116"/>
      <c r="AH1279" s="116"/>
    </row>
    <row r="1280" spans="1:34" x14ac:dyDescent="0.3">
      <c r="A1280" s="126"/>
      <c r="B1280" s="126"/>
      <c r="C1280" s="126"/>
      <c r="D1280" s="126"/>
      <c r="E1280" s="117"/>
      <c r="F1280" s="117"/>
      <c r="G1280" s="117"/>
      <c r="H1280" s="117"/>
      <c r="I1280" s="117"/>
      <c r="J1280" s="117"/>
      <c r="K1280" s="117"/>
      <c r="L1280" s="117"/>
      <c r="M1280" s="116"/>
      <c r="N1280" s="116"/>
      <c r="O1280" s="116"/>
      <c r="P1280" s="116"/>
      <c r="Q1280" s="116"/>
      <c r="R1280" s="116"/>
      <c r="S1280" s="116"/>
      <c r="T1280" s="116"/>
      <c r="U1280" s="116"/>
      <c r="V1280" s="116"/>
      <c r="W1280" s="116"/>
      <c r="X1280" s="116"/>
      <c r="Y1280" s="116"/>
      <c r="Z1280" s="116"/>
      <c r="AA1280" s="116"/>
      <c r="AB1280" s="116"/>
      <c r="AC1280" s="116"/>
      <c r="AD1280" s="116"/>
      <c r="AE1280" s="116"/>
      <c r="AF1280" s="116"/>
      <c r="AG1280" s="116"/>
      <c r="AH1280" s="116"/>
    </row>
    <row r="1281" spans="1:34" x14ac:dyDescent="0.3">
      <c r="A1281" s="126"/>
      <c r="B1281" s="126"/>
      <c r="C1281" s="126"/>
      <c r="D1281" s="126"/>
      <c r="E1281" s="117"/>
      <c r="F1281" s="117"/>
      <c r="G1281" s="117"/>
      <c r="H1281" s="117"/>
      <c r="I1281" s="117"/>
      <c r="J1281" s="117"/>
      <c r="K1281" s="117"/>
      <c r="L1281" s="117"/>
      <c r="M1281" s="116"/>
      <c r="N1281" s="116"/>
      <c r="O1281" s="116"/>
      <c r="P1281" s="116"/>
      <c r="Q1281" s="116"/>
      <c r="R1281" s="116"/>
      <c r="S1281" s="116"/>
      <c r="T1281" s="116"/>
      <c r="U1281" s="116"/>
      <c r="V1281" s="116"/>
      <c r="W1281" s="116"/>
      <c r="X1281" s="116"/>
      <c r="Y1281" s="116"/>
      <c r="Z1281" s="116"/>
      <c r="AA1281" s="116"/>
      <c r="AB1281" s="116"/>
      <c r="AC1281" s="116"/>
      <c r="AD1281" s="116"/>
      <c r="AE1281" s="116"/>
      <c r="AF1281" s="116"/>
      <c r="AG1281" s="116"/>
      <c r="AH1281" s="116"/>
    </row>
    <row r="1282" spans="1:34" x14ac:dyDescent="0.3">
      <c r="A1282" s="126"/>
      <c r="B1282" s="126"/>
      <c r="C1282" s="126"/>
      <c r="D1282" s="126"/>
      <c r="E1282" s="117"/>
      <c r="F1282" s="117"/>
      <c r="G1282" s="117"/>
      <c r="H1282" s="117"/>
      <c r="I1282" s="117"/>
      <c r="J1282" s="117"/>
      <c r="K1282" s="117"/>
      <c r="L1282" s="117"/>
      <c r="M1282" s="116"/>
      <c r="N1282" s="116"/>
      <c r="O1282" s="116"/>
      <c r="P1282" s="116"/>
      <c r="Q1282" s="116"/>
      <c r="R1282" s="116"/>
      <c r="S1282" s="116"/>
      <c r="T1282" s="116"/>
      <c r="U1282" s="116"/>
      <c r="V1282" s="116"/>
      <c r="W1282" s="116"/>
      <c r="X1282" s="116"/>
      <c r="Y1282" s="116"/>
      <c r="Z1282" s="116"/>
      <c r="AA1282" s="116"/>
      <c r="AB1282" s="116"/>
      <c r="AC1282" s="116"/>
      <c r="AD1282" s="116"/>
      <c r="AE1282" s="116"/>
      <c r="AF1282" s="116"/>
      <c r="AG1282" s="116"/>
      <c r="AH1282" s="116"/>
    </row>
    <row r="1283" spans="1:34" x14ac:dyDescent="0.3">
      <c r="A1283" s="126"/>
      <c r="B1283" s="126"/>
      <c r="C1283" s="126"/>
      <c r="D1283" s="126"/>
      <c r="E1283" s="117"/>
      <c r="F1283" s="117"/>
      <c r="G1283" s="117"/>
      <c r="H1283" s="117"/>
      <c r="I1283" s="117"/>
      <c r="J1283" s="117"/>
      <c r="K1283" s="117"/>
      <c r="L1283" s="117"/>
      <c r="M1283" s="116"/>
      <c r="N1283" s="116"/>
      <c r="O1283" s="116"/>
      <c r="P1283" s="116"/>
      <c r="Q1283" s="116"/>
      <c r="R1283" s="116"/>
      <c r="S1283" s="116"/>
      <c r="T1283" s="116"/>
      <c r="U1283" s="116"/>
      <c r="V1283" s="116"/>
      <c r="W1283" s="116"/>
      <c r="X1283" s="116"/>
      <c r="Y1283" s="116"/>
      <c r="Z1283" s="116"/>
      <c r="AA1283" s="116"/>
      <c r="AB1283" s="116"/>
      <c r="AC1283" s="116"/>
      <c r="AD1283" s="116"/>
      <c r="AE1283" s="116"/>
      <c r="AF1283" s="116"/>
      <c r="AG1283" s="116"/>
      <c r="AH1283" s="116"/>
    </row>
    <row r="1284" spans="1:34" x14ac:dyDescent="0.3">
      <c r="A1284" s="126"/>
      <c r="B1284" s="126"/>
      <c r="C1284" s="126"/>
      <c r="D1284" s="126"/>
      <c r="E1284" s="117"/>
      <c r="F1284" s="117"/>
      <c r="G1284" s="117"/>
      <c r="H1284" s="117"/>
      <c r="I1284" s="117"/>
      <c r="J1284" s="117"/>
      <c r="K1284" s="117"/>
      <c r="L1284" s="117"/>
      <c r="M1284" s="116"/>
      <c r="N1284" s="116"/>
      <c r="O1284" s="116"/>
      <c r="P1284" s="116"/>
      <c r="Q1284" s="116"/>
      <c r="R1284" s="116"/>
      <c r="S1284" s="116"/>
      <c r="T1284" s="116"/>
      <c r="U1284" s="116"/>
      <c r="V1284" s="116"/>
      <c r="W1284" s="116"/>
      <c r="X1284" s="116"/>
      <c r="Y1284" s="116"/>
      <c r="Z1284" s="116"/>
      <c r="AA1284" s="116"/>
      <c r="AB1284" s="116"/>
      <c r="AC1284" s="116"/>
      <c r="AD1284" s="116"/>
      <c r="AE1284" s="116"/>
      <c r="AF1284" s="116"/>
      <c r="AG1284" s="116"/>
      <c r="AH1284" s="116"/>
    </row>
    <row r="1285" spans="1:34" x14ac:dyDescent="0.3">
      <c r="A1285" s="126"/>
      <c r="B1285" s="126"/>
      <c r="C1285" s="126"/>
      <c r="D1285" s="126"/>
      <c r="E1285" s="117"/>
      <c r="F1285" s="117"/>
      <c r="G1285" s="117"/>
      <c r="H1285" s="117"/>
      <c r="I1285" s="117"/>
      <c r="J1285" s="117"/>
      <c r="K1285" s="117"/>
      <c r="L1285" s="117"/>
      <c r="M1285" s="116"/>
      <c r="N1285" s="116"/>
      <c r="O1285" s="116"/>
      <c r="P1285" s="116"/>
      <c r="Q1285" s="116"/>
      <c r="R1285" s="116"/>
      <c r="S1285" s="116"/>
      <c r="T1285" s="116"/>
      <c r="U1285" s="116"/>
      <c r="V1285" s="116"/>
      <c r="W1285" s="116"/>
      <c r="X1285" s="116"/>
      <c r="Y1285" s="116"/>
      <c r="Z1285" s="116"/>
      <c r="AA1285" s="116"/>
      <c r="AB1285" s="116"/>
      <c r="AC1285" s="116"/>
      <c r="AD1285" s="116"/>
      <c r="AE1285" s="116"/>
      <c r="AF1285" s="116"/>
      <c r="AG1285" s="116"/>
      <c r="AH1285" s="116"/>
    </row>
    <row r="1286" spans="1:34" x14ac:dyDescent="0.3">
      <c r="A1286" s="126"/>
      <c r="B1286" s="126"/>
      <c r="C1286" s="126"/>
      <c r="D1286" s="126"/>
      <c r="E1286" s="117"/>
      <c r="F1286" s="117"/>
      <c r="G1286" s="117"/>
      <c r="H1286" s="117"/>
      <c r="I1286" s="117"/>
      <c r="J1286" s="117"/>
      <c r="K1286" s="117"/>
      <c r="L1286" s="117"/>
      <c r="M1286" s="116"/>
      <c r="N1286" s="116"/>
      <c r="O1286" s="116"/>
      <c r="P1286" s="116"/>
      <c r="Q1286" s="116"/>
      <c r="R1286" s="116"/>
      <c r="S1286" s="116"/>
      <c r="T1286" s="116"/>
      <c r="U1286" s="116"/>
      <c r="V1286" s="116"/>
      <c r="W1286" s="116"/>
      <c r="X1286" s="116"/>
      <c r="Y1286" s="116"/>
      <c r="Z1286" s="116"/>
      <c r="AA1286" s="116"/>
      <c r="AB1286" s="116"/>
      <c r="AC1286" s="116"/>
      <c r="AD1286" s="116"/>
      <c r="AE1286" s="116"/>
      <c r="AF1286" s="116"/>
      <c r="AG1286" s="116"/>
      <c r="AH1286" s="116"/>
    </row>
    <row r="1287" spans="1:34" x14ac:dyDescent="0.3">
      <c r="A1287" s="126"/>
      <c r="B1287" s="126"/>
      <c r="C1287" s="126"/>
      <c r="D1287" s="126"/>
      <c r="E1287" s="117"/>
      <c r="F1287" s="117"/>
      <c r="G1287" s="117"/>
      <c r="H1287" s="117"/>
      <c r="I1287" s="117"/>
      <c r="J1287" s="117"/>
      <c r="K1287" s="117"/>
      <c r="L1287" s="117"/>
      <c r="M1287" s="116"/>
      <c r="N1287" s="116"/>
      <c r="O1287" s="116"/>
      <c r="P1287" s="116"/>
      <c r="Q1287" s="116"/>
      <c r="R1287" s="116"/>
      <c r="S1287" s="116"/>
      <c r="T1287" s="116"/>
      <c r="U1287" s="116"/>
      <c r="V1287" s="116"/>
      <c r="W1287" s="116"/>
      <c r="X1287" s="116"/>
      <c r="Y1287" s="116"/>
      <c r="Z1287" s="116"/>
      <c r="AA1287" s="116"/>
      <c r="AB1287" s="116"/>
      <c r="AC1287" s="116"/>
      <c r="AD1287" s="116"/>
      <c r="AE1287" s="116"/>
      <c r="AF1287" s="116"/>
      <c r="AG1287" s="116"/>
      <c r="AH1287" s="116"/>
    </row>
    <row r="1288" spans="1:34" x14ac:dyDescent="0.3">
      <c r="A1288" s="126"/>
      <c r="B1288" s="126"/>
      <c r="C1288" s="126"/>
      <c r="D1288" s="126"/>
      <c r="E1288" s="117"/>
      <c r="F1288" s="117"/>
      <c r="G1288" s="117"/>
      <c r="H1288" s="117"/>
      <c r="I1288" s="117"/>
      <c r="J1288" s="117"/>
      <c r="K1288" s="117"/>
      <c r="L1288" s="117"/>
      <c r="M1288" s="116"/>
      <c r="N1288" s="116"/>
      <c r="O1288" s="116"/>
      <c r="P1288" s="116"/>
      <c r="Q1288" s="116"/>
      <c r="R1288" s="116"/>
      <c r="S1288" s="116"/>
      <c r="T1288" s="116"/>
      <c r="U1288" s="116"/>
      <c r="V1288" s="116"/>
      <c r="W1288" s="116"/>
      <c r="X1288" s="116"/>
      <c r="Y1288" s="116"/>
      <c r="Z1288" s="116"/>
      <c r="AA1288" s="116"/>
      <c r="AB1288" s="116"/>
      <c r="AC1288" s="116"/>
      <c r="AD1288" s="116"/>
      <c r="AE1288" s="116"/>
      <c r="AF1288" s="116"/>
      <c r="AG1288" s="116"/>
      <c r="AH1288" s="116"/>
    </row>
    <row r="1289" spans="1:34" x14ac:dyDescent="0.3">
      <c r="A1289" s="126"/>
      <c r="B1289" s="126"/>
      <c r="C1289" s="126"/>
      <c r="D1289" s="126"/>
      <c r="E1289" s="117"/>
      <c r="F1289" s="117"/>
      <c r="G1289" s="117"/>
      <c r="H1289" s="117"/>
      <c r="I1289" s="117"/>
      <c r="J1289" s="117"/>
      <c r="K1289" s="117"/>
      <c r="L1289" s="117"/>
      <c r="M1289" s="116"/>
      <c r="N1289" s="116"/>
      <c r="O1289" s="116"/>
      <c r="P1289" s="116"/>
      <c r="Q1289" s="116"/>
      <c r="R1289" s="116"/>
      <c r="S1289" s="116"/>
      <c r="T1289" s="116"/>
      <c r="U1289" s="116"/>
      <c r="V1289" s="116"/>
      <c r="W1289" s="116"/>
      <c r="X1289" s="116"/>
      <c r="Y1289" s="116"/>
      <c r="Z1289" s="116"/>
      <c r="AA1289" s="116"/>
      <c r="AB1289" s="116"/>
      <c r="AC1289" s="116"/>
      <c r="AD1289" s="116"/>
      <c r="AE1289" s="116"/>
      <c r="AF1289" s="116"/>
      <c r="AG1289" s="116"/>
      <c r="AH1289" s="116"/>
    </row>
    <row r="1290" spans="1:34" x14ac:dyDescent="0.3">
      <c r="A1290" s="126"/>
      <c r="B1290" s="126"/>
      <c r="C1290" s="126"/>
      <c r="D1290" s="126"/>
      <c r="E1290" s="117"/>
      <c r="F1290" s="117"/>
      <c r="G1290" s="117"/>
      <c r="H1290" s="117"/>
      <c r="I1290" s="117"/>
      <c r="J1290" s="117"/>
      <c r="K1290" s="117"/>
      <c r="L1290" s="117"/>
      <c r="M1290" s="116"/>
      <c r="N1290" s="116"/>
      <c r="O1290" s="116"/>
      <c r="P1290" s="116"/>
      <c r="Q1290" s="116"/>
      <c r="R1290" s="116"/>
      <c r="S1290" s="116"/>
      <c r="T1290" s="116"/>
      <c r="U1290" s="116"/>
      <c r="V1290" s="116"/>
      <c r="W1290" s="116"/>
      <c r="X1290" s="116"/>
      <c r="Y1290" s="116"/>
      <c r="Z1290" s="116"/>
      <c r="AA1290" s="116"/>
      <c r="AB1290" s="116"/>
      <c r="AC1290" s="116"/>
      <c r="AD1290" s="116"/>
      <c r="AE1290" s="116"/>
      <c r="AF1290" s="116"/>
      <c r="AG1290" s="116"/>
      <c r="AH1290" s="116"/>
    </row>
    <row r="1291" spans="1:34" x14ac:dyDescent="0.3">
      <c r="A1291" s="126"/>
      <c r="B1291" s="126"/>
      <c r="C1291" s="126"/>
      <c r="D1291" s="126"/>
      <c r="E1291" s="117"/>
      <c r="F1291" s="117"/>
      <c r="G1291" s="117"/>
      <c r="H1291" s="117"/>
      <c r="I1291" s="117"/>
      <c r="J1291" s="117"/>
      <c r="K1291" s="117"/>
      <c r="L1291" s="117"/>
      <c r="M1291" s="116"/>
      <c r="N1291" s="116"/>
      <c r="O1291" s="116"/>
      <c r="P1291" s="116"/>
      <c r="Q1291" s="116"/>
      <c r="R1291" s="116"/>
      <c r="S1291" s="116"/>
      <c r="T1291" s="116"/>
      <c r="U1291" s="116"/>
      <c r="V1291" s="116"/>
      <c r="W1291" s="116"/>
      <c r="X1291" s="116"/>
      <c r="Y1291" s="116"/>
      <c r="Z1291" s="116"/>
      <c r="AA1291" s="116"/>
      <c r="AB1291" s="116"/>
      <c r="AC1291" s="116"/>
      <c r="AD1291" s="116"/>
      <c r="AE1291" s="116"/>
      <c r="AF1291" s="116"/>
      <c r="AG1291" s="116"/>
      <c r="AH1291" s="116"/>
    </row>
    <row r="1292" spans="1:34" x14ac:dyDescent="0.3">
      <c r="A1292" s="126"/>
      <c r="B1292" s="126"/>
      <c r="C1292" s="126"/>
      <c r="D1292" s="126"/>
      <c r="E1292" s="117"/>
      <c r="F1292" s="117"/>
      <c r="G1292" s="117"/>
      <c r="H1292" s="117"/>
      <c r="I1292" s="117"/>
      <c r="J1292" s="117"/>
      <c r="K1292" s="117"/>
      <c r="L1292" s="117"/>
      <c r="M1292" s="116"/>
      <c r="N1292" s="116"/>
      <c r="O1292" s="116"/>
      <c r="P1292" s="116"/>
      <c r="Q1292" s="116"/>
      <c r="R1292" s="116"/>
      <c r="S1292" s="116"/>
      <c r="T1292" s="116"/>
      <c r="U1292" s="116"/>
      <c r="V1292" s="116"/>
      <c r="W1292" s="116"/>
      <c r="X1292" s="116"/>
      <c r="Y1292" s="116"/>
      <c r="Z1292" s="116"/>
      <c r="AA1292" s="116"/>
      <c r="AB1292" s="116"/>
      <c r="AC1292" s="116"/>
      <c r="AD1292" s="116"/>
      <c r="AE1292" s="116"/>
      <c r="AF1292" s="116"/>
      <c r="AG1292" s="116"/>
      <c r="AH1292" s="116"/>
    </row>
    <row r="1293" spans="1:34" x14ac:dyDescent="0.3">
      <c r="A1293" s="126"/>
      <c r="B1293" s="126"/>
      <c r="C1293" s="126"/>
      <c r="D1293" s="126"/>
      <c r="E1293" s="117"/>
      <c r="F1293" s="117"/>
      <c r="G1293" s="117"/>
      <c r="H1293" s="117"/>
      <c r="I1293" s="117"/>
      <c r="J1293" s="117"/>
      <c r="K1293" s="117"/>
      <c r="L1293" s="117"/>
      <c r="M1293" s="116"/>
      <c r="N1293" s="116"/>
      <c r="O1293" s="116"/>
      <c r="P1293" s="116"/>
      <c r="Q1293" s="116"/>
      <c r="R1293" s="116"/>
      <c r="S1293" s="116"/>
      <c r="T1293" s="116"/>
      <c r="U1293" s="116"/>
      <c r="V1293" s="116"/>
      <c r="W1293" s="116"/>
      <c r="X1293" s="116"/>
      <c r="Y1293" s="116"/>
      <c r="Z1293" s="116"/>
      <c r="AA1293" s="116"/>
      <c r="AB1293" s="116"/>
      <c r="AC1293" s="116"/>
      <c r="AD1293" s="116"/>
      <c r="AE1293" s="116"/>
      <c r="AF1293" s="116"/>
      <c r="AG1293" s="116"/>
      <c r="AH1293" s="116"/>
    </row>
    <row r="1294" spans="1:34" x14ac:dyDescent="0.3">
      <c r="A1294" s="126"/>
      <c r="B1294" s="126"/>
      <c r="C1294" s="126"/>
      <c r="D1294" s="126"/>
      <c r="E1294" s="117"/>
      <c r="F1294" s="117"/>
      <c r="G1294" s="117"/>
      <c r="H1294" s="117"/>
      <c r="I1294" s="117"/>
      <c r="J1294" s="117"/>
      <c r="K1294" s="117"/>
      <c r="L1294" s="117"/>
      <c r="M1294" s="116"/>
      <c r="N1294" s="116"/>
      <c r="O1294" s="116"/>
      <c r="P1294" s="116"/>
      <c r="Q1294" s="116"/>
      <c r="R1294" s="116"/>
      <c r="S1294" s="116"/>
      <c r="T1294" s="116"/>
      <c r="U1294" s="116"/>
      <c r="V1294" s="116"/>
      <c r="W1294" s="116"/>
      <c r="X1294" s="116"/>
      <c r="Y1294" s="116"/>
      <c r="Z1294" s="116"/>
      <c r="AA1294" s="116"/>
      <c r="AB1294" s="116"/>
      <c r="AC1294" s="116"/>
      <c r="AD1294" s="116"/>
      <c r="AE1294" s="116"/>
      <c r="AF1294" s="116"/>
      <c r="AG1294" s="116"/>
      <c r="AH1294" s="116"/>
    </row>
    <row r="1295" spans="1:34" x14ac:dyDescent="0.3">
      <c r="A1295" s="126"/>
      <c r="B1295" s="126"/>
      <c r="C1295" s="126"/>
      <c r="D1295" s="126"/>
      <c r="E1295" s="117"/>
      <c r="F1295" s="117"/>
      <c r="G1295" s="117"/>
      <c r="H1295" s="117"/>
      <c r="I1295" s="117"/>
      <c r="J1295" s="117"/>
      <c r="K1295" s="117"/>
      <c r="L1295" s="117"/>
      <c r="M1295" s="116"/>
      <c r="N1295" s="116"/>
      <c r="O1295" s="116"/>
      <c r="P1295" s="116"/>
      <c r="Q1295" s="116"/>
      <c r="R1295" s="116"/>
      <c r="S1295" s="116"/>
      <c r="T1295" s="116"/>
      <c r="U1295" s="116"/>
      <c r="V1295" s="116"/>
      <c r="W1295" s="116"/>
      <c r="X1295" s="116"/>
      <c r="Y1295" s="116"/>
      <c r="Z1295" s="116"/>
      <c r="AA1295" s="116"/>
      <c r="AB1295" s="116"/>
      <c r="AC1295" s="116"/>
      <c r="AD1295" s="116"/>
      <c r="AE1295" s="116"/>
      <c r="AF1295" s="116"/>
      <c r="AG1295" s="116"/>
      <c r="AH1295" s="116"/>
    </row>
    <row r="1296" spans="1:34" x14ac:dyDescent="0.3">
      <c r="A1296" s="126"/>
      <c r="B1296" s="126"/>
      <c r="C1296" s="126"/>
      <c r="D1296" s="126"/>
      <c r="E1296" s="117"/>
      <c r="F1296" s="117"/>
      <c r="G1296" s="117"/>
      <c r="H1296" s="117"/>
      <c r="I1296" s="117"/>
      <c r="J1296" s="117"/>
      <c r="K1296" s="117"/>
      <c r="L1296" s="117"/>
      <c r="M1296" s="116"/>
      <c r="N1296" s="116"/>
      <c r="O1296" s="116"/>
      <c r="P1296" s="116"/>
      <c r="Q1296" s="116"/>
      <c r="R1296" s="116"/>
      <c r="S1296" s="116"/>
      <c r="T1296" s="116"/>
      <c r="U1296" s="116"/>
      <c r="V1296" s="116"/>
      <c r="W1296" s="116"/>
      <c r="X1296" s="116"/>
      <c r="Y1296" s="116"/>
      <c r="Z1296" s="116"/>
      <c r="AA1296" s="116"/>
      <c r="AB1296" s="116"/>
      <c r="AC1296" s="116"/>
      <c r="AD1296" s="116"/>
      <c r="AE1296" s="116"/>
      <c r="AF1296" s="116"/>
      <c r="AG1296" s="116"/>
      <c r="AH1296" s="116"/>
    </row>
    <row r="1297" spans="1:34" x14ac:dyDescent="0.3">
      <c r="A1297" s="126"/>
      <c r="B1297" s="126"/>
      <c r="C1297" s="126"/>
      <c r="D1297" s="126"/>
      <c r="E1297" s="117"/>
      <c r="F1297" s="117"/>
      <c r="G1297" s="117"/>
      <c r="H1297" s="117"/>
      <c r="I1297" s="117"/>
      <c r="J1297" s="117"/>
      <c r="K1297" s="117"/>
      <c r="L1297" s="117"/>
      <c r="M1297" s="116"/>
      <c r="N1297" s="116"/>
      <c r="O1297" s="116"/>
      <c r="P1297" s="116"/>
      <c r="Q1297" s="116"/>
      <c r="R1297" s="116"/>
      <c r="S1297" s="116"/>
      <c r="T1297" s="116"/>
      <c r="U1297" s="116"/>
      <c r="V1297" s="116"/>
      <c r="W1297" s="116"/>
      <c r="X1297" s="116"/>
      <c r="Y1297" s="116"/>
      <c r="Z1297" s="116"/>
      <c r="AA1297" s="116"/>
      <c r="AB1297" s="116"/>
      <c r="AC1297" s="116"/>
      <c r="AD1297" s="116"/>
      <c r="AE1297" s="116"/>
      <c r="AF1297" s="116"/>
      <c r="AG1297" s="116"/>
      <c r="AH1297" s="116"/>
    </row>
    <row r="1298" spans="1:34" x14ac:dyDescent="0.3">
      <c r="A1298" s="126"/>
      <c r="B1298" s="126"/>
      <c r="C1298" s="126"/>
      <c r="D1298" s="126"/>
      <c r="E1298" s="117"/>
      <c r="F1298" s="117"/>
      <c r="G1298" s="117"/>
      <c r="H1298" s="117"/>
      <c r="I1298" s="117"/>
      <c r="J1298" s="117"/>
      <c r="K1298" s="117"/>
      <c r="L1298" s="117"/>
      <c r="M1298" s="116"/>
      <c r="N1298" s="116"/>
      <c r="O1298" s="116"/>
      <c r="P1298" s="116"/>
      <c r="Q1298" s="116"/>
      <c r="R1298" s="116"/>
      <c r="S1298" s="116"/>
      <c r="T1298" s="116"/>
      <c r="U1298" s="116"/>
      <c r="V1298" s="116"/>
      <c r="W1298" s="116"/>
      <c r="X1298" s="116"/>
      <c r="Y1298" s="116"/>
      <c r="Z1298" s="116"/>
      <c r="AA1298" s="116"/>
      <c r="AB1298" s="116"/>
      <c r="AC1298" s="116"/>
      <c r="AD1298" s="116"/>
      <c r="AE1298" s="116"/>
      <c r="AF1298" s="116"/>
      <c r="AG1298" s="116"/>
      <c r="AH1298" s="116"/>
    </row>
    <row r="1299" spans="1:34" x14ac:dyDescent="0.3">
      <c r="A1299" s="126"/>
      <c r="B1299" s="126"/>
      <c r="C1299" s="126"/>
      <c r="D1299" s="126"/>
      <c r="E1299" s="117"/>
      <c r="F1299" s="117"/>
      <c r="G1299" s="117"/>
      <c r="H1299" s="117"/>
      <c r="I1299" s="117"/>
      <c r="J1299" s="117"/>
      <c r="K1299" s="117"/>
      <c r="L1299" s="117"/>
      <c r="M1299" s="116"/>
      <c r="N1299" s="116"/>
      <c r="O1299" s="116"/>
      <c r="P1299" s="116"/>
      <c r="Q1299" s="116"/>
      <c r="R1299" s="116"/>
      <c r="S1299" s="116"/>
      <c r="T1299" s="116"/>
      <c r="U1299" s="116"/>
      <c r="V1299" s="116"/>
      <c r="W1299" s="116"/>
      <c r="X1299" s="116"/>
      <c r="Y1299" s="116"/>
      <c r="Z1299" s="116"/>
      <c r="AA1299" s="116"/>
      <c r="AB1299" s="116"/>
      <c r="AC1299" s="116"/>
      <c r="AD1299" s="116"/>
      <c r="AE1299" s="116"/>
      <c r="AF1299" s="116"/>
      <c r="AG1299" s="116"/>
      <c r="AH1299" s="116"/>
    </row>
    <row r="1300" spans="1:34" x14ac:dyDescent="0.3">
      <c r="A1300" s="126"/>
      <c r="B1300" s="126"/>
      <c r="C1300" s="126"/>
      <c r="D1300" s="126"/>
      <c r="E1300" s="117"/>
      <c r="F1300" s="117"/>
      <c r="G1300" s="117"/>
      <c r="H1300" s="117"/>
      <c r="I1300" s="117"/>
      <c r="J1300" s="117"/>
      <c r="K1300" s="117"/>
      <c r="L1300" s="117"/>
      <c r="M1300" s="116"/>
      <c r="N1300" s="116"/>
      <c r="O1300" s="116"/>
      <c r="P1300" s="116"/>
      <c r="Q1300" s="116"/>
      <c r="R1300" s="116"/>
      <c r="S1300" s="116"/>
      <c r="T1300" s="116"/>
      <c r="U1300" s="116"/>
      <c r="V1300" s="116"/>
      <c r="W1300" s="116"/>
      <c r="X1300" s="116"/>
      <c r="Y1300" s="116"/>
      <c r="Z1300" s="116"/>
      <c r="AA1300" s="116"/>
      <c r="AB1300" s="116"/>
      <c r="AC1300" s="116"/>
      <c r="AD1300" s="116"/>
      <c r="AE1300" s="116"/>
      <c r="AF1300" s="116"/>
      <c r="AG1300" s="116"/>
      <c r="AH1300" s="116"/>
    </row>
    <row r="1301" spans="1:34" x14ac:dyDescent="0.3">
      <c r="A1301" s="126"/>
      <c r="B1301" s="126"/>
      <c r="C1301" s="126"/>
      <c r="D1301" s="126"/>
      <c r="E1301" s="117"/>
      <c r="F1301" s="117"/>
      <c r="G1301" s="117"/>
      <c r="H1301" s="117"/>
      <c r="I1301" s="117"/>
      <c r="J1301" s="117"/>
      <c r="K1301" s="117"/>
      <c r="L1301" s="117"/>
      <c r="M1301" s="116"/>
      <c r="N1301" s="116"/>
      <c r="O1301" s="116"/>
      <c r="P1301" s="116"/>
      <c r="Q1301" s="116"/>
      <c r="R1301" s="116"/>
      <c r="S1301" s="116"/>
      <c r="T1301" s="116"/>
      <c r="U1301" s="116"/>
      <c r="V1301" s="116"/>
      <c r="W1301" s="116"/>
      <c r="X1301" s="116"/>
      <c r="Y1301" s="116"/>
      <c r="Z1301" s="116"/>
      <c r="AA1301" s="116"/>
      <c r="AB1301" s="116"/>
      <c r="AC1301" s="116"/>
      <c r="AD1301" s="116"/>
      <c r="AE1301" s="116"/>
      <c r="AF1301" s="116"/>
      <c r="AG1301" s="116"/>
      <c r="AH1301" s="116"/>
    </row>
    <row r="1302" spans="1:34" x14ac:dyDescent="0.3">
      <c r="A1302" s="126"/>
      <c r="B1302" s="126"/>
      <c r="C1302" s="126"/>
      <c r="D1302" s="126"/>
      <c r="E1302" s="117"/>
      <c r="F1302" s="117"/>
      <c r="G1302" s="117"/>
      <c r="H1302" s="117"/>
      <c r="I1302" s="117"/>
      <c r="J1302" s="117"/>
      <c r="K1302" s="117"/>
      <c r="L1302" s="117"/>
      <c r="M1302" s="116"/>
      <c r="N1302" s="116"/>
      <c r="O1302" s="116"/>
      <c r="P1302" s="116"/>
      <c r="Q1302" s="116"/>
      <c r="R1302" s="116"/>
      <c r="S1302" s="116"/>
      <c r="T1302" s="116"/>
      <c r="U1302" s="116"/>
      <c r="V1302" s="116"/>
      <c r="W1302" s="116"/>
      <c r="X1302" s="116"/>
      <c r="Y1302" s="116"/>
      <c r="Z1302" s="116"/>
      <c r="AA1302" s="116"/>
      <c r="AB1302" s="116"/>
      <c r="AC1302" s="116"/>
      <c r="AD1302" s="116"/>
      <c r="AE1302" s="116"/>
      <c r="AF1302" s="116"/>
      <c r="AG1302" s="116"/>
      <c r="AH1302" s="116"/>
    </row>
    <row r="1303" spans="1:34" x14ac:dyDescent="0.3">
      <c r="A1303" s="126"/>
      <c r="B1303" s="126"/>
      <c r="C1303" s="126"/>
      <c r="D1303" s="126"/>
      <c r="E1303" s="117"/>
      <c r="F1303" s="117"/>
      <c r="G1303" s="117"/>
      <c r="H1303" s="117"/>
      <c r="I1303" s="117"/>
      <c r="J1303" s="117"/>
      <c r="K1303" s="117"/>
      <c r="L1303" s="117"/>
      <c r="M1303" s="116"/>
      <c r="N1303" s="116"/>
      <c r="O1303" s="116"/>
      <c r="P1303" s="116"/>
      <c r="Q1303" s="116"/>
      <c r="R1303" s="116"/>
      <c r="S1303" s="116"/>
      <c r="T1303" s="116"/>
      <c r="U1303" s="116"/>
      <c r="V1303" s="116"/>
      <c r="W1303" s="116"/>
      <c r="X1303" s="116"/>
      <c r="Y1303" s="116"/>
      <c r="Z1303" s="116"/>
      <c r="AA1303" s="116"/>
      <c r="AB1303" s="116"/>
      <c r="AC1303" s="116"/>
      <c r="AD1303" s="116"/>
      <c r="AE1303" s="116"/>
      <c r="AF1303" s="116"/>
      <c r="AG1303" s="116"/>
      <c r="AH1303" s="116"/>
    </row>
    <row r="1304" spans="1:34" x14ac:dyDescent="0.3">
      <c r="A1304" s="126"/>
      <c r="B1304" s="126"/>
      <c r="C1304" s="126"/>
      <c r="D1304" s="126"/>
      <c r="E1304" s="117"/>
      <c r="F1304" s="117"/>
      <c r="G1304" s="117"/>
      <c r="H1304" s="117"/>
      <c r="I1304" s="117"/>
      <c r="J1304" s="117"/>
      <c r="K1304" s="117"/>
      <c r="L1304" s="117"/>
      <c r="M1304" s="116"/>
      <c r="N1304" s="116"/>
      <c r="O1304" s="116"/>
      <c r="P1304" s="116"/>
      <c r="Q1304" s="116"/>
      <c r="R1304" s="116"/>
      <c r="S1304" s="116"/>
      <c r="T1304" s="116"/>
      <c r="U1304" s="116"/>
      <c r="V1304" s="116"/>
      <c r="W1304" s="116"/>
      <c r="X1304" s="116"/>
      <c r="Y1304" s="116"/>
      <c r="Z1304" s="116"/>
      <c r="AA1304" s="116"/>
      <c r="AB1304" s="116"/>
      <c r="AC1304" s="116"/>
      <c r="AD1304" s="116"/>
      <c r="AE1304" s="116"/>
      <c r="AF1304" s="116"/>
      <c r="AG1304" s="116"/>
      <c r="AH1304" s="116"/>
    </row>
    <row r="1305" spans="1:34" x14ac:dyDescent="0.3">
      <c r="A1305" s="126"/>
      <c r="B1305" s="126"/>
      <c r="C1305" s="126"/>
      <c r="D1305" s="126"/>
      <c r="E1305" s="117"/>
      <c r="F1305" s="117"/>
      <c r="G1305" s="117"/>
      <c r="H1305" s="117"/>
      <c r="I1305" s="117"/>
      <c r="J1305" s="117"/>
      <c r="K1305" s="117"/>
      <c r="L1305" s="117"/>
      <c r="M1305" s="116"/>
      <c r="N1305" s="116"/>
      <c r="O1305" s="116"/>
      <c r="P1305" s="116"/>
      <c r="Q1305" s="116"/>
      <c r="R1305" s="116"/>
      <c r="S1305" s="116"/>
      <c r="T1305" s="116"/>
      <c r="U1305" s="116"/>
      <c r="V1305" s="116"/>
      <c r="W1305" s="116"/>
      <c r="X1305" s="116"/>
      <c r="Y1305" s="116"/>
      <c r="Z1305" s="116"/>
      <c r="AA1305" s="116"/>
      <c r="AB1305" s="116"/>
      <c r="AC1305" s="116"/>
      <c r="AD1305" s="116"/>
      <c r="AE1305" s="116"/>
      <c r="AF1305" s="116"/>
      <c r="AG1305" s="116"/>
      <c r="AH1305" s="116"/>
    </row>
    <row r="1306" spans="1:34" x14ac:dyDescent="0.3">
      <c r="A1306" s="126"/>
      <c r="B1306" s="126"/>
      <c r="C1306" s="126"/>
      <c r="D1306" s="126"/>
      <c r="E1306" s="117"/>
      <c r="F1306" s="117"/>
      <c r="G1306" s="117"/>
      <c r="H1306" s="117"/>
      <c r="I1306" s="117"/>
      <c r="J1306" s="117"/>
      <c r="K1306" s="117"/>
      <c r="L1306" s="117"/>
      <c r="M1306" s="116"/>
      <c r="N1306" s="116"/>
      <c r="O1306" s="116"/>
      <c r="P1306" s="116"/>
      <c r="Q1306" s="116"/>
      <c r="R1306" s="116"/>
      <c r="S1306" s="116"/>
      <c r="T1306" s="116"/>
      <c r="U1306" s="116"/>
      <c r="V1306" s="116"/>
      <c r="W1306" s="116"/>
      <c r="X1306" s="116"/>
      <c r="Y1306" s="116"/>
      <c r="Z1306" s="116"/>
      <c r="AA1306" s="116"/>
      <c r="AB1306" s="116"/>
      <c r="AC1306" s="116"/>
      <c r="AD1306" s="116"/>
      <c r="AE1306" s="116"/>
      <c r="AF1306" s="116"/>
      <c r="AG1306" s="116"/>
      <c r="AH1306" s="116"/>
    </row>
    <row r="1307" spans="1:34" x14ac:dyDescent="0.3">
      <c r="A1307" s="126"/>
      <c r="B1307" s="126"/>
      <c r="C1307" s="126"/>
      <c r="D1307" s="126"/>
      <c r="E1307" s="117"/>
      <c r="F1307" s="117"/>
      <c r="G1307" s="117"/>
      <c r="H1307" s="117"/>
      <c r="I1307" s="117"/>
      <c r="J1307" s="117"/>
      <c r="K1307" s="117"/>
      <c r="L1307" s="117"/>
      <c r="M1307" s="116"/>
      <c r="N1307" s="116"/>
      <c r="O1307" s="116"/>
      <c r="P1307" s="116"/>
      <c r="Q1307" s="116"/>
      <c r="R1307" s="116"/>
      <c r="S1307" s="116"/>
      <c r="T1307" s="116"/>
      <c r="U1307" s="116"/>
      <c r="V1307" s="116"/>
      <c r="W1307" s="116"/>
      <c r="X1307" s="116"/>
      <c r="Y1307" s="116"/>
      <c r="Z1307" s="116"/>
      <c r="AA1307" s="116"/>
      <c r="AB1307" s="116"/>
      <c r="AC1307" s="116"/>
      <c r="AD1307" s="116"/>
      <c r="AE1307" s="116"/>
      <c r="AF1307" s="116"/>
      <c r="AG1307" s="116"/>
      <c r="AH1307" s="116"/>
    </row>
    <row r="1308" spans="1:34" x14ac:dyDescent="0.3">
      <c r="A1308" s="126"/>
      <c r="B1308" s="126"/>
      <c r="C1308" s="126"/>
      <c r="D1308" s="126"/>
      <c r="E1308" s="117"/>
      <c r="F1308" s="117"/>
      <c r="G1308" s="117"/>
      <c r="H1308" s="117"/>
      <c r="I1308" s="117"/>
      <c r="J1308" s="117"/>
      <c r="K1308" s="117"/>
      <c r="L1308" s="117"/>
      <c r="M1308" s="116"/>
      <c r="N1308" s="116"/>
      <c r="O1308" s="116"/>
      <c r="P1308" s="116"/>
      <c r="Q1308" s="116"/>
      <c r="R1308" s="116"/>
      <c r="S1308" s="116"/>
      <c r="T1308" s="116"/>
      <c r="U1308" s="116"/>
      <c r="V1308" s="116"/>
      <c r="W1308" s="116"/>
      <c r="X1308" s="116"/>
      <c r="Y1308" s="116"/>
      <c r="Z1308" s="116"/>
      <c r="AA1308" s="116"/>
      <c r="AB1308" s="116"/>
      <c r="AC1308" s="116"/>
      <c r="AD1308" s="116"/>
      <c r="AE1308" s="116"/>
      <c r="AF1308" s="116"/>
      <c r="AG1308" s="116"/>
      <c r="AH1308" s="116"/>
    </row>
    <row r="1309" spans="1:34" x14ac:dyDescent="0.3">
      <c r="A1309" s="126"/>
      <c r="B1309" s="126"/>
      <c r="C1309" s="126"/>
      <c r="D1309" s="126"/>
      <c r="E1309" s="117"/>
      <c r="F1309" s="117"/>
      <c r="G1309" s="117"/>
      <c r="H1309" s="117"/>
      <c r="I1309" s="117"/>
      <c r="J1309" s="117"/>
      <c r="K1309" s="117"/>
      <c r="L1309" s="117"/>
      <c r="M1309" s="116"/>
      <c r="N1309" s="116"/>
      <c r="O1309" s="116"/>
      <c r="P1309" s="116"/>
      <c r="Q1309" s="116"/>
      <c r="R1309" s="116"/>
      <c r="S1309" s="116"/>
      <c r="T1309" s="116"/>
      <c r="U1309" s="116"/>
      <c r="V1309" s="116"/>
      <c r="W1309" s="116"/>
      <c r="X1309" s="116"/>
      <c r="Y1309" s="116"/>
      <c r="Z1309" s="116"/>
      <c r="AA1309" s="116"/>
      <c r="AB1309" s="116"/>
      <c r="AC1309" s="116"/>
      <c r="AD1309" s="116"/>
      <c r="AE1309" s="116"/>
      <c r="AF1309" s="116"/>
      <c r="AG1309" s="116"/>
      <c r="AH1309" s="116"/>
    </row>
    <row r="1310" spans="1:34" x14ac:dyDescent="0.3">
      <c r="A1310" s="126"/>
      <c r="B1310" s="126"/>
      <c r="C1310" s="126"/>
      <c r="D1310" s="126"/>
      <c r="E1310" s="117"/>
      <c r="F1310" s="117"/>
      <c r="G1310" s="117"/>
      <c r="H1310" s="117"/>
      <c r="I1310" s="117"/>
      <c r="J1310" s="117"/>
      <c r="K1310" s="117"/>
      <c r="L1310" s="117"/>
      <c r="M1310" s="116"/>
      <c r="N1310" s="116"/>
      <c r="O1310" s="116"/>
      <c r="P1310" s="116"/>
      <c r="Q1310" s="116"/>
      <c r="R1310" s="116"/>
      <c r="S1310" s="116"/>
      <c r="T1310" s="116"/>
      <c r="U1310" s="116"/>
      <c r="V1310" s="116"/>
      <c r="W1310" s="116"/>
      <c r="X1310" s="116"/>
      <c r="Y1310" s="116"/>
      <c r="Z1310" s="116"/>
      <c r="AA1310" s="116"/>
      <c r="AB1310" s="116"/>
      <c r="AC1310" s="116"/>
      <c r="AD1310" s="116"/>
      <c r="AE1310" s="116"/>
      <c r="AF1310" s="116"/>
      <c r="AG1310" s="116"/>
      <c r="AH1310" s="116"/>
    </row>
    <row r="1311" spans="1:34" x14ac:dyDescent="0.3">
      <c r="A1311" s="126"/>
      <c r="B1311" s="126"/>
      <c r="C1311" s="126"/>
      <c r="D1311" s="126"/>
      <c r="E1311" s="117"/>
      <c r="F1311" s="117"/>
      <c r="G1311" s="117"/>
      <c r="H1311" s="117"/>
      <c r="I1311" s="117"/>
      <c r="J1311" s="117"/>
      <c r="K1311" s="117"/>
      <c r="L1311" s="117"/>
      <c r="M1311" s="116"/>
      <c r="N1311" s="116"/>
      <c r="O1311" s="116"/>
      <c r="P1311" s="116"/>
      <c r="Q1311" s="116"/>
      <c r="R1311" s="116"/>
      <c r="S1311" s="116"/>
      <c r="T1311" s="116"/>
      <c r="U1311" s="116"/>
      <c r="V1311" s="116"/>
      <c r="W1311" s="116"/>
      <c r="X1311" s="116"/>
      <c r="Y1311" s="116"/>
      <c r="Z1311" s="116"/>
      <c r="AA1311" s="116"/>
      <c r="AB1311" s="116"/>
      <c r="AC1311" s="116"/>
      <c r="AD1311" s="116"/>
      <c r="AE1311" s="116"/>
      <c r="AF1311" s="116"/>
      <c r="AG1311" s="116"/>
      <c r="AH1311" s="116"/>
    </row>
    <row r="1312" spans="1:34" x14ac:dyDescent="0.3">
      <c r="A1312" s="126"/>
      <c r="B1312" s="126"/>
      <c r="C1312" s="126"/>
      <c r="D1312" s="126"/>
      <c r="E1312" s="117"/>
      <c r="F1312" s="117"/>
      <c r="G1312" s="117"/>
      <c r="H1312" s="117"/>
      <c r="I1312" s="117"/>
      <c r="J1312" s="117"/>
      <c r="K1312" s="117"/>
      <c r="L1312" s="117"/>
      <c r="M1312" s="116"/>
      <c r="N1312" s="116"/>
      <c r="O1312" s="116"/>
      <c r="P1312" s="116"/>
      <c r="Q1312" s="116"/>
      <c r="R1312" s="116"/>
      <c r="S1312" s="116"/>
      <c r="T1312" s="116"/>
      <c r="U1312" s="116"/>
      <c r="V1312" s="116"/>
      <c r="W1312" s="116"/>
      <c r="X1312" s="116"/>
      <c r="Y1312" s="116"/>
      <c r="Z1312" s="116"/>
      <c r="AA1312" s="116"/>
      <c r="AB1312" s="116"/>
      <c r="AC1312" s="116"/>
      <c r="AD1312" s="116"/>
      <c r="AE1312" s="116"/>
      <c r="AF1312" s="116"/>
      <c r="AG1312" s="116"/>
      <c r="AH1312" s="116"/>
    </row>
    <row r="1313" spans="1:34" x14ac:dyDescent="0.3">
      <c r="A1313" s="126"/>
      <c r="B1313" s="126"/>
      <c r="C1313" s="126"/>
      <c r="D1313" s="126"/>
      <c r="E1313" s="117"/>
      <c r="F1313" s="117"/>
      <c r="G1313" s="117"/>
      <c r="H1313" s="117"/>
      <c r="I1313" s="117"/>
      <c r="J1313" s="117"/>
      <c r="K1313" s="117"/>
      <c r="L1313" s="117"/>
      <c r="M1313" s="116"/>
      <c r="N1313" s="116"/>
      <c r="O1313" s="116"/>
      <c r="P1313" s="116"/>
      <c r="Q1313" s="116"/>
      <c r="R1313" s="116"/>
      <c r="S1313" s="116"/>
      <c r="T1313" s="116"/>
      <c r="U1313" s="116"/>
      <c r="V1313" s="116"/>
      <c r="W1313" s="116"/>
      <c r="X1313" s="116"/>
      <c r="Y1313" s="116"/>
      <c r="Z1313" s="116"/>
      <c r="AA1313" s="116"/>
      <c r="AB1313" s="116"/>
      <c r="AC1313" s="116"/>
      <c r="AD1313" s="116"/>
      <c r="AE1313" s="116"/>
      <c r="AF1313" s="116"/>
      <c r="AG1313" s="116"/>
      <c r="AH1313" s="116"/>
    </row>
    <row r="1314" spans="1:34" x14ac:dyDescent="0.3">
      <c r="A1314" s="126"/>
      <c r="B1314" s="126"/>
      <c r="C1314" s="126"/>
      <c r="D1314" s="126"/>
      <c r="E1314" s="117"/>
      <c r="F1314" s="117"/>
      <c r="G1314" s="117"/>
      <c r="H1314" s="117"/>
      <c r="I1314" s="117"/>
      <c r="J1314" s="117"/>
      <c r="K1314" s="117"/>
      <c r="L1314" s="117"/>
      <c r="M1314" s="116"/>
      <c r="N1314" s="116"/>
      <c r="O1314" s="116"/>
      <c r="P1314" s="116"/>
      <c r="Q1314" s="116"/>
      <c r="R1314" s="116"/>
      <c r="S1314" s="116"/>
      <c r="T1314" s="116"/>
      <c r="U1314" s="116"/>
      <c r="V1314" s="116"/>
      <c r="W1314" s="116"/>
      <c r="X1314" s="116"/>
      <c r="Y1314" s="116"/>
      <c r="Z1314" s="116"/>
      <c r="AA1314" s="116"/>
      <c r="AB1314" s="116"/>
      <c r="AC1314" s="116"/>
      <c r="AD1314" s="116"/>
      <c r="AE1314" s="116"/>
      <c r="AF1314" s="116"/>
      <c r="AG1314" s="116"/>
      <c r="AH1314" s="116"/>
    </row>
    <row r="1315" spans="1:34" x14ac:dyDescent="0.3">
      <c r="A1315" s="126"/>
      <c r="B1315" s="126"/>
      <c r="C1315" s="126"/>
      <c r="D1315" s="126"/>
      <c r="E1315" s="117"/>
      <c r="F1315" s="117"/>
      <c r="G1315" s="117"/>
      <c r="H1315" s="117"/>
      <c r="I1315" s="117"/>
      <c r="J1315" s="117"/>
      <c r="K1315" s="117"/>
      <c r="L1315" s="117"/>
      <c r="M1315" s="116"/>
      <c r="N1315" s="116"/>
      <c r="O1315" s="116"/>
      <c r="P1315" s="116"/>
      <c r="Q1315" s="116"/>
      <c r="R1315" s="116"/>
      <c r="S1315" s="116"/>
      <c r="T1315" s="116"/>
      <c r="U1315" s="116"/>
      <c r="V1315" s="116"/>
      <c r="W1315" s="116"/>
      <c r="X1315" s="116"/>
      <c r="Y1315" s="116"/>
      <c r="Z1315" s="116"/>
      <c r="AA1315" s="116"/>
      <c r="AB1315" s="116"/>
      <c r="AC1315" s="116"/>
      <c r="AD1315" s="116"/>
      <c r="AE1315" s="116"/>
      <c r="AF1315" s="116"/>
      <c r="AG1315" s="116"/>
      <c r="AH1315" s="116"/>
    </row>
    <row r="1316" spans="1:34" x14ac:dyDescent="0.3">
      <c r="A1316" s="126"/>
      <c r="B1316" s="126"/>
      <c r="C1316" s="126"/>
      <c r="D1316" s="126"/>
      <c r="E1316" s="117"/>
      <c r="F1316" s="117"/>
      <c r="G1316" s="117"/>
      <c r="H1316" s="117"/>
      <c r="I1316" s="117"/>
      <c r="J1316" s="117"/>
      <c r="K1316" s="117"/>
      <c r="L1316" s="117"/>
      <c r="M1316" s="116"/>
      <c r="N1316" s="116"/>
      <c r="O1316" s="116"/>
      <c r="P1316" s="116"/>
      <c r="Q1316" s="116"/>
      <c r="R1316" s="116"/>
      <c r="S1316" s="116"/>
      <c r="T1316" s="116"/>
      <c r="U1316" s="116"/>
      <c r="V1316" s="116"/>
      <c r="W1316" s="116"/>
      <c r="X1316" s="116"/>
      <c r="Y1316" s="116"/>
      <c r="Z1316" s="116"/>
      <c r="AA1316" s="116"/>
      <c r="AB1316" s="116"/>
      <c r="AC1316" s="116"/>
      <c r="AD1316" s="116"/>
      <c r="AE1316" s="116"/>
      <c r="AF1316" s="116"/>
      <c r="AG1316" s="116"/>
      <c r="AH1316" s="116"/>
    </row>
    <row r="1317" spans="1:34" x14ac:dyDescent="0.3">
      <c r="A1317" s="126"/>
      <c r="B1317" s="126"/>
      <c r="C1317" s="126"/>
      <c r="D1317" s="126"/>
      <c r="E1317" s="117"/>
      <c r="F1317" s="117"/>
      <c r="G1317" s="117"/>
      <c r="H1317" s="117"/>
      <c r="I1317" s="117"/>
      <c r="J1317" s="117"/>
      <c r="K1317" s="117"/>
      <c r="L1317" s="117"/>
      <c r="M1317" s="116"/>
      <c r="N1317" s="116"/>
      <c r="O1317" s="116"/>
      <c r="P1317" s="116"/>
      <c r="Q1317" s="116"/>
      <c r="R1317" s="116"/>
      <c r="S1317" s="116"/>
      <c r="T1317" s="116"/>
      <c r="U1317" s="116"/>
      <c r="V1317" s="116"/>
      <c r="W1317" s="116"/>
      <c r="X1317" s="116"/>
      <c r="Y1317" s="116"/>
      <c r="Z1317" s="116"/>
      <c r="AA1317" s="116"/>
      <c r="AB1317" s="116"/>
      <c r="AC1317" s="116"/>
      <c r="AD1317" s="116"/>
      <c r="AE1317" s="116"/>
      <c r="AF1317" s="116"/>
      <c r="AG1317" s="116"/>
      <c r="AH1317" s="116"/>
    </row>
    <row r="1318" spans="1:34" x14ac:dyDescent="0.3">
      <c r="A1318" s="126"/>
      <c r="B1318" s="126"/>
      <c r="C1318" s="126"/>
      <c r="D1318" s="126"/>
      <c r="E1318" s="117"/>
      <c r="F1318" s="117"/>
      <c r="G1318" s="117"/>
      <c r="H1318" s="117"/>
      <c r="I1318" s="117"/>
      <c r="J1318" s="117"/>
      <c r="K1318" s="117"/>
      <c r="L1318" s="117"/>
      <c r="M1318" s="116"/>
      <c r="N1318" s="116"/>
      <c r="O1318" s="116"/>
      <c r="P1318" s="116"/>
      <c r="Q1318" s="116"/>
      <c r="R1318" s="116"/>
      <c r="S1318" s="116"/>
      <c r="T1318" s="116"/>
      <c r="U1318" s="116"/>
      <c r="V1318" s="116"/>
      <c r="W1318" s="116"/>
      <c r="X1318" s="116"/>
      <c r="Y1318" s="116"/>
      <c r="Z1318" s="116"/>
      <c r="AA1318" s="116"/>
      <c r="AB1318" s="116"/>
      <c r="AC1318" s="116"/>
      <c r="AD1318" s="116"/>
      <c r="AE1318" s="116"/>
      <c r="AF1318" s="116"/>
      <c r="AG1318" s="116"/>
      <c r="AH1318" s="116"/>
    </row>
    <row r="1319" spans="1:34" x14ac:dyDescent="0.3">
      <c r="A1319" s="126"/>
      <c r="B1319" s="126"/>
      <c r="C1319" s="126"/>
      <c r="D1319" s="126"/>
      <c r="E1319" s="117"/>
      <c r="F1319" s="117"/>
      <c r="G1319" s="117"/>
      <c r="H1319" s="117"/>
      <c r="I1319" s="117"/>
      <c r="J1319" s="117"/>
      <c r="K1319" s="117"/>
      <c r="L1319" s="117"/>
      <c r="M1319" s="116"/>
      <c r="N1319" s="116"/>
      <c r="O1319" s="116"/>
      <c r="P1319" s="116"/>
      <c r="Q1319" s="116"/>
      <c r="R1319" s="116"/>
      <c r="S1319" s="116"/>
      <c r="T1319" s="116"/>
      <c r="U1319" s="116"/>
      <c r="V1319" s="116"/>
      <c r="W1319" s="116"/>
      <c r="X1319" s="116"/>
      <c r="Y1319" s="116"/>
      <c r="Z1319" s="116"/>
      <c r="AA1319" s="116"/>
      <c r="AB1319" s="116"/>
      <c r="AC1319" s="116"/>
      <c r="AD1319" s="116"/>
      <c r="AE1319" s="116"/>
      <c r="AF1319" s="116"/>
      <c r="AG1319" s="116"/>
      <c r="AH1319" s="116"/>
    </row>
    <row r="1320" spans="1:34" x14ac:dyDescent="0.3">
      <c r="A1320" s="126"/>
      <c r="B1320" s="126"/>
      <c r="C1320" s="126"/>
      <c r="D1320" s="126"/>
      <c r="E1320" s="117"/>
      <c r="F1320" s="117"/>
      <c r="G1320" s="117"/>
      <c r="H1320" s="117"/>
      <c r="I1320" s="117"/>
      <c r="J1320" s="117"/>
      <c r="K1320" s="117"/>
      <c r="L1320" s="117"/>
      <c r="M1320" s="116"/>
      <c r="N1320" s="116"/>
      <c r="O1320" s="116"/>
      <c r="P1320" s="116"/>
      <c r="Q1320" s="116"/>
      <c r="R1320" s="116"/>
      <c r="S1320" s="116"/>
      <c r="T1320" s="116"/>
      <c r="U1320" s="116"/>
      <c r="V1320" s="116"/>
      <c r="W1320" s="116"/>
      <c r="X1320" s="116"/>
      <c r="Y1320" s="116"/>
      <c r="Z1320" s="116"/>
      <c r="AA1320" s="116"/>
      <c r="AB1320" s="116"/>
      <c r="AC1320" s="116"/>
      <c r="AD1320" s="116"/>
      <c r="AE1320" s="116"/>
      <c r="AF1320" s="116"/>
      <c r="AG1320" s="116"/>
      <c r="AH1320" s="116"/>
    </row>
    <row r="1321" spans="1:34" x14ac:dyDescent="0.3">
      <c r="A1321" s="126"/>
      <c r="B1321" s="126"/>
      <c r="C1321" s="126"/>
      <c r="D1321" s="126"/>
      <c r="E1321" s="117"/>
      <c r="F1321" s="117"/>
      <c r="G1321" s="117"/>
      <c r="H1321" s="117"/>
      <c r="I1321" s="117"/>
      <c r="J1321" s="117"/>
      <c r="K1321" s="117"/>
      <c r="L1321" s="117"/>
      <c r="M1321" s="116"/>
      <c r="N1321" s="116"/>
      <c r="O1321" s="116"/>
      <c r="P1321" s="116"/>
      <c r="Q1321" s="116"/>
      <c r="R1321" s="116"/>
      <c r="S1321" s="116"/>
      <c r="T1321" s="116"/>
      <c r="U1321" s="116"/>
      <c r="V1321" s="116"/>
      <c r="W1321" s="116"/>
      <c r="X1321" s="116"/>
      <c r="Y1321" s="116"/>
      <c r="Z1321" s="116"/>
      <c r="AA1321" s="116"/>
      <c r="AB1321" s="116"/>
      <c r="AC1321" s="116"/>
      <c r="AD1321" s="116"/>
      <c r="AE1321" s="116"/>
      <c r="AF1321" s="116"/>
      <c r="AG1321" s="116"/>
      <c r="AH1321" s="116"/>
    </row>
    <row r="1322" spans="1:34" x14ac:dyDescent="0.3">
      <c r="A1322" s="126"/>
      <c r="B1322" s="126"/>
      <c r="C1322" s="126"/>
      <c r="D1322" s="126"/>
      <c r="E1322" s="117"/>
      <c r="F1322" s="117"/>
      <c r="G1322" s="117"/>
      <c r="H1322" s="117"/>
      <c r="I1322" s="117"/>
      <c r="J1322" s="117"/>
      <c r="K1322" s="117"/>
      <c r="L1322" s="117"/>
      <c r="M1322" s="116"/>
      <c r="N1322" s="116"/>
      <c r="O1322" s="116"/>
      <c r="P1322" s="116"/>
      <c r="Q1322" s="116"/>
      <c r="R1322" s="116"/>
      <c r="S1322" s="116"/>
      <c r="T1322" s="116"/>
      <c r="U1322" s="116"/>
      <c r="V1322" s="116"/>
      <c r="W1322" s="116"/>
      <c r="X1322" s="116"/>
      <c r="Y1322" s="116"/>
      <c r="Z1322" s="116"/>
      <c r="AA1322" s="116"/>
      <c r="AB1322" s="116"/>
      <c r="AC1322" s="116"/>
      <c r="AD1322" s="116"/>
      <c r="AE1322" s="116"/>
      <c r="AF1322" s="116"/>
      <c r="AG1322" s="116"/>
      <c r="AH1322" s="116"/>
    </row>
    <row r="1323" spans="1:34" x14ac:dyDescent="0.3">
      <c r="A1323" s="126"/>
      <c r="B1323" s="126"/>
      <c r="C1323" s="126"/>
      <c r="D1323" s="126"/>
      <c r="E1323" s="117"/>
      <c r="F1323" s="117"/>
      <c r="G1323" s="117"/>
      <c r="H1323" s="117"/>
      <c r="I1323" s="117"/>
      <c r="J1323" s="117"/>
      <c r="K1323" s="117"/>
      <c r="L1323" s="117"/>
      <c r="M1323" s="116"/>
      <c r="N1323" s="116"/>
      <c r="O1323" s="116"/>
      <c r="P1323" s="116"/>
      <c r="Q1323" s="116"/>
      <c r="R1323" s="116"/>
      <c r="S1323" s="116"/>
      <c r="T1323" s="116"/>
      <c r="U1323" s="116"/>
      <c r="V1323" s="116"/>
      <c r="W1323" s="116"/>
      <c r="X1323" s="116"/>
      <c r="Y1323" s="116"/>
      <c r="Z1323" s="116"/>
      <c r="AA1323" s="116"/>
      <c r="AB1323" s="116"/>
      <c r="AC1323" s="116"/>
      <c r="AD1323" s="116"/>
      <c r="AE1323" s="116"/>
      <c r="AF1323" s="116"/>
      <c r="AG1323" s="116"/>
      <c r="AH1323" s="116"/>
    </row>
    <row r="1324" spans="1:34" x14ac:dyDescent="0.3">
      <c r="A1324" s="126"/>
      <c r="B1324" s="126"/>
      <c r="C1324" s="126"/>
      <c r="D1324" s="126"/>
      <c r="E1324" s="117"/>
      <c r="F1324" s="117"/>
      <c r="G1324" s="117"/>
      <c r="H1324" s="117"/>
      <c r="I1324" s="117"/>
      <c r="J1324" s="117"/>
      <c r="K1324" s="117"/>
      <c r="L1324" s="117"/>
      <c r="M1324" s="116"/>
      <c r="N1324" s="116"/>
      <c r="O1324" s="116"/>
      <c r="P1324" s="116"/>
      <c r="Q1324" s="116"/>
      <c r="R1324" s="116"/>
      <c r="S1324" s="116"/>
      <c r="T1324" s="116"/>
      <c r="U1324" s="116"/>
      <c r="V1324" s="116"/>
      <c r="W1324" s="116"/>
      <c r="X1324" s="116"/>
      <c r="Y1324" s="116"/>
      <c r="Z1324" s="116"/>
      <c r="AA1324" s="116"/>
      <c r="AB1324" s="116"/>
      <c r="AC1324" s="116"/>
      <c r="AD1324" s="116"/>
      <c r="AE1324" s="116"/>
      <c r="AF1324" s="116"/>
      <c r="AG1324" s="116"/>
      <c r="AH1324" s="116"/>
    </row>
    <row r="1325" spans="1:34" x14ac:dyDescent="0.3">
      <c r="A1325" s="126"/>
      <c r="B1325" s="126"/>
      <c r="C1325" s="126"/>
      <c r="D1325" s="126"/>
      <c r="E1325" s="117"/>
      <c r="F1325" s="117"/>
      <c r="G1325" s="117"/>
      <c r="H1325" s="117"/>
      <c r="I1325" s="117"/>
      <c r="J1325" s="117"/>
      <c r="K1325" s="117"/>
      <c r="L1325" s="117"/>
      <c r="M1325" s="116"/>
      <c r="N1325" s="116"/>
      <c r="O1325" s="116"/>
      <c r="P1325" s="116"/>
      <c r="Q1325" s="116"/>
      <c r="R1325" s="116"/>
      <c r="S1325" s="116"/>
      <c r="T1325" s="116"/>
      <c r="U1325" s="116"/>
      <c r="V1325" s="116"/>
      <c r="W1325" s="116"/>
      <c r="X1325" s="116"/>
      <c r="Y1325" s="116"/>
      <c r="Z1325" s="116"/>
      <c r="AA1325" s="116"/>
      <c r="AB1325" s="116"/>
      <c r="AC1325" s="116"/>
      <c r="AD1325" s="116"/>
      <c r="AE1325" s="116"/>
      <c r="AF1325" s="116"/>
      <c r="AG1325" s="116"/>
      <c r="AH1325" s="116"/>
    </row>
    <row r="1326" spans="1:34" x14ac:dyDescent="0.3">
      <c r="A1326" s="126"/>
      <c r="B1326" s="126"/>
      <c r="C1326" s="126"/>
      <c r="D1326" s="126"/>
      <c r="E1326" s="117"/>
      <c r="F1326" s="117"/>
      <c r="G1326" s="117"/>
      <c r="H1326" s="117"/>
      <c r="I1326" s="117"/>
      <c r="J1326" s="117"/>
      <c r="K1326" s="117"/>
      <c r="L1326" s="117"/>
      <c r="M1326" s="116"/>
      <c r="N1326" s="116"/>
      <c r="O1326" s="116"/>
      <c r="P1326" s="116"/>
      <c r="Q1326" s="116"/>
      <c r="R1326" s="116"/>
      <c r="S1326" s="116"/>
      <c r="T1326" s="116"/>
      <c r="U1326" s="116"/>
      <c r="V1326" s="116"/>
      <c r="W1326" s="116"/>
      <c r="X1326" s="116"/>
      <c r="Y1326" s="116"/>
      <c r="Z1326" s="116"/>
      <c r="AA1326" s="116"/>
      <c r="AB1326" s="116"/>
      <c r="AC1326" s="116"/>
      <c r="AD1326" s="116"/>
      <c r="AE1326" s="116"/>
      <c r="AF1326" s="116"/>
      <c r="AG1326" s="116"/>
      <c r="AH1326" s="116"/>
    </row>
    <row r="1327" spans="1:34" x14ac:dyDescent="0.3">
      <c r="A1327" s="126"/>
      <c r="B1327" s="126"/>
      <c r="C1327" s="126"/>
      <c r="D1327" s="126"/>
      <c r="E1327" s="117"/>
      <c r="F1327" s="117"/>
      <c r="G1327" s="117"/>
      <c r="H1327" s="117"/>
      <c r="I1327" s="117"/>
      <c r="J1327" s="117"/>
      <c r="K1327" s="117"/>
      <c r="L1327" s="117"/>
      <c r="M1327" s="116"/>
      <c r="N1327" s="116"/>
      <c r="O1327" s="116"/>
      <c r="P1327" s="116"/>
      <c r="Q1327" s="116"/>
      <c r="R1327" s="116"/>
      <c r="S1327" s="116"/>
      <c r="T1327" s="116"/>
      <c r="U1327" s="116"/>
      <c r="V1327" s="116"/>
      <c r="W1327" s="116"/>
      <c r="X1327" s="116"/>
      <c r="Y1327" s="116"/>
      <c r="Z1327" s="116"/>
      <c r="AA1327" s="116"/>
      <c r="AB1327" s="116"/>
      <c r="AC1327" s="116"/>
      <c r="AD1327" s="116"/>
      <c r="AE1327" s="116"/>
      <c r="AF1327" s="116"/>
      <c r="AG1327" s="116"/>
      <c r="AH1327" s="116"/>
    </row>
    <row r="1328" spans="1:34" x14ac:dyDescent="0.3">
      <c r="A1328" s="126"/>
      <c r="B1328" s="126"/>
      <c r="C1328" s="126"/>
      <c r="D1328" s="126"/>
      <c r="E1328" s="117"/>
      <c r="F1328" s="117"/>
      <c r="G1328" s="117"/>
      <c r="H1328" s="117"/>
      <c r="I1328" s="117"/>
      <c r="J1328" s="117"/>
      <c r="K1328" s="117"/>
      <c r="L1328" s="117"/>
      <c r="M1328" s="116"/>
      <c r="N1328" s="116"/>
      <c r="O1328" s="116"/>
      <c r="P1328" s="116"/>
      <c r="Q1328" s="116"/>
      <c r="R1328" s="116"/>
      <c r="S1328" s="116"/>
      <c r="T1328" s="116"/>
      <c r="U1328" s="116"/>
      <c r="V1328" s="116"/>
      <c r="W1328" s="116"/>
      <c r="X1328" s="116"/>
      <c r="Y1328" s="116"/>
      <c r="Z1328" s="116"/>
      <c r="AA1328" s="116"/>
      <c r="AB1328" s="116"/>
      <c r="AC1328" s="116"/>
      <c r="AD1328" s="116"/>
      <c r="AE1328" s="116"/>
      <c r="AF1328" s="116"/>
      <c r="AG1328" s="116"/>
      <c r="AH1328" s="116"/>
    </row>
    <row r="1329" spans="1:34" x14ac:dyDescent="0.3">
      <c r="A1329" s="126"/>
      <c r="B1329" s="126"/>
      <c r="C1329" s="126"/>
      <c r="D1329" s="126"/>
      <c r="E1329" s="117"/>
      <c r="F1329" s="117"/>
      <c r="G1329" s="117"/>
      <c r="H1329" s="117"/>
      <c r="I1329" s="117"/>
      <c r="J1329" s="117"/>
      <c r="K1329" s="117"/>
      <c r="L1329" s="117"/>
      <c r="M1329" s="116"/>
      <c r="N1329" s="116"/>
      <c r="O1329" s="116"/>
      <c r="P1329" s="116"/>
      <c r="Q1329" s="116"/>
      <c r="R1329" s="116"/>
      <c r="S1329" s="116"/>
      <c r="T1329" s="116"/>
      <c r="U1329" s="116"/>
      <c r="V1329" s="116"/>
      <c r="W1329" s="116"/>
      <c r="X1329" s="116"/>
      <c r="Y1329" s="116"/>
      <c r="Z1329" s="116"/>
      <c r="AA1329" s="116"/>
      <c r="AB1329" s="116"/>
      <c r="AC1329" s="116"/>
      <c r="AD1329" s="116"/>
      <c r="AE1329" s="116"/>
      <c r="AF1329" s="116"/>
      <c r="AG1329" s="116"/>
      <c r="AH1329" s="116"/>
    </row>
    <row r="1330" spans="1:34" x14ac:dyDescent="0.3">
      <c r="A1330" s="126"/>
      <c r="B1330" s="126"/>
      <c r="C1330" s="126"/>
      <c r="D1330" s="126"/>
      <c r="E1330" s="117"/>
      <c r="F1330" s="117"/>
      <c r="G1330" s="117"/>
      <c r="H1330" s="117"/>
      <c r="I1330" s="117"/>
      <c r="J1330" s="117"/>
      <c r="K1330" s="117"/>
      <c r="L1330" s="117"/>
      <c r="M1330" s="116"/>
      <c r="N1330" s="116"/>
      <c r="O1330" s="116"/>
      <c r="P1330" s="116"/>
      <c r="Q1330" s="116"/>
      <c r="R1330" s="116"/>
      <c r="S1330" s="116"/>
      <c r="T1330" s="116"/>
      <c r="U1330" s="116"/>
      <c r="V1330" s="116"/>
      <c r="W1330" s="116"/>
      <c r="X1330" s="116"/>
      <c r="Y1330" s="116"/>
      <c r="Z1330" s="116"/>
      <c r="AA1330" s="116"/>
      <c r="AB1330" s="116"/>
      <c r="AC1330" s="116"/>
      <c r="AD1330" s="116"/>
      <c r="AE1330" s="116"/>
      <c r="AF1330" s="116"/>
      <c r="AG1330" s="116"/>
      <c r="AH1330" s="116"/>
    </row>
    <row r="1331" spans="1:34" x14ac:dyDescent="0.3">
      <c r="A1331" s="126"/>
      <c r="B1331" s="126"/>
      <c r="C1331" s="126"/>
      <c r="D1331" s="126"/>
      <c r="E1331" s="117"/>
      <c r="F1331" s="117"/>
      <c r="G1331" s="117"/>
      <c r="H1331" s="117"/>
      <c r="I1331" s="117"/>
      <c r="J1331" s="117"/>
      <c r="K1331" s="117"/>
      <c r="L1331" s="117"/>
      <c r="M1331" s="116"/>
      <c r="N1331" s="116"/>
      <c r="O1331" s="116"/>
      <c r="P1331" s="116"/>
      <c r="Q1331" s="116"/>
      <c r="R1331" s="116"/>
      <c r="S1331" s="116"/>
      <c r="T1331" s="116"/>
      <c r="U1331" s="116"/>
      <c r="V1331" s="116"/>
      <c r="W1331" s="116"/>
      <c r="X1331" s="116"/>
      <c r="Y1331" s="116"/>
      <c r="Z1331" s="116"/>
      <c r="AA1331" s="116"/>
      <c r="AB1331" s="116"/>
      <c r="AC1331" s="116"/>
      <c r="AD1331" s="116"/>
      <c r="AE1331" s="116"/>
      <c r="AF1331" s="116"/>
      <c r="AG1331" s="116"/>
      <c r="AH1331" s="116"/>
    </row>
    <row r="1332" spans="1:34" x14ac:dyDescent="0.3">
      <c r="A1332" s="126"/>
      <c r="B1332" s="126"/>
      <c r="C1332" s="126"/>
      <c r="D1332" s="126"/>
      <c r="E1332" s="117"/>
      <c r="F1332" s="117"/>
      <c r="G1332" s="117"/>
      <c r="H1332" s="117"/>
      <c r="I1332" s="117"/>
      <c r="J1332" s="117"/>
      <c r="K1332" s="117"/>
      <c r="L1332" s="117"/>
      <c r="M1332" s="116"/>
      <c r="N1332" s="116"/>
      <c r="O1332" s="116"/>
      <c r="P1332" s="116"/>
      <c r="Q1332" s="116"/>
      <c r="R1332" s="116"/>
      <c r="S1332" s="116"/>
      <c r="T1332" s="116"/>
      <c r="U1332" s="116"/>
      <c r="V1332" s="116"/>
      <c r="W1332" s="116"/>
      <c r="X1332" s="116"/>
      <c r="Y1332" s="116"/>
      <c r="Z1332" s="116"/>
      <c r="AA1332" s="116"/>
      <c r="AB1332" s="116"/>
      <c r="AC1332" s="116"/>
      <c r="AD1332" s="116"/>
      <c r="AE1332" s="116"/>
      <c r="AF1332" s="116"/>
      <c r="AG1332" s="116"/>
      <c r="AH1332" s="116"/>
    </row>
    <row r="1333" spans="1:34" x14ac:dyDescent="0.3">
      <c r="A1333" s="126"/>
      <c r="B1333" s="126"/>
      <c r="C1333" s="126"/>
      <c r="D1333" s="126"/>
      <c r="E1333" s="117"/>
      <c r="F1333" s="117"/>
      <c r="G1333" s="117"/>
      <c r="H1333" s="117"/>
      <c r="I1333" s="117"/>
      <c r="J1333" s="117"/>
      <c r="K1333" s="117"/>
      <c r="L1333" s="117"/>
      <c r="M1333" s="116"/>
      <c r="N1333" s="116"/>
      <c r="O1333" s="116"/>
      <c r="P1333" s="116"/>
      <c r="Q1333" s="116"/>
      <c r="R1333" s="116"/>
      <c r="S1333" s="116"/>
      <c r="T1333" s="116"/>
      <c r="U1333" s="116"/>
      <c r="V1333" s="116"/>
      <c r="W1333" s="116"/>
      <c r="X1333" s="116"/>
      <c r="Y1333" s="116"/>
      <c r="Z1333" s="116"/>
      <c r="AA1333" s="116"/>
      <c r="AB1333" s="116"/>
      <c r="AC1333" s="116"/>
      <c r="AD1333" s="116"/>
      <c r="AE1333" s="116"/>
      <c r="AF1333" s="116"/>
      <c r="AG1333" s="116"/>
      <c r="AH1333" s="116"/>
    </row>
    <row r="1334" spans="1:34" x14ac:dyDescent="0.3">
      <c r="A1334" s="126"/>
      <c r="B1334" s="126"/>
      <c r="C1334" s="126"/>
      <c r="D1334" s="126"/>
      <c r="E1334" s="117"/>
      <c r="F1334" s="117"/>
      <c r="G1334" s="117"/>
      <c r="H1334" s="117"/>
      <c r="I1334" s="117"/>
      <c r="J1334" s="117"/>
      <c r="K1334" s="117"/>
      <c r="L1334" s="117"/>
      <c r="M1334" s="116"/>
      <c r="N1334" s="116"/>
      <c r="O1334" s="116"/>
      <c r="P1334" s="116"/>
      <c r="Q1334" s="116"/>
      <c r="R1334" s="116"/>
      <c r="S1334" s="116"/>
      <c r="T1334" s="116"/>
      <c r="U1334" s="116"/>
      <c r="V1334" s="116"/>
      <c r="W1334" s="116"/>
      <c r="X1334" s="116"/>
      <c r="Y1334" s="116"/>
      <c r="Z1334" s="116"/>
      <c r="AA1334" s="116"/>
      <c r="AB1334" s="116"/>
      <c r="AC1334" s="116"/>
      <c r="AD1334" s="116"/>
      <c r="AE1334" s="116"/>
      <c r="AF1334" s="116"/>
      <c r="AG1334" s="116"/>
      <c r="AH1334" s="116"/>
    </row>
    <row r="1335" spans="1:34" x14ac:dyDescent="0.3">
      <c r="A1335" s="126"/>
      <c r="B1335" s="126"/>
      <c r="C1335" s="126"/>
      <c r="D1335" s="126"/>
      <c r="E1335" s="117"/>
      <c r="F1335" s="117"/>
      <c r="G1335" s="117"/>
      <c r="H1335" s="117"/>
      <c r="I1335" s="117"/>
      <c r="J1335" s="117"/>
      <c r="K1335" s="117"/>
      <c r="L1335" s="117"/>
      <c r="M1335" s="116"/>
      <c r="N1335" s="116"/>
      <c r="O1335" s="116"/>
      <c r="P1335" s="116"/>
      <c r="Q1335" s="116"/>
      <c r="R1335" s="116"/>
      <c r="S1335" s="116"/>
      <c r="T1335" s="116"/>
      <c r="U1335" s="116"/>
      <c r="V1335" s="116"/>
      <c r="W1335" s="116"/>
      <c r="X1335" s="116"/>
      <c r="Y1335" s="116"/>
      <c r="Z1335" s="116"/>
      <c r="AA1335" s="116"/>
      <c r="AB1335" s="116"/>
      <c r="AC1335" s="116"/>
      <c r="AD1335" s="116"/>
      <c r="AE1335" s="116"/>
      <c r="AF1335" s="116"/>
      <c r="AG1335" s="116"/>
      <c r="AH1335" s="116"/>
    </row>
    <row r="1336" spans="1:34" x14ac:dyDescent="0.3">
      <c r="A1336" s="126"/>
      <c r="B1336" s="126"/>
      <c r="C1336" s="126"/>
      <c r="D1336" s="126"/>
      <c r="E1336" s="117"/>
      <c r="F1336" s="117"/>
      <c r="G1336" s="117"/>
      <c r="H1336" s="117"/>
      <c r="I1336" s="117"/>
      <c r="J1336" s="117"/>
      <c r="K1336" s="117"/>
      <c r="L1336" s="117"/>
      <c r="M1336" s="116"/>
      <c r="N1336" s="116"/>
      <c r="O1336" s="116"/>
      <c r="P1336" s="116"/>
      <c r="Q1336" s="116"/>
      <c r="R1336" s="116"/>
      <c r="S1336" s="116"/>
      <c r="T1336" s="116"/>
      <c r="U1336" s="116"/>
      <c r="V1336" s="116"/>
      <c r="W1336" s="116"/>
      <c r="X1336" s="116"/>
      <c r="Y1336" s="116"/>
      <c r="Z1336" s="116"/>
      <c r="AA1336" s="116"/>
      <c r="AB1336" s="116"/>
      <c r="AC1336" s="116"/>
      <c r="AD1336" s="116"/>
      <c r="AE1336" s="116"/>
      <c r="AF1336" s="116"/>
      <c r="AG1336" s="116"/>
      <c r="AH1336" s="116"/>
    </row>
    <row r="1337" spans="1:34" x14ac:dyDescent="0.3">
      <c r="A1337" s="126"/>
      <c r="B1337" s="126"/>
      <c r="C1337" s="126"/>
      <c r="D1337" s="126"/>
      <c r="E1337" s="117"/>
      <c r="F1337" s="117"/>
      <c r="G1337" s="117"/>
      <c r="H1337" s="117"/>
      <c r="I1337" s="117"/>
      <c r="J1337" s="117"/>
      <c r="K1337" s="117"/>
      <c r="L1337" s="117"/>
      <c r="M1337" s="116"/>
      <c r="N1337" s="116"/>
      <c r="O1337" s="116"/>
      <c r="P1337" s="116"/>
      <c r="Q1337" s="116"/>
      <c r="R1337" s="116"/>
      <c r="S1337" s="116"/>
      <c r="T1337" s="116"/>
      <c r="U1337" s="116"/>
      <c r="V1337" s="116"/>
      <c r="W1337" s="116"/>
      <c r="X1337" s="116"/>
      <c r="Y1337" s="116"/>
      <c r="Z1337" s="116"/>
      <c r="AA1337" s="116"/>
      <c r="AB1337" s="116"/>
      <c r="AC1337" s="116"/>
      <c r="AD1337" s="116"/>
      <c r="AE1337" s="116"/>
      <c r="AF1337" s="116"/>
      <c r="AG1337" s="116"/>
      <c r="AH1337" s="116"/>
    </row>
    <row r="1338" spans="1:34" x14ac:dyDescent="0.3">
      <c r="A1338" s="126"/>
      <c r="B1338" s="126"/>
      <c r="C1338" s="126"/>
      <c r="D1338" s="126"/>
      <c r="E1338" s="117"/>
      <c r="F1338" s="117"/>
      <c r="G1338" s="117"/>
      <c r="H1338" s="117"/>
      <c r="I1338" s="117"/>
      <c r="J1338" s="117"/>
      <c r="K1338" s="117"/>
      <c r="L1338" s="117"/>
      <c r="M1338" s="116"/>
      <c r="N1338" s="116"/>
      <c r="O1338" s="116"/>
      <c r="P1338" s="116"/>
      <c r="Q1338" s="116"/>
      <c r="R1338" s="116"/>
      <c r="S1338" s="116"/>
      <c r="T1338" s="116"/>
      <c r="U1338" s="116"/>
      <c r="V1338" s="116"/>
      <c r="W1338" s="116"/>
      <c r="X1338" s="116"/>
      <c r="Y1338" s="116"/>
      <c r="Z1338" s="116"/>
      <c r="AA1338" s="116"/>
      <c r="AB1338" s="116"/>
      <c r="AC1338" s="116"/>
      <c r="AD1338" s="116"/>
      <c r="AE1338" s="116"/>
      <c r="AF1338" s="116"/>
      <c r="AG1338" s="116"/>
      <c r="AH1338" s="116"/>
    </row>
    <row r="1339" spans="1:34" x14ac:dyDescent="0.3">
      <c r="A1339" s="126"/>
      <c r="B1339" s="126"/>
      <c r="C1339" s="126"/>
      <c r="D1339" s="126"/>
      <c r="E1339" s="117"/>
      <c r="F1339" s="117"/>
      <c r="G1339" s="117"/>
      <c r="H1339" s="117"/>
      <c r="I1339" s="117"/>
      <c r="J1339" s="117"/>
      <c r="K1339" s="117"/>
      <c r="L1339" s="117"/>
      <c r="M1339" s="116"/>
      <c r="N1339" s="116"/>
      <c r="O1339" s="116"/>
      <c r="P1339" s="116"/>
      <c r="Q1339" s="116"/>
      <c r="R1339" s="116"/>
      <c r="S1339" s="116"/>
      <c r="T1339" s="116"/>
      <c r="U1339" s="116"/>
      <c r="V1339" s="116"/>
      <c r="W1339" s="116"/>
      <c r="X1339" s="116"/>
      <c r="Y1339" s="116"/>
      <c r="Z1339" s="116"/>
      <c r="AA1339" s="116"/>
      <c r="AB1339" s="116"/>
      <c r="AC1339" s="116"/>
      <c r="AD1339" s="116"/>
      <c r="AE1339" s="116"/>
      <c r="AF1339" s="116"/>
      <c r="AG1339" s="116"/>
      <c r="AH1339" s="116"/>
    </row>
    <row r="1340" spans="1:34" x14ac:dyDescent="0.3">
      <c r="A1340" s="126"/>
      <c r="B1340" s="126"/>
      <c r="C1340" s="126"/>
      <c r="D1340" s="126"/>
      <c r="E1340" s="117"/>
      <c r="F1340" s="117"/>
      <c r="G1340" s="117"/>
      <c r="H1340" s="117"/>
      <c r="I1340" s="117"/>
      <c r="J1340" s="117"/>
      <c r="K1340" s="117"/>
      <c r="L1340" s="117"/>
      <c r="M1340" s="116"/>
      <c r="N1340" s="116"/>
      <c r="O1340" s="116"/>
      <c r="P1340" s="116"/>
      <c r="Q1340" s="116"/>
      <c r="R1340" s="116"/>
      <c r="S1340" s="116"/>
      <c r="T1340" s="116"/>
      <c r="U1340" s="116"/>
      <c r="V1340" s="116"/>
      <c r="W1340" s="116"/>
      <c r="X1340" s="116"/>
      <c r="Y1340" s="116"/>
      <c r="Z1340" s="116"/>
      <c r="AA1340" s="116"/>
      <c r="AB1340" s="116"/>
      <c r="AC1340" s="116"/>
      <c r="AD1340" s="116"/>
      <c r="AE1340" s="116"/>
      <c r="AF1340" s="116"/>
      <c r="AG1340" s="116"/>
      <c r="AH1340" s="116"/>
    </row>
    <row r="1341" spans="1:34" x14ac:dyDescent="0.3">
      <c r="A1341" s="126"/>
      <c r="B1341" s="126"/>
      <c r="C1341" s="126"/>
      <c r="D1341" s="126"/>
      <c r="E1341" s="117"/>
      <c r="F1341" s="117"/>
      <c r="G1341" s="117"/>
      <c r="H1341" s="117"/>
      <c r="I1341" s="117"/>
      <c r="J1341" s="117"/>
      <c r="K1341" s="117"/>
      <c r="L1341" s="117"/>
      <c r="M1341" s="116"/>
      <c r="N1341" s="116"/>
      <c r="O1341" s="116"/>
      <c r="P1341" s="116"/>
      <c r="Q1341" s="116"/>
      <c r="R1341" s="116"/>
      <c r="S1341" s="116"/>
      <c r="T1341" s="116"/>
      <c r="U1341" s="116"/>
      <c r="V1341" s="116"/>
      <c r="W1341" s="116"/>
      <c r="X1341" s="116"/>
      <c r="Y1341" s="116"/>
      <c r="Z1341" s="116"/>
      <c r="AA1341" s="116"/>
      <c r="AB1341" s="116"/>
      <c r="AC1341" s="116"/>
      <c r="AD1341" s="116"/>
      <c r="AE1341" s="116"/>
      <c r="AF1341" s="116"/>
      <c r="AG1341" s="116"/>
      <c r="AH1341" s="116"/>
    </row>
    <row r="1342" spans="1:34" x14ac:dyDescent="0.3">
      <c r="A1342" s="126"/>
      <c r="B1342" s="126"/>
      <c r="C1342" s="126"/>
      <c r="D1342" s="126"/>
      <c r="E1342" s="117"/>
      <c r="F1342" s="117"/>
      <c r="G1342" s="117"/>
      <c r="H1342" s="117"/>
      <c r="I1342" s="117"/>
      <c r="J1342" s="117"/>
      <c r="K1342" s="117"/>
      <c r="L1342" s="117"/>
      <c r="M1342" s="116"/>
      <c r="N1342" s="116"/>
      <c r="O1342" s="116"/>
      <c r="P1342" s="116"/>
      <c r="Q1342" s="116"/>
      <c r="R1342" s="116"/>
      <c r="S1342" s="116"/>
      <c r="T1342" s="116"/>
      <c r="U1342" s="116"/>
      <c r="V1342" s="116"/>
      <c r="W1342" s="116"/>
      <c r="X1342" s="116"/>
      <c r="Y1342" s="116"/>
      <c r="Z1342" s="116"/>
      <c r="AA1342" s="116"/>
      <c r="AB1342" s="116"/>
      <c r="AC1342" s="116"/>
      <c r="AD1342" s="116"/>
      <c r="AE1342" s="116"/>
      <c r="AF1342" s="116"/>
      <c r="AG1342" s="116"/>
      <c r="AH1342" s="116"/>
    </row>
    <row r="1343" spans="1:34" x14ac:dyDescent="0.3">
      <c r="A1343" s="126"/>
      <c r="B1343" s="126"/>
      <c r="C1343" s="126"/>
      <c r="D1343" s="126"/>
      <c r="E1343" s="117"/>
      <c r="F1343" s="117"/>
      <c r="G1343" s="117"/>
      <c r="H1343" s="117"/>
      <c r="I1343" s="117"/>
      <c r="J1343" s="117"/>
      <c r="K1343" s="117"/>
      <c r="L1343" s="117"/>
      <c r="M1343" s="116"/>
      <c r="N1343" s="116"/>
      <c r="O1343" s="116"/>
      <c r="P1343" s="116"/>
      <c r="Q1343" s="116"/>
      <c r="R1343" s="116"/>
      <c r="S1343" s="116"/>
      <c r="T1343" s="116"/>
      <c r="U1343" s="116"/>
      <c r="V1343" s="116"/>
      <c r="W1343" s="116"/>
      <c r="X1343" s="116"/>
      <c r="Y1343" s="116"/>
      <c r="Z1343" s="116"/>
      <c r="AA1343" s="116"/>
      <c r="AB1343" s="116"/>
      <c r="AC1343" s="116"/>
      <c r="AD1343" s="116"/>
      <c r="AE1343" s="116"/>
      <c r="AF1343" s="116"/>
      <c r="AG1343" s="116"/>
      <c r="AH1343" s="116"/>
    </row>
    <row r="1344" spans="1:34" x14ac:dyDescent="0.3">
      <c r="A1344" s="126"/>
      <c r="B1344" s="126"/>
      <c r="C1344" s="126"/>
      <c r="D1344" s="126"/>
      <c r="E1344" s="117"/>
      <c r="F1344" s="117"/>
      <c r="G1344" s="117"/>
      <c r="H1344" s="117"/>
      <c r="I1344" s="117"/>
      <c r="J1344" s="117"/>
      <c r="K1344" s="117"/>
      <c r="L1344" s="117"/>
      <c r="M1344" s="116"/>
      <c r="N1344" s="116"/>
      <c r="O1344" s="116"/>
      <c r="P1344" s="116"/>
      <c r="Q1344" s="116"/>
      <c r="R1344" s="116"/>
      <c r="S1344" s="116"/>
      <c r="T1344" s="116"/>
      <c r="U1344" s="116"/>
      <c r="V1344" s="116"/>
      <c r="W1344" s="116"/>
      <c r="X1344" s="116"/>
      <c r="Y1344" s="116"/>
      <c r="Z1344" s="116"/>
      <c r="AA1344" s="116"/>
      <c r="AB1344" s="116"/>
      <c r="AC1344" s="116"/>
      <c r="AD1344" s="116"/>
      <c r="AE1344" s="116"/>
      <c r="AF1344" s="116"/>
      <c r="AG1344" s="116"/>
      <c r="AH1344" s="116"/>
    </row>
    <row r="1345" spans="1:34" x14ac:dyDescent="0.3">
      <c r="A1345" s="126"/>
      <c r="B1345" s="126"/>
      <c r="C1345" s="126"/>
      <c r="D1345" s="126"/>
      <c r="E1345" s="117"/>
      <c r="F1345" s="117"/>
      <c r="G1345" s="117"/>
      <c r="H1345" s="117"/>
      <c r="I1345" s="117"/>
      <c r="J1345" s="117"/>
      <c r="K1345" s="117"/>
      <c r="L1345" s="117"/>
      <c r="M1345" s="116"/>
      <c r="N1345" s="116"/>
      <c r="O1345" s="116"/>
      <c r="P1345" s="116"/>
      <c r="Q1345" s="116"/>
      <c r="R1345" s="116"/>
      <c r="S1345" s="116"/>
      <c r="T1345" s="116"/>
      <c r="U1345" s="116"/>
      <c r="V1345" s="116"/>
      <c r="W1345" s="116"/>
      <c r="X1345" s="116"/>
      <c r="Y1345" s="116"/>
      <c r="Z1345" s="116"/>
      <c r="AA1345" s="116"/>
      <c r="AB1345" s="116"/>
      <c r="AC1345" s="116"/>
      <c r="AD1345" s="116"/>
      <c r="AE1345" s="116"/>
      <c r="AF1345" s="116"/>
      <c r="AG1345" s="116"/>
      <c r="AH1345" s="116"/>
    </row>
    <row r="1346" spans="1:34" x14ac:dyDescent="0.3">
      <c r="A1346" s="126"/>
      <c r="B1346" s="126"/>
      <c r="C1346" s="126"/>
      <c r="D1346" s="126"/>
      <c r="E1346" s="117"/>
      <c r="F1346" s="117"/>
      <c r="G1346" s="117"/>
      <c r="H1346" s="117"/>
      <c r="I1346" s="117"/>
      <c r="J1346" s="117"/>
      <c r="K1346" s="117"/>
      <c r="L1346" s="117"/>
      <c r="M1346" s="116"/>
      <c r="N1346" s="116"/>
      <c r="O1346" s="116"/>
      <c r="P1346" s="116"/>
      <c r="Q1346" s="116"/>
      <c r="R1346" s="116"/>
      <c r="S1346" s="116"/>
      <c r="T1346" s="116"/>
      <c r="U1346" s="116"/>
      <c r="V1346" s="116"/>
      <c r="W1346" s="116"/>
      <c r="X1346" s="116"/>
      <c r="Y1346" s="116"/>
      <c r="Z1346" s="116"/>
      <c r="AA1346" s="116"/>
      <c r="AB1346" s="116"/>
      <c r="AC1346" s="116"/>
      <c r="AD1346" s="116"/>
      <c r="AE1346" s="116"/>
      <c r="AF1346" s="116"/>
      <c r="AG1346" s="116"/>
      <c r="AH1346" s="116"/>
    </row>
    <row r="1347" spans="1:34" x14ac:dyDescent="0.3">
      <c r="A1347" s="126"/>
      <c r="B1347" s="126"/>
      <c r="C1347" s="126"/>
      <c r="D1347" s="126"/>
      <c r="E1347" s="117"/>
      <c r="F1347" s="117"/>
      <c r="G1347" s="117"/>
      <c r="H1347" s="117"/>
      <c r="I1347" s="117"/>
      <c r="J1347" s="117"/>
      <c r="K1347" s="117"/>
      <c r="L1347" s="117"/>
      <c r="M1347" s="116"/>
      <c r="N1347" s="116"/>
      <c r="O1347" s="116"/>
      <c r="P1347" s="116"/>
      <c r="Q1347" s="116"/>
      <c r="R1347" s="116"/>
      <c r="S1347" s="116"/>
      <c r="T1347" s="116"/>
      <c r="U1347" s="116"/>
      <c r="V1347" s="116"/>
      <c r="W1347" s="116"/>
      <c r="X1347" s="116"/>
      <c r="Y1347" s="116"/>
      <c r="Z1347" s="116"/>
      <c r="AA1347" s="116"/>
      <c r="AB1347" s="116"/>
      <c r="AC1347" s="116"/>
      <c r="AD1347" s="116"/>
      <c r="AE1347" s="116"/>
      <c r="AF1347" s="116"/>
      <c r="AG1347" s="116"/>
      <c r="AH1347" s="116"/>
    </row>
    <row r="1348" spans="1:34" x14ac:dyDescent="0.3">
      <c r="A1348" s="126"/>
      <c r="B1348" s="126"/>
      <c r="C1348" s="126"/>
      <c r="D1348" s="126"/>
      <c r="E1348" s="117"/>
      <c r="F1348" s="117"/>
      <c r="G1348" s="117"/>
      <c r="H1348" s="117"/>
      <c r="I1348" s="117"/>
      <c r="J1348" s="117"/>
      <c r="K1348" s="117"/>
      <c r="L1348" s="117"/>
      <c r="M1348" s="116"/>
      <c r="N1348" s="116"/>
      <c r="O1348" s="116"/>
      <c r="P1348" s="116"/>
      <c r="Q1348" s="116"/>
      <c r="R1348" s="116"/>
      <c r="S1348" s="116"/>
      <c r="T1348" s="116"/>
      <c r="U1348" s="116"/>
      <c r="V1348" s="116"/>
      <c r="W1348" s="116"/>
      <c r="X1348" s="116"/>
      <c r="Y1348" s="116"/>
      <c r="Z1348" s="116"/>
      <c r="AA1348" s="116"/>
      <c r="AB1348" s="116"/>
      <c r="AC1348" s="116"/>
      <c r="AD1348" s="116"/>
      <c r="AE1348" s="116"/>
      <c r="AF1348" s="116"/>
      <c r="AG1348" s="116"/>
      <c r="AH1348" s="116"/>
    </row>
    <row r="1349" spans="1:34" x14ac:dyDescent="0.3">
      <c r="A1349" s="126"/>
      <c r="B1349" s="126"/>
      <c r="C1349" s="126"/>
      <c r="D1349" s="126"/>
      <c r="E1349" s="117"/>
      <c r="F1349" s="117"/>
      <c r="G1349" s="117"/>
      <c r="H1349" s="117"/>
      <c r="I1349" s="117"/>
      <c r="J1349" s="117"/>
      <c r="K1349" s="117"/>
      <c r="L1349" s="117"/>
      <c r="M1349" s="116"/>
      <c r="N1349" s="116"/>
      <c r="O1349" s="116"/>
      <c r="P1349" s="116"/>
      <c r="Q1349" s="116"/>
      <c r="R1349" s="116"/>
      <c r="S1349" s="116"/>
      <c r="T1349" s="116"/>
      <c r="U1349" s="116"/>
      <c r="V1349" s="116"/>
      <c r="W1349" s="116"/>
      <c r="X1349" s="116"/>
      <c r="Y1349" s="116"/>
      <c r="Z1349" s="116"/>
      <c r="AA1349" s="116"/>
      <c r="AB1349" s="116"/>
      <c r="AC1349" s="116"/>
      <c r="AD1349" s="116"/>
      <c r="AE1349" s="116"/>
      <c r="AF1349" s="116"/>
      <c r="AG1349" s="116"/>
      <c r="AH1349" s="116"/>
    </row>
    <row r="1350" spans="1:34" x14ac:dyDescent="0.3">
      <c r="A1350" s="126"/>
      <c r="B1350" s="126"/>
      <c r="C1350" s="126"/>
      <c r="D1350" s="126"/>
      <c r="E1350" s="117"/>
      <c r="F1350" s="117"/>
      <c r="G1350" s="117"/>
      <c r="H1350" s="117"/>
      <c r="I1350" s="117"/>
      <c r="J1350" s="117"/>
      <c r="K1350" s="117"/>
      <c r="L1350" s="117"/>
      <c r="M1350" s="116"/>
      <c r="N1350" s="116"/>
      <c r="O1350" s="116"/>
      <c r="P1350" s="116"/>
      <c r="Q1350" s="116"/>
      <c r="R1350" s="116"/>
      <c r="S1350" s="116"/>
      <c r="T1350" s="116"/>
      <c r="U1350" s="116"/>
      <c r="V1350" s="116"/>
      <c r="W1350" s="116"/>
      <c r="X1350" s="116"/>
      <c r="Y1350" s="116"/>
      <c r="Z1350" s="116"/>
      <c r="AA1350" s="116"/>
      <c r="AB1350" s="116"/>
      <c r="AC1350" s="116"/>
      <c r="AD1350" s="116"/>
      <c r="AE1350" s="116"/>
      <c r="AF1350" s="116"/>
      <c r="AG1350" s="116"/>
      <c r="AH1350" s="116"/>
    </row>
    <row r="1351" spans="1:34" x14ac:dyDescent="0.3">
      <c r="A1351" s="126"/>
      <c r="B1351" s="126"/>
      <c r="C1351" s="126"/>
      <c r="D1351" s="126"/>
      <c r="E1351" s="117"/>
      <c r="F1351" s="117"/>
      <c r="G1351" s="117"/>
      <c r="H1351" s="117"/>
      <c r="I1351" s="117"/>
      <c r="J1351" s="117"/>
      <c r="K1351" s="117"/>
      <c r="L1351" s="117"/>
      <c r="M1351" s="116"/>
      <c r="N1351" s="116"/>
      <c r="O1351" s="116"/>
      <c r="P1351" s="116"/>
      <c r="Q1351" s="116"/>
      <c r="R1351" s="116"/>
      <c r="S1351" s="116"/>
      <c r="T1351" s="116"/>
      <c r="U1351" s="116"/>
      <c r="V1351" s="116"/>
      <c r="W1351" s="116"/>
      <c r="X1351" s="116"/>
      <c r="Y1351" s="116"/>
      <c r="Z1351" s="116"/>
      <c r="AA1351" s="116"/>
      <c r="AB1351" s="116"/>
      <c r="AC1351" s="116"/>
      <c r="AD1351" s="116"/>
      <c r="AE1351" s="116"/>
      <c r="AF1351" s="116"/>
      <c r="AG1351" s="116"/>
      <c r="AH1351" s="116"/>
    </row>
    <row r="1352" spans="1:34" x14ac:dyDescent="0.3">
      <c r="A1352" s="126"/>
      <c r="B1352" s="126"/>
      <c r="C1352" s="126"/>
      <c r="D1352" s="126"/>
      <c r="E1352" s="117"/>
      <c r="F1352" s="117"/>
      <c r="G1352" s="117"/>
      <c r="H1352" s="117"/>
      <c r="I1352" s="117"/>
      <c r="J1352" s="117"/>
      <c r="K1352" s="117"/>
      <c r="L1352" s="117"/>
      <c r="M1352" s="116"/>
      <c r="N1352" s="116"/>
      <c r="O1352" s="116"/>
      <c r="P1352" s="116"/>
      <c r="Q1352" s="116"/>
      <c r="R1352" s="116"/>
      <c r="S1352" s="116"/>
      <c r="T1352" s="116"/>
      <c r="U1352" s="116"/>
      <c r="V1352" s="116"/>
      <c r="W1352" s="116"/>
      <c r="X1352" s="116"/>
      <c r="Y1352" s="116"/>
      <c r="Z1352" s="116"/>
      <c r="AA1352" s="116"/>
      <c r="AB1352" s="116"/>
      <c r="AC1352" s="116"/>
      <c r="AD1352" s="116"/>
      <c r="AE1352" s="116"/>
      <c r="AF1352" s="116"/>
      <c r="AG1352" s="116"/>
      <c r="AH1352" s="116"/>
    </row>
    <row r="1353" spans="1:34" x14ac:dyDescent="0.3">
      <c r="A1353" s="126"/>
      <c r="B1353" s="126"/>
      <c r="C1353" s="126"/>
      <c r="D1353" s="126"/>
      <c r="E1353" s="117"/>
      <c r="F1353" s="117"/>
      <c r="G1353" s="117"/>
      <c r="H1353" s="117"/>
      <c r="I1353" s="117"/>
      <c r="J1353" s="117"/>
      <c r="K1353" s="117"/>
      <c r="L1353" s="117"/>
      <c r="M1353" s="116"/>
      <c r="N1353" s="116"/>
      <c r="O1353" s="116"/>
      <c r="P1353" s="116"/>
      <c r="Q1353" s="116"/>
      <c r="R1353" s="116"/>
      <c r="S1353" s="116"/>
      <c r="T1353" s="116"/>
      <c r="U1353" s="116"/>
      <c r="V1353" s="116"/>
      <c r="W1353" s="116"/>
      <c r="X1353" s="116"/>
      <c r="Y1353" s="116"/>
      <c r="Z1353" s="116"/>
      <c r="AA1353" s="116"/>
      <c r="AB1353" s="116"/>
      <c r="AC1353" s="116"/>
      <c r="AD1353" s="116"/>
      <c r="AE1353" s="116"/>
      <c r="AF1353" s="116"/>
      <c r="AG1353" s="116"/>
      <c r="AH1353" s="116"/>
    </row>
    <row r="1354" spans="1:34" x14ac:dyDescent="0.3">
      <c r="A1354" s="126"/>
      <c r="B1354" s="126"/>
      <c r="C1354" s="126"/>
      <c r="D1354" s="126"/>
      <c r="E1354" s="117"/>
      <c r="F1354" s="117"/>
      <c r="G1354" s="117"/>
      <c r="H1354" s="117"/>
      <c r="I1354" s="117"/>
      <c r="J1354" s="117"/>
      <c r="K1354" s="117"/>
      <c r="L1354" s="117"/>
      <c r="M1354" s="116"/>
      <c r="N1354" s="116"/>
      <c r="O1354" s="116"/>
      <c r="P1354" s="116"/>
      <c r="Q1354" s="116"/>
      <c r="R1354" s="116"/>
      <c r="S1354" s="116"/>
      <c r="T1354" s="116"/>
      <c r="U1354" s="116"/>
      <c r="V1354" s="116"/>
      <c r="W1354" s="116"/>
      <c r="X1354" s="116"/>
      <c r="Y1354" s="116"/>
      <c r="Z1354" s="116"/>
      <c r="AA1354" s="116"/>
      <c r="AB1354" s="116"/>
      <c r="AC1354" s="116"/>
      <c r="AD1354" s="116"/>
      <c r="AE1354" s="116"/>
      <c r="AF1354" s="116"/>
      <c r="AG1354" s="116"/>
      <c r="AH1354" s="116"/>
    </row>
    <row r="1355" spans="1:34" x14ac:dyDescent="0.3">
      <c r="A1355" s="126"/>
      <c r="B1355" s="126"/>
      <c r="C1355" s="126"/>
      <c r="D1355" s="126"/>
      <c r="E1355" s="117"/>
      <c r="F1355" s="117"/>
      <c r="G1355" s="117"/>
      <c r="H1355" s="117"/>
      <c r="I1355" s="117"/>
      <c r="J1355" s="117"/>
      <c r="K1355" s="117"/>
      <c r="L1355" s="117"/>
      <c r="M1355" s="116"/>
      <c r="N1355" s="116"/>
      <c r="O1355" s="116"/>
      <c r="P1355" s="116"/>
      <c r="Q1355" s="116"/>
      <c r="R1355" s="116"/>
      <c r="S1355" s="116"/>
      <c r="T1355" s="116"/>
      <c r="U1355" s="116"/>
      <c r="V1355" s="116"/>
      <c r="W1355" s="116"/>
      <c r="X1355" s="116"/>
      <c r="Y1355" s="116"/>
      <c r="Z1355" s="116"/>
      <c r="AA1355" s="116"/>
      <c r="AB1355" s="116"/>
      <c r="AC1355" s="116"/>
      <c r="AD1355" s="116"/>
      <c r="AE1355" s="116"/>
      <c r="AF1355" s="116"/>
      <c r="AG1355" s="116"/>
      <c r="AH1355" s="116"/>
    </row>
    <row r="1356" spans="1:34" x14ac:dyDescent="0.3">
      <c r="A1356" s="126"/>
      <c r="B1356" s="126"/>
      <c r="C1356" s="126"/>
      <c r="D1356" s="126"/>
      <c r="E1356" s="117"/>
      <c r="F1356" s="117"/>
      <c r="G1356" s="117"/>
      <c r="H1356" s="117"/>
      <c r="I1356" s="117"/>
      <c r="J1356" s="117"/>
      <c r="K1356" s="117"/>
      <c r="L1356" s="117"/>
      <c r="M1356" s="116"/>
      <c r="N1356" s="116"/>
      <c r="O1356" s="116"/>
      <c r="P1356" s="116"/>
      <c r="Q1356" s="116"/>
      <c r="R1356" s="116"/>
      <c r="S1356" s="116"/>
      <c r="T1356" s="116"/>
      <c r="U1356" s="116"/>
      <c r="V1356" s="116"/>
      <c r="W1356" s="116"/>
      <c r="X1356" s="116"/>
      <c r="Y1356" s="116"/>
      <c r="Z1356" s="116"/>
      <c r="AA1356" s="116"/>
      <c r="AB1356" s="116"/>
      <c r="AC1356" s="116"/>
      <c r="AD1356" s="116"/>
      <c r="AE1356" s="116"/>
      <c r="AF1356" s="116"/>
      <c r="AG1356" s="116"/>
      <c r="AH1356" s="116"/>
    </row>
    <row r="1357" spans="1:34" x14ac:dyDescent="0.3">
      <c r="A1357" s="126"/>
      <c r="B1357" s="126"/>
      <c r="C1357" s="126"/>
      <c r="D1357" s="126"/>
      <c r="E1357" s="117"/>
      <c r="F1357" s="117"/>
      <c r="G1357" s="117"/>
      <c r="H1357" s="117"/>
      <c r="I1357" s="117"/>
      <c r="J1357" s="117"/>
      <c r="K1357" s="117"/>
      <c r="L1357" s="117"/>
      <c r="M1357" s="116"/>
      <c r="N1357" s="116"/>
      <c r="O1357" s="116"/>
      <c r="P1357" s="116"/>
      <c r="Q1357" s="116"/>
      <c r="R1357" s="116"/>
      <c r="S1357" s="116"/>
      <c r="T1357" s="116"/>
      <c r="U1357" s="116"/>
      <c r="V1357" s="116"/>
      <c r="W1357" s="116"/>
      <c r="X1357" s="116"/>
      <c r="Y1357" s="116"/>
      <c r="Z1357" s="116"/>
      <c r="AA1357" s="116"/>
      <c r="AB1357" s="116"/>
      <c r="AC1357" s="116"/>
      <c r="AD1357" s="116"/>
      <c r="AE1357" s="116"/>
      <c r="AF1357" s="116"/>
      <c r="AG1357" s="116"/>
      <c r="AH1357" s="116"/>
    </row>
    <row r="1358" spans="1:34" x14ac:dyDescent="0.3">
      <c r="A1358" s="126"/>
      <c r="B1358" s="126"/>
      <c r="C1358" s="126"/>
      <c r="D1358" s="126"/>
      <c r="E1358" s="117"/>
      <c r="F1358" s="117"/>
      <c r="G1358" s="117"/>
      <c r="H1358" s="117"/>
      <c r="I1358" s="117"/>
      <c r="J1358" s="117"/>
      <c r="K1358" s="117"/>
      <c r="L1358" s="117"/>
      <c r="M1358" s="116"/>
      <c r="N1358" s="116"/>
      <c r="O1358" s="116"/>
      <c r="P1358" s="116"/>
      <c r="Q1358" s="116"/>
      <c r="R1358" s="116"/>
      <c r="S1358" s="116"/>
      <c r="T1358" s="116"/>
      <c r="U1358" s="116"/>
      <c r="V1358" s="116"/>
      <c r="W1358" s="116"/>
      <c r="X1358" s="116"/>
      <c r="Y1358" s="116"/>
      <c r="Z1358" s="116"/>
      <c r="AA1358" s="116"/>
      <c r="AB1358" s="116"/>
      <c r="AC1358" s="116"/>
      <c r="AD1358" s="116"/>
      <c r="AE1358" s="116"/>
      <c r="AF1358" s="116"/>
      <c r="AG1358" s="116"/>
      <c r="AH1358" s="116"/>
    </row>
    <row r="1359" spans="1:34" x14ac:dyDescent="0.3">
      <c r="A1359" s="126"/>
      <c r="B1359" s="126"/>
      <c r="C1359" s="126"/>
      <c r="D1359" s="126"/>
      <c r="E1359" s="117"/>
      <c r="F1359" s="117"/>
      <c r="G1359" s="117"/>
      <c r="H1359" s="117"/>
      <c r="I1359" s="117"/>
      <c r="J1359" s="117"/>
      <c r="K1359" s="117"/>
      <c r="L1359" s="117"/>
      <c r="M1359" s="116"/>
      <c r="N1359" s="116"/>
      <c r="O1359" s="116"/>
      <c r="P1359" s="116"/>
      <c r="Q1359" s="116"/>
      <c r="R1359" s="116"/>
      <c r="S1359" s="116"/>
      <c r="T1359" s="116"/>
      <c r="U1359" s="116"/>
      <c r="V1359" s="116"/>
      <c r="W1359" s="116"/>
      <c r="X1359" s="116"/>
      <c r="Y1359" s="116"/>
      <c r="Z1359" s="116"/>
      <c r="AA1359" s="116"/>
      <c r="AB1359" s="116"/>
      <c r="AC1359" s="116"/>
      <c r="AD1359" s="116"/>
      <c r="AE1359" s="116"/>
      <c r="AF1359" s="116"/>
      <c r="AG1359" s="116"/>
      <c r="AH1359" s="116"/>
    </row>
    <row r="1360" spans="1:34" x14ac:dyDescent="0.3">
      <c r="A1360" s="126"/>
      <c r="B1360" s="126"/>
      <c r="C1360" s="126"/>
      <c r="D1360" s="126"/>
      <c r="E1360" s="117"/>
      <c r="F1360" s="117"/>
      <c r="G1360" s="117"/>
      <c r="H1360" s="117"/>
      <c r="I1360" s="117"/>
      <c r="J1360" s="117"/>
      <c r="K1360" s="117"/>
      <c r="L1360" s="117"/>
      <c r="M1360" s="116"/>
      <c r="N1360" s="116"/>
      <c r="O1360" s="116"/>
      <c r="P1360" s="116"/>
      <c r="Q1360" s="116"/>
      <c r="R1360" s="116"/>
      <c r="S1360" s="116"/>
      <c r="T1360" s="116"/>
      <c r="U1360" s="116"/>
      <c r="V1360" s="116"/>
      <c r="W1360" s="116"/>
      <c r="X1360" s="116"/>
      <c r="Y1360" s="116"/>
      <c r="Z1360" s="116"/>
      <c r="AA1360" s="116"/>
      <c r="AB1360" s="116"/>
      <c r="AC1360" s="116"/>
      <c r="AD1360" s="116"/>
      <c r="AE1360" s="116"/>
      <c r="AF1360" s="116"/>
      <c r="AG1360" s="116"/>
      <c r="AH1360" s="116"/>
    </row>
    <row r="1361" spans="1:34" x14ac:dyDescent="0.3">
      <c r="A1361" s="126"/>
      <c r="B1361" s="126"/>
      <c r="C1361" s="126"/>
      <c r="D1361" s="126"/>
      <c r="E1361" s="117"/>
      <c r="F1361" s="117"/>
      <c r="G1361" s="117"/>
      <c r="H1361" s="117"/>
      <c r="I1361" s="117"/>
      <c r="J1361" s="117"/>
      <c r="K1361" s="117"/>
      <c r="L1361" s="117"/>
      <c r="M1361" s="116"/>
      <c r="N1361" s="116"/>
      <c r="O1361" s="116"/>
      <c r="P1361" s="116"/>
      <c r="Q1361" s="116"/>
      <c r="R1361" s="116"/>
      <c r="S1361" s="116"/>
      <c r="T1361" s="116"/>
      <c r="U1361" s="116"/>
      <c r="V1361" s="116"/>
      <c r="W1361" s="116"/>
      <c r="X1361" s="116"/>
      <c r="Y1361" s="116"/>
      <c r="Z1361" s="116"/>
      <c r="AA1361" s="116"/>
      <c r="AB1361" s="116"/>
      <c r="AC1361" s="116"/>
      <c r="AD1361" s="116"/>
      <c r="AE1361" s="116"/>
      <c r="AF1361" s="116"/>
      <c r="AG1361" s="116"/>
      <c r="AH1361" s="116"/>
    </row>
    <row r="1362" spans="1:34" x14ac:dyDescent="0.3">
      <c r="A1362" s="126"/>
      <c r="B1362" s="126"/>
      <c r="C1362" s="126"/>
      <c r="D1362" s="126"/>
      <c r="E1362" s="117"/>
      <c r="F1362" s="117"/>
      <c r="G1362" s="117"/>
      <c r="H1362" s="117"/>
      <c r="I1362" s="117"/>
      <c r="J1362" s="117"/>
      <c r="K1362" s="117"/>
      <c r="L1362" s="117"/>
      <c r="M1362" s="116"/>
      <c r="N1362" s="116"/>
      <c r="O1362" s="116"/>
      <c r="P1362" s="116"/>
      <c r="Q1362" s="116"/>
      <c r="R1362" s="116"/>
      <c r="S1362" s="116"/>
      <c r="T1362" s="116"/>
      <c r="U1362" s="116"/>
      <c r="V1362" s="116"/>
      <c r="W1362" s="116"/>
      <c r="X1362" s="116"/>
      <c r="Y1362" s="116"/>
      <c r="Z1362" s="116"/>
      <c r="AA1362" s="116"/>
      <c r="AB1362" s="116"/>
      <c r="AC1362" s="116"/>
      <c r="AD1362" s="116"/>
      <c r="AE1362" s="116"/>
      <c r="AF1362" s="116"/>
      <c r="AG1362" s="116"/>
      <c r="AH1362" s="116"/>
    </row>
    <row r="1363" spans="1:34" x14ac:dyDescent="0.3">
      <c r="A1363" s="126"/>
      <c r="B1363" s="126"/>
      <c r="C1363" s="126"/>
      <c r="D1363" s="126"/>
      <c r="E1363" s="117"/>
      <c r="F1363" s="117"/>
      <c r="G1363" s="117"/>
      <c r="H1363" s="117"/>
      <c r="I1363" s="117"/>
      <c r="J1363" s="117"/>
      <c r="K1363" s="117"/>
      <c r="L1363" s="117"/>
      <c r="M1363" s="116"/>
      <c r="N1363" s="116"/>
      <c r="O1363" s="116"/>
      <c r="P1363" s="116"/>
      <c r="Q1363" s="116"/>
      <c r="R1363" s="116"/>
      <c r="S1363" s="116"/>
      <c r="T1363" s="116"/>
      <c r="U1363" s="116"/>
      <c r="V1363" s="116"/>
      <c r="W1363" s="116"/>
      <c r="X1363" s="116"/>
      <c r="Y1363" s="116"/>
      <c r="Z1363" s="116"/>
      <c r="AA1363" s="116"/>
      <c r="AB1363" s="116"/>
      <c r="AC1363" s="116"/>
      <c r="AD1363" s="116"/>
      <c r="AE1363" s="116"/>
      <c r="AF1363" s="116"/>
      <c r="AG1363" s="116"/>
      <c r="AH1363" s="116"/>
    </row>
    <row r="1364" spans="1:34" x14ac:dyDescent="0.3">
      <c r="A1364" s="126"/>
      <c r="B1364" s="126"/>
      <c r="C1364" s="126"/>
      <c r="D1364" s="126"/>
      <c r="E1364" s="117"/>
      <c r="F1364" s="117"/>
      <c r="G1364" s="117"/>
      <c r="H1364" s="117"/>
      <c r="I1364" s="117"/>
      <c r="J1364" s="117"/>
      <c r="K1364" s="117"/>
      <c r="L1364" s="117"/>
      <c r="M1364" s="116"/>
      <c r="N1364" s="116"/>
      <c r="O1364" s="116"/>
      <c r="P1364" s="116"/>
      <c r="Q1364" s="116"/>
      <c r="R1364" s="116"/>
      <c r="S1364" s="116"/>
      <c r="T1364" s="116"/>
      <c r="U1364" s="116"/>
      <c r="V1364" s="116"/>
      <c r="W1364" s="116"/>
      <c r="X1364" s="116"/>
      <c r="Y1364" s="116"/>
      <c r="Z1364" s="116"/>
      <c r="AA1364" s="116"/>
      <c r="AB1364" s="116"/>
      <c r="AC1364" s="116"/>
      <c r="AD1364" s="116"/>
      <c r="AE1364" s="116"/>
      <c r="AF1364" s="116"/>
      <c r="AG1364" s="116"/>
      <c r="AH1364" s="116"/>
    </row>
    <row r="1365" spans="1:34" x14ac:dyDescent="0.3">
      <c r="A1365" s="126"/>
      <c r="B1365" s="126"/>
      <c r="C1365" s="126"/>
      <c r="D1365" s="126"/>
      <c r="E1365" s="117"/>
      <c r="F1365" s="117"/>
      <c r="G1365" s="117"/>
      <c r="H1365" s="117"/>
      <c r="I1365" s="117"/>
      <c r="J1365" s="117"/>
      <c r="K1365" s="117"/>
      <c r="L1365" s="117"/>
      <c r="M1365" s="116"/>
      <c r="N1365" s="116"/>
      <c r="O1365" s="116"/>
      <c r="P1365" s="116"/>
      <c r="Q1365" s="116"/>
      <c r="R1365" s="116"/>
      <c r="S1365" s="116"/>
      <c r="T1365" s="116"/>
      <c r="U1365" s="116"/>
      <c r="V1365" s="116"/>
      <c r="W1365" s="116"/>
      <c r="X1365" s="116"/>
      <c r="Y1365" s="116"/>
      <c r="Z1365" s="116"/>
      <c r="AA1365" s="116"/>
      <c r="AB1365" s="116"/>
      <c r="AC1365" s="116"/>
      <c r="AD1365" s="116"/>
      <c r="AE1365" s="116"/>
      <c r="AF1365" s="116"/>
      <c r="AG1365" s="116"/>
      <c r="AH1365" s="116"/>
    </row>
    <row r="1366" spans="1:34" x14ac:dyDescent="0.3">
      <c r="A1366" s="126"/>
      <c r="B1366" s="126"/>
      <c r="C1366" s="126"/>
      <c r="D1366" s="126"/>
      <c r="E1366" s="117"/>
      <c r="F1366" s="117"/>
      <c r="G1366" s="117"/>
      <c r="H1366" s="117"/>
      <c r="I1366" s="117"/>
      <c r="J1366" s="117"/>
      <c r="K1366" s="117"/>
      <c r="L1366" s="117"/>
      <c r="M1366" s="116"/>
      <c r="N1366" s="116"/>
      <c r="O1366" s="116"/>
      <c r="P1366" s="116"/>
      <c r="Q1366" s="116"/>
      <c r="R1366" s="116"/>
      <c r="S1366" s="116"/>
      <c r="T1366" s="116"/>
      <c r="U1366" s="116"/>
      <c r="V1366" s="116"/>
      <c r="W1366" s="116"/>
      <c r="X1366" s="116"/>
      <c r="Y1366" s="116"/>
      <c r="Z1366" s="116"/>
      <c r="AA1366" s="116"/>
      <c r="AB1366" s="116"/>
      <c r="AC1366" s="116"/>
      <c r="AD1366" s="116"/>
      <c r="AE1366" s="116"/>
      <c r="AF1366" s="116"/>
      <c r="AG1366" s="116"/>
      <c r="AH1366" s="116"/>
    </row>
    <row r="1367" spans="1:34" x14ac:dyDescent="0.3">
      <c r="A1367" s="126"/>
      <c r="B1367" s="126"/>
      <c r="C1367" s="126"/>
      <c r="D1367" s="126"/>
      <c r="E1367" s="117"/>
      <c r="F1367" s="117"/>
      <c r="G1367" s="117"/>
      <c r="H1367" s="117"/>
      <c r="I1367" s="117"/>
      <c r="J1367" s="117"/>
      <c r="K1367" s="117"/>
      <c r="L1367" s="117"/>
      <c r="M1367" s="116"/>
      <c r="N1367" s="116"/>
      <c r="O1367" s="116"/>
      <c r="P1367" s="116"/>
      <c r="Q1367" s="116"/>
      <c r="R1367" s="116"/>
      <c r="S1367" s="116"/>
      <c r="T1367" s="116"/>
      <c r="U1367" s="116"/>
      <c r="V1367" s="116"/>
      <c r="W1367" s="116"/>
      <c r="X1367" s="116"/>
      <c r="Y1367" s="116"/>
      <c r="Z1367" s="116"/>
      <c r="AA1367" s="116"/>
      <c r="AB1367" s="116"/>
      <c r="AC1367" s="116"/>
      <c r="AD1367" s="116"/>
      <c r="AE1367" s="116"/>
      <c r="AF1367" s="116"/>
      <c r="AG1367" s="116"/>
      <c r="AH1367" s="116"/>
    </row>
    <row r="1368" spans="1:34" x14ac:dyDescent="0.3">
      <c r="A1368" s="126"/>
      <c r="B1368" s="126"/>
      <c r="C1368" s="126"/>
      <c r="D1368" s="126"/>
      <c r="E1368" s="117"/>
      <c r="F1368" s="117"/>
      <c r="G1368" s="117"/>
      <c r="H1368" s="117"/>
      <c r="I1368" s="117"/>
      <c r="J1368" s="117"/>
      <c r="K1368" s="117"/>
      <c r="L1368" s="117"/>
      <c r="M1368" s="116"/>
      <c r="N1368" s="116"/>
      <c r="O1368" s="116"/>
      <c r="P1368" s="116"/>
      <c r="Q1368" s="116"/>
      <c r="R1368" s="116"/>
      <c r="S1368" s="116"/>
      <c r="T1368" s="116"/>
      <c r="U1368" s="116"/>
      <c r="V1368" s="116"/>
      <c r="W1368" s="116"/>
      <c r="X1368" s="116"/>
      <c r="Y1368" s="116"/>
      <c r="Z1368" s="116"/>
      <c r="AA1368" s="116"/>
      <c r="AB1368" s="116"/>
      <c r="AC1368" s="116"/>
      <c r="AD1368" s="116"/>
      <c r="AE1368" s="116"/>
      <c r="AF1368" s="116"/>
      <c r="AG1368" s="116"/>
      <c r="AH1368" s="116"/>
    </row>
    <row r="1369" spans="1:34" x14ac:dyDescent="0.3">
      <c r="A1369" s="126"/>
      <c r="B1369" s="126"/>
      <c r="C1369" s="126"/>
      <c r="D1369" s="126"/>
      <c r="E1369" s="117"/>
      <c r="F1369" s="117"/>
      <c r="G1369" s="117"/>
      <c r="H1369" s="117"/>
      <c r="I1369" s="117"/>
      <c r="J1369" s="117"/>
      <c r="K1369" s="117"/>
      <c r="L1369" s="117"/>
      <c r="M1369" s="116"/>
      <c r="N1369" s="116"/>
      <c r="O1369" s="116"/>
      <c r="P1369" s="116"/>
      <c r="Q1369" s="116"/>
      <c r="R1369" s="116"/>
      <c r="S1369" s="116"/>
      <c r="T1369" s="116"/>
      <c r="U1369" s="116"/>
      <c r="V1369" s="116"/>
      <c r="W1369" s="116"/>
      <c r="X1369" s="116"/>
      <c r="Y1369" s="116"/>
      <c r="Z1369" s="116"/>
      <c r="AA1369" s="116"/>
      <c r="AB1369" s="116"/>
      <c r="AC1369" s="116"/>
      <c r="AD1369" s="116"/>
      <c r="AE1369" s="116"/>
      <c r="AF1369" s="116"/>
      <c r="AG1369" s="116"/>
      <c r="AH1369" s="116"/>
    </row>
    <row r="1370" spans="1:34" x14ac:dyDescent="0.3">
      <c r="A1370" s="126"/>
      <c r="B1370" s="126"/>
      <c r="C1370" s="126"/>
      <c r="D1370" s="126"/>
      <c r="E1370" s="117"/>
      <c r="F1370" s="117"/>
      <c r="G1370" s="117"/>
      <c r="H1370" s="117"/>
      <c r="I1370" s="117"/>
      <c r="J1370" s="117"/>
      <c r="K1370" s="117"/>
      <c r="L1370" s="117"/>
      <c r="M1370" s="116"/>
      <c r="N1370" s="116"/>
      <c r="O1370" s="116"/>
      <c r="P1370" s="116"/>
      <c r="Q1370" s="116"/>
      <c r="R1370" s="116"/>
      <c r="S1370" s="116"/>
      <c r="T1370" s="116"/>
      <c r="U1370" s="116"/>
      <c r="V1370" s="116"/>
      <c r="W1370" s="116"/>
      <c r="X1370" s="116"/>
      <c r="Y1370" s="116"/>
      <c r="Z1370" s="116"/>
      <c r="AA1370" s="116"/>
      <c r="AB1370" s="116"/>
      <c r="AC1370" s="116"/>
      <c r="AD1370" s="116"/>
      <c r="AE1370" s="116"/>
      <c r="AF1370" s="116"/>
      <c r="AG1370" s="116"/>
      <c r="AH1370" s="116"/>
    </row>
    <row r="1371" spans="1:34" x14ac:dyDescent="0.3">
      <c r="A1371" s="126"/>
      <c r="B1371" s="126"/>
      <c r="C1371" s="126"/>
      <c r="D1371" s="126"/>
      <c r="E1371" s="117"/>
      <c r="F1371" s="117"/>
      <c r="G1371" s="117"/>
      <c r="H1371" s="117"/>
      <c r="I1371" s="117"/>
      <c r="J1371" s="117"/>
      <c r="K1371" s="117"/>
      <c r="L1371" s="117"/>
      <c r="M1371" s="116"/>
      <c r="N1371" s="116"/>
      <c r="O1371" s="116"/>
      <c r="P1371" s="116"/>
      <c r="Q1371" s="116"/>
      <c r="R1371" s="116"/>
      <c r="S1371" s="116"/>
      <c r="T1371" s="116"/>
      <c r="U1371" s="116"/>
      <c r="V1371" s="116"/>
      <c r="W1371" s="116"/>
      <c r="X1371" s="116"/>
      <c r="Y1371" s="116"/>
      <c r="Z1371" s="116"/>
      <c r="AA1371" s="116"/>
      <c r="AB1371" s="116"/>
      <c r="AC1371" s="116"/>
      <c r="AD1371" s="116"/>
      <c r="AE1371" s="116"/>
      <c r="AF1371" s="116"/>
      <c r="AG1371" s="116"/>
      <c r="AH1371" s="116"/>
    </row>
    <row r="1372" spans="1:34" x14ac:dyDescent="0.3">
      <c r="A1372" s="126"/>
      <c r="B1372" s="126"/>
      <c r="C1372" s="126"/>
      <c r="D1372" s="126"/>
      <c r="E1372" s="117"/>
      <c r="F1372" s="117"/>
      <c r="G1372" s="117"/>
      <c r="H1372" s="117"/>
      <c r="I1372" s="117"/>
      <c r="J1372" s="117"/>
      <c r="K1372" s="117"/>
      <c r="L1372" s="117"/>
      <c r="M1372" s="116"/>
      <c r="N1372" s="116"/>
      <c r="O1372" s="116"/>
      <c r="P1372" s="116"/>
      <c r="Q1372" s="116"/>
      <c r="R1372" s="116"/>
      <c r="S1372" s="116"/>
      <c r="T1372" s="116"/>
      <c r="U1372" s="116"/>
      <c r="V1372" s="116"/>
      <c r="W1372" s="116"/>
      <c r="X1372" s="116"/>
      <c r="Y1372" s="116"/>
      <c r="Z1372" s="116"/>
      <c r="AA1372" s="116"/>
      <c r="AB1372" s="116"/>
      <c r="AC1372" s="116"/>
      <c r="AD1372" s="116"/>
      <c r="AE1372" s="116"/>
      <c r="AF1372" s="116"/>
      <c r="AG1372" s="116"/>
      <c r="AH1372" s="116"/>
    </row>
    <row r="1373" spans="1:34" x14ac:dyDescent="0.3">
      <c r="A1373" s="126"/>
      <c r="B1373" s="126"/>
      <c r="C1373" s="126"/>
      <c r="D1373" s="126"/>
      <c r="E1373" s="117"/>
      <c r="F1373" s="117"/>
      <c r="G1373" s="117"/>
      <c r="H1373" s="117"/>
      <c r="I1373" s="117"/>
      <c r="J1373" s="117"/>
      <c r="K1373" s="117"/>
      <c r="L1373" s="117"/>
      <c r="M1373" s="116"/>
      <c r="N1373" s="116"/>
      <c r="O1373" s="116"/>
      <c r="P1373" s="116"/>
      <c r="Q1373" s="116"/>
      <c r="R1373" s="116"/>
      <c r="S1373" s="116"/>
      <c r="T1373" s="116"/>
      <c r="U1373" s="116"/>
      <c r="V1373" s="116"/>
      <c r="W1373" s="116"/>
      <c r="X1373" s="116"/>
      <c r="Y1373" s="116"/>
      <c r="Z1373" s="116"/>
      <c r="AA1373" s="116"/>
      <c r="AB1373" s="116"/>
      <c r="AC1373" s="116"/>
      <c r="AD1373" s="116"/>
      <c r="AE1373" s="116"/>
      <c r="AF1373" s="116"/>
      <c r="AG1373" s="116"/>
      <c r="AH1373" s="116"/>
    </row>
    <row r="1374" spans="1:34" x14ac:dyDescent="0.3">
      <c r="A1374" s="126"/>
      <c r="B1374" s="126"/>
      <c r="C1374" s="126"/>
      <c r="D1374" s="126"/>
      <c r="E1374" s="117"/>
      <c r="F1374" s="117"/>
      <c r="G1374" s="117"/>
      <c r="H1374" s="117"/>
      <c r="I1374" s="117"/>
      <c r="J1374" s="117"/>
      <c r="K1374" s="117"/>
      <c r="L1374" s="117"/>
      <c r="M1374" s="116"/>
      <c r="N1374" s="116"/>
      <c r="O1374" s="116"/>
      <c r="P1374" s="116"/>
      <c r="Q1374" s="116"/>
      <c r="R1374" s="116"/>
      <c r="S1374" s="116"/>
      <c r="T1374" s="116"/>
      <c r="U1374" s="116"/>
      <c r="V1374" s="116"/>
      <c r="W1374" s="116"/>
      <c r="X1374" s="116"/>
      <c r="Y1374" s="116"/>
      <c r="Z1374" s="116"/>
      <c r="AA1374" s="116"/>
      <c r="AB1374" s="116"/>
      <c r="AC1374" s="116"/>
      <c r="AD1374" s="116"/>
      <c r="AE1374" s="116"/>
      <c r="AF1374" s="116"/>
      <c r="AG1374" s="116"/>
      <c r="AH1374" s="116"/>
    </row>
    <row r="1375" spans="1:34" x14ac:dyDescent="0.3">
      <c r="A1375" s="126"/>
      <c r="B1375" s="126"/>
      <c r="C1375" s="126"/>
      <c r="D1375" s="126"/>
      <c r="E1375" s="117"/>
      <c r="F1375" s="117"/>
      <c r="G1375" s="117"/>
      <c r="H1375" s="117"/>
      <c r="I1375" s="117"/>
      <c r="J1375" s="117"/>
      <c r="K1375" s="117"/>
      <c r="L1375" s="117"/>
      <c r="M1375" s="116"/>
      <c r="N1375" s="116"/>
      <c r="O1375" s="116"/>
      <c r="P1375" s="116"/>
      <c r="Q1375" s="116"/>
      <c r="R1375" s="116"/>
      <c r="S1375" s="116"/>
      <c r="T1375" s="116"/>
      <c r="U1375" s="116"/>
      <c r="V1375" s="116"/>
      <c r="W1375" s="116"/>
      <c r="X1375" s="116"/>
      <c r="Y1375" s="116"/>
      <c r="Z1375" s="116"/>
      <c r="AA1375" s="116"/>
      <c r="AB1375" s="116"/>
      <c r="AC1375" s="116"/>
      <c r="AD1375" s="116"/>
      <c r="AE1375" s="116"/>
      <c r="AF1375" s="116"/>
      <c r="AG1375" s="116"/>
      <c r="AH1375" s="116"/>
    </row>
    <row r="1376" spans="1:34" x14ac:dyDescent="0.3">
      <c r="A1376" s="126"/>
      <c r="B1376" s="126"/>
      <c r="C1376" s="126"/>
      <c r="D1376" s="126"/>
      <c r="E1376" s="117"/>
      <c r="F1376" s="117"/>
      <c r="G1376" s="117"/>
      <c r="H1376" s="117"/>
      <c r="I1376" s="117"/>
      <c r="J1376" s="117"/>
      <c r="K1376" s="117"/>
      <c r="L1376" s="117"/>
      <c r="M1376" s="116"/>
      <c r="N1376" s="116"/>
      <c r="O1376" s="116"/>
      <c r="P1376" s="116"/>
      <c r="Q1376" s="116"/>
      <c r="R1376" s="116"/>
      <c r="S1376" s="116"/>
      <c r="T1376" s="116"/>
      <c r="U1376" s="116"/>
      <c r="V1376" s="116"/>
      <c r="W1376" s="116"/>
      <c r="X1376" s="116"/>
      <c r="Y1376" s="116"/>
      <c r="Z1376" s="116"/>
      <c r="AA1376" s="116"/>
      <c r="AB1376" s="116"/>
      <c r="AC1376" s="116"/>
      <c r="AD1376" s="116"/>
      <c r="AE1376" s="116"/>
      <c r="AF1376" s="116"/>
      <c r="AG1376" s="116"/>
      <c r="AH1376" s="116"/>
    </row>
    <row r="1377" spans="1:34" x14ac:dyDescent="0.3">
      <c r="A1377" s="126"/>
      <c r="B1377" s="126"/>
      <c r="C1377" s="126"/>
      <c r="D1377" s="126"/>
      <c r="E1377" s="117"/>
      <c r="F1377" s="117"/>
      <c r="G1377" s="117"/>
      <c r="H1377" s="117"/>
      <c r="I1377" s="117"/>
      <c r="J1377" s="117"/>
      <c r="K1377" s="117"/>
      <c r="L1377" s="117"/>
      <c r="M1377" s="116"/>
      <c r="N1377" s="116"/>
      <c r="O1377" s="116"/>
      <c r="P1377" s="116"/>
      <c r="Q1377" s="116"/>
      <c r="R1377" s="116"/>
      <c r="S1377" s="116"/>
      <c r="T1377" s="116"/>
      <c r="U1377" s="116"/>
      <c r="V1377" s="116"/>
      <c r="W1377" s="116"/>
      <c r="X1377" s="116"/>
      <c r="Y1377" s="116"/>
      <c r="Z1377" s="116"/>
      <c r="AA1377" s="116"/>
      <c r="AB1377" s="116"/>
      <c r="AC1377" s="116"/>
      <c r="AD1377" s="116"/>
      <c r="AE1377" s="116"/>
      <c r="AF1377" s="116"/>
      <c r="AG1377" s="116"/>
      <c r="AH1377" s="116"/>
    </row>
    <row r="1378" spans="1:34" x14ac:dyDescent="0.3">
      <c r="A1378" s="126"/>
      <c r="B1378" s="126"/>
      <c r="C1378" s="126"/>
      <c r="D1378" s="126"/>
      <c r="E1378" s="117"/>
      <c r="F1378" s="117"/>
      <c r="G1378" s="117"/>
      <c r="H1378" s="117"/>
      <c r="I1378" s="117"/>
      <c r="J1378" s="117"/>
      <c r="K1378" s="117"/>
      <c r="L1378" s="117"/>
      <c r="M1378" s="116"/>
      <c r="N1378" s="116"/>
      <c r="O1378" s="116"/>
      <c r="P1378" s="116"/>
      <c r="Q1378" s="116"/>
      <c r="R1378" s="116"/>
      <c r="S1378" s="116"/>
      <c r="T1378" s="116"/>
      <c r="U1378" s="116"/>
      <c r="V1378" s="116"/>
      <c r="W1378" s="116"/>
      <c r="X1378" s="116"/>
      <c r="Y1378" s="116"/>
      <c r="Z1378" s="116"/>
      <c r="AA1378" s="116"/>
      <c r="AB1378" s="116"/>
      <c r="AC1378" s="116"/>
      <c r="AD1378" s="116"/>
      <c r="AE1378" s="116"/>
      <c r="AF1378" s="116"/>
      <c r="AG1378" s="116"/>
      <c r="AH1378" s="116"/>
    </row>
    <row r="1379" spans="1:34" x14ac:dyDescent="0.3">
      <c r="A1379" s="126"/>
      <c r="B1379" s="126"/>
      <c r="C1379" s="126"/>
      <c r="D1379" s="126"/>
      <c r="E1379" s="117"/>
      <c r="F1379" s="117"/>
      <c r="G1379" s="117"/>
      <c r="H1379" s="117"/>
      <c r="I1379" s="117"/>
      <c r="J1379" s="117"/>
      <c r="K1379" s="117"/>
      <c r="L1379" s="117"/>
      <c r="M1379" s="116"/>
      <c r="N1379" s="116"/>
      <c r="O1379" s="116"/>
      <c r="P1379" s="116"/>
      <c r="Q1379" s="116"/>
      <c r="R1379" s="116"/>
      <c r="S1379" s="116"/>
      <c r="T1379" s="116"/>
      <c r="U1379" s="116"/>
      <c r="V1379" s="116"/>
      <c r="W1379" s="116"/>
      <c r="X1379" s="116"/>
      <c r="Y1379" s="116"/>
      <c r="Z1379" s="116"/>
      <c r="AA1379" s="116"/>
      <c r="AB1379" s="116"/>
      <c r="AC1379" s="116"/>
      <c r="AD1379" s="116"/>
      <c r="AE1379" s="116"/>
      <c r="AF1379" s="116"/>
      <c r="AG1379" s="116"/>
      <c r="AH1379" s="116"/>
    </row>
    <row r="1380" spans="1:34" x14ac:dyDescent="0.3">
      <c r="A1380" s="126"/>
      <c r="B1380" s="126"/>
      <c r="C1380" s="126"/>
      <c r="D1380" s="126"/>
      <c r="E1380" s="117"/>
      <c r="F1380" s="117"/>
      <c r="G1380" s="117"/>
      <c r="H1380" s="117"/>
      <c r="I1380" s="117"/>
      <c r="J1380" s="117"/>
      <c r="K1380" s="117"/>
      <c r="L1380" s="117"/>
      <c r="M1380" s="116"/>
      <c r="N1380" s="116"/>
      <c r="O1380" s="116"/>
      <c r="P1380" s="116"/>
      <c r="Q1380" s="116"/>
      <c r="R1380" s="116"/>
      <c r="S1380" s="116"/>
      <c r="T1380" s="116"/>
      <c r="U1380" s="116"/>
      <c r="V1380" s="116"/>
      <c r="W1380" s="116"/>
      <c r="X1380" s="116"/>
      <c r="Y1380" s="116"/>
      <c r="Z1380" s="116"/>
      <c r="AA1380" s="116"/>
      <c r="AB1380" s="116"/>
      <c r="AC1380" s="116"/>
      <c r="AD1380" s="116"/>
      <c r="AE1380" s="116"/>
      <c r="AF1380" s="116"/>
      <c r="AG1380" s="116"/>
      <c r="AH1380" s="116"/>
    </row>
    <row r="1381" spans="1:34" x14ac:dyDescent="0.3">
      <c r="A1381" s="126"/>
      <c r="B1381" s="126"/>
      <c r="C1381" s="126"/>
      <c r="D1381" s="126"/>
      <c r="E1381" s="117"/>
      <c r="F1381" s="117"/>
      <c r="G1381" s="117"/>
      <c r="H1381" s="117"/>
      <c r="I1381" s="117"/>
      <c r="J1381" s="117"/>
      <c r="K1381" s="117"/>
      <c r="L1381" s="117"/>
      <c r="M1381" s="116"/>
      <c r="N1381" s="116"/>
      <c r="O1381" s="116"/>
      <c r="P1381" s="116"/>
      <c r="Q1381" s="116"/>
      <c r="R1381" s="116"/>
      <c r="S1381" s="116"/>
      <c r="T1381" s="116"/>
      <c r="U1381" s="116"/>
      <c r="V1381" s="116"/>
      <c r="W1381" s="116"/>
      <c r="X1381" s="116"/>
      <c r="Y1381" s="116"/>
      <c r="Z1381" s="116"/>
      <c r="AA1381" s="116"/>
      <c r="AB1381" s="116"/>
      <c r="AC1381" s="116"/>
      <c r="AD1381" s="116"/>
      <c r="AE1381" s="116"/>
      <c r="AF1381" s="116"/>
      <c r="AG1381" s="116"/>
      <c r="AH1381" s="116"/>
    </row>
    <row r="1382" spans="1:34" x14ac:dyDescent="0.3">
      <c r="A1382" s="126"/>
      <c r="B1382" s="126"/>
      <c r="C1382" s="126"/>
      <c r="D1382" s="126"/>
      <c r="E1382" s="117"/>
      <c r="F1382" s="117"/>
      <c r="G1382" s="117"/>
      <c r="H1382" s="117"/>
      <c r="I1382" s="117"/>
      <c r="J1382" s="117"/>
      <c r="K1382" s="117"/>
      <c r="L1382" s="117"/>
      <c r="M1382" s="116"/>
      <c r="N1382" s="116"/>
      <c r="O1382" s="116"/>
      <c r="P1382" s="116"/>
      <c r="Q1382" s="116"/>
      <c r="R1382" s="116"/>
      <c r="S1382" s="116"/>
      <c r="T1382" s="116"/>
      <c r="U1382" s="116"/>
      <c r="V1382" s="116"/>
      <c r="W1382" s="116"/>
      <c r="X1382" s="116"/>
      <c r="Y1382" s="116"/>
      <c r="Z1382" s="116"/>
      <c r="AA1382" s="116"/>
      <c r="AB1382" s="116"/>
      <c r="AC1382" s="116"/>
      <c r="AD1382" s="116"/>
      <c r="AE1382" s="116"/>
      <c r="AF1382" s="116"/>
      <c r="AG1382" s="116"/>
      <c r="AH1382" s="116"/>
    </row>
    <row r="1383" spans="1:34" x14ac:dyDescent="0.3">
      <c r="A1383" s="126"/>
      <c r="B1383" s="126"/>
      <c r="C1383" s="126"/>
      <c r="D1383" s="126"/>
      <c r="E1383" s="117"/>
      <c r="F1383" s="117"/>
      <c r="G1383" s="117"/>
      <c r="H1383" s="117"/>
      <c r="I1383" s="117"/>
      <c r="J1383" s="117"/>
      <c r="K1383" s="117"/>
      <c r="L1383" s="117"/>
      <c r="M1383" s="116"/>
      <c r="N1383" s="116"/>
      <c r="O1383" s="116"/>
      <c r="P1383" s="116"/>
      <c r="Q1383" s="116"/>
      <c r="R1383" s="116"/>
      <c r="S1383" s="116"/>
      <c r="T1383" s="116"/>
      <c r="U1383" s="116"/>
      <c r="V1383" s="116"/>
      <c r="W1383" s="116"/>
      <c r="X1383" s="116"/>
      <c r="Y1383" s="116"/>
      <c r="Z1383" s="116"/>
      <c r="AA1383" s="116"/>
      <c r="AB1383" s="116"/>
      <c r="AC1383" s="116"/>
      <c r="AD1383" s="116"/>
      <c r="AE1383" s="116"/>
      <c r="AF1383" s="116"/>
      <c r="AG1383" s="116"/>
      <c r="AH1383" s="116"/>
    </row>
    <row r="1384" spans="1:34" x14ac:dyDescent="0.3">
      <c r="A1384" s="126"/>
      <c r="B1384" s="126"/>
      <c r="C1384" s="126"/>
      <c r="D1384" s="126"/>
      <c r="E1384" s="117"/>
      <c r="F1384" s="117"/>
      <c r="G1384" s="117"/>
      <c r="H1384" s="117"/>
      <c r="I1384" s="117"/>
      <c r="J1384" s="117"/>
      <c r="K1384" s="117"/>
      <c r="L1384" s="117"/>
      <c r="M1384" s="116"/>
      <c r="N1384" s="116"/>
      <c r="O1384" s="116"/>
      <c r="P1384" s="116"/>
      <c r="Q1384" s="116"/>
      <c r="R1384" s="116"/>
      <c r="S1384" s="116"/>
      <c r="T1384" s="116"/>
      <c r="U1384" s="116"/>
      <c r="V1384" s="116"/>
      <c r="W1384" s="116"/>
      <c r="X1384" s="116"/>
      <c r="Y1384" s="116"/>
      <c r="Z1384" s="116"/>
      <c r="AA1384" s="116"/>
      <c r="AB1384" s="116"/>
      <c r="AC1384" s="116"/>
      <c r="AD1384" s="116"/>
      <c r="AE1384" s="116"/>
      <c r="AF1384" s="116"/>
      <c r="AG1384" s="116"/>
      <c r="AH1384" s="116"/>
    </row>
    <row r="1385" spans="1:34" x14ac:dyDescent="0.3">
      <c r="A1385" s="126"/>
      <c r="B1385" s="126"/>
      <c r="C1385" s="126"/>
      <c r="D1385" s="126"/>
      <c r="E1385" s="117"/>
      <c r="F1385" s="117"/>
      <c r="G1385" s="117"/>
      <c r="H1385" s="117"/>
      <c r="I1385" s="117"/>
      <c r="J1385" s="117"/>
      <c r="K1385" s="117"/>
      <c r="L1385" s="117"/>
      <c r="M1385" s="116"/>
      <c r="N1385" s="116"/>
      <c r="O1385" s="116"/>
      <c r="P1385" s="116"/>
      <c r="Q1385" s="116"/>
      <c r="R1385" s="116"/>
      <c r="S1385" s="116"/>
      <c r="T1385" s="116"/>
      <c r="U1385" s="116"/>
      <c r="V1385" s="116"/>
      <c r="W1385" s="116"/>
      <c r="X1385" s="116"/>
      <c r="Y1385" s="116"/>
      <c r="Z1385" s="116"/>
      <c r="AA1385" s="116"/>
      <c r="AB1385" s="116"/>
      <c r="AC1385" s="116"/>
      <c r="AD1385" s="116"/>
      <c r="AE1385" s="116"/>
      <c r="AF1385" s="116"/>
      <c r="AG1385" s="116"/>
      <c r="AH1385" s="116"/>
    </row>
    <row r="1386" spans="1:34" x14ac:dyDescent="0.3">
      <c r="A1386" s="126"/>
      <c r="B1386" s="126"/>
      <c r="C1386" s="126"/>
      <c r="D1386" s="126"/>
      <c r="E1386" s="117"/>
      <c r="F1386" s="117"/>
      <c r="G1386" s="117"/>
      <c r="H1386" s="117"/>
      <c r="I1386" s="117"/>
      <c r="J1386" s="117"/>
      <c r="K1386" s="117"/>
      <c r="L1386" s="117"/>
      <c r="M1386" s="116"/>
      <c r="N1386" s="116"/>
      <c r="O1386" s="116"/>
      <c r="P1386" s="116"/>
      <c r="Q1386" s="116"/>
      <c r="R1386" s="116"/>
      <c r="S1386" s="116"/>
      <c r="T1386" s="116"/>
      <c r="U1386" s="116"/>
      <c r="V1386" s="116"/>
      <c r="W1386" s="116"/>
      <c r="X1386" s="116"/>
      <c r="Y1386" s="116"/>
      <c r="Z1386" s="116"/>
      <c r="AA1386" s="116"/>
      <c r="AB1386" s="116"/>
      <c r="AC1386" s="116"/>
      <c r="AD1386" s="116"/>
      <c r="AE1386" s="116"/>
      <c r="AF1386" s="116"/>
      <c r="AG1386" s="116"/>
      <c r="AH1386" s="116"/>
    </row>
    <row r="1387" spans="1:34" x14ac:dyDescent="0.3">
      <c r="A1387" s="126"/>
      <c r="B1387" s="126"/>
      <c r="C1387" s="126"/>
      <c r="D1387" s="126"/>
      <c r="E1387" s="117"/>
      <c r="F1387" s="117"/>
      <c r="G1387" s="117"/>
      <c r="H1387" s="117"/>
      <c r="I1387" s="117"/>
      <c r="J1387" s="117"/>
      <c r="K1387" s="117"/>
      <c r="L1387" s="117"/>
      <c r="M1387" s="116"/>
      <c r="N1387" s="116"/>
      <c r="O1387" s="116"/>
      <c r="P1387" s="116"/>
      <c r="Q1387" s="116"/>
      <c r="R1387" s="116"/>
      <c r="S1387" s="116"/>
      <c r="T1387" s="116"/>
      <c r="U1387" s="116"/>
      <c r="V1387" s="116"/>
      <c r="W1387" s="116"/>
      <c r="X1387" s="116"/>
      <c r="Y1387" s="116"/>
      <c r="Z1387" s="116"/>
      <c r="AA1387" s="116"/>
      <c r="AB1387" s="116"/>
      <c r="AC1387" s="116"/>
      <c r="AD1387" s="116"/>
      <c r="AE1387" s="116"/>
      <c r="AF1387" s="116"/>
      <c r="AG1387" s="116"/>
      <c r="AH1387" s="116"/>
    </row>
    <row r="1388" spans="1:34" x14ac:dyDescent="0.3">
      <c r="A1388" s="126"/>
      <c r="B1388" s="126"/>
      <c r="C1388" s="126"/>
      <c r="D1388" s="126"/>
      <c r="E1388" s="117"/>
      <c r="F1388" s="117"/>
      <c r="G1388" s="117"/>
      <c r="H1388" s="117"/>
      <c r="I1388" s="117"/>
      <c r="J1388" s="117"/>
      <c r="K1388" s="117"/>
      <c r="L1388" s="117"/>
      <c r="M1388" s="116"/>
      <c r="N1388" s="116"/>
      <c r="O1388" s="116"/>
      <c r="P1388" s="116"/>
      <c r="Q1388" s="116"/>
      <c r="R1388" s="116"/>
      <c r="S1388" s="116"/>
      <c r="T1388" s="116"/>
      <c r="U1388" s="116"/>
      <c r="V1388" s="116"/>
      <c r="W1388" s="116"/>
      <c r="X1388" s="116"/>
      <c r="Y1388" s="116"/>
      <c r="Z1388" s="116"/>
      <c r="AA1388" s="116"/>
      <c r="AB1388" s="116"/>
      <c r="AC1388" s="116"/>
      <c r="AD1388" s="116"/>
      <c r="AE1388" s="116"/>
      <c r="AF1388" s="116"/>
      <c r="AG1388" s="116"/>
      <c r="AH1388" s="116"/>
    </row>
    <row r="1389" spans="1:34" x14ac:dyDescent="0.3">
      <c r="A1389" s="126"/>
      <c r="B1389" s="126"/>
      <c r="C1389" s="126"/>
      <c r="D1389" s="126"/>
      <c r="E1389" s="117"/>
      <c r="F1389" s="117"/>
      <c r="G1389" s="117"/>
      <c r="H1389" s="117"/>
      <c r="I1389" s="117"/>
      <c r="J1389" s="117"/>
      <c r="K1389" s="117"/>
      <c r="L1389" s="117"/>
      <c r="M1389" s="116"/>
      <c r="N1389" s="116"/>
      <c r="O1389" s="116"/>
      <c r="P1389" s="116"/>
      <c r="Q1389" s="116"/>
      <c r="R1389" s="116"/>
      <c r="S1389" s="116"/>
      <c r="T1389" s="116"/>
      <c r="U1389" s="116"/>
      <c r="V1389" s="116"/>
      <c r="W1389" s="116"/>
      <c r="X1389" s="116"/>
      <c r="Y1389" s="116"/>
      <c r="Z1389" s="116"/>
      <c r="AA1389" s="116"/>
      <c r="AB1389" s="116"/>
      <c r="AC1389" s="116"/>
      <c r="AD1389" s="116"/>
      <c r="AE1389" s="116"/>
      <c r="AF1389" s="116"/>
      <c r="AG1389" s="116"/>
      <c r="AH1389" s="116"/>
    </row>
    <row r="1390" spans="1:34" x14ac:dyDescent="0.3">
      <c r="A1390" s="126"/>
      <c r="B1390" s="126"/>
      <c r="C1390" s="126"/>
      <c r="D1390" s="126"/>
      <c r="E1390" s="117"/>
      <c r="F1390" s="117"/>
      <c r="G1390" s="117"/>
      <c r="H1390" s="117"/>
      <c r="I1390" s="117"/>
      <c r="J1390" s="117"/>
      <c r="K1390" s="117"/>
      <c r="L1390" s="117"/>
      <c r="M1390" s="116"/>
      <c r="N1390" s="116"/>
      <c r="O1390" s="116"/>
      <c r="P1390" s="116"/>
      <c r="Q1390" s="116"/>
      <c r="R1390" s="116"/>
      <c r="S1390" s="116"/>
      <c r="T1390" s="116"/>
      <c r="U1390" s="116"/>
      <c r="V1390" s="116"/>
      <c r="W1390" s="116"/>
      <c r="X1390" s="116"/>
      <c r="Y1390" s="116"/>
      <c r="Z1390" s="116"/>
      <c r="AA1390" s="116"/>
      <c r="AB1390" s="116"/>
      <c r="AC1390" s="116"/>
      <c r="AD1390" s="116"/>
      <c r="AE1390" s="116"/>
      <c r="AF1390" s="116"/>
      <c r="AG1390" s="116"/>
      <c r="AH1390" s="116"/>
    </row>
    <row r="1391" spans="1:34" x14ac:dyDescent="0.3">
      <c r="A1391" s="126"/>
      <c r="B1391" s="126"/>
      <c r="C1391" s="126"/>
      <c r="D1391" s="126"/>
      <c r="E1391" s="117"/>
      <c r="F1391" s="117"/>
      <c r="G1391" s="117"/>
      <c r="H1391" s="117"/>
      <c r="I1391" s="117"/>
      <c r="J1391" s="117"/>
      <c r="K1391" s="117"/>
      <c r="L1391" s="117"/>
      <c r="M1391" s="116"/>
      <c r="N1391" s="116"/>
      <c r="O1391" s="116"/>
      <c r="P1391" s="116"/>
      <c r="Q1391" s="116"/>
      <c r="R1391" s="116"/>
      <c r="S1391" s="116"/>
      <c r="T1391" s="116"/>
      <c r="U1391" s="116"/>
      <c r="V1391" s="116"/>
      <c r="W1391" s="116"/>
      <c r="X1391" s="116"/>
      <c r="Y1391" s="116"/>
      <c r="Z1391" s="116"/>
      <c r="AA1391" s="116"/>
      <c r="AB1391" s="116"/>
      <c r="AC1391" s="116"/>
      <c r="AD1391" s="116"/>
      <c r="AE1391" s="116"/>
      <c r="AF1391" s="116"/>
      <c r="AG1391" s="116"/>
      <c r="AH1391" s="116"/>
    </row>
    <row r="1392" spans="1:34" x14ac:dyDescent="0.3">
      <c r="A1392" s="126"/>
      <c r="B1392" s="126"/>
      <c r="C1392" s="126"/>
      <c r="D1392" s="126"/>
      <c r="E1392" s="117"/>
      <c r="F1392" s="117"/>
      <c r="G1392" s="117"/>
      <c r="H1392" s="117"/>
      <c r="I1392" s="117"/>
      <c r="J1392" s="117"/>
      <c r="K1392" s="117"/>
      <c r="L1392" s="117"/>
      <c r="M1392" s="116"/>
      <c r="N1392" s="116"/>
      <c r="O1392" s="116"/>
      <c r="P1392" s="116"/>
      <c r="Q1392" s="116"/>
      <c r="R1392" s="116"/>
      <c r="S1392" s="116"/>
      <c r="T1392" s="116"/>
      <c r="U1392" s="116"/>
      <c r="V1392" s="116"/>
      <c r="W1392" s="116"/>
      <c r="X1392" s="116"/>
      <c r="Y1392" s="116"/>
      <c r="Z1392" s="116"/>
      <c r="AA1392" s="116"/>
      <c r="AB1392" s="116"/>
      <c r="AC1392" s="116"/>
      <c r="AD1392" s="116"/>
      <c r="AE1392" s="116"/>
      <c r="AF1392" s="116"/>
      <c r="AG1392" s="116"/>
      <c r="AH1392" s="116"/>
    </row>
    <row r="1393" spans="1:34" x14ac:dyDescent="0.3">
      <c r="A1393" s="126"/>
      <c r="B1393" s="126"/>
      <c r="C1393" s="126"/>
      <c r="D1393" s="126"/>
      <c r="E1393" s="117"/>
      <c r="F1393" s="117"/>
      <c r="G1393" s="117"/>
      <c r="H1393" s="117"/>
      <c r="I1393" s="117"/>
      <c r="J1393" s="117"/>
      <c r="K1393" s="117"/>
      <c r="L1393" s="117"/>
      <c r="M1393" s="116"/>
      <c r="N1393" s="116"/>
      <c r="O1393" s="116"/>
      <c r="P1393" s="116"/>
      <c r="Q1393" s="116"/>
      <c r="R1393" s="116"/>
      <c r="S1393" s="116"/>
      <c r="T1393" s="116"/>
      <c r="U1393" s="116"/>
      <c r="V1393" s="116"/>
      <c r="W1393" s="116"/>
      <c r="X1393" s="116"/>
      <c r="Y1393" s="116"/>
      <c r="Z1393" s="116"/>
      <c r="AA1393" s="116"/>
      <c r="AB1393" s="116"/>
      <c r="AC1393" s="116"/>
      <c r="AD1393" s="116"/>
      <c r="AE1393" s="116"/>
      <c r="AF1393" s="116"/>
      <c r="AG1393" s="116"/>
      <c r="AH1393" s="116"/>
    </row>
    <row r="1394" spans="1:34" x14ac:dyDescent="0.3">
      <c r="A1394" s="126"/>
      <c r="B1394" s="126"/>
      <c r="C1394" s="126"/>
      <c r="D1394" s="126"/>
      <c r="E1394" s="117"/>
      <c r="F1394" s="117"/>
      <c r="G1394" s="117"/>
      <c r="H1394" s="117"/>
      <c r="I1394" s="117"/>
      <c r="J1394" s="117"/>
      <c r="K1394" s="117"/>
      <c r="L1394" s="117"/>
      <c r="M1394" s="116"/>
      <c r="N1394" s="116"/>
      <c r="O1394" s="116"/>
      <c r="P1394" s="116"/>
      <c r="Q1394" s="116"/>
      <c r="R1394" s="116"/>
      <c r="S1394" s="116"/>
      <c r="T1394" s="116"/>
      <c r="U1394" s="116"/>
      <c r="V1394" s="116"/>
      <c r="W1394" s="116"/>
      <c r="X1394" s="116"/>
      <c r="Y1394" s="116"/>
      <c r="Z1394" s="116"/>
      <c r="AA1394" s="116"/>
      <c r="AB1394" s="116"/>
      <c r="AC1394" s="116"/>
      <c r="AD1394" s="116"/>
      <c r="AE1394" s="116"/>
      <c r="AF1394" s="116"/>
      <c r="AG1394" s="116"/>
      <c r="AH1394" s="116"/>
    </row>
    <row r="1395" spans="1:34" x14ac:dyDescent="0.3">
      <c r="A1395" s="126"/>
      <c r="B1395" s="126"/>
      <c r="C1395" s="126"/>
      <c r="D1395" s="126"/>
      <c r="E1395" s="117"/>
      <c r="F1395" s="117"/>
      <c r="G1395" s="117"/>
      <c r="H1395" s="117"/>
      <c r="I1395" s="117"/>
      <c r="J1395" s="117"/>
      <c r="K1395" s="117"/>
      <c r="L1395" s="117"/>
      <c r="M1395" s="116"/>
      <c r="N1395" s="116"/>
      <c r="O1395" s="116"/>
      <c r="P1395" s="116"/>
      <c r="Q1395" s="116"/>
      <c r="R1395" s="116"/>
      <c r="S1395" s="116"/>
      <c r="T1395" s="116"/>
      <c r="U1395" s="116"/>
      <c r="V1395" s="116"/>
      <c r="W1395" s="116"/>
      <c r="X1395" s="116"/>
      <c r="Y1395" s="116"/>
      <c r="Z1395" s="116"/>
      <c r="AA1395" s="116"/>
      <c r="AB1395" s="116"/>
      <c r="AC1395" s="116"/>
      <c r="AD1395" s="116"/>
      <c r="AE1395" s="116"/>
      <c r="AF1395" s="116"/>
      <c r="AG1395" s="116"/>
      <c r="AH1395" s="116"/>
    </row>
    <row r="1396" spans="1:34" x14ac:dyDescent="0.3">
      <c r="A1396" s="126"/>
      <c r="B1396" s="126"/>
      <c r="C1396" s="126"/>
      <c r="D1396" s="126"/>
      <c r="E1396" s="117"/>
      <c r="F1396" s="117"/>
      <c r="G1396" s="117"/>
      <c r="H1396" s="117"/>
      <c r="I1396" s="117"/>
      <c r="J1396" s="117"/>
      <c r="K1396" s="117"/>
      <c r="L1396" s="117"/>
      <c r="M1396" s="116"/>
      <c r="N1396" s="116"/>
      <c r="O1396" s="116"/>
      <c r="P1396" s="116"/>
      <c r="Q1396" s="116"/>
      <c r="R1396" s="116"/>
      <c r="S1396" s="116"/>
      <c r="T1396" s="116"/>
      <c r="U1396" s="116"/>
      <c r="V1396" s="116"/>
      <c r="W1396" s="116"/>
      <c r="X1396" s="116"/>
      <c r="Y1396" s="116"/>
      <c r="Z1396" s="116"/>
      <c r="AA1396" s="116"/>
      <c r="AB1396" s="116"/>
      <c r="AC1396" s="116"/>
      <c r="AD1396" s="116"/>
      <c r="AE1396" s="116"/>
      <c r="AF1396" s="116"/>
      <c r="AG1396" s="116"/>
      <c r="AH1396" s="116"/>
    </row>
    <row r="1397" spans="1:34" x14ac:dyDescent="0.3">
      <c r="A1397" s="126"/>
      <c r="B1397" s="126"/>
      <c r="C1397" s="126"/>
      <c r="D1397" s="126"/>
      <c r="E1397" s="117"/>
      <c r="F1397" s="117"/>
      <c r="G1397" s="117"/>
      <c r="H1397" s="117"/>
      <c r="I1397" s="117"/>
      <c r="J1397" s="117"/>
      <c r="K1397" s="117"/>
      <c r="L1397" s="117"/>
      <c r="M1397" s="116"/>
      <c r="N1397" s="116"/>
      <c r="O1397" s="116"/>
      <c r="P1397" s="116"/>
      <c r="Q1397" s="116"/>
      <c r="R1397" s="116"/>
      <c r="S1397" s="116"/>
      <c r="T1397" s="116"/>
      <c r="U1397" s="116"/>
      <c r="V1397" s="116"/>
      <c r="W1397" s="116"/>
      <c r="X1397" s="116"/>
      <c r="Y1397" s="116"/>
      <c r="Z1397" s="116"/>
      <c r="AA1397" s="116"/>
      <c r="AB1397" s="116"/>
      <c r="AC1397" s="116"/>
      <c r="AD1397" s="116"/>
      <c r="AE1397" s="116"/>
      <c r="AF1397" s="116"/>
      <c r="AG1397" s="116"/>
      <c r="AH1397" s="116"/>
    </row>
    <row r="1398" spans="1:34" x14ac:dyDescent="0.3">
      <c r="A1398" s="126"/>
      <c r="B1398" s="126"/>
      <c r="C1398" s="126"/>
      <c r="D1398" s="126"/>
      <c r="E1398" s="117"/>
      <c r="F1398" s="117"/>
      <c r="G1398" s="117"/>
      <c r="H1398" s="117"/>
      <c r="I1398" s="117"/>
      <c r="J1398" s="117"/>
      <c r="K1398" s="117"/>
      <c r="L1398" s="117"/>
      <c r="M1398" s="116"/>
      <c r="N1398" s="116"/>
      <c r="O1398" s="116"/>
      <c r="P1398" s="116"/>
      <c r="Q1398" s="116"/>
      <c r="R1398" s="116"/>
      <c r="S1398" s="116"/>
      <c r="T1398" s="116"/>
      <c r="U1398" s="116"/>
      <c r="V1398" s="116"/>
      <c r="W1398" s="116"/>
      <c r="X1398" s="116"/>
      <c r="Y1398" s="116"/>
      <c r="Z1398" s="116"/>
      <c r="AA1398" s="116"/>
      <c r="AB1398" s="116"/>
      <c r="AC1398" s="116"/>
      <c r="AD1398" s="116"/>
      <c r="AE1398" s="116"/>
      <c r="AF1398" s="116"/>
      <c r="AG1398" s="116"/>
      <c r="AH1398" s="116"/>
    </row>
    <row r="1399" spans="1:34" x14ac:dyDescent="0.3">
      <c r="A1399" s="126"/>
      <c r="B1399" s="126"/>
      <c r="C1399" s="126"/>
      <c r="D1399" s="126"/>
      <c r="E1399" s="117"/>
      <c r="F1399" s="117"/>
      <c r="G1399" s="117"/>
      <c r="H1399" s="117"/>
      <c r="I1399" s="117"/>
      <c r="J1399" s="117"/>
      <c r="K1399" s="117"/>
      <c r="L1399" s="117"/>
      <c r="M1399" s="116"/>
      <c r="N1399" s="116"/>
      <c r="O1399" s="116"/>
      <c r="P1399" s="116"/>
      <c r="Q1399" s="116"/>
      <c r="R1399" s="116"/>
      <c r="S1399" s="116"/>
      <c r="T1399" s="116"/>
      <c r="U1399" s="116"/>
      <c r="V1399" s="116"/>
      <c r="W1399" s="116"/>
      <c r="X1399" s="116"/>
      <c r="Y1399" s="116"/>
      <c r="Z1399" s="116"/>
      <c r="AA1399" s="116"/>
      <c r="AB1399" s="116"/>
      <c r="AC1399" s="116"/>
      <c r="AD1399" s="116"/>
      <c r="AE1399" s="116"/>
      <c r="AF1399" s="116"/>
      <c r="AG1399" s="116"/>
      <c r="AH1399" s="116"/>
    </row>
    <row r="1400" spans="1:34" x14ac:dyDescent="0.3">
      <c r="A1400" s="126"/>
      <c r="B1400" s="126"/>
      <c r="C1400" s="126"/>
      <c r="D1400" s="126"/>
      <c r="E1400" s="117"/>
      <c r="F1400" s="117"/>
      <c r="G1400" s="117"/>
      <c r="H1400" s="117"/>
      <c r="I1400" s="117"/>
      <c r="J1400" s="117"/>
      <c r="K1400" s="117"/>
      <c r="L1400" s="117"/>
      <c r="M1400" s="116"/>
      <c r="N1400" s="116"/>
      <c r="O1400" s="116"/>
      <c r="P1400" s="116"/>
      <c r="Q1400" s="116"/>
      <c r="R1400" s="116"/>
      <c r="S1400" s="116"/>
      <c r="T1400" s="116"/>
      <c r="U1400" s="116"/>
      <c r="V1400" s="116"/>
      <c r="W1400" s="116"/>
      <c r="X1400" s="116"/>
      <c r="Y1400" s="116"/>
      <c r="Z1400" s="116"/>
      <c r="AA1400" s="116"/>
      <c r="AB1400" s="116"/>
      <c r="AC1400" s="116"/>
      <c r="AD1400" s="116"/>
      <c r="AE1400" s="116"/>
      <c r="AF1400" s="116"/>
      <c r="AG1400" s="116"/>
      <c r="AH1400" s="116"/>
    </row>
    <row r="1401" spans="1:34" x14ac:dyDescent="0.3">
      <c r="A1401" s="126"/>
      <c r="B1401" s="126"/>
      <c r="C1401" s="126"/>
      <c r="D1401" s="126"/>
      <c r="E1401" s="117"/>
      <c r="F1401" s="117"/>
      <c r="G1401" s="117"/>
      <c r="H1401" s="117"/>
      <c r="I1401" s="117"/>
      <c r="J1401" s="117"/>
      <c r="K1401" s="117"/>
      <c r="L1401" s="117"/>
      <c r="M1401" s="116"/>
      <c r="N1401" s="116"/>
      <c r="O1401" s="116"/>
      <c r="P1401" s="116"/>
      <c r="Q1401" s="116"/>
      <c r="R1401" s="116"/>
      <c r="S1401" s="116"/>
      <c r="T1401" s="116"/>
      <c r="U1401" s="116"/>
      <c r="V1401" s="116"/>
      <c r="W1401" s="116"/>
      <c r="X1401" s="116"/>
      <c r="Y1401" s="116"/>
      <c r="Z1401" s="116"/>
      <c r="AA1401" s="116"/>
      <c r="AB1401" s="116"/>
      <c r="AC1401" s="116"/>
      <c r="AD1401" s="116"/>
      <c r="AE1401" s="116"/>
      <c r="AF1401" s="116"/>
      <c r="AG1401" s="116"/>
      <c r="AH1401" s="116"/>
    </row>
    <row r="1402" spans="1:34" x14ac:dyDescent="0.3">
      <c r="A1402" s="126"/>
      <c r="B1402" s="126"/>
      <c r="C1402" s="126"/>
      <c r="D1402" s="126"/>
      <c r="E1402" s="117"/>
      <c r="F1402" s="117"/>
      <c r="G1402" s="117"/>
      <c r="H1402" s="117"/>
      <c r="I1402" s="117"/>
      <c r="J1402" s="117"/>
      <c r="K1402" s="117"/>
      <c r="L1402" s="117"/>
      <c r="M1402" s="116"/>
      <c r="N1402" s="116"/>
      <c r="O1402" s="116"/>
      <c r="P1402" s="116"/>
      <c r="Q1402" s="116"/>
      <c r="R1402" s="116"/>
      <c r="S1402" s="116"/>
      <c r="T1402" s="116"/>
      <c r="U1402" s="116"/>
      <c r="V1402" s="116"/>
      <c r="W1402" s="116"/>
      <c r="X1402" s="116"/>
      <c r="Y1402" s="116"/>
      <c r="Z1402" s="116"/>
      <c r="AA1402" s="116"/>
      <c r="AB1402" s="116"/>
      <c r="AC1402" s="116"/>
      <c r="AD1402" s="116"/>
      <c r="AE1402" s="116"/>
      <c r="AF1402" s="116"/>
      <c r="AG1402" s="116"/>
      <c r="AH1402" s="116"/>
    </row>
    <row r="1403" spans="1:34" x14ac:dyDescent="0.3">
      <c r="A1403" s="126"/>
      <c r="B1403" s="126"/>
      <c r="C1403" s="126"/>
      <c r="D1403" s="126"/>
      <c r="E1403" s="117"/>
      <c r="F1403" s="117"/>
      <c r="G1403" s="117"/>
      <c r="H1403" s="117"/>
      <c r="I1403" s="117"/>
      <c r="J1403" s="117"/>
      <c r="K1403" s="117"/>
      <c r="L1403" s="117"/>
      <c r="M1403" s="116"/>
      <c r="N1403" s="116"/>
      <c r="O1403" s="116"/>
      <c r="P1403" s="116"/>
      <c r="Q1403" s="116"/>
      <c r="R1403" s="116"/>
      <c r="S1403" s="116"/>
      <c r="T1403" s="116"/>
      <c r="U1403" s="116"/>
      <c r="V1403" s="116"/>
      <c r="W1403" s="116"/>
      <c r="X1403" s="116"/>
      <c r="Y1403" s="116"/>
      <c r="Z1403" s="116"/>
      <c r="AA1403" s="116"/>
      <c r="AB1403" s="116"/>
      <c r="AC1403" s="116"/>
      <c r="AD1403" s="116"/>
      <c r="AE1403" s="116"/>
      <c r="AF1403" s="116"/>
      <c r="AG1403" s="116"/>
      <c r="AH1403" s="116"/>
    </row>
    <row r="1404" spans="1:34" x14ac:dyDescent="0.3">
      <c r="A1404" s="126"/>
      <c r="B1404" s="126"/>
      <c r="C1404" s="126"/>
      <c r="D1404" s="126"/>
      <c r="E1404" s="117"/>
      <c r="F1404" s="117"/>
      <c r="G1404" s="117"/>
      <c r="H1404" s="117"/>
      <c r="I1404" s="117"/>
      <c r="J1404" s="117"/>
      <c r="K1404" s="117"/>
      <c r="L1404" s="117"/>
      <c r="M1404" s="116"/>
      <c r="N1404" s="116"/>
      <c r="O1404" s="116"/>
      <c r="P1404" s="116"/>
      <c r="Q1404" s="116"/>
      <c r="R1404" s="116"/>
      <c r="S1404" s="116"/>
      <c r="T1404" s="116"/>
      <c r="U1404" s="116"/>
      <c r="V1404" s="116"/>
      <c r="W1404" s="116"/>
      <c r="X1404" s="116"/>
      <c r="Y1404" s="116"/>
      <c r="Z1404" s="116"/>
      <c r="AA1404" s="116"/>
      <c r="AB1404" s="116"/>
      <c r="AC1404" s="116"/>
      <c r="AD1404" s="116"/>
      <c r="AE1404" s="116"/>
      <c r="AF1404" s="116"/>
      <c r="AG1404" s="116"/>
      <c r="AH1404" s="116"/>
    </row>
    <row r="1405" spans="1:34" x14ac:dyDescent="0.3">
      <c r="A1405" s="126"/>
      <c r="B1405" s="126"/>
      <c r="C1405" s="126"/>
      <c r="D1405" s="126"/>
      <c r="E1405" s="117"/>
      <c r="F1405" s="117"/>
      <c r="G1405" s="117"/>
      <c r="H1405" s="117"/>
      <c r="I1405" s="117"/>
      <c r="J1405" s="117"/>
      <c r="K1405" s="117"/>
      <c r="L1405" s="117"/>
      <c r="M1405" s="116"/>
      <c r="N1405" s="116"/>
      <c r="O1405" s="116"/>
      <c r="P1405" s="116"/>
      <c r="Q1405" s="116"/>
      <c r="R1405" s="116"/>
      <c r="S1405" s="116"/>
      <c r="T1405" s="116"/>
      <c r="U1405" s="116"/>
      <c r="V1405" s="116"/>
      <c r="W1405" s="116"/>
      <c r="X1405" s="116"/>
      <c r="Y1405" s="116"/>
      <c r="Z1405" s="116"/>
      <c r="AA1405" s="116"/>
      <c r="AB1405" s="116"/>
      <c r="AC1405" s="116"/>
      <c r="AD1405" s="116"/>
      <c r="AE1405" s="116"/>
      <c r="AF1405" s="116"/>
      <c r="AG1405" s="116"/>
      <c r="AH1405" s="116"/>
    </row>
    <row r="1406" spans="1:34" x14ac:dyDescent="0.3">
      <c r="A1406" s="126"/>
      <c r="B1406" s="126"/>
      <c r="C1406" s="126"/>
      <c r="D1406" s="126"/>
      <c r="E1406" s="117"/>
      <c r="F1406" s="117"/>
      <c r="G1406" s="117"/>
      <c r="H1406" s="117"/>
      <c r="I1406" s="117"/>
      <c r="J1406" s="117"/>
      <c r="K1406" s="117"/>
      <c r="L1406" s="117"/>
      <c r="M1406" s="116"/>
      <c r="N1406" s="116"/>
      <c r="O1406" s="116"/>
      <c r="P1406" s="116"/>
      <c r="Q1406" s="116"/>
      <c r="R1406" s="116"/>
      <c r="S1406" s="116"/>
      <c r="T1406" s="116"/>
      <c r="U1406" s="116"/>
      <c r="V1406" s="116"/>
      <c r="W1406" s="116"/>
      <c r="X1406" s="116"/>
      <c r="Y1406" s="116"/>
      <c r="Z1406" s="116"/>
      <c r="AA1406" s="116"/>
      <c r="AB1406" s="116"/>
      <c r="AC1406" s="116"/>
      <c r="AD1406" s="116"/>
      <c r="AE1406" s="116"/>
      <c r="AF1406" s="116"/>
      <c r="AG1406" s="116"/>
      <c r="AH1406" s="116"/>
    </row>
    <row r="1407" spans="1:34" x14ac:dyDescent="0.3">
      <c r="A1407" s="126"/>
      <c r="B1407" s="126"/>
      <c r="C1407" s="126"/>
      <c r="D1407" s="126"/>
      <c r="E1407" s="117"/>
      <c r="F1407" s="117"/>
      <c r="G1407" s="117"/>
      <c r="H1407" s="117"/>
      <c r="I1407" s="117"/>
      <c r="J1407" s="117"/>
      <c r="K1407" s="117"/>
      <c r="L1407" s="117"/>
      <c r="M1407" s="116"/>
      <c r="N1407" s="116"/>
      <c r="O1407" s="116"/>
      <c r="P1407" s="116"/>
      <c r="Q1407" s="116"/>
      <c r="R1407" s="116"/>
      <c r="S1407" s="116"/>
      <c r="T1407" s="116"/>
      <c r="U1407" s="116"/>
      <c r="V1407" s="116"/>
      <c r="W1407" s="116"/>
      <c r="X1407" s="116"/>
      <c r="Y1407" s="116"/>
      <c r="Z1407" s="116"/>
      <c r="AA1407" s="116"/>
      <c r="AB1407" s="116"/>
      <c r="AC1407" s="116"/>
      <c r="AD1407" s="116"/>
      <c r="AE1407" s="116"/>
      <c r="AF1407" s="116"/>
      <c r="AG1407" s="116"/>
      <c r="AH1407" s="116"/>
    </row>
    <row r="1408" spans="1:34" x14ac:dyDescent="0.3">
      <c r="A1408" s="126"/>
      <c r="B1408" s="126"/>
      <c r="C1408" s="126"/>
      <c r="D1408" s="126"/>
      <c r="E1408" s="117"/>
      <c r="F1408" s="117"/>
      <c r="G1408" s="117"/>
      <c r="H1408" s="117"/>
      <c r="I1408" s="117"/>
      <c r="J1408" s="117"/>
      <c r="K1408" s="117"/>
      <c r="L1408" s="117"/>
      <c r="M1408" s="116"/>
      <c r="N1408" s="116"/>
      <c r="O1408" s="116"/>
      <c r="P1408" s="116"/>
      <c r="Q1408" s="116"/>
      <c r="R1408" s="116"/>
      <c r="S1408" s="116"/>
      <c r="T1408" s="116"/>
      <c r="U1408" s="116"/>
      <c r="V1408" s="116"/>
      <c r="W1408" s="116"/>
      <c r="X1408" s="116"/>
      <c r="Y1408" s="116"/>
      <c r="Z1408" s="116"/>
      <c r="AA1408" s="116"/>
      <c r="AB1408" s="116"/>
      <c r="AC1408" s="116"/>
      <c r="AD1408" s="116"/>
      <c r="AE1408" s="116"/>
      <c r="AF1408" s="116"/>
      <c r="AG1408" s="116"/>
      <c r="AH1408" s="116"/>
    </row>
    <row r="1409" spans="1:34" x14ac:dyDescent="0.3">
      <c r="A1409" s="126"/>
      <c r="B1409" s="126"/>
      <c r="C1409" s="126"/>
      <c r="D1409" s="126"/>
      <c r="E1409" s="117"/>
      <c r="F1409" s="117"/>
      <c r="G1409" s="117"/>
      <c r="H1409" s="117"/>
      <c r="I1409" s="117"/>
      <c r="J1409" s="117"/>
      <c r="K1409" s="117"/>
      <c r="L1409" s="117"/>
      <c r="M1409" s="116"/>
      <c r="N1409" s="116"/>
      <c r="O1409" s="116"/>
      <c r="P1409" s="116"/>
      <c r="Q1409" s="116"/>
      <c r="R1409" s="116"/>
      <c r="S1409" s="116"/>
      <c r="T1409" s="116"/>
      <c r="U1409" s="116"/>
      <c r="V1409" s="116"/>
      <c r="W1409" s="116"/>
      <c r="X1409" s="116"/>
      <c r="Y1409" s="116"/>
      <c r="Z1409" s="116"/>
      <c r="AA1409" s="116"/>
      <c r="AB1409" s="116"/>
      <c r="AC1409" s="116"/>
      <c r="AD1409" s="116"/>
      <c r="AE1409" s="116"/>
      <c r="AF1409" s="116"/>
      <c r="AG1409" s="116"/>
      <c r="AH1409" s="116"/>
    </row>
    <row r="1410" spans="1:34" x14ac:dyDescent="0.3">
      <c r="A1410" s="126"/>
      <c r="B1410" s="126"/>
      <c r="C1410" s="126"/>
      <c r="D1410" s="126"/>
      <c r="E1410" s="117"/>
      <c r="F1410" s="117"/>
      <c r="G1410" s="117"/>
      <c r="H1410" s="117"/>
      <c r="I1410" s="117"/>
      <c r="J1410" s="117"/>
      <c r="K1410" s="117"/>
      <c r="L1410" s="117"/>
      <c r="M1410" s="116"/>
      <c r="N1410" s="116"/>
      <c r="O1410" s="116"/>
      <c r="P1410" s="116"/>
      <c r="Q1410" s="116"/>
      <c r="R1410" s="116"/>
      <c r="S1410" s="116"/>
      <c r="T1410" s="116"/>
      <c r="U1410" s="116"/>
      <c r="V1410" s="116"/>
      <c r="W1410" s="116"/>
      <c r="X1410" s="116"/>
      <c r="Y1410" s="116"/>
      <c r="Z1410" s="116"/>
      <c r="AA1410" s="116"/>
      <c r="AB1410" s="116"/>
      <c r="AC1410" s="116"/>
      <c r="AD1410" s="116"/>
      <c r="AE1410" s="116"/>
      <c r="AF1410" s="116"/>
      <c r="AG1410" s="116"/>
      <c r="AH1410" s="116"/>
    </row>
    <row r="1411" spans="1:34" x14ac:dyDescent="0.3">
      <c r="A1411" s="126"/>
      <c r="B1411" s="126"/>
      <c r="C1411" s="126"/>
      <c r="D1411" s="126"/>
      <c r="E1411" s="117"/>
      <c r="F1411" s="117"/>
      <c r="G1411" s="117"/>
      <c r="H1411" s="117"/>
      <c r="I1411" s="117"/>
      <c r="J1411" s="117"/>
      <c r="K1411" s="117"/>
      <c r="L1411" s="117"/>
      <c r="M1411" s="116"/>
      <c r="N1411" s="116"/>
      <c r="O1411" s="116"/>
      <c r="P1411" s="116"/>
      <c r="Q1411" s="116"/>
      <c r="R1411" s="116"/>
      <c r="S1411" s="116"/>
      <c r="T1411" s="116"/>
      <c r="U1411" s="116"/>
      <c r="V1411" s="116"/>
      <c r="W1411" s="116"/>
      <c r="X1411" s="116"/>
      <c r="Y1411" s="116"/>
      <c r="Z1411" s="116"/>
      <c r="AA1411" s="116"/>
      <c r="AB1411" s="116"/>
      <c r="AC1411" s="116"/>
      <c r="AD1411" s="116"/>
      <c r="AE1411" s="116"/>
      <c r="AF1411" s="116"/>
      <c r="AG1411" s="116"/>
      <c r="AH1411" s="116"/>
    </row>
    <row r="1412" spans="1:34" x14ac:dyDescent="0.3">
      <c r="A1412" s="126"/>
      <c r="B1412" s="126"/>
      <c r="C1412" s="126"/>
      <c r="D1412" s="126"/>
      <c r="E1412" s="117"/>
      <c r="F1412" s="117"/>
      <c r="G1412" s="117"/>
      <c r="H1412" s="117"/>
      <c r="I1412" s="117"/>
      <c r="J1412" s="117"/>
      <c r="K1412" s="117"/>
      <c r="L1412" s="117"/>
      <c r="M1412" s="116"/>
      <c r="N1412" s="116"/>
      <c r="O1412" s="116"/>
      <c r="P1412" s="116"/>
      <c r="Q1412" s="116"/>
      <c r="R1412" s="116"/>
      <c r="S1412" s="116"/>
      <c r="T1412" s="116"/>
      <c r="U1412" s="116"/>
      <c r="V1412" s="116"/>
      <c r="W1412" s="116"/>
      <c r="X1412" s="116"/>
      <c r="Y1412" s="116"/>
      <c r="Z1412" s="116"/>
      <c r="AA1412" s="116"/>
      <c r="AB1412" s="116"/>
      <c r="AC1412" s="116"/>
      <c r="AD1412" s="116"/>
      <c r="AE1412" s="116"/>
      <c r="AF1412" s="116"/>
      <c r="AG1412" s="116"/>
      <c r="AH1412" s="116"/>
    </row>
    <row r="1413" spans="1:34" x14ac:dyDescent="0.3">
      <c r="A1413" s="126"/>
      <c r="B1413" s="126"/>
      <c r="C1413" s="126"/>
      <c r="D1413" s="126"/>
      <c r="E1413" s="117"/>
      <c r="F1413" s="117"/>
      <c r="G1413" s="117"/>
      <c r="H1413" s="117"/>
      <c r="I1413" s="117"/>
      <c r="J1413" s="117"/>
      <c r="K1413" s="117"/>
      <c r="L1413" s="117"/>
      <c r="M1413" s="116"/>
      <c r="N1413" s="116"/>
      <c r="O1413" s="116"/>
      <c r="P1413" s="116"/>
      <c r="Q1413" s="116"/>
      <c r="R1413" s="116"/>
      <c r="S1413" s="116"/>
      <c r="T1413" s="116"/>
      <c r="U1413" s="116"/>
      <c r="V1413" s="116"/>
      <c r="W1413" s="116"/>
      <c r="X1413" s="116"/>
      <c r="Y1413" s="116"/>
      <c r="Z1413" s="116"/>
      <c r="AA1413" s="116"/>
      <c r="AB1413" s="116"/>
      <c r="AC1413" s="116"/>
      <c r="AD1413" s="116"/>
      <c r="AE1413" s="116"/>
      <c r="AF1413" s="116"/>
      <c r="AG1413" s="116"/>
      <c r="AH1413" s="116"/>
    </row>
    <row r="1414" spans="1:34" x14ac:dyDescent="0.3">
      <c r="A1414" s="126"/>
      <c r="B1414" s="126"/>
      <c r="C1414" s="126"/>
      <c r="D1414" s="126"/>
      <c r="E1414" s="117"/>
      <c r="F1414" s="117"/>
      <c r="G1414" s="117"/>
      <c r="H1414" s="117"/>
      <c r="I1414" s="117"/>
      <c r="J1414" s="117"/>
      <c r="K1414" s="117"/>
      <c r="L1414" s="117"/>
      <c r="M1414" s="116"/>
      <c r="N1414" s="116"/>
      <c r="O1414" s="116"/>
      <c r="P1414" s="116"/>
      <c r="Q1414" s="116"/>
      <c r="R1414" s="116"/>
      <c r="S1414" s="116"/>
      <c r="T1414" s="116"/>
      <c r="U1414" s="116"/>
      <c r="V1414" s="116"/>
      <c r="W1414" s="116"/>
      <c r="X1414" s="116"/>
      <c r="Y1414" s="116"/>
      <c r="Z1414" s="116"/>
      <c r="AA1414" s="116"/>
      <c r="AB1414" s="116"/>
      <c r="AC1414" s="116"/>
      <c r="AD1414" s="116"/>
      <c r="AE1414" s="116"/>
      <c r="AF1414" s="116"/>
      <c r="AG1414" s="116"/>
      <c r="AH1414" s="116"/>
    </row>
    <row r="1415" spans="1:34" x14ac:dyDescent="0.3">
      <c r="A1415" s="126"/>
      <c r="B1415" s="126"/>
      <c r="C1415" s="126"/>
      <c r="D1415" s="126"/>
      <c r="E1415" s="117"/>
      <c r="F1415" s="117"/>
      <c r="G1415" s="117"/>
      <c r="H1415" s="117"/>
      <c r="I1415" s="117"/>
      <c r="J1415" s="117"/>
      <c r="K1415" s="117"/>
      <c r="L1415" s="117"/>
      <c r="M1415" s="116"/>
      <c r="N1415" s="116"/>
      <c r="O1415" s="116"/>
      <c r="P1415" s="116"/>
      <c r="Q1415" s="116"/>
      <c r="R1415" s="116"/>
      <c r="S1415" s="116"/>
      <c r="T1415" s="116"/>
      <c r="U1415" s="116"/>
      <c r="V1415" s="116"/>
      <c r="W1415" s="116"/>
      <c r="X1415" s="116"/>
      <c r="Y1415" s="116"/>
      <c r="Z1415" s="116"/>
      <c r="AA1415" s="116"/>
      <c r="AB1415" s="116"/>
      <c r="AC1415" s="116"/>
      <c r="AD1415" s="116"/>
      <c r="AE1415" s="116"/>
      <c r="AF1415" s="116"/>
      <c r="AG1415" s="116"/>
      <c r="AH1415" s="116"/>
    </row>
    <row r="1416" spans="1:34" x14ac:dyDescent="0.3">
      <c r="A1416" s="126"/>
      <c r="B1416" s="126"/>
      <c r="C1416" s="126"/>
      <c r="D1416" s="126"/>
      <c r="E1416" s="117"/>
      <c r="F1416" s="117"/>
      <c r="G1416" s="117"/>
      <c r="H1416" s="117"/>
      <c r="I1416" s="117"/>
      <c r="J1416" s="117"/>
      <c r="K1416" s="117"/>
      <c r="L1416" s="117"/>
      <c r="M1416" s="116"/>
      <c r="N1416" s="116"/>
      <c r="O1416" s="116"/>
      <c r="P1416" s="116"/>
      <c r="Q1416" s="116"/>
      <c r="R1416" s="116"/>
      <c r="S1416" s="116"/>
      <c r="T1416" s="116"/>
      <c r="U1416" s="116"/>
      <c r="V1416" s="116"/>
      <c r="W1416" s="116"/>
      <c r="X1416" s="116"/>
      <c r="Y1416" s="116"/>
      <c r="Z1416" s="116"/>
      <c r="AA1416" s="116"/>
      <c r="AB1416" s="116"/>
      <c r="AC1416" s="116"/>
      <c r="AD1416" s="116"/>
      <c r="AE1416" s="116"/>
      <c r="AF1416" s="116"/>
      <c r="AG1416" s="116"/>
      <c r="AH1416" s="116"/>
    </row>
    <row r="1417" spans="1:34" x14ac:dyDescent="0.3">
      <c r="A1417" s="126"/>
      <c r="B1417" s="126"/>
      <c r="C1417" s="126"/>
      <c r="D1417" s="126"/>
      <c r="E1417" s="117"/>
      <c r="F1417" s="117"/>
      <c r="G1417" s="117"/>
      <c r="H1417" s="117"/>
      <c r="I1417" s="117"/>
      <c r="J1417" s="117"/>
      <c r="K1417" s="117"/>
      <c r="L1417" s="117"/>
      <c r="M1417" s="116"/>
      <c r="N1417" s="116"/>
      <c r="O1417" s="116"/>
      <c r="P1417" s="116"/>
      <c r="Q1417" s="116"/>
      <c r="R1417" s="116"/>
      <c r="S1417" s="116"/>
      <c r="T1417" s="116"/>
      <c r="U1417" s="116"/>
      <c r="V1417" s="116"/>
      <c r="W1417" s="116"/>
      <c r="X1417" s="116"/>
      <c r="Y1417" s="116"/>
      <c r="Z1417" s="116"/>
      <c r="AA1417" s="116"/>
      <c r="AB1417" s="116"/>
      <c r="AC1417" s="116"/>
      <c r="AD1417" s="116"/>
      <c r="AE1417" s="116"/>
      <c r="AF1417" s="116"/>
      <c r="AG1417" s="116"/>
      <c r="AH1417" s="116"/>
    </row>
    <row r="1418" spans="1:34" x14ac:dyDescent="0.3">
      <c r="A1418" s="126"/>
      <c r="B1418" s="126"/>
      <c r="C1418" s="126"/>
      <c r="D1418" s="126"/>
      <c r="E1418" s="117"/>
      <c r="F1418" s="117"/>
      <c r="G1418" s="117"/>
      <c r="H1418" s="117"/>
      <c r="I1418" s="117"/>
      <c r="J1418" s="117"/>
      <c r="K1418" s="117"/>
      <c r="L1418" s="117"/>
      <c r="M1418" s="116"/>
      <c r="N1418" s="116"/>
      <c r="O1418" s="116"/>
      <c r="P1418" s="116"/>
      <c r="Q1418" s="116"/>
      <c r="R1418" s="116"/>
      <c r="S1418" s="116"/>
      <c r="T1418" s="116"/>
      <c r="U1418" s="116"/>
      <c r="V1418" s="116"/>
      <c r="W1418" s="116"/>
      <c r="X1418" s="116"/>
      <c r="Y1418" s="116"/>
      <c r="Z1418" s="116"/>
      <c r="AA1418" s="116"/>
      <c r="AB1418" s="116"/>
      <c r="AC1418" s="116"/>
      <c r="AD1418" s="116"/>
      <c r="AE1418" s="116"/>
      <c r="AF1418" s="116"/>
      <c r="AG1418" s="116"/>
      <c r="AH1418" s="116"/>
    </row>
    <row r="1419" spans="1:34" x14ac:dyDescent="0.3">
      <c r="A1419" s="126"/>
      <c r="B1419" s="126"/>
      <c r="C1419" s="126"/>
      <c r="D1419" s="126"/>
      <c r="E1419" s="117"/>
      <c r="F1419" s="117"/>
      <c r="G1419" s="117"/>
      <c r="H1419" s="117"/>
      <c r="I1419" s="117"/>
      <c r="J1419" s="117"/>
      <c r="K1419" s="117"/>
      <c r="L1419" s="117"/>
      <c r="M1419" s="116"/>
      <c r="N1419" s="116"/>
      <c r="O1419" s="116"/>
      <c r="P1419" s="116"/>
      <c r="Q1419" s="116"/>
      <c r="R1419" s="116"/>
      <c r="S1419" s="116"/>
      <c r="T1419" s="116"/>
      <c r="U1419" s="116"/>
      <c r="V1419" s="116"/>
      <c r="W1419" s="116"/>
      <c r="X1419" s="116"/>
      <c r="Y1419" s="116"/>
      <c r="Z1419" s="116"/>
      <c r="AA1419" s="116"/>
      <c r="AB1419" s="116"/>
      <c r="AC1419" s="116"/>
      <c r="AD1419" s="116"/>
      <c r="AE1419" s="116"/>
      <c r="AF1419" s="116"/>
      <c r="AG1419" s="116"/>
      <c r="AH1419" s="116"/>
    </row>
    <row r="1420" spans="1:34" x14ac:dyDescent="0.3">
      <c r="A1420" s="126"/>
      <c r="B1420" s="126"/>
      <c r="C1420" s="126"/>
      <c r="D1420" s="126"/>
      <c r="E1420" s="117"/>
      <c r="F1420" s="117"/>
      <c r="G1420" s="117"/>
      <c r="H1420" s="117"/>
      <c r="I1420" s="117"/>
      <c r="J1420" s="117"/>
      <c r="K1420" s="117"/>
      <c r="L1420" s="117"/>
      <c r="M1420" s="116"/>
      <c r="N1420" s="116"/>
      <c r="O1420" s="116"/>
      <c r="P1420" s="116"/>
      <c r="Q1420" s="116"/>
      <c r="R1420" s="116"/>
      <c r="S1420" s="116"/>
      <c r="T1420" s="116"/>
      <c r="U1420" s="116"/>
      <c r="V1420" s="116"/>
      <c r="W1420" s="116"/>
      <c r="X1420" s="116"/>
      <c r="Y1420" s="116"/>
      <c r="Z1420" s="116"/>
      <c r="AA1420" s="116"/>
      <c r="AB1420" s="116"/>
      <c r="AC1420" s="116"/>
      <c r="AD1420" s="116"/>
      <c r="AE1420" s="116"/>
      <c r="AF1420" s="116"/>
      <c r="AG1420" s="116"/>
      <c r="AH1420" s="116"/>
    </row>
    <row r="1421" spans="1:34" x14ac:dyDescent="0.3">
      <c r="A1421" s="126"/>
      <c r="B1421" s="126"/>
      <c r="C1421" s="126"/>
      <c r="D1421" s="126"/>
      <c r="E1421" s="117"/>
      <c r="F1421" s="117"/>
      <c r="G1421" s="117"/>
      <c r="H1421" s="117"/>
      <c r="I1421" s="117"/>
      <c r="J1421" s="117"/>
      <c r="K1421" s="117"/>
      <c r="L1421" s="117"/>
      <c r="M1421" s="116"/>
      <c r="N1421" s="116"/>
      <c r="O1421" s="116"/>
      <c r="P1421" s="116"/>
      <c r="Q1421" s="116"/>
      <c r="R1421" s="116"/>
      <c r="S1421" s="116"/>
      <c r="T1421" s="116"/>
      <c r="U1421" s="116"/>
      <c r="V1421" s="116"/>
      <c r="W1421" s="116"/>
      <c r="X1421" s="116"/>
      <c r="Y1421" s="116"/>
      <c r="Z1421" s="116"/>
      <c r="AA1421" s="116"/>
      <c r="AB1421" s="116"/>
      <c r="AC1421" s="116"/>
      <c r="AD1421" s="116"/>
      <c r="AE1421" s="116"/>
      <c r="AF1421" s="116"/>
      <c r="AG1421" s="116"/>
      <c r="AH1421" s="116"/>
    </row>
    <row r="1422" spans="1:34" x14ac:dyDescent="0.3">
      <c r="A1422" s="126"/>
      <c r="B1422" s="126"/>
      <c r="C1422" s="126"/>
      <c r="D1422" s="126"/>
      <c r="E1422" s="117"/>
      <c r="F1422" s="117"/>
      <c r="G1422" s="117"/>
      <c r="H1422" s="117"/>
      <c r="I1422" s="117"/>
      <c r="J1422" s="117"/>
      <c r="K1422" s="117"/>
      <c r="L1422" s="117"/>
      <c r="M1422" s="116"/>
      <c r="N1422" s="116"/>
      <c r="O1422" s="116"/>
      <c r="P1422" s="116"/>
      <c r="Q1422" s="116"/>
      <c r="R1422" s="116"/>
      <c r="S1422" s="116"/>
      <c r="T1422" s="116"/>
      <c r="U1422" s="116"/>
      <c r="V1422" s="116"/>
      <c r="W1422" s="116"/>
      <c r="X1422" s="116"/>
      <c r="Y1422" s="116"/>
      <c r="Z1422" s="116"/>
      <c r="AA1422" s="116"/>
      <c r="AB1422" s="116"/>
      <c r="AC1422" s="116"/>
      <c r="AD1422" s="116"/>
      <c r="AE1422" s="116"/>
      <c r="AF1422" s="116"/>
      <c r="AG1422" s="116"/>
      <c r="AH1422" s="116"/>
    </row>
    <row r="1423" spans="1:34" x14ac:dyDescent="0.3">
      <c r="A1423" s="126"/>
      <c r="B1423" s="126"/>
      <c r="C1423" s="126"/>
      <c r="D1423" s="126"/>
      <c r="E1423" s="117"/>
      <c r="F1423" s="117"/>
      <c r="G1423" s="117"/>
      <c r="H1423" s="117"/>
      <c r="I1423" s="117"/>
      <c r="J1423" s="117"/>
      <c r="K1423" s="117"/>
      <c r="L1423" s="117"/>
      <c r="M1423" s="116"/>
      <c r="N1423" s="116"/>
      <c r="O1423" s="116"/>
      <c r="P1423" s="116"/>
      <c r="Q1423" s="116"/>
      <c r="R1423" s="116"/>
      <c r="S1423" s="116"/>
      <c r="T1423" s="116"/>
      <c r="U1423" s="116"/>
      <c r="V1423" s="116"/>
      <c r="W1423" s="116"/>
      <c r="X1423" s="116"/>
      <c r="Y1423" s="116"/>
      <c r="Z1423" s="116"/>
      <c r="AA1423" s="116"/>
      <c r="AB1423" s="116"/>
      <c r="AC1423" s="116"/>
      <c r="AD1423" s="116"/>
      <c r="AE1423" s="116"/>
      <c r="AF1423" s="116"/>
      <c r="AG1423" s="116"/>
      <c r="AH1423" s="116"/>
    </row>
    <row r="1424" spans="1:34" x14ac:dyDescent="0.3">
      <c r="A1424" s="126"/>
      <c r="B1424" s="126"/>
      <c r="C1424" s="126"/>
      <c r="D1424" s="126"/>
      <c r="E1424" s="117"/>
      <c r="F1424" s="117"/>
      <c r="G1424" s="117"/>
      <c r="H1424" s="117"/>
      <c r="I1424" s="117"/>
      <c r="J1424" s="117"/>
      <c r="K1424" s="117"/>
      <c r="L1424" s="117"/>
      <c r="M1424" s="116"/>
      <c r="N1424" s="116"/>
      <c r="O1424" s="116"/>
      <c r="P1424" s="116"/>
      <c r="Q1424" s="116"/>
      <c r="R1424" s="116"/>
      <c r="S1424" s="116"/>
      <c r="T1424" s="116"/>
      <c r="U1424" s="116"/>
      <c r="V1424" s="116"/>
      <c r="W1424" s="116"/>
      <c r="X1424" s="116"/>
      <c r="Y1424" s="116"/>
      <c r="Z1424" s="116"/>
      <c r="AA1424" s="116"/>
      <c r="AB1424" s="116"/>
      <c r="AC1424" s="116"/>
      <c r="AD1424" s="116"/>
      <c r="AE1424" s="116"/>
      <c r="AF1424" s="116"/>
      <c r="AG1424" s="116"/>
      <c r="AH1424" s="116"/>
    </row>
    <row r="1425" spans="1:34" x14ac:dyDescent="0.3">
      <c r="A1425" s="126"/>
      <c r="B1425" s="126"/>
      <c r="C1425" s="126"/>
      <c r="D1425" s="126"/>
      <c r="E1425" s="117"/>
      <c r="F1425" s="117"/>
      <c r="G1425" s="117"/>
      <c r="H1425" s="117"/>
      <c r="I1425" s="117"/>
      <c r="J1425" s="117"/>
      <c r="K1425" s="117"/>
      <c r="L1425" s="117"/>
      <c r="M1425" s="116"/>
      <c r="N1425" s="116"/>
      <c r="O1425" s="116"/>
      <c r="P1425" s="116"/>
      <c r="Q1425" s="116"/>
      <c r="R1425" s="116"/>
      <c r="S1425" s="116"/>
      <c r="T1425" s="116"/>
      <c r="U1425" s="116"/>
      <c r="V1425" s="116"/>
      <c r="W1425" s="116"/>
      <c r="X1425" s="116"/>
      <c r="Y1425" s="116"/>
      <c r="Z1425" s="116"/>
      <c r="AA1425" s="116"/>
      <c r="AB1425" s="116"/>
      <c r="AC1425" s="116"/>
      <c r="AD1425" s="116"/>
      <c r="AE1425" s="116"/>
      <c r="AF1425" s="116"/>
      <c r="AG1425" s="116"/>
      <c r="AH1425" s="116"/>
    </row>
    <row r="1426" spans="1:34" x14ac:dyDescent="0.3">
      <c r="A1426" s="126"/>
      <c r="B1426" s="126"/>
      <c r="C1426" s="126"/>
      <c r="D1426" s="126"/>
      <c r="E1426" s="117"/>
      <c r="F1426" s="117"/>
      <c r="G1426" s="117"/>
      <c r="H1426" s="117"/>
      <c r="I1426" s="117"/>
      <c r="J1426" s="117"/>
      <c r="K1426" s="117"/>
      <c r="L1426" s="117"/>
      <c r="M1426" s="116"/>
      <c r="N1426" s="116"/>
      <c r="O1426" s="116"/>
      <c r="P1426" s="116"/>
      <c r="Q1426" s="116"/>
      <c r="R1426" s="116"/>
      <c r="S1426" s="116"/>
      <c r="T1426" s="116"/>
      <c r="U1426" s="116"/>
      <c r="V1426" s="116"/>
      <c r="W1426" s="116"/>
      <c r="X1426" s="116"/>
      <c r="Y1426" s="116"/>
      <c r="Z1426" s="116"/>
      <c r="AA1426" s="116"/>
      <c r="AB1426" s="116"/>
      <c r="AC1426" s="116"/>
      <c r="AD1426" s="116"/>
      <c r="AE1426" s="116"/>
      <c r="AF1426" s="116"/>
      <c r="AG1426" s="116"/>
      <c r="AH1426" s="116"/>
    </row>
    <row r="1427" spans="1:34" x14ac:dyDescent="0.3">
      <c r="A1427" s="126"/>
      <c r="B1427" s="126"/>
      <c r="C1427" s="126"/>
      <c r="D1427" s="126"/>
      <c r="E1427" s="117"/>
      <c r="F1427" s="117"/>
      <c r="G1427" s="117"/>
      <c r="H1427" s="117"/>
      <c r="I1427" s="117"/>
      <c r="J1427" s="117"/>
      <c r="K1427" s="117"/>
      <c r="L1427" s="117"/>
      <c r="M1427" s="116"/>
      <c r="N1427" s="116"/>
      <c r="O1427" s="116"/>
      <c r="P1427" s="116"/>
      <c r="Q1427" s="116"/>
      <c r="R1427" s="116"/>
      <c r="S1427" s="116"/>
      <c r="T1427" s="116"/>
      <c r="U1427" s="116"/>
      <c r="V1427" s="116"/>
      <c r="W1427" s="116"/>
      <c r="X1427" s="116"/>
      <c r="Y1427" s="116"/>
      <c r="Z1427" s="116"/>
      <c r="AA1427" s="116"/>
      <c r="AB1427" s="116"/>
      <c r="AC1427" s="116"/>
      <c r="AD1427" s="116"/>
      <c r="AE1427" s="116"/>
      <c r="AF1427" s="116"/>
      <c r="AG1427" s="116"/>
      <c r="AH1427" s="116"/>
    </row>
    <row r="1428" spans="1:34" x14ac:dyDescent="0.3">
      <c r="A1428" s="126"/>
      <c r="B1428" s="126"/>
      <c r="C1428" s="126"/>
      <c r="D1428" s="126"/>
      <c r="E1428" s="117"/>
      <c r="F1428" s="117"/>
      <c r="G1428" s="117"/>
      <c r="H1428" s="117"/>
      <c r="I1428" s="117"/>
      <c r="J1428" s="117"/>
      <c r="K1428" s="117"/>
      <c r="L1428" s="117"/>
      <c r="M1428" s="116"/>
      <c r="N1428" s="116"/>
      <c r="O1428" s="116"/>
      <c r="P1428" s="116"/>
      <c r="Q1428" s="116"/>
      <c r="R1428" s="116"/>
      <c r="S1428" s="116"/>
      <c r="T1428" s="116"/>
      <c r="U1428" s="116"/>
      <c r="V1428" s="116"/>
      <c r="W1428" s="116"/>
      <c r="X1428" s="116"/>
      <c r="Y1428" s="116"/>
      <c r="Z1428" s="116"/>
      <c r="AA1428" s="116"/>
      <c r="AB1428" s="116"/>
      <c r="AC1428" s="116"/>
      <c r="AD1428" s="116"/>
      <c r="AE1428" s="116"/>
      <c r="AF1428" s="116"/>
      <c r="AG1428" s="116"/>
      <c r="AH1428" s="116"/>
    </row>
    <row r="1429" spans="1:34" x14ac:dyDescent="0.3">
      <c r="A1429" s="126"/>
      <c r="B1429" s="126"/>
      <c r="C1429" s="126"/>
      <c r="D1429" s="126"/>
      <c r="E1429" s="117"/>
      <c r="F1429" s="117"/>
      <c r="G1429" s="117"/>
      <c r="H1429" s="117"/>
      <c r="I1429" s="117"/>
      <c r="J1429" s="117"/>
      <c r="K1429" s="117"/>
      <c r="L1429" s="117"/>
      <c r="M1429" s="116"/>
      <c r="N1429" s="116"/>
      <c r="O1429" s="116"/>
      <c r="P1429" s="116"/>
      <c r="Q1429" s="116"/>
      <c r="R1429" s="116"/>
      <c r="S1429" s="116"/>
      <c r="T1429" s="116"/>
      <c r="U1429" s="116"/>
      <c r="V1429" s="116"/>
      <c r="W1429" s="116"/>
      <c r="X1429" s="116"/>
      <c r="Y1429" s="116"/>
      <c r="Z1429" s="116"/>
      <c r="AA1429" s="116"/>
      <c r="AB1429" s="116"/>
      <c r="AC1429" s="116"/>
      <c r="AD1429" s="116"/>
      <c r="AE1429" s="116"/>
      <c r="AF1429" s="116"/>
      <c r="AG1429" s="116"/>
      <c r="AH1429" s="116"/>
    </row>
    <row r="1430" spans="1:34" x14ac:dyDescent="0.3">
      <c r="A1430" s="126"/>
      <c r="B1430" s="126"/>
      <c r="C1430" s="126"/>
      <c r="D1430" s="126"/>
      <c r="E1430" s="117"/>
      <c r="F1430" s="117"/>
      <c r="G1430" s="117"/>
      <c r="H1430" s="117"/>
      <c r="I1430" s="117"/>
      <c r="J1430" s="117"/>
      <c r="K1430" s="117"/>
      <c r="L1430" s="117"/>
      <c r="M1430" s="116"/>
      <c r="N1430" s="116"/>
      <c r="O1430" s="116"/>
      <c r="P1430" s="116"/>
      <c r="Q1430" s="116"/>
      <c r="R1430" s="116"/>
      <c r="S1430" s="116"/>
      <c r="T1430" s="116"/>
      <c r="U1430" s="116"/>
      <c r="V1430" s="116"/>
      <c r="W1430" s="116"/>
      <c r="X1430" s="116"/>
      <c r="Y1430" s="116"/>
      <c r="Z1430" s="116"/>
      <c r="AA1430" s="116"/>
      <c r="AB1430" s="116"/>
      <c r="AC1430" s="116"/>
      <c r="AD1430" s="116"/>
      <c r="AE1430" s="116"/>
      <c r="AF1430" s="116"/>
      <c r="AG1430" s="116"/>
      <c r="AH1430" s="116"/>
    </row>
    <row r="1431" spans="1:34" x14ac:dyDescent="0.3">
      <c r="A1431" s="126"/>
      <c r="B1431" s="126"/>
      <c r="C1431" s="126"/>
      <c r="D1431" s="126"/>
      <c r="E1431" s="117"/>
      <c r="F1431" s="117"/>
      <c r="G1431" s="117"/>
      <c r="H1431" s="117"/>
      <c r="I1431" s="117"/>
      <c r="J1431" s="117"/>
      <c r="K1431" s="117"/>
      <c r="L1431" s="117"/>
      <c r="M1431" s="116"/>
      <c r="N1431" s="116"/>
      <c r="O1431" s="116"/>
      <c r="P1431" s="116"/>
      <c r="Q1431" s="116"/>
      <c r="R1431" s="116"/>
      <c r="S1431" s="116"/>
      <c r="T1431" s="116"/>
      <c r="U1431" s="116"/>
      <c r="V1431" s="116"/>
      <c r="W1431" s="116"/>
      <c r="X1431" s="116"/>
      <c r="Y1431" s="116"/>
      <c r="Z1431" s="116"/>
      <c r="AA1431" s="116"/>
      <c r="AB1431" s="116"/>
      <c r="AC1431" s="116"/>
      <c r="AD1431" s="116"/>
      <c r="AE1431" s="116"/>
      <c r="AF1431" s="116"/>
      <c r="AG1431" s="116"/>
      <c r="AH1431" s="116"/>
    </row>
    <row r="1432" spans="1:34" x14ac:dyDescent="0.3">
      <c r="A1432" s="126"/>
      <c r="B1432" s="126"/>
      <c r="C1432" s="126"/>
      <c r="D1432" s="126"/>
      <c r="E1432" s="117"/>
      <c r="F1432" s="117"/>
      <c r="G1432" s="117"/>
      <c r="H1432" s="117"/>
      <c r="I1432" s="117"/>
      <c r="J1432" s="117"/>
      <c r="K1432" s="117"/>
      <c r="L1432" s="117"/>
      <c r="M1432" s="116"/>
      <c r="N1432" s="116"/>
      <c r="O1432" s="116"/>
      <c r="P1432" s="116"/>
      <c r="Q1432" s="116"/>
      <c r="R1432" s="116"/>
      <c r="S1432" s="116"/>
      <c r="T1432" s="116"/>
      <c r="U1432" s="116"/>
      <c r="V1432" s="116"/>
      <c r="W1432" s="116"/>
      <c r="X1432" s="116"/>
      <c r="Y1432" s="116"/>
      <c r="Z1432" s="116"/>
      <c r="AA1432" s="116"/>
      <c r="AB1432" s="116"/>
      <c r="AC1432" s="116"/>
      <c r="AD1432" s="116"/>
      <c r="AE1432" s="116"/>
      <c r="AF1432" s="116"/>
      <c r="AG1432" s="116"/>
      <c r="AH1432" s="116"/>
    </row>
    <row r="1433" spans="1:34" x14ac:dyDescent="0.3">
      <c r="A1433" s="126"/>
      <c r="B1433" s="126"/>
      <c r="C1433" s="126"/>
      <c r="D1433" s="126"/>
      <c r="E1433" s="117"/>
      <c r="F1433" s="117"/>
      <c r="G1433" s="117"/>
      <c r="H1433" s="117"/>
      <c r="I1433" s="117"/>
      <c r="J1433" s="117"/>
      <c r="K1433" s="117"/>
      <c r="L1433" s="117"/>
      <c r="M1433" s="116"/>
      <c r="N1433" s="116"/>
      <c r="O1433" s="116"/>
      <c r="P1433" s="116"/>
      <c r="Q1433" s="116"/>
      <c r="R1433" s="116"/>
      <c r="S1433" s="116"/>
      <c r="T1433" s="116"/>
      <c r="U1433" s="116"/>
      <c r="V1433" s="116"/>
      <c r="W1433" s="116"/>
      <c r="X1433" s="116"/>
      <c r="Y1433" s="116"/>
      <c r="Z1433" s="116"/>
      <c r="AA1433" s="116"/>
      <c r="AB1433" s="116"/>
      <c r="AC1433" s="116"/>
      <c r="AD1433" s="116"/>
      <c r="AE1433" s="116"/>
      <c r="AF1433" s="116"/>
      <c r="AG1433" s="116"/>
      <c r="AH1433" s="116"/>
    </row>
    <row r="1434" spans="1:34" x14ac:dyDescent="0.3">
      <c r="A1434" s="126"/>
      <c r="B1434" s="126"/>
      <c r="C1434" s="126"/>
      <c r="D1434" s="126"/>
      <c r="E1434" s="117"/>
      <c r="F1434" s="117"/>
      <c r="G1434" s="117"/>
      <c r="H1434" s="117"/>
      <c r="I1434" s="117"/>
      <c r="J1434" s="117"/>
      <c r="K1434" s="117"/>
      <c r="L1434" s="117"/>
      <c r="M1434" s="116"/>
      <c r="N1434" s="116"/>
      <c r="O1434" s="116"/>
      <c r="P1434" s="116"/>
      <c r="Q1434" s="116"/>
      <c r="R1434" s="116"/>
      <c r="S1434" s="116"/>
      <c r="T1434" s="116"/>
      <c r="U1434" s="116"/>
      <c r="V1434" s="116"/>
      <c r="W1434" s="116"/>
      <c r="X1434" s="116"/>
      <c r="Y1434" s="116"/>
      <c r="Z1434" s="116"/>
      <c r="AA1434" s="116"/>
      <c r="AB1434" s="116"/>
      <c r="AC1434" s="116"/>
      <c r="AD1434" s="116"/>
      <c r="AE1434" s="116"/>
      <c r="AF1434" s="116"/>
      <c r="AG1434" s="116"/>
      <c r="AH1434" s="116"/>
    </row>
    <row r="1435" spans="1:34" x14ac:dyDescent="0.3">
      <c r="A1435" s="126"/>
      <c r="B1435" s="126"/>
      <c r="C1435" s="126"/>
      <c r="D1435" s="126"/>
      <c r="E1435" s="117"/>
      <c r="F1435" s="117"/>
      <c r="G1435" s="117"/>
      <c r="H1435" s="117"/>
      <c r="I1435" s="117"/>
      <c r="J1435" s="117"/>
      <c r="K1435" s="117"/>
      <c r="L1435" s="117"/>
      <c r="M1435" s="116"/>
      <c r="N1435" s="116"/>
      <c r="O1435" s="116"/>
      <c r="P1435" s="116"/>
      <c r="Q1435" s="116"/>
      <c r="R1435" s="116"/>
      <c r="S1435" s="116"/>
      <c r="T1435" s="116"/>
      <c r="U1435" s="116"/>
      <c r="V1435" s="116"/>
      <c r="W1435" s="116"/>
      <c r="X1435" s="116"/>
      <c r="Y1435" s="116"/>
      <c r="Z1435" s="116"/>
      <c r="AA1435" s="116"/>
      <c r="AB1435" s="116"/>
      <c r="AC1435" s="116"/>
      <c r="AD1435" s="116"/>
      <c r="AE1435" s="116"/>
      <c r="AF1435" s="116"/>
      <c r="AG1435" s="116"/>
      <c r="AH1435" s="116"/>
    </row>
    <row r="1436" spans="1:34" x14ac:dyDescent="0.3">
      <c r="A1436" s="126"/>
      <c r="B1436" s="126"/>
      <c r="C1436" s="126"/>
      <c r="D1436" s="126"/>
      <c r="E1436" s="117"/>
      <c r="F1436" s="117"/>
      <c r="G1436" s="117"/>
      <c r="H1436" s="117"/>
      <c r="I1436" s="117"/>
      <c r="J1436" s="117"/>
      <c r="K1436" s="117"/>
      <c r="L1436" s="117"/>
      <c r="M1436" s="116"/>
      <c r="N1436" s="116"/>
      <c r="O1436" s="116"/>
      <c r="P1436" s="116"/>
      <c r="Q1436" s="116"/>
      <c r="R1436" s="116"/>
      <c r="S1436" s="116"/>
      <c r="T1436" s="116"/>
      <c r="U1436" s="116"/>
      <c r="V1436" s="116"/>
      <c r="W1436" s="116"/>
      <c r="X1436" s="116"/>
      <c r="Y1436" s="116"/>
      <c r="Z1436" s="116"/>
      <c r="AA1436" s="116"/>
      <c r="AB1436" s="116"/>
      <c r="AC1436" s="116"/>
      <c r="AD1436" s="116"/>
      <c r="AE1436" s="116"/>
      <c r="AF1436" s="116"/>
      <c r="AG1436" s="116"/>
      <c r="AH1436" s="116"/>
    </row>
    <row r="1437" spans="1:34" x14ac:dyDescent="0.3">
      <c r="A1437" s="126"/>
      <c r="B1437" s="126"/>
      <c r="C1437" s="126"/>
      <c r="D1437" s="126"/>
      <c r="E1437" s="117"/>
      <c r="F1437" s="117"/>
      <c r="G1437" s="117"/>
      <c r="H1437" s="117"/>
      <c r="I1437" s="117"/>
      <c r="J1437" s="117"/>
      <c r="K1437" s="117"/>
      <c r="L1437" s="117"/>
      <c r="M1437" s="116"/>
      <c r="N1437" s="116"/>
      <c r="O1437" s="116"/>
      <c r="P1437" s="116"/>
      <c r="Q1437" s="116"/>
      <c r="R1437" s="116"/>
      <c r="S1437" s="116"/>
      <c r="T1437" s="116"/>
      <c r="U1437" s="116"/>
      <c r="V1437" s="116"/>
      <c r="W1437" s="116"/>
      <c r="X1437" s="116"/>
      <c r="Y1437" s="116"/>
      <c r="Z1437" s="116"/>
      <c r="AA1437" s="116"/>
      <c r="AB1437" s="116"/>
      <c r="AC1437" s="116"/>
      <c r="AD1437" s="116"/>
      <c r="AE1437" s="116"/>
      <c r="AF1437" s="116"/>
      <c r="AG1437" s="116"/>
      <c r="AH1437" s="116"/>
    </row>
    <row r="1438" spans="1:34" x14ac:dyDescent="0.3">
      <c r="A1438" s="126"/>
      <c r="B1438" s="126"/>
      <c r="C1438" s="126"/>
      <c r="D1438" s="126"/>
      <c r="E1438" s="117"/>
      <c r="F1438" s="117"/>
      <c r="G1438" s="117"/>
      <c r="H1438" s="117"/>
      <c r="I1438" s="117"/>
      <c r="J1438" s="117"/>
      <c r="K1438" s="117"/>
      <c r="L1438" s="117"/>
      <c r="M1438" s="116"/>
      <c r="N1438" s="116"/>
      <c r="O1438" s="116"/>
      <c r="P1438" s="116"/>
      <c r="Q1438" s="116"/>
      <c r="R1438" s="116"/>
      <c r="S1438" s="116"/>
      <c r="T1438" s="116"/>
      <c r="U1438" s="116"/>
      <c r="V1438" s="116"/>
      <c r="W1438" s="116"/>
      <c r="X1438" s="116"/>
      <c r="Y1438" s="116"/>
      <c r="Z1438" s="116"/>
      <c r="AA1438" s="116"/>
      <c r="AB1438" s="116"/>
      <c r="AC1438" s="116"/>
      <c r="AD1438" s="116"/>
      <c r="AE1438" s="116"/>
      <c r="AF1438" s="116"/>
      <c r="AG1438" s="116"/>
      <c r="AH1438" s="116"/>
    </row>
    <row r="1439" spans="1:34" x14ac:dyDescent="0.3">
      <c r="A1439" s="126"/>
      <c r="B1439" s="126"/>
      <c r="C1439" s="126"/>
      <c r="D1439" s="126"/>
      <c r="E1439" s="117"/>
      <c r="F1439" s="117"/>
      <c r="G1439" s="117"/>
      <c r="H1439" s="117"/>
      <c r="I1439" s="117"/>
      <c r="J1439" s="117"/>
      <c r="K1439" s="117"/>
      <c r="L1439" s="117"/>
      <c r="M1439" s="116"/>
      <c r="N1439" s="116"/>
      <c r="O1439" s="116"/>
      <c r="P1439" s="116"/>
      <c r="Q1439" s="116"/>
      <c r="R1439" s="116"/>
      <c r="S1439" s="116"/>
      <c r="T1439" s="116"/>
      <c r="U1439" s="116"/>
      <c r="V1439" s="116"/>
      <c r="W1439" s="116"/>
      <c r="X1439" s="116"/>
      <c r="Y1439" s="116"/>
      <c r="Z1439" s="116"/>
      <c r="AA1439" s="116"/>
      <c r="AB1439" s="116"/>
      <c r="AC1439" s="116"/>
      <c r="AD1439" s="116"/>
      <c r="AE1439" s="116"/>
      <c r="AF1439" s="116"/>
      <c r="AG1439" s="116"/>
      <c r="AH1439" s="116"/>
    </row>
    <row r="1440" spans="1:34" x14ac:dyDescent="0.3">
      <c r="A1440" s="126"/>
      <c r="B1440" s="126"/>
      <c r="C1440" s="126"/>
      <c r="D1440" s="126"/>
      <c r="E1440" s="117"/>
      <c r="F1440" s="117"/>
      <c r="G1440" s="117"/>
      <c r="H1440" s="117"/>
      <c r="I1440" s="117"/>
      <c r="J1440" s="117"/>
      <c r="K1440" s="117"/>
      <c r="L1440" s="117"/>
      <c r="M1440" s="116"/>
      <c r="N1440" s="116"/>
      <c r="O1440" s="116"/>
      <c r="P1440" s="116"/>
      <c r="Q1440" s="116"/>
      <c r="R1440" s="116"/>
      <c r="S1440" s="116"/>
      <c r="T1440" s="116"/>
      <c r="U1440" s="116"/>
      <c r="V1440" s="116"/>
      <c r="W1440" s="116"/>
      <c r="X1440" s="116"/>
      <c r="Y1440" s="116"/>
      <c r="Z1440" s="116"/>
      <c r="AA1440" s="116"/>
      <c r="AB1440" s="116"/>
      <c r="AC1440" s="116"/>
      <c r="AD1440" s="116"/>
      <c r="AE1440" s="116"/>
      <c r="AF1440" s="116"/>
      <c r="AG1440" s="116"/>
      <c r="AH1440" s="116"/>
    </row>
    <row r="1441" spans="1:34" x14ac:dyDescent="0.3">
      <c r="A1441" s="126"/>
      <c r="B1441" s="126"/>
      <c r="C1441" s="126"/>
      <c r="D1441" s="126"/>
      <c r="E1441" s="117"/>
      <c r="F1441" s="117"/>
      <c r="G1441" s="117"/>
      <c r="H1441" s="117"/>
      <c r="I1441" s="117"/>
      <c r="J1441" s="117"/>
      <c r="K1441" s="117"/>
      <c r="L1441" s="117"/>
      <c r="M1441" s="116"/>
      <c r="N1441" s="116"/>
      <c r="O1441" s="116"/>
      <c r="P1441" s="116"/>
      <c r="Q1441" s="116"/>
      <c r="R1441" s="116"/>
      <c r="S1441" s="116"/>
      <c r="T1441" s="116"/>
      <c r="U1441" s="116"/>
      <c r="V1441" s="116"/>
      <c r="W1441" s="116"/>
      <c r="X1441" s="116"/>
      <c r="Y1441" s="116"/>
      <c r="Z1441" s="116"/>
      <c r="AA1441" s="116"/>
      <c r="AB1441" s="116"/>
      <c r="AC1441" s="116"/>
      <c r="AD1441" s="116"/>
      <c r="AE1441" s="116"/>
      <c r="AF1441" s="116"/>
      <c r="AG1441" s="116"/>
      <c r="AH1441" s="116"/>
    </row>
    <row r="1442" spans="1:34" x14ac:dyDescent="0.3">
      <c r="A1442" s="126"/>
      <c r="B1442" s="126"/>
      <c r="C1442" s="126"/>
      <c r="D1442" s="126"/>
      <c r="E1442" s="117"/>
      <c r="F1442" s="117"/>
      <c r="G1442" s="117"/>
      <c r="H1442" s="117"/>
      <c r="I1442" s="117"/>
      <c r="J1442" s="117"/>
      <c r="K1442" s="117"/>
      <c r="L1442" s="117"/>
      <c r="M1442" s="116"/>
      <c r="N1442" s="116"/>
      <c r="O1442" s="116"/>
      <c r="P1442" s="116"/>
      <c r="Q1442" s="116"/>
      <c r="R1442" s="116"/>
      <c r="S1442" s="116"/>
      <c r="T1442" s="116"/>
      <c r="U1442" s="116"/>
      <c r="V1442" s="116"/>
      <c r="W1442" s="116"/>
      <c r="X1442" s="116"/>
      <c r="Y1442" s="116"/>
      <c r="Z1442" s="116"/>
      <c r="AA1442" s="116"/>
      <c r="AB1442" s="116"/>
      <c r="AC1442" s="116"/>
      <c r="AD1442" s="116"/>
      <c r="AE1442" s="116"/>
      <c r="AF1442" s="116"/>
      <c r="AG1442" s="116"/>
      <c r="AH1442" s="116"/>
    </row>
    <row r="1443" spans="1:34" x14ac:dyDescent="0.3">
      <c r="A1443" s="126"/>
      <c r="B1443" s="126"/>
      <c r="C1443" s="126"/>
      <c r="D1443" s="126"/>
      <c r="E1443" s="117"/>
      <c r="F1443" s="117"/>
      <c r="G1443" s="117"/>
      <c r="H1443" s="117"/>
      <c r="I1443" s="117"/>
      <c r="J1443" s="117"/>
      <c r="K1443" s="117"/>
      <c r="L1443" s="117"/>
      <c r="M1443" s="116"/>
      <c r="N1443" s="116"/>
      <c r="O1443" s="116"/>
      <c r="P1443" s="116"/>
      <c r="Q1443" s="116"/>
      <c r="R1443" s="116"/>
      <c r="S1443" s="116"/>
      <c r="T1443" s="116"/>
      <c r="U1443" s="116"/>
      <c r="V1443" s="116"/>
      <c r="W1443" s="116"/>
      <c r="X1443" s="116"/>
      <c r="Y1443" s="116"/>
      <c r="Z1443" s="116"/>
      <c r="AA1443" s="116"/>
      <c r="AB1443" s="116"/>
      <c r="AC1443" s="116"/>
      <c r="AD1443" s="116"/>
      <c r="AE1443" s="116"/>
      <c r="AF1443" s="116"/>
      <c r="AG1443" s="116"/>
      <c r="AH1443" s="116"/>
    </row>
    <row r="1444" spans="1:34" x14ac:dyDescent="0.3">
      <c r="A1444" s="126"/>
      <c r="B1444" s="126"/>
      <c r="C1444" s="126"/>
      <c r="D1444" s="126"/>
      <c r="E1444" s="117"/>
      <c r="F1444" s="117"/>
      <c r="G1444" s="117"/>
      <c r="H1444" s="117"/>
      <c r="I1444" s="117"/>
      <c r="J1444" s="117"/>
      <c r="K1444" s="117"/>
      <c r="L1444" s="117"/>
      <c r="M1444" s="116"/>
      <c r="N1444" s="116"/>
      <c r="O1444" s="116"/>
      <c r="P1444" s="116"/>
      <c r="Q1444" s="116"/>
      <c r="R1444" s="116"/>
      <c r="S1444" s="116"/>
      <c r="T1444" s="116"/>
      <c r="U1444" s="116"/>
      <c r="V1444" s="116"/>
      <c r="W1444" s="116"/>
      <c r="X1444" s="116"/>
      <c r="Y1444" s="116"/>
      <c r="Z1444" s="116"/>
      <c r="AA1444" s="116"/>
      <c r="AB1444" s="116"/>
      <c r="AC1444" s="116"/>
      <c r="AD1444" s="116"/>
      <c r="AE1444" s="116"/>
      <c r="AF1444" s="116"/>
      <c r="AG1444" s="116"/>
      <c r="AH1444" s="116"/>
    </row>
    <row r="1445" spans="1:34" x14ac:dyDescent="0.3">
      <c r="A1445" s="126"/>
      <c r="B1445" s="126"/>
      <c r="C1445" s="126"/>
      <c r="D1445" s="126"/>
      <c r="E1445" s="117"/>
      <c r="F1445" s="117"/>
      <c r="G1445" s="117"/>
      <c r="H1445" s="117"/>
      <c r="I1445" s="117"/>
      <c r="J1445" s="117"/>
      <c r="K1445" s="117"/>
      <c r="L1445" s="117"/>
      <c r="M1445" s="116"/>
      <c r="N1445" s="116"/>
      <c r="O1445" s="116"/>
      <c r="P1445" s="116"/>
      <c r="Q1445" s="116"/>
      <c r="R1445" s="116"/>
      <c r="S1445" s="116"/>
      <c r="T1445" s="116"/>
      <c r="U1445" s="116"/>
      <c r="V1445" s="116"/>
      <c r="W1445" s="116"/>
      <c r="X1445" s="116"/>
      <c r="Y1445" s="116"/>
      <c r="Z1445" s="116"/>
      <c r="AA1445" s="116"/>
      <c r="AB1445" s="116"/>
      <c r="AC1445" s="116"/>
      <c r="AD1445" s="116"/>
      <c r="AE1445" s="116"/>
      <c r="AF1445" s="116"/>
      <c r="AG1445" s="116"/>
      <c r="AH1445" s="116"/>
    </row>
    <row r="1446" spans="1:34" x14ac:dyDescent="0.3">
      <c r="A1446" s="126"/>
      <c r="B1446" s="126"/>
      <c r="C1446" s="126"/>
      <c r="D1446" s="126"/>
      <c r="E1446" s="117"/>
      <c r="F1446" s="117"/>
      <c r="G1446" s="117"/>
      <c r="H1446" s="117"/>
      <c r="I1446" s="117"/>
      <c r="J1446" s="117"/>
      <c r="K1446" s="117"/>
      <c r="L1446" s="117"/>
      <c r="M1446" s="116"/>
      <c r="N1446" s="116"/>
      <c r="O1446" s="116"/>
      <c r="P1446" s="116"/>
      <c r="Q1446" s="116"/>
      <c r="R1446" s="116"/>
      <c r="S1446" s="116"/>
      <c r="T1446" s="116"/>
      <c r="U1446" s="116"/>
      <c r="V1446" s="116"/>
      <c r="W1446" s="116"/>
      <c r="X1446" s="116"/>
      <c r="Y1446" s="116"/>
      <c r="Z1446" s="116"/>
      <c r="AA1446" s="116"/>
      <c r="AB1446" s="116"/>
      <c r="AC1446" s="116"/>
      <c r="AD1446" s="116"/>
      <c r="AE1446" s="116"/>
      <c r="AF1446" s="116"/>
      <c r="AG1446" s="116"/>
      <c r="AH1446" s="116"/>
    </row>
    <row r="1447" spans="1:34" x14ac:dyDescent="0.3">
      <c r="A1447" s="126"/>
      <c r="B1447" s="126"/>
      <c r="C1447" s="126"/>
      <c r="D1447" s="126"/>
      <c r="E1447" s="117"/>
      <c r="F1447" s="117"/>
      <c r="G1447" s="117"/>
      <c r="H1447" s="117"/>
      <c r="I1447" s="117"/>
      <c r="J1447" s="117"/>
      <c r="K1447" s="117"/>
      <c r="L1447" s="117"/>
      <c r="M1447" s="116"/>
      <c r="N1447" s="116"/>
      <c r="O1447" s="116"/>
      <c r="P1447" s="116"/>
      <c r="Q1447" s="116"/>
      <c r="R1447" s="116"/>
      <c r="S1447" s="116"/>
      <c r="T1447" s="116"/>
      <c r="U1447" s="116"/>
      <c r="V1447" s="116"/>
      <c r="W1447" s="116"/>
      <c r="X1447" s="116"/>
      <c r="Y1447" s="116"/>
      <c r="Z1447" s="116"/>
      <c r="AA1447" s="116"/>
      <c r="AB1447" s="116"/>
      <c r="AC1447" s="116"/>
      <c r="AD1447" s="116"/>
      <c r="AE1447" s="116"/>
      <c r="AF1447" s="116"/>
      <c r="AG1447" s="116"/>
      <c r="AH1447" s="116"/>
    </row>
    <row r="1448" spans="1:34" x14ac:dyDescent="0.3">
      <c r="A1448" s="126"/>
      <c r="B1448" s="126"/>
      <c r="C1448" s="126"/>
      <c r="D1448" s="126"/>
      <c r="E1448" s="117"/>
      <c r="F1448" s="117"/>
      <c r="G1448" s="117"/>
      <c r="H1448" s="117"/>
      <c r="I1448" s="117"/>
      <c r="J1448" s="117"/>
      <c r="K1448" s="117"/>
      <c r="L1448" s="117"/>
      <c r="M1448" s="116"/>
      <c r="N1448" s="116"/>
      <c r="O1448" s="116"/>
      <c r="P1448" s="116"/>
      <c r="Q1448" s="116"/>
      <c r="R1448" s="116"/>
      <c r="S1448" s="116"/>
      <c r="T1448" s="116"/>
      <c r="U1448" s="116"/>
      <c r="V1448" s="116"/>
      <c r="W1448" s="116"/>
      <c r="X1448" s="116"/>
      <c r="Y1448" s="116"/>
      <c r="Z1448" s="116"/>
      <c r="AA1448" s="116"/>
      <c r="AB1448" s="116"/>
      <c r="AC1448" s="116"/>
      <c r="AD1448" s="116"/>
      <c r="AE1448" s="116"/>
      <c r="AF1448" s="116"/>
      <c r="AG1448" s="116"/>
      <c r="AH1448" s="116"/>
    </row>
    <row r="1449" spans="1:34" x14ac:dyDescent="0.3">
      <c r="A1449" s="126"/>
      <c r="B1449" s="126"/>
      <c r="C1449" s="126"/>
      <c r="D1449" s="126"/>
      <c r="E1449" s="117"/>
      <c r="F1449" s="117"/>
      <c r="G1449" s="117"/>
      <c r="H1449" s="117"/>
      <c r="I1449" s="117"/>
      <c r="J1449" s="117"/>
      <c r="K1449" s="117"/>
      <c r="L1449" s="117"/>
      <c r="M1449" s="116"/>
      <c r="N1449" s="116"/>
      <c r="O1449" s="116"/>
      <c r="P1449" s="116"/>
      <c r="Q1449" s="116"/>
      <c r="R1449" s="116"/>
      <c r="S1449" s="116"/>
      <c r="T1449" s="116"/>
      <c r="U1449" s="116"/>
      <c r="V1449" s="116"/>
      <c r="W1449" s="116"/>
      <c r="X1449" s="116"/>
      <c r="Y1449" s="116"/>
      <c r="Z1449" s="116"/>
      <c r="AA1449" s="116"/>
      <c r="AB1449" s="116"/>
      <c r="AC1449" s="116"/>
      <c r="AD1449" s="116"/>
      <c r="AE1449" s="116"/>
      <c r="AF1449" s="116"/>
      <c r="AG1449" s="116"/>
      <c r="AH1449" s="116"/>
    </row>
    <row r="1450" spans="1:34" x14ac:dyDescent="0.3">
      <c r="A1450" s="126"/>
      <c r="B1450" s="126"/>
      <c r="C1450" s="126"/>
      <c r="D1450" s="126"/>
      <c r="E1450" s="117"/>
      <c r="F1450" s="117"/>
      <c r="G1450" s="117"/>
      <c r="H1450" s="117"/>
      <c r="I1450" s="117"/>
      <c r="J1450" s="117"/>
      <c r="K1450" s="117"/>
      <c r="L1450" s="117"/>
      <c r="M1450" s="116"/>
      <c r="N1450" s="116"/>
      <c r="O1450" s="116"/>
      <c r="P1450" s="116"/>
      <c r="Q1450" s="116"/>
      <c r="R1450" s="116"/>
      <c r="S1450" s="116"/>
      <c r="T1450" s="116"/>
      <c r="U1450" s="116"/>
      <c r="V1450" s="116"/>
      <c r="W1450" s="116"/>
      <c r="X1450" s="116"/>
      <c r="Y1450" s="116"/>
      <c r="Z1450" s="116"/>
      <c r="AA1450" s="116"/>
      <c r="AB1450" s="116"/>
      <c r="AC1450" s="116"/>
      <c r="AD1450" s="116"/>
      <c r="AE1450" s="116"/>
      <c r="AF1450" s="116"/>
      <c r="AG1450" s="116"/>
      <c r="AH1450" s="116"/>
    </row>
    <row r="1451" spans="1:34" x14ac:dyDescent="0.3">
      <c r="A1451" s="126"/>
      <c r="B1451" s="126"/>
      <c r="C1451" s="126"/>
      <c r="D1451" s="126"/>
      <c r="E1451" s="117"/>
      <c r="F1451" s="117"/>
      <c r="G1451" s="117"/>
      <c r="H1451" s="117"/>
      <c r="I1451" s="117"/>
      <c r="J1451" s="117"/>
      <c r="K1451" s="117"/>
      <c r="L1451" s="117"/>
      <c r="M1451" s="116"/>
      <c r="N1451" s="116"/>
      <c r="O1451" s="116"/>
      <c r="P1451" s="116"/>
      <c r="Q1451" s="116"/>
      <c r="R1451" s="116"/>
      <c r="S1451" s="116"/>
      <c r="T1451" s="116"/>
      <c r="U1451" s="116"/>
      <c r="V1451" s="116"/>
      <c r="W1451" s="116"/>
      <c r="X1451" s="116"/>
      <c r="Y1451" s="116"/>
      <c r="Z1451" s="116"/>
      <c r="AA1451" s="116"/>
      <c r="AB1451" s="116"/>
      <c r="AC1451" s="116"/>
      <c r="AD1451" s="116"/>
      <c r="AE1451" s="116"/>
      <c r="AF1451" s="116"/>
      <c r="AG1451" s="116"/>
      <c r="AH1451" s="116"/>
    </row>
    <row r="1452" spans="1:34" x14ac:dyDescent="0.3">
      <c r="A1452" s="126"/>
      <c r="B1452" s="126"/>
      <c r="C1452" s="126"/>
      <c r="D1452" s="126"/>
      <c r="E1452" s="117"/>
      <c r="F1452" s="117"/>
      <c r="G1452" s="117"/>
      <c r="H1452" s="117"/>
      <c r="I1452" s="117"/>
      <c r="J1452" s="117"/>
      <c r="K1452" s="117"/>
      <c r="L1452" s="117"/>
      <c r="M1452" s="116"/>
      <c r="N1452" s="116"/>
      <c r="O1452" s="116"/>
      <c r="P1452" s="116"/>
      <c r="Q1452" s="116"/>
      <c r="R1452" s="116"/>
      <c r="S1452" s="116"/>
      <c r="T1452" s="116"/>
      <c r="U1452" s="116"/>
      <c r="V1452" s="116"/>
      <c r="W1452" s="116"/>
      <c r="X1452" s="116"/>
      <c r="Y1452" s="116"/>
      <c r="Z1452" s="116"/>
      <c r="AA1452" s="116"/>
      <c r="AB1452" s="116"/>
      <c r="AC1452" s="116"/>
      <c r="AD1452" s="116"/>
      <c r="AE1452" s="116"/>
      <c r="AF1452" s="116"/>
      <c r="AG1452" s="116"/>
      <c r="AH1452" s="116"/>
    </row>
    <row r="1453" spans="1:34" x14ac:dyDescent="0.3">
      <c r="A1453" s="126"/>
      <c r="B1453" s="126"/>
      <c r="C1453" s="126"/>
      <c r="D1453" s="126"/>
      <c r="E1453" s="117"/>
      <c r="F1453" s="117"/>
      <c r="G1453" s="117"/>
      <c r="H1453" s="117"/>
      <c r="I1453" s="117"/>
      <c r="J1453" s="117"/>
      <c r="K1453" s="117"/>
      <c r="L1453" s="117"/>
      <c r="M1453" s="116"/>
      <c r="N1453" s="116"/>
      <c r="O1453" s="116"/>
      <c r="P1453" s="116"/>
      <c r="Q1453" s="116"/>
      <c r="R1453" s="116"/>
      <c r="S1453" s="116"/>
      <c r="T1453" s="116"/>
      <c r="U1453" s="116"/>
      <c r="V1453" s="116"/>
      <c r="W1453" s="116"/>
      <c r="X1453" s="116"/>
      <c r="Y1453" s="116"/>
      <c r="Z1453" s="116"/>
      <c r="AA1453" s="116"/>
      <c r="AB1453" s="116"/>
      <c r="AC1453" s="116"/>
      <c r="AD1453" s="116"/>
      <c r="AE1453" s="116"/>
      <c r="AF1453" s="116"/>
      <c r="AG1453" s="116"/>
      <c r="AH1453" s="116"/>
    </row>
    <row r="1454" spans="1:34" x14ac:dyDescent="0.3">
      <c r="A1454" s="126"/>
      <c r="B1454" s="126"/>
      <c r="C1454" s="126"/>
      <c r="D1454" s="126"/>
      <c r="E1454" s="117"/>
      <c r="F1454" s="117"/>
      <c r="G1454" s="117"/>
      <c r="H1454" s="117"/>
      <c r="I1454" s="117"/>
      <c r="J1454" s="117"/>
      <c r="K1454" s="117"/>
      <c r="L1454" s="117"/>
      <c r="M1454" s="116"/>
      <c r="N1454" s="116"/>
      <c r="O1454" s="116"/>
      <c r="P1454" s="116"/>
      <c r="Q1454" s="116"/>
      <c r="R1454" s="116"/>
      <c r="S1454" s="116"/>
      <c r="T1454" s="116"/>
      <c r="U1454" s="116"/>
      <c r="V1454" s="116"/>
      <c r="W1454" s="116"/>
      <c r="X1454" s="116"/>
      <c r="Y1454" s="116"/>
      <c r="Z1454" s="116"/>
      <c r="AA1454" s="116"/>
      <c r="AB1454" s="116"/>
      <c r="AC1454" s="116"/>
      <c r="AD1454" s="116"/>
      <c r="AE1454" s="116"/>
      <c r="AF1454" s="116"/>
      <c r="AG1454" s="116"/>
      <c r="AH1454" s="116"/>
    </row>
    <row r="1455" spans="1:34" x14ac:dyDescent="0.3">
      <c r="A1455" s="126"/>
      <c r="B1455" s="126"/>
      <c r="C1455" s="126"/>
      <c r="D1455" s="126"/>
      <c r="E1455" s="117"/>
      <c r="F1455" s="117"/>
      <c r="G1455" s="117"/>
      <c r="H1455" s="117"/>
      <c r="I1455" s="117"/>
      <c r="J1455" s="117"/>
      <c r="K1455" s="117"/>
      <c r="L1455" s="117"/>
      <c r="M1455" s="116"/>
      <c r="N1455" s="116"/>
      <c r="O1455" s="116"/>
      <c r="P1455" s="116"/>
      <c r="Q1455" s="116"/>
      <c r="R1455" s="116"/>
      <c r="S1455" s="116"/>
      <c r="T1455" s="116"/>
      <c r="U1455" s="116"/>
      <c r="V1455" s="116"/>
      <c r="W1455" s="116"/>
      <c r="X1455" s="116"/>
      <c r="Y1455" s="116"/>
      <c r="Z1455" s="116"/>
      <c r="AA1455" s="116"/>
      <c r="AB1455" s="116"/>
      <c r="AC1455" s="116"/>
      <c r="AD1455" s="116"/>
      <c r="AE1455" s="116"/>
      <c r="AF1455" s="116"/>
      <c r="AG1455" s="116"/>
      <c r="AH1455" s="116"/>
    </row>
    <row r="1456" spans="1:34" x14ac:dyDescent="0.3">
      <c r="A1456" s="126"/>
      <c r="B1456" s="126"/>
      <c r="C1456" s="126"/>
      <c r="D1456" s="126"/>
      <c r="E1456" s="117"/>
      <c r="F1456" s="117"/>
      <c r="G1456" s="117"/>
      <c r="H1456" s="117"/>
      <c r="I1456" s="117"/>
      <c r="J1456" s="117"/>
      <c r="K1456" s="117"/>
      <c r="L1456" s="117"/>
      <c r="M1456" s="116"/>
      <c r="N1456" s="116"/>
      <c r="O1456" s="116"/>
      <c r="P1456" s="116"/>
      <c r="Q1456" s="116"/>
      <c r="R1456" s="116"/>
      <c r="S1456" s="116"/>
      <c r="T1456" s="116"/>
      <c r="U1456" s="116"/>
      <c r="V1456" s="116"/>
      <c r="W1456" s="116"/>
      <c r="X1456" s="116"/>
      <c r="Y1456" s="116"/>
      <c r="Z1456" s="116"/>
      <c r="AA1456" s="116"/>
      <c r="AB1456" s="116"/>
      <c r="AC1456" s="116"/>
      <c r="AD1456" s="116"/>
      <c r="AE1456" s="116"/>
      <c r="AF1456" s="116"/>
      <c r="AG1456" s="116"/>
      <c r="AH1456" s="116"/>
    </row>
    <row r="1457" spans="1:34" x14ac:dyDescent="0.3">
      <c r="A1457" s="126"/>
      <c r="B1457" s="126"/>
      <c r="C1457" s="126"/>
      <c r="D1457" s="126"/>
      <c r="E1457" s="117"/>
      <c r="F1457" s="117"/>
      <c r="G1457" s="117"/>
      <c r="H1457" s="117"/>
      <c r="I1457" s="117"/>
      <c r="J1457" s="117"/>
      <c r="K1457" s="117"/>
      <c r="L1457" s="117"/>
      <c r="M1457" s="116"/>
      <c r="N1457" s="116"/>
      <c r="O1457" s="116"/>
      <c r="P1457" s="116"/>
      <c r="Q1457" s="116"/>
      <c r="R1457" s="116"/>
      <c r="S1457" s="116"/>
      <c r="T1457" s="116"/>
      <c r="U1457" s="116"/>
      <c r="V1457" s="116"/>
      <c r="W1457" s="116"/>
      <c r="X1457" s="116"/>
      <c r="Y1457" s="116"/>
      <c r="Z1457" s="116"/>
      <c r="AA1457" s="116"/>
      <c r="AB1457" s="116"/>
      <c r="AC1457" s="116"/>
      <c r="AD1457" s="116"/>
      <c r="AE1457" s="116"/>
      <c r="AF1457" s="116"/>
      <c r="AG1457" s="116"/>
      <c r="AH1457" s="116"/>
    </row>
    <row r="1458" spans="1:34" x14ac:dyDescent="0.3">
      <c r="A1458" s="126"/>
      <c r="B1458" s="126"/>
      <c r="C1458" s="126"/>
      <c r="D1458" s="126"/>
      <c r="E1458" s="117"/>
      <c r="F1458" s="117"/>
      <c r="G1458" s="117"/>
      <c r="H1458" s="117"/>
      <c r="I1458" s="117"/>
      <c r="J1458" s="117"/>
      <c r="K1458" s="117"/>
      <c r="L1458" s="117"/>
      <c r="M1458" s="116"/>
      <c r="N1458" s="116"/>
      <c r="O1458" s="116"/>
      <c r="P1458" s="116"/>
      <c r="Q1458" s="116"/>
      <c r="R1458" s="116"/>
      <c r="S1458" s="116"/>
      <c r="T1458" s="116"/>
      <c r="U1458" s="116"/>
      <c r="V1458" s="116"/>
      <c r="W1458" s="116"/>
      <c r="X1458" s="116"/>
      <c r="Y1458" s="116"/>
      <c r="Z1458" s="116"/>
      <c r="AA1458" s="116"/>
      <c r="AB1458" s="116"/>
      <c r="AC1458" s="116"/>
      <c r="AD1458" s="116"/>
      <c r="AE1458" s="116"/>
      <c r="AF1458" s="116"/>
      <c r="AG1458" s="116"/>
      <c r="AH1458" s="116"/>
    </row>
    <row r="1459" spans="1:34" x14ac:dyDescent="0.3">
      <c r="A1459" s="126"/>
      <c r="B1459" s="126"/>
      <c r="C1459" s="126"/>
      <c r="D1459" s="126"/>
      <c r="E1459" s="117"/>
      <c r="F1459" s="117"/>
      <c r="G1459" s="117"/>
      <c r="H1459" s="117"/>
      <c r="I1459" s="117"/>
      <c r="J1459" s="117"/>
      <c r="K1459" s="117"/>
      <c r="L1459" s="117"/>
      <c r="M1459" s="116"/>
      <c r="N1459" s="116"/>
      <c r="O1459" s="116"/>
      <c r="P1459" s="116"/>
      <c r="Q1459" s="116"/>
      <c r="R1459" s="116"/>
      <c r="S1459" s="116"/>
      <c r="T1459" s="116"/>
      <c r="U1459" s="116"/>
      <c r="V1459" s="116"/>
      <c r="W1459" s="116"/>
      <c r="X1459" s="116"/>
      <c r="Y1459" s="116"/>
      <c r="Z1459" s="116"/>
      <c r="AA1459" s="116"/>
      <c r="AB1459" s="116"/>
      <c r="AC1459" s="116"/>
      <c r="AD1459" s="116"/>
      <c r="AE1459" s="116"/>
      <c r="AF1459" s="116"/>
      <c r="AG1459" s="116"/>
      <c r="AH1459" s="116"/>
    </row>
    <row r="1460" spans="1:34" x14ac:dyDescent="0.3">
      <c r="A1460" s="126"/>
      <c r="B1460" s="126"/>
      <c r="C1460" s="126"/>
      <c r="D1460" s="126"/>
      <c r="E1460" s="117"/>
      <c r="F1460" s="117"/>
      <c r="G1460" s="117"/>
      <c r="H1460" s="117"/>
      <c r="I1460" s="117"/>
      <c r="J1460" s="117"/>
      <c r="K1460" s="117"/>
      <c r="L1460" s="117"/>
      <c r="M1460" s="116"/>
      <c r="N1460" s="116"/>
      <c r="O1460" s="116"/>
      <c r="P1460" s="116"/>
      <c r="Q1460" s="116"/>
      <c r="R1460" s="116"/>
      <c r="S1460" s="116"/>
      <c r="T1460" s="116"/>
      <c r="U1460" s="116"/>
      <c r="V1460" s="116"/>
      <c r="W1460" s="116"/>
      <c r="X1460" s="116"/>
      <c r="Y1460" s="116"/>
      <c r="Z1460" s="116"/>
      <c r="AA1460" s="116"/>
      <c r="AB1460" s="116"/>
      <c r="AC1460" s="116"/>
      <c r="AD1460" s="116"/>
      <c r="AE1460" s="116"/>
      <c r="AF1460" s="116"/>
      <c r="AG1460" s="116"/>
      <c r="AH1460" s="116"/>
    </row>
    <row r="1461" spans="1:34" x14ac:dyDescent="0.3">
      <c r="A1461" s="126"/>
      <c r="B1461" s="126"/>
      <c r="C1461" s="126"/>
      <c r="D1461" s="126"/>
      <c r="E1461" s="117"/>
      <c r="F1461" s="117"/>
      <c r="G1461" s="117"/>
      <c r="H1461" s="117"/>
      <c r="I1461" s="117"/>
      <c r="J1461" s="117"/>
      <c r="K1461" s="117"/>
      <c r="L1461" s="117"/>
      <c r="M1461" s="116"/>
      <c r="N1461" s="116"/>
      <c r="O1461" s="116"/>
      <c r="P1461" s="116"/>
      <c r="Q1461" s="116"/>
      <c r="R1461" s="116"/>
      <c r="S1461" s="116"/>
      <c r="T1461" s="116"/>
      <c r="U1461" s="116"/>
      <c r="V1461" s="116"/>
      <c r="W1461" s="116"/>
      <c r="X1461" s="116"/>
      <c r="Y1461" s="116"/>
      <c r="Z1461" s="116"/>
      <c r="AA1461" s="116"/>
      <c r="AB1461" s="116"/>
      <c r="AC1461" s="116"/>
      <c r="AD1461" s="116"/>
      <c r="AE1461" s="116"/>
      <c r="AF1461" s="116"/>
      <c r="AG1461" s="116"/>
      <c r="AH1461" s="116"/>
    </row>
    <row r="1462" spans="1:34" x14ac:dyDescent="0.3">
      <c r="A1462" s="126"/>
      <c r="B1462" s="126"/>
      <c r="C1462" s="126"/>
      <c r="D1462" s="126"/>
      <c r="E1462" s="117"/>
      <c r="F1462" s="117"/>
      <c r="G1462" s="117"/>
      <c r="H1462" s="117"/>
      <c r="I1462" s="117"/>
      <c r="J1462" s="117"/>
      <c r="K1462" s="117"/>
      <c r="L1462" s="117"/>
      <c r="M1462" s="116"/>
      <c r="N1462" s="116"/>
      <c r="O1462" s="116"/>
      <c r="P1462" s="116"/>
      <c r="Q1462" s="116"/>
      <c r="R1462" s="116"/>
      <c r="S1462" s="116"/>
      <c r="T1462" s="116"/>
      <c r="U1462" s="116"/>
      <c r="V1462" s="116"/>
      <c r="W1462" s="116"/>
      <c r="X1462" s="116"/>
      <c r="Y1462" s="116"/>
      <c r="Z1462" s="116"/>
      <c r="AA1462" s="116"/>
      <c r="AB1462" s="116"/>
      <c r="AC1462" s="116"/>
      <c r="AD1462" s="116"/>
      <c r="AE1462" s="116"/>
      <c r="AF1462" s="116"/>
      <c r="AG1462" s="116"/>
      <c r="AH1462" s="116"/>
    </row>
    <row r="1463" spans="1:34" x14ac:dyDescent="0.3">
      <c r="A1463" s="126"/>
      <c r="B1463" s="126"/>
      <c r="C1463" s="126"/>
      <c r="D1463" s="126"/>
      <c r="E1463" s="117"/>
      <c r="F1463" s="117"/>
      <c r="G1463" s="117"/>
      <c r="H1463" s="117"/>
      <c r="I1463" s="117"/>
      <c r="J1463" s="117"/>
      <c r="K1463" s="117"/>
      <c r="L1463" s="117"/>
      <c r="M1463" s="116"/>
      <c r="N1463" s="116"/>
      <c r="O1463" s="116"/>
      <c r="P1463" s="116"/>
      <c r="Q1463" s="116"/>
      <c r="R1463" s="116"/>
      <c r="S1463" s="116"/>
      <c r="T1463" s="116"/>
      <c r="U1463" s="116"/>
      <c r="V1463" s="116"/>
      <c r="W1463" s="116"/>
      <c r="X1463" s="116"/>
      <c r="Y1463" s="116"/>
      <c r="Z1463" s="116"/>
      <c r="AA1463" s="116"/>
      <c r="AB1463" s="116"/>
      <c r="AC1463" s="116"/>
      <c r="AD1463" s="116"/>
      <c r="AE1463" s="116"/>
      <c r="AF1463" s="116"/>
      <c r="AG1463" s="116"/>
      <c r="AH1463" s="116"/>
    </row>
    <row r="1464" spans="1:34" x14ac:dyDescent="0.3">
      <c r="A1464" s="126"/>
      <c r="B1464" s="126"/>
      <c r="C1464" s="126"/>
      <c r="D1464" s="126"/>
      <c r="E1464" s="117"/>
      <c r="F1464" s="117"/>
      <c r="G1464" s="117"/>
      <c r="H1464" s="117"/>
      <c r="I1464" s="117"/>
      <c r="J1464" s="117"/>
      <c r="K1464" s="117"/>
      <c r="L1464" s="117"/>
      <c r="M1464" s="116"/>
      <c r="N1464" s="116"/>
      <c r="O1464" s="116"/>
      <c r="P1464" s="116"/>
      <c r="Q1464" s="116"/>
      <c r="R1464" s="116"/>
      <c r="S1464" s="116"/>
      <c r="T1464" s="116"/>
      <c r="U1464" s="116"/>
      <c r="V1464" s="116"/>
      <c r="W1464" s="116"/>
      <c r="X1464" s="116"/>
      <c r="Y1464" s="116"/>
      <c r="Z1464" s="116"/>
      <c r="AA1464" s="116"/>
      <c r="AB1464" s="116"/>
      <c r="AC1464" s="116"/>
      <c r="AD1464" s="116"/>
      <c r="AE1464" s="116"/>
      <c r="AF1464" s="116"/>
      <c r="AG1464" s="116"/>
      <c r="AH1464" s="116"/>
    </row>
    <row r="1465" spans="1:34" x14ac:dyDescent="0.3">
      <c r="A1465" s="126"/>
      <c r="B1465" s="126"/>
      <c r="C1465" s="126"/>
      <c r="D1465" s="126"/>
      <c r="E1465" s="117"/>
      <c r="F1465" s="117"/>
      <c r="G1465" s="117"/>
      <c r="H1465" s="117"/>
      <c r="I1465" s="117"/>
      <c r="J1465" s="117"/>
      <c r="K1465" s="117"/>
      <c r="L1465" s="117"/>
      <c r="M1465" s="116"/>
      <c r="N1465" s="116"/>
      <c r="O1465" s="116"/>
      <c r="P1465" s="116"/>
      <c r="Q1465" s="116"/>
      <c r="R1465" s="116"/>
      <c r="S1465" s="116"/>
      <c r="T1465" s="116"/>
      <c r="U1465" s="116"/>
      <c r="V1465" s="116"/>
      <c r="W1465" s="116"/>
      <c r="X1465" s="116"/>
      <c r="Y1465" s="116"/>
      <c r="Z1465" s="116"/>
      <c r="AA1465" s="116"/>
      <c r="AB1465" s="116"/>
      <c r="AC1465" s="116"/>
      <c r="AD1465" s="116"/>
      <c r="AE1465" s="116"/>
      <c r="AF1465" s="116"/>
      <c r="AG1465" s="116"/>
      <c r="AH1465" s="116"/>
    </row>
    <row r="1466" spans="1:34" x14ac:dyDescent="0.3">
      <c r="A1466" s="126"/>
      <c r="B1466" s="126"/>
      <c r="C1466" s="126"/>
      <c r="D1466" s="126"/>
      <c r="E1466" s="117"/>
      <c r="F1466" s="117"/>
      <c r="G1466" s="117"/>
      <c r="H1466" s="117"/>
      <c r="I1466" s="117"/>
      <c r="J1466" s="117"/>
      <c r="K1466" s="117"/>
      <c r="L1466" s="117"/>
      <c r="M1466" s="116"/>
      <c r="N1466" s="116"/>
      <c r="O1466" s="116"/>
      <c r="P1466" s="116"/>
      <c r="Q1466" s="116"/>
      <c r="R1466" s="116"/>
      <c r="S1466" s="116"/>
      <c r="T1466" s="116"/>
      <c r="U1466" s="116"/>
      <c r="V1466" s="116"/>
      <c r="W1466" s="116"/>
      <c r="X1466" s="116"/>
      <c r="Y1466" s="116"/>
      <c r="Z1466" s="116"/>
      <c r="AA1466" s="116"/>
      <c r="AB1466" s="116"/>
      <c r="AC1466" s="116"/>
      <c r="AD1466" s="116"/>
      <c r="AE1466" s="116"/>
      <c r="AF1466" s="116"/>
      <c r="AG1466" s="116"/>
      <c r="AH1466" s="116"/>
    </row>
    <row r="1467" spans="1:34" x14ac:dyDescent="0.3">
      <c r="A1467" s="126"/>
      <c r="B1467" s="126"/>
      <c r="C1467" s="126"/>
      <c r="D1467" s="126"/>
      <c r="E1467" s="117"/>
      <c r="F1467" s="117"/>
      <c r="G1467" s="117"/>
      <c r="H1467" s="117"/>
      <c r="I1467" s="117"/>
      <c r="J1467" s="117"/>
      <c r="K1467" s="117"/>
      <c r="L1467" s="117"/>
      <c r="M1467" s="116"/>
      <c r="N1467" s="116"/>
      <c r="O1467" s="116"/>
      <c r="P1467" s="116"/>
      <c r="Q1467" s="116"/>
      <c r="R1467" s="116"/>
      <c r="S1467" s="116"/>
      <c r="T1467" s="116"/>
      <c r="U1467" s="116"/>
      <c r="V1467" s="116"/>
      <c r="W1467" s="116"/>
      <c r="X1467" s="116"/>
      <c r="Y1467" s="116"/>
      <c r="Z1467" s="116"/>
      <c r="AA1467" s="116"/>
      <c r="AB1467" s="116"/>
      <c r="AC1467" s="116"/>
      <c r="AD1467" s="116"/>
      <c r="AE1467" s="116"/>
      <c r="AF1467" s="116"/>
      <c r="AG1467" s="116"/>
      <c r="AH1467" s="116"/>
    </row>
    <row r="1468" spans="1:34" x14ac:dyDescent="0.3">
      <c r="A1468" s="126"/>
      <c r="B1468" s="126"/>
      <c r="C1468" s="126"/>
      <c r="D1468" s="126"/>
      <c r="E1468" s="117"/>
      <c r="F1468" s="117"/>
      <c r="G1468" s="117"/>
      <c r="H1468" s="117"/>
      <c r="I1468" s="117"/>
      <c r="J1468" s="117"/>
      <c r="K1468" s="117"/>
      <c r="L1468" s="117"/>
      <c r="M1468" s="116"/>
      <c r="N1468" s="116"/>
      <c r="O1468" s="116"/>
      <c r="P1468" s="116"/>
      <c r="Q1468" s="116"/>
      <c r="R1468" s="116"/>
      <c r="S1468" s="116"/>
      <c r="T1468" s="116"/>
      <c r="U1468" s="116"/>
      <c r="V1468" s="116"/>
      <c r="W1468" s="116"/>
      <c r="X1468" s="116"/>
      <c r="Y1468" s="116"/>
      <c r="Z1468" s="116"/>
      <c r="AA1468" s="116"/>
      <c r="AB1468" s="116"/>
      <c r="AC1468" s="116"/>
      <c r="AD1468" s="116"/>
      <c r="AE1468" s="116"/>
      <c r="AF1468" s="116"/>
      <c r="AG1468" s="116"/>
      <c r="AH1468" s="116"/>
    </row>
    <row r="1469" spans="1:34" x14ac:dyDescent="0.3">
      <c r="A1469" s="126"/>
      <c r="B1469" s="126"/>
      <c r="C1469" s="126"/>
      <c r="D1469" s="126"/>
      <c r="E1469" s="117"/>
      <c r="F1469" s="117"/>
      <c r="G1469" s="117"/>
      <c r="H1469" s="117"/>
      <c r="I1469" s="117"/>
      <c r="J1469" s="117"/>
      <c r="K1469" s="117"/>
      <c r="L1469" s="117"/>
      <c r="M1469" s="116"/>
      <c r="N1469" s="116"/>
      <c r="O1469" s="116"/>
      <c r="P1469" s="116"/>
      <c r="Q1469" s="116"/>
      <c r="R1469" s="116"/>
      <c r="S1469" s="116"/>
      <c r="T1469" s="116"/>
      <c r="U1469" s="116"/>
      <c r="V1469" s="116"/>
      <c r="W1469" s="116"/>
      <c r="X1469" s="116"/>
      <c r="Y1469" s="116"/>
      <c r="Z1469" s="116"/>
      <c r="AA1469" s="116"/>
      <c r="AB1469" s="116"/>
      <c r="AC1469" s="116"/>
      <c r="AD1469" s="116"/>
      <c r="AE1469" s="116"/>
      <c r="AF1469" s="116"/>
      <c r="AG1469" s="116"/>
      <c r="AH1469" s="116"/>
    </row>
    <row r="1470" spans="1:34" x14ac:dyDescent="0.3">
      <c r="A1470" s="126"/>
      <c r="B1470" s="126"/>
      <c r="C1470" s="126"/>
      <c r="D1470" s="126"/>
      <c r="E1470" s="117"/>
      <c r="F1470" s="117"/>
      <c r="G1470" s="117"/>
      <c r="H1470" s="117"/>
      <c r="I1470" s="117"/>
      <c r="J1470" s="117"/>
      <c r="K1470" s="117"/>
      <c r="L1470" s="117"/>
      <c r="M1470" s="116"/>
      <c r="N1470" s="116"/>
      <c r="O1470" s="116"/>
      <c r="P1470" s="116"/>
      <c r="Q1470" s="116"/>
      <c r="R1470" s="116"/>
      <c r="S1470" s="116"/>
      <c r="T1470" s="116"/>
      <c r="U1470" s="116"/>
      <c r="V1470" s="116"/>
      <c r="W1470" s="116"/>
      <c r="X1470" s="116"/>
      <c r="Y1470" s="116"/>
      <c r="Z1470" s="116"/>
      <c r="AA1470" s="116"/>
      <c r="AB1470" s="116"/>
      <c r="AC1470" s="116"/>
      <c r="AD1470" s="116"/>
      <c r="AE1470" s="116"/>
      <c r="AF1470" s="116"/>
      <c r="AG1470" s="116"/>
      <c r="AH1470" s="116"/>
    </row>
    <row r="1471" spans="1:34" x14ac:dyDescent="0.3">
      <c r="A1471" s="126"/>
      <c r="B1471" s="126"/>
      <c r="C1471" s="126"/>
      <c r="D1471" s="126"/>
      <c r="E1471" s="117"/>
      <c r="F1471" s="117"/>
      <c r="G1471" s="117"/>
      <c r="H1471" s="117"/>
      <c r="I1471" s="117"/>
      <c r="J1471" s="117"/>
      <c r="K1471" s="117"/>
      <c r="L1471" s="117"/>
      <c r="M1471" s="116"/>
      <c r="N1471" s="116"/>
      <c r="O1471" s="116"/>
      <c r="P1471" s="116"/>
      <c r="Q1471" s="116"/>
      <c r="R1471" s="116"/>
      <c r="S1471" s="116"/>
      <c r="T1471" s="116"/>
      <c r="U1471" s="116"/>
      <c r="V1471" s="116"/>
      <c r="W1471" s="116"/>
      <c r="X1471" s="116"/>
      <c r="Y1471" s="116"/>
      <c r="Z1471" s="116"/>
      <c r="AA1471" s="116"/>
      <c r="AB1471" s="116"/>
      <c r="AC1471" s="116"/>
      <c r="AD1471" s="116"/>
      <c r="AE1471" s="116"/>
      <c r="AF1471" s="116"/>
      <c r="AG1471" s="116"/>
      <c r="AH1471" s="116"/>
    </row>
    <row r="1472" spans="1:34" x14ac:dyDescent="0.3">
      <c r="A1472" s="126"/>
      <c r="B1472" s="126"/>
      <c r="C1472" s="126"/>
      <c r="D1472" s="126"/>
      <c r="E1472" s="117"/>
      <c r="F1472" s="117"/>
      <c r="G1472" s="117"/>
      <c r="H1472" s="117"/>
      <c r="I1472" s="117"/>
      <c r="J1472" s="117"/>
      <c r="K1472" s="117"/>
      <c r="L1472" s="117"/>
      <c r="M1472" s="116"/>
      <c r="N1472" s="116"/>
      <c r="O1472" s="116"/>
      <c r="P1472" s="116"/>
      <c r="Q1472" s="116"/>
      <c r="R1472" s="116"/>
      <c r="S1472" s="116"/>
      <c r="T1472" s="116"/>
      <c r="U1472" s="116"/>
      <c r="V1472" s="116"/>
      <c r="W1472" s="116"/>
      <c r="X1472" s="116"/>
      <c r="Y1472" s="116"/>
      <c r="Z1472" s="116"/>
      <c r="AA1472" s="116"/>
      <c r="AB1472" s="116"/>
      <c r="AC1472" s="116"/>
      <c r="AD1472" s="116"/>
      <c r="AE1472" s="116"/>
      <c r="AF1472" s="116"/>
      <c r="AG1472" s="116"/>
      <c r="AH1472" s="116"/>
    </row>
    <row r="1473" spans="1:34" x14ac:dyDescent="0.3">
      <c r="A1473" s="126"/>
      <c r="B1473" s="126"/>
      <c r="C1473" s="126"/>
      <c r="D1473" s="126"/>
      <c r="E1473" s="117"/>
      <c r="F1473" s="117"/>
      <c r="G1473" s="117"/>
      <c r="H1473" s="117"/>
      <c r="I1473" s="117"/>
      <c r="J1473" s="117"/>
      <c r="K1473" s="117"/>
      <c r="L1473" s="117"/>
      <c r="M1473" s="116"/>
      <c r="N1473" s="116"/>
      <c r="O1473" s="116"/>
      <c r="P1473" s="116"/>
      <c r="Q1473" s="116"/>
      <c r="R1473" s="116"/>
      <c r="S1473" s="116"/>
      <c r="T1473" s="116"/>
      <c r="U1473" s="116"/>
      <c r="V1473" s="116"/>
      <c r="W1473" s="116"/>
      <c r="X1473" s="116"/>
      <c r="Y1473" s="116"/>
      <c r="Z1473" s="116"/>
      <c r="AA1473" s="116"/>
      <c r="AB1473" s="116"/>
      <c r="AC1473" s="116"/>
      <c r="AD1473" s="116"/>
      <c r="AE1473" s="116"/>
      <c r="AF1473" s="116"/>
      <c r="AG1473" s="116"/>
      <c r="AH1473" s="116"/>
    </row>
    <row r="1474" spans="1:34" x14ac:dyDescent="0.3">
      <c r="A1474" s="126"/>
      <c r="B1474" s="126"/>
      <c r="C1474" s="126"/>
      <c r="D1474" s="126"/>
      <c r="E1474" s="117"/>
      <c r="F1474" s="117"/>
      <c r="G1474" s="117"/>
      <c r="H1474" s="117"/>
      <c r="I1474" s="117"/>
      <c r="J1474" s="117"/>
      <c r="K1474" s="117"/>
      <c r="L1474" s="117"/>
      <c r="M1474" s="116"/>
      <c r="N1474" s="116"/>
      <c r="O1474" s="116"/>
      <c r="P1474" s="116"/>
      <c r="Q1474" s="116"/>
      <c r="R1474" s="116"/>
      <c r="S1474" s="116"/>
      <c r="T1474" s="116"/>
      <c r="U1474" s="116"/>
      <c r="V1474" s="116"/>
      <c r="W1474" s="116"/>
      <c r="X1474" s="116"/>
      <c r="Y1474" s="116"/>
      <c r="Z1474" s="116"/>
      <c r="AA1474" s="116"/>
      <c r="AB1474" s="116"/>
      <c r="AC1474" s="116"/>
      <c r="AD1474" s="116"/>
      <c r="AE1474" s="116"/>
      <c r="AF1474" s="116"/>
      <c r="AG1474" s="116"/>
      <c r="AH1474" s="116"/>
    </row>
    <row r="1475" spans="1:34" x14ac:dyDescent="0.3">
      <c r="A1475" s="126"/>
      <c r="B1475" s="126"/>
      <c r="C1475" s="126"/>
      <c r="D1475" s="126"/>
      <c r="E1475" s="117"/>
      <c r="F1475" s="117"/>
      <c r="G1475" s="117"/>
      <c r="H1475" s="117"/>
      <c r="I1475" s="117"/>
      <c r="J1475" s="117"/>
      <c r="K1475" s="117"/>
      <c r="L1475" s="117"/>
      <c r="M1475" s="116"/>
      <c r="N1475" s="116"/>
      <c r="O1475" s="116"/>
      <c r="P1475" s="116"/>
      <c r="Q1475" s="116"/>
      <c r="R1475" s="116"/>
      <c r="S1475" s="116"/>
      <c r="T1475" s="116"/>
      <c r="U1475" s="116"/>
      <c r="V1475" s="116"/>
      <c r="W1475" s="116"/>
      <c r="X1475" s="116"/>
      <c r="Y1475" s="116"/>
      <c r="Z1475" s="116"/>
      <c r="AA1475" s="116"/>
      <c r="AB1475" s="116"/>
      <c r="AC1475" s="116"/>
      <c r="AD1475" s="116"/>
      <c r="AE1475" s="116"/>
      <c r="AF1475" s="116"/>
      <c r="AG1475" s="116"/>
      <c r="AH1475" s="116"/>
    </row>
    <row r="1476" spans="1:34" x14ac:dyDescent="0.3">
      <c r="A1476" s="126"/>
      <c r="B1476" s="126"/>
      <c r="C1476" s="126"/>
      <c r="D1476" s="126"/>
      <c r="E1476" s="117"/>
      <c r="F1476" s="117"/>
      <c r="G1476" s="117"/>
      <c r="H1476" s="117"/>
      <c r="I1476" s="117"/>
      <c r="J1476" s="117"/>
      <c r="K1476" s="117"/>
      <c r="L1476" s="117"/>
      <c r="M1476" s="116"/>
      <c r="N1476" s="116"/>
      <c r="O1476" s="116"/>
      <c r="P1476" s="116"/>
      <c r="Q1476" s="116"/>
      <c r="R1476" s="116"/>
      <c r="S1476" s="116"/>
      <c r="T1476" s="116"/>
      <c r="U1476" s="116"/>
      <c r="V1476" s="116"/>
      <c r="W1476" s="116"/>
      <c r="X1476" s="116"/>
      <c r="Y1476" s="116"/>
      <c r="Z1476" s="116"/>
      <c r="AA1476" s="116"/>
      <c r="AB1476" s="116"/>
      <c r="AC1476" s="116"/>
      <c r="AD1476" s="116"/>
      <c r="AE1476" s="116"/>
      <c r="AF1476" s="116"/>
      <c r="AG1476" s="116"/>
      <c r="AH1476" s="116"/>
    </row>
    <row r="1477" spans="1:34" x14ac:dyDescent="0.3">
      <c r="A1477" s="126"/>
      <c r="B1477" s="126"/>
      <c r="C1477" s="126"/>
      <c r="D1477" s="126"/>
      <c r="E1477" s="117"/>
      <c r="F1477" s="117"/>
      <c r="G1477" s="117"/>
      <c r="H1477" s="117"/>
      <c r="I1477" s="117"/>
      <c r="J1477" s="117"/>
      <c r="K1477" s="117"/>
      <c r="L1477" s="117"/>
      <c r="M1477" s="116"/>
      <c r="N1477" s="116"/>
      <c r="O1477" s="116"/>
      <c r="P1477" s="116"/>
      <c r="Q1477" s="116"/>
      <c r="R1477" s="116"/>
      <c r="S1477" s="116"/>
      <c r="T1477" s="116"/>
      <c r="U1477" s="116"/>
      <c r="V1477" s="116"/>
      <c r="W1477" s="116"/>
      <c r="X1477" s="116"/>
      <c r="Y1477" s="116"/>
      <c r="Z1477" s="116"/>
      <c r="AA1477" s="116"/>
      <c r="AB1477" s="116"/>
      <c r="AC1477" s="116"/>
      <c r="AD1477" s="116"/>
      <c r="AE1477" s="116"/>
      <c r="AF1477" s="116"/>
      <c r="AG1477" s="116"/>
      <c r="AH1477" s="116"/>
    </row>
    <row r="1478" spans="1:34" x14ac:dyDescent="0.3">
      <c r="A1478" s="126"/>
      <c r="B1478" s="126"/>
      <c r="C1478" s="126"/>
      <c r="D1478" s="126"/>
      <c r="E1478" s="117"/>
      <c r="F1478" s="117"/>
      <c r="G1478" s="117"/>
      <c r="H1478" s="117"/>
      <c r="I1478" s="117"/>
      <c r="J1478" s="117"/>
      <c r="K1478" s="117"/>
      <c r="L1478" s="117"/>
      <c r="M1478" s="116"/>
      <c r="N1478" s="116"/>
      <c r="O1478" s="116"/>
      <c r="P1478" s="116"/>
      <c r="Q1478" s="116"/>
      <c r="R1478" s="116"/>
      <c r="S1478" s="116"/>
      <c r="T1478" s="116"/>
      <c r="U1478" s="116"/>
      <c r="V1478" s="116"/>
      <c r="W1478" s="116"/>
      <c r="X1478" s="116"/>
      <c r="Y1478" s="116"/>
      <c r="Z1478" s="116"/>
      <c r="AA1478" s="116"/>
      <c r="AB1478" s="116"/>
      <c r="AC1478" s="116"/>
      <c r="AD1478" s="116"/>
      <c r="AE1478" s="116"/>
      <c r="AF1478" s="116"/>
      <c r="AG1478" s="116"/>
      <c r="AH1478" s="116"/>
    </row>
    <row r="1479" spans="1:34" x14ac:dyDescent="0.3">
      <c r="A1479" s="126"/>
      <c r="B1479" s="126"/>
      <c r="C1479" s="126"/>
      <c r="D1479" s="126"/>
      <c r="E1479" s="117"/>
      <c r="F1479" s="117"/>
      <c r="G1479" s="117"/>
      <c r="H1479" s="117"/>
      <c r="I1479" s="117"/>
      <c r="J1479" s="117"/>
      <c r="K1479" s="117"/>
      <c r="L1479" s="117"/>
      <c r="M1479" s="116"/>
      <c r="N1479" s="116"/>
      <c r="O1479" s="116"/>
      <c r="P1479" s="116"/>
      <c r="Q1479" s="116"/>
      <c r="R1479" s="116"/>
      <c r="S1479" s="116"/>
      <c r="T1479" s="116"/>
      <c r="U1479" s="116"/>
      <c r="V1479" s="116"/>
      <c r="W1479" s="116"/>
      <c r="X1479" s="116"/>
      <c r="Y1479" s="116"/>
      <c r="Z1479" s="116"/>
      <c r="AA1479" s="116"/>
      <c r="AB1479" s="116"/>
      <c r="AC1479" s="116"/>
      <c r="AD1479" s="116"/>
      <c r="AE1479" s="116"/>
      <c r="AF1479" s="116"/>
      <c r="AG1479" s="116"/>
      <c r="AH1479" s="116"/>
    </row>
    <row r="1480" spans="1:34" x14ac:dyDescent="0.3">
      <c r="A1480" s="126"/>
      <c r="B1480" s="126"/>
      <c r="C1480" s="126"/>
      <c r="D1480" s="126"/>
      <c r="E1480" s="117"/>
      <c r="F1480" s="117"/>
      <c r="G1480" s="117"/>
      <c r="H1480" s="117"/>
      <c r="I1480" s="117"/>
      <c r="J1480" s="117"/>
      <c r="K1480" s="117"/>
      <c r="L1480" s="117"/>
      <c r="M1480" s="116"/>
      <c r="N1480" s="116"/>
      <c r="O1480" s="116"/>
      <c r="P1480" s="116"/>
      <c r="Q1480" s="116"/>
      <c r="R1480" s="116"/>
      <c r="S1480" s="116"/>
      <c r="T1480" s="116"/>
      <c r="U1480" s="116"/>
      <c r="V1480" s="116"/>
      <c r="W1480" s="116"/>
      <c r="X1480" s="116"/>
      <c r="Y1480" s="116"/>
      <c r="Z1480" s="116"/>
      <c r="AA1480" s="116"/>
      <c r="AB1480" s="116"/>
      <c r="AC1480" s="116"/>
      <c r="AD1480" s="116"/>
      <c r="AE1480" s="116"/>
      <c r="AF1480" s="116"/>
      <c r="AG1480" s="116"/>
      <c r="AH1480" s="116"/>
    </row>
    <row r="1481" spans="1:34" x14ac:dyDescent="0.3">
      <c r="A1481" s="126"/>
      <c r="B1481" s="126"/>
      <c r="C1481" s="126"/>
      <c r="D1481" s="126"/>
      <c r="E1481" s="117"/>
      <c r="F1481" s="117"/>
      <c r="G1481" s="117"/>
      <c r="H1481" s="117"/>
      <c r="I1481" s="117"/>
      <c r="J1481" s="117"/>
      <c r="K1481" s="117"/>
      <c r="L1481" s="117"/>
      <c r="M1481" s="116"/>
      <c r="N1481" s="116"/>
      <c r="O1481" s="116"/>
      <c r="P1481" s="116"/>
      <c r="Q1481" s="116"/>
      <c r="R1481" s="116"/>
      <c r="S1481" s="116"/>
      <c r="T1481" s="116"/>
      <c r="U1481" s="116"/>
      <c r="V1481" s="116"/>
      <c r="W1481" s="116"/>
      <c r="X1481" s="116"/>
      <c r="Y1481" s="116"/>
      <c r="Z1481" s="116"/>
      <c r="AA1481" s="116"/>
      <c r="AB1481" s="116"/>
      <c r="AC1481" s="116"/>
      <c r="AD1481" s="116"/>
      <c r="AE1481" s="116"/>
      <c r="AF1481" s="116"/>
      <c r="AG1481" s="116"/>
      <c r="AH1481" s="116"/>
    </row>
    <row r="1482" spans="1:34" x14ac:dyDescent="0.3">
      <c r="A1482" s="126"/>
      <c r="B1482" s="126"/>
      <c r="C1482" s="126"/>
      <c r="D1482" s="126"/>
      <c r="E1482" s="117"/>
      <c r="F1482" s="117"/>
      <c r="G1482" s="117"/>
      <c r="H1482" s="117"/>
      <c r="I1482" s="117"/>
      <c r="J1482" s="117"/>
      <c r="K1482" s="117"/>
      <c r="L1482" s="117"/>
      <c r="M1482" s="116"/>
      <c r="N1482" s="116"/>
      <c r="O1482" s="116"/>
      <c r="P1482" s="116"/>
      <c r="Q1482" s="116"/>
      <c r="R1482" s="116"/>
      <c r="S1482" s="116"/>
      <c r="T1482" s="116"/>
      <c r="U1482" s="116"/>
      <c r="V1482" s="116"/>
      <c r="W1482" s="116"/>
      <c r="X1482" s="116"/>
      <c r="Y1482" s="116"/>
      <c r="Z1482" s="116"/>
      <c r="AA1482" s="116"/>
      <c r="AB1482" s="116"/>
      <c r="AC1482" s="116"/>
      <c r="AD1482" s="116"/>
      <c r="AE1482" s="116"/>
      <c r="AF1482" s="116"/>
      <c r="AG1482" s="116"/>
      <c r="AH1482" s="116"/>
    </row>
    <row r="1483" spans="1:34" x14ac:dyDescent="0.3">
      <c r="A1483" s="126"/>
      <c r="B1483" s="126"/>
      <c r="C1483" s="126"/>
      <c r="D1483" s="126"/>
      <c r="E1483" s="117"/>
      <c r="F1483" s="117"/>
      <c r="G1483" s="117"/>
      <c r="H1483" s="117"/>
      <c r="I1483" s="117"/>
      <c r="J1483" s="117"/>
      <c r="K1483" s="117"/>
      <c r="L1483" s="117"/>
      <c r="M1483" s="116"/>
      <c r="N1483" s="116"/>
      <c r="O1483" s="116"/>
      <c r="P1483" s="116"/>
      <c r="Q1483" s="116"/>
      <c r="R1483" s="116"/>
      <c r="S1483" s="116"/>
      <c r="T1483" s="116"/>
      <c r="U1483" s="116"/>
      <c r="V1483" s="116"/>
      <c r="W1483" s="116"/>
      <c r="X1483" s="116"/>
      <c r="Y1483" s="116"/>
      <c r="Z1483" s="116"/>
      <c r="AA1483" s="116"/>
      <c r="AB1483" s="116"/>
      <c r="AC1483" s="116"/>
      <c r="AD1483" s="116"/>
      <c r="AE1483" s="116"/>
      <c r="AF1483" s="116"/>
      <c r="AG1483" s="116"/>
      <c r="AH1483" s="116"/>
    </row>
    <row r="1484" spans="1:34" x14ac:dyDescent="0.3">
      <c r="A1484" s="126"/>
      <c r="B1484" s="126"/>
      <c r="C1484" s="126"/>
      <c r="D1484" s="126"/>
      <c r="E1484" s="117"/>
      <c r="F1484" s="117"/>
      <c r="G1484" s="117"/>
      <c r="H1484" s="117"/>
      <c r="I1484" s="117"/>
      <c r="J1484" s="117"/>
      <c r="K1484" s="117"/>
      <c r="L1484" s="117"/>
      <c r="M1484" s="116"/>
      <c r="N1484" s="116"/>
      <c r="O1484" s="116"/>
      <c r="P1484" s="116"/>
      <c r="Q1484" s="116"/>
      <c r="R1484" s="116"/>
      <c r="S1484" s="116"/>
      <c r="T1484" s="116"/>
      <c r="U1484" s="116"/>
      <c r="V1484" s="116"/>
      <c r="W1484" s="116"/>
      <c r="X1484" s="116"/>
      <c r="Y1484" s="116"/>
      <c r="Z1484" s="116"/>
      <c r="AA1484" s="116"/>
      <c r="AB1484" s="116"/>
      <c r="AC1484" s="116"/>
      <c r="AD1484" s="116"/>
      <c r="AE1484" s="116"/>
      <c r="AF1484" s="116"/>
      <c r="AG1484" s="116"/>
      <c r="AH1484" s="116"/>
    </row>
    <row r="1485" spans="1:34" x14ac:dyDescent="0.3">
      <c r="A1485" s="126"/>
      <c r="B1485" s="126"/>
      <c r="C1485" s="126"/>
      <c r="D1485" s="126"/>
      <c r="E1485" s="117"/>
      <c r="F1485" s="117"/>
      <c r="G1485" s="117"/>
      <c r="H1485" s="117"/>
      <c r="I1485" s="117"/>
      <c r="J1485" s="117"/>
      <c r="K1485" s="117"/>
      <c r="L1485" s="117"/>
      <c r="M1485" s="116"/>
      <c r="N1485" s="116"/>
      <c r="O1485" s="116"/>
      <c r="P1485" s="116"/>
      <c r="Q1485" s="116"/>
      <c r="R1485" s="116"/>
      <c r="S1485" s="116"/>
      <c r="T1485" s="116"/>
      <c r="U1485" s="116"/>
      <c r="V1485" s="116"/>
      <c r="W1485" s="116"/>
      <c r="X1485" s="116"/>
      <c r="Y1485" s="116"/>
      <c r="Z1485" s="116"/>
      <c r="AA1485" s="116"/>
      <c r="AB1485" s="116"/>
      <c r="AC1485" s="116"/>
      <c r="AD1485" s="116"/>
      <c r="AE1485" s="116"/>
      <c r="AF1485" s="116"/>
      <c r="AG1485" s="116"/>
      <c r="AH1485" s="116"/>
    </row>
    <row r="1486" spans="1:34" x14ac:dyDescent="0.3">
      <c r="A1486" s="126"/>
      <c r="B1486" s="126"/>
      <c r="C1486" s="126"/>
      <c r="D1486" s="126"/>
      <c r="E1486" s="117"/>
      <c r="F1486" s="117"/>
      <c r="G1486" s="117"/>
      <c r="H1486" s="117"/>
      <c r="I1486" s="117"/>
      <c r="J1486" s="117"/>
      <c r="K1486" s="117"/>
      <c r="L1486" s="117"/>
      <c r="M1486" s="116"/>
      <c r="N1486" s="116"/>
      <c r="O1486" s="116"/>
      <c r="P1486" s="116"/>
      <c r="Q1486" s="116"/>
      <c r="R1486" s="116"/>
      <c r="S1486" s="116"/>
      <c r="T1486" s="116"/>
      <c r="U1486" s="116"/>
      <c r="V1486" s="116"/>
      <c r="W1486" s="116"/>
      <c r="X1486" s="116"/>
      <c r="Y1486" s="116"/>
      <c r="Z1486" s="116"/>
      <c r="AA1486" s="116"/>
      <c r="AB1486" s="116"/>
      <c r="AC1486" s="116"/>
      <c r="AD1486" s="116"/>
      <c r="AE1486" s="116"/>
      <c r="AF1486" s="116"/>
      <c r="AG1486" s="116"/>
      <c r="AH1486" s="116"/>
    </row>
    <row r="1487" spans="1:34" x14ac:dyDescent="0.3">
      <c r="A1487" s="126"/>
      <c r="B1487" s="126"/>
      <c r="C1487" s="126"/>
      <c r="D1487" s="126"/>
      <c r="E1487" s="117"/>
      <c r="F1487" s="117"/>
      <c r="G1487" s="117"/>
      <c r="H1487" s="117"/>
      <c r="I1487" s="117"/>
      <c r="J1487" s="117"/>
      <c r="K1487" s="117"/>
      <c r="L1487" s="117"/>
      <c r="M1487" s="116"/>
      <c r="N1487" s="116"/>
      <c r="O1487" s="116"/>
      <c r="P1487" s="116"/>
      <c r="Q1487" s="116"/>
      <c r="R1487" s="116"/>
      <c r="S1487" s="116"/>
      <c r="T1487" s="116"/>
      <c r="U1487" s="116"/>
      <c r="V1487" s="116"/>
      <c r="W1487" s="116"/>
      <c r="X1487" s="116"/>
      <c r="Y1487" s="116"/>
      <c r="Z1487" s="116"/>
      <c r="AA1487" s="116"/>
      <c r="AB1487" s="116"/>
      <c r="AC1487" s="116"/>
      <c r="AD1487" s="116"/>
      <c r="AE1487" s="116"/>
      <c r="AF1487" s="116"/>
      <c r="AG1487" s="116"/>
      <c r="AH1487" s="116"/>
    </row>
    <row r="1488" spans="1:34" x14ac:dyDescent="0.3">
      <c r="A1488" s="126"/>
      <c r="B1488" s="126"/>
      <c r="C1488" s="126"/>
      <c r="D1488" s="126"/>
      <c r="E1488" s="117"/>
      <c r="F1488" s="117"/>
      <c r="G1488" s="117"/>
      <c r="H1488" s="117"/>
      <c r="I1488" s="117"/>
      <c r="J1488" s="117"/>
      <c r="K1488" s="117"/>
      <c r="L1488" s="117"/>
      <c r="M1488" s="116"/>
      <c r="N1488" s="116"/>
      <c r="O1488" s="116"/>
      <c r="P1488" s="116"/>
      <c r="Q1488" s="116"/>
      <c r="R1488" s="116"/>
      <c r="S1488" s="116"/>
      <c r="T1488" s="116"/>
      <c r="U1488" s="116"/>
      <c r="V1488" s="116"/>
      <c r="W1488" s="116"/>
      <c r="X1488" s="116"/>
      <c r="Y1488" s="116"/>
      <c r="Z1488" s="116"/>
      <c r="AA1488" s="116"/>
      <c r="AB1488" s="116"/>
      <c r="AC1488" s="116"/>
      <c r="AD1488" s="116"/>
      <c r="AE1488" s="116"/>
      <c r="AF1488" s="116"/>
      <c r="AG1488" s="116"/>
      <c r="AH1488" s="116"/>
    </row>
    <row r="1489" spans="1:34" x14ac:dyDescent="0.3">
      <c r="A1489" s="126"/>
      <c r="B1489" s="126"/>
      <c r="C1489" s="126"/>
      <c r="D1489" s="126"/>
      <c r="E1489" s="117"/>
      <c r="F1489" s="117"/>
      <c r="G1489" s="117"/>
      <c r="H1489" s="117"/>
      <c r="I1489" s="117"/>
      <c r="J1489" s="117"/>
      <c r="K1489" s="117"/>
      <c r="L1489" s="117"/>
      <c r="M1489" s="116"/>
      <c r="N1489" s="116"/>
      <c r="O1489" s="116"/>
      <c r="P1489" s="116"/>
      <c r="Q1489" s="116"/>
      <c r="R1489" s="116"/>
      <c r="S1489" s="116"/>
      <c r="T1489" s="116"/>
      <c r="U1489" s="116"/>
      <c r="V1489" s="116"/>
      <c r="W1489" s="116"/>
      <c r="X1489" s="116"/>
      <c r="Y1489" s="116"/>
      <c r="Z1489" s="116"/>
      <c r="AA1489" s="116"/>
      <c r="AB1489" s="116"/>
      <c r="AC1489" s="116"/>
      <c r="AD1489" s="116"/>
      <c r="AE1489" s="116"/>
      <c r="AF1489" s="116"/>
      <c r="AG1489" s="116"/>
      <c r="AH1489" s="116"/>
    </row>
    <row r="1490" spans="1:34" x14ac:dyDescent="0.3">
      <c r="A1490" s="126"/>
      <c r="B1490" s="126"/>
      <c r="C1490" s="126"/>
      <c r="D1490" s="126"/>
      <c r="E1490" s="117"/>
      <c r="F1490" s="117"/>
      <c r="G1490" s="117"/>
      <c r="H1490" s="117"/>
      <c r="I1490" s="117"/>
      <c r="J1490" s="117"/>
      <c r="K1490" s="117"/>
      <c r="L1490" s="117"/>
      <c r="M1490" s="116"/>
      <c r="N1490" s="116"/>
      <c r="O1490" s="116"/>
      <c r="P1490" s="116"/>
      <c r="Q1490" s="116"/>
      <c r="R1490" s="116"/>
      <c r="S1490" s="116"/>
      <c r="T1490" s="116"/>
      <c r="U1490" s="116"/>
      <c r="V1490" s="116"/>
      <c r="W1490" s="116"/>
      <c r="X1490" s="116"/>
      <c r="Y1490" s="116"/>
      <c r="Z1490" s="116"/>
      <c r="AA1490" s="116"/>
      <c r="AB1490" s="116"/>
      <c r="AC1490" s="116"/>
      <c r="AD1490" s="116"/>
      <c r="AE1490" s="116"/>
      <c r="AF1490" s="116"/>
      <c r="AG1490" s="116"/>
      <c r="AH1490" s="116"/>
    </row>
    <row r="1491" spans="1:34" x14ac:dyDescent="0.3">
      <c r="A1491" s="126"/>
      <c r="B1491" s="126"/>
      <c r="C1491" s="126"/>
      <c r="D1491" s="126"/>
      <c r="E1491" s="117"/>
      <c r="F1491" s="117"/>
      <c r="G1491" s="117"/>
      <c r="H1491" s="117"/>
      <c r="I1491" s="117"/>
      <c r="J1491" s="117"/>
      <c r="K1491" s="117"/>
      <c r="L1491" s="117"/>
      <c r="M1491" s="116"/>
      <c r="N1491" s="116"/>
      <c r="O1491" s="116"/>
      <c r="P1491" s="116"/>
      <c r="Q1491" s="116"/>
      <c r="R1491" s="116"/>
      <c r="S1491" s="116"/>
      <c r="T1491" s="116"/>
      <c r="U1491" s="116"/>
      <c r="V1491" s="116"/>
      <c r="W1491" s="116"/>
      <c r="X1491" s="116"/>
      <c r="Y1491" s="116"/>
      <c r="Z1491" s="116"/>
      <c r="AA1491" s="116"/>
      <c r="AB1491" s="116"/>
      <c r="AC1491" s="116"/>
      <c r="AD1491" s="116"/>
      <c r="AE1491" s="116"/>
      <c r="AF1491" s="116"/>
      <c r="AG1491" s="116"/>
      <c r="AH1491" s="116"/>
    </row>
    <row r="1492" spans="1:34" x14ac:dyDescent="0.3">
      <c r="A1492" s="126"/>
      <c r="B1492" s="126"/>
      <c r="C1492" s="126"/>
      <c r="D1492" s="126"/>
      <c r="E1492" s="117"/>
      <c r="F1492" s="117"/>
      <c r="G1492" s="117"/>
      <c r="H1492" s="117"/>
      <c r="I1492" s="117"/>
      <c r="J1492" s="117"/>
      <c r="K1492" s="117"/>
      <c r="L1492" s="117"/>
      <c r="M1492" s="116"/>
      <c r="N1492" s="116"/>
      <c r="O1492" s="116"/>
      <c r="P1492" s="116"/>
      <c r="Q1492" s="116"/>
      <c r="R1492" s="116"/>
      <c r="S1492" s="116"/>
      <c r="T1492" s="116"/>
      <c r="U1492" s="116"/>
      <c r="V1492" s="116"/>
      <c r="W1492" s="116"/>
      <c r="X1492" s="116"/>
      <c r="Y1492" s="116"/>
      <c r="Z1492" s="116"/>
      <c r="AA1492" s="116"/>
      <c r="AB1492" s="116"/>
      <c r="AC1492" s="116"/>
      <c r="AD1492" s="116"/>
      <c r="AE1492" s="116"/>
      <c r="AF1492" s="116"/>
      <c r="AG1492" s="116"/>
      <c r="AH1492" s="116"/>
    </row>
    <row r="1493" spans="1:34" x14ac:dyDescent="0.3">
      <c r="A1493" s="126"/>
      <c r="B1493" s="126"/>
      <c r="C1493" s="126"/>
      <c r="D1493" s="126"/>
      <c r="E1493" s="117"/>
      <c r="F1493" s="117"/>
      <c r="G1493" s="117"/>
      <c r="H1493" s="117"/>
      <c r="I1493" s="117"/>
      <c r="J1493" s="117"/>
      <c r="K1493" s="117"/>
      <c r="L1493" s="117"/>
      <c r="M1493" s="116"/>
      <c r="N1493" s="116"/>
      <c r="O1493" s="116"/>
      <c r="P1493" s="116"/>
      <c r="Q1493" s="116"/>
      <c r="R1493" s="116"/>
      <c r="S1493" s="116"/>
      <c r="T1493" s="116"/>
      <c r="U1493" s="116"/>
      <c r="V1493" s="116"/>
      <c r="W1493" s="116"/>
      <c r="X1493" s="116"/>
      <c r="Y1493" s="116"/>
      <c r="Z1493" s="116"/>
      <c r="AA1493" s="116"/>
      <c r="AB1493" s="116"/>
      <c r="AC1493" s="116"/>
      <c r="AD1493" s="116"/>
      <c r="AE1493" s="116"/>
      <c r="AF1493" s="116"/>
      <c r="AG1493" s="116"/>
      <c r="AH1493" s="116"/>
    </row>
    <row r="1494" spans="1:34" x14ac:dyDescent="0.3">
      <c r="A1494" s="126"/>
      <c r="B1494" s="126"/>
      <c r="C1494" s="126"/>
      <c r="D1494" s="126"/>
      <c r="E1494" s="117"/>
      <c r="F1494" s="117"/>
      <c r="G1494" s="117"/>
      <c r="H1494" s="117"/>
      <c r="I1494" s="117"/>
      <c r="J1494" s="117"/>
      <c r="K1494" s="117"/>
      <c r="L1494" s="117"/>
      <c r="M1494" s="116"/>
      <c r="N1494" s="116"/>
      <c r="O1494" s="116"/>
      <c r="P1494" s="116"/>
      <c r="Q1494" s="116"/>
      <c r="R1494" s="116"/>
      <c r="S1494" s="116"/>
      <c r="T1494" s="116"/>
      <c r="U1494" s="116"/>
      <c r="V1494" s="116"/>
      <c r="W1494" s="116"/>
      <c r="X1494" s="116"/>
      <c r="Y1494" s="116"/>
      <c r="Z1494" s="116"/>
      <c r="AA1494" s="116"/>
      <c r="AB1494" s="116"/>
      <c r="AC1494" s="116"/>
      <c r="AD1494" s="116"/>
      <c r="AE1494" s="116"/>
      <c r="AF1494" s="116"/>
      <c r="AG1494" s="116"/>
      <c r="AH1494" s="116"/>
    </row>
    <row r="1495" spans="1:34" x14ac:dyDescent="0.3">
      <c r="A1495" s="126"/>
      <c r="B1495" s="126"/>
      <c r="C1495" s="126"/>
      <c r="D1495" s="126"/>
      <c r="E1495" s="117"/>
      <c r="F1495" s="117"/>
      <c r="G1495" s="117"/>
      <c r="H1495" s="117"/>
      <c r="I1495" s="117"/>
      <c r="J1495" s="117"/>
      <c r="K1495" s="117"/>
      <c r="L1495" s="117"/>
      <c r="M1495" s="116"/>
      <c r="N1495" s="116"/>
      <c r="O1495" s="116"/>
      <c r="P1495" s="116"/>
      <c r="Q1495" s="116"/>
      <c r="R1495" s="116"/>
      <c r="S1495" s="116"/>
      <c r="T1495" s="116"/>
      <c r="U1495" s="116"/>
      <c r="V1495" s="116"/>
      <c r="W1495" s="116"/>
      <c r="X1495" s="116"/>
      <c r="Y1495" s="116"/>
      <c r="Z1495" s="116"/>
      <c r="AA1495" s="116"/>
      <c r="AB1495" s="116"/>
      <c r="AC1495" s="116"/>
      <c r="AD1495" s="116"/>
      <c r="AE1495" s="116"/>
      <c r="AF1495" s="116"/>
      <c r="AG1495" s="116"/>
      <c r="AH1495" s="116"/>
    </row>
    <row r="1496" spans="1:34" x14ac:dyDescent="0.3">
      <c r="A1496" s="126"/>
      <c r="B1496" s="126"/>
      <c r="C1496" s="126"/>
      <c r="D1496" s="126"/>
      <c r="E1496" s="117"/>
      <c r="F1496" s="117"/>
      <c r="G1496" s="117"/>
      <c r="H1496" s="117"/>
      <c r="I1496" s="117"/>
      <c r="J1496" s="117"/>
      <c r="K1496" s="117"/>
      <c r="L1496" s="117"/>
      <c r="M1496" s="116"/>
      <c r="N1496" s="116"/>
      <c r="O1496" s="116"/>
      <c r="P1496" s="116"/>
      <c r="Q1496" s="116"/>
      <c r="R1496" s="116"/>
      <c r="S1496" s="116"/>
      <c r="T1496" s="116"/>
      <c r="U1496" s="116"/>
      <c r="V1496" s="116"/>
      <c r="W1496" s="116"/>
      <c r="X1496" s="116"/>
      <c r="Y1496" s="116"/>
      <c r="Z1496" s="116"/>
      <c r="AA1496" s="116"/>
      <c r="AB1496" s="116"/>
      <c r="AC1496" s="116"/>
      <c r="AD1496" s="116"/>
      <c r="AE1496" s="116"/>
      <c r="AF1496" s="116"/>
      <c r="AG1496" s="116"/>
      <c r="AH1496" s="116"/>
    </row>
    <row r="1497" spans="1:34" x14ac:dyDescent="0.3">
      <c r="A1497" s="126"/>
      <c r="B1497" s="126"/>
      <c r="C1497" s="126"/>
      <c r="D1497" s="126"/>
      <c r="E1497" s="117"/>
      <c r="F1497" s="117"/>
      <c r="G1497" s="117"/>
      <c r="H1497" s="117"/>
      <c r="I1497" s="117"/>
      <c r="J1497" s="117"/>
      <c r="K1497" s="117"/>
      <c r="L1497" s="117"/>
      <c r="M1497" s="116"/>
      <c r="N1497" s="116"/>
      <c r="O1497" s="116"/>
      <c r="P1497" s="116"/>
      <c r="Q1497" s="116"/>
      <c r="R1497" s="116"/>
      <c r="S1497" s="116"/>
      <c r="T1497" s="116"/>
      <c r="U1497" s="116"/>
      <c r="V1497" s="116"/>
      <c r="W1497" s="116"/>
      <c r="X1497" s="116"/>
      <c r="Y1497" s="116"/>
      <c r="Z1497" s="116"/>
      <c r="AA1497" s="116"/>
      <c r="AB1497" s="116"/>
      <c r="AC1497" s="116"/>
      <c r="AD1497" s="116"/>
      <c r="AE1497" s="116"/>
      <c r="AF1497" s="116"/>
      <c r="AG1497" s="116"/>
      <c r="AH1497" s="116"/>
    </row>
    <row r="1498" spans="1:34" x14ac:dyDescent="0.3">
      <c r="A1498" s="126"/>
      <c r="B1498" s="126"/>
      <c r="C1498" s="126"/>
      <c r="D1498" s="126"/>
      <c r="E1498" s="117"/>
      <c r="F1498" s="117"/>
      <c r="G1498" s="117"/>
      <c r="H1498" s="117"/>
      <c r="I1498" s="117"/>
      <c r="J1498" s="117"/>
      <c r="K1498" s="117"/>
      <c r="L1498" s="117"/>
      <c r="M1498" s="116"/>
      <c r="N1498" s="116"/>
      <c r="O1498" s="116"/>
      <c r="P1498" s="116"/>
      <c r="Q1498" s="116"/>
      <c r="R1498" s="116"/>
      <c r="S1498" s="116"/>
      <c r="T1498" s="116"/>
      <c r="U1498" s="116"/>
      <c r="V1498" s="116"/>
      <c r="W1498" s="116"/>
      <c r="X1498" s="116"/>
      <c r="Y1498" s="116"/>
      <c r="Z1498" s="116"/>
      <c r="AA1498" s="116"/>
      <c r="AB1498" s="116"/>
      <c r="AC1498" s="116"/>
      <c r="AD1498" s="116"/>
      <c r="AE1498" s="116"/>
      <c r="AF1498" s="116"/>
      <c r="AG1498" s="116"/>
      <c r="AH1498" s="116"/>
    </row>
    <row r="1499" spans="1:34" x14ac:dyDescent="0.3">
      <c r="A1499" s="126"/>
      <c r="B1499" s="126"/>
      <c r="C1499" s="126"/>
      <c r="D1499" s="126"/>
      <c r="E1499" s="117"/>
      <c r="F1499" s="117"/>
      <c r="G1499" s="117"/>
      <c r="H1499" s="117"/>
      <c r="I1499" s="117"/>
      <c r="J1499" s="117"/>
      <c r="K1499" s="117"/>
      <c r="L1499" s="117"/>
      <c r="M1499" s="116"/>
      <c r="N1499" s="116"/>
      <c r="O1499" s="116"/>
      <c r="P1499" s="116"/>
      <c r="Q1499" s="116"/>
      <c r="R1499" s="116"/>
      <c r="S1499" s="116"/>
      <c r="T1499" s="116"/>
      <c r="U1499" s="116"/>
      <c r="V1499" s="116"/>
      <c r="W1499" s="116"/>
      <c r="X1499" s="116"/>
      <c r="Y1499" s="116"/>
      <c r="Z1499" s="116"/>
      <c r="AA1499" s="116"/>
      <c r="AB1499" s="116"/>
      <c r="AC1499" s="116"/>
      <c r="AD1499" s="116"/>
      <c r="AE1499" s="116"/>
      <c r="AF1499" s="116"/>
      <c r="AG1499" s="116"/>
      <c r="AH1499" s="116"/>
    </row>
    <row r="1500" spans="1:34" x14ac:dyDescent="0.3">
      <c r="A1500" s="126"/>
      <c r="B1500" s="126"/>
      <c r="C1500" s="126"/>
      <c r="D1500" s="126"/>
      <c r="E1500" s="117"/>
      <c r="F1500" s="117"/>
      <c r="G1500" s="117"/>
      <c r="H1500" s="117"/>
      <c r="I1500" s="117"/>
      <c r="J1500" s="117"/>
      <c r="K1500" s="117"/>
      <c r="L1500" s="117"/>
      <c r="M1500" s="116"/>
      <c r="N1500" s="116"/>
      <c r="O1500" s="116"/>
      <c r="P1500" s="116"/>
      <c r="Q1500" s="116"/>
      <c r="R1500" s="116"/>
      <c r="S1500" s="116"/>
      <c r="T1500" s="116"/>
      <c r="U1500" s="116"/>
      <c r="V1500" s="116"/>
      <c r="W1500" s="116"/>
      <c r="X1500" s="116"/>
      <c r="Y1500" s="116"/>
      <c r="Z1500" s="116"/>
      <c r="AA1500" s="116"/>
      <c r="AB1500" s="116"/>
      <c r="AC1500" s="116"/>
      <c r="AD1500" s="116"/>
      <c r="AE1500" s="116"/>
      <c r="AF1500" s="116"/>
      <c r="AG1500" s="116"/>
      <c r="AH1500" s="116"/>
    </row>
    <row r="1501" spans="1:34" x14ac:dyDescent="0.3">
      <c r="A1501" s="126"/>
      <c r="B1501" s="126"/>
      <c r="C1501" s="126"/>
      <c r="D1501" s="126"/>
      <c r="E1501" s="117"/>
      <c r="F1501" s="117"/>
      <c r="G1501" s="117"/>
      <c r="H1501" s="117"/>
      <c r="I1501" s="117"/>
      <c r="J1501" s="117"/>
      <c r="K1501" s="117"/>
      <c r="L1501" s="117"/>
      <c r="M1501" s="116"/>
      <c r="N1501" s="116"/>
      <c r="O1501" s="116"/>
      <c r="P1501" s="116"/>
      <c r="Q1501" s="116"/>
      <c r="R1501" s="116"/>
      <c r="S1501" s="116"/>
      <c r="T1501" s="116"/>
      <c r="U1501" s="116"/>
      <c r="V1501" s="116"/>
      <c r="W1501" s="116"/>
      <c r="X1501" s="116"/>
      <c r="Y1501" s="116"/>
      <c r="Z1501" s="116"/>
      <c r="AA1501" s="116"/>
      <c r="AB1501" s="116"/>
      <c r="AC1501" s="116"/>
      <c r="AD1501" s="116"/>
      <c r="AE1501" s="116"/>
      <c r="AF1501" s="116"/>
      <c r="AG1501" s="116"/>
      <c r="AH1501" s="116"/>
    </row>
    <row r="1502" spans="1:34" x14ac:dyDescent="0.3">
      <c r="A1502" s="126"/>
      <c r="B1502" s="126"/>
      <c r="C1502" s="126"/>
      <c r="D1502" s="126"/>
      <c r="E1502" s="117"/>
      <c r="F1502" s="117"/>
      <c r="G1502" s="117"/>
      <c r="H1502" s="117"/>
      <c r="I1502" s="117"/>
      <c r="J1502" s="117"/>
      <c r="K1502" s="117"/>
      <c r="L1502" s="117"/>
      <c r="M1502" s="116"/>
      <c r="N1502" s="116"/>
      <c r="O1502" s="116"/>
      <c r="P1502" s="116"/>
      <c r="Q1502" s="116"/>
      <c r="R1502" s="116"/>
      <c r="S1502" s="116"/>
      <c r="T1502" s="116"/>
      <c r="U1502" s="116"/>
      <c r="V1502" s="116"/>
      <c r="W1502" s="116"/>
      <c r="X1502" s="116"/>
      <c r="Y1502" s="116"/>
      <c r="Z1502" s="116"/>
      <c r="AA1502" s="116"/>
      <c r="AB1502" s="116"/>
      <c r="AC1502" s="116"/>
      <c r="AD1502" s="116"/>
      <c r="AE1502" s="116"/>
      <c r="AF1502" s="116"/>
      <c r="AG1502" s="116"/>
      <c r="AH1502" s="116"/>
    </row>
    <row r="1503" spans="1:34" x14ac:dyDescent="0.3">
      <c r="A1503" s="126"/>
      <c r="B1503" s="126"/>
      <c r="C1503" s="126"/>
      <c r="D1503" s="126"/>
      <c r="E1503" s="117"/>
      <c r="F1503" s="117"/>
      <c r="G1503" s="117"/>
      <c r="H1503" s="117"/>
      <c r="I1503" s="117"/>
      <c r="J1503" s="117"/>
      <c r="K1503" s="117"/>
      <c r="L1503" s="117"/>
      <c r="M1503" s="116"/>
      <c r="N1503" s="116"/>
      <c r="O1503" s="116"/>
      <c r="P1503" s="116"/>
      <c r="Q1503" s="116"/>
      <c r="R1503" s="116"/>
      <c r="S1503" s="116"/>
      <c r="T1503" s="116"/>
      <c r="U1503" s="116"/>
      <c r="V1503" s="116"/>
      <c r="W1503" s="116"/>
      <c r="X1503" s="116"/>
      <c r="Y1503" s="116"/>
      <c r="Z1503" s="116"/>
      <c r="AA1503" s="116"/>
      <c r="AB1503" s="116"/>
      <c r="AC1503" s="116"/>
      <c r="AD1503" s="116"/>
      <c r="AE1503" s="116"/>
      <c r="AF1503" s="116"/>
      <c r="AG1503" s="116"/>
      <c r="AH1503" s="116"/>
    </row>
    <row r="1504" spans="1:34" x14ac:dyDescent="0.3">
      <c r="A1504" s="126"/>
      <c r="B1504" s="126"/>
      <c r="C1504" s="126"/>
      <c r="D1504" s="126"/>
      <c r="E1504" s="117"/>
      <c r="F1504" s="117"/>
      <c r="G1504" s="117"/>
      <c r="H1504" s="117"/>
      <c r="I1504" s="117"/>
      <c r="J1504" s="117"/>
      <c r="K1504" s="117"/>
      <c r="L1504" s="117"/>
      <c r="M1504" s="116"/>
      <c r="N1504" s="116"/>
      <c r="O1504" s="116"/>
      <c r="P1504" s="116"/>
      <c r="Q1504" s="116"/>
      <c r="R1504" s="116"/>
      <c r="S1504" s="116"/>
      <c r="T1504" s="116"/>
      <c r="U1504" s="116"/>
      <c r="V1504" s="116"/>
      <c r="W1504" s="116"/>
      <c r="X1504" s="116"/>
      <c r="Y1504" s="116"/>
      <c r="Z1504" s="116"/>
      <c r="AA1504" s="116"/>
      <c r="AB1504" s="116"/>
      <c r="AC1504" s="116"/>
      <c r="AD1504" s="116"/>
      <c r="AE1504" s="116"/>
      <c r="AF1504" s="116"/>
      <c r="AG1504" s="116"/>
      <c r="AH1504" s="116"/>
    </row>
    <row r="1505" spans="1:34" x14ac:dyDescent="0.3">
      <c r="A1505" s="126"/>
      <c r="B1505" s="126"/>
      <c r="C1505" s="126"/>
      <c r="D1505" s="126"/>
      <c r="E1505" s="117"/>
      <c r="F1505" s="117"/>
      <c r="G1505" s="117"/>
      <c r="H1505" s="117"/>
      <c r="I1505" s="117"/>
      <c r="J1505" s="117"/>
      <c r="K1505" s="117"/>
      <c r="L1505" s="117"/>
      <c r="M1505" s="116"/>
      <c r="N1505" s="116"/>
      <c r="O1505" s="116"/>
      <c r="P1505" s="116"/>
      <c r="Q1505" s="116"/>
      <c r="R1505" s="116"/>
      <c r="S1505" s="116"/>
      <c r="T1505" s="116"/>
      <c r="U1505" s="116"/>
      <c r="V1505" s="116"/>
      <c r="W1505" s="116"/>
      <c r="X1505" s="116"/>
      <c r="Y1505" s="116"/>
      <c r="Z1505" s="116"/>
      <c r="AA1505" s="116"/>
      <c r="AB1505" s="116"/>
      <c r="AC1505" s="116"/>
      <c r="AD1505" s="116"/>
      <c r="AE1505" s="116"/>
      <c r="AF1505" s="116"/>
      <c r="AG1505" s="116"/>
      <c r="AH1505" s="116"/>
    </row>
    <row r="1506" spans="1:34" x14ac:dyDescent="0.3">
      <c r="A1506" s="126"/>
      <c r="B1506" s="126"/>
      <c r="C1506" s="126"/>
      <c r="D1506" s="126"/>
      <c r="E1506" s="117"/>
      <c r="F1506" s="117"/>
      <c r="G1506" s="117"/>
      <c r="H1506" s="117"/>
      <c r="I1506" s="117"/>
      <c r="J1506" s="117"/>
      <c r="K1506" s="117"/>
      <c r="L1506" s="117"/>
      <c r="M1506" s="116"/>
      <c r="N1506" s="116"/>
      <c r="O1506" s="116"/>
      <c r="P1506" s="116"/>
      <c r="Q1506" s="116"/>
      <c r="R1506" s="116"/>
      <c r="S1506" s="116"/>
      <c r="T1506" s="116"/>
      <c r="U1506" s="116"/>
      <c r="V1506" s="116"/>
      <c r="W1506" s="116"/>
      <c r="X1506" s="116"/>
      <c r="Y1506" s="116"/>
      <c r="Z1506" s="116"/>
      <c r="AA1506" s="116"/>
      <c r="AB1506" s="116"/>
      <c r="AC1506" s="116"/>
      <c r="AD1506" s="116"/>
      <c r="AE1506" s="116"/>
      <c r="AF1506" s="116"/>
      <c r="AG1506" s="116"/>
      <c r="AH1506" s="116"/>
    </row>
    <row r="1507" spans="1:34" x14ac:dyDescent="0.3">
      <c r="A1507" s="126"/>
      <c r="B1507" s="126"/>
      <c r="C1507" s="126"/>
      <c r="D1507" s="126"/>
      <c r="E1507" s="117"/>
      <c r="F1507" s="117"/>
      <c r="G1507" s="117"/>
      <c r="H1507" s="117"/>
      <c r="I1507" s="117"/>
      <c r="J1507" s="117"/>
      <c r="K1507" s="117"/>
      <c r="L1507" s="117"/>
      <c r="M1507" s="116"/>
      <c r="N1507" s="116"/>
      <c r="O1507" s="116"/>
      <c r="P1507" s="116"/>
      <c r="Q1507" s="116"/>
      <c r="R1507" s="116"/>
      <c r="S1507" s="116"/>
      <c r="T1507" s="116"/>
      <c r="U1507" s="116"/>
      <c r="V1507" s="116"/>
      <c r="W1507" s="116"/>
      <c r="X1507" s="116"/>
      <c r="Y1507" s="116"/>
      <c r="Z1507" s="116"/>
      <c r="AA1507" s="116"/>
      <c r="AB1507" s="116"/>
      <c r="AC1507" s="116"/>
      <c r="AD1507" s="116"/>
      <c r="AE1507" s="116"/>
      <c r="AF1507" s="116"/>
      <c r="AG1507" s="116"/>
      <c r="AH1507" s="116"/>
    </row>
    <row r="1508" spans="1:34" x14ac:dyDescent="0.3">
      <c r="A1508" s="126"/>
      <c r="B1508" s="126"/>
      <c r="C1508" s="126"/>
      <c r="D1508" s="126"/>
      <c r="E1508" s="117"/>
      <c r="F1508" s="117"/>
      <c r="G1508" s="117"/>
      <c r="H1508" s="117"/>
      <c r="I1508" s="117"/>
      <c r="J1508" s="117"/>
      <c r="K1508" s="117"/>
      <c r="L1508" s="117"/>
      <c r="M1508" s="116"/>
      <c r="N1508" s="116"/>
      <c r="O1508" s="116"/>
      <c r="P1508" s="116"/>
      <c r="Q1508" s="116"/>
      <c r="R1508" s="116"/>
      <c r="S1508" s="116"/>
      <c r="T1508" s="116"/>
      <c r="U1508" s="116"/>
      <c r="V1508" s="116"/>
      <c r="W1508" s="116"/>
      <c r="X1508" s="116"/>
      <c r="Y1508" s="116"/>
      <c r="Z1508" s="116"/>
      <c r="AA1508" s="116"/>
      <c r="AB1508" s="116"/>
      <c r="AC1508" s="116"/>
      <c r="AD1508" s="116"/>
      <c r="AE1508" s="116"/>
      <c r="AF1508" s="116"/>
      <c r="AG1508" s="116"/>
      <c r="AH1508" s="116"/>
    </row>
    <row r="1509" spans="1:34" x14ac:dyDescent="0.3">
      <c r="A1509" s="126"/>
      <c r="B1509" s="126"/>
      <c r="C1509" s="126"/>
      <c r="D1509" s="126"/>
      <c r="E1509" s="117"/>
      <c r="F1509" s="117"/>
      <c r="G1509" s="117"/>
      <c r="H1509" s="117"/>
      <c r="I1509" s="117"/>
      <c r="J1509" s="117"/>
      <c r="K1509" s="117"/>
      <c r="L1509" s="117"/>
      <c r="M1509" s="116"/>
      <c r="N1509" s="116"/>
      <c r="O1509" s="116"/>
      <c r="P1509" s="116"/>
      <c r="Q1509" s="116"/>
      <c r="R1509" s="116"/>
      <c r="S1509" s="116"/>
      <c r="T1509" s="116"/>
      <c r="U1509" s="116"/>
      <c r="V1509" s="116"/>
      <c r="W1509" s="116"/>
      <c r="X1509" s="116"/>
      <c r="Y1509" s="116"/>
      <c r="Z1509" s="116"/>
      <c r="AA1509" s="116"/>
      <c r="AB1509" s="116"/>
      <c r="AC1509" s="116"/>
      <c r="AD1509" s="116"/>
      <c r="AE1509" s="116"/>
      <c r="AF1509" s="116"/>
      <c r="AG1509" s="116"/>
      <c r="AH1509" s="116"/>
    </row>
    <row r="1510" spans="1:34" x14ac:dyDescent="0.3">
      <c r="A1510" s="126"/>
      <c r="B1510" s="126"/>
      <c r="C1510" s="126"/>
      <c r="D1510" s="126"/>
      <c r="E1510" s="117"/>
      <c r="F1510" s="117"/>
      <c r="G1510" s="117"/>
      <c r="H1510" s="117"/>
      <c r="I1510" s="117"/>
      <c r="J1510" s="117"/>
      <c r="K1510" s="117"/>
      <c r="L1510" s="117"/>
      <c r="M1510" s="116"/>
      <c r="N1510" s="116"/>
      <c r="O1510" s="116"/>
      <c r="P1510" s="116"/>
      <c r="Q1510" s="116"/>
      <c r="R1510" s="116"/>
      <c r="S1510" s="116"/>
      <c r="T1510" s="116"/>
      <c r="U1510" s="116"/>
      <c r="V1510" s="116"/>
      <c r="W1510" s="116"/>
      <c r="X1510" s="116"/>
      <c r="Y1510" s="116"/>
      <c r="Z1510" s="116"/>
      <c r="AA1510" s="116"/>
      <c r="AB1510" s="116"/>
      <c r="AC1510" s="116"/>
      <c r="AD1510" s="116"/>
      <c r="AE1510" s="116"/>
      <c r="AF1510" s="116"/>
      <c r="AG1510" s="116"/>
      <c r="AH1510" s="116"/>
    </row>
    <row r="1511" spans="1:34" x14ac:dyDescent="0.3">
      <c r="A1511" s="126"/>
      <c r="B1511" s="126"/>
      <c r="C1511" s="126"/>
      <c r="D1511" s="126"/>
      <c r="E1511" s="117"/>
      <c r="F1511" s="117"/>
      <c r="G1511" s="117"/>
      <c r="H1511" s="117"/>
      <c r="I1511" s="117"/>
      <c r="J1511" s="117"/>
      <c r="K1511" s="117"/>
      <c r="L1511" s="117"/>
      <c r="M1511" s="116"/>
      <c r="N1511" s="116"/>
      <c r="O1511" s="116"/>
      <c r="P1511" s="116"/>
      <c r="Q1511" s="116"/>
      <c r="R1511" s="116"/>
      <c r="S1511" s="116"/>
      <c r="T1511" s="116"/>
      <c r="U1511" s="116"/>
      <c r="V1511" s="116"/>
      <c r="W1511" s="116"/>
      <c r="X1511" s="116"/>
      <c r="Y1511" s="116"/>
      <c r="Z1511" s="116"/>
      <c r="AA1511" s="116"/>
      <c r="AB1511" s="116"/>
      <c r="AC1511" s="116"/>
      <c r="AD1511" s="116"/>
      <c r="AE1511" s="116"/>
      <c r="AF1511" s="116"/>
      <c r="AG1511" s="116"/>
      <c r="AH1511" s="116"/>
    </row>
    <row r="1512" spans="1:34" x14ac:dyDescent="0.3">
      <c r="A1512" s="126"/>
      <c r="B1512" s="126"/>
      <c r="C1512" s="126"/>
      <c r="D1512" s="126"/>
      <c r="E1512" s="117"/>
      <c r="F1512" s="117"/>
      <c r="G1512" s="117"/>
      <c r="H1512" s="117"/>
      <c r="I1512" s="117"/>
      <c r="J1512" s="117"/>
      <c r="K1512" s="117"/>
      <c r="L1512" s="117"/>
      <c r="M1512" s="116"/>
      <c r="N1512" s="116"/>
      <c r="O1512" s="116"/>
      <c r="P1512" s="116"/>
      <c r="Q1512" s="116"/>
      <c r="R1512" s="116"/>
      <c r="S1512" s="116"/>
      <c r="T1512" s="116"/>
      <c r="U1512" s="116"/>
      <c r="V1512" s="116"/>
      <c r="W1512" s="116"/>
      <c r="X1512" s="116"/>
      <c r="Y1512" s="116"/>
      <c r="Z1512" s="116"/>
      <c r="AA1512" s="116"/>
      <c r="AB1512" s="116"/>
      <c r="AC1512" s="116"/>
      <c r="AD1512" s="116"/>
      <c r="AE1512" s="116"/>
      <c r="AF1512" s="116"/>
      <c r="AG1512" s="116"/>
      <c r="AH1512" s="116"/>
    </row>
    <row r="1513" spans="1:34" x14ac:dyDescent="0.3">
      <c r="A1513" s="126"/>
      <c r="B1513" s="126"/>
      <c r="C1513" s="126"/>
      <c r="D1513" s="126"/>
      <c r="E1513" s="117"/>
      <c r="F1513" s="117"/>
      <c r="G1513" s="117"/>
      <c r="H1513" s="117"/>
      <c r="I1513" s="117"/>
      <c r="J1513" s="117"/>
      <c r="K1513" s="117"/>
      <c r="L1513" s="117"/>
      <c r="M1513" s="116"/>
      <c r="N1513" s="116"/>
      <c r="O1513" s="116"/>
      <c r="P1513" s="116"/>
      <c r="Q1513" s="116"/>
      <c r="R1513" s="116"/>
      <c r="S1513" s="116"/>
      <c r="T1513" s="116"/>
      <c r="U1513" s="116"/>
      <c r="V1513" s="116"/>
      <c r="W1513" s="116"/>
      <c r="X1513" s="116"/>
      <c r="Y1513" s="116"/>
      <c r="Z1513" s="116"/>
      <c r="AA1513" s="116"/>
      <c r="AB1513" s="116"/>
      <c r="AC1513" s="116"/>
      <c r="AD1513" s="116"/>
      <c r="AE1513" s="116"/>
      <c r="AF1513" s="116"/>
      <c r="AG1513" s="116"/>
      <c r="AH1513" s="116"/>
    </row>
    <row r="1514" spans="1:34" x14ac:dyDescent="0.3">
      <c r="A1514" s="126"/>
      <c r="B1514" s="126"/>
      <c r="C1514" s="126"/>
      <c r="D1514" s="126"/>
      <c r="E1514" s="117"/>
      <c r="F1514" s="117"/>
      <c r="G1514" s="117"/>
      <c r="H1514" s="117"/>
      <c r="I1514" s="117"/>
      <c r="J1514" s="117"/>
      <c r="K1514" s="117"/>
      <c r="L1514" s="117"/>
      <c r="M1514" s="116"/>
      <c r="N1514" s="116"/>
      <c r="O1514" s="116"/>
      <c r="P1514" s="116"/>
      <c r="Q1514" s="116"/>
      <c r="R1514" s="116"/>
      <c r="S1514" s="116"/>
      <c r="T1514" s="116"/>
      <c r="U1514" s="116"/>
      <c r="V1514" s="116"/>
      <c r="W1514" s="116"/>
      <c r="X1514" s="116"/>
      <c r="Y1514" s="116"/>
      <c r="Z1514" s="116"/>
      <c r="AA1514" s="116"/>
      <c r="AB1514" s="116"/>
      <c r="AC1514" s="116"/>
      <c r="AD1514" s="116"/>
      <c r="AE1514" s="116"/>
      <c r="AF1514" s="116"/>
      <c r="AG1514" s="116"/>
      <c r="AH1514" s="116"/>
    </row>
    <row r="1515" spans="1:34" x14ac:dyDescent="0.3">
      <c r="A1515" s="126"/>
      <c r="B1515" s="126"/>
      <c r="C1515" s="126"/>
      <c r="D1515" s="126"/>
      <c r="E1515" s="117"/>
      <c r="F1515" s="117"/>
      <c r="G1515" s="117"/>
      <c r="H1515" s="117"/>
      <c r="I1515" s="117"/>
      <c r="J1515" s="117"/>
      <c r="K1515" s="117"/>
      <c r="L1515" s="117"/>
      <c r="M1515" s="116"/>
      <c r="N1515" s="116"/>
      <c r="O1515" s="116"/>
      <c r="P1515" s="116"/>
      <c r="Q1515" s="116"/>
      <c r="R1515" s="116"/>
      <c r="S1515" s="116"/>
      <c r="T1515" s="116"/>
      <c r="U1515" s="116"/>
      <c r="V1515" s="116"/>
      <c r="W1515" s="116"/>
      <c r="X1515" s="116"/>
      <c r="Y1515" s="116"/>
      <c r="Z1515" s="116"/>
      <c r="AA1515" s="116"/>
      <c r="AB1515" s="116"/>
      <c r="AC1515" s="116"/>
      <c r="AD1515" s="116"/>
      <c r="AE1515" s="116"/>
      <c r="AF1515" s="116"/>
      <c r="AG1515" s="116"/>
      <c r="AH1515" s="116"/>
    </row>
    <row r="1516" spans="1:34" x14ac:dyDescent="0.3">
      <c r="A1516" s="126"/>
      <c r="B1516" s="126"/>
      <c r="C1516" s="126"/>
      <c r="D1516" s="126"/>
      <c r="E1516" s="117"/>
      <c r="F1516" s="117"/>
      <c r="G1516" s="117"/>
      <c r="H1516" s="117"/>
      <c r="I1516" s="117"/>
      <c r="J1516" s="117"/>
      <c r="K1516" s="117"/>
      <c r="L1516" s="117"/>
      <c r="M1516" s="116"/>
      <c r="N1516" s="116"/>
      <c r="O1516" s="116"/>
      <c r="P1516" s="116"/>
      <c r="Q1516" s="116"/>
      <c r="R1516" s="116"/>
      <c r="S1516" s="116"/>
      <c r="T1516" s="116"/>
      <c r="U1516" s="116"/>
      <c r="V1516" s="116"/>
      <c r="W1516" s="116"/>
      <c r="X1516" s="116"/>
      <c r="Y1516" s="116"/>
      <c r="Z1516" s="116"/>
      <c r="AA1516" s="116"/>
      <c r="AB1516" s="116"/>
      <c r="AC1516" s="116"/>
      <c r="AD1516" s="116"/>
      <c r="AE1516" s="116"/>
      <c r="AF1516" s="116"/>
      <c r="AG1516" s="116"/>
      <c r="AH1516" s="116"/>
    </row>
    <row r="1517" spans="1:34" x14ac:dyDescent="0.3">
      <c r="A1517" s="126"/>
      <c r="B1517" s="126"/>
      <c r="C1517" s="126"/>
      <c r="D1517" s="126"/>
      <c r="E1517" s="117"/>
      <c r="F1517" s="117"/>
      <c r="G1517" s="117"/>
      <c r="H1517" s="117"/>
      <c r="I1517" s="117"/>
      <c r="J1517" s="117"/>
      <c r="K1517" s="117"/>
      <c r="L1517" s="117"/>
      <c r="M1517" s="116"/>
      <c r="N1517" s="116"/>
      <c r="O1517" s="116"/>
      <c r="P1517" s="116"/>
      <c r="Q1517" s="116"/>
      <c r="R1517" s="116"/>
      <c r="S1517" s="116"/>
      <c r="T1517" s="116"/>
      <c r="U1517" s="116"/>
      <c r="V1517" s="116"/>
      <c r="W1517" s="116"/>
      <c r="X1517" s="116"/>
      <c r="Y1517" s="116"/>
      <c r="Z1517" s="116"/>
      <c r="AA1517" s="116"/>
      <c r="AB1517" s="116"/>
      <c r="AC1517" s="116"/>
      <c r="AD1517" s="116"/>
      <c r="AE1517" s="116"/>
      <c r="AF1517" s="116"/>
      <c r="AG1517" s="116"/>
      <c r="AH1517" s="116"/>
    </row>
    <row r="1518" spans="1:34" x14ac:dyDescent="0.3">
      <c r="A1518" s="126"/>
      <c r="B1518" s="126"/>
      <c r="C1518" s="126"/>
      <c r="D1518" s="126"/>
      <c r="E1518" s="117"/>
      <c r="F1518" s="117"/>
      <c r="G1518" s="117"/>
      <c r="H1518" s="117"/>
      <c r="I1518" s="117"/>
      <c r="J1518" s="117"/>
      <c r="K1518" s="117"/>
      <c r="L1518" s="117"/>
      <c r="M1518" s="116"/>
      <c r="N1518" s="116"/>
      <c r="O1518" s="116"/>
      <c r="P1518" s="116"/>
      <c r="Q1518" s="116"/>
      <c r="R1518" s="116"/>
      <c r="S1518" s="116"/>
      <c r="T1518" s="116"/>
      <c r="U1518" s="116"/>
      <c r="V1518" s="116"/>
      <c r="W1518" s="116"/>
      <c r="X1518" s="116"/>
      <c r="Y1518" s="116"/>
      <c r="Z1518" s="116"/>
      <c r="AA1518" s="116"/>
      <c r="AB1518" s="116"/>
      <c r="AC1518" s="116"/>
      <c r="AD1518" s="116"/>
      <c r="AE1518" s="116"/>
      <c r="AF1518" s="116"/>
      <c r="AG1518" s="116"/>
      <c r="AH1518" s="116"/>
    </row>
    <row r="1519" spans="1:34" x14ac:dyDescent="0.3">
      <c r="A1519" s="126"/>
      <c r="B1519" s="126"/>
      <c r="C1519" s="126"/>
      <c r="D1519" s="126"/>
      <c r="E1519" s="117"/>
      <c r="F1519" s="117"/>
      <c r="G1519" s="117"/>
      <c r="H1519" s="117"/>
      <c r="I1519" s="117"/>
      <c r="J1519" s="117"/>
      <c r="K1519" s="117"/>
      <c r="L1519" s="117"/>
      <c r="M1519" s="116"/>
      <c r="N1519" s="116"/>
      <c r="O1519" s="116"/>
      <c r="P1519" s="116"/>
      <c r="Q1519" s="116"/>
      <c r="R1519" s="116"/>
      <c r="S1519" s="116"/>
      <c r="T1519" s="116"/>
      <c r="U1519" s="116"/>
      <c r="V1519" s="116"/>
      <c r="W1519" s="116"/>
      <c r="X1519" s="116"/>
      <c r="Y1519" s="116"/>
      <c r="Z1519" s="116"/>
      <c r="AA1519" s="116"/>
      <c r="AB1519" s="116"/>
      <c r="AC1519" s="116"/>
      <c r="AD1519" s="116"/>
      <c r="AE1519" s="116"/>
      <c r="AF1519" s="116"/>
      <c r="AG1519" s="116"/>
      <c r="AH1519" s="116"/>
    </row>
    <row r="1520" spans="1:34" x14ac:dyDescent="0.3">
      <c r="A1520" s="126"/>
      <c r="B1520" s="126"/>
      <c r="C1520" s="126"/>
      <c r="D1520" s="126"/>
      <c r="E1520" s="117"/>
      <c r="F1520" s="117"/>
      <c r="G1520" s="117"/>
      <c r="H1520" s="117"/>
      <c r="I1520" s="117"/>
      <c r="J1520" s="117"/>
      <c r="K1520" s="117"/>
      <c r="L1520" s="117"/>
      <c r="M1520" s="116"/>
      <c r="N1520" s="116"/>
      <c r="O1520" s="116"/>
      <c r="P1520" s="116"/>
      <c r="Q1520" s="116"/>
      <c r="R1520" s="116"/>
      <c r="S1520" s="116"/>
      <c r="T1520" s="116"/>
      <c r="U1520" s="116"/>
      <c r="V1520" s="116"/>
      <c r="W1520" s="116"/>
      <c r="X1520" s="116"/>
      <c r="Y1520" s="116"/>
      <c r="Z1520" s="116"/>
      <c r="AA1520" s="116"/>
      <c r="AB1520" s="116"/>
      <c r="AC1520" s="116"/>
      <c r="AD1520" s="116"/>
      <c r="AE1520" s="116"/>
      <c r="AF1520" s="116"/>
      <c r="AG1520" s="116"/>
      <c r="AH1520" s="116"/>
    </row>
    <row r="1521" spans="1:34" x14ac:dyDescent="0.3">
      <c r="A1521" s="126"/>
      <c r="B1521" s="126"/>
      <c r="C1521" s="126"/>
      <c r="D1521" s="126"/>
      <c r="E1521" s="117"/>
      <c r="F1521" s="117"/>
      <c r="G1521" s="117"/>
      <c r="H1521" s="117"/>
      <c r="I1521" s="117"/>
      <c r="J1521" s="117"/>
      <c r="K1521" s="117"/>
      <c r="L1521" s="117"/>
      <c r="M1521" s="116"/>
      <c r="N1521" s="116"/>
      <c r="O1521" s="116"/>
      <c r="P1521" s="116"/>
      <c r="Q1521" s="116"/>
      <c r="R1521" s="116"/>
      <c r="S1521" s="116"/>
      <c r="T1521" s="116"/>
      <c r="U1521" s="116"/>
      <c r="V1521" s="116"/>
      <c r="W1521" s="116"/>
      <c r="X1521" s="116"/>
      <c r="Y1521" s="116"/>
      <c r="Z1521" s="116"/>
      <c r="AA1521" s="116"/>
      <c r="AB1521" s="116"/>
      <c r="AC1521" s="116"/>
      <c r="AD1521" s="116"/>
      <c r="AE1521" s="116"/>
      <c r="AF1521" s="116"/>
      <c r="AG1521" s="116"/>
      <c r="AH1521" s="116"/>
    </row>
    <row r="1522" spans="1:34" x14ac:dyDescent="0.3">
      <c r="A1522" s="126"/>
      <c r="B1522" s="126"/>
      <c r="C1522" s="126"/>
      <c r="D1522" s="126"/>
      <c r="E1522" s="117"/>
      <c r="F1522" s="117"/>
      <c r="G1522" s="117"/>
      <c r="H1522" s="117"/>
      <c r="I1522" s="117"/>
      <c r="J1522" s="117"/>
      <c r="K1522" s="117"/>
      <c r="L1522" s="117"/>
      <c r="M1522" s="116"/>
      <c r="N1522" s="116"/>
      <c r="O1522" s="116"/>
      <c r="P1522" s="116"/>
      <c r="Q1522" s="116"/>
      <c r="R1522" s="116"/>
      <c r="S1522" s="116"/>
      <c r="T1522" s="116"/>
      <c r="U1522" s="116"/>
      <c r="V1522" s="116"/>
      <c r="W1522" s="116"/>
      <c r="X1522" s="116"/>
      <c r="Y1522" s="116"/>
      <c r="Z1522" s="116"/>
      <c r="AA1522" s="116"/>
      <c r="AB1522" s="116"/>
      <c r="AC1522" s="116"/>
      <c r="AD1522" s="116"/>
      <c r="AE1522" s="116"/>
      <c r="AF1522" s="116"/>
      <c r="AG1522" s="116"/>
      <c r="AH1522" s="116"/>
    </row>
    <row r="1523" spans="1:34" x14ac:dyDescent="0.3">
      <c r="A1523" s="126"/>
      <c r="B1523" s="126"/>
      <c r="C1523" s="126"/>
      <c r="D1523" s="126"/>
      <c r="E1523" s="117"/>
      <c r="F1523" s="117"/>
      <c r="G1523" s="117"/>
      <c r="H1523" s="117"/>
      <c r="I1523" s="117"/>
      <c r="J1523" s="117"/>
      <c r="K1523" s="117"/>
      <c r="L1523" s="117"/>
      <c r="M1523" s="116"/>
      <c r="N1523" s="116"/>
      <c r="O1523" s="116"/>
      <c r="P1523" s="116"/>
      <c r="Q1523" s="116"/>
      <c r="R1523" s="116"/>
      <c r="S1523" s="116"/>
      <c r="T1523" s="116"/>
      <c r="U1523" s="116"/>
      <c r="V1523" s="116"/>
      <c r="W1523" s="116"/>
      <c r="X1523" s="116"/>
      <c r="Y1523" s="116"/>
      <c r="Z1523" s="116"/>
      <c r="AA1523" s="116"/>
      <c r="AB1523" s="116"/>
      <c r="AC1523" s="116"/>
      <c r="AD1523" s="116"/>
      <c r="AE1523" s="116"/>
      <c r="AF1523" s="116"/>
      <c r="AG1523" s="116"/>
      <c r="AH1523" s="116"/>
    </row>
    <row r="1524" spans="1:34" x14ac:dyDescent="0.3">
      <c r="A1524" s="126"/>
      <c r="B1524" s="126"/>
      <c r="C1524" s="126"/>
      <c r="D1524" s="126"/>
      <c r="E1524" s="117"/>
      <c r="F1524" s="117"/>
      <c r="G1524" s="117"/>
      <c r="H1524" s="117"/>
      <c r="I1524" s="117"/>
      <c r="J1524" s="117"/>
      <c r="K1524" s="117"/>
      <c r="L1524" s="117"/>
      <c r="M1524" s="116"/>
      <c r="N1524" s="116"/>
      <c r="O1524" s="116"/>
      <c r="P1524" s="116"/>
      <c r="Q1524" s="116"/>
      <c r="R1524" s="116"/>
      <c r="S1524" s="116"/>
      <c r="T1524" s="116"/>
      <c r="U1524" s="116"/>
      <c r="V1524" s="116"/>
      <c r="W1524" s="116"/>
      <c r="X1524" s="116"/>
      <c r="Y1524" s="116"/>
      <c r="Z1524" s="116"/>
      <c r="AA1524" s="116"/>
      <c r="AB1524" s="116"/>
      <c r="AC1524" s="116"/>
      <c r="AD1524" s="116"/>
      <c r="AE1524" s="116"/>
      <c r="AF1524" s="116"/>
      <c r="AG1524" s="116"/>
      <c r="AH1524" s="116"/>
    </row>
    <row r="1525" spans="1:34" x14ac:dyDescent="0.3">
      <c r="A1525" s="126"/>
      <c r="B1525" s="126"/>
      <c r="C1525" s="126"/>
      <c r="D1525" s="126"/>
      <c r="E1525" s="117"/>
      <c r="F1525" s="117"/>
      <c r="G1525" s="117"/>
      <c r="H1525" s="117"/>
      <c r="I1525" s="117"/>
      <c r="J1525" s="117"/>
      <c r="K1525" s="117"/>
      <c r="L1525" s="117"/>
      <c r="M1525" s="116"/>
      <c r="N1525" s="116"/>
      <c r="O1525" s="116"/>
      <c r="P1525" s="116"/>
      <c r="Q1525" s="116"/>
      <c r="R1525" s="116"/>
      <c r="S1525" s="116"/>
      <c r="T1525" s="116"/>
      <c r="U1525" s="116"/>
      <c r="V1525" s="116"/>
      <c r="W1525" s="116"/>
      <c r="X1525" s="116"/>
      <c r="Y1525" s="116"/>
      <c r="Z1525" s="116"/>
      <c r="AA1525" s="116"/>
      <c r="AB1525" s="116"/>
      <c r="AC1525" s="116"/>
      <c r="AD1525" s="116"/>
      <c r="AE1525" s="116"/>
      <c r="AF1525" s="116"/>
      <c r="AG1525" s="116"/>
      <c r="AH1525" s="116"/>
    </row>
    <row r="1526" spans="1:34" x14ac:dyDescent="0.3">
      <c r="A1526" s="126"/>
      <c r="B1526" s="126"/>
      <c r="C1526" s="126"/>
      <c r="D1526" s="126"/>
      <c r="E1526" s="117"/>
      <c r="F1526" s="117"/>
      <c r="G1526" s="117"/>
      <c r="H1526" s="117"/>
      <c r="I1526" s="117"/>
      <c r="J1526" s="117"/>
      <c r="K1526" s="117"/>
      <c r="L1526" s="117"/>
      <c r="M1526" s="116"/>
      <c r="N1526" s="116"/>
      <c r="O1526" s="116"/>
      <c r="P1526" s="116"/>
      <c r="Q1526" s="116"/>
      <c r="R1526" s="116"/>
      <c r="S1526" s="116"/>
      <c r="T1526" s="116"/>
      <c r="U1526" s="116"/>
      <c r="V1526" s="116"/>
      <c r="W1526" s="116"/>
      <c r="X1526" s="116"/>
      <c r="Y1526" s="116"/>
      <c r="Z1526" s="116"/>
      <c r="AA1526" s="116"/>
      <c r="AB1526" s="116"/>
      <c r="AC1526" s="116"/>
      <c r="AD1526" s="116"/>
      <c r="AE1526" s="116"/>
      <c r="AF1526" s="116"/>
      <c r="AG1526" s="116"/>
      <c r="AH1526" s="116"/>
    </row>
    <row r="1527" spans="1:34" x14ac:dyDescent="0.3">
      <c r="A1527" s="126"/>
      <c r="B1527" s="126"/>
      <c r="C1527" s="126"/>
      <c r="D1527" s="126"/>
      <c r="E1527" s="117"/>
      <c r="F1527" s="117"/>
      <c r="G1527" s="117"/>
      <c r="H1527" s="117"/>
      <c r="I1527" s="117"/>
      <c r="J1527" s="117"/>
      <c r="K1527" s="117"/>
      <c r="L1527" s="117"/>
      <c r="M1527" s="116"/>
      <c r="N1527" s="116"/>
      <c r="O1527" s="116"/>
      <c r="P1527" s="116"/>
      <c r="Q1527" s="116"/>
      <c r="R1527" s="116"/>
      <c r="S1527" s="116"/>
      <c r="T1527" s="116"/>
      <c r="U1527" s="116"/>
      <c r="V1527" s="116"/>
      <c r="W1527" s="116"/>
      <c r="X1527" s="116"/>
      <c r="Y1527" s="116"/>
      <c r="Z1527" s="116"/>
      <c r="AA1527" s="116"/>
      <c r="AB1527" s="116"/>
      <c r="AC1527" s="116"/>
      <c r="AD1527" s="116"/>
      <c r="AE1527" s="116"/>
      <c r="AF1527" s="116"/>
      <c r="AG1527" s="116"/>
      <c r="AH1527" s="116"/>
    </row>
    <row r="1528" spans="1:34" x14ac:dyDescent="0.3">
      <c r="A1528" s="126"/>
      <c r="B1528" s="126"/>
      <c r="C1528" s="126"/>
      <c r="D1528" s="126"/>
      <c r="E1528" s="117"/>
      <c r="F1528" s="117"/>
      <c r="G1528" s="117"/>
      <c r="H1528" s="117"/>
      <c r="I1528" s="117"/>
      <c r="J1528" s="117"/>
      <c r="K1528" s="117"/>
      <c r="L1528" s="117"/>
      <c r="M1528" s="116"/>
      <c r="N1528" s="116"/>
      <c r="O1528" s="116"/>
      <c r="P1528" s="116"/>
      <c r="Q1528" s="116"/>
      <c r="R1528" s="116"/>
      <c r="S1528" s="116"/>
      <c r="T1528" s="116"/>
      <c r="U1528" s="116"/>
      <c r="V1528" s="116"/>
      <c r="W1528" s="116"/>
      <c r="X1528" s="116"/>
      <c r="Y1528" s="116"/>
      <c r="Z1528" s="116"/>
      <c r="AA1528" s="116"/>
      <c r="AB1528" s="116"/>
      <c r="AC1528" s="116"/>
      <c r="AD1528" s="116"/>
      <c r="AE1528" s="116"/>
      <c r="AF1528" s="116"/>
      <c r="AG1528" s="116"/>
      <c r="AH1528" s="116"/>
    </row>
    <row r="1529" spans="1:34" x14ac:dyDescent="0.3">
      <c r="A1529" s="126"/>
      <c r="B1529" s="126"/>
      <c r="C1529" s="126"/>
      <c r="D1529" s="126"/>
      <c r="E1529" s="117"/>
      <c r="F1529" s="117"/>
      <c r="G1529" s="117"/>
      <c r="H1529" s="117"/>
      <c r="I1529" s="117"/>
      <c r="J1529" s="117"/>
      <c r="K1529" s="117"/>
      <c r="L1529" s="117"/>
      <c r="M1529" s="116"/>
      <c r="N1529" s="116"/>
      <c r="O1529" s="116"/>
      <c r="P1529" s="116"/>
      <c r="Q1529" s="116"/>
      <c r="R1529" s="116"/>
      <c r="S1529" s="116"/>
      <c r="T1529" s="116"/>
      <c r="U1529" s="116"/>
      <c r="V1529" s="116"/>
      <c r="W1529" s="116"/>
      <c r="X1529" s="116"/>
      <c r="Y1529" s="116"/>
      <c r="Z1529" s="116"/>
      <c r="AA1529" s="116"/>
      <c r="AB1529" s="116"/>
      <c r="AC1529" s="116"/>
      <c r="AD1529" s="116"/>
      <c r="AE1529" s="116"/>
      <c r="AF1529" s="116"/>
      <c r="AG1529" s="116"/>
      <c r="AH1529" s="116"/>
    </row>
    <row r="1530" spans="1:34" x14ac:dyDescent="0.3">
      <c r="A1530" s="126"/>
      <c r="B1530" s="126"/>
      <c r="C1530" s="126"/>
      <c r="D1530" s="126"/>
      <c r="E1530" s="117"/>
      <c r="F1530" s="117"/>
      <c r="G1530" s="117"/>
      <c r="H1530" s="117"/>
      <c r="I1530" s="117"/>
      <c r="J1530" s="117"/>
      <c r="K1530" s="117"/>
      <c r="L1530" s="117"/>
      <c r="M1530" s="116"/>
      <c r="N1530" s="116"/>
      <c r="O1530" s="116"/>
      <c r="P1530" s="116"/>
      <c r="Q1530" s="116"/>
      <c r="R1530" s="116"/>
      <c r="S1530" s="116"/>
      <c r="T1530" s="116"/>
      <c r="U1530" s="116"/>
      <c r="V1530" s="116"/>
      <c r="W1530" s="116"/>
      <c r="X1530" s="116"/>
      <c r="Y1530" s="116"/>
      <c r="Z1530" s="116"/>
      <c r="AA1530" s="116"/>
      <c r="AB1530" s="116"/>
      <c r="AC1530" s="116"/>
      <c r="AD1530" s="116"/>
      <c r="AE1530" s="116"/>
      <c r="AF1530" s="116"/>
      <c r="AG1530" s="116"/>
      <c r="AH1530" s="116"/>
    </row>
    <row r="1531" spans="1:34" x14ac:dyDescent="0.3">
      <c r="A1531" s="126"/>
      <c r="B1531" s="126"/>
      <c r="C1531" s="126"/>
      <c r="D1531" s="126"/>
      <c r="E1531" s="126"/>
      <c r="F1531" s="126"/>
      <c r="G1531" s="126"/>
      <c r="H1531" s="126"/>
      <c r="I1531" s="126"/>
      <c r="J1531" s="126"/>
      <c r="K1531" s="126"/>
      <c r="L1531" s="126"/>
    </row>
    <row r="1532" spans="1:34" x14ac:dyDescent="0.3">
      <c r="A1532" s="126"/>
      <c r="B1532" s="126"/>
      <c r="C1532" s="126"/>
      <c r="D1532" s="126"/>
      <c r="E1532" s="126"/>
      <c r="F1532" s="126"/>
      <c r="G1532" s="126"/>
      <c r="H1532" s="126"/>
      <c r="I1532" s="126"/>
      <c r="J1532" s="126"/>
      <c r="K1532" s="126"/>
      <c r="L1532" s="126"/>
    </row>
    <row r="1533" spans="1:34" x14ac:dyDescent="0.3">
      <c r="A1533" s="126"/>
      <c r="B1533" s="126"/>
      <c r="C1533" s="126"/>
      <c r="D1533" s="126"/>
      <c r="E1533" s="126"/>
      <c r="F1533" s="126"/>
      <c r="G1533" s="126"/>
      <c r="H1533" s="126"/>
      <c r="I1533" s="126"/>
      <c r="J1533" s="126"/>
      <c r="K1533" s="126"/>
      <c r="L1533" s="126"/>
    </row>
    <row r="1534" spans="1:34" x14ac:dyDescent="0.3">
      <c r="A1534" s="126"/>
      <c r="B1534" s="126"/>
      <c r="C1534" s="126"/>
      <c r="D1534" s="126"/>
      <c r="E1534" s="126"/>
      <c r="F1534" s="126"/>
      <c r="G1534" s="126"/>
      <c r="H1534" s="126"/>
      <c r="I1534" s="126"/>
      <c r="J1534" s="126"/>
      <c r="K1534" s="126"/>
      <c r="L1534" s="126"/>
    </row>
    <row r="1535" spans="1:34" x14ac:dyDescent="0.3">
      <c r="A1535" s="126"/>
      <c r="B1535" s="126"/>
      <c r="C1535" s="126"/>
      <c r="D1535" s="126"/>
      <c r="E1535" s="126"/>
      <c r="F1535" s="126"/>
      <c r="G1535" s="126"/>
      <c r="H1535" s="126"/>
      <c r="I1535" s="126"/>
      <c r="J1535" s="126"/>
      <c r="K1535" s="126"/>
      <c r="L1535" s="126"/>
    </row>
    <row r="1536" spans="1:34" x14ac:dyDescent="0.3">
      <c r="A1536" s="126"/>
      <c r="B1536" s="126"/>
      <c r="C1536" s="126"/>
      <c r="D1536" s="126"/>
      <c r="E1536" s="126"/>
      <c r="F1536" s="126"/>
      <c r="G1536" s="126"/>
      <c r="H1536" s="126"/>
      <c r="I1536" s="126"/>
      <c r="J1536" s="126"/>
      <c r="K1536" s="126"/>
      <c r="L1536" s="126"/>
    </row>
    <row r="1537" spans="1:12" x14ac:dyDescent="0.3">
      <c r="A1537" s="126"/>
      <c r="B1537" s="126"/>
      <c r="C1537" s="126"/>
      <c r="D1537" s="126"/>
      <c r="E1537" s="126"/>
      <c r="F1537" s="126"/>
      <c r="G1537" s="126"/>
      <c r="H1537" s="126"/>
      <c r="I1537" s="126"/>
      <c r="J1537" s="126"/>
      <c r="K1537" s="126"/>
      <c r="L1537" s="126"/>
    </row>
    <row r="1538" spans="1:12" x14ac:dyDescent="0.3">
      <c r="A1538" s="126"/>
      <c r="B1538" s="126"/>
      <c r="C1538" s="126"/>
      <c r="D1538" s="126"/>
      <c r="E1538" s="126"/>
      <c r="F1538" s="126"/>
      <c r="G1538" s="126"/>
      <c r="H1538" s="126"/>
      <c r="I1538" s="126"/>
      <c r="J1538" s="126"/>
      <c r="K1538" s="126"/>
      <c r="L1538" s="126"/>
    </row>
    <row r="1539" spans="1:12" x14ac:dyDescent="0.3">
      <c r="A1539" s="126"/>
      <c r="B1539" s="126"/>
      <c r="C1539" s="126"/>
      <c r="D1539" s="126"/>
      <c r="E1539" s="126"/>
      <c r="F1539" s="126"/>
      <c r="G1539" s="126"/>
      <c r="H1539" s="126"/>
      <c r="I1539" s="126"/>
      <c r="J1539" s="126"/>
      <c r="K1539" s="126"/>
      <c r="L1539" s="126"/>
    </row>
    <row r="1540" spans="1:12" x14ac:dyDescent="0.3">
      <c r="A1540" s="126"/>
      <c r="B1540" s="126"/>
      <c r="C1540" s="126"/>
      <c r="D1540" s="126"/>
      <c r="E1540" s="126"/>
      <c r="F1540" s="126"/>
      <c r="G1540" s="126"/>
      <c r="H1540" s="126"/>
      <c r="I1540" s="126"/>
      <c r="J1540" s="126"/>
      <c r="K1540" s="126"/>
      <c r="L1540" s="126"/>
    </row>
    <row r="1541" spans="1:12" x14ac:dyDescent="0.3">
      <c r="A1541" s="126"/>
      <c r="B1541" s="126"/>
      <c r="C1541" s="126"/>
      <c r="D1541" s="126"/>
      <c r="E1541" s="126"/>
      <c r="F1541" s="126"/>
      <c r="G1541" s="126"/>
      <c r="H1541" s="126"/>
      <c r="I1541" s="126"/>
      <c r="J1541" s="126"/>
      <c r="K1541" s="126"/>
      <c r="L1541" s="126"/>
    </row>
    <row r="1542" spans="1:12" x14ac:dyDescent="0.3">
      <c r="A1542" s="126"/>
      <c r="B1542" s="126"/>
      <c r="C1542" s="126"/>
      <c r="D1542" s="126"/>
      <c r="E1542" s="126"/>
      <c r="F1542" s="126"/>
      <c r="G1542" s="126"/>
      <c r="H1542" s="126"/>
      <c r="I1542" s="126"/>
      <c r="J1542" s="126"/>
      <c r="K1542" s="126"/>
      <c r="L1542" s="126"/>
    </row>
    <row r="1543" spans="1:12" x14ac:dyDescent="0.3">
      <c r="A1543" s="126"/>
      <c r="B1543" s="126"/>
      <c r="C1543" s="126"/>
      <c r="D1543" s="126"/>
      <c r="E1543" s="126"/>
      <c r="F1543" s="126"/>
      <c r="G1543" s="126"/>
      <c r="H1543" s="126"/>
      <c r="I1543" s="126"/>
      <c r="J1543" s="126"/>
      <c r="K1543" s="126"/>
      <c r="L1543" s="126"/>
    </row>
    <row r="1544" spans="1:12" x14ac:dyDescent="0.3">
      <c r="A1544" s="126"/>
      <c r="B1544" s="126"/>
      <c r="C1544" s="126"/>
      <c r="D1544" s="126"/>
      <c r="E1544" s="126"/>
      <c r="F1544" s="126"/>
      <c r="G1544" s="126"/>
      <c r="H1544" s="126"/>
      <c r="I1544" s="126"/>
      <c r="J1544" s="126"/>
      <c r="K1544" s="126"/>
      <c r="L1544" s="126"/>
    </row>
    <row r="1545" spans="1:12" x14ac:dyDescent="0.3">
      <c r="A1545" s="126"/>
      <c r="B1545" s="126"/>
      <c r="C1545" s="126"/>
      <c r="D1545" s="126"/>
      <c r="E1545" s="126"/>
      <c r="F1545" s="126"/>
      <c r="G1545" s="126"/>
      <c r="H1545" s="126"/>
      <c r="I1545" s="126"/>
      <c r="J1545" s="126"/>
      <c r="K1545" s="126"/>
      <c r="L1545" s="126"/>
    </row>
    <row r="1546" spans="1:12" x14ac:dyDescent="0.3">
      <c r="A1546" s="126"/>
      <c r="B1546" s="126"/>
      <c r="C1546" s="126"/>
      <c r="D1546" s="126"/>
      <c r="E1546" s="126"/>
      <c r="F1546" s="126"/>
      <c r="G1546" s="126"/>
      <c r="H1546" s="126"/>
      <c r="I1546" s="126"/>
      <c r="J1546" s="126"/>
      <c r="K1546" s="126"/>
      <c r="L1546" s="126"/>
    </row>
    <row r="1547" spans="1:12" x14ac:dyDescent="0.3">
      <c r="A1547" s="126"/>
      <c r="B1547" s="126"/>
      <c r="C1547" s="126"/>
      <c r="D1547" s="126"/>
      <c r="E1547" s="126"/>
      <c r="F1547" s="126"/>
      <c r="G1547" s="126"/>
      <c r="H1547" s="126"/>
      <c r="I1547" s="126"/>
      <c r="J1547" s="126"/>
      <c r="K1547" s="126"/>
      <c r="L1547" s="126"/>
    </row>
    <row r="1548" spans="1:12" x14ac:dyDescent="0.3">
      <c r="A1548" s="126"/>
      <c r="B1548" s="126"/>
      <c r="C1548" s="126"/>
      <c r="D1548" s="126"/>
      <c r="E1548" s="126"/>
      <c r="F1548" s="126"/>
      <c r="G1548" s="126"/>
      <c r="H1548" s="126"/>
      <c r="I1548" s="126"/>
      <c r="J1548" s="126"/>
      <c r="K1548" s="126"/>
      <c r="L1548" s="126"/>
    </row>
    <row r="1549" spans="1:12" x14ac:dyDescent="0.3">
      <c r="A1549" s="126"/>
      <c r="B1549" s="126"/>
      <c r="C1549" s="126"/>
      <c r="D1549" s="126"/>
      <c r="E1549" s="126"/>
      <c r="F1549" s="126"/>
      <c r="G1549" s="126"/>
      <c r="H1549" s="126"/>
      <c r="I1549" s="126"/>
      <c r="J1549" s="126"/>
      <c r="K1549" s="126"/>
      <c r="L1549" s="126"/>
    </row>
    <row r="1550" spans="1:12" x14ac:dyDescent="0.3">
      <c r="A1550" s="126"/>
      <c r="B1550" s="126"/>
      <c r="C1550" s="126"/>
      <c r="D1550" s="126"/>
      <c r="E1550" s="126"/>
      <c r="F1550" s="126"/>
      <c r="G1550" s="126"/>
      <c r="H1550" s="126"/>
      <c r="I1550" s="126"/>
      <c r="J1550" s="126"/>
      <c r="K1550" s="126"/>
      <c r="L1550" s="126"/>
    </row>
    <row r="1551" spans="1:12" x14ac:dyDescent="0.3">
      <c r="A1551" s="126"/>
      <c r="B1551" s="126"/>
      <c r="C1551" s="126"/>
      <c r="D1551" s="126"/>
      <c r="E1551" s="126"/>
      <c r="F1551" s="126"/>
      <c r="G1551" s="126"/>
      <c r="H1551" s="126"/>
      <c r="I1551" s="126"/>
      <c r="J1551" s="126"/>
      <c r="K1551" s="126"/>
      <c r="L1551" s="126"/>
    </row>
    <row r="1552" spans="1:12" x14ac:dyDescent="0.3">
      <c r="A1552" s="126"/>
      <c r="B1552" s="126"/>
      <c r="C1552" s="126"/>
      <c r="D1552" s="126"/>
      <c r="E1552" s="126"/>
      <c r="F1552" s="126"/>
      <c r="G1552" s="126"/>
      <c r="H1552" s="126"/>
      <c r="I1552" s="126"/>
      <c r="J1552" s="126"/>
      <c r="K1552" s="126"/>
      <c r="L1552" s="126"/>
    </row>
    <row r="1553" spans="1:12" x14ac:dyDescent="0.3">
      <c r="A1553" s="126"/>
      <c r="B1553" s="126"/>
      <c r="C1553" s="126"/>
      <c r="D1553" s="126"/>
      <c r="E1553" s="126"/>
      <c r="F1553" s="126"/>
      <c r="G1553" s="126"/>
      <c r="H1553" s="126"/>
      <c r="I1553" s="126"/>
      <c r="J1553" s="126"/>
      <c r="K1553" s="126"/>
      <c r="L1553" s="126"/>
    </row>
    <row r="1554" spans="1:12" x14ac:dyDescent="0.3">
      <c r="A1554" s="126"/>
      <c r="B1554" s="126"/>
      <c r="C1554" s="126"/>
      <c r="D1554" s="126"/>
      <c r="E1554" s="126"/>
      <c r="F1554" s="126"/>
      <c r="G1554" s="126"/>
      <c r="H1554" s="126"/>
      <c r="I1554" s="126"/>
      <c r="J1554" s="126"/>
      <c r="K1554" s="126"/>
      <c r="L1554" s="126"/>
    </row>
    <row r="1555" spans="1:12" x14ac:dyDescent="0.3">
      <c r="A1555" s="126"/>
      <c r="B1555" s="126"/>
      <c r="C1555" s="126"/>
      <c r="D1555" s="126"/>
      <c r="E1555" s="126"/>
      <c r="F1555" s="126"/>
      <c r="G1555" s="126"/>
      <c r="H1555" s="126"/>
      <c r="I1555" s="126"/>
      <c r="J1555" s="126"/>
      <c r="K1555" s="126"/>
      <c r="L1555" s="126"/>
    </row>
    <row r="1556" spans="1:12" x14ac:dyDescent="0.3">
      <c r="A1556" s="126"/>
      <c r="B1556" s="126"/>
      <c r="C1556" s="126"/>
      <c r="D1556" s="126"/>
      <c r="E1556" s="126"/>
      <c r="F1556" s="126"/>
      <c r="G1556" s="126"/>
      <c r="H1556" s="126"/>
      <c r="I1556" s="126"/>
      <c r="J1556" s="126"/>
      <c r="K1556" s="126"/>
      <c r="L1556" s="126"/>
    </row>
    <row r="1557" spans="1:12" x14ac:dyDescent="0.3">
      <c r="A1557" s="126"/>
      <c r="B1557" s="126"/>
      <c r="C1557" s="126"/>
      <c r="D1557" s="126"/>
      <c r="E1557" s="126"/>
      <c r="F1557" s="126"/>
      <c r="G1557" s="126"/>
      <c r="H1557" s="126"/>
      <c r="I1557" s="126"/>
      <c r="J1557" s="126"/>
      <c r="K1557" s="126"/>
      <c r="L1557" s="126"/>
    </row>
    <row r="1558" spans="1:12" x14ac:dyDescent="0.3">
      <c r="A1558" s="126"/>
      <c r="B1558" s="126"/>
      <c r="C1558" s="126"/>
      <c r="D1558" s="126"/>
      <c r="E1558" s="126"/>
      <c r="F1558" s="126"/>
      <c r="G1558" s="126"/>
      <c r="H1558" s="126"/>
      <c r="I1558" s="126"/>
      <c r="J1558" s="126"/>
      <c r="K1558" s="126"/>
      <c r="L1558" s="126"/>
    </row>
    <row r="1559" spans="1:12" x14ac:dyDescent="0.3">
      <c r="A1559" s="126"/>
      <c r="B1559" s="126"/>
      <c r="C1559" s="126"/>
      <c r="D1559" s="126"/>
      <c r="E1559" s="126"/>
      <c r="F1559" s="126"/>
      <c r="G1559" s="126"/>
      <c r="H1559" s="126"/>
      <c r="I1559" s="126"/>
      <c r="J1559" s="126"/>
      <c r="K1559" s="126"/>
      <c r="L1559" s="126"/>
    </row>
    <row r="1560" spans="1:12" x14ac:dyDescent="0.3">
      <c r="A1560" s="126"/>
      <c r="B1560" s="126"/>
      <c r="C1560" s="126"/>
      <c r="D1560" s="126"/>
      <c r="E1560" s="126"/>
      <c r="F1560" s="126"/>
      <c r="G1560" s="126"/>
      <c r="H1560" s="126"/>
      <c r="I1560" s="126"/>
      <c r="J1560" s="126"/>
      <c r="K1560" s="126"/>
      <c r="L1560" s="126"/>
    </row>
    <row r="1561" spans="1:12" x14ac:dyDescent="0.3">
      <c r="A1561" s="126"/>
      <c r="B1561" s="126"/>
      <c r="C1561" s="126"/>
      <c r="D1561" s="126"/>
      <c r="E1561" s="126"/>
      <c r="F1561" s="126"/>
      <c r="G1561" s="126"/>
      <c r="H1561" s="126"/>
      <c r="I1561" s="126"/>
      <c r="J1561" s="126"/>
      <c r="K1561" s="126"/>
      <c r="L1561" s="126"/>
    </row>
    <row r="1562" spans="1:12" x14ac:dyDescent="0.3">
      <c r="A1562" s="126"/>
      <c r="B1562" s="126"/>
      <c r="C1562" s="126"/>
      <c r="D1562" s="126"/>
      <c r="E1562" s="126"/>
      <c r="F1562" s="126"/>
      <c r="G1562" s="126"/>
      <c r="H1562" s="126"/>
      <c r="I1562" s="126"/>
      <c r="J1562" s="126"/>
      <c r="K1562" s="126"/>
      <c r="L1562" s="126"/>
    </row>
    <row r="1563" spans="1:12" x14ac:dyDescent="0.3">
      <c r="A1563" s="126"/>
      <c r="B1563" s="126"/>
      <c r="C1563" s="126"/>
      <c r="D1563" s="126"/>
      <c r="E1563" s="126"/>
      <c r="F1563" s="126"/>
      <c r="G1563" s="126"/>
      <c r="H1563" s="126"/>
      <c r="I1563" s="126"/>
      <c r="J1563" s="126"/>
      <c r="K1563" s="126"/>
      <c r="L1563" s="126"/>
    </row>
    <row r="1564" spans="1:12" x14ac:dyDescent="0.3">
      <c r="A1564" s="126"/>
      <c r="B1564" s="126"/>
      <c r="C1564" s="126"/>
      <c r="D1564" s="126"/>
      <c r="E1564" s="126"/>
      <c r="F1564" s="126"/>
      <c r="G1564" s="126"/>
      <c r="H1564" s="126"/>
      <c r="I1564" s="126"/>
      <c r="J1564" s="126"/>
      <c r="K1564" s="126"/>
      <c r="L1564" s="126"/>
    </row>
    <row r="1565" spans="1:12" x14ac:dyDescent="0.3">
      <c r="A1565" s="126"/>
      <c r="B1565" s="126"/>
      <c r="C1565" s="126"/>
      <c r="D1565" s="126"/>
      <c r="E1565" s="126"/>
      <c r="F1565" s="126"/>
      <c r="G1565" s="126"/>
      <c r="H1565" s="126"/>
      <c r="I1565" s="126"/>
      <c r="J1565" s="126"/>
      <c r="K1565" s="126"/>
      <c r="L1565" s="126"/>
    </row>
    <row r="1566" spans="1:12" x14ac:dyDescent="0.3">
      <c r="A1566" s="126"/>
      <c r="B1566" s="126"/>
      <c r="C1566" s="126"/>
      <c r="D1566" s="126"/>
      <c r="E1566" s="126"/>
      <c r="F1566" s="126"/>
      <c r="G1566" s="126"/>
      <c r="H1566" s="126"/>
      <c r="I1566" s="126"/>
      <c r="J1566" s="126"/>
      <c r="K1566" s="126"/>
      <c r="L1566" s="126"/>
    </row>
    <row r="1567" spans="1:12" x14ac:dyDescent="0.3">
      <c r="A1567" s="126"/>
      <c r="B1567" s="126"/>
      <c r="C1567" s="126"/>
      <c r="D1567" s="126"/>
      <c r="E1567" s="126"/>
      <c r="F1567" s="126"/>
      <c r="G1567" s="126"/>
      <c r="H1567" s="126"/>
      <c r="I1567" s="126"/>
      <c r="J1567" s="126"/>
      <c r="K1567" s="126"/>
      <c r="L1567" s="126"/>
    </row>
    <row r="1568" spans="1:12" x14ac:dyDescent="0.3">
      <c r="A1568" s="126"/>
      <c r="B1568" s="126"/>
      <c r="C1568" s="126"/>
      <c r="D1568" s="126"/>
      <c r="E1568" s="126"/>
      <c r="F1568" s="126"/>
      <c r="G1568" s="126"/>
      <c r="H1568" s="126"/>
      <c r="I1568" s="126"/>
      <c r="J1568" s="126"/>
      <c r="K1568" s="126"/>
      <c r="L1568" s="126"/>
    </row>
    <row r="1569" spans="1:12" x14ac:dyDescent="0.3">
      <c r="A1569" s="126"/>
      <c r="B1569" s="126"/>
      <c r="C1569" s="126"/>
      <c r="D1569" s="126"/>
      <c r="E1569" s="126"/>
      <c r="F1569" s="126"/>
      <c r="G1569" s="126"/>
      <c r="H1569" s="126"/>
      <c r="I1569" s="126"/>
      <c r="J1569" s="126"/>
      <c r="K1569" s="126"/>
      <c r="L1569" s="126"/>
    </row>
    <row r="1570" spans="1:12" x14ac:dyDescent="0.3">
      <c r="A1570" s="126"/>
      <c r="B1570" s="126"/>
      <c r="C1570" s="126"/>
      <c r="D1570" s="126"/>
      <c r="E1570" s="126"/>
      <c r="F1570" s="126"/>
      <c r="G1570" s="126"/>
      <c r="H1570" s="126"/>
      <c r="I1570" s="126"/>
      <c r="J1570" s="126"/>
      <c r="K1570" s="126"/>
      <c r="L1570" s="126"/>
    </row>
    <row r="1571" spans="1:12" x14ac:dyDescent="0.3">
      <c r="A1571" s="126"/>
      <c r="B1571" s="126"/>
      <c r="C1571" s="126"/>
      <c r="D1571" s="126"/>
      <c r="E1571" s="126"/>
      <c r="F1571" s="126"/>
      <c r="G1571" s="126"/>
      <c r="H1571" s="126"/>
      <c r="I1571" s="126"/>
      <c r="J1571" s="126"/>
      <c r="K1571" s="126"/>
      <c r="L1571" s="126"/>
    </row>
    <row r="1572" spans="1:12" x14ac:dyDescent="0.3">
      <c r="A1572" s="126"/>
      <c r="B1572" s="126"/>
      <c r="C1572" s="126"/>
      <c r="D1572" s="126"/>
      <c r="E1572" s="126"/>
      <c r="F1572" s="126"/>
      <c r="G1572" s="126"/>
      <c r="H1572" s="126"/>
      <c r="I1572" s="126"/>
      <c r="J1572" s="126"/>
      <c r="K1572" s="126"/>
      <c r="L1572" s="126"/>
    </row>
    <row r="1573" spans="1:12" x14ac:dyDescent="0.3">
      <c r="A1573" s="126"/>
      <c r="B1573" s="126"/>
      <c r="C1573" s="126"/>
      <c r="D1573" s="126"/>
      <c r="E1573" s="126"/>
      <c r="F1573" s="126"/>
      <c r="G1573" s="126"/>
      <c r="H1573" s="126"/>
      <c r="I1573" s="126"/>
      <c r="J1573" s="126"/>
      <c r="K1573" s="126"/>
      <c r="L1573" s="126"/>
    </row>
    <row r="1574" spans="1:12" x14ac:dyDescent="0.3">
      <c r="A1574" s="126"/>
      <c r="B1574" s="126"/>
      <c r="C1574" s="126"/>
      <c r="D1574" s="126"/>
      <c r="E1574" s="126"/>
      <c r="F1574" s="126"/>
      <c r="G1574" s="126"/>
      <c r="H1574" s="126"/>
      <c r="I1574" s="126"/>
      <c r="J1574" s="126"/>
      <c r="K1574" s="126"/>
      <c r="L1574" s="126"/>
    </row>
    <row r="1575" spans="1:12" x14ac:dyDescent="0.3">
      <c r="A1575" s="126"/>
      <c r="B1575" s="126"/>
      <c r="C1575" s="126"/>
      <c r="D1575" s="126"/>
      <c r="E1575" s="126"/>
      <c r="F1575" s="126"/>
      <c r="G1575" s="126"/>
      <c r="H1575" s="126"/>
      <c r="I1575" s="126"/>
      <c r="J1575" s="126"/>
      <c r="K1575" s="126"/>
      <c r="L1575" s="126"/>
    </row>
    <row r="1576" spans="1:12" x14ac:dyDescent="0.3">
      <c r="A1576" s="126"/>
      <c r="B1576" s="126"/>
      <c r="C1576" s="126"/>
      <c r="D1576" s="126"/>
      <c r="E1576" s="126"/>
      <c r="F1576" s="126"/>
      <c r="G1576" s="126"/>
      <c r="H1576" s="126"/>
      <c r="I1576" s="126"/>
      <c r="J1576" s="126"/>
      <c r="K1576" s="126"/>
      <c r="L1576" s="126"/>
    </row>
    <row r="1577" spans="1:12" x14ac:dyDescent="0.3">
      <c r="A1577" s="126"/>
      <c r="B1577" s="126"/>
      <c r="C1577" s="126"/>
      <c r="D1577" s="126"/>
      <c r="E1577" s="126"/>
      <c r="F1577" s="126"/>
      <c r="G1577" s="126"/>
      <c r="H1577" s="126"/>
      <c r="I1577" s="126"/>
      <c r="J1577" s="126"/>
      <c r="K1577" s="126"/>
      <c r="L1577" s="126"/>
    </row>
    <row r="1578" spans="1:12" x14ac:dyDescent="0.3">
      <c r="A1578" s="126"/>
      <c r="B1578" s="126"/>
      <c r="C1578" s="126"/>
      <c r="D1578" s="126"/>
      <c r="E1578" s="126"/>
      <c r="F1578" s="126"/>
      <c r="G1578" s="126"/>
      <c r="H1578" s="126"/>
      <c r="I1578" s="126"/>
      <c r="J1578" s="126"/>
      <c r="K1578" s="126"/>
      <c r="L1578" s="126"/>
    </row>
    <row r="1579" spans="1:12" x14ac:dyDescent="0.3">
      <c r="A1579" s="126"/>
      <c r="B1579" s="126"/>
      <c r="C1579" s="126"/>
      <c r="D1579" s="126"/>
      <c r="E1579" s="126"/>
      <c r="F1579" s="126"/>
      <c r="G1579" s="126"/>
      <c r="H1579" s="126"/>
      <c r="I1579" s="126"/>
      <c r="J1579" s="126"/>
      <c r="K1579" s="126"/>
      <c r="L1579" s="126"/>
    </row>
    <row r="1580" spans="1:12" x14ac:dyDescent="0.3">
      <c r="A1580" s="126"/>
      <c r="B1580" s="126"/>
      <c r="C1580" s="126"/>
      <c r="D1580" s="126"/>
      <c r="E1580" s="126"/>
      <c r="F1580" s="126"/>
      <c r="G1580" s="126"/>
      <c r="H1580" s="126"/>
      <c r="I1580" s="126"/>
      <c r="J1580" s="126"/>
      <c r="K1580" s="126"/>
      <c r="L1580" s="126"/>
    </row>
    <row r="1581" spans="1:12" x14ac:dyDescent="0.3">
      <c r="A1581" s="126"/>
      <c r="B1581" s="126"/>
      <c r="C1581" s="126"/>
      <c r="D1581" s="126"/>
      <c r="E1581" s="126"/>
      <c r="F1581" s="126"/>
      <c r="G1581" s="126"/>
      <c r="H1581" s="126"/>
      <c r="I1581" s="126"/>
      <c r="J1581" s="126"/>
      <c r="K1581" s="126"/>
      <c r="L1581" s="126"/>
    </row>
    <row r="1582" spans="1:12" x14ac:dyDescent="0.3">
      <c r="A1582" s="126"/>
      <c r="B1582" s="126"/>
      <c r="C1582" s="126"/>
      <c r="D1582" s="126"/>
      <c r="E1582" s="126"/>
      <c r="F1582" s="126"/>
      <c r="G1582" s="126"/>
      <c r="H1582" s="126"/>
      <c r="I1582" s="126"/>
      <c r="J1582" s="126"/>
      <c r="K1582" s="126"/>
      <c r="L1582" s="126"/>
    </row>
    <row r="1583" spans="1:12" x14ac:dyDescent="0.3">
      <c r="A1583" s="126"/>
      <c r="B1583" s="126"/>
      <c r="C1583" s="126"/>
      <c r="D1583" s="126"/>
      <c r="E1583" s="126"/>
      <c r="F1583" s="126"/>
      <c r="G1583" s="126"/>
      <c r="H1583" s="126"/>
      <c r="I1583" s="126"/>
      <c r="J1583" s="126"/>
      <c r="K1583" s="126"/>
      <c r="L1583" s="126"/>
    </row>
    <row r="1584" spans="1:12" x14ac:dyDescent="0.3">
      <c r="A1584" s="126"/>
      <c r="B1584" s="126"/>
      <c r="C1584" s="126"/>
      <c r="D1584" s="126"/>
      <c r="E1584" s="126"/>
      <c r="F1584" s="126"/>
      <c r="G1584" s="126"/>
      <c r="H1584" s="126"/>
      <c r="I1584" s="126"/>
      <c r="J1584" s="126"/>
      <c r="K1584" s="126"/>
      <c r="L1584" s="126"/>
    </row>
    <row r="1585" spans="1:12" x14ac:dyDescent="0.3">
      <c r="A1585" s="126"/>
      <c r="B1585" s="126"/>
      <c r="C1585" s="126"/>
      <c r="D1585" s="126"/>
      <c r="E1585" s="126"/>
      <c r="F1585" s="126"/>
      <c r="G1585" s="126"/>
      <c r="H1585" s="126"/>
      <c r="I1585" s="126"/>
      <c r="J1585" s="126"/>
      <c r="K1585" s="126"/>
      <c r="L1585" s="126"/>
    </row>
    <row r="1586" spans="1:12" x14ac:dyDescent="0.3">
      <c r="A1586" s="126"/>
      <c r="B1586" s="126"/>
      <c r="C1586" s="126"/>
      <c r="D1586" s="126"/>
      <c r="E1586" s="126"/>
      <c r="F1586" s="126"/>
      <c r="G1586" s="126"/>
      <c r="H1586" s="126"/>
      <c r="I1586" s="126"/>
      <c r="J1586" s="126"/>
      <c r="K1586" s="126"/>
      <c r="L1586" s="126"/>
    </row>
    <row r="1587" spans="1:12" x14ac:dyDescent="0.3">
      <c r="A1587" s="126"/>
      <c r="B1587" s="126"/>
      <c r="C1587" s="126"/>
      <c r="D1587" s="126"/>
      <c r="E1587" s="126"/>
      <c r="F1587" s="126"/>
      <c r="G1587" s="126"/>
      <c r="H1587" s="126"/>
      <c r="I1587" s="126"/>
      <c r="J1587" s="126"/>
      <c r="K1587" s="126"/>
      <c r="L1587" s="126"/>
    </row>
    <row r="1588" spans="1:12" x14ac:dyDescent="0.3">
      <c r="A1588" s="126"/>
      <c r="B1588" s="126"/>
      <c r="C1588" s="126"/>
      <c r="D1588" s="126"/>
      <c r="E1588" s="126"/>
      <c r="F1588" s="126"/>
      <c r="G1588" s="126"/>
      <c r="H1588" s="126"/>
      <c r="I1588" s="126"/>
      <c r="J1588" s="126"/>
      <c r="K1588" s="126"/>
      <c r="L1588" s="126"/>
    </row>
    <row r="1589" spans="1:12" x14ac:dyDescent="0.3">
      <c r="A1589" s="126"/>
      <c r="B1589" s="126"/>
      <c r="C1589" s="126"/>
      <c r="D1589" s="126"/>
      <c r="E1589" s="126"/>
      <c r="F1589" s="126"/>
      <c r="G1589" s="126"/>
      <c r="H1589" s="126"/>
      <c r="I1589" s="126"/>
      <c r="J1589" s="126"/>
      <c r="K1589" s="126"/>
      <c r="L1589" s="126"/>
    </row>
    <row r="1590" spans="1:12" x14ac:dyDescent="0.3">
      <c r="A1590" s="126"/>
      <c r="B1590" s="126"/>
      <c r="C1590" s="126"/>
      <c r="D1590" s="126"/>
      <c r="E1590" s="126"/>
      <c r="F1590" s="126"/>
      <c r="G1590" s="126"/>
      <c r="H1590" s="126"/>
      <c r="I1590" s="126"/>
      <c r="J1590" s="126"/>
      <c r="K1590" s="126"/>
      <c r="L1590" s="126"/>
    </row>
    <row r="1591" spans="1:12" x14ac:dyDescent="0.3">
      <c r="A1591" s="126"/>
      <c r="B1591" s="126"/>
      <c r="C1591" s="126"/>
      <c r="D1591" s="126"/>
      <c r="E1591" s="126"/>
      <c r="F1591" s="126"/>
      <c r="G1591" s="126"/>
      <c r="H1591" s="126"/>
      <c r="I1591" s="126"/>
      <c r="J1591" s="126"/>
      <c r="K1591" s="126"/>
      <c r="L1591" s="126"/>
    </row>
    <row r="1592" spans="1:12" x14ac:dyDescent="0.3">
      <c r="A1592" s="126"/>
      <c r="B1592" s="126"/>
      <c r="C1592" s="126"/>
      <c r="D1592" s="126"/>
      <c r="E1592" s="126"/>
      <c r="F1592" s="126"/>
      <c r="G1592" s="126"/>
      <c r="H1592" s="126"/>
      <c r="I1592" s="126"/>
      <c r="J1592" s="126"/>
      <c r="K1592" s="126"/>
      <c r="L1592" s="126"/>
    </row>
    <row r="1593" spans="1:12" x14ac:dyDescent="0.3">
      <c r="A1593" s="126"/>
      <c r="B1593" s="126"/>
      <c r="C1593" s="126"/>
      <c r="D1593" s="126"/>
      <c r="E1593" s="126"/>
      <c r="F1593" s="126"/>
      <c r="G1593" s="126"/>
      <c r="H1593" s="126"/>
      <c r="I1593" s="126"/>
      <c r="J1593" s="126"/>
      <c r="K1593" s="126"/>
      <c r="L1593" s="126"/>
    </row>
    <row r="1594" spans="1:12" x14ac:dyDescent="0.3">
      <c r="A1594" s="126"/>
      <c r="B1594" s="126"/>
      <c r="C1594" s="126"/>
      <c r="D1594" s="126"/>
      <c r="E1594" s="126"/>
      <c r="F1594" s="126"/>
      <c r="G1594" s="126"/>
      <c r="H1594" s="126"/>
      <c r="I1594" s="126"/>
      <c r="J1594" s="126"/>
      <c r="K1594" s="126"/>
      <c r="L1594" s="126"/>
    </row>
    <row r="1595" spans="1:12" x14ac:dyDescent="0.3">
      <c r="A1595" s="126"/>
      <c r="B1595" s="126"/>
      <c r="C1595" s="126"/>
      <c r="D1595" s="126"/>
      <c r="E1595" s="126"/>
      <c r="F1595" s="126"/>
      <c r="G1595" s="126"/>
      <c r="H1595" s="126"/>
      <c r="I1595" s="126"/>
      <c r="J1595" s="126"/>
      <c r="K1595" s="126"/>
      <c r="L1595" s="126"/>
    </row>
    <row r="1596" spans="1:12" x14ac:dyDescent="0.3">
      <c r="A1596" s="126"/>
      <c r="B1596" s="126"/>
      <c r="C1596" s="126"/>
      <c r="D1596" s="126"/>
      <c r="E1596" s="126"/>
      <c r="F1596" s="126"/>
      <c r="G1596" s="126"/>
      <c r="H1596" s="126"/>
      <c r="I1596" s="126"/>
      <c r="J1596" s="126"/>
      <c r="K1596" s="126"/>
      <c r="L1596" s="126"/>
    </row>
    <row r="1597" spans="1:12" x14ac:dyDescent="0.3">
      <c r="A1597" s="126"/>
      <c r="B1597" s="126"/>
      <c r="C1597" s="126"/>
      <c r="D1597" s="126"/>
      <c r="E1597" s="126"/>
      <c r="F1597" s="126"/>
      <c r="G1597" s="126"/>
      <c r="H1597" s="126"/>
      <c r="I1597" s="126"/>
      <c r="J1597" s="126"/>
      <c r="K1597" s="126"/>
      <c r="L1597" s="126"/>
    </row>
    <row r="1598" spans="1:12" x14ac:dyDescent="0.3">
      <c r="A1598" s="126"/>
      <c r="B1598" s="126"/>
      <c r="C1598" s="126"/>
      <c r="D1598" s="126"/>
      <c r="E1598" s="126"/>
      <c r="F1598" s="126"/>
      <c r="G1598" s="126"/>
      <c r="H1598" s="126"/>
      <c r="I1598" s="126"/>
      <c r="J1598" s="126"/>
      <c r="K1598" s="126"/>
      <c r="L1598" s="126"/>
    </row>
    <row r="1599" spans="1:12" x14ac:dyDescent="0.3">
      <c r="A1599" s="126"/>
      <c r="B1599" s="126"/>
      <c r="C1599" s="126"/>
      <c r="D1599" s="126"/>
      <c r="E1599" s="126"/>
      <c r="F1599" s="126"/>
      <c r="G1599" s="126"/>
      <c r="H1599" s="126"/>
      <c r="I1599" s="126"/>
      <c r="J1599" s="126"/>
      <c r="K1599" s="126"/>
      <c r="L1599" s="126"/>
    </row>
    <row r="1600" spans="1:12" x14ac:dyDescent="0.3">
      <c r="A1600" s="126"/>
      <c r="B1600" s="126"/>
      <c r="C1600" s="126"/>
      <c r="D1600" s="126"/>
      <c r="E1600" s="126"/>
      <c r="F1600" s="126"/>
      <c r="G1600" s="126"/>
      <c r="H1600" s="126"/>
      <c r="I1600" s="126"/>
      <c r="J1600" s="126"/>
      <c r="K1600" s="126"/>
      <c r="L1600" s="126"/>
    </row>
    <row r="1601" spans="1:12" x14ac:dyDescent="0.3">
      <c r="A1601" s="126"/>
      <c r="B1601" s="126"/>
      <c r="C1601" s="126"/>
      <c r="D1601" s="126"/>
      <c r="E1601" s="126"/>
      <c r="F1601" s="126"/>
      <c r="G1601" s="126"/>
      <c r="H1601" s="126"/>
      <c r="I1601" s="126"/>
      <c r="J1601" s="126"/>
      <c r="K1601" s="126"/>
      <c r="L1601" s="126"/>
    </row>
    <row r="1602" spans="1:12" x14ac:dyDescent="0.3">
      <c r="A1602" s="126"/>
      <c r="B1602" s="126"/>
      <c r="C1602" s="126"/>
      <c r="D1602" s="126"/>
      <c r="E1602" s="126"/>
      <c r="F1602" s="126"/>
      <c r="G1602" s="126"/>
      <c r="H1602" s="126"/>
      <c r="I1602" s="126"/>
      <c r="J1602" s="126"/>
      <c r="K1602" s="126"/>
      <c r="L1602" s="126"/>
    </row>
    <row r="1603" spans="1:12" x14ac:dyDescent="0.3">
      <c r="A1603" s="126"/>
      <c r="B1603" s="126"/>
      <c r="C1603" s="126"/>
      <c r="D1603" s="126"/>
      <c r="E1603" s="126"/>
      <c r="F1603" s="126"/>
      <c r="G1603" s="126"/>
      <c r="H1603" s="126"/>
      <c r="I1603" s="126"/>
      <c r="J1603" s="126"/>
      <c r="K1603" s="126"/>
      <c r="L1603" s="126"/>
    </row>
    <row r="1604" spans="1:12" x14ac:dyDescent="0.3">
      <c r="A1604" s="126"/>
      <c r="B1604" s="126"/>
      <c r="C1604" s="126"/>
      <c r="D1604" s="126"/>
      <c r="E1604" s="126"/>
      <c r="F1604" s="126"/>
      <c r="G1604" s="126"/>
      <c r="H1604" s="126"/>
      <c r="I1604" s="126"/>
      <c r="J1604" s="126"/>
      <c r="K1604" s="126"/>
      <c r="L1604" s="126"/>
    </row>
    <row r="1605" spans="1:12" x14ac:dyDescent="0.3">
      <c r="A1605" s="126"/>
      <c r="B1605" s="126"/>
      <c r="C1605" s="126"/>
      <c r="D1605" s="126"/>
      <c r="E1605" s="126"/>
      <c r="F1605" s="126"/>
      <c r="G1605" s="126"/>
      <c r="H1605" s="126"/>
      <c r="I1605" s="126"/>
      <c r="J1605" s="126"/>
      <c r="K1605" s="126"/>
      <c r="L1605" s="126"/>
    </row>
    <row r="1606" spans="1:12" x14ac:dyDescent="0.3">
      <c r="A1606" s="126"/>
      <c r="B1606" s="126"/>
      <c r="C1606" s="126"/>
      <c r="D1606" s="126"/>
      <c r="E1606" s="126"/>
      <c r="F1606" s="126"/>
      <c r="G1606" s="126"/>
      <c r="H1606" s="126"/>
      <c r="I1606" s="126"/>
      <c r="J1606" s="126"/>
      <c r="K1606" s="126"/>
      <c r="L1606" s="126"/>
    </row>
    <row r="1607" spans="1:12" x14ac:dyDescent="0.3">
      <c r="A1607" s="126"/>
      <c r="B1607" s="126"/>
      <c r="C1607" s="126"/>
      <c r="D1607" s="126"/>
      <c r="E1607" s="126"/>
      <c r="F1607" s="126"/>
      <c r="G1607" s="126"/>
      <c r="H1607" s="126"/>
      <c r="I1607" s="126"/>
      <c r="J1607" s="126"/>
      <c r="K1607" s="126"/>
      <c r="L1607" s="126"/>
    </row>
    <row r="1608" spans="1:12" x14ac:dyDescent="0.3">
      <c r="A1608" s="126"/>
      <c r="B1608" s="126"/>
      <c r="C1608" s="126"/>
      <c r="D1608" s="126"/>
      <c r="E1608" s="126"/>
      <c r="F1608" s="126"/>
      <c r="G1608" s="126"/>
      <c r="H1608" s="126"/>
      <c r="I1608" s="126"/>
      <c r="J1608" s="126"/>
      <c r="K1608" s="126"/>
      <c r="L1608" s="126"/>
    </row>
    <row r="1609" spans="1:12" x14ac:dyDescent="0.3">
      <c r="A1609" s="126"/>
      <c r="B1609" s="126"/>
      <c r="C1609" s="126"/>
      <c r="D1609" s="126"/>
      <c r="E1609" s="126"/>
      <c r="F1609" s="126"/>
      <c r="G1609" s="126"/>
      <c r="H1609" s="126"/>
      <c r="I1609" s="126"/>
      <c r="J1609" s="126"/>
      <c r="K1609" s="126"/>
      <c r="L1609" s="126"/>
    </row>
    <row r="1610" spans="1:12" x14ac:dyDescent="0.3">
      <c r="A1610" s="126"/>
      <c r="B1610" s="126"/>
      <c r="C1610" s="126"/>
      <c r="D1610" s="126"/>
      <c r="E1610" s="126"/>
      <c r="F1610" s="126"/>
      <c r="G1610" s="126"/>
      <c r="H1610" s="126"/>
      <c r="I1610" s="126"/>
      <c r="J1610" s="126"/>
      <c r="K1610" s="126"/>
      <c r="L1610" s="126"/>
    </row>
    <row r="1611" spans="1:12" x14ac:dyDescent="0.3">
      <c r="A1611" s="126"/>
      <c r="B1611" s="126"/>
      <c r="C1611" s="126"/>
      <c r="D1611" s="126"/>
      <c r="E1611" s="126"/>
      <c r="F1611" s="126"/>
      <c r="G1611" s="126"/>
      <c r="H1611" s="126"/>
      <c r="I1611" s="126"/>
      <c r="J1611" s="126"/>
      <c r="K1611" s="126"/>
      <c r="L1611" s="126"/>
    </row>
    <row r="1612" spans="1:12" x14ac:dyDescent="0.3">
      <c r="A1612" s="126"/>
      <c r="B1612" s="126"/>
      <c r="C1612" s="126"/>
      <c r="D1612" s="126"/>
      <c r="E1612" s="126"/>
      <c r="F1612" s="126"/>
      <c r="G1612" s="126"/>
      <c r="H1612" s="126"/>
      <c r="I1612" s="126"/>
      <c r="J1612" s="126"/>
      <c r="K1612" s="126"/>
      <c r="L1612" s="126"/>
    </row>
    <row r="1613" spans="1:12" x14ac:dyDescent="0.3">
      <c r="A1613" s="126"/>
      <c r="B1613" s="126"/>
      <c r="C1613" s="126"/>
      <c r="D1613" s="126"/>
      <c r="E1613" s="126"/>
      <c r="F1613" s="126"/>
      <c r="G1613" s="126"/>
      <c r="H1613" s="126"/>
      <c r="I1613" s="126"/>
      <c r="J1613" s="126"/>
      <c r="K1613" s="126"/>
      <c r="L1613" s="126"/>
    </row>
    <row r="1614" spans="1:12" x14ac:dyDescent="0.3">
      <c r="A1614" s="126"/>
      <c r="B1614" s="126"/>
      <c r="C1614" s="126"/>
      <c r="D1614" s="126"/>
      <c r="E1614" s="126"/>
      <c r="F1614" s="126"/>
      <c r="G1614" s="126"/>
      <c r="H1614" s="126"/>
      <c r="I1614" s="126"/>
      <c r="J1614" s="126"/>
      <c r="K1614" s="126"/>
      <c r="L1614" s="126"/>
    </row>
    <row r="1615" spans="1:12" x14ac:dyDescent="0.3">
      <c r="A1615" s="126"/>
      <c r="B1615" s="126"/>
      <c r="C1615" s="126"/>
      <c r="D1615" s="126"/>
      <c r="E1615" s="126"/>
      <c r="F1615" s="126"/>
      <c r="G1615" s="126"/>
      <c r="H1615" s="126"/>
      <c r="I1615" s="126"/>
      <c r="J1615" s="126"/>
      <c r="K1615" s="126"/>
      <c r="L1615" s="126"/>
    </row>
    <row r="1616" spans="1:12" x14ac:dyDescent="0.3">
      <c r="A1616" s="126"/>
      <c r="B1616" s="126"/>
      <c r="C1616" s="126"/>
      <c r="D1616" s="126"/>
      <c r="E1616" s="126"/>
      <c r="F1616" s="126"/>
      <c r="G1616" s="126"/>
      <c r="H1616" s="126"/>
      <c r="I1616" s="126"/>
      <c r="J1616" s="126"/>
      <c r="K1616" s="126"/>
      <c r="L1616" s="126"/>
    </row>
    <row r="1617" spans="1:12" x14ac:dyDescent="0.3">
      <c r="A1617" s="126"/>
      <c r="B1617" s="126"/>
      <c r="C1617" s="126"/>
      <c r="D1617" s="126"/>
      <c r="E1617" s="126"/>
      <c r="F1617" s="126"/>
      <c r="G1617" s="126"/>
      <c r="H1617" s="126"/>
      <c r="I1617" s="126"/>
      <c r="J1617" s="126"/>
      <c r="K1617" s="126"/>
      <c r="L1617" s="126"/>
    </row>
    <row r="1618" spans="1:12" x14ac:dyDescent="0.3">
      <c r="A1618" s="126"/>
      <c r="B1618" s="126"/>
      <c r="C1618" s="126"/>
      <c r="D1618" s="126"/>
      <c r="E1618" s="126"/>
      <c r="F1618" s="126"/>
      <c r="G1618" s="126"/>
      <c r="H1618" s="126"/>
      <c r="I1618" s="126"/>
      <c r="J1618" s="126"/>
      <c r="K1618" s="126"/>
      <c r="L1618" s="126"/>
    </row>
    <row r="1619" spans="1:12" x14ac:dyDescent="0.3">
      <c r="A1619" s="126"/>
      <c r="B1619" s="126"/>
      <c r="C1619" s="126"/>
      <c r="D1619" s="126"/>
      <c r="E1619" s="126"/>
      <c r="F1619" s="126"/>
      <c r="G1619" s="126"/>
      <c r="H1619" s="126"/>
      <c r="I1619" s="126"/>
      <c r="J1619" s="126"/>
      <c r="K1619" s="126"/>
      <c r="L1619" s="126"/>
    </row>
    <row r="1620" spans="1:12" x14ac:dyDescent="0.3">
      <c r="A1620" s="126"/>
      <c r="B1620" s="126"/>
      <c r="C1620" s="126"/>
      <c r="D1620" s="126"/>
      <c r="E1620" s="126"/>
      <c r="F1620" s="126"/>
      <c r="G1620" s="126"/>
      <c r="H1620" s="126"/>
      <c r="I1620" s="126"/>
      <c r="J1620" s="126"/>
      <c r="K1620" s="126"/>
      <c r="L1620" s="126"/>
    </row>
    <row r="1621" spans="1:12" x14ac:dyDescent="0.3">
      <c r="A1621" s="126"/>
      <c r="B1621" s="126"/>
      <c r="C1621" s="126"/>
      <c r="D1621" s="126"/>
      <c r="E1621" s="126"/>
      <c r="F1621" s="126"/>
      <c r="G1621" s="126"/>
      <c r="H1621" s="126"/>
      <c r="I1621" s="126"/>
      <c r="J1621" s="126"/>
      <c r="K1621" s="126"/>
      <c r="L1621" s="126"/>
    </row>
    <row r="1622" spans="1:12" x14ac:dyDescent="0.3">
      <c r="A1622" s="126"/>
      <c r="B1622" s="126"/>
      <c r="C1622" s="126"/>
      <c r="D1622" s="126"/>
      <c r="E1622" s="126"/>
      <c r="F1622" s="126"/>
      <c r="G1622" s="126"/>
      <c r="H1622" s="126"/>
      <c r="I1622" s="126"/>
      <c r="J1622" s="126"/>
      <c r="K1622" s="126"/>
      <c r="L1622" s="126"/>
    </row>
    <row r="1623" spans="1:12" x14ac:dyDescent="0.3">
      <c r="A1623" s="126"/>
      <c r="B1623" s="126"/>
      <c r="C1623" s="126"/>
      <c r="D1623" s="126"/>
      <c r="E1623" s="126"/>
      <c r="F1623" s="126"/>
      <c r="G1623" s="126"/>
      <c r="H1623" s="126"/>
      <c r="I1623" s="126"/>
      <c r="J1623" s="126"/>
      <c r="K1623" s="126"/>
      <c r="L1623" s="126"/>
    </row>
    <row r="1624" spans="1:12" x14ac:dyDescent="0.3">
      <c r="A1624" s="126"/>
      <c r="B1624" s="126"/>
      <c r="C1624" s="126"/>
      <c r="D1624" s="126"/>
      <c r="E1624" s="126"/>
      <c r="F1624" s="126"/>
      <c r="G1624" s="126"/>
      <c r="H1624" s="126"/>
      <c r="I1624" s="126"/>
      <c r="J1624" s="126"/>
      <c r="K1624" s="126"/>
      <c r="L1624" s="126"/>
    </row>
    <row r="1625" spans="1:12" x14ac:dyDescent="0.3">
      <c r="A1625" s="126"/>
      <c r="B1625" s="126"/>
      <c r="C1625" s="126"/>
      <c r="D1625" s="126"/>
      <c r="E1625" s="126"/>
      <c r="F1625" s="126"/>
      <c r="G1625" s="126"/>
      <c r="H1625" s="126"/>
      <c r="I1625" s="126"/>
      <c r="J1625" s="126"/>
      <c r="K1625" s="126"/>
      <c r="L1625" s="126"/>
    </row>
    <row r="1626" spans="1:12" x14ac:dyDescent="0.3">
      <c r="A1626" s="126"/>
      <c r="B1626" s="126"/>
      <c r="C1626" s="126"/>
      <c r="D1626" s="126"/>
      <c r="E1626" s="126"/>
      <c r="F1626" s="126"/>
      <c r="G1626" s="126"/>
      <c r="H1626" s="126"/>
      <c r="I1626" s="126"/>
      <c r="J1626" s="126"/>
      <c r="K1626" s="126"/>
      <c r="L1626" s="126"/>
    </row>
    <row r="1627" spans="1:12" x14ac:dyDescent="0.3">
      <c r="A1627" s="126"/>
      <c r="B1627" s="126"/>
      <c r="C1627" s="126"/>
      <c r="D1627" s="126"/>
      <c r="E1627" s="126"/>
      <c r="F1627" s="126"/>
      <c r="G1627" s="126"/>
      <c r="H1627" s="126"/>
      <c r="I1627" s="126"/>
      <c r="J1627" s="126"/>
      <c r="K1627" s="126"/>
      <c r="L1627" s="126"/>
    </row>
    <row r="1628" spans="1:12" x14ac:dyDescent="0.3">
      <c r="A1628" s="126"/>
      <c r="B1628" s="126"/>
      <c r="C1628" s="126"/>
      <c r="D1628" s="126"/>
      <c r="E1628" s="126"/>
      <c r="F1628" s="126"/>
      <c r="G1628" s="126"/>
      <c r="H1628" s="126"/>
      <c r="I1628" s="126"/>
      <c r="J1628" s="126"/>
      <c r="K1628" s="126"/>
      <c r="L1628" s="126"/>
    </row>
    <row r="1629" spans="1:12" x14ac:dyDescent="0.3">
      <c r="A1629" s="126"/>
      <c r="B1629" s="126"/>
      <c r="C1629" s="126"/>
      <c r="D1629" s="126"/>
      <c r="E1629" s="126"/>
      <c r="F1629" s="126"/>
      <c r="G1629" s="126"/>
      <c r="H1629" s="126"/>
      <c r="I1629" s="126"/>
      <c r="J1629" s="126"/>
      <c r="K1629" s="126"/>
      <c r="L1629" s="126"/>
    </row>
    <row r="1630" spans="1:12" x14ac:dyDescent="0.3">
      <c r="A1630" s="126"/>
      <c r="B1630" s="126"/>
      <c r="C1630" s="126"/>
      <c r="D1630" s="126"/>
      <c r="E1630" s="126"/>
      <c r="F1630" s="126"/>
      <c r="G1630" s="126"/>
      <c r="H1630" s="126"/>
      <c r="I1630" s="126"/>
      <c r="J1630" s="126"/>
      <c r="K1630" s="126"/>
      <c r="L1630" s="126"/>
    </row>
    <row r="1631" spans="1:12" x14ac:dyDescent="0.3">
      <c r="A1631" s="126"/>
      <c r="B1631" s="126"/>
      <c r="C1631" s="126"/>
      <c r="D1631" s="126"/>
      <c r="E1631" s="126"/>
      <c r="F1631" s="126"/>
      <c r="G1631" s="126"/>
      <c r="H1631" s="126"/>
      <c r="I1631" s="126"/>
      <c r="J1631" s="126"/>
      <c r="K1631" s="126"/>
      <c r="L1631" s="126"/>
    </row>
    <row r="1632" spans="1:12" x14ac:dyDescent="0.3">
      <c r="A1632" s="126"/>
      <c r="B1632" s="126"/>
      <c r="C1632" s="126"/>
      <c r="D1632" s="126"/>
      <c r="E1632" s="126"/>
      <c r="F1632" s="126"/>
      <c r="G1632" s="126"/>
      <c r="H1632" s="126"/>
      <c r="I1632" s="126"/>
      <c r="J1632" s="126"/>
      <c r="K1632" s="126"/>
      <c r="L1632" s="126"/>
    </row>
    <row r="1633" spans="1:12" x14ac:dyDescent="0.3">
      <c r="A1633" s="126"/>
      <c r="B1633" s="126"/>
      <c r="C1633" s="126"/>
      <c r="D1633" s="126"/>
      <c r="E1633" s="126"/>
      <c r="F1633" s="126"/>
      <c r="G1633" s="126"/>
      <c r="H1633" s="126"/>
      <c r="I1633" s="126"/>
      <c r="J1633" s="126"/>
      <c r="K1633" s="126"/>
      <c r="L1633" s="126"/>
    </row>
    <row r="1634" spans="1:12" x14ac:dyDescent="0.3">
      <c r="A1634" s="126"/>
      <c r="B1634" s="126"/>
      <c r="C1634" s="126"/>
      <c r="D1634" s="126"/>
      <c r="E1634" s="126"/>
      <c r="F1634" s="126"/>
      <c r="G1634" s="126"/>
      <c r="H1634" s="126"/>
      <c r="I1634" s="126"/>
      <c r="J1634" s="126"/>
      <c r="K1634" s="126"/>
      <c r="L1634" s="126"/>
    </row>
    <row r="1635" spans="1:12" x14ac:dyDescent="0.3">
      <c r="A1635" s="126"/>
      <c r="B1635" s="126"/>
      <c r="C1635" s="126"/>
      <c r="D1635" s="126"/>
      <c r="E1635" s="126"/>
      <c r="F1635" s="126"/>
      <c r="G1635" s="126"/>
      <c r="H1635" s="126"/>
      <c r="I1635" s="126"/>
      <c r="J1635" s="126"/>
      <c r="K1635" s="126"/>
      <c r="L1635" s="126"/>
    </row>
    <row r="1636" spans="1:12" x14ac:dyDescent="0.3">
      <c r="A1636" s="126"/>
      <c r="B1636" s="126"/>
      <c r="C1636" s="126"/>
      <c r="D1636" s="126"/>
      <c r="E1636" s="126"/>
      <c r="F1636" s="126"/>
      <c r="G1636" s="126"/>
      <c r="H1636" s="126"/>
      <c r="I1636" s="126"/>
      <c r="J1636" s="126"/>
      <c r="K1636" s="126"/>
      <c r="L1636" s="126"/>
    </row>
    <row r="1637" spans="1:12" x14ac:dyDescent="0.3">
      <c r="A1637" s="126"/>
      <c r="B1637" s="126"/>
      <c r="C1637" s="126"/>
      <c r="D1637" s="126"/>
      <c r="E1637" s="126"/>
      <c r="F1637" s="126"/>
      <c r="G1637" s="126"/>
      <c r="H1637" s="126"/>
      <c r="I1637" s="126"/>
      <c r="J1637" s="126"/>
      <c r="K1637" s="126"/>
      <c r="L1637" s="126"/>
    </row>
    <row r="1638" spans="1:12" x14ac:dyDescent="0.3">
      <c r="A1638" s="126"/>
      <c r="B1638" s="126"/>
      <c r="C1638" s="126"/>
      <c r="D1638" s="126"/>
      <c r="E1638" s="126"/>
      <c r="F1638" s="126"/>
      <c r="G1638" s="126"/>
      <c r="H1638" s="126"/>
      <c r="I1638" s="126"/>
      <c r="J1638" s="126"/>
      <c r="K1638" s="126"/>
      <c r="L1638" s="126"/>
    </row>
    <row r="1639" spans="1:12" x14ac:dyDescent="0.3">
      <c r="A1639" s="126"/>
      <c r="B1639" s="126"/>
      <c r="C1639" s="126"/>
      <c r="D1639" s="126"/>
      <c r="E1639" s="126"/>
      <c r="F1639" s="126"/>
      <c r="G1639" s="126"/>
      <c r="H1639" s="126"/>
      <c r="I1639" s="126"/>
      <c r="J1639" s="126"/>
      <c r="K1639" s="126"/>
      <c r="L1639" s="126"/>
    </row>
    <row r="1640" spans="1:12" x14ac:dyDescent="0.3">
      <c r="A1640" s="126"/>
      <c r="B1640" s="126"/>
      <c r="C1640" s="126"/>
      <c r="D1640" s="126"/>
      <c r="E1640" s="126"/>
      <c r="F1640" s="126"/>
      <c r="G1640" s="126"/>
      <c r="H1640" s="126"/>
      <c r="I1640" s="126"/>
      <c r="J1640" s="126"/>
      <c r="K1640" s="126"/>
      <c r="L1640" s="126"/>
    </row>
    <row r="1641" spans="1:12" x14ac:dyDescent="0.3">
      <c r="A1641" s="126"/>
      <c r="B1641" s="126"/>
      <c r="C1641" s="126"/>
      <c r="D1641" s="126"/>
      <c r="E1641" s="126"/>
      <c r="F1641" s="126"/>
      <c r="G1641" s="126"/>
      <c r="H1641" s="126"/>
      <c r="I1641" s="126"/>
      <c r="J1641" s="126"/>
      <c r="K1641" s="126"/>
      <c r="L1641" s="126"/>
    </row>
    <row r="1642" spans="1:12" x14ac:dyDescent="0.3">
      <c r="A1642" s="126"/>
      <c r="B1642" s="126"/>
      <c r="C1642" s="126"/>
      <c r="D1642" s="126"/>
      <c r="E1642" s="126"/>
      <c r="F1642" s="126"/>
      <c r="G1642" s="126"/>
      <c r="H1642" s="126"/>
      <c r="I1642" s="126"/>
      <c r="J1642" s="126"/>
      <c r="K1642" s="126"/>
      <c r="L1642" s="126"/>
    </row>
    <row r="1643" spans="1:12" x14ac:dyDescent="0.3">
      <c r="A1643" s="126"/>
      <c r="B1643" s="126"/>
      <c r="C1643" s="126"/>
      <c r="D1643" s="126"/>
      <c r="E1643" s="126"/>
      <c r="F1643" s="126"/>
      <c r="G1643" s="126"/>
      <c r="H1643" s="126"/>
      <c r="I1643" s="126"/>
      <c r="J1643" s="126"/>
      <c r="K1643" s="126"/>
      <c r="L1643" s="126"/>
    </row>
    <row r="1644" spans="1:12" x14ac:dyDescent="0.3">
      <c r="A1644" s="126"/>
      <c r="B1644" s="126"/>
      <c r="C1644" s="126"/>
      <c r="D1644" s="126"/>
      <c r="E1644" s="126"/>
      <c r="F1644" s="126"/>
      <c r="G1644" s="126"/>
      <c r="H1644" s="126"/>
      <c r="I1644" s="126"/>
      <c r="J1644" s="126"/>
      <c r="K1644" s="126"/>
      <c r="L1644" s="126"/>
    </row>
    <row r="1645" spans="1:12" x14ac:dyDescent="0.3">
      <c r="A1645" s="126"/>
      <c r="B1645" s="126"/>
      <c r="C1645" s="126"/>
      <c r="D1645" s="126"/>
      <c r="E1645" s="126"/>
      <c r="F1645" s="126"/>
      <c r="G1645" s="126"/>
      <c r="H1645" s="126"/>
      <c r="I1645" s="126"/>
      <c r="J1645" s="126"/>
      <c r="K1645" s="126"/>
      <c r="L1645" s="126"/>
    </row>
    <row r="1646" spans="1:12" x14ac:dyDescent="0.3">
      <c r="A1646" s="126"/>
      <c r="B1646" s="126"/>
      <c r="C1646" s="126"/>
      <c r="D1646" s="126"/>
      <c r="E1646" s="126"/>
      <c r="F1646" s="126"/>
      <c r="G1646" s="126"/>
      <c r="H1646" s="126"/>
      <c r="I1646" s="126"/>
      <c r="J1646" s="126"/>
      <c r="K1646" s="126"/>
      <c r="L1646" s="126"/>
    </row>
    <row r="1647" spans="1:12" x14ac:dyDescent="0.3">
      <c r="A1647" s="126"/>
      <c r="B1647" s="126"/>
      <c r="C1647" s="126"/>
      <c r="D1647" s="126"/>
      <c r="E1647" s="126"/>
      <c r="F1647" s="126"/>
      <c r="G1647" s="126"/>
      <c r="H1647" s="126"/>
      <c r="I1647" s="126"/>
      <c r="J1647" s="126"/>
      <c r="K1647" s="126"/>
      <c r="L1647" s="126"/>
    </row>
    <row r="1648" spans="1:12" x14ac:dyDescent="0.3">
      <c r="A1648" s="126"/>
      <c r="B1648" s="126"/>
      <c r="C1648" s="126"/>
      <c r="D1648" s="126"/>
      <c r="E1648" s="126"/>
      <c r="F1648" s="126"/>
      <c r="G1648" s="126"/>
      <c r="H1648" s="126"/>
      <c r="I1648" s="126"/>
      <c r="J1648" s="126"/>
      <c r="K1648" s="126"/>
      <c r="L1648" s="126"/>
    </row>
    <row r="1649" spans="1:12" x14ac:dyDescent="0.3">
      <c r="A1649" s="126"/>
      <c r="B1649" s="126"/>
      <c r="C1649" s="126"/>
      <c r="D1649" s="126"/>
      <c r="E1649" s="126"/>
      <c r="F1649" s="126"/>
      <c r="G1649" s="126"/>
      <c r="H1649" s="126"/>
      <c r="I1649" s="126"/>
      <c r="J1649" s="126"/>
      <c r="K1649" s="126"/>
      <c r="L1649" s="126"/>
    </row>
    <row r="1650" spans="1:12" x14ac:dyDescent="0.3">
      <c r="A1650" s="126"/>
      <c r="B1650" s="126"/>
      <c r="C1650" s="126"/>
      <c r="D1650" s="126"/>
      <c r="E1650" s="126"/>
      <c r="F1650" s="126"/>
      <c r="G1650" s="126"/>
      <c r="H1650" s="126"/>
      <c r="I1650" s="126"/>
      <c r="J1650" s="126"/>
      <c r="K1650" s="126"/>
      <c r="L1650" s="126"/>
    </row>
    <row r="1651" spans="1:12" x14ac:dyDescent="0.3">
      <c r="A1651" s="126"/>
      <c r="B1651" s="126"/>
      <c r="C1651" s="126"/>
      <c r="D1651" s="126"/>
      <c r="E1651" s="126"/>
      <c r="F1651" s="126"/>
      <c r="G1651" s="126"/>
      <c r="H1651" s="126"/>
      <c r="I1651" s="126"/>
      <c r="J1651" s="126"/>
      <c r="K1651" s="126"/>
      <c r="L1651" s="126"/>
    </row>
    <row r="1652" spans="1:12" x14ac:dyDescent="0.3">
      <c r="A1652" s="126"/>
      <c r="B1652" s="126"/>
      <c r="C1652" s="126"/>
      <c r="D1652" s="126"/>
      <c r="E1652" s="126"/>
      <c r="F1652" s="126"/>
      <c r="G1652" s="126"/>
      <c r="H1652" s="126"/>
      <c r="I1652" s="126"/>
      <c r="J1652" s="126"/>
      <c r="K1652" s="126"/>
      <c r="L1652" s="126"/>
    </row>
    <row r="1653" spans="1:12" x14ac:dyDescent="0.3">
      <c r="A1653" s="126"/>
      <c r="B1653" s="126"/>
      <c r="C1653" s="126"/>
      <c r="D1653" s="126"/>
      <c r="E1653" s="126"/>
      <c r="F1653" s="126"/>
      <c r="G1653" s="126"/>
      <c r="H1653" s="126"/>
      <c r="I1653" s="126"/>
      <c r="J1653" s="126"/>
      <c r="K1653" s="126"/>
      <c r="L1653" s="126"/>
    </row>
    <row r="1654" spans="1:12" x14ac:dyDescent="0.3">
      <c r="A1654" s="126"/>
      <c r="B1654" s="126"/>
      <c r="C1654" s="126"/>
      <c r="D1654" s="126"/>
      <c r="E1654" s="126"/>
      <c r="F1654" s="126"/>
      <c r="G1654" s="126"/>
      <c r="H1654" s="126"/>
      <c r="I1654" s="126"/>
      <c r="J1654" s="126"/>
      <c r="K1654" s="126"/>
      <c r="L1654" s="126"/>
    </row>
    <row r="1655" spans="1:12" x14ac:dyDescent="0.3">
      <c r="A1655" s="126"/>
      <c r="B1655" s="126"/>
      <c r="C1655" s="126"/>
      <c r="D1655" s="126"/>
      <c r="E1655" s="126"/>
      <c r="F1655" s="126"/>
      <c r="G1655" s="126"/>
      <c r="H1655" s="126"/>
      <c r="I1655" s="126"/>
      <c r="J1655" s="126"/>
      <c r="K1655" s="126"/>
      <c r="L1655" s="126"/>
    </row>
    <row r="1656" spans="1:12" x14ac:dyDescent="0.3">
      <c r="A1656" s="126"/>
      <c r="B1656" s="126"/>
      <c r="C1656" s="126"/>
      <c r="D1656" s="126"/>
      <c r="E1656" s="126"/>
      <c r="F1656" s="126"/>
      <c r="G1656" s="126"/>
      <c r="H1656" s="126"/>
      <c r="I1656" s="126"/>
      <c r="J1656" s="126"/>
      <c r="K1656" s="126"/>
      <c r="L1656" s="126"/>
    </row>
    <row r="1657" spans="1:12" x14ac:dyDescent="0.3">
      <c r="A1657" s="126"/>
      <c r="B1657" s="126"/>
      <c r="C1657" s="126"/>
      <c r="D1657" s="126"/>
      <c r="E1657" s="126"/>
      <c r="F1657" s="126"/>
      <c r="G1657" s="126"/>
      <c r="H1657" s="126"/>
      <c r="I1657" s="126"/>
      <c r="J1657" s="126"/>
      <c r="K1657" s="126"/>
      <c r="L1657" s="126"/>
    </row>
    <row r="1658" spans="1:12" x14ac:dyDescent="0.3">
      <c r="A1658" s="126"/>
      <c r="B1658" s="126"/>
      <c r="C1658" s="126"/>
      <c r="D1658" s="126"/>
      <c r="E1658" s="126"/>
      <c r="F1658" s="126"/>
      <c r="G1658" s="126"/>
      <c r="H1658" s="126"/>
      <c r="I1658" s="126"/>
      <c r="J1658" s="126"/>
      <c r="K1658" s="126"/>
      <c r="L1658" s="126"/>
    </row>
    <row r="1659" spans="1:12" x14ac:dyDescent="0.3">
      <c r="A1659" s="126"/>
      <c r="B1659" s="126"/>
      <c r="C1659" s="126"/>
      <c r="D1659" s="126"/>
      <c r="E1659" s="126"/>
      <c r="F1659" s="126"/>
      <c r="G1659" s="126"/>
      <c r="H1659" s="126"/>
      <c r="I1659" s="126"/>
      <c r="J1659" s="126"/>
      <c r="K1659" s="126"/>
      <c r="L1659" s="126"/>
    </row>
    <row r="1660" spans="1:12" x14ac:dyDescent="0.3">
      <c r="A1660" s="126"/>
      <c r="B1660" s="126"/>
      <c r="C1660" s="126"/>
      <c r="D1660" s="126"/>
      <c r="E1660" s="126"/>
      <c r="F1660" s="126"/>
      <c r="G1660" s="126"/>
      <c r="H1660" s="126"/>
      <c r="I1660" s="126"/>
      <c r="J1660" s="126"/>
      <c r="K1660" s="126"/>
      <c r="L1660" s="126"/>
    </row>
    <row r="1661" spans="1:12" x14ac:dyDescent="0.3">
      <c r="A1661" s="126"/>
      <c r="B1661" s="126"/>
      <c r="C1661" s="126"/>
      <c r="D1661" s="126"/>
      <c r="E1661" s="126"/>
      <c r="F1661" s="126"/>
      <c r="G1661" s="126"/>
      <c r="H1661" s="126"/>
      <c r="I1661" s="126"/>
      <c r="J1661" s="126"/>
      <c r="K1661" s="126"/>
      <c r="L1661" s="126"/>
    </row>
    <row r="1662" spans="1:12" x14ac:dyDescent="0.3">
      <c r="A1662" s="126"/>
      <c r="B1662" s="126"/>
      <c r="C1662" s="126"/>
      <c r="D1662" s="126"/>
      <c r="E1662" s="126"/>
      <c r="F1662" s="126"/>
      <c r="G1662" s="126"/>
      <c r="H1662" s="126"/>
      <c r="I1662" s="126"/>
      <c r="J1662" s="126"/>
      <c r="K1662" s="126"/>
      <c r="L1662" s="126"/>
    </row>
    <row r="1663" spans="1:12" x14ac:dyDescent="0.3">
      <c r="A1663" s="126"/>
      <c r="B1663" s="126"/>
      <c r="C1663" s="126"/>
      <c r="D1663" s="126"/>
      <c r="E1663" s="126"/>
      <c r="F1663" s="126"/>
      <c r="G1663" s="126"/>
      <c r="H1663" s="126"/>
      <c r="I1663" s="126"/>
      <c r="J1663" s="126"/>
      <c r="K1663" s="126"/>
      <c r="L1663" s="126"/>
    </row>
    <row r="1664" spans="1:12" x14ac:dyDescent="0.3">
      <c r="A1664" s="126"/>
      <c r="B1664" s="126"/>
      <c r="C1664" s="126"/>
      <c r="D1664" s="126"/>
      <c r="E1664" s="126"/>
      <c r="F1664" s="126"/>
      <c r="G1664" s="126"/>
      <c r="H1664" s="126"/>
      <c r="I1664" s="126"/>
      <c r="J1664" s="126"/>
      <c r="K1664" s="126"/>
      <c r="L1664" s="126"/>
    </row>
    <row r="1665" spans="1:12" x14ac:dyDescent="0.3">
      <c r="A1665" s="126"/>
      <c r="B1665" s="126"/>
      <c r="C1665" s="126"/>
      <c r="D1665" s="126"/>
      <c r="E1665" s="126"/>
      <c r="F1665" s="126"/>
      <c r="G1665" s="126"/>
      <c r="H1665" s="126"/>
      <c r="I1665" s="126"/>
      <c r="J1665" s="126"/>
      <c r="K1665" s="126"/>
      <c r="L1665" s="126"/>
    </row>
    <row r="1666" spans="1:12" x14ac:dyDescent="0.3">
      <c r="A1666" s="126"/>
      <c r="B1666" s="126"/>
      <c r="C1666" s="126"/>
      <c r="D1666" s="126"/>
      <c r="E1666" s="126"/>
      <c r="F1666" s="126"/>
      <c r="G1666" s="126"/>
      <c r="H1666" s="126"/>
      <c r="I1666" s="126"/>
      <c r="J1666" s="126"/>
      <c r="K1666" s="126"/>
      <c r="L1666" s="126"/>
    </row>
    <row r="1667" spans="1:12" x14ac:dyDescent="0.3">
      <c r="A1667" s="126"/>
      <c r="B1667" s="126"/>
      <c r="C1667" s="126"/>
      <c r="D1667" s="126"/>
      <c r="E1667" s="126"/>
      <c r="F1667" s="126"/>
      <c r="G1667" s="126"/>
      <c r="H1667" s="126"/>
      <c r="I1667" s="126"/>
      <c r="J1667" s="126"/>
      <c r="K1667" s="126"/>
      <c r="L1667" s="126"/>
    </row>
    <row r="1668" spans="1:12" x14ac:dyDescent="0.3">
      <c r="A1668" s="126"/>
      <c r="B1668" s="126"/>
      <c r="C1668" s="126"/>
      <c r="D1668" s="126"/>
      <c r="E1668" s="126"/>
      <c r="F1668" s="126"/>
      <c r="G1668" s="126"/>
      <c r="H1668" s="126"/>
      <c r="I1668" s="126"/>
      <c r="J1668" s="126"/>
      <c r="K1668" s="126"/>
      <c r="L1668" s="126"/>
    </row>
    <row r="1669" spans="1:12" x14ac:dyDescent="0.3">
      <c r="A1669" s="126"/>
      <c r="B1669" s="126"/>
      <c r="C1669" s="126"/>
      <c r="D1669" s="126"/>
      <c r="E1669" s="126"/>
      <c r="F1669" s="126"/>
      <c r="G1669" s="126"/>
      <c r="H1669" s="126"/>
      <c r="I1669" s="126"/>
      <c r="J1669" s="126"/>
      <c r="K1669" s="126"/>
      <c r="L1669" s="126"/>
    </row>
    <row r="1670" spans="1:12" x14ac:dyDescent="0.3">
      <c r="A1670" s="126"/>
      <c r="B1670" s="126"/>
      <c r="C1670" s="126"/>
      <c r="D1670" s="126"/>
      <c r="E1670" s="126"/>
      <c r="F1670" s="126"/>
      <c r="G1670" s="126"/>
      <c r="H1670" s="126"/>
      <c r="I1670" s="126"/>
      <c r="J1670" s="126"/>
      <c r="K1670" s="126"/>
      <c r="L1670" s="126"/>
    </row>
    <row r="1671" spans="1:12" x14ac:dyDescent="0.3">
      <c r="A1671" s="126"/>
      <c r="B1671" s="126"/>
      <c r="C1671" s="126"/>
      <c r="D1671" s="126"/>
      <c r="E1671" s="126"/>
      <c r="F1671" s="126"/>
      <c r="G1671" s="126"/>
      <c r="H1671" s="126"/>
      <c r="I1671" s="126"/>
      <c r="J1671" s="126"/>
      <c r="K1671" s="126"/>
      <c r="L1671" s="126"/>
    </row>
    <row r="1672" spans="1:12" x14ac:dyDescent="0.3">
      <c r="A1672" s="126"/>
      <c r="B1672" s="126"/>
      <c r="C1672" s="126"/>
      <c r="D1672" s="126"/>
      <c r="E1672" s="126"/>
      <c r="F1672" s="126"/>
      <c r="G1672" s="126"/>
      <c r="H1672" s="126"/>
      <c r="I1672" s="126"/>
      <c r="J1672" s="126"/>
      <c r="K1672" s="126"/>
      <c r="L1672" s="126"/>
    </row>
    <row r="1673" spans="1:12" x14ac:dyDescent="0.3">
      <c r="A1673" s="126"/>
      <c r="B1673" s="126"/>
      <c r="C1673" s="126"/>
      <c r="D1673" s="126"/>
      <c r="E1673" s="126"/>
      <c r="F1673" s="126"/>
      <c r="G1673" s="126"/>
      <c r="H1673" s="126"/>
      <c r="I1673" s="126"/>
      <c r="J1673" s="126"/>
      <c r="K1673" s="126"/>
      <c r="L1673" s="126"/>
    </row>
    <row r="1674" spans="1:12" x14ac:dyDescent="0.3">
      <c r="A1674" s="126"/>
      <c r="B1674" s="126"/>
      <c r="C1674" s="126"/>
      <c r="D1674" s="126"/>
      <c r="E1674" s="126"/>
      <c r="F1674" s="126"/>
      <c r="G1674" s="126"/>
      <c r="H1674" s="126"/>
      <c r="I1674" s="126"/>
      <c r="J1674" s="126"/>
      <c r="K1674" s="126"/>
      <c r="L1674" s="126"/>
    </row>
    <row r="1675" spans="1:12" x14ac:dyDescent="0.3">
      <c r="A1675" s="126"/>
      <c r="B1675" s="126"/>
      <c r="C1675" s="126"/>
      <c r="D1675" s="126"/>
      <c r="E1675" s="126"/>
      <c r="F1675" s="126"/>
      <c r="G1675" s="126"/>
      <c r="H1675" s="126"/>
      <c r="I1675" s="126"/>
      <c r="J1675" s="126"/>
      <c r="K1675" s="126"/>
      <c r="L1675" s="126"/>
    </row>
    <row r="1676" spans="1:12" x14ac:dyDescent="0.3">
      <c r="A1676" s="126"/>
      <c r="B1676" s="126"/>
      <c r="C1676" s="126"/>
      <c r="D1676" s="126"/>
      <c r="E1676" s="126"/>
      <c r="F1676" s="126"/>
      <c r="G1676" s="126"/>
      <c r="H1676" s="126"/>
      <c r="I1676" s="126"/>
      <c r="J1676" s="126"/>
      <c r="K1676" s="126"/>
      <c r="L1676" s="126"/>
    </row>
    <row r="1677" spans="1:12" x14ac:dyDescent="0.3">
      <c r="A1677" s="126"/>
      <c r="B1677" s="126"/>
      <c r="C1677" s="126"/>
      <c r="D1677" s="126"/>
      <c r="E1677" s="126"/>
      <c r="F1677" s="126"/>
      <c r="G1677" s="126"/>
      <c r="H1677" s="126"/>
      <c r="I1677" s="126"/>
      <c r="J1677" s="126"/>
      <c r="K1677" s="126"/>
      <c r="L1677" s="126"/>
    </row>
    <row r="1678" spans="1:12" x14ac:dyDescent="0.3">
      <c r="A1678" s="126"/>
      <c r="B1678" s="126"/>
      <c r="C1678" s="126"/>
      <c r="D1678" s="126"/>
      <c r="E1678" s="126"/>
      <c r="F1678" s="126"/>
      <c r="G1678" s="126"/>
      <c r="H1678" s="126"/>
      <c r="I1678" s="126"/>
      <c r="J1678" s="126"/>
      <c r="K1678" s="126"/>
      <c r="L1678" s="126"/>
    </row>
    <row r="1679" spans="1:12" x14ac:dyDescent="0.3">
      <c r="A1679" s="126"/>
      <c r="B1679" s="126"/>
      <c r="C1679" s="126"/>
      <c r="D1679" s="126"/>
      <c r="E1679" s="126"/>
      <c r="F1679" s="126"/>
      <c r="G1679" s="126"/>
      <c r="H1679" s="126"/>
      <c r="I1679" s="126"/>
      <c r="J1679" s="126"/>
      <c r="K1679" s="126"/>
      <c r="L1679" s="126"/>
    </row>
    <row r="1680" spans="1:12" x14ac:dyDescent="0.3">
      <c r="A1680" s="126"/>
      <c r="B1680" s="126"/>
      <c r="C1680" s="126"/>
      <c r="D1680" s="126"/>
      <c r="E1680" s="126"/>
      <c r="F1680" s="126"/>
      <c r="G1680" s="126"/>
      <c r="H1680" s="126"/>
      <c r="I1680" s="126"/>
      <c r="J1680" s="126"/>
      <c r="K1680" s="126"/>
      <c r="L1680" s="126"/>
    </row>
    <row r="1681" spans="1:12" x14ac:dyDescent="0.3">
      <c r="A1681" s="126"/>
      <c r="B1681" s="126"/>
      <c r="C1681" s="126"/>
      <c r="D1681" s="126"/>
      <c r="E1681" s="126"/>
      <c r="F1681" s="126"/>
      <c r="G1681" s="126"/>
      <c r="H1681" s="126"/>
      <c r="I1681" s="126"/>
      <c r="J1681" s="126"/>
      <c r="K1681" s="126"/>
      <c r="L1681" s="126"/>
    </row>
    <row r="1682" spans="1:12" x14ac:dyDescent="0.3">
      <c r="A1682" s="126"/>
      <c r="B1682" s="126"/>
      <c r="C1682" s="126"/>
      <c r="D1682" s="126"/>
      <c r="E1682" s="126"/>
      <c r="F1682" s="126"/>
      <c r="G1682" s="126"/>
      <c r="H1682" s="126"/>
      <c r="I1682" s="126"/>
      <c r="J1682" s="126"/>
      <c r="K1682" s="126"/>
      <c r="L1682" s="126"/>
    </row>
    <row r="1683" spans="1:12" x14ac:dyDescent="0.3">
      <c r="A1683" s="126"/>
      <c r="B1683" s="126"/>
      <c r="C1683" s="126"/>
      <c r="D1683" s="126"/>
      <c r="E1683" s="126"/>
      <c r="F1683" s="126"/>
      <c r="G1683" s="126"/>
      <c r="H1683" s="126"/>
      <c r="I1683" s="126"/>
      <c r="J1683" s="126"/>
      <c r="K1683" s="126"/>
      <c r="L1683" s="126"/>
    </row>
    <row r="1684" spans="1:12" x14ac:dyDescent="0.3">
      <c r="A1684" s="126"/>
      <c r="B1684" s="126"/>
      <c r="C1684" s="126"/>
      <c r="D1684" s="126"/>
      <c r="E1684" s="126"/>
      <c r="F1684" s="126"/>
      <c r="G1684" s="126"/>
      <c r="H1684" s="126"/>
      <c r="I1684" s="126"/>
      <c r="J1684" s="126"/>
      <c r="K1684" s="126"/>
      <c r="L1684" s="126"/>
    </row>
    <row r="1685" spans="1:12" x14ac:dyDescent="0.3">
      <c r="A1685" s="126"/>
      <c r="B1685" s="126"/>
      <c r="C1685" s="126"/>
      <c r="D1685" s="126"/>
      <c r="E1685" s="126"/>
      <c r="F1685" s="126"/>
      <c r="G1685" s="126"/>
      <c r="H1685" s="126"/>
      <c r="I1685" s="126"/>
      <c r="J1685" s="126"/>
      <c r="K1685" s="126"/>
      <c r="L1685" s="126"/>
    </row>
    <row r="1686" spans="1:12" x14ac:dyDescent="0.3">
      <c r="A1686" s="126"/>
      <c r="B1686" s="126"/>
      <c r="C1686" s="126"/>
      <c r="D1686" s="126"/>
      <c r="E1686" s="126"/>
      <c r="F1686" s="126"/>
      <c r="G1686" s="126"/>
      <c r="H1686" s="126"/>
      <c r="I1686" s="126"/>
      <c r="J1686" s="126"/>
      <c r="K1686" s="126"/>
      <c r="L1686" s="126"/>
    </row>
    <row r="1687" spans="1:12" x14ac:dyDescent="0.3">
      <c r="A1687" s="126"/>
      <c r="B1687" s="126"/>
      <c r="C1687" s="126"/>
      <c r="D1687" s="126"/>
      <c r="E1687" s="126"/>
      <c r="F1687" s="126"/>
      <c r="G1687" s="126"/>
      <c r="H1687" s="126"/>
      <c r="I1687" s="126"/>
      <c r="J1687" s="126"/>
      <c r="K1687" s="126"/>
      <c r="L1687" s="126"/>
    </row>
    <row r="1688" spans="1:12" x14ac:dyDescent="0.3">
      <c r="A1688" s="126"/>
      <c r="B1688" s="126"/>
      <c r="C1688" s="126"/>
      <c r="D1688" s="126"/>
      <c r="E1688" s="126"/>
      <c r="F1688" s="126"/>
      <c r="G1688" s="126"/>
      <c r="H1688" s="126"/>
      <c r="I1688" s="126"/>
      <c r="J1688" s="126"/>
      <c r="K1688" s="126"/>
      <c r="L1688" s="126"/>
    </row>
    <row r="1689" spans="1:12" x14ac:dyDescent="0.3">
      <c r="A1689" s="126"/>
      <c r="B1689" s="126"/>
      <c r="C1689" s="126"/>
      <c r="D1689" s="126"/>
      <c r="E1689" s="126"/>
      <c r="F1689" s="126"/>
      <c r="G1689" s="126"/>
      <c r="H1689" s="126"/>
      <c r="I1689" s="126"/>
      <c r="J1689" s="126"/>
      <c r="K1689" s="126"/>
      <c r="L1689" s="126"/>
    </row>
    <row r="1690" spans="1:12" x14ac:dyDescent="0.3">
      <c r="A1690" s="126"/>
      <c r="B1690" s="126"/>
      <c r="C1690" s="126"/>
      <c r="D1690" s="126"/>
      <c r="E1690" s="126"/>
      <c r="F1690" s="126"/>
      <c r="G1690" s="126"/>
      <c r="H1690" s="126"/>
      <c r="I1690" s="126"/>
      <c r="J1690" s="126"/>
      <c r="K1690" s="126"/>
      <c r="L1690" s="126"/>
    </row>
    <row r="1691" spans="1:12" x14ac:dyDescent="0.3">
      <c r="A1691" s="126"/>
      <c r="B1691" s="126"/>
      <c r="C1691" s="126"/>
      <c r="D1691" s="126"/>
      <c r="E1691" s="126"/>
      <c r="F1691" s="126"/>
      <c r="G1691" s="126"/>
      <c r="H1691" s="126"/>
      <c r="I1691" s="126"/>
      <c r="J1691" s="126"/>
      <c r="K1691" s="126"/>
      <c r="L1691" s="126"/>
    </row>
    <row r="1692" spans="1:12" x14ac:dyDescent="0.3">
      <c r="A1692" s="126"/>
      <c r="B1692" s="126"/>
      <c r="C1692" s="126"/>
      <c r="D1692" s="126"/>
      <c r="E1692" s="126"/>
      <c r="F1692" s="126"/>
      <c r="G1692" s="126"/>
      <c r="H1692" s="126"/>
      <c r="I1692" s="126"/>
      <c r="J1692" s="126"/>
      <c r="K1692" s="126"/>
      <c r="L1692" s="126"/>
    </row>
    <row r="1693" spans="1:12" x14ac:dyDescent="0.3">
      <c r="A1693" s="126"/>
      <c r="B1693" s="126"/>
      <c r="C1693" s="126"/>
      <c r="D1693" s="126"/>
      <c r="E1693" s="126"/>
      <c r="F1693" s="126"/>
      <c r="G1693" s="126"/>
      <c r="H1693" s="126"/>
      <c r="I1693" s="126"/>
      <c r="J1693" s="126"/>
      <c r="K1693" s="126"/>
      <c r="L1693" s="126"/>
    </row>
    <row r="1694" spans="1:12" x14ac:dyDescent="0.3">
      <c r="A1694" s="126"/>
      <c r="B1694" s="126"/>
      <c r="C1694" s="126"/>
      <c r="D1694" s="126"/>
      <c r="E1694" s="126"/>
      <c r="F1694" s="126"/>
      <c r="G1694" s="126"/>
      <c r="H1694" s="126"/>
      <c r="I1694" s="126"/>
      <c r="J1694" s="126"/>
      <c r="K1694" s="126"/>
      <c r="L1694" s="126"/>
    </row>
    <row r="1695" spans="1:12" x14ac:dyDescent="0.3">
      <c r="A1695" s="126"/>
      <c r="B1695" s="126"/>
      <c r="C1695" s="126"/>
      <c r="D1695" s="126"/>
      <c r="E1695" s="126"/>
      <c r="F1695" s="126"/>
      <c r="G1695" s="126"/>
      <c r="H1695" s="126"/>
      <c r="I1695" s="126"/>
      <c r="J1695" s="126"/>
      <c r="K1695" s="126"/>
      <c r="L1695" s="126"/>
    </row>
    <row r="1696" spans="1:12" x14ac:dyDescent="0.3">
      <c r="A1696" s="126"/>
      <c r="B1696" s="126"/>
      <c r="C1696" s="126"/>
      <c r="D1696" s="126"/>
      <c r="E1696" s="126"/>
      <c r="F1696" s="126"/>
      <c r="G1696" s="126"/>
      <c r="H1696" s="126"/>
      <c r="I1696" s="126"/>
      <c r="J1696" s="126"/>
      <c r="K1696" s="126"/>
      <c r="L1696" s="126"/>
    </row>
    <row r="1697" spans="1:12" x14ac:dyDescent="0.3">
      <c r="A1697" s="126"/>
      <c r="B1697" s="126"/>
      <c r="C1697" s="126"/>
      <c r="D1697" s="126"/>
      <c r="E1697" s="126"/>
      <c r="F1697" s="126"/>
      <c r="G1697" s="126"/>
      <c r="H1697" s="126"/>
      <c r="I1697" s="126"/>
      <c r="J1697" s="126"/>
      <c r="K1697" s="126"/>
      <c r="L1697" s="126"/>
    </row>
    <row r="1698" spans="1:12" x14ac:dyDescent="0.3">
      <c r="A1698" s="126"/>
      <c r="B1698" s="126"/>
      <c r="C1698" s="126"/>
      <c r="D1698" s="126"/>
      <c r="E1698" s="126"/>
      <c r="F1698" s="126"/>
      <c r="G1698" s="126"/>
      <c r="H1698" s="126"/>
      <c r="I1698" s="126"/>
      <c r="J1698" s="126"/>
      <c r="K1698" s="126"/>
      <c r="L1698" s="126"/>
    </row>
    <row r="1699" spans="1:12" x14ac:dyDescent="0.3">
      <c r="A1699" s="126"/>
      <c r="B1699" s="126"/>
      <c r="C1699" s="126"/>
      <c r="D1699" s="126"/>
      <c r="E1699" s="126"/>
      <c r="F1699" s="126"/>
      <c r="G1699" s="126"/>
      <c r="H1699" s="126"/>
      <c r="I1699" s="126"/>
      <c r="J1699" s="126"/>
      <c r="K1699" s="126"/>
      <c r="L1699" s="126"/>
    </row>
    <row r="1700" spans="1:12" x14ac:dyDescent="0.3">
      <c r="A1700" s="126"/>
      <c r="B1700" s="126"/>
      <c r="C1700" s="126"/>
      <c r="D1700" s="126"/>
      <c r="E1700" s="126"/>
      <c r="F1700" s="126"/>
      <c r="G1700" s="126"/>
      <c r="H1700" s="126"/>
      <c r="I1700" s="126"/>
      <c r="J1700" s="126"/>
      <c r="K1700" s="126"/>
      <c r="L1700" s="126"/>
    </row>
    <row r="1701" spans="1:12" x14ac:dyDescent="0.3">
      <c r="A1701" s="126"/>
      <c r="B1701" s="126"/>
      <c r="C1701" s="126"/>
      <c r="D1701" s="126"/>
      <c r="E1701" s="126"/>
      <c r="F1701" s="126"/>
      <c r="G1701" s="126"/>
      <c r="H1701" s="126"/>
      <c r="I1701" s="126"/>
      <c r="J1701" s="126"/>
      <c r="K1701" s="126"/>
      <c r="L1701" s="126"/>
    </row>
    <row r="1702" spans="1:12" x14ac:dyDescent="0.3">
      <c r="A1702" s="126"/>
      <c r="B1702" s="126"/>
      <c r="C1702" s="126"/>
      <c r="D1702" s="126"/>
      <c r="E1702" s="126"/>
      <c r="F1702" s="126"/>
      <c r="G1702" s="126"/>
      <c r="H1702" s="126"/>
      <c r="I1702" s="126"/>
      <c r="J1702" s="126"/>
      <c r="K1702" s="126"/>
      <c r="L1702" s="126"/>
    </row>
    <row r="1703" spans="1:12" x14ac:dyDescent="0.3">
      <c r="A1703" s="126"/>
      <c r="B1703" s="126"/>
      <c r="C1703" s="126"/>
      <c r="D1703" s="126"/>
      <c r="E1703" s="126"/>
      <c r="F1703" s="126"/>
      <c r="G1703" s="126"/>
      <c r="H1703" s="126"/>
      <c r="I1703" s="126"/>
      <c r="J1703" s="126"/>
      <c r="K1703" s="126"/>
      <c r="L1703" s="126"/>
    </row>
    <row r="1704" spans="1:12" x14ac:dyDescent="0.3">
      <c r="A1704" s="126"/>
      <c r="B1704" s="126"/>
      <c r="C1704" s="126"/>
      <c r="D1704" s="126"/>
      <c r="E1704" s="126"/>
      <c r="F1704" s="126"/>
      <c r="G1704" s="126"/>
      <c r="H1704" s="126"/>
      <c r="I1704" s="126"/>
      <c r="J1704" s="126"/>
      <c r="K1704" s="126"/>
      <c r="L1704" s="126"/>
    </row>
    <row r="1705" spans="1:12" x14ac:dyDescent="0.3">
      <c r="A1705" s="126"/>
      <c r="B1705" s="126"/>
      <c r="C1705" s="126"/>
      <c r="D1705" s="126"/>
      <c r="E1705" s="126"/>
      <c r="F1705" s="126"/>
      <c r="G1705" s="126"/>
      <c r="H1705" s="126"/>
      <c r="I1705" s="126"/>
      <c r="J1705" s="126"/>
      <c r="K1705" s="126"/>
      <c r="L1705" s="126"/>
    </row>
    <row r="1706" spans="1:12" x14ac:dyDescent="0.3">
      <c r="A1706" s="126"/>
      <c r="B1706" s="126"/>
      <c r="C1706" s="126"/>
      <c r="D1706" s="126"/>
      <c r="E1706" s="126"/>
      <c r="F1706" s="126"/>
      <c r="G1706" s="126"/>
      <c r="H1706" s="126"/>
      <c r="I1706" s="126"/>
      <c r="J1706" s="126"/>
      <c r="K1706" s="126"/>
      <c r="L1706" s="126"/>
    </row>
    <row r="1707" spans="1:12" x14ac:dyDescent="0.3">
      <c r="A1707" s="126"/>
      <c r="B1707" s="126"/>
      <c r="C1707" s="126"/>
      <c r="D1707" s="126"/>
      <c r="E1707" s="126"/>
      <c r="F1707" s="126"/>
      <c r="G1707" s="126"/>
      <c r="H1707" s="126"/>
      <c r="I1707" s="126"/>
      <c r="J1707" s="126"/>
      <c r="K1707" s="126"/>
      <c r="L1707" s="126"/>
    </row>
    <row r="1708" spans="1:12" x14ac:dyDescent="0.3">
      <c r="A1708" s="126"/>
      <c r="B1708" s="126"/>
      <c r="C1708" s="126"/>
      <c r="D1708" s="126"/>
      <c r="E1708" s="126"/>
      <c r="F1708" s="126"/>
      <c r="G1708" s="126"/>
      <c r="H1708" s="126"/>
      <c r="I1708" s="126"/>
      <c r="J1708" s="126"/>
      <c r="K1708" s="126"/>
      <c r="L1708" s="126"/>
    </row>
    <row r="1709" spans="1:12" x14ac:dyDescent="0.3">
      <c r="A1709" s="126"/>
      <c r="B1709" s="126"/>
      <c r="C1709" s="126"/>
      <c r="D1709" s="126"/>
      <c r="E1709" s="126"/>
      <c r="F1709" s="126"/>
      <c r="G1709" s="126"/>
      <c r="H1709" s="126"/>
      <c r="I1709" s="126"/>
      <c r="J1709" s="126"/>
      <c r="K1709" s="126"/>
      <c r="L1709" s="126"/>
    </row>
    <row r="1710" spans="1:12" x14ac:dyDescent="0.3">
      <c r="A1710" s="126"/>
      <c r="B1710" s="126"/>
      <c r="C1710" s="126"/>
      <c r="D1710" s="126"/>
      <c r="E1710" s="126"/>
      <c r="F1710" s="126"/>
      <c r="G1710" s="126"/>
      <c r="H1710" s="126"/>
      <c r="I1710" s="126"/>
      <c r="J1710" s="126"/>
      <c r="K1710" s="126"/>
      <c r="L1710" s="126"/>
    </row>
    <row r="1711" spans="1:12" x14ac:dyDescent="0.3">
      <c r="A1711" s="126"/>
      <c r="B1711" s="126"/>
      <c r="C1711" s="126"/>
      <c r="D1711" s="126"/>
      <c r="E1711" s="126"/>
      <c r="F1711" s="126"/>
      <c r="G1711" s="126"/>
      <c r="H1711" s="126"/>
      <c r="I1711" s="126"/>
      <c r="J1711" s="126"/>
      <c r="K1711" s="126"/>
      <c r="L1711" s="126"/>
    </row>
    <row r="1712" spans="1:12" x14ac:dyDescent="0.3">
      <c r="A1712" s="126"/>
      <c r="B1712" s="126"/>
      <c r="C1712" s="126"/>
      <c r="D1712" s="126"/>
      <c r="E1712" s="126"/>
      <c r="F1712" s="126"/>
      <c r="G1712" s="126"/>
      <c r="H1712" s="126"/>
      <c r="I1712" s="126"/>
      <c r="J1712" s="126"/>
      <c r="K1712" s="126"/>
      <c r="L1712" s="126"/>
    </row>
    <row r="1713" spans="1:12" x14ac:dyDescent="0.3">
      <c r="A1713" s="126"/>
      <c r="B1713" s="126"/>
      <c r="C1713" s="126"/>
      <c r="D1713" s="126"/>
      <c r="E1713" s="126"/>
      <c r="F1713" s="126"/>
      <c r="G1713" s="126"/>
      <c r="H1713" s="126"/>
      <c r="I1713" s="126"/>
      <c r="J1713" s="126"/>
      <c r="K1713" s="126"/>
      <c r="L1713" s="126"/>
    </row>
    <row r="1714" spans="1:12" x14ac:dyDescent="0.3">
      <c r="A1714" s="126"/>
      <c r="B1714" s="126"/>
      <c r="C1714" s="126"/>
      <c r="D1714" s="126"/>
      <c r="E1714" s="126"/>
      <c r="F1714" s="126"/>
      <c r="G1714" s="126"/>
      <c r="H1714" s="126"/>
      <c r="I1714" s="126"/>
      <c r="J1714" s="126"/>
      <c r="K1714" s="126"/>
      <c r="L1714" s="126"/>
    </row>
    <row r="1715" spans="1:12" x14ac:dyDescent="0.3">
      <c r="A1715" s="126"/>
      <c r="B1715" s="126"/>
      <c r="C1715" s="126"/>
      <c r="D1715" s="126"/>
      <c r="E1715" s="126"/>
      <c r="F1715" s="126"/>
      <c r="G1715" s="126"/>
      <c r="H1715" s="126"/>
      <c r="I1715" s="126"/>
      <c r="J1715" s="126"/>
      <c r="K1715" s="126"/>
      <c r="L1715" s="126"/>
    </row>
    <row r="1716" spans="1:12" x14ac:dyDescent="0.3">
      <c r="A1716" s="126"/>
      <c r="B1716" s="126"/>
      <c r="C1716" s="126"/>
      <c r="D1716" s="126"/>
      <c r="E1716" s="126"/>
      <c r="F1716" s="126"/>
      <c r="G1716" s="126"/>
      <c r="H1716" s="126"/>
      <c r="I1716" s="126"/>
      <c r="J1716" s="126"/>
      <c r="K1716" s="126"/>
      <c r="L1716" s="126"/>
    </row>
    <row r="1717" spans="1:12" x14ac:dyDescent="0.3">
      <c r="A1717" s="126"/>
      <c r="B1717" s="126"/>
      <c r="C1717" s="126"/>
      <c r="D1717" s="126"/>
      <c r="E1717" s="126"/>
      <c r="F1717" s="126"/>
      <c r="G1717" s="126"/>
      <c r="H1717" s="126"/>
      <c r="I1717" s="126"/>
      <c r="J1717" s="126"/>
      <c r="K1717" s="126"/>
      <c r="L1717" s="126"/>
    </row>
    <row r="1718" spans="1:12" x14ac:dyDescent="0.3">
      <c r="A1718" s="126"/>
      <c r="B1718" s="126"/>
      <c r="C1718" s="126"/>
      <c r="D1718" s="126"/>
      <c r="E1718" s="126"/>
      <c r="F1718" s="126"/>
      <c r="G1718" s="126"/>
      <c r="H1718" s="126"/>
      <c r="I1718" s="126"/>
      <c r="J1718" s="126"/>
      <c r="K1718" s="126"/>
      <c r="L1718" s="126"/>
    </row>
    <row r="1719" spans="1:12" x14ac:dyDescent="0.3">
      <c r="A1719" s="126"/>
      <c r="B1719" s="126"/>
      <c r="C1719" s="126"/>
      <c r="D1719" s="126"/>
      <c r="E1719" s="126"/>
      <c r="F1719" s="126"/>
      <c r="G1719" s="126"/>
      <c r="H1719" s="126"/>
      <c r="I1719" s="126"/>
      <c r="J1719" s="126"/>
      <c r="K1719" s="126"/>
      <c r="L1719" s="126"/>
    </row>
    <row r="1720" spans="1:12" x14ac:dyDescent="0.3">
      <c r="A1720" s="126"/>
      <c r="B1720" s="126"/>
      <c r="C1720" s="126"/>
      <c r="D1720" s="126"/>
      <c r="E1720" s="126"/>
      <c r="F1720" s="126"/>
      <c r="G1720" s="126"/>
      <c r="H1720" s="126"/>
      <c r="I1720" s="126"/>
      <c r="J1720" s="126"/>
      <c r="K1720" s="126"/>
      <c r="L1720" s="126"/>
    </row>
    <row r="1721" spans="1:12" x14ac:dyDescent="0.3">
      <c r="A1721" s="126"/>
      <c r="B1721" s="126"/>
      <c r="C1721" s="126"/>
      <c r="D1721" s="126"/>
      <c r="E1721" s="126"/>
      <c r="F1721" s="126"/>
      <c r="G1721" s="126"/>
      <c r="H1721" s="126"/>
      <c r="I1721" s="126"/>
      <c r="J1721" s="126"/>
      <c r="K1721" s="126"/>
      <c r="L1721" s="126"/>
    </row>
    <row r="1722" spans="1:12" x14ac:dyDescent="0.3">
      <c r="A1722" s="126"/>
      <c r="B1722" s="126"/>
      <c r="C1722" s="126"/>
      <c r="D1722" s="126"/>
      <c r="E1722" s="126"/>
      <c r="F1722" s="126"/>
      <c r="G1722" s="126"/>
      <c r="H1722" s="126"/>
      <c r="I1722" s="126"/>
      <c r="J1722" s="126"/>
      <c r="K1722" s="126"/>
      <c r="L1722" s="126"/>
    </row>
    <row r="1723" spans="1:12" x14ac:dyDescent="0.3">
      <c r="A1723" s="126"/>
      <c r="B1723" s="126"/>
      <c r="C1723" s="126"/>
      <c r="D1723" s="126"/>
      <c r="E1723" s="126"/>
      <c r="F1723" s="126"/>
      <c r="G1723" s="126"/>
      <c r="H1723" s="126"/>
      <c r="I1723" s="126"/>
      <c r="J1723" s="126"/>
      <c r="K1723" s="126"/>
      <c r="L1723" s="126"/>
    </row>
    <row r="1724" spans="1:12" x14ac:dyDescent="0.3">
      <c r="A1724" s="126"/>
      <c r="B1724" s="126"/>
      <c r="C1724" s="126"/>
      <c r="D1724" s="126"/>
      <c r="E1724" s="126"/>
      <c r="F1724" s="126"/>
      <c r="G1724" s="126"/>
      <c r="H1724" s="126"/>
      <c r="I1724" s="126"/>
      <c r="J1724" s="126"/>
      <c r="K1724" s="126"/>
      <c r="L1724" s="126"/>
    </row>
    <row r="1725" spans="1:12" x14ac:dyDescent="0.3">
      <c r="A1725" s="126"/>
      <c r="B1725" s="126"/>
      <c r="C1725" s="126"/>
      <c r="D1725" s="126"/>
      <c r="E1725" s="126"/>
      <c r="F1725" s="126"/>
      <c r="G1725" s="126"/>
      <c r="H1725" s="126"/>
      <c r="I1725" s="126"/>
      <c r="J1725" s="126"/>
      <c r="K1725" s="126"/>
      <c r="L1725" s="126"/>
    </row>
    <row r="1726" spans="1:12" x14ac:dyDescent="0.3">
      <c r="A1726" s="126"/>
      <c r="B1726" s="126"/>
      <c r="C1726" s="126"/>
      <c r="D1726" s="126"/>
      <c r="E1726" s="126"/>
      <c r="F1726" s="126"/>
      <c r="G1726" s="126"/>
      <c r="H1726" s="126"/>
      <c r="I1726" s="126"/>
      <c r="J1726" s="126"/>
      <c r="K1726" s="126"/>
      <c r="L1726" s="126"/>
    </row>
    <row r="1727" spans="1:12" x14ac:dyDescent="0.3">
      <c r="A1727" s="126"/>
      <c r="B1727" s="126"/>
      <c r="C1727" s="126"/>
      <c r="D1727" s="126"/>
      <c r="E1727" s="126"/>
      <c r="F1727" s="126"/>
      <c r="G1727" s="126"/>
      <c r="H1727" s="126"/>
      <c r="I1727" s="126"/>
      <c r="J1727" s="126"/>
      <c r="K1727" s="126"/>
      <c r="L1727" s="126"/>
    </row>
    <row r="1728" spans="1:12" x14ac:dyDescent="0.3">
      <c r="A1728" s="126"/>
      <c r="B1728" s="126"/>
      <c r="C1728" s="126"/>
      <c r="D1728" s="126"/>
      <c r="E1728" s="126"/>
      <c r="F1728" s="126"/>
      <c r="G1728" s="126"/>
      <c r="H1728" s="126"/>
      <c r="I1728" s="126"/>
      <c r="J1728" s="126"/>
      <c r="K1728" s="126"/>
      <c r="L1728" s="126"/>
    </row>
    <row r="1729" spans="1:12" x14ac:dyDescent="0.3">
      <c r="A1729" s="126"/>
      <c r="B1729" s="126"/>
      <c r="C1729" s="126"/>
      <c r="D1729" s="126"/>
      <c r="E1729" s="126"/>
      <c r="F1729" s="126"/>
      <c r="G1729" s="126"/>
      <c r="H1729" s="126"/>
      <c r="I1729" s="126"/>
      <c r="J1729" s="126"/>
      <c r="K1729" s="126"/>
      <c r="L1729" s="126"/>
    </row>
    <row r="1730" spans="1:12" x14ac:dyDescent="0.3">
      <c r="A1730" s="126"/>
      <c r="B1730" s="126"/>
      <c r="C1730" s="126"/>
      <c r="D1730" s="126"/>
      <c r="E1730" s="126"/>
      <c r="F1730" s="126"/>
      <c r="G1730" s="126"/>
      <c r="H1730" s="126"/>
      <c r="I1730" s="126"/>
      <c r="J1730" s="126"/>
      <c r="K1730" s="126"/>
      <c r="L1730" s="126"/>
    </row>
    <row r="1731" spans="1:12" x14ac:dyDescent="0.3">
      <c r="A1731" s="126"/>
      <c r="B1731" s="126"/>
      <c r="C1731" s="126"/>
      <c r="D1731" s="126"/>
      <c r="E1731" s="126"/>
      <c r="F1731" s="126"/>
      <c r="G1731" s="126"/>
      <c r="H1731" s="126"/>
      <c r="I1731" s="126"/>
      <c r="J1731" s="126"/>
      <c r="K1731" s="126"/>
      <c r="L1731" s="126"/>
    </row>
    <row r="1732" spans="1:12" x14ac:dyDescent="0.3">
      <c r="A1732" s="126"/>
      <c r="B1732" s="126"/>
      <c r="C1732" s="126"/>
      <c r="D1732" s="126"/>
      <c r="E1732" s="126"/>
      <c r="F1732" s="126"/>
      <c r="G1732" s="126"/>
      <c r="H1732" s="126"/>
      <c r="I1732" s="126"/>
      <c r="J1732" s="126"/>
      <c r="K1732" s="126"/>
      <c r="L1732" s="126"/>
    </row>
    <row r="1733" spans="1:12" x14ac:dyDescent="0.3">
      <c r="A1733" s="126"/>
      <c r="B1733" s="126"/>
      <c r="C1733" s="126"/>
      <c r="D1733" s="126"/>
      <c r="E1733" s="126"/>
      <c r="F1733" s="126"/>
      <c r="G1733" s="126"/>
      <c r="H1733" s="126"/>
      <c r="I1733" s="126"/>
      <c r="J1733" s="126"/>
      <c r="K1733" s="126"/>
      <c r="L1733" s="126"/>
    </row>
    <row r="1734" spans="1:12" x14ac:dyDescent="0.3">
      <c r="A1734" s="126"/>
      <c r="B1734" s="126"/>
      <c r="C1734" s="126"/>
      <c r="D1734" s="126"/>
      <c r="E1734" s="126"/>
      <c r="F1734" s="126"/>
      <c r="G1734" s="126"/>
      <c r="H1734" s="126"/>
      <c r="I1734" s="126"/>
      <c r="J1734" s="126"/>
      <c r="K1734" s="126"/>
      <c r="L1734" s="126"/>
    </row>
    <row r="1735" spans="1:12" x14ac:dyDescent="0.3">
      <c r="A1735" s="126"/>
      <c r="B1735" s="126"/>
      <c r="C1735" s="126"/>
      <c r="D1735" s="126"/>
      <c r="E1735" s="126"/>
      <c r="F1735" s="126"/>
      <c r="G1735" s="126"/>
      <c r="H1735" s="126"/>
      <c r="I1735" s="126"/>
      <c r="J1735" s="126"/>
      <c r="K1735" s="126"/>
      <c r="L1735" s="126"/>
    </row>
    <row r="1736" spans="1:12" x14ac:dyDescent="0.3">
      <c r="A1736" s="126"/>
      <c r="B1736" s="126"/>
      <c r="C1736" s="126"/>
      <c r="D1736" s="126"/>
      <c r="E1736" s="126"/>
      <c r="F1736" s="126"/>
      <c r="G1736" s="126"/>
      <c r="H1736" s="126"/>
      <c r="I1736" s="126"/>
      <c r="J1736" s="126"/>
      <c r="K1736" s="126"/>
      <c r="L1736" s="126"/>
    </row>
    <row r="1737" spans="1:12" x14ac:dyDescent="0.3">
      <c r="A1737" s="126"/>
      <c r="B1737" s="126"/>
      <c r="C1737" s="126"/>
      <c r="D1737" s="126"/>
      <c r="E1737" s="126"/>
      <c r="F1737" s="126"/>
      <c r="G1737" s="126"/>
      <c r="H1737" s="126"/>
      <c r="I1737" s="126"/>
      <c r="J1737" s="126"/>
      <c r="K1737" s="126"/>
      <c r="L1737" s="126"/>
    </row>
    <row r="1738" spans="1:12" x14ac:dyDescent="0.3">
      <c r="A1738" s="126"/>
      <c r="B1738" s="126"/>
      <c r="C1738" s="126"/>
      <c r="D1738" s="126"/>
      <c r="E1738" s="126"/>
      <c r="F1738" s="126"/>
      <c r="G1738" s="126"/>
      <c r="H1738" s="126"/>
      <c r="I1738" s="126"/>
      <c r="J1738" s="126"/>
      <c r="K1738" s="126"/>
      <c r="L1738" s="126"/>
    </row>
    <row r="1739" spans="1:12" x14ac:dyDescent="0.3">
      <c r="A1739" s="126"/>
      <c r="B1739" s="126"/>
      <c r="C1739" s="126"/>
      <c r="D1739" s="126"/>
      <c r="E1739" s="126"/>
      <c r="F1739" s="126"/>
      <c r="G1739" s="126"/>
      <c r="H1739" s="126"/>
      <c r="I1739" s="126"/>
      <c r="J1739" s="126"/>
      <c r="K1739" s="126"/>
      <c r="L1739" s="126"/>
    </row>
    <row r="1740" spans="1:12" x14ac:dyDescent="0.3">
      <c r="A1740" s="126"/>
      <c r="B1740" s="126"/>
      <c r="C1740" s="126"/>
      <c r="D1740" s="126"/>
      <c r="E1740" s="126"/>
      <c r="F1740" s="126"/>
      <c r="G1740" s="126"/>
      <c r="H1740" s="126"/>
      <c r="I1740" s="126"/>
      <c r="J1740" s="126"/>
      <c r="K1740" s="126"/>
      <c r="L1740" s="126"/>
    </row>
    <row r="1741" spans="1:12" x14ac:dyDescent="0.3">
      <c r="A1741" s="126"/>
      <c r="B1741" s="126"/>
      <c r="C1741" s="126"/>
      <c r="D1741" s="126"/>
      <c r="E1741" s="126"/>
      <c r="F1741" s="126"/>
      <c r="G1741" s="126"/>
      <c r="H1741" s="126"/>
      <c r="I1741" s="126"/>
      <c r="J1741" s="126"/>
      <c r="K1741" s="126"/>
      <c r="L1741" s="126"/>
    </row>
    <row r="1742" spans="1:12" x14ac:dyDescent="0.3">
      <c r="A1742" s="126"/>
      <c r="B1742" s="126"/>
      <c r="C1742" s="126"/>
      <c r="D1742" s="126"/>
      <c r="E1742" s="126"/>
      <c r="F1742" s="126"/>
      <c r="G1742" s="126"/>
      <c r="H1742" s="126"/>
      <c r="I1742" s="126"/>
      <c r="J1742" s="126"/>
      <c r="K1742" s="126"/>
      <c r="L1742" s="126"/>
    </row>
    <row r="1743" spans="1:12" x14ac:dyDescent="0.3">
      <c r="A1743" s="126"/>
      <c r="B1743" s="126"/>
      <c r="C1743" s="126"/>
      <c r="D1743" s="126"/>
      <c r="E1743" s="126"/>
      <c r="F1743" s="126"/>
      <c r="G1743" s="126"/>
      <c r="H1743" s="126"/>
      <c r="I1743" s="126"/>
      <c r="J1743" s="126"/>
      <c r="K1743" s="126"/>
      <c r="L1743" s="126"/>
    </row>
    <row r="1744" spans="1:12" x14ac:dyDescent="0.3">
      <c r="A1744" s="126"/>
      <c r="B1744" s="126"/>
      <c r="C1744" s="126"/>
      <c r="D1744" s="126"/>
      <c r="E1744" s="126"/>
      <c r="F1744" s="126"/>
      <c r="G1744" s="126"/>
      <c r="H1744" s="126"/>
      <c r="I1744" s="126"/>
      <c r="J1744" s="126"/>
      <c r="K1744" s="126"/>
      <c r="L1744" s="126"/>
    </row>
    <row r="1745" spans="1:12" x14ac:dyDescent="0.3">
      <c r="A1745" s="126"/>
      <c r="B1745" s="126"/>
      <c r="C1745" s="126"/>
      <c r="D1745" s="126"/>
      <c r="E1745" s="126"/>
      <c r="F1745" s="126"/>
      <c r="G1745" s="126"/>
      <c r="H1745" s="126"/>
      <c r="I1745" s="126"/>
      <c r="J1745" s="126"/>
      <c r="K1745" s="126"/>
      <c r="L1745" s="126"/>
    </row>
    <row r="1746" spans="1:12" x14ac:dyDescent="0.3">
      <c r="A1746" s="126"/>
      <c r="B1746" s="126"/>
      <c r="C1746" s="126"/>
      <c r="D1746" s="126"/>
      <c r="E1746" s="126"/>
      <c r="F1746" s="126"/>
      <c r="G1746" s="126"/>
      <c r="H1746" s="126"/>
      <c r="I1746" s="126"/>
      <c r="J1746" s="126"/>
      <c r="K1746" s="126"/>
      <c r="L1746" s="126"/>
    </row>
    <row r="1747" spans="1:12" x14ac:dyDescent="0.3">
      <c r="A1747" s="126"/>
      <c r="B1747" s="126"/>
      <c r="C1747" s="126"/>
      <c r="D1747" s="126"/>
      <c r="E1747" s="126"/>
      <c r="F1747" s="126"/>
      <c r="G1747" s="126"/>
      <c r="H1747" s="126"/>
      <c r="I1747" s="126"/>
      <c r="J1747" s="126"/>
      <c r="K1747" s="126"/>
      <c r="L1747" s="126"/>
    </row>
    <row r="1748" spans="1:12" x14ac:dyDescent="0.3">
      <c r="A1748" s="126"/>
      <c r="B1748" s="126"/>
      <c r="C1748" s="126"/>
      <c r="D1748" s="126"/>
      <c r="E1748" s="126"/>
      <c r="F1748" s="126"/>
      <c r="G1748" s="126"/>
      <c r="H1748" s="126"/>
      <c r="I1748" s="126"/>
      <c r="J1748" s="126"/>
      <c r="K1748" s="126"/>
      <c r="L1748" s="126"/>
    </row>
    <row r="1749" spans="1:12" x14ac:dyDescent="0.3">
      <c r="A1749" s="126"/>
      <c r="B1749" s="126"/>
      <c r="C1749" s="126"/>
      <c r="D1749" s="126"/>
      <c r="E1749" s="126"/>
      <c r="F1749" s="126"/>
      <c r="G1749" s="126"/>
      <c r="H1749" s="126"/>
      <c r="I1749" s="126"/>
      <c r="J1749" s="126"/>
      <c r="K1749" s="126"/>
      <c r="L1749" s="126"/>
    </row>
    <row r="1750" spans="1:12" x14ac:dyDescent="0.3">
      <c r="A1750" s="126"/>
      <c r="B1750" s="126"/>
      <c r="C1750" s="126"/>
      <c r="D1750" s="126"/>
      <c r="E1750" s="126"/>
      <c r="F1750" s="126"/>
      <c r="G1750" s="126"/>
      <c r="H1750" s="126"/>
      <c r="I1750" s="126"/>
      <c r="J1750" s="126"/>
      <c r="K1750" s="126"/>
      <c r="L1750" s="126"/>
    </row>
    <row r="1751" spans="1:12" x14ac:dyDescent="0.3">
      <c r="A1751" s="126"/>
      <c r="B1751" s="126"/>
      <c r="C1751" s="126"/>
      <c r="D1751" s="126"/>
      <c r="E1751" s="126"/>
      <c r="F1751" s="126"/>
      <c r="G1751" s="126"/>
      <c r="H1751" s="126"/>
      <c r="I1751" s="126"/>
      <c r="J1751" s="126"/>
      <c r="K1751" s="126"/>
      <c r="L1751" s="126"/>
    </row>
    <row r="1752" spans="1:12" x14ac:dyDescent="0.3">
      <c r="A1752" s="126"/>
      <c r="B1752" s="126"/>
      <c r="C1752" s="126"/>
      <c r="D1752" s="126"/>
      <c r="E1752" s="126"/>
      <c r="F1752" s="126"/>
      <c r="G1752" s="126"/>
      <c r="H1752" s="126"/>
      <c r="I1752" s="126"/>
      <c r="J1752" s="126"/>
      <c r="K1752" s="126"/>
      <c r="L1752" s="126"/>
    </row>
    <row r="1753" spans="1:12" x14ac:dyDescent="0.3">
      <c r="A1753" s="126"/>
      <c r="B1753" s="126"/>
      <c r="C1753" s="126"/>
      <c r="D1753" s="126"/>
      <c r="E1753" s="126"/>
      <c r="F1753" s="126"/>
      <c r="G1753" s="126"/>
      <c r="H1753" s="126"/>
      <c r="I1753" s="126"/>
      <c r="J1753" s="126"/>
      <c r="K1753" s="126"/>
      <c r="L1753" s="126"/>
    </row>
    <row r="1754" spans="1:12" x14ac:dyDescent="0.3">
      <c r="A1754" s="126"/>
      <c r="B1754" s="126"/>
      <c r="C1754" s="126"/>
      <c r="D1754" s="126"/>
      <c r="E1754" s="126"/>
      <c r="F1754" s="126"/>
      <c r="G1754" s="126"/>
      <c r="H1754" s="126"/>
      <c r="I1754" s="126"/>
      <c r="J1754" s="126"/>
      <c r="K1754" s="126"/>
      <c r="L1754" s="126"/>
    </row>
    <row r="1755" spans="1:12" x14ac:dyDescent="0.3">
      <c r="A1755" s="126"/>
      <c r="B1755" s="126"/>
      <c r="C1755" s="126"/>
      <c r="D1755" s="126"/>
      <c r="E1755" s="126"/>
      <c r="F1755" s="126"/>
      <c r="G1755" s="126"/>
      <c r="H1755" s="126"/>
      <c r="I1755" s="126"/>
      <c r="J1755" s="126"/>
      <c r="K1755" s="126"/>
      <c r="L1755" s="126"/>
    </row>
    <row r="1756" spans="1:12" x14ac:dyDescent="0.3">
      <c r="A1756" s="126"/>
      <c r="B1756" s="126"/>
      <c r="C1756" s="126"/>
      <c r="D1756" s="126"/>
      <c r="E1756" s="126"/>
      <c r="F1756" s="126"/>
      <c r="G1756" s="126"/>
      <c r="H1756" s="126"/>
      <c r="I1756" s="126"/>
      <c r="J1756" s="126"/>
      <c r="K1756" s="126"/>
      <c r="L1756" s="126"/>
    </row>
    <row r="1757" spans="1:12" x14ac:dyDescent="0.3">
      <c r="A1757" s="126"/>
      <c r="B1757" s="126"/>
      <c r="C1757" s="126"/>
      <c r="D1757" s="126"/>
      <c r="E1757" s="126"/>
      <c r="F1757" s="126"/>
      <c r="G1757" s="126"/>
      <c r="H1757" s="126"/>
      <c r="I1757" s="126"/>
      <c r="J1757" s="126"/>
      <c r="K1757" s="126"/>
      <c r="L1757" s="126"/>
    </row>
    <row r="1758" spans="1:12" x14ac:dyDescent="0.3">
      <c r="A1758" s="126"/>
      <c r="B1758" s="126"/>
      <c r="C1758" s="126"/>
      <c r="D1758" s="126"/>
      <c r="E1758" s="126"/>
      <c r="F1758" s="126"/>
      <c r="G1758" s="126"/>
      <c r="H1758" s="126"/>
      <c r="I1758" s="126"/>
      <c r="J1758" s="126"/>
      <c r="K1758" s="126"/>
      <c r="L1758" s="126"/>
    </row>
    <row r="1759" spans="1:12" x14ac:dyDescent="0.3">
      <c r="A1759" s="126"/>
      <c r="B1759" s="126"/>
      <c r="C1759" s="126"/>
      <c r="D1759" s="126"/>
      <c r="E1759" s="126"/>
      <c r="F1759" s="126"/>
      <c r="G1759" s="126"/>
      <c r="H1759" s="126"/>
      <c r="I1759" s="126"/>
      <c r="J1759" s="126"/>
      <c r="K1759" s="126"/>
      <c r="L1759" s="126"/>
    </row>
    <row r="1760" spans="1:12" x14ac:dyDescent="0.3">
      <c r="A1760" s="126"/>
      <c r="B1760" s="126"/>
      <c r="C1760" s="126"/>
      <c r="D1760" s="126"/>
      <c r="E1760" s="126"/>
      <c r="F1760" s="126"/>
      <c r="G1760" s="126"/>
      <c r="H1760" s="126"/>
      <c r="I1760" s="126"/>
      <c r="J1760" s="126"/>
      <c r="K1760" s="126"/>
      <c r="L1760" s="126"/>
    </row>
    <row r="1761" spans="1:12" x14ac:dyDescent="0.3">
      <c r="A1761" s="126"/>
      <c r="B1761" s="126"/>
      <c r="C1761" s="126"/>
      <c r="D1761" s="126"/>
      <c r="E1761" s="126"/>
      <c r="F1761" s="126"/>
      <c r="G1761" s="126"/>
      <c r="H1761" s="126"/>
      <c r="I1761" s="126"/>
      <c r="J1761" s="126"/>
      <c r="K1761" s="126"/>
      <c r="L1761" s="126"/>
    </row>
    <row r="1762" spans="1:12" x14ac:dyDescent="0.3">
      <c r="A1762" s="126"/>
      <c r="B1762" s="126"/>
      <c r="C1762" s="126"/>
      <c r="D1762" s="126"/>
      <c r="E1762" s="126"/>
      <c r="F1762" s="126"/>
      <c r="G1762" s="126"/>
      <c r="H1762" s="126"/>
      <c r="I1762" s="126"/>
      <c r="J1762" s="126"/>
      <c r="K1762" s="126"/>
      <c r="L1762" s="126"/>
    </row>
    <row r="1763" spans="1:12" x14ac:dyDescent="0.3">
      <c r="A1763" s="126"/>
      <c r="B1763" s="126"/>
      <c r="C1763" s="126"/>
      <c r="D1763" s="126"/>
      <c r="E1763" s="126"/>
      <c r="F1763" s="126"/>
      <c r="G1763" s="126"/>
      <c r="H1763" s="126"/>
      <c r="I1763" s="126"/>
      <c r="J1763" s="126"/>
      <c r="K1763" s="126"/>
      <c r="L1763" s="126"/>
    </row>
    <row r="1764" spans="1:12" x14ac:dyDescent="0.3">
      <c r="A1764" s="126"/>
      <c r="B1764" s="126"/>
      <c r="C1764" s="126"/>
      <c r="D1764" s="126"/>
      <c r="E1764" s="126"/>
      <c r="F1764" s="126"/>
      <c r="G1764" s="126"/>
      <c r="H1764" s="126"/>
      <c r="I1764" s="126"/>
      <c r="J1764" s="126"/>
      <c r="K1764" s="126"/>
      <c r="L1764" s="126"/>
    </row>
    <row r="1765" spans="1:12" x14ac:dyDescent="0.3">
      <c r="A1765" s="126"/>
      <c r="B1765" s="126"/>
      <c r="C1765" s="126"/>
      <c r="D1765" s="126"/>
      <c r="E1765" s="126"/>
      <c r="F1765" s="126"/>
      <c r="G1765" s="126"/>
      <c r="H1765" s="126"/>
      <c r="I1765" s="126"/>
      <c r="J1765" s="126"/>
      <c r="K1765" s="126"/>
      <c r="L1765" s="126"/>
    </row>
    <row r="1766" spans="1:12" x14ac:dyDescent="0.3">
      <c r="A1766" s="126"/>
      <c r="B1766" s="126"/>
      <c r="C1766" s="126"/>
      <c r="D1766" s="126"/>
      <c r="E1766" s="126"/>
      <c r="F1766" s="126"/>
      <c r="G1766" s="126"/>
      <c r="H1766" s="126"/>
      <c r="I1766" s="126"/>
      <c r="J1766" s="126"/>
      <c r="K1766" s="126"/>
      <c r="L1766" s="126"/>
    </row>
    <row r="1767" spans="1:12" x14ac:dyDescent="0.3">
      <c r="A1767" s="126"/>
      <c r="B1767" s="126"/>
      <c r="C1767" s="126"/>
      <c r="D1767" s="126"/>
      <c r="E1767" s="126"/>
      <c r="F1767" s="126"/>
      <c r="G1767" s="126"/>
      <c r="H1767" s="126"/>
      <c r="I1767" s="126"/>
      <c r="J1767" s="126"/>
      <c r="K1767" s="126"/>
      <c r="L1767" s="126"/>
    </row>
    <row r="1768" spans="1:12" x14ac:dyDescent="0.3">
      <c r="A1768" s="126"/>
      <c r="B1768" s="126"/>
      <c r="C1768" s="126"/>
      <c r="D1768" s="126"/>
      <c r="E1768" s="126"/>
      <c r="F1768" s="126"/>
      <c r="G1768" s="126"/>
      <c r="H1768" s="126"/>
      <c r="I1768" s="126"/>
      <c r="J1768" s="126"/>
      <c r="K1768" s="126"/>
      <c r="L1768" s="126"/>
    </row>
    <row r="1769" spans="1:12" x14ac:dyDescent="0.3">
      <c r="A1769" s="126"/>
      <c r="B1769" s="126"/>
      <c r="C1769" s="126"/>
      <c r="D1769" s="126"/>
      <c r="E1769" s="126"/>
      <c r="F1769" s="126"/>
      <c r="G1769" s="126"/>
      <c r="H1769" s="126"/>
      <c r="I1769" s="126"/>
      <c r="J1769" s="126"/>
      <c r="K1769" s="126"/>
      <c r="L1769" s="126"/>
    </row>
    <row r="1770" spans="1:12" x14ac:dyDescent="0.3">
      <c r="A1770" s="126"/>
      <c r="B1770" s="126"/>
      <c r="C1770" s="126"/>
      <c r="D1770" s="126"/>
      <c r="E1770" s="126"/>
      <c r="F1770" s="126"/>
      <c r="G1770" s="126"/>
      <c r="H1770" s="126"/>
      <c r="I1770" s="126"/>
      <c r="J1770" s="126"/>
      <c r="K1770" s="126"/>
      <c r="L1770" s="126"/>
    </row>
    <row r="1771" spans="1:12" x14ac:dyDescent="0.3">
      <c r="A1771" s="126"/>
      <c r="B1771" s="126"/>
      <c r="C1771" s="126"/>
      <c r="D1771" s="126"/>
      <c r="E1771" s="126"/>
      <c r="F1771" s="126"/>
      <c r="G1771" s="126"/>
      <c r="H1771" s="126"/>
      <c r="I1771" s="126"/>
      <c r="J1771" s="126"/>
      <c r="K1771" s="126"/>
      <c r="L1771" s="126"/>
    </row>
    <row r="1772" spans="1:12" x14ac:dyDescent="0.3">
      <c r="A1772" s="126"/>
      <c r="B1772" s="126"/>
      <c r="C1772" s="126"/>
      <c r="D1772" s="126"/>
      <c r="E1772" s="126"/>
      <c r="F1772" s="126"/>
      <c r="G1772" s="126"/>
      <c r="H1772" s="126"/>
      <c r="I1772" s="126"/>
      <c r="J1772" s="126"/>
      <c r="K1772" s="126"/>
      <c r="L1772" s="126"/>
    </row>
    <row r="1773" spans="1:12" x14ac:dyDescent="0.3">
      <c r="A1773" s="126"/>
      <c r="B1773" s="126"/>
      <c r="C1773" s="126"/>
      <c r="D1773" s="126"/>
      <c r="E1773" s="126"/>
      <c r="F1773" s="126"/>
      <c r="G1773" s="126"/>
      <c r="H1773" s="126"/>
      <c r="I1773" s="126"/>
      <c r="J1773" s="126"/>
      <c r="K1773" s="126"/>
      <c r="L1773" s="126"/>
    </row>
    <row r="1774" spans="1:12" x14ac:dyDescent="0.3">
      <c r="A1774" s="126"/>
      <c r="B1774" s="126"/>
      <c r="C1774" s="126"/>
      <c r="D1774" s="126"/>
      <c r="E1774" s="126"/>
      <c r="F1774" s="126"/>
      <c r="G1774" s="126"/>
      <c r="H1774" s="126"/>
      <c r="I1774" s="126"/>
      <c r="J1774" s="126"/>
      <c r="K1774" s="126"/>
      <c r="L1774" s="126"/>
    </row>
    <row r="1775" spans="1:12" x14ac:dyDescent="0.3">
      <c r="A1775" s="126"/>
      <c r="B1775" s="126"/>
      <c r="C1775" s="126"/>
      <c r="D1775" s="126"/>
      <c r="E1775" s="126"/>
      <c r="F1775" s="126"/>
      <c r="G1775" s="126"/>
      <c r="H1775" s="126"/>
      <c r="I1775" s="126"/>
      <c r="J1775" s="126"/>
      <c r="K1775" s="126"/>
      <c r="L1775" s="126"/>
    </row>
    <row r="1776" spans="1:12" x14ac:dyDescent="0.3">
      <c r="A1776" s="126"/>
      <c r="B1776" s="126"/>
      <c r="C1776" s="126"/>
      <c r="D1776" s="126"/>
      <c r="E1776" s="126"/>
      <c r="F1776" s="126"/>
      <c r="G1776" s="126"/>
      <c r="H1776" s="126"/>
      <c r="I1776" s="126"/>
      <c r="J1776" s="126"/>
      <c r="K1776" s="126"/>
      <c r="L1776" s="126"/>
    </row>
    <row r="1777" spans="1:12" x14ac:dyDescent="0.3">
      <c r="A1777" s="126"/>
      <c r="B1777" s="126"/>
      <c r="C1777" s="126"/>
      <c r="D1777" s="126"/>
      <c r="E1777" s="126"/>
      <c r="F1777" s="126"/>
      <c r="G1777" s="126"/>
      <c r="H1777" s="126"/>
      <c r="I1777" s="126"/>
      <c r="J1777" s="126"/>
      <c r="K1777" s="126"/>
      <c r="L1777" s="126"/>
    </row>
    <row r="1778" spans="1:12" x14ac:dyDescent="0.3">
      <c r="A1778" s="126"/>
      <c r="B1778" s="126"/>
      <c r="C1778" s="126"/>
      <c r="D1778" s="126"/>
      <c r="E1778" s="126"/>
      <c r="F1778" s="126"/>
      <c r="G1778" s="126"/>
      <c r="H1778" s="126"/>
      <c r="I1778" s="126"/>
      <c r="J1778" s="126"/>
      <c r="K1778" s="126"/>
      <c r="L1778" s="126"/>
    </row>
    <row r="1779" spans="1:12" x14ac:dyDescent="0.3">
      <c r="A1779" s="126"/>
      <c r="B1779" s="126"/>
      <c r="C1779" s="126"/>
      <c r="D1779" s="126"/>
      <c r="E1779" s="126"/>
      <c r="F1779" s="126"/>
      <c r="G1779" s="126"/>
      <c r="H1779" s="126"/>
      <c r="I1779" s="126"/>
      <c r="J1779" s="126"/>
      <c r="K1779" s="126"/>
      <c r="L1779" s="126"/>
    </row>
    <row r="1780" spans="1:12" x14ac:dyDescent="0.3">
      <c r="A1780" s="126"/>
      <c r="B1780" s="126"/>
      <c r="C1780" s="126"/>
      <c r="D1780" s="126"/>
      <c r="E1780" s="126"/>
      <c r="F1780" s="126"/>
      <c r="G1780" s="126"/>
      <c r="H1780" s="126"/>
      <c r="I1780" s="126"/>
      <c r="J1780" s="126"/>
      <c r="K1780" s="126"/>
      <c r="L1780" s="126"/>
    </row>
    <row r="1781" spans="1:12" x14ac:dyDescent="0.3">
      <c r="A1781" s="126"/>
      <c r="B1781" s="126"/>
      <c r="C1781" s="126"/>
      <c r="D1781" s="126"/>
      <c r="E1781" s="126"/>
      <c r="F1781" s="126"/>
      <c r="G1781" s="126"/>
      <c r="H1781" s="126"/>
      <c r="I1781" s="126"/>
      <c r="J1781" s="126"/>
      <c r="K1781" s="126"/>
      <c r="L1781" s="126"/>
    </row>
    <row r="1782" spans="1:12" x14ac:dyDescent="0.3">
      <c r="A1782" s="126"/>
      <c r="B1782" s="126"/>
      <c r="C1782" s="126"/>
      <c r="D1782" s="126"/>
      <c r="E1782" s="126"/>
      <c r="F1782" s="126"/>
      <c r="G1782" s="126"/>
      <c r="H1782" s="126"/>
      <c r="I1782" s="126"/>
      <c r="J1782" s="126"/>
      <c r="K1782" s="126"/>
      <c r="L1782" s="126"/>
    </row>
    <row r="1783" spans="1:12" x14ac:dyDescent="0.3">
      <c r="A1783" s="126"/>
      <c r="B1783" s="126"/>
      <c r="C1783" s="126"/>
      <c r="D1783" s="126"/>
      <c r="E1783" s="126"/>
      <c r="F1783" s="126"/>
      <c r="G1783" s="126"/>
      <c r="H1783" s="126"/>
      <c r="I1783" s="126"/>
      <c r="J1783" s="126"/>
      <c r="K1783" s="126"/>
      <c r="L1783" s="126"/>
    </row>
    <row r="1784" spans="1:12" x14ac:dyDescent="0.3">
      <c r="A1784" s="126"/>
      <c r="B1784" s="126"/>
      <c r="C1784" s="126"/>
      <c r="D1784" s="126"/>
      <c r="E1784" s="126"/>
      <c r="F1784" s="126"/>
      <c r="G1784" s="126"/>
      <c r="H1784" s="126"/>
      <c r="I1784" s="126"/>
      <c r="J1784" s="126"/>
      <c r="K1784" s="126"/>
      <c r="L1784" s="126"/>
    </row>
    <row r="1785" spans="1:12" x14ac:dyDescent="0.3">
      <c r="A1785" s="126"/>
      <c r="B1785" s="126"/>
      <c r="C1785" s="126"/>
      <c r="D1785" s="126"/>
      <c r="E1785" s="126"/>
      <c r="F1785" s="126"/>
      <c r="G1785" s="126"/>
      <c r="H1785" s="126"/>
      <c r="I1785" s="126"/>
      <c r="J1785" s="126"/>
      <c r="K1785" s="126"/>
      <c r="L1785" s="126"/>
    </row>
    <row r="1786" spans="1:12" x14ac:dyDescent="0.3">
      <c r="A1786" s="126"/>
      <c r="B1786" s="126"/>
      <c r="C1786" s="126"/>
      <c r="D1786" s="126"/>
      <c r="E1786" s="126"/>
      <c r="F1786" s="126"/>
      <c r="G1786" s="126"/>
      <c r="H1786" s="126"/>
      <c r="I1786" s="126"/>
      <c r="J1786" s="126"/>
      <c r="K1786" s="126"/>
      <c r="L1786" s="126"/>
    </row>
    <row r="1787" spans="1:12" x14ac:dyDescent="0.3">
      <c r="A1787" s="126"/>
      <c r="B1787" s="126"/>
      <c r="C1787" s="126"/>
      <c r="D1787" s="126"/>
      <c r="E1787" s="126"/>
      <c r="F1787" s="126"/>
      <c r="G1787" s="126"/>
      <c r="H1787" s="126"/>
      <c r="I1787" s="126"/>
      <c r="J1787" s="126"/>
      <c r="K1787" s="126"/>
      <c r="L1787" s="126"/>
    </row>
    <row r="1788" spans="1:12" x14ac:dyDescent="0.3">
      <c r="A1788" s="126"/>
      <c r="B1788" s="126"/>
      <c r="C1788" s="126"/>
      <c r="D1788" s="126"/>
      <c r="E1788" s="126"/>
      <c r="F1788" s="126"/>
      <c r="G1788" s="126"/>
      <c r="H1788" s="126"/>
      <c r="I1788" s="126"/>
      <c r="J1788" s="126"/>
      <c r="K1788" s="126"/>
      <c r="L1788" s="126"/>
    </row>
    <row r="1789" spans="1:12" x14ac:dyDescent="0.3">
      <c r="A1789" s="126"/>
      <c r="B1789" s="126"/>
      <c r="C1789" s="126"/>
      <c r="D1789" s="126"/>
      <c r="E1789" s="126"/>
      <c r="F1789" s="126"/>
      <c r="G1789" s="126"/>
      <c r="H1789" s="126"/>
      <c r="I1789" s="126"/>
      <c r="J1789" s="126"/>
      <c r="K1789" s="126"/>
      <c r="L1789" s="126"/>
    </row>
    <row r="1790" spans="1:12" x14ac:dyDescent="0.3">
      <c r="A1790" s="126"/>
      <c r="B1790" s="126"/>
      <c r="C1790" s="126"/>
      <c r="D1790" s="126"/>
      <c r="E1790" s="126"/>
      <c r="F1790" s="126"/>
      <c r="G1790" s="126"/>
      <c r="H1790" s="126"/>
      <c r="I1790" s="126"/>
      <c r="J1790" s="126"/>
      <c r="K1790" s="126"/>
      <c r="L1790" s="126"/>
    </row>
    <row r="1791" spans="1:12" x14ac:dyDescent="0.3">
      <c r="A1791" s="126"/>
      <c r="B1791" s="126"/>
      <c r="C1791" s="126"/>
      <c r="D1791" s="126"/>
      <c r="E1791" s="126"/>
      <c r="F1791" s="126"/>
      <c r="G1791" s="126"/>
      <c r="H1791" s="126"/>
      <c r="I1791" s="126"/>
      <c r="J1791" s="126"/>
      <c r="K1791" s="126"/>
      <c r="L1791" s="126"/>
    </row>
    <row r="1792" spans="1:12" x14ac:dyDescent="0.3">
      <c r="A1792" s="126"/>
      <c r="B1792" s="126"/>
      <c r="C1792" s="126"/>
      <c r="D1792" s="126"/>
      <c r="E1792" s="126"/>
      <c r="F1792" s="126"/>
      <c r="G1792" s="126"/>
      <c r="H1792" s="126"/>
      <c r="I1792" s="126"/>
      <c r="J1792" s="126"/>
      <c r="K1792" s="126"/>
      <c r="L1792" s="126"/>
    </row>
    <row r="1793" spans="1:12" x14ac:dyDescent="0.3">
      <c r="A1793" s="126"/>
      <c r="B1793" s="126"/>
      <c r="C1793" s="126"/>
      <c r="D1793" s="126"/>
      <c r="E1793" s="126"/>
      <c r="F1793" s="126"/>
      <c r="G1793" s="126"/>
      <c r="H1793" s="126"/>
      <c r="I1793" s="126"/>
      <c r="J1793" s="126"/>
      <c r="K1793" s="126"/>
      <c r="L1793" s="126"/>
    </row>
    <row r="1794" spans="1:12" x14ac:dyDescent="0.3">
      <c r="A1794" s="126"/>
      <c r="B1794" s="126"/>
      <c r="C1794" s="126"/>
      <c r="D1794" s="126"/>
      <c r="E1794" s="126"/>
      <c r="F1794" s="126"/>
      <c r="G1794" s="126"/>
      <c r="H1794" s="126"/>
      <c r="I1794" s="126"/>
      <c r="J1794" s="126"/>
      <c r="K1794" s="126"/>
      <c r="L1794" s="126"/>
    </row>
    <row r="1795" spans="1:12" x14ac:dyDescent="0.3">
      <c r="A1795" s="126"/>
      <c r="B1795" s="126"/>
      <c r="C1795" s="126"/>
      <c r="D1795" s="126"/>
      <c r="E1795" s="126"/>
      <c r="F1795" s="126"/>
      <c r="G1795" s="126"/>
      <c r="H1795" s="126"/>
      <c r="I1795" s="126"/>
      <c r="J1795" s="126"/>
      <c r="K1795" s="126"/>
      <c r="L1795" s="126"/>
    </row>
    <row r="1796" spans="1:12" x14ac:dyDescent="0.3">
      <c r="A1796" s="126"/>
      <c r="B1796" s="126"/>
      <c r="C1796" s="126"/>
      <c r="D1796" s="126"/>
      <c r="E1796" s="126"/>
      <c r="F1796" s="126"/>
      <c r="G1796" s="126"/>
      <c r="H1796" s="126"/>
      <c r="I1796" s="126"/>
      <c r="J1796" s="126"/>
      <c r="K1796" s="126"/>
      <c r="L1796" s="126"/>
    </row>
    <row r="1797" spans="1:12" x14ac:dyDescent="0.3">
      <c r="A1797" s="126"/>
      <c r="B1797" s="126"/>
      <c r="C1797" s="126"/>
      <c r="D1797" s="126"/>
      <c r="E1797" s="126"/>
      <c r="F1797" s="126"/>
      <c r="G1797" s="126"/>
      <c r="H1797" s="126"/>
      <c r="I1797" s="126"/>
      <c r="J1797" s="126"/>
      <c r="K1797" s="126"/>
      <c r="L1797" s="126"/>
    </row>
    <row r="1798" spans="1:12" x14ac:dyDescent="0.3">
      <c r="A1798" s="126"/>
      <c r="B1798" s="126"/>
      <c r="C1798" s="126"/>
      <c r="D1798" s="126"/>
      <c r="E1798" s="126"/>
      <c r="F1798" s="126"/>
      <c r="G1798" s="126"/>
      <c r="H1798" s="126"/>
      <c r="I1798" s="126"/>
      <c r="J1798" s="126"/>
      <c r="K1798" s="126"/>
      <c r="L1798" s="126"/>
    </row>
    <row r="1799" spans="1:12" x14ac:dyDescent="0.3">
      <c r="A1799" s="126"/>
      <c r="B1799" s="126"/>
      <c r="C1799" s="126"/>
      <c r="D1799" s="126"/>
      <c r="E1799" s="126"/>
      <c r="F1799" s="126"/>
      <c r="G1799" s="126"/>
      <c r="H1799" s="126"/>
      <c r="I1799" s="126"/>
      <c r="J1799" s="126"/>
      <c r="K1799" s="126"/>
      <c r="L1799" s="126"/>
    </row>
    <row r="1800" spans="1:12" x14ac:dyDescent="0.3">
      <c r="A1800" s="126"/>
      <c r="B1800" s="126"/>
      <c r="C1800" s="126"/>
      <c r="D1800" s="126"/>
      <c r="E1800" s="126"/>
      <c r="F1800" s="126"/>
      <c r="G1800" s="126"/>
      <c r="H1800" s="126"/>
      <c r="I1800" s="126"/>
      <c r="J1800" s="126"/>
      <c r="K1800" s="126"/>
      <c r="L1800" s="126"/>
    </row>
    <row r="1801" spans="1:12" x14ac:dyDescent="0.3">
      <c r="A1801" s="126"/>
      <c r="B1801" s="126"/>
      <c r="C1801" s="126"/>
      <c r="D1801" s="126"/>
      <c r="E1801" s="126"/>
      <c r="F1801" s="126"/>
      <c r="G1801" s="126"/>
      <c r="H1801" s="126"/>
      <c r="I1801" s="126"/>
      <c r="J1801" s="126"/>
      <c r="K1801" s="126"/>
      <c r="L1801" s="126"/>
    </row>
    <row r="1802" spans="1:12" x14ac:dyDescent="0.3">
      <c r="A1802" s="126"/>
      <c r="B1802" s="126"/>
      <c r="C1802" s="126"/>
      <c r="D1802" s="126"/>
      <c r="E1802" s="126"/>
      <c r="F1802" s="126"/>
      <c r="G1802" s="126"/>
      <c r="H1802" s="126"/>
      <c r="I1802" s="126"/>
      <c r="J1802" s="126"/>
      <c r="K1802" s="126"/>
      <c r="L1802" s="126"/>
    </row>
    <row r="1803" spans="1:12" x14ac:dyDescent="0.3">
      <c r="A1803" s="126"/>
      <c r="B1803" s="126"/>
      <c r="C1803" s="126"/>
      <c r="D1803" s="126"/>
      <c r="E1803" s="126"/>
      <c r="F1803" s="126"/>
      <c r="G1803" s="126"/>
      <c r="H1803" s="126"/>
      <c r="I1803" s="126"/>
      <c r="J1803" s="126"/>
      <c r="K1803" s="126"/>
      <c r="L1803" s="126"/>
    </row>
    <row r="1804" spans="1:12" x14ac:dyDescent="0.3">
      <c r="A1804" s="126"/>
      <c r="B1804" s="126"/>
      <c r="C1804" s="126"/>
      <c r="D1804" s="126"/>
      <c r="E1804" s="126"/>
      <c r="F1804" s="126"/>
      <c r="G1804" s="126"/>
      <c r="H1804" s="126"/>
      <c r="I1804" s="126"/>
      <c r="J1804" s="126"/>
      <c r="K1804" s="126"/>
      <c r="L1804" s="126"/>
    </row>
    <row r="1805" spans="1:12" x14ac:dyDescent="0.3">
      <c r="A1805" s="126"/>
      <c r="B1805" s="126"/>
      <c r="C1805" s="126"/>
      <c r="D1805" s="126"/>
      <c r="E1805" s="126"/>
      <c r="F1805" s="126"/>
      <c r="G1805" s="126"/>
      <c r="H1805" s="126"/>
      <c r="I1805" s="126"/>
      <c r="J1805" s="126"/>
      <c r="K1805" s="126"/>
      <c r="L1805" s="126"/>
    </row>
    <row r="1806" spans="1:12" x14ac:dyDescent="0.3">
      <c r="A1806" s="126"/>
      <c r="B1806" s="126"/>
      <c r="C1806" s="126"/>
      <c r="D1806" s="126"/>
      <c r="E1806" s="126"/>
      <c r="F1806" s="126"/>
      <c r="G1806" s="126"/>
      <c r="H1806" s="126"/>
      <c r="I1806" s="126"/>
      <c r="J1806" s="126"/>
      <c r="K1806" s="126"/>
      <c r="L1806" s="126"/>
    </row>
    <row r="1807" spans="1:12" x14ac:dyDescent="0.3">
      <c r="A1807" s="126"/>
      <c r="B1807" s="126"/>
      <c r="C1807" s="126"/>
      <c r="D1807" s="126"/>
      <c r="E1807" s="126"/>
      <c r="F1807" s="126"/>
      <c r="G1807" s="126"/>
      <c r="H1807" s="126"/>
      <c r="I1807" s="126"/>
      <c r="J1807" s="126"/>
      <c r="K1807" s="126"/>
      <c r="L1807" s="126"/>
    </row>
    <row r="1808" spans="1:12" x14ac:dyDescent="0.3">
      <c r="A1808" s="126"/>
      <c r="B1808" s="126"/>
      <c r="C1808" s="126"/>
      <c r="D1808" s="126"/>
      <c r="E1808" s="126"/>
      <c r="F1808" s="126"/>
      <c r="G1808" s="126"/>
      <c r="H1808" s="126"/>
      <c r="I1808" s="126"/>
      <c r="J1808" s="126"/>
      <c r="K1808" s="126"/>
      <c r="L1808" s="126"/>
    </row>
    <row r="1809" spans="1:12" x14ac:dyDescent="0.3">
      <c r="A1809" s="126"/>
      <c r="B1809" s="126"/>
      <c r="C1809" s="126"/>
      <c r="D1809" s="126"/>
      <c r="E1809" s="126"/>
      <c r="F1809" s="126"/>
      <c r="G1809" s="126"/>
      <c r="H1809" s="126"/>
      <c r="I1809" s="126"/>
      <c r="J1809" s="126"/>
      <c r="K1809" s="126"/>
      <c r="L1809" s="126"/>
    </row>
    <row r="1810" spans="1:12" x14ac:dyDescent="0.3">
      <c r="A1810" s="126"/>
      <c r="B1810" s="126"/>
      <c r="C1810" s="126"/>
      <c r="D1810" s="126"/>
      <c r="E1810" s="126"/>
      <c r="F1810" s="126"/>
      <c r="G1810" s="126"/>
      <c r="H1810" s="126"/>
      <c r="I1810" s="126"/>
      <c r="J1810" s="126"/>
      <c r="K1810" s="126"/>
      <c r="L1810" s="126"/>
    </row>
    <row r="1811" spans="1:12" x14ac:dyDescent="0.3">
      <c r="A1811" s="126"/>
      <c r="B1811" s="126"/>
      <c r="C1811" s="126"/>
      <c r="D1811" s="126"/>
      <c r="E1811" s="126"/>
      <c r="F1811" s="126"/>
      <c r="G1811" s="126"/>
      <c r="H1811" s="126"/>
      <c r="I1811" s="126"/>
      <c r="J1811" s="126"/>
      <c r="K1811" s="126"/>
      <c r="L1811" s="126"/>
    </row>
    <row r="1812" spans="1:12" x14ac:dyDescent="0.3">
      <c r="A1812" s="126"/>
      <c r="B1812" s="126"/>
      <c r="C1812" s="126"/>
      <c r="D1812" s="126"/>
      <c r="E1812" s="126"/>
      <c r="F1812" s="126"/>
      <c r="G1812" s="126"/>
      <c r="H1812" s="126"/>
      <c r="I1812" s="126"/>
      <c r="J1812" s="126"/>
      <c r="K1812" s="126"/>
      <c r="L1812" s="126"/>
    </row>
    <row r="1813" spans="1:12" x14ac:dyDescent="0.3">
      <c r="A1813" s="126"/>
      <c r="B1813" s="126"/>
      <c r="C1813" s="126"/>
      <c r="D1813" s="126"/>
      <c r="E1813" s="126"/>
      <c r="F1813" s="126"/>
      <c r="G1813" s="126"/>
      <c r="H1813" s="126"/>
      <c r="I1813" s="126"/>
      <c r="J1813" s="126"/>
      <c r="K1813" s="126"/>
      <c r="L1813" s="126"/>
    </row>
    <row r="1814" spans="1:12" x14ac:dyDescent="0.3">
      <c r="A1814" s="126"/>
      <c r="B1814" s="126"/>
      <c r="C1814" s="126"/>
      <c r="D1814" s="126"/>
      <c r="E1814" s="126"/>
      <c r="F1814" s="126"/>
      <c r="G1814" s="126"/>
      <c r="H1814" s="126"/>
      <c r="I1814" s="126"/>
      <c r="J1814" s="126"/>
      <c r="K1814" s="126"/>
      <c r="L1814" s="126"/>
    </row>
    <row r="1815" spans="1:12" x14ac:dyDescent="0.3">
      <c r="A1815" s="126"/>
      <c r="B1815" s="126"/>
      <c r="C1815" s="126"/>
      <c r="D1815" s="126"/>
      <c r="E1815" s="126"/>
      <c r="F1815" s="126"/>
      <c r="G1815" s="126"/>
      <c r="H1815" s="126"/>
      <c r="I1815" s="126"/>
      <c r="J1815" s="126"/>
      <c r="K1815" s="126"/>
      <c r="L1815" s="126"/>
    </row>
    <row r="1816" spans="1:12" x14ac:dyDescent="0.3">
      <c r="A1816" s="126"/>
      <c r="B1816" s="126"/>
      <c r="C1816" s="126"/>
      <c r="D1816" s="126"/>
      <c r="E1816" s="126"/>
      <c r="F1816" s="126"/>
      <c r="G1816" s="126"/>
      <c r="H1816" s="126"/>
      <c r="I1816" s="126"/>
      <c r="J1816" s="126"/>
      <c r="K1816" s="126"/>
      <c r="L1816" s="126"/>
    </row>
    <row r="1817" spans="1:12" x14ac:dyDescent="0.3">
      <c r="A1817" s="126"/>
      <c r="B1817" s="126"/>
      <c r="C1817" s="126"/>
      <c r="D1817" s="126"/>
      <c r="E1817" s="126"/>
      <c r="F1817" s="126"/>
      <c r="G1817" s="126"/>
      <c r="H1817" s="126"/>
      <c r="I1817" s="126"/>
      <c r="J1817" s="126"/>
      <c r="K1817" s="126"/>
      <c r="L1817" s="126"/>
    </row>
    <row r="1818" spans="1:12" x14ac:dyDescent="0.3">
      <c r="A1818" s="126"/>
      <c r="B1818" s="126"/>
      <c r="C1818" s="126"/>
      <c r="D1818" s="126"/>
      <c r="E1818" s="126"/>
      <c r="F1818" s="126"/>
      <c r="G1818" s="126"/>
      <c r="H1818" s="126"/>
      <c r="I1818" s="126"/>
      <c r="J1818" s="126"/>
      <c r="K1818" s="126"/>
      <c r="L1818" s="126"/>
    </row>
    <row r="1819" spans="1:12" x14ac:dyDescent="0.3">
      <c r="A1819" s="126"/>
      <c r="B1819" s="126"/>
      <c r="C1819" s="126"/>
      <c r="D1819" s="126"/>
      <c r="E1819" s="126"/>
      <c r="F1819" s="126"/>
      <c r="G1819" s="126"/>
      <c r="H1819" s="126"/>
      <c r="I1819" s="126"/>
      <c r="J1819" s="126"/>
      <c r="K1819" s="126"/>
      <c r="L1819" s="126"/>
    </row>
    <row r="1820" spans="1:12" x14ac:dyDescent="0.3">
      <c r="A1820" s="126"/>
      <c r="B1820" s="126"/>
      <c r="C1820" s="126"/>
      <c r="D1820" s="126"/>
      <c r="E1820" s="126"/>
      <c r="F1820" s="126"/>
      <c r="G1820" s="126"/>
      <c r="H1820" s="126"/>
      <c r="I1820" s="126"/>
      <c r="J1820" s="126"/>
      <c r="K1820" s="126"/>
      <c r="L1820" s="126"/>
    </row>
    <row r="1821" spans="1:12" x14ac:dyDescent="0.3">
      <c r="A1821" s="126"/>
      <c r="B1821" s="126"/>
      <c r="C1821" s="126"/>
      <c r="D1821" s="126"/>
      <c r="E1821" s="126"/>
      <c r="F1821" s="126"/>
      <c r="G1821" s="126"/>
      <c r="H1821" s="126"/>
      <c r="I1821" s="126"/>
      <c r="J1821" s="126"/>
      <c r="K1821" s="126"/>
      <c r="L1821" s="126"/>
    </row>
    <row r="1822" spans="1:12" x14ac:dyDescent="0.3">
      <c r="A1822" s="126"/>
      <c r="B1822" s="126"/>
      <c r="C1822" s="126"/>
      <c r="D1822" s="126"/>
      <c r="E1822" s="126"/>
      <c r="F1822" s="126"/>
      <c r="G1822" s="126"/>
      <c r="H1822" s="126"/>
      <c r="I1822" s="126"/>
      <c r="J1822" s="126"/>
      <c r="K1822" s="126"/>
      <c r="L1822" s="126"/>
    </row>
    <row r="1823" spans="1:12" x14ac:dyDescent="0.3">
      <c r="A1823" s="126"/>
      <c r="B1823" s="126"/>
      <c r="C1823" s="126"/>
      <c r="D1823" s="126"/>
      <c r="E1823" s="126"/>
      <c r="F1823" s="126"/>
      <c r="G1823" s="126"/>
      <c r="H1823" s="126"/>
      <c r="I1823" s="126"/>
      <c r="J1823" s="126"/>
      <c r="K1823" s="126"/>
      <c r="L1823" s="126"/>
    </row>
    <row r="1824" spans="1:12" x14ac:dyDescent="0.3">
      <c r="A1824" s="126"/>
      <c r="B1824" s="126"/>
      <c r="C1824" s="126"/>
      <c r="D1824" s="126"/>
      <c r="E1824" s="126"/>
      <c r="F1824" s="126"/>
      <c r="G1824" s="126"/>
      <c r="H1824" s="126"/>
      <c r="I1824" s="126"/>
      <c r="J1824" s="126"/>
      <c r="K1824" s="126"/>
      <c r="L1824" s="126"/>
    </row>
    <row r="1825" spans="1:12" x14ac:dyDescent="0.3">
      <c r="A1825" s="126"/>
      <c r="B1825" s="126"/>
      <c r="C1825" s="126"/>
      <c r="D1825" s="126"/>
      <c r="E1825" s="126"/>
      <c r="F1825" s="126"/>
      <c r="G1825" s="126"/>
      <c r="H1825" s="126"/>
      <c r="I1825" s="126"/>
      <c r="J1825" s="126"/>
      <c r="K1825" s="126"/>
      <c r="L1825" s="126"/>
    </row>
    <row r="1826" spans="1:12" x14ac:dyDescent="0.3">
      <c r="A1826" s="126"/>
      <c r="B1826" s="126"/>
      <c r="C1826" s="126"/>
      <c r="D1826" s="126"/>
      <c r="E1826" s="126"/>
      <c r="F1826" s="126"/>
      <c r="G1826" s="126"/>
      <c r="H1826" s="126"/>
      <c r="I1826" s="126"/>
      <c r="J1826" s="126"/>
      <c r="K1826" s="126"/>
      <c r="L1826" s="126"/>
    </row>
    <row r="1827" spans="1:12" x14ac:dyDescent="0.3">
      <c r="A1827" s="126"/>
      <c r="B1827" s="126"/>
      <c r="C1827" s="126"/>
      <c r="D1827" s="126"/>
      <c r="E1827" s="126"/>
      <c r="F1827" s="126"/>
      <c r="G1827" s="126"/>
      <c r="H1827" s="126"/>
      <c r="I1827" s="126"/>
      <c r="J1827" s="126"/>
      <c r="K1827" s="126"/>
      <c r="L1827" s="126"/>
    </row>
    <row r="1828" spans="1:12" x14ac:dyDescent="0.3">
      <c r="A1828" s="126"/>
      <c r="B1828" s="126"/>
      <c r="C1828" s="126"/>
      <c r="D1828" s="126"/>
      <c r="E1828" s="126"/>
      <c r="F1828" s="126"/>
      <c r="G1828" s="126"/>
      <c r="H1828" s="126"/>
      <c r="I1828" s="126"/>
      <c r="J1828" s="126"/>
      <c r="K1828" s="126"/>
      <c r="L1828" s="126"/>
    </row>
    <row r="1829" spans="1:12" x14ac:dyDescent="0.3">
      <c r="A1829" s="126"/>
      <c r="B1829" s="126"/>
      <c r="C1829" s="126"/>
      <c r="D1829" s="126"/>
      <c r="E1829" s="126"/>
      <c r="F1829" s="126"/>
      <c r="G1829" s="126"/>
      <c r="H1829" s="126"/>
      <c r="I1829" s="126"/>
      <c r="J1829" s="126"/>
      <c r="K1829" s="126"/>
      <c r="L1829" s="126"/>
    </row>
    <row r="1830" spans="1:12" x14ac:dyDescent="0.3">
      <c r="A1830" s="126"/>
      <c r="B1830" s="126"/>
      <c r="C1830" s="126"/>
      <c r="D1830" s="126"/>
      <c r="E1830" s="126"/>
      <c r="F1830" s="126"/>
      <c r="G1830" s="126"/>
      <c r="H1830" s="126"/>
      <c r="I1830" s="126"/>
      <c r="J1830" s="126"/>
      <c r="K1830" s="126"/>
      <c r="L1830" s="126"/>
    </row>
    <row r="1831" spans="1:12" x14ac:dyDescent="0.3">
      <c r="A1831" s="126"/>
      <c r="B1831" s="126"/>
      <c r="C1831" s="126"/>
      <c r="D1831" s="126"/>
      <c r="E1831" s="126"/>
      <c r="F1831" s="126"/>
      <c r="G1831" s="126"/>
      <c r="H1831" s="126"/>
      <c r="I1831" s="126"/>
      <c r="J1831" s="126"/>
      <c r="K1831" s="126"/>
      <c r="L1831" s="126"/>
    </row>
    <row r="1832" spans="1:12" x14ac:dyDescent="0.3">
      <c r="A1832" s="126"/>
      <c r="B1832" s="126"/>
      <c r="C1832" s="126"/>
      <c r="D1832" s="126"/>
      <c r="E1832" s="126"/>
      <c r="F1832" s="126"/>
      <c r="G1832" s="126"/>
      <c r="H1832" s="126"/>
      <c r="I1832" s="126"/>
      <c r="J1832" s="126"/>
      <c r="K1832" s="126"/>
      <c r="L1832" s="126"/>
    </row>
    <row r="1833" spans="1:12" x14ac:dyDescent="0.3">
      <c r="A1833" s="126"/>
      <c r="B1833" s="126"/>
      <c r="C1833" s="126"/>
      <c r="D1833" s="126"/>
      <c r="E1833" s="126"/>
      <c r="F1833" s="126"/>
      <c r="G1833" s="126"/>
      <c r="H1833" s="126"/>
      <c r="I1833" s="126"/>
      <c r="J1833" s="126"/>
      <c r="K1833" s="126"/>
      <c r="L1833" s="126"/>
    </row>
    <row r="1834" spans="1:12" x14ac:dyDescent="0.3">
      <c r="A1834" s="126"/>
      <c r="B1834" s="126"/>
      <c r="C1834" s="126"/>
      <c r="D1834" s="126"/>
      <c r="E1834" s="126"/>
      <c r="F1834" s="126"/>
      <c r="G1834" s="126"/>
      <c r="H1834" s="126"/>
      <c r="I1834" s="126"/>
      <c r="J1834" s="126"/>
      <c r="K1834" s="126"/>
      <c r="L1834" s="126"/>
    </row>
    <row r="1835" spans="1:12" x14ac:dyDescent="0.3">
      <c r="A1835" s="126"/>
      <c r="B1835" s="126"/>
      <c r="C1835" s="126"/>
      <c r="D1835" s="126"/>
      <c r="E1835" s="126"/>
      <c r="F1835" s="126"/>
      <c r="G1835" s="126"/>
      <c r="H1835" s="126"/>
      <c r="I1835" s="126"/>
      <c r="J1835" s="126"/>
      <c r="K1835" s="126"/>
      <c r="L1835" s="126"/>
    </row>
    <row r="1836" spans="1:12" x14ac:dyDescent="0.3">
      <c r="A1836" s="126"/>
      <c r="B1836" s="126"/>
      <c r="C1836" s="126"/>
      <c r="D1836" s="126"/>
      <c r="E1836" s="126"/>
      <c r="F1836" s="126"/>
      <c r="G1836" s="126"/>
      <c r="H1836" s="126"/>
      <c r="I1836" s="126"/>
      <c r="J1836" s="126"/>
      <c r="K1836" s="126"/>
      <c r="L1836" s="126"/>
    </row>
    <row r="1837" spans="1:12" x14ac:dyDescent="0.3">
      <c r="A1837" s="126"/>
      <c r="B1837" s="126"/>
      <c r="C1837" s="126"/>
      <c r="D1837" s="126"/>
      <c r="E1837" s="126"/>
      <c r="F1837" s="126"/>
      <c r="G1837" s="126"/>
      <c r="H1837" s="126"/>
      <c r="I1837" s="126"/>
      <c r="J1837" s="126"/>
      <c r="K1837" s="126"/>
      <c r="L1837" s="126"/>
    </row>
    <row r="1838" spans="1:12" x14ac:dyDescent="0.3">
      <c r="A1838" s="126"/>
      <c r="B1838" s="126"/>
      <c r="C1838" s="126"/>
      <c r="D1838" s="126"/>
      <c r="E1838" s="126"/>
      <c r="F1838" s="126"/>
      <c r="G1838" s="126"/>
      <c r="H1838" s="126"/>
      <c r="I1838" s="126"/>
      <c r="J1838" s="126"/>
      <c r="K1838" s="126"/>
      <c r="L1838" s="126"/>
    </row>
    <row r="1839" spans="1:12" x14ac:dyDescent="0.3">
      <c r="A1839" s="126"/>
      <c r="B1839" s="126"/>
      <c r="C1839" s="126"/>
      <c r="D1839" s="126"/>
      <c r="E1839" s="126"/>
      <c r="F1839" s="126"/>
      <c r="G1839" s="126"/>
      <c r="H1839" s="126"/>
      <c r="I1839" s="126"/>
      <c r="J1839" s="126"/>
      <c r="K1839" s="126"/>
      <c r="L1839" s="126"/>
    </row>
    <row r="1840" spans="1:12" x14ac:dyDescent="0.3">
      <c r="A1840" s="126"/>
      <c r="B1840" s="126"/>
      <c r="C1840" s="126"/>
      <c r="D1840" s="126"/>
      <c r="E1840" s="126"/>
      <c r="F1840" s="126"/>
      <c r="G1840" s="126"/>
      <c r="H1840" s="126"/>
      <c r="I1840" s="126"/>
      <c r="J1840" s="126"/>
      <c r="K1840" s="126"/>
      <c r="L1840" s="126"/>
    </row>
    <row r="1841" spans="1:12" x14ac:dyDescent="0.3">
      <c r="A1841" s="126"/>
      <c r="B1841" s="126"/>
      <c r="C1841" s="126"/>
      <c r="D1841" s="126"/>
      <c r="E1841" s="126"/>
      <c r="F1841" s="126"/>
      <c r="G1841" s="126"/>
      <c r="H1841" s="126"/>
      <c r="I1841" s="126"/>
      <c r="J1841" s="126"/>
      <c r="K1841" s="126"/>
      <c r="L1841" s="126"/>
    </row>
    <row r="1842" spans="1:12" x14ac:dyDescent="0.3">
      <c r="A1842" s="126"/>
      <c r="B1842" s="126"/>
      <c r="C1842" s="126"/>
      <c r="D1842" s="126"/>
      <c r="E1842" s="126"/>
      <c r="F1842" s="126"/>
      <c r="G1842" s="126"/>
      <c r="H1842" s="126"/>
      <c r="I1842" s="126"/>
      <c r="J1842" s="126"/>
      <c r="K1842" s="126"/>
      <c r="L1842" s="126"/>
    </row>
    <row r="1843" spans="1:12" x14ac:dyDescent="0.3">
      <c r="A1843" s="126"/>
      <c r="B1843" s="126"/>
      <c r="C1843" s="126"/>
      <c r="D1843" s="126"/>
      <c r="E1843" s="126"/>
      <c r="F1843" s="126"/>
      <c r="G1843" s="126"/>
      <c r="H1843" s="126"/>
      <c r="I1843" s="126"/>
      <c r="J1843" s="126"/>
      <c r="K1843" s="126"/>
      <c r="L1843" s="126"/>
    </row>
    <row r="1844" spans="1:12" x14ac:dyDescent="0.3">
      <c r="A1844" s="126"/>
      <c r="B1844" s="126"/>
      <c r="C1844" s="126"/>
      <c r="D1844" s="126"/>
      <c r="E1844" s="126"/>
      <c r="F1844" s="126"/>
      <c r="G1844" s="126"/>
      <c r="H1844" s="126"/>
      <c r="I1844" s="126"/>
      <c r="J1844" s="126"/>
      <c r="K1844" s="126"/>
      <c r="L1844" s="126"/>
    </row>
    <row r="1845" spans="1:12" x14ac:dyDescent="0.3">
      <c r="A1845" s="126"/>
      <c r="B1845" s="126"/>
      <c r="C1845" s="126"/>
      <c r="D1845" s="126"/>
      <c r="E1845" s="126"/>
      <c r="F1845" s="126"/>
      <c r="G1845" s="126"/>
      <c r="H1845" s="126"/>
      <c r="I1845" s="126"/>
      <c r="J1845" s="126"/>
      <c r="K1845" s="126"/>
      <c r="L1845" s="126"/>
    </row>
    <row r="1846" spans="1:12" x14ac:dyDescent="0.3">
      <c r="A1846" s="126"/>
      <c r="B1846" s="126"/>
      <c r="C1846" s="126"/>
      <c r="D1846" s="126"/>
      <c r="E1846" s="126"/>
      <c r="F1846" s="126"/>
      <c r="G1846" s="126"/>
      <c r="H1846" s="126"/>
      <c r="I1846" s="126"/>
      <c r="J1846" s="126"/>
      <c r="K1846" s="126"/>
      <c r="L1846" s="126"/>
    </row>
    <row r="1847" spans="1:12" x14ac:dyDescent="0.3">
      <c r="A1847" s="126"/>
      <c r="B1847" s="126"/>
      <c r="C1847" s="126"/>
      <c r="D1847" s="126"/>
      <c r="E1847" s="126"/>
      <c r="F1847" s="126"/>
      <c r="G1847" s="126"/>
      <c r="H1847" s="126"/>
      <c r="I1847" s="126"/>
      <c r="J1847" s="126"/>
      <c r="K1847" s="126"/>
      <c r="L1847" s="126"/>
    </row>
    <row r="1848" spans="1:12" x14ac:dyDescent="0.3">
      <c r="A1848" s="126"/>
      <c r="B1848" s="126"/>
      <c r="C1848" s="126"/>
      <c r="D1848" s="126"/>
      <c r="E1848" s="126"/>
      <c r="F1848" s="126"/>
      <c r="G1848" s="126"/>
      <c r="H1848" s="126"/>
      <c r="I1848" s="126"/>
      <c r="J1848" s="126"/>
      <c r="K1848" s="126"/>
      <c r="L1848" s="126"/>
    </row>
    <row r="1849" spans="1:12" x14ac:dyDescent="0.3">
      <c r="A1849" s="126"/>
      <c r="B1849" s="126"/>
      <c r="C1849" s="126"/>
      <c r="D1849" s="126"/>
      <c r="E1849" s="126"/>
      <c r="F1849" s="126"/>
      <c r="G1849" s="126"/>
      <c r="H1849" s="126"/>
      <c r="I1849" s="126"/>
      <c r="J1849" s="126"/>
      <c r="K1849" s="126"/>
      <c r="L1849" s="126"/>
    </row>
    <row r="1850" spans="1:12" x14ac:dyDescent="0.3">
      <c r="A1850" s="126"/>
      <c r="B1850" s="126"/>
      <c r="C1850" s="126"/>
      <c r="D1850" s="126"/>
      <c r="E1850" s="126"/>
      <c r="F1850" s="126"/>
      <c r="G1850" s="126"/>
      <c r="H1850" s="126"/>
      <c r="I1850" s="126"/>
      <c r="J1850" s="126"/>
      <c r="K1850" s="126"/>
      <c r="L1850" s="126"/>
    </row>
    <row r="1851" spans="1:12" x14ac:dyDescent="0.3">
      <c r="A1851" s="126"/>
      <c r="B1851" s="126"/>
      <c r="C1851" s="126"/>
      <c r="D1851" s="126"/>
      <c r="E1851" s="126"/>
      <c r="F1851" s="126"/>
      <c r="G1851" s="126"/>
      <c r="H1851" s="126"/>
      <c r="I1851" s="126"/>
      <c r="J1851" s="126"/>
      <c r="K1851" s="126"/>
      <c r="L1851" s="126"/>
    </row>
    <row r="1852" spans="1:12" x14ac:dyDescent="0.3">
      <c r="A1852" s="126"/>
      <c r="B1852" s="126"/>
      <c r="C1852" s="126"/>
      <c r="D1852" s="126"/>
      <c r="E1852" s="126"/>
      <c r="F1852" s="126"/>
      <c r="G1852" s="126"/>
      <c r="H1852" s="126"/>
      <c r="I1852" s="126"/>
      <c r="J1852" s="126"/>
      <c r="K1852" s="126"/>
      <c r="L1852" s="126"/>
    </row>
    <row r="1853" spans="1:12" x14ac:dyDescent="0.3">
      <c r="A1853" s="126"/>
      <c r="B1853" s="126"/>
      <c r="C1853" s="126"/>
      <c r="D1853" s="126"/>
      <c r="E1853" s="126"/>
      <c r="F1853" s="126"/>
      <c r="G1853" s="126"/>
      <c r="H1853" s="126"/>
      <c r="I1853" s="126"/>
      <c r="J1853" s="126"/>
      <c r="K1853" s="126"/>
      <c r="L1853" s="126"/>
    </row>
    <row r="1854" spans="1:12" x14ac:dyDescent="0.3">
      <c r="A1854" s="126"/>
      <c r="B1854" s="126"/>
      <c r="C1854" s="126"/>
      <c r="D1854" s="126"/>
      <c r="E1854" s="126"/>
      <c r="F1854" s="126"/>
      <c r="G1854" s="126"/>
      <c r="H1854" s="126"/>
      <c r="I1854" s="126"/>
      <c r="J1854" s="126"/>
      <c r="K1854" s="126"/>
      <c r="L1854" s="126"/>
    </row>
    <row r="1855" spans="1:12" x14ac:dyDescent="0.3">
      <c r="A1855" s="126"/>
      <c r="B1855" s="126"/>
      <c r="C1855" s="126"/>
      <c r="D1855" s="126"/>
      <c r="E1855" s="126"/>
      <c r="F1855" s="126"/>
      <c r="G1855" s="126"/>
      <c r="H1855" s="126"/>
      <c r="I1855" s="126"/>
      <c r="J1855" s="126"/>
      <c r="K1855" s="126"/>
      <c r="L1855" s="126"/>
    </row>
    <row r="1856" spans="1:12" x14ac:dyDescent="0.3">
      <c r="A1856" s="126"/>
      <c r="B1856" s="126"/>
      <c r="C1856" s="126"/>
      <c r="D1856" s="126"/>
      <c r="E1856" s="126"/>
      <c r="F1856" s="126"/>
      <c r="G1856" s="126"/>
      <c r="H1856" s="126"/>
      <c r="I1856" s="126"/>
      <c r="J1856" s="126"/>
      <c r="K1856" s="126"/>
      <c r="L1856" s="126"/>
    </row>
    <row r="1857" spans="1:12" x14ac:dyDescent="0.3">
      <c r="A1857" s="126"/>
      <c r="B1857" s="126"/>
      <c r="C1857" s="126"/>
      <c r="D1857" s="126"/>
      <c r="E1857" s="126"/>
      <c r="F1857" s="126"/>
      <c r="G1857" s="126"/>
      <c r="H1857" s="126"/>
      <c r="I1857" s="126"/>
      <c r="J1857" s="126"/>
      <c r="K1857" s="126"/>
      <c r="L1857" s="126"/>
    </row>
    <row r="1858" spans="1:12" x14ac:dyDescent="0.3">
      <c r="A1858" s="126"/>
      <c r="B1858" s="126"/>
      <c r="C1858" s="126"/>
      <c r="D1858" s="126"/>
      <c r="E1858" s="126"/>
      <c r="F1858" s="126"/>
      <c r="G1858" s="126"/>
      <c r="H1858" s="126"/>
      <c r="I1858" s="126"/>
      <c r="J1858" s="126"/>
      <c r="K1858" s="126"/>
      <c r="L1858" s="126"/>
    </row>
    <row r="1859" spans="1:12" x14ac:dyDescent="0.3">
      <c r="A1859" s="126"/>
      <c r="B1859" s="126"/>
      <c r="C1859" s="126"/>
      <c r="D1859" s="126"/>
      <c r="E1859" s="126"/>
      <c r="F1859" s="126"/>
      <c r="G1859" s="126"/>
      <c r="H1859" s="126"/>
      <c r="I1859" s="126"/>
      <c r="J1859" s="126"/>
      <c r="K1859" s="126"/>
      <c r="L1859" s="126"/>
    </row>
    <row r="1860" spans="1:12" x14ac:dyDescent="0.3">
      <c r="A1860" s="126"/>
      <c r="B1860" s="126"/>
      <c r="C1860" s="126"/>
      <c r="D1860" s="126"/>
      <c r="E1860" s="126"/>
      <c r="F1860" s="126"/>
      <c r="G1860" s="126"/>
      <c r="H1860" s="126"/>
      <c r="I1860" s="126"/>
      <c r="J1860" s="126"/>
      <c r="K1860" s="126"/>
      <c r="L1860" s="126"/>
    </row>
    <row r="1861" spans="1:12" x14ac:dyDescent="0.3">
      <c r="A1861" s="126"/>
      <c r="B1861" s="126"/>
      <c r="C1861" s="126"/>
      <c r="D1861" s="126"/>
      <c r="E1861" s="126"/>
      <c r="F1861" s="126"/>
      <c r="G1861" s="126"/>
      <c r="H1861" s="126"/>
      <c r="I1861" s="126"/>
      <c r="J1861" s="126"/>
      <c r="K1861" s="126"/>
      <c r="L1861" s="126"/>
    </row>
    <row r="1862" spans="1:12" x14ac:dyDescent="0.3">
      <c r="A1862" s="126"/>
      <c r="B1862" s="126"/>
      <c r="C1862" s="126"/>
      <c r="D1862" s="126"/>
      <c r="E1862" s="126"/>
      <c r="F1862" s="126"/>
      <c r="G1862" s="126"/>
      <c r="H1862" s="126"/>
      <c r="I1862" s="126"/>
      <c r="J1862" s="126"/>
      <c r="K1862" s="126"/>
      <c r="L1862" s="126"/>
    </row>
    <row r="1863" spans="1:12" x14ac:dyDescent="0.3">
      <c r="A1863" s="126"/>
      <c r="B1863" s="126"/>
      <c r="C1863" s="126"/>
      <c r="D1863" s="126"/>
      <c r="E1863" s="126"/>
      <c r="F1863" s="126"/>
      <c r="G1863" s="126"/>
      <c r="H1863" s="126"/>
      <c r="I1863" s="126"/>
      <c r="J1863" s="126"/>
      <c r="K1863" s="126"/>
      <c r="L1863" s="126"/>
    </row>
    <row r="1864" spans="1:12" x14ac:dyDescent="0.3">
      <c r="A1864" s="126"/>
      <c r="B1864" s="126"/>
      <c r="C1864" s="126"/>
      <c r="D1864" s="126"/>
      <c r="E1864" s="126"/>
      <c r="F1864" s="126"/>
      <c r="G1864" s="126"/>
      <c r="H1864" s="126"/>
      <c r="I1864" s="126"/>
      <c r="J1864" s="126"/>
      <c r="K1864" s="126"/>
      <c r="L1864" s="126"/>
    </row>
    <row r="1865" spans="1:12" x14ac:dyDescent="0.3">
      <c r="A1865" s="126"/>
      <c r="B1865" s="126"/>
      <c r="C1865" s="126"/>
      <c r="D1865" s="126"/>
      <c r="E1865" s="126"/>
      <c r="F1865" s="126"/>
      <c r="G1865" s="126"/>
      <c r="H1865" s="126"/>
      <c r="I1865" s="126"/>
      <c r="J1865" s="126"/>
      <c r="K1865" s="126"/>
      <c r="L1865" s="126"/>
    </row>
    <row r="1866" spans="1:12" x14ac:dyDescent="0.3">
      <c r="A1866" s="126"/>
      <c r="B1866" s="126"/>
      <c r="C1866" s="126"/>
      <c r="D1866" s="126"/>
      <c r="E1866" s="126"/>
      <c r="F1866" s="126"/>
      <c r="G1866" s="126"/>
      <c r="H1866" s="126"/>
      <c r="I1866" s="126"/>
      <c r="J1866" s="126"/>
      <c r="K1866" s="126"/>
      <c r="L1866" s="126"/>
    </row>
    <row r="1867" spans="1:12" x14ac:dyDescent="0.3">
      <c r="A1867" s="126"/>
      <c r="B1867" s="126"/>
      <c r="C1867" s="126"/>
      <c r="D1867" s="126"/>
      <c r="E1867" s="126"/>
      <c r="F1867" s="126"/>
      <c r="G1867" s="126"/>
      <c r="H1867" s="126"/>
      <c r="I1867" s="126"/>
      <c r="J1867" s="126"/>
      <c r="K1867" s="126"/>
      <c r="L1867" s="126"/>
    </row>
    <row r="1868" spans="1:12" x14ac:dyDescent="0.3">
      <c r="A1868" s="126"/>
      <c r="B1868" s="126"/>
      <c r="C1868" s="126"/>
      <c r="D1868" s="126"/>
      <c r="E1868" s="126"/>
      <c r="F1868" s="126"/>
      <c r="G1868" s="126"/>
      <c r="H1868" s="126"/>
      <c r="I1868" s="126"/>
      <c r="J1868" s="126"/>
      <c r="K1868" s="126"/>
      <c r="L1868" s="126"/>
    </row>
    <row r="1869" spans="1:12" x14ac:dyDescent="0.3">
      <c r="A1869" s="126"/>
      <c r="B1869" s="126"/>
      <c r="C1869" s="126"/>
      <c r="D1869" s="126"/>
      <c r="E1869" s="126"/>
      <c r="F1869" s="126"/>
      <c r="G1869" s="126"/>
      <c r="H1869" s="126"/>
      <c r="I1869" s="126"/>
      <c r="J1869" s="126"/>
      <c r="K1869" s="126"/>
      <c r="L1869" s="126"/>
    </row>
    <row r="1870" spans="1:12" x14ac:dyDescent="0.3">
      <c r="A1870" s="126"/>
      <c r="B1870" s="126"/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</row>
    <row r="1871" spans="1:12" x14ac:dyDescent="0.3">
      <c r="A1871" s="126"/>
      <c r="B1871" s="126"/>
      <c r="C1871" s="126"/>
      <c r="D1871" s="126"/>
      <c r="E1871" s="126"/>
      <c r="F1871" s="126"/>
      <c r="G1871" s="126"/>
      <c r="H1871" s="126"/>
      <c r="I1871" s="126"/>
      <c r="J1871" s="126"/>
      <c r="K1871" s="126"/>
      <c r="L1871" s="126"/>
    </row>
    <row r="1872" spans="1:12" x14ac:dyDescent="0.3">
      <c r="A1872" s="126"/>
      <c r="B1872" s="126"/>
      <c r="C1872" s="126"/>
      <c r="D1872" s="126"/>
      <c r="E1872" s="126"/>
      <c r="F1872" s="126"/>
      <c r="G1872" s="126"/>
      <c r="H1872" s="126"/>
      <c r="I1872" s="126"/>
      <c r="J1872" s="126"/>
      <c r="K1872" s="126"/>
      <c r="L1872" s="126"/>
    </row>
    <row r="1873" spans="1:12" x14ac:dyDescent="0.3">
      <c r="A1873" s="126"/>
      <c r="B1873" s="126"/>
      <c r="C1873" s="126"/>
      <c r="D1873" s="126"/>
      <c r="E1873" s="126"/>
      <c r="F1873" s="126"/>
      <c r="G1873" s="126"/>
      <c r="H1873" s="126"/>
      <c r="I1873" s="126"/>
      <c r="J1873" s="126"/>
      <c r="K1873" s="126"/>
      <c r="L1873" s="126"/>
    </row>
    <row r="1874" spans="1:12" x14ac:dyDescent="0.3">
      <c r="A1874" s="126"/>
      <c r="B1874" s="126"/>
      <c r="C1874" s="126"/>
      <c r="D1874" s="126"/>
      <c r="E1874" s="126"/>
      <c r="F1874" s="126"/>
      <c r="G1874" s="126"/>
      <c r="H1874" s="126"/>
      <c r="I1874" s="126"/>
      <c r="J1874" s="126"/>
      <c r="K1874" s="126"/>
      <c r="L1874" s="126"/>
    </row>
    <row r="1875" spans="1:12" x14ac:dyDescent="0.3">
      <c r="A1875" s="126"/>
      <c r="B1875" s="126"/>
      <c r="C1875" s="126"/>
      <c r="D1875" s="126"/>
      <c r="E1875" s="126"/>
      <c r="F1875" s="126"/>
      <c r="G1875" s="126"/>
      <c r="H1875" s="126"/>
      <c r="I1875" s="126"/>
      <c r="J1875" s="126"/>
      <c r="K1875" s="126"/>
      <c r="L1875" s="126"/>
    </row>
    <row r="1876" spans="1:12" x14ac:dyDescent="0.3">
      <c r="A1876" s="126"/>
      <c r="B1876" s="126"/>
      <c r="C1876" s="126"/>
      <c r="D1876" s="126"/>
      <c r="E1876" s="126"/>
      <c r="F1876" s="126"/>
      <c r="G1876" s="126"/>
      <c r="H1876" s="126"/>
      <c r="I1876" s="126"/>
      <c r="J1876" s="126"/>
      <c r="K1876" s="126"/>
      <c r="L1876" s="126"/>
    </row>
    <row r="1877" spans="1:12" x14ac:dyDescent="0.3">
      <c r="A1877" s="126"/>
      <c r="B1877" s="126"/>
      <c r="C1877" s="126"/>
      <c r="D1877" s="126"/>
      <c r="E1877" s="126"/>
      <c r="F1877" s="126"/>
      <c r="G1877" s="126"/>
      <c r="H1877" s="126"/>
      <c r="I1877" s="126"/>
      <c r="J1877" s="126"/>
      <c r="K1877" s="126"/>
      <c r="L1877" s="126"/>
    </row>
    <row r="1878" spans="1:12" x14ac:dyDescent="0.3">
      <c r="A1878" s="126"/>
      <c r="B1878" s="126"/>
      <c r="C1878" s="126"/>
      <c r="D1878" s="126"/>
      <c r="E1878" s="126"/>
      <c r="F1878" s="126"/>
      <c r="G1878" s="126"/>
      <c r="H1878" s="126"/>
      <c r="I1878" s="126"/>
      <c r="J1878" s="126"/>
      <c r="K1878" s="126"/>
      <c r="L1878" s="126"/>
    </row>
    <row r="1879" spans="1:12" x14ac:dyDescent="0.3">
      <c r="A1879" s="126"/>
      <c r="B1879" s="126"/>
      <c r="C1879" s="126"/>
      <c r="D1879" s="126"/>
      <c r="E1879" s="126"/>
      <c r="F1879" s="126"/>
      <c r="G1879" s="126"/>
      <c r="H1879" s="126"/>
      <c r="I1879" s="126"/>
      <c r="J1879" s="126"/>
      <c r="K1879" s="126"/>
      <c r="L1879" s="126"/>
    </row>
    <row r="1880" spans="1:12" x14ac:dyDescent="0.3">
      <c r="A1880" s="126"/>
      <c r="B1880" s="126"/>
      <c r="C1880" s="126"/>
      <c r="D1880" s="126"/>
      <c r="E1880" s="126"/>
      <c r="F1880" s="126"/>
      <c r="G1880" s="126"/>
      <c r="H1880" s="126"/>
      <c r="I1880" s="126"/>
      <c r="J1880" s="126"/>
      <c r="K1880" s="126"/>
      <c r="L1880" s="126"/>
    </row>
    <row r="1881" spans="1:12" x14ac:dyDescent="0.3">
      <c r="A1881" s="126"/>
      <c r="B1881" s="126"/>
      <c r="C1881" s="126"/>
      <c r="D1881" s="126"/>
      <c r="E1881" s="126"/>
      <c r="F1881" s="126"/>
      <c r="G1881" s="126"/>
      <c r="H1881" s="126"/>
      <c r="I1881" s="126"/>
      <c r="J1881" s="126"/>
      <c r="K1881" s="126"/>
      <c r="L1881" s="126"/>
    </row>
    <row r="1882" spans="1:12" x14ac:dyDescent="0.3">
      <c r="A1882" s="126"/>
      <c r="B1882" s="126"/>
      <c r="C1882" s="126"/>
      <c r="D1882" s="126"/>
      <c r="E1882" s="126"/>
      <c r="F1882" s="126"/>
      <c r="G1882" s="126"/>
      <c r="H1882" s="126"/>
      <c r="I1882" s="126"/>
      <c r="J1882" s="126"/>
      <c r="K1882" s="126"/>
      <c r="L1882" s="126"/>
    </row>
    <row r="1883" spans="1:12" x14ac:dyDescent="0.3">
      <c r="A1883" s="126"/>
      <c r="B1883" s="126"/>
      <c r="C1883" s="126"/>
      <c r="D1883" s="126"/>
      <c r="E1883" s="126"/>
      <c r="F1883" s="126"/>
      <c r="G1883" s="126"/>
      <c r="H1883" s="126"/>
      <c r="I1883" s="126"/>
      <c r="J1883" s="126"/>
      <c r="K1883" s="126"/>
      <c r="L1883" s="126"/>
    </row>
    <row r="1884" spans="1:12" x14ac:dyDescent="0.3">
      <c r="A1884" s="126"/>
      <c r="B1884" s="126"/>
      <c r="C1884" s="126"/>
      <c r="D1884" s="126"/>
      <c r="E1884" s="126"/>
      <c r="F1884" s="126"/>
      <c r="G1884" s="126"/>
      <c r="H1884" s="126"/>
      <c r="I1884" s="126"/>
      <c r="J1884" s="126"/>
      <c r="K1884" s="126"/>
      <c r="L1884" s="126"/>
    </row>
    <row r="1885" spans="1:12" x14ac:dyDescent="0.3">
      <c r="A1885" s="126"/>
      <c r="B1885" s="126"/>
      <c r="C1885" s="126"/>
      <c r="D1885" s="126"/>
      <c r="E1885" s="126"/>
      <c r="F1885" s="126"/>
      <c r="G1885" s="126"/>
      <c r="H1885" s="126"/>
      <c r="I1885" s="126"/>
      <c r="J1885" s="126"/>
      <c r="K1885" s="126"/>
      <c r="L1885" s="126"/>
    </row>
    <row r="1886" spans="1:12" x14ac:dyDescent="0.3">
      <c r="A1886" s="126"/>
      <c r="B1886" s="126"/>
      <c r="C1886" s="126"/>
      <c r="D1886" s="126"/>
      <c r="E1886" s="126"/>
      <c r="F1886" s="126"/>
      <c r="G1886" s="126"/>
      <c r="H1886" s="126"/>
      <c r="I1886" s="126"/>
      <c r="J1886" s="126"/>
      <c r="K1886" s="126"/>
      <c r="L1886" s="126"/>
    </row>
    <row r="1887" spans="1:12" x14ac:dyDescent="0.3">
      <c r="A1887" s="126"/>
      <c r="B1887" s="126"/>
      <c r="C1887" s="126"/>
      <c r="D1887" s="126"/>
      <c r="E1887" s="126"/>
      <c r="F1887" s="126"/>
      <c r="G1887" s="126"/>
      <c r="H1887" s="126"/>
      <c r="I1887" s="126"/>
      <c r="J1887" s="126"/>
      <c r="K1887" s="126"/>
      <c r="L1887" s="126"/>
    </row>
    <row r="1888" spans="1:12" x14ac:dyDescent="0.3">
      <c r="A1888" s="126"/>
      <c r="B1888" s="126"/>
      <c r="C1888" s="126"/>
      <c r="D1888" s="126"/>
      <c r="E1888" s="126"/>
      <c r="F1888" s="126"/>
      <c r="G1888" s="126"/>
      <c r="H1888" s="126"/>
      <c r="I1888" s="126"/>
      <c r="J1888" s="126"/>
      <c r="K1888" s="126"/>
      <c r="L1888" s="126"/>
    </row>
    <row r="1889" spans="1:12" x14ac:dyDescent="0.3">
      <c r="A1889" s="126"/>
      <c r="B1889" s="126"/>
      <c r="C1889" s="126"/>
      <c r="D1889" s="126"/>
      <c r="E1889" s="126"/>
      <c r="F1889" s="126"/>
      <c r="G1889" s="126"/>
      <c r="H1889" s="126"/>
      <c r="I1889" s="126"/>
      <c r="J1889" s="126"/>
      <c r="K1889" s="126"/>
      <c r="L1889" s="126"/>
    </row>
    <row r="1890" spans="1:12" x14ac:dyDescent="0.3">
      <c r="A1890" s="126"/>
      <c r="B1890" s="126"/>
      <c r="C1890" s="126"/>
      <c r="D1890" s="126"/>
      <c r="E1890" s="126"/>
      <c r="F1890" s="126"/>
      <c r="G1890" s="126"/>
      <c r="H1890" s="126"/>
      <c r="I1890" s="126"/>
      <c r="J1890" s="126"/>
      <c r="K1890" s="126"/>
      <c r="L1890" s="126"/>
    </row>
    <row r="1891" spans="1:12" x14ac:dyDescent="0.3">
      <c r="A1891" s="126"/>
      <c r="B1891" s="126"/>
      <c r="C1891" s="126"/>
      <c r="D1891" s="126"/>
      <c r="E1891" s="126"/>
      <c r="F1891" s="126"/>
      <c r="G1891" s="126"/>
      <c r="H1891" s="126"/>
      <c r="I1891" s="126"/>
      <c r="J1891" s="126"/>
      <c r="K1891" s="126"/>
      <c r="L1891" s="126"/>
    </row>
    <row r="1892" spans="1:12" x14ac:dyDescent="0.3">
      <c r="A1892" s="126"/>
      <c r="B1892" s="126"/>
      <c r="C1892" s="126"/>
      <c r="D1892" s="126"/>
      <c r="E1892" s="126"/>
      <c r="F1892" s="126"/>
      <c r="G1892" s="126"/>
      <c r="H1892" s="126"/>
      <c r="I1892" s="126"/>
      <c r="J1892" s="126"/>
      <c r="K1892" s="126"/>
      <c r="L1892" s="126"/>
    </row>
    <row r="1893" spans="1:12" x14ac:dyDescent="0.3">
      <c r="A1893" s="126"/>
      <c r="B1893" s="126"/>
      <c r="C1893" s="126"/>
      <c r="D1893" s="126"/>
      <c r="E1893" s="126"/>
      <c r="F1893" s="126"/>
      <c r="G1893" s="126"/>
      <c r="H1893" s="126"/>
      <c r="I1893" s="126"/>
      <c r="J1893" s="126"/>
      <c r="K1893" s="126"/>
      <c r="L1893" s="126"/>
    </row>
    <row r="1894" spans="1:12" x14ac:dyDescent="0.3">
      <c r="A1894" s="126"/>
      <c r="B1894" s="126"/>
      <c r="C1894" s="126"/>
      <c r="D1894" s="126"/>
      <c r="E1894" s="126"/>
      <c r="F1894" s="126"/>
      <c r="G1894" s="126"/>
      <c r="H1894" s="126"/>
      <c r="I1894" s="126"/>
      <c r="J1894" s="126"/>
      <c r="K1894" s="126"/>
      <c r="L1894" s="126"/>
    </row>
    <row r="1895" spans="1:12" x14ac:dyDescent="0.3">
      <c r="A1895" s="126"/>
      <c r="B1895" s="126"/>
      <c r="C1895" s="126"/>
      <c r="D1895" s="126"/>
      <c r="E1895" s="126"/>
      <c r="F1895" s="126"/>
      <c r="G1895" s="126"/>
      <c r="H1895" s="126"/>
      <c r="I1895" s="126"/>
      <c r="J1895" s="126"/>
      <c r="K1895" s="126"/>
      <c r="L1895" s="126"/>
    </row>
    <row r="1896" spans="1:12" x14ac:dyDescent="0.3">
      <c r="A1896" s="126"/>
      <c r="B1896" s="126"/>
      <c r="C1896" s="126"/>
      <c r="D1896" s="126"/>
      <c r="E1896" s="126"/>
      <c r="F1896" s="126"/>
      <c r="G1896" s="126"/>
      <c r="H1896" s="126"/>
      <c r="I1896" s="126"/>
      <c r="J1896" s="126"/>
      <c r="K1896" s="126"/>
      <c r="L1896" s="126"/>
    </row>
    <row r="1897" spans="1:12" x14ac:dyDescent="0.3">
      <c r="A1897" s="126"/>
      <c r="B1897" s="126"/>
      <c r="C1897" s="126"/>
      <c r="D1897" s="126"/>
      <c r="E1897" s="126"/>
      <c r="F1897" s="126"/>
      <c r="G1897" s="126"/>
      <c r="H1897" s="126"/>
      <c r="I1897" s="126"/>
      <c r="J1897" s="126"/>
      <c r="K1897" s="126"/>
      <c r="L1897" s="126"/>
    </row>
    <row r="1898" spans="1:12" x14ac:dyDescent="0.3">
      <c r="A1898" s="126"/>
      <c r="B1898" s="126"/>
      <c r="C1898" s="126"/>
      <c r="D1898" s="126"/>
      <c r="E1898" s="126"/>
      <c r="F1898" s="126"/>
      <c r="G1898" s="126"/>
      <c r="H1898" s="126"/>
      <c r="I1898" s="126"/>
      <c r="J1898" s="126"/>
      <c r="K1898" s="126"/>
      <c r="L1898" s="126"/>
    </row>
    <row r="1899" spans="1:12" x14ac:dyDescent="0.3">
      <c r="A1899" s="126"/>
      <c r="B1899" s="126"/>
      <c r="C1899" s="126"/>
      <c r="D1899" s="126"/>
      <c r="E1899" s="126"/>
      <c r="F1899" s="126"/>
      <c r="G1899" s="126"/>
      <c r="H1899" s="126"/>
      <c r="I1899" s="126"/>
      <c r="J1899" s="126"/>
      <c r="K1899" s="126"/>
      <c r="L1899" s="126"/>
    </row>
    <row r="1900" spans="1:12" x14ac:dyDescent="0.3">
      <c r="A1900" s="126"/>
      <c r="B1900" s="126"/>
      <c r="C1900" s="126"/>
      <c r="D1900" s="126"/>
      <c r="E1900" s="126"/>
      <c r="F1900" s="126"/>
      <c r="G1900" s="126"/>
      <c r="H1900" s="126"/>
      <c r="I1900" s="126"/>
      <c r="J1900" s="126"/>
      <c r="K1900" s="126"/>
      <c r="L1900" s="126"/>
    </row>
    <row r="1901" spans="1:12" x14ac:dyDescent="0.3">
      <c r="A1901" s="126"/>
      <c r="B1901" s="126"/>
      <c r="C1901" s="126"/>
      <c r="D1901" s="126"/>
      <c r="E1901" s="126"/>
      <c r="F1901" s="126"/>
      <c r="G1901" s="126"/>
      <c r="H1901" s="126"/>
      <c r="I1901" s="126"/>
      <c r="J1901" s="126"/>
      <c r="K1901" s="126"/>
      <c r="L1901" s="126"/>
    </row>
    <row r="1902" spans="1:12" x14ac:dyDescent="0.3">
      <c r="A1902" s="126"/>
      <c r="B1902" s="126"/>
      <c r="C1902" s="126"/>
      <c r="D1902" s="126"/>
      <c r="E1902" s="126"/>
      <c r="F1902" s="126"/>
      <c r="G1902" s="126"/>
      <c r="H1902" s="126"/>
      <c r="I1902" s="126"/>
      <c r="J1902" s="126"/>
      <c r="K1902" s="126"/>
      <c r="L1902" s="126"/>
    </row>
    <row r="1903" spans="1:12" x14ac:dyDescent="0.3">
      <c r="A1903" s="126"/>
      <c r="B1903" s="126"/>
      <c r="C1903" s="126"/>
      <c r="D1903" s="126"/>
      <c r="E1903" s="126"/>
      <c r="F1903" s="126"/>
      <c r="G1903" s="126"/>
      <c r="H1903" s="126"/>
      <c r="I1903" s="126"/>
      <c r="J1903" s="126"/>
      <c r="K1903" s="126"/>
      <c r="L1903" s="126"/>
    </row>
    <row r="1904" spans="1:12" x14ac:dyDescent="0.3">
      <c r="A1904" s="126"/>
      <c r="B1904" s="126"/>
      <c r="C1904" s="126"/>
      <c r="D1904" s="126"/>
      <c r="E1904" s="126"/>
      <c r="F1904" s="126"/>
      <c r="G1904" s="126"/>
      <c r="H1904" s="126"/>
      <c r="I1904" s="126"/>
      <c r="J1904" s="126"/>
      <c r="K1904" s="126"/>
      <c r="L1904" s="126"/>
    </row>
    <row r="1905" spans="1:12" x14ac:dyDescent="0.3">
      <c r="A1905" s="126"/>
      <c r="B1905" s="126"/>
      <c r="C1905" s="126"/>
      <c r="D1905" s="126"/>
      <c r="E1905" s="126"/>
      <c r="F1905" s="126"/>
      <c r="G1905" s="126"/>
      <c r="H1905" s="126"/>
      <c r="I1905" s="126"/>
      <c r="J1905" s="126"/>
      <c r="K1905" s="126"/>
      <c r="L1905" s="126"/>
    </row>
    <row r="1906" spans="1:12" x14ac:dyDescent="0.3">
      <c r="A1906" s="126"/>
      <c r="B1906" s="126"/>
      <c r="C1906" s="126"/>
      <c r="D1906" s="126"/>
      <c r="E1906" s="126"/>
      <c r="F1906" s="126"/>
      <c r="G1906" s="126"/>
      <c r="H1906" s="126"/>
      <c r="I1906" s="126"/>
      <c r="J1906" s="126"/>
      <c r="K1906" s="126"/>
      <c r="L1906" s="126"/>
    </row>
    <row r="1907" spans="1:12" x14ac:dyDescent="0.3">
      <c r="A1907" s="126"/>
      <c r="B1907" s="126"/>
      <c r="C1907" s="126"/>
      <c r="D1907" s="126"/>
      <c r="E1907" s="126"/>
      <c r="F1907" s="126"/>
      <c r="G1907" s="126"/>
      <c r="H1907" s="126"/>
      <c r="I1907" s="126"/>
      <c r="J1907" s="126"/>
      <c r="K1907" s="126"/>
      <c r="L1907" s="126"/>
    </row>
    <row r="1908" spans="1:12" x14ac:dyDescent="0.3">
      <c r="A1908" s="126"/>
      <c r="B1908" s="126"/>
      <c r="C1908" s="126"/>
      <c r="D1908" s="126"/>
      <c r="E1908" s="126"/>
      <c r="F1908" s="126"/>
      <c r="G1908" s="126"/>
      <c r="H1908" s="126"/>
      <c r="I1908" s="126"/>
      <c r="J1908" s="126"/>
      <c r="K1908" s="126"/>
      <c r="L1908" s="126"/>
    </row>
    <row r="1909" spans="1:12" x14ac:dyDescent="0.3">
      <c r="A1909" s="126"/>
      <c r="B1909" s="126"/>
      <c r="C1909" s="126"/>
      <c r="D1909" s="126"/>
      <c r="E1909" s="126"/>
      <c r="F1909" s="126"/>
      <c r="G1909" s="126"/>
      <c r="H1909" s="126"/>
      <c r="I1909" s="126"/>
      <c r="J1909" s="126"/>
      <c r="K1909" s="126"/>
      <c r="L1909" s="126"/>
    </row>
    <row r="1910" spans="1:12" x14ac:dyDescent="0.3">
      <c r="A1910" s="126"/>
      <c r="B1910" s="126"/>
      <c r="C1910" s="126"/>
      <c r="D1910" s="126"/>
      <c r="E1910" s="126"/>
      <c r="F1910" s="126"/>
      <c r="G1910" s="126"/>
      <c r="H1910" s="126"/>
      <c r="I1910" s="126"/>
      <c r="J1910" s="126"/>
      <c r="K1910" s="126"/>
      <c r="L1910" s="126"/>
    </row>
    <row r="1911" spans="1:12" x14ac:dyDescent="0.3">
      <c r="A1911" s="126"/>
      <c r="B1911" s="126"/>
      <c r="C1911" s="126"/>
      <c r="D1911" s="126"/>
      <c r="E1911" s="126"/>
      <c r="F1911" s="126"/>
      <c r="G1911" s="126"/>
      <c r="H1911" s="126"/>
      <c r="I1911" s="126"/>
      <c r="J1911" s="126"/>
      <c r="K1911" s="126"/>
      <c r="L1911" s="126"/>
    </row>
    <row r="1912" spans="1:12" x14ac:dyDescent="0.3">
      <c r="A1912" s="126"/>
      <c r="B1912" s="126"/>
      <c r="C1912" s="126"/>
      <c r="D1912" s="126"/>
      <c r="E1912" s="126"/>
      <c r="F1912" s="126"/>
      <c r="G1912" s="126"/>
      <c r="H1912" s="126"/>
      <c r="I1912" s="126"/>
      <c r="J1912" s="126"/>
      <c r="K1912" s="126"/>
      <c r="L1912" s="126"/>
    </row>
    <row r="1913" spans="1:12" x14ac:dyDescent="0.3">
      <c r="A1913" s="126"/>
      <c r="B1913" s="126"/>
      <c r="C1913" s="126"/>
      <c r="D1913" s="126"/>
      <c r="E1913" s="126"/>
      <c r="F1913" s="126"/>
      <c r="G1913" s="126"/>
      <c r="H1913" s="126"/>
      <c r="I1913" s="126"/>
      <c r="J1913" s="126"/>
      <c r="K1913" s="126"/>
      <c r="L1913" s="126"/>
    </row>
    <row r="1914" spans="1:12" x14ac:dyDescent="0.3">
      <c r="A1914" s="126"/>
      <c r="B1914" s="126"/>
      <c r="C1914" s="126"/>
      <c r="D1914" s="126"/>
      <c r="E1914" s="126"/>
      <c r="F1914" s="126"/>
      <c r="G1914" s="126"/>
      <c r="H1914" s="126"/>
      <c r="I1914" s="126"/>
      <c r="J1914" s="126"/>
      <c r="K1914" s="126"/>
      <c r="L1914" s="126"/>
    </row>
    <row r="1915" spans="1:12" x14ac:dyDescent="0.3">
      <c r="A1915" s="126"/>
      <c r="B1915" s="126"/>
      <c r="C1915" s="126"/>
      <c r="D1915" s="126"/>
      <c r="E1915" s="126"/>
      <c r="F1915" s="126"/>
      <c r="G1915" s="126"/>
      <c r="H1915" s="126"/>
      <c r="I1915" s="126"/>
      <c r="J1915" s="126"/>
      <c r="K1915" s="126"/>
      <c r="L1915" s="126"/>
    </row>
    <row r="1916" spans="1:12" x14ac:dyDescent="0.3">
      <c r="A1916" s="126"/>
      <c r="B1916" s="126"/>
      <c r="C1916" s="126"/>
      <c r="D1916" s="126"/>
      <c r="E1916" s="126"/>
      <c r="F1916" s="126"/>
      <c r="G1916" s="126"/>
      <c r="H1916" s="126"/>
      <c r="I1916" s="126"/>
      <c r="J1916" s="126"/>
      <c r="K1916" s="126"/>
      <c r="L1916" s="126"/>
    </row>
    <row r="1917" spans="1:12" x14ac:dyDescent="0.3">
      <c r="A1917" s="126"/>
      <c r="B1917" s="126"/>
      <c r="C1917" s="126"/>
      <c r="D1917" s="126"/>
      <c r="E1917" s="126"/>
      <c r="F1917" s="126"/>
      <c r="G1917" s="126"/>
      <c r="H1917" s="126"/>
      <c r="I1917" s="126"/>
      <c r="J1917" s="126"/>
      <c r="K1917" s="126"/>
      <c r="L1917" s="126"/>
    </row>
    <row r="1918" spans="1:12" x14ac:dyDescent="0.3">
      <c r="A1918" s="126"/>
      <c r="B1918" s="126"/>
      <c r="C1918" s="126"/>
      <c r="D1918" s="126"/>
      <c r="E1918" s="126"/>
      <c r="F1918" s="126"/>
      <c r="G1918" s="126"/>
      <c r="H1918" s="126"/>
      <c r="I1918" s="126"/>
      <c r="J1918" s="126"/>
      <c r="K1918" s="126"/>
      <c r="L1918" s="126"/>
    </row>
    <row r="1919" spans="1:12" x14ac:dyDescent="0.3">
      <c r="A1919" s="126"/>
      <c r="B1919" s="126"/>
      <c r="C1919" s="126"/>
      <c r="D1919" s="126"/>
      <c r="E1919" s="126"/>
      <c r="F1919" s="126"/>
      <c r="G1919" s="126"/>
      <c r="H1919" s="126"/>
      <c r="I1919" s="126"/>
      <c r="J1919" s="126"/>
      <c r="K1919" s="126"/>
      <c r="L1919" s="126"/>
    </row>
    <row r="1920" spans="1:12" x14ac:dyDescent="0.3">
      <c r="A1920" s="126"/>
      <c r="B1920" s="126"/>
      <c r="C1920" s="126"/>
      <c r="D1920" s="126"/>
      <c r="E1920" s="126"/>
      <c r="F1920" s="126"/>
      <c r="G1920" s="126"/>
      <c r="H1920" s="126"/>
      <c r="I1920" s="126"/>
      <c r="J1920" s="126"/>
      <c r="K1920" s="126"/>
      <c r="L1920" s="126"/>
    </row>
    <row r="1921" spans="1:12" x14ac:dyDescent="0.3">
      <c r="A1921" s="126"/>
      <c r="B1921" s="126"/>
      <c r="C1921" s="126"/>
      <c r="D1921" s="126"/>
      <c r="E1921" s="126"/>
      <c r="F1921" s="126"/>
      <c r="G1921" s="126"/>
      <c r="H1921" s="126"/>
      <c r="I1921" s="126"/>
      <c r="J1921" s="126"/>
      <c r="K1921" s="126"/>
      <c r="L1921" s="126"/>
    </row>
    <row r="1922" spans="1:12" x14ac:dyDescent="0.3">
      <c r="A1922" s="126"/>
      <c r="B1922" s="126"/>
      <c r="C1922" s="126"/>
      <c r="D1922" s="126"/>
      <c r="E1922" s="126"/>
      <c r="F1922" s="126"/>
      <c r="G1922" s="126"/>
      <c r="H1922" s="126"/>
      <c r="I1922" s="126"/>
      <c r="J1922" s="126"/>
      <c r="K1922" s="126"/>
      <c r="L1922" s="126"/>
    </row>
    <row r="1923" spans="1:12" x14ac:dyDescent="0.3">
      <c r="A1923" s="126"/>
      <c r="B1923" s="126"/>
      <c r="C1923" s="126"/>
      <c r="D1923" s="126"/>
      <c r="E1923" s="126"/>
      <c r="F1923" s="126"/>
      <c r="G1923" s="126"/>
      <c r="H1923" s="126"/>
      <c r="I1923" s="126"/>
      <c r="J1923" s="126"/>
      <c r="K1923" s="126"/>
      <c r="L1923" s="126"/>
    </row>
    <row r="1924" spans="1:12" x14ac:dyDescent="0.3">
      <c r="A1924" s="126"/>
      <c r="B1924" s="126"/>
      <c r="C1924" s="126"/>
      <c r="D1924" s="126"/>
      <c r="E1924" s="126"/>
      <c r="F1924" s="126"/>
      <c r="G1924" s="126"/>
      <c r="H1924" s="126"/>
      <c r="I1924" s="126"/>
      <c r="J1924" s="126"/>
      <c r="K1924" s="126"/>
      <c r="L1924" s="126"/>
    </row>
    <row r="1925" spans="1:12" x14ac:dyDescent="0.3">
      <c r="A1925" s="126"/>
      <c r="B1925" s="126"/>
      <c r="C1925" s="126"/>
      <c r="D1925" s="126"/>
      <c r="E1925" s="126"/>
      <c r="F1925" s="126"/>
      <c r="G1925" s="126"/>
      <c r="H1925" s="126"/>
      <c r="I1925" s="126"/>
      <c r="J1925" s="126"/>
      <c r="K1925" s="126"/>
      <c r="L1925" s="126"/>
    </row>
    <row r="1926" spans="1:12" x14ac:dyDescent="0.3">
      <c r="A1926" s="126"/>
      <c r="B1926" s="126"/>
      <c r="C1926" s="126"/>
      <c r="D1926" s="126"/>
      <c r="E1926" s="126"/>
      <c r="F1926" s="126"/>
      <c r="G1926" s="126"/>
      <c r="H1926" s="126"/>
      <c r="I1926" s="126"/>
      <c r="J1926" s="126"/>
      <c r="K1926" s="126"/>
      <c r="L1926" s="126"/>
    </row>
    <row r="1927" spans="1:12" x14ac:dyDescent="0.3">
      <c r="A1927" s="126"/>
      <c r="B1927" s="126"/>
      <c r="C1927" s="126"/>
      <c r="D1927" s="126"/>
      <c r="E1927" s="126"/>
      <c r="F1927" s="126"/>
      <c r="G1927" s="126"/>
      <c r="H1927" s="126"/>
      <c r="I1927" s="126"/>
      <c r="J1927" s="126"/>
      <c r="K1927" s="126"/>
      <c r="L1927" s="126"/>
    </row>
    <row r="1928" spans="1:12" x14ac:dyDescent="0.3">
      <c r="A1928" s="126"/>
      <c r="B1928" s="126"/>
      <c r="C1928" s="126"/>
      <c r="D1928" s="126"/>
      <c r="E1928" s="126"/>
      <c r="F1928" s="126"/>
      <c r="G1928" s="126"/>
      <c r="H1928" s="126"/>
      <c r="I1928" s="126"/>
      <c r="J1928" s="126"/>
      <c r="K1928" s="126"/>
      <c r="L1928" s="126"/>
    </row>
    <row r="1929" spans="1:12" x14ac:dyDescent="0.3">
      <c r="A1929" s="126"/>
      <c r="B1929" s="126"/>
      <c r="C1929" s="126"/>
      <c r="D1929" s="126"/>
      <c r="E1929" s="126"/>
      <c r="F1929" s="126"/>
      <c r="G1929" s="126"/>
      <c r="H1929" s="126"/>
      <c r="I1929" s="126"/>
      <c r="J1929" s="126"/>
      <c r="K1929" s="126"/>
      <c r="L1929" s="126"/>
    </row>
    <row r="1930" spans="1:12" x14ac:dyDescent="0.3">
      <c r="A1930" s="126"/>
      <c r="B1930" s="126"/>
      <c r="C1930" s="126"/>
      <c r="D1930" s="126"/>
      <c r="E1930" s="126"/>
      <c r="F1930" s="126"/>
      <c r="G1930" s="126"/>
      <c r="H1930" s="126"/>
      <c r="I1930" s="126"/>
      <c r="J1930" s="126"/>
      <c r="K1930" s="126"/>
      <c r="L1930" s="126"/>
    </row>
    <row r="1931" spans="1:12" x14ac:dyDescent="0.3">
      <c r="A1931" s="126"/>
      <c r="B1931" s="126"/>
      <c r="C1931" s="126"/>
      <c r="D1931" s="126"/>
      <c r="E1931" s="126"/>
      <c r="F1931" s="126"/>
      <c r="G1931" s="126"/>
      <c r="H1931" s="126"/>
      <c r="I1931" s="126"/>
      <c r="J1931" s="126"/>
      <c r="K1931" s="126"/>
      <c r="L1931" s="126"/>
    </row>
    <row r="1932" spans="1:12" x14ac:dyDescent="0.3">
      <c r="A1932" s="126"/>
      <c r="B1932" s="126"/>
      <c r="C1932" s="126"/>
      <c r="D1932" s="126"/>
      <c r="E1932" s="126"/>
      <c r="F1932" s="126"/>
      <c r="G1932" s="126"/>
      <c r="H1932" s="126"/>
      <c r="I1932" s="126"/>
      <c r="J1932" s="126"/>
      <c r="K1932" s="126"/>
      <c r="L1932" s="126"/>
    </row>
    <row r="1933" spans="1:12" x14ac:dyDescent="0.3">
      <c r="A1933" s="126"/>
      <c r="B1933" s="126"/>
      <c r="C1933" s="126"/>
      <c r="D1933" s="126"/>
      <c r="E1933" s="126"/>
      <c r="F1933" s="126"/>
      <c r="G1933" s="126"/>
      <c r="H1933" s="126"/>
      <c r="I1933" s="126"/>
      <c r="J1933" s="126"/>
      <c r="K1933" s="126"/>
      <c r="L1933" s="126"/>
    </row>
    <row r="1934" spans="1:12" x14ac:dyDescent="0.3">
      <c r="A1934" s="126"/>
      <c r="B1934" s="126"/>
      <c r="C1934" s="126"/>
      <c r="D1934" s="126"/>
      <c r="E1934" s="126"/>
      <c r="F1934" s="126"/>
      <c r="G1934" s="126"/>
      <c r="H1934" s="126"/>
      <c r="I1934" s="126"/>
      <c r="J1934" s="126"/>
      <c r="K1934" s="126"/>
      <c r="L1934" s="126"/>
    </row>
    <row r="1935" spans="1:12" x14ac:dyDescent="0.3">
      <c r="A1935" s="126"/>
      <c r="B1935" s="126"/>
      <c r="C1935" s="126"/>
      <c r="D1935" s="126"/>
      <c r="E1935" s="126"/>
      <c r="F1935" s="126"/>
      <c r="G1935" s="126"/>
      <c r="H1935" s="126"/>
      <c r="I1935" s="126"/>
      <c r="J1935" s="126"/>
      <c r="K1935" s="126"/>
      <c r="L1935" s="126"/>
    </row>
    <row r="1936" spans="1:12" x14ac:dyDescent="0.3">
      <c r="A1936" s="126"/>
      <c r="B1936" s="126"/>
      <c r="C1936" s="126"/>
      <c r="D1936" s="126"/>
      <c r="E1936" s="126"/>
      <c r="F1936" s="126"/>
      <c r="G1936" s="126"/>
      <c r="H1936" s="126"/>
      <c r="I1936" s="126"/>
      <c r="J1936" s="126"/>
      <c r="K1936" s="126"/>
      <c r="L1936" s="126"/>
    </row>
    <row r="1937" spans="1:12" x14ac:dyDescent="0.3">
      <c r="A1937" s="126"/>
      <c r="B1937" s="126"/>
      <c r="C1937" s="126"/>
      <c r="D1937" s="126"/>
      <c r="E1937" s="126"/>
      <c r="F1937" s="126"/>
      <c r="G1937" s="126"/>
      <c r="H1937" s="126"/>
      <c r="I1937" s="126"/>
      <c r="J1937" s="126"/>
      <c r="K1937" s="126"/>
      <c r="L1937" s="126"/>
    </row>
    <row r="1938" spans="1:12" x14ac:dyDescent="0.3">
      <c r="A1938" s="126"/>
      <c r="B1938" s="126"/>
      <c r="C1938" s="126"/>
      <c r="D1938" s="126"/>
      <c r="E1938" s="126"/>
      <c r="F1938" s="126"/>
      <c r="G1938" s="126"/>
      <c r="H1938" s="126"/>
      <c r="I1938" s="126"/>
      <c r="J1938" s="126"/>
      <c r="K1938" s="126"/>
      <c r="L1938" s="126"/>
    </row>
    <row r="1939" spans="1:12" x14ac:dyDescent="0.3">
      <c r="A1939" s="126"/>
      <c r="B1939" s="126"/>
      <c r="C1939" s="126"/>
      <c r="D1939" s="126"/>
      <c r="E1939" s="126"/>
      <c r="F1939" s="126"/>
      <c r="G1939" s="126"/>
      <c r="H1939" s="126"/>
      <c r="I1939" s="126"/>
      <c r="J1939" s="126"/>
      <c r="K1939" s="126"/>
      <c r="L1939" s="126"/>
    </row>
    <row r="1940" spans="1:12" x14ac:dyDescent="0.3">
      <c r="A1940" s="126"/>
      <c r="B1940" s="126"/>
      <c r="C1940" s="126"/>
      <c r="D1940" s="126"/>
      <c r="E1940" s="126"/>
      <c r="F1940" s="126"/>
      <c r="G1940" s="126"/>
      <c r="H1940" s="126"/>
      <c r="I1940" s="126"/>
      <c r="J1940" s="126"/>
      <c r="K1940" s="126"/>
      <c r="L1940" s="126"/>
    </row>
    <row r="1941" spans="1:12" x14ac:dyDescent="0.3">
      <c r="A1941" s="126"/>
      <c r="B1941" s="126"/>
      <c r="C1941" s="126"/>
      <c r="D1941" s="126"/>
      <c r="E1941" s="126"/>
      <c r="F1941" s="126"/>
      <c r="G1941" s="126"/>
      <c r="H1941" s="126"/>
      <c r="I1941" s="126"/>
      <c r="J1941" s="126"/>
      <c r="K1941" s="126"/>
      <c r="L1941" s="126"/>
    </row>
    <row r="1942" spans="1:12" x14ac:dyDescent="0.3">
      <c r="A1942" s="126"/>
      <c r="B1942" s="126"/>
      <c r="C1942" s="126"/>
      <c r="D1942" s="126"/>
      <c r="E1942" s="126"/>
      <c r="F1942" s="126"/>
      <c r="G1942" s="126"/>
      <c r="H1942" s="126"/>
      <c r="I1942" s="126"/>
      <c r="J1942" s="126"/>
      <c r="K1942" s="126"/>
      <c r="L1942" s="126"/>
    </row>
    <row r="1943" spans="1:12" x14ac:dyDescent="0.3">
      <c r="A1943" s="126"/>
      <c r="B1943" s="126"/>
      <c r="C1943" s="126"/>
      <c r="D1943" s="126"/>
      <c r="E1943" s="126"/>
      <c r="F1943" s="126"/>
      <c r="G1943" s="126"/>
      <c r="H1943" s="126"/>
      <c r="I1943" s="126"/>
      <c r="J1943" s="126"/>
      <c r="K1943" s="126"/>
      <c r="L1943" s="126"/>
    </row>
    <row r="1944" spans="1:12" x14ac:dyDescent="0.3">
      <c r="A1944" s="126"/>
      <c r="B1944" s="126"/>
      <c r="C1944" s="126"/>
      <c r="D1944" s="126"/>
      <c r="E1944" s="126"/>
      <c r="F1944" s="126"/>
      <c r="G1944" s="126"/>
      <c r="H1944" s="126"/>
      <c r="I1944" s="126"/>
      <c r="J1944" s="126"/>
      <c r="K1944" s="126"/>
      <c r="L1944" s="126"/>
    </row>
    <row r="1945" spans="1:12" x14ac:dyDescent="0.3">
      <c r="A1945" s="126"/>
      <c r="B1945" s="126"/>
      <c r="C1945" s="126"/>
      <c r="D1945" s="126"/>
      <c r="E1945" s="126"/>
      <c r="F1945" s="126"/>
      <c r="G1945" s="126"/>
      <c r="H1945" s="126"/>
      <c r="I1945" s="126"/>
      <c r="J1945" s="126"/>
      <c r="K1945" s="126"/>
      <c r="L1945" s="126"/>
    </row>
    <row r="1946" spans="1:12" x14ac:dyDescent="0.3">
      <c r="A1946" s="126"/>
      <c r="B1946" s="126"/>
      <c r="C1946" s="126"/>
      <c r="D1946" s="126"/>
      <c r="E1946" s="126"/>
      <c r="F1946" s="126"/>
      <c r="G1946" s="126"/>
      <c r="H1946" s="126"/>
      <c r="I1946" s="126"/>
      <c r="J1946" s="126"/>
      <c r="K1946" s="126"/>
      <c r="L1946" s="126"/>
    </row>
    <row r="1947" spans="1:12" x14ac:dyDescent="0.3">
      <c r="A1947" s="126"/>
      <c r="B1947" s="126"/>
      <c r="C1947" s="126"/>
      <c r="D1947" s="126"/>
      <c r="E1947" s="126"/>
      <c r="F1947" s="126"/>
      <c r="G1947" s="126"/>
      <c r="H1947" s="126"/>
      <c r="I1947" s="126"/>
      <c r="J1947" s="126"/>
      <c r="K1947" s="126"/>
      <c r="L1947" s="126"/>
    </row>
    <row r="1948" spans="1:12" x14ac:dyDescent="0.3">
      <c r="A1948" s="126"/>
      <c r="B1948" s="126"/>
      <c r="C1948" s="126"/>
      <c r="D1948" s="126"/>
      <c r="E1948" s="126"/>
      <c r="F1948" s="126"/>
      <c r="G1948" s="126"/>
      <c r="H1948" s="126"/>
      <c r="I1948" s="126"/>
      <c r="J1948" s="126"/>
      <c r="K1948" s="126"/>
      <c r="L1948" s="126"/>
    </row>
    <row r="1949" spans="1:12" x14ac:dyDescent="0.3">
      <c r="A1949" s="126"/>
      <c r="B1949" s="126"/>
      <c r="C1949" s="126"/>
      <c r="D1949" s="126"/>
      <c r="E1949" s="126"/>
      <c r="F1949" s="126"/>
      <c r="G1949" s="126"/>
      <c r="H1949" s="126"/>
      <c r="I1949" s="126"/>
      <c r="J1949" s="126"/>
      <c r="K1949" s="126"/>
      <c r="L1949" s="126"/>
    </row>
    <row r="1950" spans="1:12" x14ac:dyDescent="0.3">
      <c r="A1950" s="126"/>
      <c r="B1950" s="126"/>
      <c r="C1950" s="126"/>
      <c r="D1950" s="126"/>
      <c r="E1950" s="126"/>
      <c r="F1950" s="126"/>
      <c r="G1950" s="126"/>
      <c r="H1950" s="126"/>
      <c r="I1950" s="126"/>
      <c r="J1950" s="126"/>
      <c r="K1950" s="126"/>
      <c r="L1950" s="126"/>
    </row>
    <row r="1951" spans="1:12" x14ac:dyDescent="0.3">
      <c r="A1951" s="126"/>
      <c r="B1951" s="126"/>
      <c r="C1951" s="126"/>
      <c r="D1951" s="126"/>
      <c r="E1951" s="126"/>
      <c r="F1951" s="126"/>
      <c r="G1951" s="126"/>
      <c r="H1951" s="126"/>
      <c r="I1951" s="126"/>
      <c r="J1951" s="126"/>
      <c r="K1951" s="126"/>
      <c r="L1951" s="126"/>
    </row>
    <row r="1952" spans="1:12" x14ac:dyDescent="0.3">
      <c r="A1952" s="126"/>
      <c r="B1952" s="126"/>
      <c r="C1952" s="126"/>
      <c r="D1952" s="126"/>
      <c r="E1952" s="126"/>
      <c r="F1952" s="126"/>
      <c r="G1952" s="126"/>
      <c r="H1952" s="126"/>
      <c r="I1952" s="126"/>
      <c r="J1952" s="126"/>
      <c r="K1952" s="126"/>
      <c r="L1952" s="126"/>
    </row>
    <row r="1953" spans="1:12" x14ac:dyDescent="0.3">
      <c r="A1953" s="126"/>
      <c r="B1953" s="126"/>
      <c r="C1953" s="126"/>
      <c r="D1953" s="126"/>
      <c r="E1953" s="126"/>
      <c r="F1953" s="126"/>
      <c r="G1953" s="126"/>
      <c r="H1953" s="126"/>
      <c r="I1953" s="126"/>
      <c r="J1953" s="126"/>
      <c r="K1953" s="126"/>
      <c r="L1953" s="126"/>
    </row>
    <row r="1954" spans="1:12" x14ac:dyDescent="0.3">
      <c r="A1954" s="126"/>
      <c r="B1954" s="126"/>
      <c r="C1954" s="126"/>
      <c r="D1954" s="126"/>
      <c r="E1954" s="126"/>
      <c r="F1954" s="126"/>
      <c r="G1954" s="126"/>
      <c r="H1954" s="126"/>
      <c r="I1954" s="126"/>
      <c r="J1954" s="126"/>
      <c r="K1954" s="126"/>
      <c r="L1954" s="126"/>
    </row>
    <row r="1955" spans="1:12" x14ac:dyDescent="0.3">
      <c r="A1955" s="126"/>
      <c r="B1955" s="126"/>
      <c r="C1955" s="126"/>
      <c r="D1955" s="126"/>
      <c r="E1955" s="126"/>
      <c r="F1955" s="126"/>
      <c r="G1955" s="126"/>
      <c r="H1955" s="126"/>
      <c r="I1955" s="126"/>
      <c r="J1955" s="126"/>
      <c r="K1955" s="126"/>
      <c r="L1955" s="126"/>
    </row>
    <row r="1956" spans="1:12" x14ac:dyDescent="0.3">
      <c r="A1956" s="126"/>
      <c r="B1956" s="126"/>
      <c r="C1956" s="126"/>
      <c r="D1956" s="126"/>
      <c r="E1956" s="126"/>
      <c r="F1956" s="126"/>
      <c r="G1956" s="126"/>
      <c r="H1956" s="126"/>
      <c r="I1956" s="126"/>
      <c r="J1956" s="126"/>
      <c r="K1956" s="126"/>
      <c r="L1956" s="126"/>
    </row>
    <row r="1957" spans="1:12" x14ac:dyDescent="0.3">
      <c r="A1957" s="126"/>
      <c r="B1957" s="126"/>
      <c r="C1957" s="126"/>
      <c r="D1957" s="126"/>
      <c r="E1957" s="126"/>
      <c r="F1957" s="126"/>
      <c r="G1957" s="126"/>
      <c r="H1957" s="126"/>
      <c r="I1957" s="126"/>
      <c r="J1957" s="126"/>
      <c r="K1957" s="126"/>
      <c r="L1957" s="126"/>
    </row>
    <row r="1958" spans="1:12" x14ac:dyDescent="0.3">
      <c r="A1958" s="126"/>
      <c r="B1958" s="126"/>
      <c r="C1958" s="126"/>
      <c r="D1958" s="126"/>
      <c r="E1958" s="126"/>
      <c r="F1958" s="126"/>
      <c r="G1958" s="126"/>
      <c r="H1958" s="126"/>
      <c r="I1958" s="126"/>
      <c r="J1958" s="126"/>
      <c r="K1958" s="126"/>
      <c r="L1958" s="126"/>
    </row>
    <row r="1959" spans="1:12" x14ac:dyDescent="0.3">
      <c r="A1959" s="126"/>
      <c r="B1959" s="126"/>
      <c r="C1959" s="126"/>
      <c r="D1959" s="126"/>
      <c r="E1959" s="126"/>
      <c r="F1959" s="126"/>
      <c r="G1959" s="126"/>
      <c r="H1959" s="126"/>
      <c r="I1959" s="126"/>
      <c r="J1959" s="126"/>
      <c r="K1959" s="126"/>
      <c r="L1959" s="126"/>
    </row>
    <row r="1960" spans="1:12" x14ac:dyDescent="0.3">
      <c r="A1960" s="126"/>
      <c r="B1960" s="126"/>
      <c r="C1960" s="126"/>
      <c r="D1960" s="126"/>
      <c r="E1960" s="126"/>
      <c r="F1960" s="126"/>
      <c r="G1960" s="126"/>
      <c r="H1960" s="126"/>
      <c r="I1960" s="126"/>
      <c r="J1960" s="126"/>
      <c r="K1960" s="126"/>
      <c r="L1960" s="126"/>
    </row>
    <row r="1961" spans="1:12" x14ac:dyDescent="0.3">
      <c r="A1961" s="126"/>
      <c r="B1961" s="126"/>
      <c r="C1961" s="126"/>
      <c r="D1961" s="126"/>
      <c r="E1961" s="126"/>
      <c r="F1961" s="126"/>
      <c r="G1961" s="126"/>
      <c r="H1961" s="126"/>
      <c r="I1961" s="126"/>
      <c r="J1961" s="126"/>
      <c r="K1961" s="126"/>
      <c r="L1961" s="126"/>
    </row>
    <row r="1962" spans="1:12" x14ac:dyDescent="0.3">
      <c r="A1962" s="126"/>
      <c r="B1962" s="126"/>
      <c r="C1962" s="126"/>
      <c r="D1962" s="126"/>
      <c r="E1962" s="126"/>
      <c r="F1962" s="126"/>
      <c r="G1962" s="126"/>
      <c r="H1962" s="126"/>
      <c r="I1962" s="126"/>
      <c r="J1962" s="126"/>
      <c r="K1962" s="126"/>
      <c r="L1962" s="126"/>
    </row>
    <row r="1963" spans="1:12" x14ac:dyDescent="0.3">
      <c r="A1963" s="126"/>
      <c r="B1963" s="126"/>
      <c r="C1963" s="126"/>
      <c r="D1963" s="126"/>
      <c r="E1963" s="126"/>
      <c r="F1963" s="126"/>
      <c r="G1963" s="126"/>
      <c r="H1963" s="126"/>
      <c r="I1963" s="126"/>
      <c r="J1963" s="126"/>
      <c r="K1963" s="126"/>
      <c r="L1963" s="126"/>
    </row>
    <row r="1964" spans="1:12" x14ac:dyDescent="0.3">
      <c r="A1964" s="126"/>
      <c r="B1964" s="126"/>
      <c r="C1964" s="126"/>
      <c r="D1964" s="126"/>
      <c r="E1964" s="126"/>
      <c r="F1964" s="126"/>
      <c r="G1964" s="126"/>
      <c r="H1964" s="126"/>
      <c r="I1964" s="126"/>
      <c r="J1964" s="126"/>
      <c r="K1964" s="126"/>
      <c r="L1964" s="126"/>
    </row>
    <row r="1965" spans="1:12" x14ac:dyDescent="0.3">
      <c r="A1965" s="126"/>
      <c r="B1965" s="126"/>
      <c r="C1965" s="126"/>
      <c r="D1965" s="126"/>
      <c r="E1965" s="126"/>
      <c r="F1965" s="126"/>
      <c r="G1965" s="126"/>
      <c r="H1965" s="126"/>
      <c r="I1965" s="126"/>
      <c r="J1965" s="126"/>
      <c r="K1965" s="126"/>
      <c r="L1965" s="126"/>
    </row>
    <row r="1966" spans="1:12" x14ac:dyDescent="0.3">
      <c r="A1966" s="126"/>
      <c r="B1966" s="126"/>
      <c r="C1966" s="126"/>
      <c r="D1966" s="126"/>
      <c r="E1966" s="126"/>
      <c r="F1966" s="126"/>
      <c r="G1966" s="126"/>
      <c r="H1966" s="126"/>
      <c r="I1966" s="126"/>
      <c r="J1966" s="126"/>
      <c r="K1966" s="126"/>
      <c r="L1966" s="126"/>
    </row>
    <row r="1967" spans="1:12" x14ac:dyDescent="0.3">
      <c r="A1967" s="126"/>
      <c r="B1967" s="126"/>
      <c r="C1967" s="126"/>
      <c r="D1967" s="126"/>
      <c r="E1967" s="126"/>
      <c r="F1967" s="126"/>
      <c r="G1967" s="126"/>
      <c r="H1967" s="126"/>
      <c r="I1967" s="126"/>
      <c r="J1967" s="126"/>
      <c r="K1967" s="126"/>
      <c r="L1967" s="126"/>
    </row>
    <row r="1968" spans="1:12" x14ac:dyDescent="0.3">
      <c r="A1968" s="126"/>
      <c r="B1968" s="126"/>
      <c r="C1968" s="126"/>
      <c r="D1968" s="126"/>
      <c r="E1968" s="126"/>
      <c r="F1968" s="126"/>
      <c r="G1968" s="126"/>
      <c r="H1968" s="126"/>
      <c r="I1968" s="126"/>
      <c r="J1968" s="126"/>
      <c r="K1968" s="126"/>
      <c r="L1968" s="126"/>
    </row>
    <row r="1969" spans="1:12" x14ac:dyDescent="0.3">
      <c r="A1969" s="126"/>
      <c r="B1969" s="126"/>
      <c r="C1969" s="126"/>
      <c r="D1969" s="126"/>
      <c r="E1969" s="126"/>
      <c r="F1969" s="126"/>
      <c r="G1969" s="126"/>
      <c r="H1969" s="126"/>
      <c r="I1969" s="126"/>
      <c r="J1969" s="126"/>
      <c r="K1969" s="126"/>
      <c r="L1969" s="126"/>
    </row>
    <row r="1970" spans="1:12" x14ac:dyDescent="0.3">
      <c r="A1970" s="126"/>
      <c r="B1970" s="126"/>
      <c r="C1970" s="126"/>
      <c r="D1970" s="126"/>
      <c r="E1970" s="126"/>
      <c r="F1970" s="126"/>
      <c r="G1970" s="126"/>
      <c r="H1970" s="126"/>
      <c r="I1970" s="126"/>
      <c r="J1970" s="126"/>
      <c r="K1970" s="126"/>
      <c r="L1970" s="126"/>
    </row>
    <row r="1971" spans="1:12" x14ac:dyDescent="0.3">
      <c r="A1971" s="126"/>
      <c r="B1971" s="126"/>
      <c r="C1971" s="126"/>
      <c r="D1971" s="126"/>
      <c r="E1971" s="126"/>
      <c r="F1971" s="126"/>
      <c r="G1971" s="126"/>
      <c r="H1971" s="126"/>
      <c r="I1971" s="126"/>
      <c r="J1971" s="126"/>
      <c r="K1971" s="126"/>
      <c r="L1971" s="126"/>
    </row>
    <row r="1972" spans="1:12" x14ac:dyDescent="0.3">
      <c r="A1972" s="126"/>
      <c r="B1972" s="126"/>
      <c r="C1972" s="126"/>
      <c r="D1972" s="126"/>
      <c r="E1972" s="126"/>
      <c r="F1972" s="126"/>
      <c r="G1972" s="126"/>
      <c r="H1972" s="126"/>
      <c r="I1972" s="126"/>
      <c r="J1972" s="126"/>
      <c r="K1972" s="126"/>
      <c r="L1972" s="126"/>
    </row>
    <row r="1973" spans="1:12" x14ac:dyDescent="0.3">
      <c r="A1973" s="126"/>
      <c r="B1973" s="126"/>
      <c r="C1973" s="126"/>
      <c r="D1973" s="126"/>
      <c r="E1973" s="126"/>
      <c r="F1973" s="126"/>
      <c r="G1973" s="126"/>
      <c r="H1973" s="126"/>
      <c r="I1973" s="126"/>
      <c r="J1973" s="126"/>
      <c r="K1973" s="126"/>
      <c r="L1973" s="126"/>
    </row>
    <row r="1974" spans="1:12" x14ac:dyDescent="0.3">
      <c r="A1974" s="126"/>
      <c r="B1974" s="126"/>
      <c r="C1974" s="126"/>
      <c r="D1974" s="126"/>
      <c r="E1974" s="126"/>
      <c r="F1974" s="126"/>
      <c r="G1974" s="126"/>
      <c r="H1974" s="126"/>
      <c r="I1974" s="126"/>
      <c r="J1974" s="126"/>
      <c r="K1974" s="126"/>
      <c r="L1974" s="126"/>
    </row>
    <row r="1975" spans="1:12" x14ac:dyDescent="0.3">
      <c r="A1975" s="126"/>
      <c r="B1975" s="126"/>
      <c r="C1975" s="126"/>
      <c r="D1975" s="126"/>
      <c r="E1975" s="126"/>
      <c r="F1975" s="126"/>
      <c r="G1975" s="126"/>
      <c r="H1975" s="126"/>
      <c r="I1975" s="126"/>
      <c r="J1975" s="126"/>
      <c r="K1975" s="126"/>
      <c r="L1975" s="126"/>
    </row>
    <row r="1976" spans="1:12" x14ac:dyDescent="0.3">
      <c r="A1976" s="126"/>
      <c r="B1976" s="126"/>
      <c r="C1976" s="126"/>
      <c r="D1976" s="126"/>
      <c r="E1976" s="126"/>
      <c r="F1976" s="126"/>
      <c r="G1976" s="126"/>
      <c r="H1976" s="126"/>
      <c r="I1976" s="126"/>
      <c r="J1976" s="126"/>
      <c r="K1976" s="126"/>
      <c r="L1976" s="126"/>
    </row>
    <row r="1977" spans="1:12" x14ac:dyDescent="0.3">
      <c r="A1977" s="126"/>
      <c r="B1977" s="126"/>
      <c r="C1977" s="126"/>
      <c r="D1977" s="126"/>
      <c r="E1977" s="126"/>
      <c r="F1977" s="126"/>
      <c r="G1977" s="126"/>
      <c r="H1977" s="126"/>
      <c r="I1977" s="126"/>
      <c r="J1977" s="126"/>
      <c r="K1977" s="126"/>
      <c r="L1977" s="126"/>
    </row>
    <row r="1978" spans="1:12" x14ac:dyDescent="0.3">
      <c r="A1978" s="126"/>
      <c r="B1978" s="126"/>
      <c r="C1978" s="126"/>
      <c r="D1978" s="126"/>
      <c r="E1978" s="126"/>
      <c r="F1978" s="126"/>
      <c r="G1978" s="126"/>
      <c r="H1978" s="126"/>
      <c r="I1978" s="126"/>
      <c r="J1978" s="126"/>
      <c r="K1978" s="126"/>
      <c r="L1978" s="126"/>
    </row>
    <row r="1979" spans="1:12" x14ac:dyDescent="0.3">
      <c r="A1979" s="126"/>
      <c r="B1979" s="126"/>
      <c r="C1979" s="126"/>
      <c r="D1979" s="126"/>
      <c r="E1979" s="126"/>
      <c r="F1979" s="126"/>
      <c r="G1979" s="126"/>
      <c r="H1979" s="126"/>
      <c r="I1979" s="126"/>
      <c r="J1979" s="126"/>
      <c r="K1979" s="126"/>
      <c r="L1979" s="126"/>
    </row>
    <row r="1980" spans="1:12" x14ac:dyDescent="0.3">
      <c r="A1980" s="126"/>
      <c r="B1980" s="126"/>
      <c r="C1980" s="126"/>
      <c r="D1980" s="126"/>
      <c r="E1980" s="126"/>
      <c r="F1980" s="126"/>
      <c r="G1980" s="126"/>
      <c r="H1980" s="126"/>
      <c r="I1980" s="126"/>
      <c r="J1980" s="126"/>
      <c r="K1980" s="126"/>
      <c r="L1980" s="126"/>
    </row>
    <row r="1981" spans="1:12" x14ac:dyDescent="0.3">
      <c r="A1981" s="126"/>
      <c r="B1981" s="126"/>
      <c r="C1981" s="126"/>
      <c r="D1981" s="126"/>
      <c r="E1981" s="126"/>
      <c r="F1981" s="126"/>
      <c r="G1981" s="126"/>
      <c r="H1981" s="126"/>
      <c r="I1981" s="126"/>
      <c r="J1981" s="126"/>
      <c r="K1981" s="126"/>
      <c r="L1981" s="126"/>
    </row>
    <row r="1982" spans="1:12" x14ac:dyDescent="0.3">
      <c r="A1982" s="126"/>
      <c r="B1982" s="126"/>
      <c r="C1982" s="126"/>
      <c r="D1982" s="126"/>
      <c r="E1982" s="126"/>
      <c r="F1982" s="126"/>
      <c r="G1982" s="126"/>
      <c r="H1982" s="126"/>
      <c r="I1982" s="126"/>
      <c r="J1982" s="126"/>
      <c r="K1982" s="126"/>
      <c r="L1982" s="126"/>
    </row>
    <row r="1983" spans="1:12" x14ac:dyDescent="0.3">
      <c r="A1983" s="126"/>
      <c r="B1983" s="126"/>
      <c r="C1983" s="126"/>
      <c r="D1983" s="126"/>
      <c r="E1983" s="126"/>
      <c r="F1983" s="126"/>
      <c r="G1983" s="126"/>
      <c r="H1983" s="126"/>
      <c r="I1983" s="126"/>
      <c r="J1983" s="126"/>
      <c r="K1983" s="126"/>
      <c r="L1983" s="126"/>
    </row>
    <row r="1984" spans="1:12" x14ac:dyDescent="0.3">
      <c r="A1984" s="126"/>
      <c r="B1984" s="126"/>
      <c r="C1984" s="126"/>
      <c r="D1984" s="126"/>
      <c r="E1984" s="126"/>
      <c r="F1984" s="126"/>
      <c r="G1984" s="126"/>
      <c r="H1984" s="126"/>
      <c r="I1984" s="126"/>
      <c r="J1984" s="126"/>
      <c r="K1984" s="126"/>
      <c r="L1984" s="126"/>
    </row>
    <row r="1985" spans="1:12" x14ac:dyDescent="0.3">
      <c r="A1985" s="126"/>
      <c r="B1985" s="126"/>
      <c r="C1985" s="126"/>
      <c r="D1985" s="126"/>
      <c r="E1985" s="126"/>
      <c r="F1985" s="126"/>
      <c r="G1985" s="126"/>
      <c r="H1985" s="126"/>
      <c r="I1985" s="126"/>
      <c r="J1985" s="126"/>
      <c r="K1985" s="126"/>
      <c r="L1985" s="126"/>
    </row>
    <row r="1986" spans="1:12" x14ac:dyDescent="0.3">
      <c r="A1986" s="126"/>
      <c r="B1986" s="126"/>
      <c r="C1986" s="126"/>
      <c r="D1986" s="126"/>
      <c r="E1986" s="126"/>
      <c r="F1986" s="126"/>
      <c r="G1986" s="126"/>
      <c r="H1986" s="126"/>
      <c r="I1986" s="126"/>
      <c r="J1986" s="126"/>
      <c r="K1986" s="126"/>
      <c r="L1986" s="126"/>
    </row>
    <row r="1987" spans="1:12" x14ac:dyDescent="0.3">
      <c r="A1987" s="126"/>
      <c r="B1987" s="126"/>
      <c r="C1987" s="126"/>
      <c r="D1987" s="126"/>
      <c r="E1987" s="126"/>
      <c r="F1987" s="126"/>
      <c r="G1987" s="126"/>
      <c r="H1987" s="126"/>
      <c r="I1987" s="126"/>
      <c r="J1987" s="126"/>
      <c r="K1987" s="126"/>
      <c r="L1987" s="126"/>
    </row>
    <row r="1988" spans="1:12" x14ac:dyDescent="0.3">
      <c r="A1988" s="126"/>
      <c r="B1988" s="126"/>
      <c r="C1988" s="126"/>
      <c r="D1988" s="126"/>
      <c r="E1988" s="126"/>
      <c r="F1988" s="126"/>
      <c r="G1988" s="126"/>
      <c r="H1988" s="126"/>
      <c r="I1988" s="126"/>
      <c r="J1988" s="126"/>
      <c r="K1988" s="126"/>
      <c r="L1988" s="126"/>
    </row>
    <row r="1989" spans="1:12" x14ac:dyDescent="0.3">
      <c r="A1989" s="126"/>
      <c r="B1989" s="126"/>
      <c r="C1989" s="126"/>
      <c r="D1989" s="126"/>
      <c r="E1989" s="126"/>
      <c r="F1989" s="126"/>
      <c r="G1989" s="126"/>
      <c r="H1989" s="126"/>
      <c r="I1989" s="126"/>
      <c r="J1989" s="126"/>
      <c r="K1989" s="126"/>
      <c r="L1989" s="126"/>
    </row>
    <row r="1990" spans="1:12" x14ac:dyDescent="0.3">
      <c r="A1990" s="126"/>
      <c r="B1990" s="126"/>
      <c r="C1990" s="126"/>
      <c r="D1990" s="126"/>
      <c r="E1990" s="126"/>
      <c r="F1990" s="126"/>
      <c r="G1990" s="126"/>
      <c r="H1990" s="126"/>
      <c r="I1990" s="126"/>
      <c r="J1990" s="126"/>
      <c r="K1990" s="126"/>
      <c r="L1990" s="126"/>
    </row>
    <row r="1991" spans="1:12" x14ac:dyDescent="0.3">
      <c r="A1991" s="126"/>
      <c r="B1991" s="126"/>
      <c r="C1991" s="126"/>
      <c r="D1991" s="126"/>
      <c r="E1991" s="126"/>
      <c r="F1991" s="126"/>
      <c r="G1991" s="126"/>
      <c r="H1991" s="126"/>
      <c r="I1991" s="126"/>
      <c r="J1991" s="126"/>
      <c r="K1991" s="126"/>
      <c r="L1991" s="126"/>
    </row>
    <row r="1992" spans="1:12" x14ac:dyDescent="0.3">
      <c r="A1992" s="126"/>
      <c r="B1992" s="126"/>
      <c r="C1992" s="126"/>
      <c r="D1992" s="126"/>
      <c r="E1992" s="126"/>
      <c r="F1992" s="126"/>
      <c r="G1992" s="126"/>
      <c r="H1992" s="126"/>
      <c r="I1992" s="126"/>
      <c r="J1992" s="126"/>
      <c r="K1992" s="126"/>
      <c r="L1992" s="126"/>
    </row>
    <row r="1993" spans="1:12" x14ac:dyDescent="0.3">
      <c r="A1993" s="126"/>
      <c r="B1993" s="126"/>
      <c r="C1993" s="126"/>
      <c r="D1993" s="126"/>
      <c r="E1993" s="126"/>
      <c r="F1993" s="126"/>
      <c r="G1993" s="126"/>
      <c r="H1993" s="126"/>
      <c r="I1993" s="126"/>
      <c r="J1993" s="126"/>
      <c r="K1993" s="126"/>
      <c r="L1993" s="126"/>
    </row>
    <row r="1994" spans="1:12" x14ac:dyDescent="0.3">
      <c r="A1994" s="126"/>
      <c r="B1994" s="126"/>
      <c r="C1994" s="126"/>
      <c r="D1994" s="126"/>
      <c r="E1994" s="126"/>
      <c r="F1994" s="126"/>
      <c r="G1994" s="126"/>
      <c r="H1994" s="126"/>
      <c r="I1994" s="126"/>
      <c r="J1994" s="126"/>
      <c r="K1994" s="126"/>
      <c r="L1994" s="126"/>
    </row>
    <row r="1995" spans="1:12" x14ac:dyDescent="0.3">
      <c r="A1995" s="126"/>
      <c r="B1995" s="126"/>
      <c r="C1995" s="126"/>
      <c r="D1995" s="126"/>
      <c r="E1995" s="126"/>
      <c r="F1995" s="126"/>
      <c r="G1995" s="126"/>
      <c r="H1995" s="126"/>
      <c r="I1995" s="126"/>
      <c r="J1995" s="126"/>
      <c r="K1995" s="126"/>
      <c r="L1995" s="126"/>
    </row>
    <row r="1996" spans="1:12" x14ac:dyDescent="0.3">
      <c r="A1996" s="126"/>
      <c r="B1996" s="126"/>
      <c r="C1996" s="126"/>
      <c r="D1996" s="126"/>
      <c r="E1996" s="126"/>
      <c r="F1996" s="126"/>
      <c r="G1996" s="126"/>
      <c r="H1996" s="126"/>
      <c r="I1996" s="126"/>
      <c r="J1996" s="126"/>
      <c r="K1996" s="126"/>
      <c r="L1996" s="126"/>
    </row>
    <row r="1997" spans="1:12" x14ac:dyDescent="0.3">
      <c r="A1997" s="126"/>
      <c r="B1997" s="126"/>
      <c r="C1997" s="126"/>
      <c r="D1997" s="126"/>
      <c r="E1997" s="126"/>
      <c r="F1997" s="126"/>
      <c r="G1997" s="126"/>
      <c r="H1997" s="126"/>
      <c r="I1997" s="126"/>
      <c r="J1997" s="126"/>
      <c r="K1997" s="126"/>
      <c r="L1997" s="126"/>
    </row>
    <row r="1998" spans="1:12" x14ac:dyDescent="0.3">
      <c r="A1998" s="126"/>
      <c r="B1998" s="126"/>
      <c r="C1998" s="126"/>
      <c r="D1998" s="126"/>
      <c r="E1998" s="126"/>
      <c r="F1998" s="126"/>
      <c r="G1998" s="126"/>
      <c r="H1998" s="126"/>
      <c r="I1998" s="126"/>
      <c r="J1998" s="126"/>
      <c r="K1998" s="126"/>
      <c r="L1998" s="126"/>
    </row>
    <row r="1999" spans="1:12" x14ac:dyDescent="0.3">
      <c r="A1999" s="126"/>
      <c r="B1999" s="126"/>
      <c r="C1999" s="126"/>
      <c r="D1999" s="126"/>
      <c r="E1999" s="126"/>
      <c r="F1999" s="126"/>
      <c r="G1999" s="126"/>
      <c r="H1999" s="126"/>
      <c r="I1999" s="126"/>
      <c r="J1999" s="126"/>
      <c r="K1999" s="126"/>
      <c r="L1999" s="126"/>
    </row>
    <row r="2000" spans="1:12" x14ac:dyDescent="0.3">
      <c r="A2000" s="126"/>
      <c r="B2000" s="126"/>
      <c r="C2000" s="126"/>
      <c r="D2000" s="126"/>
      <c r="E2000" s="126"/>
      <c r="F2000" s="126"/>
      <c r="G2000" s="126"/>
      <c r="H2000" s="126"/>
      <c r="I2000" s="126"/>
      <c r="J2000" s="126"/>
      <c r="K2000" s="126"/>
      <c r="L2000" s="126"/>
    </row>
    <row r="2001" spans="1:12" x14ac:dyDescent="0.3">
      <c r="A2001" s="126"/>
      <c r="B2001" s="126"/>
      <c r="C2001" s="126"/>
      <c r="D2001" s="126"/>
      <c r="E2001" s="126"/>
      <c r="F2001" s="126"/>
      <c r="G2001" s="126"/>
      <c r="H2001" s="126"/>
      <c r="I2001" s="126"/>
      <c r="J2001" s="126"/>
      <c r="K2001" s="126"/>
      <c r="L2001" s="126"/>
    </row>
    <row r="2002" spans="1:12" x14ac:dyDescent="0.3">
      <c r="A2002" s="126"/>
      <c r="B2002" s="126"/>
      <c r="C2002" s="126"/>
      <c r="D2002" s="126"/>
      <c r="E2002" s="126"/>
      <c r="F2002" s="126"/>
      <c r="G2002" s="126"/>
      <c r="H2002" s="126"/>
      <c r="I2002" s="126"/>
      <c r="J2002" s="126"/>
      <c r="K2002" s="126"/>
      <c r="L2002" s="126"/>
    </row>
    <row r="2003" spans="1:12" x14ac:dyDescent="0.3">
      <c r="A2003" s="126"/>
      <c r="B2003" s="126"/>
      <c r="C2003" s="126"/>
      <c r="D2003" s="126"/>
      <c r="E2003" s="126"/>
      <c r="F2003" s="126"/>
      <c r="G2003" s="126"/>
      <c r="H2003" s="126"/>
      <c r="I2003" s="126"/>
      <c r="J2003" s="126"/>
      <c r="K2003" s="126"/>
      <c r="L2003" s="126"/>
    </row>
    <row r="2004" spans="1:12" x14ac:dyDescent="0.3">
      <c r="A2004" s="126"/>
      <c r="B2004" s="126"/>
      <c r="C2004" s="126"/>
      <c r="D2004" s="126"/>
      <c r="E2004" s="126"/>
      <c r="F2004" s="126"/>
      <c r="G2004" s="126"/>
      <c r="H2004" s="126"/>
      <c r="I2004" s="126"/>
      <c r="J2004" s="126"/>
      <c r="K2004" s="126"/>
      <c r="L2004" s="126"/>
    </row>
    <row r="2005" spans="1:12" x14ac:dyDescent="0.3">
      <c r="A2005" s="126"/>
      <c r="B2005" s="126"/>
      <c r="C2005" s="126"/>
      <c r="D2005" s="126"/>
      <c r="E2005" s="126"/>
      <c r="F2005" s="126"/>
      <c r="G2005" s="126"/>
      <c r="H2005" s="126"/>
      <c r="I2005" s="126"/>
      <c r="J2005" s="126"/>
      <c r="K2005" s="126"/>
      <c r="L2005" s="126"/>
    </row>
    <row r="2006" spans="1:12" x14ac:dyDescent="0.3">
      <c r="A2006" s="126"/>
      <c r="B2006" s="126"/>
      <c r="C2006" s="126"/>
      <c r="D2006" s="126"/>
      <c r="E2006" s="126"/>
      <c r="F2006" s="126"/>
      <c r="G2006" s="126"/>
      <c r="H2006" s="126"/>
      <c r="I2006" s="126"/>
      <c r="J2006" s="126"/>
      <c r="K2006" s="126"/>
      <c r="L2006" s="126"/>
    </row>
    <row r="2007" spans="1:12" x14ac:dyDescent="0.3">
      <c r="A2007" s="126"/>
      <c r="B2007" s="126"/>
      <c r="C2007" s="126"/>
      <c r="D2007" s="126"/>
      <c r="E2007" s="126"/>
      <c r="F2007" s="126"/>
      <c r="G2007" s="126"/>
      <c r="H2007" s="126"/>
      <c r="I2007" s="126"/>
      <c r="J2007" s="126"/>
      <c r="K2007" s="126"/>
      <c r="L2007" s="126"/>
    </row>
    <row r="2008" spans="1:12" x14ac:dyDescent="0.3">
      <c r="A2008" s="126"/>
      <c r="B2008" s="126"/>
      <c r="C2008" s="126"/>
      <c r="D2008" s="126"/>
      <c r="E2008" s="126"/>
      <c r="F2008" s="126"/>
      <c r="G2008" s="126"/>
      <c r="H2008" s="126"/>
      <c r="I2008" s="126"/>
      <c r="J2008" s="126"/>
      <c r="K2008" s="126"/>
      <c r="L2008" s="126"/>
    </row>
    <row r="2009" spans="1:12" x14ac:dyDescent="0.3">
      <c r="A2009" s="126"/>
      <c r="B2009" s="126"/>
      <c r="C2009" s="126"/>
      <c r="D2009" s="126"/>
      <c r="E2009" s="126"/>
      <c r="F2009" s="126"/>
      <c r="G2009" s="126"/>
      <c r="H2009" s="126"/>
      <c r="I2009" s="126"/>
      <c r="J2009" s="126"/>
      <c r="K2009" s="126"/>
      <c r="L2009" s="126"/>
    </row>
    <row r="2010" spans="1:12" x14ac:dyDescent="0.3">
      <c r="A2010" s="126"/>
      <c r="B2010" s="126"/>
      <c r="C2010" s="126"/>
      <c r="D2010" s="126"/>
      <c r="E2010" s="126"/>
      <c r="F2010" s="126"/>
      <c r="G2010" s="126"/>
      <c r="H2010" s="126"/>
      <c r="I2010" s="126"/>
      <c r="J2010" s="126"/>
      <c r="K2010" s="126"/>
      <c r="L2010" s="126"/>
    </row>
    <row r="2011" spans="1:12" x14ac:dyDescent="0.3">
      <c r="A2011" s="126"/>
      <c r="B2011" s="126"/>
      <c r="C2011" s="126"/>
      <c r="D2011" s="126"/>
      <c r="E2011" s="126"/>
      <c r="F2011" s="126"/>
      <c r="G2011" s="126"/>
      <c r="H2011" s="126"/>
      <c r="I2011" s="126"/>
      <c r="J2011" s="126"/>
      <c r="K2011" s="126"/>
      <c r="L2011" s="126"/>
    </row>
    <row r="2012" spans="1:12" x14ac:dyDescent="0.3">
      <c r="A2012" s="126"/>
      <c r="B2012" s="126"/>
      <c r="C2012" s="126"/>
      <c r="D2012" s="126"/>
      <c r="E2012" s="126"/>
      <c r="F2012" s="126"/>
      <c r="G2012" s="126"/>
      <c r="H2012" s="126"/>
      <c r="I2012" s="126"/>
      <c r="J2012" s="126"/>
      <c r="K2012" s="126"/>
      <c r="L2012" s="126"/>
    </row>
    <row r="2013" spans="1:12" x14ac:dyDescent="0.3">
      <c r="A2013" s="126"/>
      <c r="B2013" s="126"/>
      <c r="C2013" s="126"/>
      <c r="D2013" s="126"/>
      <c r="E2013" s="126"/>
      <c r="F2013" s="126"/>
      <c r="G2013" s="126"/>
      <c r="H2013" s="126"/>
      <c r="I2013" s="126"/>
      <c r="J2013" s="126"/>
      <c r="K2013" s="126"/>
      <c r="L2013" s="126"/>
    </row>
    <row r="2014" spans="1:12" x14ac:dyDescent="0.3">
      <c r="A2014" s="126"/>
      <c r="B2014" s="126"/>
      <c r="C2014" s="126"/>
      <c r="D2014" s="126"/>
      <c r="E2014" s="126"/>
      <c r="F2014" s="126"/>
      <c r="G2014" s="126"/>
      <c r="H2014" s="126"/>
      <c r="I2014" s="126"/>
      <c r="J2014" s="126"/>
      <c r="K2014" s="126"/>
      <c r="L2014" s="126"/>
    </row>
    <row r="2015" spans="1:12" x14ac:dyDescent="0.3">
      <c r="A2015" s="126"/>
      <c r="B2015" s="126"/>
      <c r="C2015" s="126"/>
      <c r="D2015" s="126"/>
      <c r="E2015" s="126"/>
      <c r="F2015" s="126"/>
      <c r="G2015" s="126"/>
      <c r="H2015" s="126"/>
      <c r="I2015" s="126"/>
      <c r="J2015" s="126"/>
      <c r="K2015" s="126"/>
      <c r="L2015" s="126"/>
    </row>
    <row r="2016" spans="1:12" x14ac:dyDescent="0.3">
      <c r="A2016" s="126"/>
      <c r="B2016" s="126"/>
      <c r="C2016" s="126"/>
      <c r="D2016" s="126"/>
      <c r="E2016" s="126"/>
      <c r="F2016" s="126"/>
      <c r="G2016" s="126"/>
      <c r="H2016" s="126"/>
      <c r="I2016" s="126"/>
      <c r="J2016" s="126"/>
      <c r="K2016" s="126"/>
      <c r="L2016" s="126"/>
    </row>
    <row r="2017" spans="1:12" x14ac:dyDescent="0.3">
      <c r="A2017" s="126"/>
      <c r="B2017" s="126"/>
      <c r="C2017" s="126"/>
      <c r="D2017" s="126"/>
      <c r="E2017" s="126"/>
      <c r="F2017" s="126"/>
      <c r="G2017" s="126"/>
      <c r="H2017" s="126"/>
      <c r="I2017" s="126"/>
      <c r="J2017" s="126"/>
      <c r="K2017" s="126"/>
      <c r="L2017" s="126"/>
    </row>
    <row r="2018" spans="1:12" x14ac:dyDescent="0.3">
      <c r="A2018" s="126"/>
      <c r="B2018" s="126"/>
      <c r="C2018" s="126"/>
      <c r="D2018" s="126"/>
      <c r="E2018" s="126"/>
      <c r="F2018" s="126"/>
      <c r="G2018" s="126"/>
      <c r="H2018" s="126"/>
      <c r="I2018" s="126"/>
      <c r="J2018" s="126"/>
      <c r="K2018" s="126"/>
      <c r="L2018" s="126"/>
    </row>
    <row r="2019" spans="1:12" x14ac:dyDescent="0.3">
      <c r="A2019" s="126"/>
      <c r="B2019" s="126"/>
      <c r="C2019" s="126"/>
      <c r="D2019" s="126"/>
      <c r="E2019" s="126"/>
      <c r="F2019" s="126"/>
      <c r="G2019" s="126"/>
      <c r="H2019" s="126"/>
      <c r="I2019" s="126"/>
      <c r="J2019" s="126"/>
      <c r="K2019" s="126"/>
      <c r="L2019" s="126"/>
    </row>
    <row r="2020" spans="1:12" x14ac:dyDescent="0.3">
      <c r="A2020" s="126"/>
      <c r="B2020" s="126"/>
      <c r="C2020" s="126"/>
      <c r="D2020" s="126"/>
      <c r="E2020" s="126"/>
      <c r="F2020" s="126"/>
      <c r="G2020" s="126"/>
      <c r="H2020" s="126"/>
      <c r="I2020" s="126"/>
      <c r="J2020" s="126"/>
      <c r="K2020" s="126"/>
      <c r="L2020" s="126"/>
    </row>
    <row r="2021" spans="1:12" x14ac:dyDescent="0.3">
      <c r="A2021" s="126"/>
      <c r="B2021" s="126"/>
      <c r="C2021" s="126"/>
      <c r="D2021" s="126"/>
      <c r="E2021" s="126"/>
      <c r="F2021" s="126"/>
      <c r="G2021" s="126"/>
      <c r="H2021" s="126"/>
      <c r="I2021" s="126"/>
      <c r="J2021" s="126"/>
      <c r="K2021" s="126"/>
      <c r="L2021" s="126"/>
    </row>
    <row r="2022" spans="1:12" x14ac:dyDescent="0.3">
      <c r="A2022" s="126"/>
      <c r="B2022" s="126"/>
      <c r="C2022" s="126"/>
      <c r="D2022" s="126"/>
      <c r="E2022" s="126"/>
      <c r="F2022" s="126"/>
      <c r="G2022" s="126"/>
      <c r="H2022" s="126"/>
      <c r="I2022" s="126"/>
      <c r="J2022" s="126"/>
      <c r="K2022" s="126"/>
      <c r="L2022" s="126"/>
    </row>
    <row r="2023" spans="1:12" x14ac:dyDescent="0.3">
      <c r="A2023" s="126"/>
      <c r="B2023" s="126"/>
      <c r="C2023" s="126"/>
      <c r="D2023" s="126"/>
      <c r="E2023" s="126"/>
      <c r="F2023" s="126"/>
      <c r="G2023" s="126"/>
      <c r="H2023" s="126"/>
      <c r="I2023" s="126"/>
      <c r="J2023" s="126"/>
      <c r="K2023" s="126"/>
      <c r="L2023" s="126"/>
    </row>
    <row r="2024" spans="1:12" x14ac:dyDescent="0.3">
      <c r="A2024" s="126"/>
      <c r="B2024" s="126"/>
      <c r="C2024" s="126"/>
      <c r="D2024" s="126"/>
      <c r="E2024" s="126"/>
      <c r="F2024" s="126"/>
      <c r="G2024" s="126"/>
      <c r="H2024" s="126"/>
      <c r="I2024" s="126"/>
      <c r="J2024" s="126"/>
      <c r="K2024" s="126"/>
      <c r="L2024" s="126"/>
    </row>
    <row r="2025" spans="1:12" x14ac:dyDescent="0.3">
      <c r="A2025" s="126"/>
      <c r="B2025" s="126"/>
      <c r="C2025" s="126"/>
      <c r="D2025" s="126"/>
      <c r="E2025" s="126"/>
      <c r="F2025" s="126"/>
      <c r="G2025" s="126"/>
      <c r="H2025" s="126"/>
      <c r="I2025" s="126"/>
      <c r="J2025" s="126"/>
      <c r="K2025" s="126"/>
      <c r="L2025" s="126"/>
    </row>
    <row r="2026" spans="1:12" x14ac:dyDescent="0.3">
      <c r="A2026" s="126"/>
      <c r="B2026" s="126"/>
      <c r="C2026" s="126"/>
      <c r="D2026" s="126"/>
      <c r="E2026" s="126"/>
      <c r="F2026" s="126"/>
      <c r="G2026" s="126"/>
      <c r="H2026" s="126"/>
      <c r="I2026" s="126"/>
      <c r="J2026" s="126"/>
      <c r="K2026" s="126"/>
      <c r="L2026" s="126"/>
    </row>
    <row r="2027" spans="1:12" x14ac:dyDescent="0.3">
      <c r="A2027" s="126"/>
      <c r="B2027" s="126"/>
      <c r="C2027" s="126"/>
      <c r="D2027" s="126"/>
      <c r="E2027" s="126"/>
      <c r="F2027" s="126"/>
      <c r="G2027" s="126"/>
      <c r="H2027" s="126"/>
      <c r="I2027" s="126"/>
      <c r="J2027" s="126"/>
      <c r="K2027" s="126"/>
      <c r="L2027" s="126"/>
    </row>
    <row r="2028" spans="1:12" x14ac:dyDescent="0.3">
      <c r="A2028" s="126"/>
      <c r="B2028" s="126"/>
      <c r="C2028" s="126"/>
      <c r="D2028" s="126"/>
      <c r="E2028" s="126"/>
      <c r="F2028" s="126"/>
      <c r="G2028" s="126"/>
      <c r="H2028" s="126"/>
      <c r="I2028" s="126"/>
      <c r="J2028" s="126"/>
      <c r="K2028" s="126"/>
      <c r="L2028" s="126"/>
    </row>
    <row r="2029" spans="1:12" x14ac:dyDescent="0.3">
      <c r="A2029" s="126"/>
      <c r="B2029" s="126"/>
      <c r="C2029" s="126"/>
      <c r="D2029" s="126"/>
      <c r="E2029" s="126"/>
      <c r="F2029" s="126"/>
      <c r="G2029" s="126"/>
      <c r="H2029" s="126"/>
      <c r="I2029" s="126"/>
      <c r="J2029" s="126"/>
      <c r="K2029" s="126"/>
      <c r="L2029" s="126"/>
    </row>
    <row r="2030" spans="1:12" x14ac:dyDescent="0.3">
      <c r="A2030" s="126"/>
      <c r="B2030" s="126"/>
      <c r="C2030" s="126"/>
      <c r="D2030" s="126"/>
      <c r="E2030" s="126"/>
      <c r="F2030" s="126"/>
      <c r="G2030" s="126"/>
      <c r="H2030" s="126"/>
      <c r="I2030" s="126"/>
      <c r="J2030" s="126"/>
      <c r="K2030" s="126"/>
      <c r="L2030" s="126"/>
    </row>
    <row r="2031" spans="1:12" x14ac:dyDescent="0.3">
      <c r="A2031" s="126"/>
      <c r="B2031" s="126"/>
      <c r="C2031" s="126"/>
      <c r="D2031" s="126"/>
      <c r="E2031" s="126"/>
      <c r="F2031" s="126"/>
      <c r="G2031" s="126"/>
      <c r="H2031" s="126"/>
      <c r="I2031" s="126"/>
      <c r="J2031" s="126"/>
      <c r="K2031" s="126"/>
      <c r="L2031" s="126"/>
    </row>
    <row r="2032" spans="1:12" x14ac:dyDescent="0.3">
      <c r="A2032" s="126"/>
      <c r="B2032" s="126"/>
      <c r="C2032" s="126"/>
      <c r="D2032" s="126"/>
      <c r="E2032" s="126"/>
      <c r="F2032" s="126"/>
      <c r="G2032" s="126"/>
      <c r="H2032" s="126"/>
      <c r="I2032" s="126"/>
      <c r="J2032" s="126"/>
      <c r="K2032" s="126"/>
      <c r="L2032" s="126"/>
    </row>
    <row r="2033" spans="1:12" x14ac:dyDescent="0.3">
      <c r="A2033" s="126"/>
      <c r="B2033" s="126"/>
      <c r="C2033" s="126"/>
      <c r="D2033" s="126"/>
      <c r="E2033" s="126"/>
      <c r="F2033" s="126"/>
      <c r="G2033" s="126"/>
      <c r="H2033" s="126"/>
      <c r="I2033" s="126"/>
      <c r="J2033" s="126"/>
      <c r="K2033" s="126"/>
      <c r="L2033" s="126"/>
    </row>
    <row r="2034" spans="1:12" x14ac:dyDescent="0.3">
      <c r="A2034" s="126"/>
      <c r="B2034" s="126"/>
      <c r="C2034" s="126"/>
      <c r="D2034" s="126"/>
      <c r="E2034" s="126"/>
      <c r="F2034" s="126"/>
      <c r="G2034" s="126"/>
      <c r="H2034" s="126"/>
      <c r="I2034" s="126"/>
      <c r="J2034" s="126"/>
      <c r="K2034" s="126"/>
      <c r="L2034" s="126"/>
    </row>
    <row r="2035" spans="1:12" x14ac:dyDescent="0.3">
      <c r="A2035" s="126"/>
      <c r="B2035" s="126"/>
      <c r="C2035" s="126"/>
      <c r="D2035" s="126"/>
      <c r="E2035" s="126"/>
      <c r="F2035" s="126"/>
      <c r="G2035" s="126"/>
      <c r="H2035" s="126"/>
      <c r="I2035" s="126"/>
      <c r="J2035" s="126"/>
      <c r="K2035" s="126"/>
      <c r="L2035" s="126"/>
    </row>
    <row r="2036" spans="1:12" x14ac:dyDescent="0.3">
      <c r="A2036" s="126"/>
      <c r="B2036" s="126"/>
      <c r="C2036" s="126"/>
      <c r="D2036" s="126"/>
      <c r="E2036" s="126"/>
      <c r="F2036" s="126"/>
      <c r="G2036" s="126"/>
      <c r="H2036" s="126"/>
      <c r="I2036" s="126"/>
      <c r="J2036" s="126"/>
      <c r="K2036" s="126"/>
      <c r="L2036" s="126"/>
    </row>
    <row r="2037" spans="1:12" x14ac:dyDescent="0.3">
      <c r="A2037" s="126"/>
      <c r="B2037" s="126"/>
      <c r="C2037" s="126"/>
      <c r="D2037" s="126"/>
      <c r="E2037" s="126"/>
      <c r="F2037" s="126"/>
      <c r="G2037" s="126"/>
      <c r="H2037" s="126"/>
      <c r="I2037" s="126"/>
      <c r="J2037" s="126"/>
      <c r="K2037" s="126"/>
      <c r="L2037" s="126"/>
    </row>
    <row r="2038" spans="1:12" x14ac:dyDescent="0.3">
      <c r="A2038" s="126"/>
      <c r="B2038" s="126"/>
      <c r="C2038" s="126"/>
      <c r="D2038" s="126"/>
      <c r="E2038" s="126"/>
      <c r="F2038" s="126"/>
      <c r="G2038" s="126"/>
      <c r="H2038" s="126"/>
      <c r="I2038" s="126"/>
      <c r="J2038" s="126"/>
      <c r="K2038" s="126"/>
      <c r="L2038" s="126"/>
    </row>
    <row r="2039" spans="1:12" x14ac:dyDescent="0.3">
      <c r="A2039" s="126"/>
      <c r="B2039" s="126"/>
      <c r="C2039" s="126"/>
      <c r="D2039" s="126"/>
      <c r="E2039" s="126"/>
      <c r="F2039" s="126"/>
      <c r="G2039" s="126"/>
      <c r="H2039" s="126"/>
      <c r="I2039" s="126"/>
      <c r="J2039" s="126"/>
      <c r="K2039" s="126"/>
      <c r="L2039" s="126"/>
    </row>
    <row r="2040" spans="1:12" x14ac:dyDescent="0.3">
      <c r="A2040" s="126"/>
      <c r="B2040" s="126"/>
      <c r="C2040" s="126"/>
      <c r="D2040" s="126"/>
      <c r="E2040" s="126"/>
      <c r="F2040" s="126"/>
      <c r="G2040" s="126"/>
      <c r="H2040" s="126"/>
      <c r="I2040" s="126"/>
      <c r="J2040" s="126"/>
      <c r="K2040" s="126"/>
      <c r="L2040" s="126"/>
    </row>
    <row r="2041" spans="1:12" x14ac:dyDescent="0.3">
      <c r="A2041" s="126"/>
      <c r="B2041" s="126"/>
      <c r="C2041" s="126"/>
      <c r="D2041" s="126"/>
      <c r="E2041" s="126"/>
      <c r="F2041" s="126"/>
      <c r="G2041" s="126"/>
      <c r="H2041" s="126"/>
      <c r="I2041" s="126"/>
      <c r="J2041" s="126"/>
      <c r="K2041" s="126"/>
      <c r="L2041" s="126"/>
    </row>
    <row r="2042" spans="1:12" x14ac:dyDescent="0.3">
      <c r="A2042" s="126"/>
      <c r="B2042" s="126"/>
      <c r="C2042" s="126"/>
      <c r="D2042" s="126"/>
      <c r="E2042" s="126"/>
      <c r="F2042" s="126"/>
      <c r="G2042" s="126"/>
      <c r="H2042" s="126"/>
      <c r="I2042" s="126"/>
      <c r="J2042" s="126"/>
      <c r="K2042" s="126"/>
      <c r="L2042" s="126"/>
    </row>
    <row r="2043" spans="1:12" x14ac:dyDescent="0.3">
      <c r="A2043" s="126"/>
      <c r="B2043" s="126"/>
      <c r="C2043" s="126"/>
      <c r="D2043" s="126"/>
      <c r="E2043" s="126"/>
      <c r="F2043" s="126"/>
      <c r="G2043" s="126"/>
      <c r="H2043" s="126"/>
      <c r="I2043" s="126"/>
      <c r="J2043" s="126"/>
      <c r="K2043" s="126"/>
      <c r="L2043" s="126"/>
    </row>
    <row r="2044" spans="1:12" x14ac:dyDescent="0.3">
      <c r="A2044" s="126"/>
      <c r="B2044" s="126"/>
      <c r="C2044" s="126"/>
      <c r="D2044" s="126"/>
      <c r="E2044" s="126"/>
      <c r="F2044" s="126"/>
      <c r="G2044" s="126"/>
      <c r="H2044" s="126"/>
      <c r="I2044" s="126"/>
      <c r="J2044" s="126"/>
      <c r="K2044" s="126"/>
      <c r="L2044" s="126"/>
    </row>
    <row r="2045" spans="1:12" x14ac:dyDescent="0.3">
      <c r="A2045" s="126"/>
      <c r="B2045" s="126"/>
      <c r="C2045" s="126"/>
      <c r="D2045" s="126"/>
      <c r="E2045" s="126"/>
      <c r="F2045" s="126"/>
      <c r="G2045" s="126"/>
      <c r="H2045" s="126"/>
      <c r="I2045" s="126"/>
      <c r="J2045" s="126"/>
      <c r="K2045" s="126"/>
      <c r="L2045" s="126"/>
    </row>
    <row r="2046" spans="1:12" x14ac:dyDescent="0.3">
      <c r="A2046" s="126"/>
      <c r="B2046" s="126"/>
      <c r="C2046" s="126"/>
      <c r="D2046" s="126"/>
      <c r="E2046" s="126"/>
      <c r="F2046" s="126"/>
      <c r="G2046" s="126"/>
      <c r="H2046" s="126"/>
      <c r="I2046" s="126"/>
      <c r="J2046" s="126"/>
      <c r="K2046" s="126"/>
      <c r="L2046" s="126"/>
    </row>
    <row r="2047" spans="1:12" x14ac:dyDescent="0.3">
      <c r="A2047" s="126"/>
      <c r="B2047" s="126"/>
      <c r="C2047" s="126"/>
      <c r="D2047" s="126"/>
      <c r="E2047" s="126"/>
      <c r="F2047" s="126"/>
      <c r="G2047" s="126"/>
      <c r="H2047" s="126"/>
      <c r="I2047" s="126"/>
      <c r="J2047" s="126"/>
      <c r="K2047" s="126"/>
      <c r="L2047" s="126"/>
    </row>
    <row r="2048" spans="1:12" x14ac:dyDescent="0.3">
      <c r="A2048" s="126"/>
      <c r="B2048" s="126"/>
      <c r="C2048" s="126"/>
      <c r="D2048" s="126"/>
      <c r="E2048" s="126"/>
      <c r="F2048" s="126"/>
      <c r="G2048" s="126"/>
      <c r="H2048" s="126"/>
      <c r="I2048" s="126"/>
      <c r="J2048" s="126"/>
      <c r="K2048" s="126"/>
      <c r="L2048" s="126"/>
    </row>
    <row r="2049" spans="1:12" x14ac:dyDescent="0.3">
      <c r="A2049" s="126"/>
      <c r="B2049" s="126"/>
      <c r="C2049" s="126"/>
      <c r="D2049" s="126"/>
      <c r="E2049" s="126"/>
      <c r="F2049" s="126"/>
      <c r="G2049" s="126"/>
      <c r="H2049" s="126"/>
      <c r="I2049" s="126"/>
      <c r="J2049" s="126"/>
      <c r="K2049" s="126"/>
      <c r="L2049" s="126"/>
    </row>
    <row r="2050" spans="1:12" x14ac:dyDescent="0.3">
      <c r="A2050" s="126"/>
      <c r="B2050" s="126"/>
      <c r="C2050" s="126"/>
      <c r="D2050" s="126"/>
      <c r="E2050" s="126"/>
      <c r="F2050" s="126"/>
      <c r="G2050" s="126"/>
      <c r="H2050" s="126"/>
      <c r="I2050" s="126"/>
      <c r="J2050" s="126"/>
      <c r="K2050" s="126"/>
      <c r="L2050" s="126"/>
    </row>
    <row r="2051" spans="1:12" x14ac:dyDescent="0.3">
      <c r="A2051" s="126"/>
      <c r="B2051" s="126"/>
      <c r="C2051" s="126"/>
      <c r="D2051" s="126"/>
      <c r="E2051" s="126"/>
      <c r="F2051" s="126"/>
      <c r="G2051" s="126"/>
      <c r="H2051" s="126"/>
      <c r="I2051" s="126"/>
      <c r="J2051" s="126"/>
      <c r="K2051" s="126"/>
      <c r="L2051" s="126"/>
    </row>
    <row r="2052" spans="1:12" x14ac:dyDescent="0.3">
      <c r="A2052" s="126"/>
      <c r="B2052" s="126"/>
      <c r="C2052" s="126"/>
      <c r="D2052" s="126"/>
      <c r="E2052" s="126"/>
      <c r="F2052" s="126"/>
      <c r="G2052" s="126"/>
      <c r="H2052" s="126"/>
      <c r="I2052" s="126"/>
      <c r="J2052" s="126"/>
      <c r="K2052" s="126"/>
      <c r="L2052" s="126"/>
    </row>
    <row r="2053" spans="1:12" x14ac:dyDescent="0.3">
      <c r="A2053" s="126"/>
      <c r="B2053" s="126"/>
      <c r="C2053" s="126"/>
      <c r="D2053" s="126"/>
      <c r="E2053" s="126"/>
      <c r="F2053" s="126"/>
      <c r="G2053" s="126"/>
      <c r="H2053" s="126"/>
      <c r="I2053" s="126"/>
      <c r="J2053" s="126"/>
      <c r="K2053" s="126"/>
      <c r="L2053" s="126"/>
    </row>
    <row r="2054" spans="1:12" x14ac:dyDescent="0.3">
      <c r="A2054" s="126"/>
      <c r="B2054" s="126"/>
      <c r="C2054" s="126"/>
      <c r="D2054" s="126"/>
      <c r="E2054" s="126"/>
      <c r="F2054" s="126"/>
      <c r="G2054" s="126"/>
      <c r="H2054" s="126"/>
      <c r="I2054" s="126"/>
      <c r="J2054" s="126"/>
      <c r="K2054" s="126"/>
      <c r="L2054" s="126"/>
    </row>
    <row r="2055" spans="1:12" x14ac:dyDescent="0.3">
      <c r="A2055" s="126"/>
      <c r="B2055" s="126"/>
      <c r="C2055" s="126"/>
      <c r="D2055" s="126"/>
      <c r="E2055" s="126"/>
      <c r="F2055" s="126"/>
      <c r="G2055" s="126"/>
      <c r="H2055" s="126"/>
      <c r="I2055" s="126"/>
      <c r="J2055" s="126"/>
      <c r="K2055" s="126"/>
      <c r="L2055" s="126"/>
    </row>
    <row r="2056" spans="1:12" x14ac:dyDescent="0.3">
      <c r="A2056" s="126"/>
      <c r="B2056" s="126"/>
      <c r="C2056" s="126"/>
      <c r="D2056" s="126"/>
      <c r="E2056" s="126"/>
      <c r="F2056" s="126"/>
      <c r="G2056" s="126"/>
      <c r="H2056" s="126"/>
      <c r="I2056" s="126"/>
      <c r="J2056" s="126"/>
      <c r="K2056" s="126"/>
      <c r="L2056" s="126"/>
    </row>
    <row r="2057" spans="1:12" x14ac:dyDescent="0.3">
      <c r="A2057" s="126"/>
      <c r="B2057" s="126"/>
      <c r="C2057" s="126"/>
      <c r="D2057" s="126"/>
      <c r="E2057" s="126"/>
      <c r="F2057" s="126"/>
      <c r="G2057" s="126"/>
      <c r="H2057" s="126"/>
      <c r="I2057" s="126"/>
      <c r="J2057" s="126"/>
      <c r="K2057" s="126"/>
      <c r="L2057" s="126"/>
    </row>
    <row r="2058" spans="1:12" x14ac:dyDescent="0.3">
      <c r="A2058" s="126"/>
      <c r="B2058" s="126"/>
      <c r="C2058" s="126"/>
      <c r="D2058" s="126"/>
      <c r="E2058" s="126"/>
      <c r="F2058" s="126"/>
      <c r="G2058" s="126"/>
      <c r="H2058" s="126"/>
      <c r="I2058" s="126"/>
      <c r="J2058" s="126"/>
      <c r="K2058" s="126"/>
      <c r="L2058" s="126"/>
    </row>
    <row r="2059" spans="1:12" x14ac:dyDescent="0.3">
      <c r="A2059" s="126"/>
      <c r="B2059" s="126"/>
      <c r="C2059" s="126"/>
      <c r="D2059" s="126"/>
      <c r="E2059" s="126"/>
      <c r="F2059" s="126"/>
      <c r="G2059" s="126"/>
      <c r="H2059" s="126"/>
      <c r="I2059" s="126"/>
      <c r="J2059" s="126"/>
      <c r="K2059" s="126"/>
      <c r="L2059" s="126"/>
    </row>
    <row r="2060" spans="1:12" x14ac:dyDescent="0.3">
      <c r="A2060" s="126"/>
      <c r="B2060" s="126"/>
      <c r="C2060" s="126"/>
      <c r="D2060" s="126"/>
      <c r="E2060" s="126"/>
      <c r="F2060" s="126"/>
      <c r="G2060" s="126"/>
      <c r="H2060" s="126"/>
      <c r="I2060" s="126"/>
      <c r="J2060" s="126"/>
      <c r="K2060" s="126"/>
      <c r="L2060" s="126"/>
    </row>
    <row r="2061" spans="1:12" x14ac:dyDescent="0.3">
      <c r="A2061" s="126"/>
      <c r="B2061" s="126"/>
      <c r="C2061" s="126"/>
      <c r="D2061" s="126"/>
      <c r="E2061" s="126"/>
      <c r="F2061" s="126"/>
      <c r="G2061" s="126"/>
      <c r="H2061" s="126"/>
      <c r="I2061" s="126"/>
      <c r="J2061" s="126"/>
      <c r="K2061" s="126"/>
      <c r="L2061" s="126"/>
    </row>
    <row r="2062" spans="1:12" x14ac:dyDescent="0.3">
      <c r="A2062" s="126"/>
      <c r="B2062" s="126"/>
      <c r="C2062" s="126"/>
      <c r="D2062" s="126"/>
      <c r="E2062" s="126"/>
      <c r="F2062" s="126"/>
      <c r="G2062" s="126"/>
      <c r="H2062" s="126"/>
      <c r="I2062" s="126"/>
      <c r="J2062" s="126"/>
      <c r="K2062" s="126"/>
      <c r="L2062" s="126"/>
    </row>
    <row r="2063" spans="1:12" x14ac:dyDescent="0.3">
      <c r="A2063" s="126"/>
      <c r="B2063" s="126"/>
      <c r="C2063" s="126"/>
      <c r="D2063" s="126"/>
      <c r="E2063" s="126"/>
      <c r="F2063" s="126"/>
      <c r="G2063" s="126"/>
      <c r="H2063" s="126"/>
      <c r="I2063" s="126"/>
      <c r="J2063" s="126"/>
      <c r="K2063" s="126"/>
      <c r="L2063" s="126"/>
    </row>
    <row r="2064" spans="1:12" x14ac:dyDescent="0.3">
      <c r="A2064" s="126"/>
      <c r="B2064" s="126"/>
      <c r="C2064" s="126"/>
      <c r="D2064" s="126"/>
      <c r="E2064" s="126"/>
      <c r="F2064" s="126"/>
      <c r="G2064" s="126"/>
      <c r="H2064" s="126"/>
      <c r="I2064" s="126"/>
      <c r="J2064" s="126"/>
      <c r="K2064" s="126"/>
      <c r="L2064" s="126"/>
    </row>
    <row r="2065" spans="1:12" x14ac:dyDescent="0.3">
      <c r="A2065" s="126"/>
      <c r="B2065" s="126"/>
      <c r="C2065" s="126"/>
      <c r="D2065" s="126"/>
      <c r="E2065" s="126"/>
      <c r="F2065" s="126"/>
      <c r="G2065" s="126"/>
      <c r="H2065" s="126"/>
      <c r="I2065" s="126"/>
      <c r="J2065" s="126"/>
      <c r="K2065" s="126"/>
      <c r="L2065" s="126"/>
    </row>
    <row r="2066" spans="1:12" x14ac:dyDescent="0.3">
      <c r="A2066" s="126"/>
      <c r="B2066" s="126"/>
      <c r="C2066" s="126"/>
      <c r="D2066" s="126"/>
      <c r="E2066" s="126"/>
      <c r="F2066" s="126"/>
      <c r="G2066" s="126"/>
      <c r="H2066" s="126"/>
      <c r="I2066" s="126"/>
      <c r="J2066" s="126"/>
      <c r="K2066" s="126"/>
      <c r="L2066" s="126"/>
    </row>
    <row r="2067" spans="1:12" x14ac:dyDescent="0.3">
      <c r="A2067" s="126"/>
      <c r="B2067" s="126"/>
      <c r="C2067" s="126"/>
      <c r="D2067" s="126"/>
      <c r="E2067" s="126"/>
      <c r="F2067" s="126"/>
      <c r="G2067" s="126"/>
      <c r="H2067" s="126"/>
      <c r="I2067" s="126"/>
      <c r="J2067" s="126"/>
      <c r="K2067" s="126"/>
      <c r="L2067" s="126"/>
    </row>
    <row r="2068" spans="1:12" x14ac:dyDescent="0.3">
      <c r="A2068" s="126"/>
      <c r="B2068" s="126"/>
      <c r="C2068" s="126"/>
      <c r="D2068" s="126"/>
      <c r="E2068" s="126"/>
      <c r="F2068" s="126"/>
      <c r="G2068" s="126"/>
      <c r="H2068" s="126"/>
      <c r="I2068" s="126"/>
      <c r="J2068" s="126"/>
      <c r="K2068" s="126"/>
      <c r="L2068" s="126"/>
    </row>
    <row r="2069" spans="1:12" x14ac:dyDescent="0.3">
      <c r="A2069" s="126"/>
      <c r="B2069" s="126"/>
      <c r="C2069" s="126"/>
      <c r="D2069" s="126"/>
      <c r="E2069" s="126"/>
      <c r="F2069" s="126"/>
      <c r="G2069" s="126"/>
      <c r="H2069" s="126"/>
      <c r="I2069" s="126"/>
      <c r="J2069" s="126"/>
      <c r="K2069" s="126"/>
      <c r="L2069" s="126"/>
    </row>
    <row r="2070" spans="1:12" x14ac:dyDescent="0.3">
      <c r="A2070" s="126"/>
      <c r="B2070" s="126"/>
      <c r="C2070" s="126"/>
      <c r="D2070" s="126"/>
      <c r="E2070" s="126"/>
      <c r="F2070" s="126"/>
      <c r="G2070" s="126"/>
      <c r="H2070" s="126"/>
      <c r="I2070" s="126"/>
      <c r="J2070" s="126"/>
      <c r="K2070" s="126"/>
      <c r="L2070" s="126"/>
    </row>
    <row r="2071" spans="1:12" x14ac:dyDescent="0.3">
      <c r="A2071" s="126"/>
      <c r="B2071" s="126"/>
      <c r="C2071" s="126"/>
      <c r="D2071" s="126"/>
      <c r="E2071" s="126"/>
      <c r="F2071" s="126"/>
      <c r="G2071" s="126"/>
      <c r="H2071" s="126"/>
      <c r="I2071" s="126"/>
      <c r="J2071" s="126"/>
      <c r="K2071" s="126"/>
      <c r="L2071" s="126"/>
    </row>
    <row r="2072" spans="1:12" x14ac:dyDescent="0.3">
      <c r="A2072" s="126"/>
      <c r="B2072" s="126"/>
      <c r="C2072" s="126"/>
      <c r="D2072" s="126"/>
      <c r="E2072" s="126"/>
      <c r="F2072" s="126"/>
      <c r="G2072" s="126"/>
      <c r="H2072" s="126"/>
      <c r="I2072" s="126"/>
      <c r="J2072" s="126"/>
      <c r="K2072" s="126"/>
      <c r="L2072" s="126"/>
    </row>
    <row r="2073" spans="1:12" x14ac:dyDescent="0.3">
      <c r="A2073" s="126"/>
      <c r="B2073" s="126"/>
      <c r="C2073" s="126"/>
      <c r="D2073" s="126"/>
      <c r="E2073" s="126"/>
      <c r="F2073" s="126"/>
      <c r="G2073" s="126"/>
      <c r="H2073" s="126"/>
      <c r="I2073" s="126"/>
      <c r="J2073" s="126"/>
      <c r="K2073" s="126"/>
      <c r="L2073" s="126"/>
    </row>
    <row r="2074" spans="1:12" x14ac:dyDescent="0.3">
      <c r="A2074" s="126"/>
      <c r="B2074" s="126"/>
      <c r="C2074" s="126"/>
      <c r="D2074" s="126"/>
      <c r="E2074" s="126"/>
      <c r="F2074" s="126"/>
      <c r="G2074" s="126"/>
      <c r="H2074" s="126"/>
      <c r="I2074" s="126"/>
      <c r="J2074" s="126"/>
      <c r="K2074" s="126"/>
      <c r="L2074" s="126"/>
    </row>
    <row r="2075" spans="1:12" x14ac:dyDescent="0.3">
      <c r="A2075" s="126"/>
      <c r="B2075" s="126"/>
      <c r="C2075" s="126"/>
      <c r="D2075" s="126"/>
      <c r="E2075" s="126"/>
      <c r="F2075" s="126"/>
      <c r="G2075" s="126"/>
      <c r="H2075" s="126"/>
      <c r="I2075" s="126"/>
      <c r="J2075" s="126"/>
      <c r="K2075" s="126"/>
      <c r="L2075" s="126"/>
    </row>
    <row r="2076" spans="1:12" x14ac:dyDescent="0.3">
      <c r="A2076" s="126"/>
      <c r="B2076" s="126"/>
      <c r="C2076" s="126"/>
      <c r="D2076" s="126"/>
      <c r="E2076" s="126"/>
      <c r="F2076" s="126"/>
      <c r="G2076" s="126"/>
      <c r="H2076" s="126"/>
      <c r="I2076" s="126"/>
      <c r="J2076" s="126"/>
      <c r="K2076" s="126"/>
      <c r="L2076" s="126"/>
    </row>
    <row r="2077" spans="1:12" x14ac:dyDescent="0.3">
      <c r="A2077" s="126"/>
      <c r="B2077" s="126"/>
      <c r="C2077" s="126"/>
      <c r="D2077" s="126"/>
      <c r="E2077" s="126"/>
      <c r="F2077" s="126"/>
      <c r="G2077" s="126"/>
      <c r="H2077" s="126"/>
      <c r="I2077" s="126"/>
      <c r="J2077" s="126"/>
      <c r="K2077" s="126"/>
      <c r="L2077" s="126"/>
    </row>
    <row r="2078" spans="1:12" x14ac:dyDescent="0.3">
      <c r="A2078" s="126"/>
      <c r="B2078" s="126"/>
      <c r="C2078" s="126"/>
      <c r="D2078" s="126"/>
      <c r="E2078" s="126"/>
      <c r="F2078" s="126"/>
      <c r="G2078" s="126"/>
      <c r="H2078" s="126"/>
      <c r="I2078" s="126"/>
      <c r="J2078" s="126"/>
      <c r="K2078" s="126"/>
      <c r="L2078" s="126"/>
    </row>
    <row r="2079" spans="1:12" x14ac:dyDescent="0.3">
      <c r="A2079" s="126"/>
      <c r="B2079" s="126"/>
      <c r="C2079" s="126"/>
      <c r="D2079" s="126"/>
      <c r="E2079" s="126"/>
      <c r="F2079" s="126"/>
      <c r="G2079" s="126"/>
      <c r="H2079" s="126"/>
      <c r="I2079" s="126"/>
      <c r="J2079" s="126"/>
      <c r="K2079" s="126"/>
      <c r="L2079" s="126"/>
    </row>
    <row r="2080" spans="1:12" x14ac:dyDescent="0.3">
      <c r="A2080" s="126"/>
      <c r="B2080" s="126"/>
      <c r="C2080" s="126"/>
      <c r="D2080" s="126"/>
      <c r="E2080" s="126"/>
      <c r="F2080" s="126"/>
      <c r="G2080" s="126"/>
      <c r="H2080" s="126"/>
      <c r="I2080" s="126"/>
      <c r="J2080" s="126"/>
      <c r="K2080" s="126"/>
      <c r="L2080" s="126"/>
    </row>
    <row r="2081" spans="1:12" x14ac:dyDescent="0.3">
      <c r="A2081" s="126"/>
      <c r="B2081" s="126"/>
      <c r="C2081" s="126"/>
      <c r="D2081" s="126"/>
      <c r="E2081" s="126"/>
      <c r="F2081" s="126"/>
      <c r="G2081" s="126"/>
      <c r="H2081" s="126"/>
      <c r="I2081" s="126"/>
      <c r="J2081" s="126"/>
      <c r="K2081" s="126"/>
      <c r="L2081" s="126"/>
    </row>
    <row r="2082" spans="1:12" x14ac:dyDescent="0.3">
      <c r="A2082" s="126"/>
      <c r="B2082" s="126"/>
      <c r="C2082" s="126"/>
      <c r="D2082" s="126"/>
      <c r="E2082" s="126"/>
      <c r="F2082" s="126"/>
      <c r="G2082" s="126"/>
      <c r="H2082" s="126"/>
      <c r="I2082" s="126"/>
      <c r="J2082" s="126"/>
      <c r="K2082" s="126"/>
      <c r="L2082" s="126"/>
    </row>
    <row r="2083" spans="1:12" x14ac:dyDescent="0.3">
      <c r="A2083" s="126"/>
      <c r="B2083" s="126"/>
      <c r="C2083" s="126"/>
      <c r="D2083" s="126"/>
      <c r="E2083" s="126"/>
      <c r="F2083" s="126"/>
      <c r="G2083" s="126"/>
      <c r="H2083" s="126"/>
      <c r="I2083" s="126"/>
      <c r="J2083" s="126"/>
      <c r="K2083" s="126"/>
      <c r="L2083" s="126"/>
    </row>
    <row r="2084" spans="1:12" x14ac:dyDescent="0.3">
      <c r="A2084" s="126"/>
      <c r="B2084" s="126"/>
      <c r="C2084" s="126"/>
      <c r="D2084" s="126"/>
      <c r="E2084" s="126"/>
      <c r="F2084" s="126"/>
      <c r="G2084" s="126"/>
      <c r="H2084" s="126"/>
      <c r="I2084" s="126"/>
      <c r="J2084" s="126"/>
      <c r="K2084" s="126"/>
      <c r="L2084" s="126"/>
    </row>
    <row r="2085" spans="1:12" x14ac:dyDescent="0.3">
      <c r="A2085" s="126"/>
      <c r="B2085" s="126"/>
      <c r="C2085" s="126"/>
      <c r="D2085" s="126"/>
      <c r="E2085" s="126"/>
      <c r="F2085" s="126"/>
      <c r="G2085" s="126"/>
      <c r="H2085" s="126"/>
      <c r="I2085" s="126"/>
      <c r="J2085" s="126"/>
      <c r="K2085" s="126"/>
      <c r="L2085" s="126"/>
    </row>
    <row r="2086" spans="1:12" x14ac:dyDescent="0.3">
      <c r="A2086" s="126"/>
      <c r="B2086" s="126"/>
      <c r="C2086" s="126"/>
      <c r="D2086" s="126"/>
      <c r="E2086" s="126"/>
      <c r="F2086" s="126"/>
      <c r="G2086" s="126"/>
      <c r="H2086" s="126"/>
      <c r="I2086" s="126"/>
      <c r="J2086" s="126"/>
      <c r="K2086" s="126"/>
      <c r="L2086" s="126"/>
    </row>
    <row r="2087" spans="1:12" x14ac:dyDescent="0.3">
      <c r="A2087" s="126"/>
      <c r="B2087" s="126"/>
      <c r="C2087" s="126"/>
      <c r="D2087" s="126"/>
      <c r="E2087" s="126"/>
      <c r="F2087" s="126"/>
      <c r="G2087" s="126"/>
      <c r="H2087" s="126"/>
      <c r="I2087" s="126"/>
      <c r="J2087" s="126"/>
      <c r="K2087" s="126"/>
      <c r="L2087" s="126"/>
    </row>
    <row r="2088" spans="1:12" x14ac:dyDescent="0.3">
      <c r="A2088" s="126"/>
      <c r="B2088" s="126"/>
      <c r="C2088" s="126"/>
      <c r="D2088" s="126"/>
      <c r="E2088" s="126"/>
      <c r="F2088" s="126"/>
      <c r="G2088" s="126"/>
      <c r="H2088" s="126"/>
      <c r="I2088" s="126"/>
      <c r="J2088" s="126"/>
      <c r="K2088" s="126"/>
      <c r="L2088" s="126"/>
    </row>
    <row r="2089" spans="1:12" x14ac:dyDescent="0.3">
      <c r="A2089" s="126"/>
      <c r="B2089" s="126"/>
      <c r="C2089" s="126"/>
      <c r="D2089" s="126"/>
      <c r="E2089" s="126"/>
      <c r="F2089" s="126"/>
      <c r="G2089" s="126"/>
      <c r="H2089" s="126"/>
      <c r="I2089" s="126"/>
      <c r="J2089" s="126"/>
      <c r="K2089" s="126"/>
      <c r="L2089" s="126"/>
    </row>
    <row r="2090" spans="1:12" x14ac:dyDescent="0.3">
      <c r="A2090" s="126"/>
      <c r="B2090" s="126"/>
      <c r="C2090" s="126"/>
      <c r="D2090" s="126"/>
      <c r="E2090" s="126"/>
      <c r="F2090" s="126"/>
      <c r="G2090" s="126"/>
      <c r="H2090" s="126"/>
      <c r="I2090" s="126"/>
      <c r="J2090" s="126"/>
      <c r="K2090" s="126"/>
      <c r="L2090" s="126"/>
    </row>
    <row r="2091" spans="1:12" x14ac:dyDescent="0.3">
      <c r="A2091" s="126"/>
      <c r="B2091" s="126"/>
      <c r="C2091" s="126"/>
      <c r="D2091" s="126"/>
      <c r="E2091" s="126"/>
      <c r="F2091" s="126"/>
      <c r="G2091" s="126"/>
      <c r="H2091" s="126"/>
      <c r="I2091" s="126"/>
      <c r="J2091" s="126"/>
      <c r="K2091" s="126"/>
      <c r="L2091" s="126"/>
    </row>
    <row r="2092" spans="1:12" x14ac:dyDescent="0.3">
      <c r="A2092" s="126"/>
      <c r="B2092" s="126"/>
      <c r="C2092" s="126"/>
      <c r="D2092" s="126"/>
      <c r="E2092" s="126"/>
      <c r="F2092" s="126"/>
      <c r="G2092" s="126"/>
      <c r="H2092" s="126"/>
      <c r="I2092" s="126"/>
      <c r="J2092" s="126"/>
      <c r="K2092" s="126"/>
      <c r="L2092" s="126"/>
    </row>
    <row r="2093" spans="1:12" x14ac:dyDescent="0.3">
      <c r="A2093" s="126"/>
      <c r="B2093" s="126"/>
      <c r="C2093" s="126"/>
      <c r="D2093" s="126"/>
      <c r="E2093" s="126"/>
      <c r="F2093" s="126"/>
      <c r="G2093" s="126"/>
      <c r="H2093" s="126"/>
      <c r="I2093" s="126"/>
      <c r="J2093" s="126"/>
      <c r="K2093" s="126"/>
      <c r="L2093" s="126"/>
    </row>
    <row r="2094" spans="1:12" x14ac:dyDescent="0.3">
      <c r="A2094" s="126"/>
      <c r="B2094" s="126"/>
      <c r="C2094" s="126"/>
      <c r="D2094" s="126"/>
      <c r="E2094" s="126"/>
      <c r="F2094" s="126"/>
      <c r="G2094" s="126"/>
      <c r="H2094" s="126"/>
      <c r="I2094" s="126"/>
      <c r="J2094" s="126"/>
      <c r="K2094" s="126"/>
      <c r="L2094" s="126"/>
    </row>
    <row r="2095" spans="1:12" x14ac:dyDescent="0.3">
      <c r="A2095" s="126"/>
      <c r="B2095" s="126"/>
      <c r="C2095" s="126"/>
      <c r="D2095" s="126"/>
      <c r="E2095" s="126"/>
      <c r="F2095" s="126"/>
      <c r="G2095" s="126"/>
      <c r="H2095" s="126"/>
      <c r="I2095" s="126"/>
      <c r="J2095" s="126"/>
      <c r="K2095" s="126"/>
      <c r="L2095" s="126"/>
    </row>
    <row r="2096" spans="1:12" x14ac:dyDescent="0.3">
      <c r="A2096" s="126"/>
      <c r="B2096" s="126"/>
      <c r="C2096" s="126"/>
      <c r="D2096" s="126"/>
      <c r="E2096" s="126"/>
      <c r="F2096" s="126"/>
      <c r="G2096" s="126"/>
      <c r="H2096" s="126"/>
      <c r="I2096" s="126"/>
      <c r="J2096" s="126"/>
      <c r="K2096" s="126"/>
      <c r="L2096" s="126"/>
    </row>
    <row r="2097" spans="1:12" x14ac:dyDescent="0.3">
      <c r="A2097" s="126"/>
      <c r="B2097" s="126"/>
      <c r="C2097" s="126"/>
      <c r="D2097" s="126"/>
      <c r="E2097" s="126"/>
      <c r="F2097" s="126"/>
      <c r="G2097" s="126"/>
      <c r="H2097" s="126"/>
      <c r="I2097" s="126"/>
      <c r="J2097" s="126"/>
      <c r="K2097" s="126"/>
      <c r="L2097" s="126"/>
    </row>
    <row r="2098" spans="1:12" x14ac:dyDescent="0.3">
      <c r="A2098" s="126"/>
      <c r="B2098" s="126"/>
      <c r="C2098" s="126"/>
      <c r="D2098" s="126"/>
      <c r="E2098" s="126"/>
      <c r="F2098" s="126"/>
      <c r="G2098" s="126"/>
      <c r="H2098" s="126"/>
      <c r="I2098" s="126"/>
      <c r="J2098" s="126"/>
      <c r="K2098" s="126"/>
      <c r="L2098" s="126"/>
    </row>
    <row r="2099" spans="1:12" x14ac:dyDescent="0.3">
      <c r="A2099" s="126"/>
      <c r="B2099" s="126"/>
      <c r="C2099" s="126"/>
      <c r="D2099" s="126"/>
      <c r="E2099" s="126"/>
      <c r="F2099" s="126"/>
      <c r="G2099" s="126"/>
      <c r="H2099" s="126"/>
      <c r="I2099" s="126"/>
      <c r="J2099" s="126"/>
      <c r="K2099" s="126"/>
      <c r="L2099" s="126"/>
    </row>
    <row r="2100" spans="1:12" x14ac:dyDescent="0.3">
      <c r="A2100" s="126"/>
      <c r="B2100" s="126"/>
      <c r="C2100" s="126"/>
      <c r="D2100" s="126"/>
      <c r="E2100" s="126"/>
      <c r="F2100" s="126"/>
      <c r="G2100" s="126"/>
      <c r="H2100" s="126"/>
      <c r="I2100" s="126"/>
      <c r="J2100" s="126"/>
      <c r="K2100" s="126"/>
      <c r="L2100" s="126"/>
    </row>
    <row r="2101" spans="1:12" x14ac:dyDescent="0.3">
      <c r="A2101" s="126"/>
      <c r="B2101" s="126"/>
      <c r="C2101" s="126"/>
      <c r="D2101" s="126"/>
      <c r="E2101" s="126"/>
      <c r="F2101" s="126"/>
      <c r="G2101" s="126"/>
      <c r="H2101" s="126"/>
      <c r="I2101" s="126"/>
      <c r="J2101" s="126"/>
      <c r="K2101" s="126"/>
      <c r="L2101" s="126"/>
    </row>
    <row r="2102" spans="1:12" x14ac:dyDescent="0.3">
      <c r="A2102" s="126"/>
      <c r="B2102" s="126"/>
      <c r="C2102" s="126"/>
      <c r="D2102" s="126"/>
      <c r="E2102" s="126"/>
      <c r="F2102" s="126"/>
      <c r="G2102" s="126"/>
      <c r="H2102" s="126"/>
      <c r="I2102" s="126"/>
      <c r="J2102" s="126"/>
      <c r="K2102" s="126"/>
      <c r="L2102" s="126"/>
    </row>
    <row r="2103" spans="1:12" x14ac:dyDescent="0.3">
      <c r="A2103" s="126"/>
      <c r="B2103" s="126"/>
      <c r="C2103" s="126"/>
      <c r="D2103" s="126"/>
      <c r="E2103" s="126"/>
      <c r="F2103" s="126"/>
      <c r="G2103" s="126"/>
      <c r="H2103" s="126"/>
      <c r="I2103" s="126"/>
      <c r="J2103" s="126"/>
      <c r="K2103" s="126"/>
      <c r="L2103" s="126"/>
    </row>
    <row r="2104" spans="1:12" x14ac:dyDescent="0.3">
      <c r="A2104" s="126"/>
      <c r="B2104" s="126"/>
      <c r="C2104" s="126"/>
      <c r="D2104" s="126"/>
      <c r="E2104" s="126"/>
      <c r="F2104" s="126"/>
      <c r="G2104" s="126"/>
      <c r="H2104" s="126"/>
      <c r="I2104" s="126"/>
      <c r="J2104" s="126"/>
      <c r="K2104" s="126"/>
      <c r="L2104" s="126"/>
    </row>
    <row r="2105" spans="1:12" x14ac:dyDescent="0.3">
      <c r="A2105" s="126"/>
      <c r="B2105" s="126"/>
      <c r="C2105" s="126"/>
      <c r="D2105" s="126"/>
      <c r="E2105" s="126"/>
      <c r="F2105" s="126"/>
      <c r="G2105" s="126"/>
      <c r="H2105" s="126"/>
      <c r="I2105" s="126"/>
      <c r="J2105" s="126"/>
      <c r="K2105" s="126"/>
      <c r="L2105" s="126"/>
    </row>
    <row r="2106" spans="1:12" x14ac:dyDescent="0.3">
      <c r="A2106" s="126"/>
      <c r="B2106" s="126"/>
      <c r="C2106" s="126"/>
      <c r="D2106" s="126"/>
      <c r="E2106" s="126"/>
      <c r="F2106" s="126"/>
      <c r="G2106" s="126"/>
      <c r="H2106" s="126"/>
      <c r="I2106" s="126"/>
      <c r="J2106" s="126"/>
      <c r="K2106" s="126"/>
      <c r="L2106" s="126"/>
    </row>
    <row r="2107" spans="1:12" x14ac:dyDescent="0.3">
      <c r="A2107" s="126"/>
      <c r="B2107" s="126"/>
      <c r="C2107" s="126"/>
      <c r="D2107" s="126"/>
      <c r="E2107" s="126"/>
      <c r="F2107" s="126"/>
      <c r="G2107" s="126"/>
      <c r="H2107" s="126"/>
      <c r="I2107" s="126"/>
      <c r="J2107" s="126"/>
      <c r="K2107" s="126"/>
      <c r="L2107" s="126"/>
    </row>
    <row r="2108" spans="1:12" x14ac:dyDescent="0.3">
      <c r="A2108" s="126"/>
      <c r="B2108" s="126"/>
      <c r="C2108" s="126"/>
      <c r="D2108" s="126"/>
      <c r="E2108" s="126"/>
      <c r="F2108" s="126"/>
      <c r="G2108" s="126"/>
      <c r="H2108" s="126"/>
      <c r="I2108" s="126"/>
      <c r="J2108" s="126"/>
      <c r="K2108" s="126"/>
      <c r="L2108" s="126"/>
    </row>
    <row r="2109" spans="1:12" x14ac:dyDescent="0.3">
      <c r="A2109" s="126"/>
      <c r="B2109" s="126"/>
      <c r="C2109" s="126"/>
      <c r="D2109" s="126"/>
      <c r="E2109" s="126"/>
      <c r="F2109" s="126"/>
      <c r="G2109" s="126"/>
      <c r="H2109" s="126"/>
      <c r="I2109" s="126"/>
      <c r="J2109" s="126"/>
      <c r="K2109" s="126"/>
      <c r="L2109" s="126"/>
    </row>
    <row r="2110" spans="1:12" x14ac:dyDescent="0.3">
      <c r="A2110" s="126"/>
      <c r="B2110" s="126"/>
      <c r="C2110" s="126"/>
      <c r="D2110" s="126"/>
      <c r="E2110" s="126"/>
      <c r="F2110" s="126"/>
      <c r="G2110" s="126"/>
      <c r="H2110" s="126"/>
      <c r="I2110" s="126"/>
      <c r="J2110" s="126"/>
      <c r="K2110" s="126"/>
      <c r="L2110" s="126"/>
    </row>
    <row r="2111" spans="1:12" x14ac:dyDescent="0.3">
      <c r="A2111" s="126"/>
      <c r="B2111" s="126"/>
      <c r="C2111" s="126"/>
      <c r="D2111" s="126"/>
      <c r="E2111" s="126"/>
      <c r="F2111" s="126"/>
      <c r="G2111" s="126"/>
      <c r="H2111" s="126"/>
      <c r="I2111" s="126"/>
      <c r="J2111" s="126"/>
      <c r="K2111" s="126"/>
      <c r="L2111" s="126"/>
    </row>
    <row r="2112" spans="1:12" x14ac:dyDescent="0.3">
      <c r="A2112" s="126"/>
      <c r="B2112" s="126"/>
      <c r="C2112" s="126"/>
      <c r="D2112" s="126"/>
      <c r="E2112" s="126"/>
      <c r="F2112" s="126"/>
      <c r="G2112" s="126"/>
      <c r="H2112" s="126"/>
      <c r="I2112" s="126"/>
      <c r="J2112" s="126"/>
      <c r="K2112" s="126"/>
      <c r="L2112" s="126"/>
    </row>
    <row r="2113" spans="1:12" x14ac:dyDescent="0.3">
      <c r="A2113" s="126"/>
      <c r="B2113" s="126"/>
      <c r="C2113" s="126"/>
      <c r="D2113" s="126"/>
      <c r="E2113" s="126"/>
      <c r="F2113" s="126"/>
      <c r="G2113" s="126"/>
      <c r="H2113" s="126"/>
      <c r="I2113" s="126"/>
      <c r="J2113" s="126"/>
      <c r="K2113" s="126"/>
      <c r="L2113" s="126"/>
    </row>
    <row r="2114" spans="1:12" x14ac:dyDescent="0.3">
      <c r="A2114" s="126"/>
      <c r="B2114" s="126"/>
      <c r="C2114" s="126"/>
      <c r="D2114" s="126"/>
      <c r="E2114" s="126"/>
      <c r="F2114" s="126"/>
      <c r="G2114" s="126"/>
      <c r="H2114" s="126"/>
      <c r="I2114" s="126"/>
      <c r="J2114" s="126"/>
      <c r="K2114" s="126"/>
      <c r="L2114" s="126"/>
    </row>
    <row r="2115" spans="1:12" x14ac:dyDescent="0.3">
      <c r="A2115" s="126"/>
      <c r="B2115" s="126"/>
      <c r="C2115" s="126"/>
      <c r="D2115" s="126"/>
      <c r="E2115" s="126"/>
      <c r="F2115" s="126"/>
      <c r="G2115" s="126"/>
      <c r="H2115" s="126"/>
      <c r="I2115" s="126"/>
      <c r="J2115" s="126"/>
      <c r="K2115" s="126"/>
      <c r="L2115" s="126"/>
    </row>
    <row r="2116" spans="1:12" x14ac:dyDescent="0.3">
      <c r="A2116" s="126"/>
      <c r="B2116" s="126"/>
      <c r="C2116" s="126"/>
      <c r="D2116" s="126"/>
      <c r="E2116" s="126"/>
      <c r="F2116" s="126"/>
      <c r="G2116" s="126"/>
      <c r="H2116" s="126"/>
      <c r="I2116" s="126"/>
      <c r="J2116" s="126"/>
      <c r="K2116" s="126"/>
      <c r="L2116" s="126"/>
    </row>
    <row r="2117" spans="1:12" x14ac:dyDescent="0.3">
      <c r="A2117" s="126"/>
      <c r="B2117" s="126"/>
      <c r="C2117" s="126"/>
      <c r="D2117" s="126"/>
      <c r="E2117" s="126"/>
      <c r="F2117" s="126"/>
      <c r="G2117" s="126"/>
      <c r="H2117" s="126"/>
      <c r="I2117" s="126"/>
      <c r="J2117" s="126"/>
      <c r="K2117" s="126"/>
      <c r="L2117" s="126"/>
    </row>
    <row r="2118" spans="1:12" x14ac:dyDescent="0.3">
      <c r="A2118" s="126"/>
      <c r="B2118" s="126"/>
      <c r="C2118" s="126"/>
      <c r="D2118" s="126"/>
      <c r="E2118" s="126"/>
      <c r="F2118" s="126"/>
      <c r="G2118" s="126"/>
      <c r="H2118" s="126"/>
      <c r="I2118" s="126"/>
      <c r="J2118" s="126"/>
      <c r="K2118" s="126"/>
      <c r="L2118" s="126"/>
    </row>
    <row r="2119" spans="1:12" x14ac:dyDescent="0.3">
      <c r="A2119" s="126"/>
      <c r="B2119" s="126"/>
      <c r="C2119" s="126"/>
      <c r="D2119" s="126"/>
      <c r="E2119" s="126"/>
      <c r="F2119" s="126"/>
      <c r="G2119" s="126"/>
      <c r="H2119" s="126"/>
      <c r="I2119" s="126"/>
      <c r="J2119" s="126"/>
      <c r="K2119" s="126"/>
      <c r="L2119" s="126"/>
    </row>
    <row r="2120" spans="1:12" x14ac:dyDescent="0.3">
      <c r="A2120" s="126"/>
      <c r="B2120" s="126"/>
      <c r="C2120" s="126"/>
      <c r="D2120" s="126"/>
      <c r="E2120" s="126"/>
      <c r="F2120" s="126"/>
      <c r="G2120" s="126"/>
      <c r="H2120" s="126"/>
      <c r="I2120" s="126"/>
      <c r="J2120" s="126"/>
      <c r="K2120" s="126"/>
      <c r="L2120" s="126"/>
    </row>
    <row r="2121" spans="1:12" x14ac:dyDescent="0.3">
      <c r="A2121" s="126"/>
      <c r="B2121" s="126"/>
      <c r="C2121" s="126"/>
      <c r="D2121" s="126"/>
      <c r="E2121" s="126"/>
      <c r="F2121" s="126"/>
      <c r="G2121" s="126"/>
      <c r="H2121" s="126"/>
      <c r="I2121" s="126"/>
      <c r="J2121" s="126"/>
      <c r="K2121" s="126"/>
      <c r="L2121" s="126"/>
    </row>
    <row r="2122" spans="1:12" x14ac:dyDescent="0.3">
      <c r="A2122" s="126"/>
      <c r="B2122" s="126"/>
      <c r="C2122" s="126"/>
      <c r="D2122" s="126"/>
      <c r="E2122" s="126"/>
      <c r="F2122" s="126"/>
      <c r="G2122" s="126"/>
      <c r="H2122" s="126"/>
      <c r="I2122" s="126"/>
      <c r="J2122" s="126"/>
      <c r="K2122" s="126"/>
      <c r="L2122" s="126"/>
    </row>
    <row r="2123" spans="1:12" x14ac:dyDescent="0.3">
      <c r="A2123" s="126"/>
      <c r="B2123" s="126"/>
      <c r="C2123" s="126"/>
      <c r="D2123" s="126"/>
      <c r="E2123" s="126"/>
      <c r="F2123" s="126"/>
      <c r="G2123" s="126"/>
      <c r="H2123" s="126"/>
      <c r="I2123" s="126"/>
      <c r="J2123" s="126"/>
      <c r="K2123" s="126"/>
      <c r="L2123" s="126"/>
    </row>
    <row r="2124" spans="1:12" x14ac:dyDescent="0.3">
      <c r="A2124" s="126"/>
      <c r="B2124" s="126"/>
      <c r="C2124" s="126"/>
      <c r="D2124" s="126"/>
      <c r="E2124" s="126"/>
      <c r="F2124" s="126"/>
      <c r="G2124" s="126"/>
      <c r="H2124" s="126"/>
      <c r="I2124" s="126"/>
      <c r="J2124" s="126"/>
      <c r="K2124" s="126"/>
      <c r="L2124" s="126"/>
    </row>
    <row r="2125" spans="1:12" x14ac:dyDescent="0.3">
      <c r="A2125" s="126"/>
      <c r="B2125" s="126"/>
      <c r="C2125" s="126"/>
      <c r="D2125" s="126"/>
      <c r="E2125" s="126"/>
      <c r="F2125" s="126"/>
      <c r="G2125" s="126"/>
      <c r="H2125" s="126"/>
      <c r="I2125" s="126"/>
      <c r="J2125" s="126"/>
      <c r="K2125" s="126"/>
      <c r="L2125" s="126"/>
    </row>
    <row r="2126" spans="1:12" x14ac:dyDescent="0.3">
      <c r="A2126" s="126"/>
      <c r="B2126" s="126"/>
      <c r="C2126" s="126"/>
      <c r="D2126" s="126"/>
      <c r="E2126" s="126"/>
      <c r="F2126" s="126"/>
      <c r="G2126" s="126"/>
      <c r="H2126" s="126"/>
      <c r="I2126" s="126"/>
      <c r="J2126" s="126"/>
      <c r="K2126" s="126"/>
      <c r="L2126" s="126"/>
    </row>
    <row r="2127" spans="1:12" x14ac:dyDescent="0.3">
      <c r="A2127" s="126"/>
      <c r="B2127" s="126"/>
      <c r="C2127" s="126"/>
      <c r="D2127" s="126"/>
      <c r="E2127" s="126"/>
      <c r="F2127" s="126"/>
      <c r="G2127" s="126"/>
      <c r="H2127" s="126"/>
      <c r="I2127" s="126"/>
      <c r="J2127" s="126"/>
      <c r="K2127" s="126"/>
      <c r="L2127" s="126"/>
    </row>
    <row r="2128" spans="1:12" x14ac:dyDescent="0.3">
      <c r="A2128" s="126"/>
      <c r="B2128" s="126"/>
      <c r="C2128" s="126"/>
      <c r="D2128" s="126"/>
      <c r="E2128" s="126"/>
      <c r="F2128" s="126"/>
      <c r="G2128" s="126"/>
      <c r="H2128" s="126"/>
      <c r="I2128" s="126"/>
      <c r="J2128" s="126"/>
      <c r="K2128" s="126"/>
      <c r="L2128" s="126"/>
    </row>
    <row r="2129" spans="1:12" x14ac:dyDescent="0.3">
      <c r="A2129" s="126"/>
      <c r="B2129" s="126"/>
      <c r="C2129" s="126"/>
      <c r="D2129" s="126"/>
      <c r="E2129" s="126"/>
      <c r="F2129" s="126"/>
      <c r="G2129" s="126"/>
      <c r="H2129" s="126"/>
      <c r="I2129" s="126"/>
      <c r="J2129" s="126"/>
      <c r="K2129" s="126"/>
      <c r="L2129" s="126"/>
    </row>
    <row r="2130" spans="1:12" x14ac:dyDescent="0.3">
      <c r="A2130" s="126"/>
      <c r="B2130" s="126"/>
      <c r="C2130" s="126"/>
      <c r="D2130" s="126"/>
      <c r="E2130" s="126"/>
      <c r="F2130" s="126"/>
      <c r="G2130" s="126"/>
      <c r="H2130" s="126"/>
      <c r="I2130" s="126"/>
      <c r="J2130" s="126"/>
      <c r="K2130" s="126"/>
      <c r="L2130" s="126"/>
    </row>
    <row r="2131" spans="1:12" x14ac:dyDescent="0.3">
      <c r="A2131" s="126"/>
      <c r="B2131" s="126"/>
      <c r="C2131" s="126"/>
      <c r="D2131" s="126"/>
      <c r="E2131" s="126"/>
      <c r="F2131" s="126"/>
      <c r="G2131" s="126"/>
      <c r="H2131" s="126"/>
      <c r="I2131" s="126"/>
      <c r="J2131" s="126"/>
      <c r="K2131" s="126"/>
      <c r="L2131" s="126"/>
    </row>
    <row r="2132" spans="1:12" x14ac:dyDescent="0.3">
      <c r="A2132" s="126"/>
      <c r="B2132" s="126"/>
      <c r="C2132" s="126"/>
      <c r="D2132" s="126"/>
      <c r="E2132" s="126"/>
      <c r="F2132" s="126"/>
      <c r="G2132" s="126"/>
      <c r="H2132" s="126"/>
      <c r="I2132" s="126"/>
      <c r="J2132" s="126"/>
      <c r="K2132" s="126"/>
      <c r="L2132" s="126"/>
    </row>
    <row r="2133" spans="1:12" x14ac:dyDescent="0.3">
      <c r="A2133" s="126"/>
      <c r="B2133" s="126"/>
      <c r="C2133" s="126"/>
      <c r="D2133" s="126"/>
      <c r="E2133" s="126"/>
      <c r="F2133" s="126"/>
      <c r="G2133" s="126"/>
      <c r="H2133" s="126"/>
      <c r="I2133" s="126"/>
      <c r="J2133" s="126"/>
      <c r="K2133" s="126"/>
      <c r="L2133" s="126"/>
    </row>
    <row r="2134" spans="1:12" x14ac:dyDescent="0.3">
      <c r="A2134" s="126"/>
      <c r="B2134" s="126"/>
      <c r="C2134" s="126"/>
      <c r="D2134" s="126"/>
      <c r="E2134" s="126"/>
      <c r="F2134" s="126"/>
      <c r="G2134" s="126"/>
      <c r="H2134" s="126"/>
      <c r="I2134" s="126"/>
      <c r="J2134" s="126"/>
      <c r="K2134" s="126"/>
      <c r="L2134" s="126"/>
    </row>
    <row r="2135" spans="1:12" x14ac:dyDescent="0.3">
      <c r="A2135" s="126"/>
      <c r="B2135" s="126"/>
      <c r="C2135" s="126"/>
      <c r="D2135" s="126"/>
      <c r="E2135" s="126"/>
      <c r="F2135" s="126"/>
      <c r="G2135" s="126"/>
      <c r="H2135" s="126"/>
      <c r="I2135" s="126"/>
      <c r="J2135" s="126"/>
      <c r="K2135" s="126"/>
      <c r="L2135" s="126"/>
    </row>
    <row r="2136" spans="1:12" x14ac:dyDescent="0.3">
      <c r="A2136" s="126"/>
      <c r="B2136" s="126"/>
      <c r="C2136" s="126"/>
      <c r="D2136" s="126"/>
      <c r="E2136" s="126"/>
      <c r="F2136" s="126"/>
      <c r="G2136" s="126"/>
      <c r="H2136" s="126"/>
      <c r="I2136" s="126"/>
      <c r="J2136" s="126"/>
      <c r="K2136" s="126"/>
      <c r="L2136" s="126"/>
    </row>
    <row r="2137" spans="1:12" x14ac:dyDescent="0.3">
      <c r="A2137" s="126"/>
      <c r="B2137" s="126"/>
      <c r="C2137" s="126"/>
      <c r="D2137" s="126"/>
      <c r="E2137" s="126"/>
      <c r="F2137" s="126"/>
      <c r="G2137" s="126"/>
      <c r="H2137" s="126"/>
      <c r="I2137" s="126"/>
      <c r="J2137" s="126"/>
      <c r="K2137" s="126"/>
      <c r="L2137" s="126"/>
    </row>
    <row r="2138" spans="1:12" x14ac:dyDescent="0.3">
      <c r="A2138" s="126"/>
      <c r="B2138" s="126"/>
      <c r="C2138" s="126"/>
      <c r="D2138" s="126"/>
      <c r="E2138" s="126"/>
      <c r="F2138" s="126"/>
      <c r="G2138" s="126"/>
      <c r="H2138" s="126"/>
      <c r="I2138" s="126"/>
      <c r="J2138" s="126"/>
      <c r="K2138" s="126"/>
      <c r="L2138" s="126"/>
    </row>
    <row r="2139" spans="1:12" x14ac:dyDescent="0.3">
      <c r="A2139" s="126"/>
      <c r="B2139" s="126"/>
      <c r="C2139" s="126"/>
      <c r="D2139" s="126"/>
      <c r="E2139" s="126"/>
      <c r="F2139" s="126"/>
      <c r="G2139" s="126"/>
      <c r="H2139" s="126"/>
      <c r="I2139" s="126"/>
      <c r="J2139" s="126"/>
      <c r="K2139" s="126"/>
      <c r="L2139" s="126"/>
    </row>
    <row r="2140" spans="1:12" x14ac:dyDescent="0.3">
      <c r="A2140" s="126"/>
      <c r="B2140" s="126"/>
      <c r="C2140" s="126"/>
      <c r="D2140" s="126"/>
      <c r="E2140" s="126"/>
      <c r="F2140" s="126"/>
      <c r="G2140" s="126"/>
      <c r="H2140" s="126"/>
      <c r="I2140" s="126"/>
      <c r="J2140" s="126"/>
      <c r="K2140" s="126"/>
      <c r="L2140" s="126"/>
    </row>
    <row r="2141" spans="1:12" x14ac:dyDescent="0.3">
      <c r="A2141" s="126"/>
      <c r="B2141" s="126"/>
      <c r="C2141" s="126"/>
      <c r="D2141" s="126"/>
      <c r="E2141" s="126"/>
      <c r="F2141" s="126"/>
      <c r="G2141" s="126"/>
      <c r="H2141" s="126"/>
      <c r="I2141" s="126"/>
      <c r="J2141" s="126"/>
      <c r="K2141" s="126"/>
      <c r="L2141" s="126"/>
    </row>
    <row r="2142" spans="1:12" x14ac:dyDescent="0.3">
      <c r="A2142" s="126"/>
      <c r="B2142" s="126"/>
      <c r="C2142" s="126"/>
      <c r="D2142" s="126"/>
      <c r="E2142" s="126"/>
      <c r="F2142" s="126"/>
      <c r="G2142" s="126"/>
      <c r="H2142" s="126"/>
      <c r="I2142" s="126"/>
      <c r="J2142" s="126"/>
      <c r="K2142" s="126"/>
      <c r="L2142" s="126"/>
    </row>
    <row r="2143" spans="1:12" x14ac:dyDescent="0.3">
      <c r="A2143" s="126"/>
      <c r="B2143" s="126"/>
      <c r="C2143" s="126"/>
      <c r="D2143" s="126"/>
      <c r="E2143" s="126"/>
      <c r="F2143" s="126"/>
      <c r="G2143" s="126"/>
      <c r="H2143" s="126"/>
      <c r="I2143" s="126"/>
      <c r="J2143" s="126"/>
      <c r="K2143" s="126"/>
      <c r="L2143" s="126"/>
    </row>
    <row r="2144" spans="1:12" x14ac:dyDescent="0.3">
      <c r="A2144" s="126"/>
      <c r="B2144" s="126"/>
      <c r="C2144" s="126"/>
      <c r="D2144" s="126"/>
      <c r="E2144" s="126"/>
      <c r="F2144" s="126"/>
      <c r="G2144" s="126"/>
      <c r="H2144" s="126"/>
      <c r="I2144" s="126"/>
      <c r="J2144" s="126"/>
      <c r="K2144" s="126"/>
      <c r="L2144" s="126"/>
    </row>
    <row r="2145" spans="1:12" x14ac:dyDescent="0.3">
      <c r="A2145" s="126"/>
      <c r="B2145" s="126"/>
      <c r="C2145" s="126"/>
      <c r="D2145" s="126"/>
      <c r="E2145" s="126"/>
      <c r="F2145" s="126"/>
      <c r="G2145" s="126"/>
      <c r="H2145" s="126"/>
      <c r="I2145" s="126"/>
      <c r="J2145" s="126"/>
      <c r="K2145" s="126"/>
      <c r="L2145" s="126"/>
    </row>
    <row r="2146" spans="1:12" x14ac:dyDescent="0.3">
      <c r="A2146" s="126"/>
      <c r="B2146" s="126"/>
      <c r="C2146" s="126"/>
      <c r="D2146" s="126"/>
      <c r="E2146" s="126"/>
      <c r="F2146" s="126"/>
      <c r="G2146" s="126"/>
      <c r="H2146" s="126"/>
      <c r="I2146" s="126"/>
      <c r="J2146" s="126"/>
      <c r="K2146" s="126"/>
      <c r="L2146" s="126"/>
    </row>
    <row r="2147" spans="1:12" x14ac:dyDescent="0.3">
      <c r="A2147" s="126"/>
      <c r="B2147" s="126"/>
      <c r="C2147" s="126"/>
      <c r="D2147" s="126"/>
      <c r="E2147" s="126"/>
      <c r="F2147" s="126"/>
      <c r="G2147" s="126"/>
      <c r="H2147" s="126"/>
      <c r="I2147" s="126"/>
      <c r="J2147" s="126"/>
      <c r="K2147" s="126"/>
      <c r="L2147" s="126"/>
    </row>
    <row r="2148" spans="1:12" x14ac:dyDescent="0.3">
      <c r="A2148" s="126"/>
      <c r="B2148" s="126"/>
      <c r="C2148" s="126"/>
      <c r="D2148" s="126"/>
      <c r="E2148" s="126"/>
      <c r="F2148" s="126"/>
      <c r="G2148" s="126"/>
      <c r="H2148" s="126"/>
      <c r="I2148" s="126"/>
      <c r="J2148" s="126"/>
      <c r="K2148" s="126"/>
      <c r="L2148" s="126"/>
    </row>
    <row r="2149" spans="1:12" x14ac:dyDescent="0.3">
      <c r="A2149" s="126"/>
      <c r="B2149" s="126"/>
      <c r="C2149" s="126"/>
      <c r="D2149" s="126"/>
      <c r="E2149" s="126"/>
      <c r="F2149" s="126"/>
      <c r="G2149" s="126"/>
      <c r="H2149" s="126"/>
      <c r="I2149" s="126"/>
      <c r="J2149" s="126"/>
      <c r="K2149" s="126"/>
      <c r="L2149" s="126"/>
    </row>
    <row r="2150" spans="1:12" x14ac:dyDescent="0.3">
      <c r="A2150" s="126"/>
      <c r="B2150" s="126"/>
      <c r="C2150" s="126"/>
      <c r="D2150" s="126"/>
      <c r="E2150" s="126"/>
      <c r="F2150" s="126"/>
      <c r="G2150" s="126"/>
      <c r="H2150" s="126"/>
      <c r="I2150" s="126"/>
      <c r="J2150" s="126"/>
      <c r="K2150" s="126"/>
      <c r="L2150" s="126"/>
    </row>
    <row r="2151" spans="1:12" x14ac:dyDescent="0.3">
      <c r="A2151" s="126"/>
      <c r="B2151" s="126"/>
      <c r="C2151" s="126"/>
      <c r="D2151" s="126"/>
      <c r="E2151" s="126"/>
      <c r="F2151" s="126"/>
      <c r="G2151" s="126"/>
      <c r="H2151" s="126"/>
      <c r="I2151" s="126"/>
      <c r="J2151" s="126"/>
      <c r="K2151" s="126"/>
      <c r="L2151" s="126"/>
    </row>
    <row r="2152" spans="1:12" x14ac:dyDescent="0.3">
      <c r="A2152" s="126"/>
      <c r="B2152" s="126"/>
      <c r="C2152" s="126"/>
      <c r="D2152" s="126"/>
      <c r="E2152" s="126"/>
      <c r="F2152" s="126"/>
      <c r="G2152" s="126"/>
      <c r="H2152" s="126"/>
      <c r="I2152" s="126"/>
      <c r="J2152" s="126"/>
      <c r="K2152" s="126"/>
      <c r="L2152" s="126"/>
    </row>
    <row r="2153" spans="1:12" x14ac:dyDescent="0.3">
      <c r="A2153" s="126"/>
      <c r="B2153" s="126"/>
      <c r="C2153" s="126"/>
      <c r="D2153" s="126"/>
      <c r="E2153" s="126"/>
      <c r="F2153" s="126"/>
      <c r="G2153" s="126"/>
      <c r="H2153" s="126"/>
      <c r="I2153" s="126"/>
      <c r="J2153" s="126"/>
      <c r="K2153" s="126"/>
      <c r="L2153" s="126"/>
    </row>
    <row r="2154" spans="1:12" x14ac:dyDescent="0.3">
      <c r="A2154" s="126"/>
      <c r="B2154" s="126"/>
      <c r="C2154" s="126"/>
      <c r="D2154" s="126"/>
      <c r="E2154" s="126"/>
      <c r="F2154" s="126"/>
      <c r="G2154" s="126"/>
      <c r="H2154" s="126"/>
      <c r="I2154" s="126"/>
      <c r="J2154" s="126"/>
      <c r="K2154" s="126"/>
      <c r="L2154" s="126"/>
    </row>
    <row r="2155" spans="1:12" x14ac:dyDescent="0.3">
      <c r="A2155" s="126"/>
      <c r="B2155" s="126"/>
      <c r="C2155" s="126"/>
      <c r="D2155" s="126"/>
      <c r="E2155" s="126"/>
      <c r="F2155" s="126"/>
      <c r="G2155" s="126"/>
      <c r="H2155" s="126"/>
      <c r="I2155" s="126"/>
      <c r="J2155" s="126"/>
      <c r="K2155" s="126"/>
      <c r="L2155" s="126"/>
    </row>
    <row r="2156" spans="1:12" x14ac:dyDescent="0.3">
      <c r="A2156" s="126"/>
      <c r="B2156" s="126"/>
      <c r="C2156" s="126"/>
      <c r="D2156" s="126"/>
      <c r="E2156" s="126"/>
      <c r="F2156" s="126"/>
      <c r="G2156" s="126"/>
      <c r="H2156" s="126"/>
      <c r="I2156" s="126"/>
      <c r="J2156" s="126"/>
      <c r="K2156" s="126"/>
      <c r="L2156" s="126"/>
    </row>
    <row r="2157" spans="1:12" x14ac:dyDescent="0.3">
      <c r="A2157" s="126"/>
      <c r="B2157" s="126"/>
      <c r="C2157" s="126"/>
      <c r="D2157" s="126"/>
      <c r="E2157" s="126"/>
      <c r="F2157" s="126"/>
      <c r="G2157" s="126"/>
      <c r="H2157" s="126"/>
      <c r="I2157" s="126"/>
      <c r="J2157" s="126"/>
      <c r="K2157" s="126"/>
      <c r="L2157" s="126"/>
    </row>
    <row r="2158" spans="1:12" x14ac:dyDescent="0.3">
      <c r="A2158" s="126"/>
      <c r="B2158" s="126"/>
      <c r="C2158" s="126"/>
      <c r="D2158" s="126"/>
      <c r="E2158" s="126"/>
      <c r="F2158" s="126"/>
      <c r="G2158" s="126"/>
      <c r="H2158" s="126"/>
      <c r="I2158" s="126"/>
      <c r="J2158" s="126"/>
      <c r="K2158" s="126"/>
      <c r="L2158" s="126"/>
    </row>
    <row r="2159" spans="1:12" x14ac:dyDescent="0.3">
      <c r="A2159" s="126"/>
      <c r="B2159" s="126"/>
      <c r="C2159" s="126"/>
      <c r="D2159" s="126"/>
      <c r="E2159" s="126"/>
      <c r="F2159" s="126"/>
      <c r="G2159" s="126"/>
      <c r="H2159" s="126"/>
      <c r="I2159" s="126"/>
      <c r="J2159" s="126"/>
      <c r="K2159" s="126"/>
      <c r="L2159" s="126"/>
    </row>
    <row r="2160" spans="1:12" x14ac:dyDescent="0.3">
      <c r="A2160" s="126"/>
      <c r="B2160" s="126"/>
      <c r="C2160" s="126"/>
      <c r="D2160" s="126"/>
      <c r="E2160" s="126"/>
      <c r="F2160" s="126"/>
      <c r="G2160" s="126"/>
      <c r="H2160" s="126"/>
      <c r="I2160" s="126"/>
      <c r="J2160" s="126"/>
      <c r="K2160" s="126"/>
      <c r="L2160" s="126"/>
    </row>
    <row r="2161" spans="1:12" x14ac:dyDescent="0.3">
      <c r="A2161" s="126"/>
      <c r="B2161" s="126"/>
      <c r="C2161" s="126"/>
      <c r="D2161" s="126"/>
      <c r="E2161" s="126"/>
      <c r="F2161" s="126"/>
      <c r="G2161" s="126"/>
      <c r="H2161" s="126"/>
      <c r="I2161" s="126"/>
      <c r="J2161" s="126"/>
      <c r="K2161" s="126"/>
      <c r="L2161" s="126"/>
    </row>
    <row r="2162" spans="1:12" x14ac:dyDescent="0.3">
      <c r="A2162" s="126"/>
      <c r="B2162" s="126"/>
      <c r="C2162" s="126"/>
      <c r="D2162" s="126"/>
      <c r="E2162" s="126"/>
      <c r="F2162" s="126"/>
      <c r="G2162" s="126"/>
      <c r="H2162" s="126"/>
      <c r="I2162" s="126"/>
      <c r="J2162" s="126"/>
      <c r="K2162" s="126"/>
      <c r="L2162" s="126"/>
    </row>
    <row r="2163" spans="1:12" x14ac:dyDescent="0.3">
      <c r="A2163" s="126"/>
      <c r="B2163" s="126"/>
      <c r="C2163" s="126"/>
      <c r="D2163" s="126"/>
      <c r="E2163" s="126"/>
      <c r="F2163" s="126"/>
      <c r="G2163" s="126"/>
      <c r="H2163" s="126"/>
      <c r="I2163" s="126"/>
      <c r="J2163" s="126"/>
      <c r="K2163" s="126"/>
      <c r="L2163" s="126"/>
    </row>
    <row r="2164" spans="1:12" x14ac:dyDescent="0.3">
      <c r="A2164" s="126"/>
      <c r="B2164" s="126"/>
      <c r="C2164" s="126"/>
      <c r="D2164" s="126"/>
      <c r="E2164" s="126"/>
      <c r="F2164" s="126"/>
      <c r="G2164" s="126"/>
      <c r="H2164" s="126"/>
      <c r="I2164" s="126"/>
      <c r="J2164" s="126"/>
      <c r="K2164" s="126"/>
      <c r="L2164" s="126"/>
    </row>
    <row r="2165" spans="1:12" x14ac:dyDescent="0.3">
      <c r="A2165" s="126"/>
      <c r="B2165" s="126"/>
      <c r="C2165" s="126"/>
      <c r="D2165" s="126"/>
      <c r="E2165" s="126"/>
      <c r="F2165" s="126"/>
      <c r="G2165" s="126"/>
      <c r="H2165" s="126"/>
      <c r="I2165" s="126"/>
      <c r="J2165" s="126"/>
      <c r="K2165" s="126"/>
      <c r="L2165" s="126"/>
    </row>
    <row r="2166" spans="1:12" x14ac:dyDescent="0.3">
      <c r="A2166" s="126"/>
      <c r="B2166" s="126"/>
      <c r="C2166" s="126"/>
      <c r="D2166" s="126"/>
      <c r="E2166" s="126"/>
      <c r="F2166" s="126"/>
      <c r="G2166" s="126"/>
      <c r="H2166" s="126"/>
      <c r="I2166" s="126"/>
      <c r="J2166" s="126"/>
      <c r="K2166" s="126"/>
      <c r="L2166" s="126"/>
    </row>
    <row r="2167" spans="1:12" x14ac:dyDescent="0.3">
      <c r="A2167" s="126"/>
      <c r="B2167" s="126"/>
      <c r="C2167" s="126"/>
      <c r="D2167" s="126"/>
      <c r="E2167" s="126"/>
      <c r="F2167" s="126"/>
      <c r="G2167" s="126"/>
      <c r="H2167" s="126"/>
      <c r="I2167" s="126"/>
      <c r="J2167" s="126"/>
      <c r="K2167" s="126"/>
      <c r="L2167" s="126"/>
    </row>
    <row r="2168" spans="1:12" x14ac:dyDescent="0.3">
      <c r="A2168" s="126"/>
      <c r="B2168" s="126"/>
      <c r="C2168" s="126"/>
      <c r="D2168" s="126"/>
      <c r="E2168" s="126"/>
      <c r="F2168" s="126"/>
      <c r="G2168" s="126"/>
      <c r="H2168" s="126"/>
      <c r="I2168" s="126"/>
      <c r="J2168" s="126"/>
      <c r="K2168" s="126"/>
      <c r="L2168" s="126"/>
    </row>
    <row r="2169" spans="1:12" x14ac:dyDescent="0.3">
      <c r="A2169" s="126"/>
      <c r="B2169" s="126"/>
      <c r="C2169" s="126"/>
      <c r="D2169" s="126"/>
      <c r="E2169" s="126"/>
      <c r="F2169" s="126"/>
      <c r="G2169" s="126"/>
      <c r="H2169" s="126"/>
      <c r="I2169" s="126"/>
      <c r="J2169" s="126"/>
      <c r="K2169" s="126"/>
      <c r="L2169" s="126"/>
    </row>
    <row r="2170" spans="1:12" x14ac:dyDescent="0.3">
      <c r="A2170" s="126"/>
      <c r="B2170" s="126"/>
      <c r="C2170" s="126"/>
      <c r="D2170" s="126"/>
      <c r="E2170" s="126"/>
      <c r="F2170" s="126"/>
      <c r="G2170" s="126"/>
      <c r="H2170" s="126"/>
      <c r="I2170" s="126"/>
      <c r="J2170" s="126"/>
      <c r="K2170" s="126"/>
      <c r="L2170" s="126"/>
    </row>
    <row r="2171" spans="1:12" x14ac:dyDescent="0.3">
      <c r="A2171" s="126"/>
      <c r="B2171" s="126"/>
      <c r="C2171" s="126"/>
      <c r="D2171" s="126"/>
      <c r="E2171" s="126"/>
      <c r="F2171" s="126"/>
      <c r="G2171" s="126"/>
      <c r="H2171" s="126"/>
      <c r="I2171" s="126"/>
      <c r="J2171" s="126"/>
      <c r="K2171" s="126"/>
      <c r="L2171" s="126"/>
    </row>
    <row r="2172" spans="1:12" x14ac:dyDescent="0.3">
      <c r="A2172" s="126"/>
      <c r="B2172" s="126"/>
      <c r="C2172" s="126"/>
      <c r="D2172" s="126"/>
      <c r="E2172" s="126"/>
      <c r="F2172" s="126"/>
      <c r="G2172" s="126"/>
      <c r="H2172" s="126"/>
      <c r="I2172" s="126"/>
      <c r="J2172" s="126"/>
      <c r="K2172" s="126"/>
      <c r="L2172" s="126"/>
    </row>
    <row r="2173" spans="1:12" x14ac:dyDescent="0.3">
      <c r="A2173" s="126"/>
      <c r="B2173" s="126"/>
      <c r="C2173" s="126"/>
      <c r="D2173" s="126"/>
      <c r="E2173" s="126"/>
      <c r="F2173" s="126"/>
      <c r="G2173" s="126"/>
      <c r="H2173" s="126"/>
      <c r="I2173" s="126"/>
      <c r="J2173" s="126"/>
      <c r="K2173" s="126"/>
      <c r="L2173" s="126"/>
    </row>
    <row r="2174" spans="1:12" x14ac:dyDescent="0.3">
      <c r="A2174" s="126"/>
      <c r="B2174" s="126"/>
      <c r="C2174" s="126"/>
      <c r="D2174" s="126"/>
      <c r="E2174" s="126"/>
      <c r="F2174" s="126"/>
      <c r="G2174" s="126"/>
      <c r="H2174" s="126"/>
      <c r="I2174" s="126"/>
      <c r="J2174" s="126"/>
      <c r="K2174" s="126"/>
      <c r="L2174" s="126"/>
    </row>
    <row r="2175" spans="1:12" x14ac:dyDescent="0.3">
      <c r="A2175" s="126"/>
      <c r="B2175" s="126"/>
      <c r="C2175" s="126"/>
      <c r="D2175" s="126"/>
      <c r="E2175" s="126"/>
      <c r="F2175" s="126"/>
      <c r="G2175" s="126"/>
      <c r="H2175" s="126"/>
      <c r="I2175" s="126"/>
      <c r="J2175" s="126"/>
      <c r="K2175" s="126"/>
      <c r="L2175" s="126"/>
    </row>
    <row r="2176" spans="1:12" x14ac:dyDescent="0.3">
      <c r="A2176" s="126"/>
      <c r="B2176" s="126"/>
      <c r="C2176" s="126"/>
      <c r="D2176" s="126"/>
      <c r="E2176" s="126"/>
      <c r="F2176" s="126"/>
      <c r="G2176" s="126"/>
      <c r="H2176" s="126"/>
      <c r="I2176" s="126"/>
      <c r="J2176" s="126"/>
      <c r="K2176" s="126"/>
      <c r="L2176" s="126"/>
    </row>
    <row r="2177" spans="1:12" x14ac:dyDescent="0.3">
      <c r="A2177" s="126"/>
      <c r="B2177" s="126"/>
      <c r="C2177" s="126"/>
      <c r="D2177" s="126"/>
      <c r="E2177" s="126"/>
      <c r="F2177" s="126"/>
      <c r="G2177" s="126"/>
      <c r="H2177" s="126"/>
      <c r="I2177" s="126"/>
      <c r="J2177" s="126"/>
      <c r="K2177" s="126"/>
      <c r="L2177" s="126"/>
    </row>
    <row r="2178" spans="1:12" x14ac:dyDescent="0.3">
      <c r="A2178" s="126"/>
      <c r="B2178" s="126"/>
      <c r="C2178" s="126"/>
      <c r="D2178" s="126"/>
      <c r="E2178" s="126"/>
      <c r="F2178" s="126"/>
      <c r="G2178" s="126"/>
      <c r="H2178" s="126"/>
      <c r="I2178" s="126"/>
      <c r="J2178" s="126"/>
      <c r="K2178" s="126"/>
      <c r="L2178" s="126"/>
    </row>
    <row r="2179" spans="1:12" x14ac:dyDescent="0.3">
      <c r="A2179" s="126"/>
      <c r="B2179" s="126"/>
      <c r="C2179" s="126"/>
      <c r="D2179" s="126"/>
      <c r="E2179" s="126"/>
      <c r="F2179" s="126"/>
      <c r="G2179" s="126"/>
      <c r="H2179" s="126"/>
      <c r="I2179" s="126"/>
      <c r="J2179" s="126"/>
      <c r="K2179" s="126"/>
      <c r="L2179" s="126"/>
    </row>
    <row r="2180" spans="1:12" x14ac:dyDescent="0.3">
      <c r="A2180" s="126"/>
      <c r="B2180" s="126"/>
      <c r="C2180" s="126"/>
      <c r="D2180" s="126"/>
      <c r="E2180" s="126"/>
      <c r="F2180" s="126"/>
      <c r="G2180" s="126"/>
      <c r="H2180" s="126"/>
      <c r="I2180" s="126"/>
      <c r="J2180" s="126"/>
      <c r="K2180" s="126"/>
      <c r="L2180" s="126"/>
    </row>
    <row r="2181" spans="1:12" x14ac:dyDescent="0.3">
      <c r="A2181" s="126"/>
      <c r="B2181" s="126"/>
      <c r="C2181" s="126"/>
      <c r="D2181" s="126"/>
      <c r="E2181" s="126"/>
      <c r="F2181" s="126"/>
      <c r="G2181" s="126"/>
      <c r="H2181" s="126"/>
      <c r="I2181" s="126"/>
      <c r="J2181" s="126"/>
      <c r="K2181" s="126"/>
      <c r="L2181" s="126"/>
    </row>
    <row r="2182" spans="1:12" x14ac:dyDescent="0.3">
      <c r="A2182" s="126"/>
      <c r="B2182" s="126"/>
      <c r="C2182" s="126"/>
      <c r="D2182" s="126"/>
      <c r="E2182" s="126"/>
      <c r="F2182" s="126"/>
      <c r="G2182" s="126"/>
      <c r="H2182" s="126"/>
      <c r="I2182" s="126"/>
      <c r="J2182" s="126"/>
      <c r="K2182" s="126"/>
      <c r="L2182" s="126"/>
    </row>
    <row r="2183" spans="1:12" x14ac:dyDescent="0.3">
      <c r="A2183" s="126"/>
      <c r="B2183" s="126"/>
      <c r="C2183" s="126"/>
      <c r="D2183" s="126"/>
      <c r="E2183" s="126"/>
      <c r="F2183" s="126"/>
      <c r="G2183" s="126"/>
      <c r="H2183" s="126"/>
      <c r="I2183" s="126"/>
      <c r="J2183" s="126"/>
      <c r="K2183" s="126"/>
      <c r="L2183" s="126"/>
    </row>
    <row r="2184" spans="1:12" x14ac:dyDescent="0.3">
      <c r="A2184" s="126"/>
      <c r="B2184" s="126"/>
      <c r="C2184" s="126"/>
      <c r="D2184" s="126"/>
      <c r="E2184" s="126"/>
      <c r="F2184" s="126"/>
      <c r="G2184" s="126"/>
      <c r="H2184" s="126"/>
      <c r="I2184" s="126"/>
      <c r="J2184" s="126"/>
      <c r="K2184" s="126"/>
      <c r="L2184" s="126"/>
    </row>
    <row r="2185" spans="1:12" x14ac:dyDescent="0.3">
      <c r="A2185" s="126"/>
      <c r="B2185" s="126"/>
      <c r="C2185" s="126"/>
      <c r="D2185" s="126"/>
      <c r="E2185" s="126"/>
      <c r="F2185" s="126"/>
      <c r="G2185" s="126"/>
      <c r="H2185" s="126"/>
      <c r="I2185" s="126"/>
      <c r="J2185" s="126"/>
      <c r="K2185" s="126"/>
      <c r="L2185" s="126"/>
    </row>
    <row r="2186" spans="1:12" x14ac:dyDescent="0.3">
      <c r="A2186" s="126"/>
      <c r="B2186" s="126"/>
      <c r="C2186" s="126"/>
      <c r="D2186" s="126"/>
      <c r="E2186" s="126"/>
      <c r="F2186" s="126"/>
      <c r="G2186" s="126"/>
      <c r="H2186" s="126"/>
      <c r="I2186" s="126"/>
      <c r="J2186" s="126"/>
      <c r="K2186" s="126"/>
      <c r="L2186" s="126"/>
    </row>
    <row r="2187" spans="1:12" x14ac:dyDescent="0.3">
      <c r="A2187" s="126"/>
      <c r="B2187" s="126"/>
      <c r="C2187" s="126"/>
      <c r="D2187" s="126"/>
      <c r="E2187" s="126"/>
      <c r="F2187" s="126"/>
      <c r="G2187" s="126"/>
      <c r="H2187" s="126"/>
      <c r="I2187" s="126"/>
      <c r="J2187" s="126"/>
      <c r="K2187" s="126"/>
      <c r="L2187" s="126"/>
    </row>
    <row r="2188" spans="1:12" x14ac:dyDescent="0.3">
      <c r="A2188" s="126"/>
      <c r="B2188" s="126"/>
      <c r="C2188" s="126"/>
      <c r="D2188" s="126"/>
      <c r="E2188" s="126"/>
      <c r="F2188" s="126"/>
      <c r="G2188" s="126"/>
      <c r="H2188" s="126"/>
      <c r="I2188" s="126"/>
      <c r="J2188" s="126"/>
      <c r="K2188" s="126"/>
      <c r="L2188" s="126"/>
    </row>
    <row r="2189" spans="1:12" x14ac:dyDescent="0.3">
      <c r="A2189" s="126"/>
      <c r="B2189" s="126"/>
      <c r="C2189" s="126"/>
      <c r="D2189" s="126"/>
      <c r="E2189" s="126"/>
      <c r="F2189" s="126"/>
      <c r="G2189" s="126"/>
      <c r="H2189" s="126"/>
      <c r="I2189" s="126"/>
      <c r="J2189" s="126"/>
      <c r="K2189" s="126"/>
      <c r="L2189" s="126"/>
    </row>
    <row r="2190" spans="1:12" x14ac:dyDescent="0.3">
      <c r="A2190" s="126"/>
      <c r="B2190" s="126"/>
      <c r="C2190" s="126"/>
      <c r="D2190" s="126"/>
      <c r="E2190" s="126"/>
      <c r="F2190" s="126"/>
      <c r="G2190" s="126"/>
      <c r="H2190" s="126"/>
      <c r="I2190" s="126"/>
      <c r="J2190" s="126"/>
      <c r="K2190" s="126"/>
      <c r="L2190" s="126"/>
    </row>
    <row r="2191" spans="1:12" x14ac:dyDescent="0.3">
      <c r="A2191" s="126"/>
      <c r="B2191" s="126"/>
      <c r="C2191" s="126"/>
      <c r="D2191" s="126"/>
      <c r="E2191" s="126"/>
      <c r="F2191" s="126"/>
      <c r="G2191" s="126"/>
      <c r="H2191" s="126"/>
      <c r="I2191" s="126"/>
      <c r="J2191" s="126"/>
      <c r="K2191" s="126"/>
      <c r="L2191" s="126"/>
    </row>
    <row r="2192" spans="1:12" x14ac:dyDescent="0.3">
      <c r="A2192" s="126"/>
      <c r="B2192" s="126"/>
      <c r="C2192" s="126"/>
      <c r="D2192" s="126"/>
      <c r="E2192" s="126"/>
      <c r="F2192" s="126"/>
      <c r="G2192" s="126"/>
      <c r="H2192" s="126"/>
      <c r="I2192" s="126"/>
      <c r="J2192" s="126"/>
      <c r="K2192" s="126"/>
      <c r="L2192" s="126"/>
    </row>
    <row r="2193" spans="1:12" x14ac:dyDescent="0.3">
      <c r="A2193" s="126"/>
      <c r="B2193" s="126"/>
      <c r="C2193" s="126"/>
      <c r="D2193" s="126"/>
      <c r="E2193" s="126"/>
      <c r="F2193" s="126"/>
      <c r="G2193" s="126"/>
      <c r="H2193" s="126"/>
      <c r="I2193" s="126"/>
      <c r="J2193" s="126"/>
      <c r="K2193" s="126"/>
      <c r="L2193" s="126"/>
    </row>
    <row r="2194" spans="1:12" x14ac:dyDescent="0.3">
      <c r="A2194" s="126"/>
      <c r="B2194" s="126"/>
      <c r="C2194" s="126"/>
      <c r="D2194" s="126"/>
      <c r="E2194" s="126"/>
      <c r="F2194" s="126"/>
      <c r="G2194" s="126"/>
      <c r="H2194" s="126"/>
      <c r="I2194" s="126"/>
      <c r="J2194" s="126"/>
      <c r="K2194" s="126"/>
      <c r="L2194" s="126"/>
    </row>
    <row r="2195" spans="1:12" x14ac:dyDescent="0.3">
      <c r="A2195" s="126"/>
      <c r="B2195" s="126"/>
      <c r="C2195" s="126"/>
      <c r="D2195" s="126"/>
      <c r="E2195" s="126"/>
      <c r="F2195" s="126"/>
      <c r="G2195" s="126"/>
      <c r="H2195" s="126"/>
      <c r="I2195" s="126"/>
      <c r="J2195" s="126"/>
      <c r="K2195" s="126"/>
      <c r="L2195" s="126"/>
    </row>
    <row r="2196" spans="1:12" x14ac:dyDescent="0.3">
      <c r="A2196" s="126"/>
      <c r="B2196" s="126"/>
      <c r="C2196" s="126"/>
      <c r="D2196" s="126"/>
      <c r="E2196" s="126"/>
      <c r="F2196" s="126"/>
      <c r="G2196" s="126"/>
      <c r="H2196" s="126"/>
      <c r="I2196" s="126"/>
      <c r="J2196" s="126"/>
      <c r="K2196" s="126"/>
      <c r="L2196" s="126"/>
    </row>
    <row r="2197" spans="1:12" x14ac:dyDescent="0.3">
      <c r="A2197" s="126"/>
      <c r="B2197" s="126"/>
      <c r="C2197" s="126"/>
      <c r="D2197" s="126"/>
      <c r="E2197" s="126"/>
      <c r="F2197" s="126"/>
      <c r="G2197" s="126"/>
      <c r="H2197" s="126"/>
      <c r="I2197" s="126"/>
      <c r="J2197" s="126"/>
      <c r="K2197" s="126"/>
      <c r="L2197" s="126"/>
    </row>
    <row r="2198" spans="1:12" x14ac:dyDescent="0.3">
      <c r="A2198" s="126"/>
      <c r="B2198" s="126"/>
      <c r="C2198" s="126"/>
      <c r="D2198" s="126"/>
      <c r="E2198" s="126"/>
      <c r="F2198" s="126"/>
      <c r="G2198" s="126"/>
      <c r="H2198" s="126"/>
      <c r="I2198" s="126"/>
      <c r="J2198" s="126"/>
      <c r="K2198" s="126"/>
      <c r="L2198" s="126"/>
    </row>
    <row r="2199" spans="1:12" x14ac:dyDescent="0.3">
      <c r="A2199" s="126"/>
      <c r="B2199" s="126"/>
      <c r="C2199" s="126"/>
      <c r="D2199" s="126"/>
      <c r="E2199" s="126"/>
      <c r="F2199" s="126"/>
      <c r="G2199" s="126"/>
      <c r="H2199" s="126"/>
      <c r="I2199" s="126"/>
      <c r="J2199" s="126"/>
      <c r="K2199" s="126"/>
      <c r="L2199" s="126"/>
    </row>
    <row r="2200" spans="1:12" x14ac:dyDescent="0.3">
      <c r="A2200" s="126"/>
      <c r="B2200" s="126"/>
      <c r="C2200" s="126"/>
      <c r="D2200" s="126"/>
      <c r="E2200" s="126"/>
      <c r="F2200" s="126"/>
      <c r="G2200" s="126"/>
      <c r="H2200" s="126"/>
      <c r="I2200" s="126"/>
      <c r="J2200" s="126"/>
      <c r="K2200" s="126"/>
      <c r="L2200" s="126"/>
    </row>
    <row r="2201" spans="1:12" x14ac:dyDescent="0.3">
      <c r="A2201" s="126"/>
      <c r="B2201" s="126"/>
      <c r="C2201" s="126"/>
      <c r="D2201" s="126"/>
      <c r="E2201" s="126"/>
      <c r="F2201" s="126"/>
      <c r="G2201" s="126"/>
      <c r="H2201" s="126"/>
      <c r="I2201" s="126"/>
      <c r="J2201" s="126"/>
      <c r="K2201" s="126"/>
      <c r="L2201" s="126"/>
    </row>
    <row r="2202" spans="1:12" x14ac:dyDescent="0.3">
      <c r="A2202" s="126"/>
      <c r="B2202" s="126"/>
      <c r="C2202" s="126"/>
      <c r="D2202" s="126"/>
      <c r="E2202" s="126"/>
      <c r="F2202" s="126"/>
      <c r="G2202" s="126"/>
      <c r="H2202" s="126"/>
      <c r="I2202" s="126"/>
      <c r="J2202" s="126"/>
      <c r="K2202" s="126"/>
      <c r="L2202" s="126"/>
    </row>
    <row r="2203" spans="1:12" x14ac:dyDescent="0.3">
      <c r="A2203" s="126"/>
      <c r="B2203" s="126"/>
      <c r="C2203" s="126"/>
      <c r="D2203" s="126"/>
      <c r="E2203" s="126"/>
      <c r="F2203" s="126"/>
      <c r="G2203" s="126"/>
      <c r="H2203" s="126"/>
      <c r="I2203" s="126"/>
      <c r="J2203" s="126"/>
      <c r="K2203" s="126"/>
      <c r="L2203" s="126"/>
    </row>
    <row r="2204" spans="1:12" x14ac:dyDescent="0.3">
      <c r="A2204" s="126"/>
      <c r="B2204" s="126"/>
      <c r="C2204" s="126"/>
      <c r="D2204" s="126"/>
      <c r="E2204" s="126"/>
      <c r="F2204" s="126"/>
      <c r="G2204" s="126"/>
      <c r="H2204" s="126"/>
      <c r="I2204" s="126"/>
      <c r="J2204" s="126"/>
      <c r="K2204" s="126"/>
      <c r="L2204" s="126"/>
    </row>
    <row r="2205" spans="1:12" x14ac:dyDescent="0.3">
      <c r="A2205" s="126"/>
      <c r="B2205" s="126"/>
      <c r="C2205" s="126"/>
      <c r="D2205" s="126"/>
      <c r="E2205" s="126"/>
      <c r="F2205" s="126"/>
      <c r="G2205" s="126"/>
      <c r="H2205" s="126"/>
      <c r="I2205" s="126"/>
      <c r="J2205" s="126"/>
      <c r="K2205" s="126"/>
      <c r="L2205" s="126"/>
    </row>
    <row r="2206" spans="1:12" x14ac:dyDescent="0.3">
      <c r="A2206" s="126"/>
      <c r="B2206" s="126"/>
      <c r="C2206" s="126"/>
      <c r="D2206" s="126"/>
      <c r="E2206" s="126"/>
      <c r="F2206" s="126"/>
      <c r="G2206" s="126"/>
      <c r="H2206" s="126"/>
      <c r="I2206" s="126"/>
      <c r="J2206" s="126"/>
      <c r="K2206" s="126"/>
      <c r="L2206" s="126"/>
    </row>
    <row r="2207" spans="1:12" x14ac:dyDescent="0.3">
      <c r="A2207" s="126"/>
      <c r="B2207" s="126"/>
      <c r="C2207" s="126"/>
      <c r="D2207" s="126"/>
      <c r="E2207" s="126"/>
      <c r="F2207" s="126"/>
      <c r="G2207" s="126"/>
      <c r="H2207" s="126"/>
      <c r="I2207" s="126"/>
      <c r="J2207" s="126"/>
      <c r="K2207" s="126"/>
      <c r="L2207" s="126"/>
    </row>
    <row r="2208" spans="1:12" x14ac:dyDescent="0.3">
      <c r="A2208" s="126"/>
      <c r="B2208" s="126"/>
      <c r="C2208" s="126"/>
      <c r="D2208" s="126"/>
      <c r="E2208" s="126"/>
      <c r="F2208" s="126"/>
      <c r="G2208" s="126"/>
      <c r="H2208" s="126"/>
      <c r="I2208" s="126"/>
      <c r="J2208" s="126"/>
      <c r="K2208" s="126"/>
      <c r="L2208" s="126"/>
    </row>
    <row r="2209" spans="1:12" x14ac:dyDescent="0.3">
      <c r="A2209" s="126"/>
      <c r="B2209" s="126"/>
      <c r="C2209" s="126"/>
      <c r="D2209" s="126"/>
      <c r="E2209" s="126"/>
      <c r="F2209" s="126"/>
      <c r="G2209" s="126"/>
      <c r="H2209" s="126"/>
      <c r="I2209" s="126"/>
      <c r="J2209" s="126"/>
      <c r="K2209" s="126"/>
      <c r="L2209" s="126"/>
    </row>
    <row r="2210" spans="1:12" x14ac:dyDescent="0.3">
      <c r="A2210" s="126"/>
      <c r="B2210" s="126"/>
      <c r="C2210" s="126"/>
      <c r="D2210" s="126"/>
      <c r="E2210" s="126"/>
      <c r="F2210" s="126"/>
      <c r="G2210" s="126"/>
      <c r="H2210" s="126"/>
      <c r="I2210" s="126"/>
      <c r="J2210" s="126"/>
      <c r="K2210" s="126"/>
      <c r="L2210" s="126"/>
    </row>
    <row r="2211" spans="1:12" x14ac:dyDescent="0.3">
      <c r="A2211" s="126"/>
      <c r="B2211" s="126"/>
      <c r="C2211" s="126"/>
      <c r="D2211" s="126"/>
      <c r="E2211" s="126"/>
      <c r="F2211" s="126"/>
      <c r="G2211" s="126"/>
      <c r="H2211" s="126"/>
      <c r="I2211" s="126"/>
      <c r="J2211" s="126"/>
      <c r="K2211" s="126"/>
      <c r="L2211" s="126"/>
    </row>
    <row r="2212" spans="1:12" x14ac:dyDescent="0.3">
      <c r="A2212" s="126"/>
      <c r="B2212" s="126"/>
      <c r="C2212" s="126"/>
      <c r="D2212" s="126"/>
      <c r="E2212" s="126"/>
      <c r="F2212" s="126"/>
      <c r="G2212" s="126"/>
      <c r="H2212" s="126"/>
      <c r="I2212" s="126"/>
      <c r="J2212" s="126"/>
      <c r="K2212" s="126"/>
      <c r="L2212" s="126"/>
    </row>
    <row r="2213" spans="1:12" x14ac:dyDescent="0.3">
      <c r="A2213" s="126"/>
      <c r="B2213" s="126"/>
      <c r="C2213" s="126"/>
      <c r="D2213" s="126"/>
      <c r="E2213" s="126"/>
      <c r="F2213" s="126"/>
      <c r="G2213" s="126"/>
      <c r="H2213" s="126"/>
      <c r="I2213" s="126"/>
      <c r="J2213" s="126"/>
      <c r="K2213" s="126"/>
      <c r="L2213" s="126"/>
    </row>
    <row r="2214" spans="1:12" x14ac:dyDescent="0.3">
      <c r="A2214" s="126"/>
      <c r="B2214" s="126"/>
      <c r="C2214" s="126"/>
      <c r="D2214" s="126"/>
      <c r="E2214" s="126"/>
      <c r="F2214" s="126"/>
      <c r="G2214" s="126"/>
      <c r="H2214" s="126"/>
      <c r="I2214" s="126"/>
      <c r="J2214" s="126"/>
      <c r="K2214" s="126"/>
      <c r="L2214" s="126"/>
    </row>
    <row r="2215" spans="1:12" x14ac:dyDescent="0.3">
      <c r="A2215" s="126"/>
      <c r="B2215" s="126"/>
      <c r="C2215" s="126"/>
      <c r="D2215" s="126"/>
      <c r="E2215" s="126"/>
      <c r="F2215" s="126"/>
      <c r="G2215" s="126"/>
      <c r="H2215" s="126"/>
      <c r="I2215" s="126"/>
      <c r="J2215" s="126"/>
      <c r="K2215" s="126"/>
      <c r="L2215" s="126"/>
    </row>
    <row r="2216" spans="1:12" x14ac:dyDescent="0.3">
      <c r="A2216" s="126"/>
      <c r="B2216" s="126"/>
      <c r="C2216" s="126"/>
      <c r="D2216" s="126"/>
      <c r="E2216" s="126"/>
      <c r="F2216" s="126"/>
      <c r="G2216" s="126"/>
      <c r="H2216" s="126"/>
      <c r="I2216" s="126"/>
      <c r="J2216" s="126"/>
      <c r="K2216" s="126"/>
      <c r="L2216" s="126"/>
    </row>
    <row r="2217" spans="1:12" x14ac:dyDescent="0.3">
      <c r="A2217" s="126"/>
      <c r="B2217" s="126"/>
      <c r="C2217" s="126"/>
      <c r="D2217" s="126"/>
      <c r="E2217" s="126"/>
      <c r="F2217" s="126"/>
      <c r="G2217" s="126"/>
      <c r="H2217" s="126"/>
      <c r="I2217" s="126"/>
      <c r="J2217" s="126"/>
      <c r="K2217" s="126"/>
      <c r="L2217" s="126"/>
    </row>
    <row r="2218" spans="1:12" x14ac:dyDescent="0.3">
      <c r="A2218" s="126"/>
      <c r="B2218" s="126"/>
      <c r="C2218" s="126"/>
      <c r="D2218" s="126"/>
      <c r="E2218" s="126"/>
      <c r="F2218" s="126"/>
      <c r="G2218" s="126"/>
      <c r="H2218" s="126"/>
      <c r="I2218" s="126"/>
      <c r="J2218" s="126"/>
      <c r="K2218" s="126"/>
      <c r="L2218" s="126"/>
    </row>
    <row r="2219" spans="1:12" x14ac:dyDescent="0.3">
      <c r="A2219" s="126"/>
      <c r="B2219" s="126"/>
      <c r="C2219" s="126"/>
      <c r="D2219" s="126"/>
      <c r="E2219" s="126"/>
      <c r="F2219" s="126"/>
      <c r="G2219" s="126"/>
      <c r="H2219" s="126"/>
      <c r="I2219" s="126"/>
      <c r="J2219" s="126"/>
      <c r="K2219" s="126"/>
      <c r="L2219" s="126"/>
    </row>
    <row r="2220" spans="1:12" x14ac:dyDescent="0.3">
      <c r="A2220" s="126"/>
      <c r="B2220" s="126"/>
      <c r="C2220" s="126"/>
      <c r="D2220" s="126"/>
      <c r="E2220" s="126"/>
      <c r="F2220" s="126"/>
      <c r="G2220" s="126"/>
      <c r="H2220" s="126"/>
      <c r="I2220" s="126"/>
      <c r="J2220" s="126"/>
      <c r="K2220" s="126"/>
      <c r="L2220" s="126"/>
    </row>
    <row r="2221" spans="1:12" x14ac:dyDescent="0.3">
      <c r="A2221" s="126"/>
      <c r="B2221" s="126"/>
      <c r="C2221" s="126"/>
      <c r="D2221" s="126"/>
      <c r="E2221" s="126"/>
      <c r="F2221" s="126"/>
      <c r="G2221" s="126"/>
      <c r="H2221" s="126"/>
      <c r="I2221" s="126"/>
      <c r="J2221" s="126"/>
      <c r="K2221" s="126"/>
      <c r="L2221" s="126"/>
    </row>
    <row r="2222" spans="1:12" x14ac:dyDescent="0.3">
      <c r="A2222" s="126"/>
      <c r="B2222" s="126"/>
      <c r="C2222" s="126"/>
      <c r="D2222" s="126"/>
      <c r="E2222" s="126"/>
      <c r="F2222" s="126"/>
      <c r="G2222" s="126"/>
      <c r="H2222" s="126"/>
      <c r="I2222" s="126"/>
      <c r="J2222" s="126"/>
      <c r="K2222" s="126"/>
      <c r="L2222" s="126"/>
    </row>
    <row r="2223" spans="1:12" x14ac:dyDescent="0.3">
      <c r="A2223" s="126"/>
      <c r="B2223" s="126"/>
      <c r="C2223" s="126"/>
      <c r="D2223" s="126"/>
      <c r="E2223" s="126"/>
      <c r="F2223" s="126"/>
      <c r="G2223" s="126"/>
      <c r="H2223" s="126"/>
      <c r="I2223" s="126"/>
      <c r="J2223" s="126"/>
      <c r="K2223" s="126"/>
      <c r="L2223" s="126"/>
    </row>
    <row r="2224" spans="1:12" x14ac:dyDescent="0.3">
      <c r="A2224" s="126"/>
      <c r="B2224" s="126"/>
      <c r="C2224" s="126"/>
      <c r="D2224" s="126"/>
      <c r="E2224" s="126"/>
      <c r="F2224" s="126"/>
      <c r="G2224" s="126"/>
      <c r="H2224" s="126"/>
      <c r="I2224" s="126"/>
      <c r="J2224" s="126"/>
      <c r="K2224" s="126"/>
      <c r="L2224" s="126"/>
    </row>
    <row r="2225" spans="1:12" x14ac:dyDescent="0.3">
      <c r="A2225" s="126"/>
      <c r="B2225" s="126"/>
      <c r="C2225" s="126"/>
      <c r="D2225" s="126"/>
      <c r="E2225" s="126"/>
      <c r="F2225" s="126"/>
      <c r="G2225" s="126"/>
      <c r="H2225" s="126"/>
      <c r="I2225" s="126"/>
      <c r="J2225" s="126"/>
      <c r="K2225" s="126"/>
      <c r="L2225" s="126"/>
    </row>
    <row r="2226" spans="1:12" x14ac:dyDescent="0.3">
      <c r="A2226" s="126"/>
      <c r="B2226" s="126"/>
      <c r="C2226" s="126"/>
      <c r="D2226" s="126"/>
      <c r="E2226" s="126"/>
      <c r="F2226" s="126"/>
      <c r="G2226" s="126"/>
      <c r="H2226" s="126"/>
      <c r="I2226" s="126"/>
      <c r="J2226" s="126"/>
      <c r="K2226" s="126"/>
      <c r="L2226" s="126"/>
    </row>
    <row r="2227" spans="1:12" x14ac:dyDescent="0.3">
      <c r="A2227" s="126"/>
      <c r="B2227" s="126"/>
      <c r="C2227" s="126"/>
      <c r="D2227" s="126"/>
      <c r="E2227" s="126"/>
      <c r="F2227" s="126"/>
      <c r="G2227" s="126"/>
      <c r="H2227" s="126"/>
      <c r="I2227" s="126"/>
      <c r="J2227" s="126"/>
      <c r="K2227" s="126"/>
      <c r="L2227" s="126"/>
    </row>
    <row r="2228" spans="1:12" x14ac:dyDescent="0.3">
      <c r="A2228" s="126"/>
      <c r="B2228" s="126"/>
      <c r="C2228" s="126"/>
      <c r="D2228" s="126"/>
      <c r="E2228" s="126"/>
      <c r="F2228" s="126"/>
      <c r="G2228" s="126"/>
      <c r="H2228" s="126"/>
      <c r="I2228" s="126"/>
      <c r="J2228" s="126"/>
      <c r="K2228" s="126"/>
      <c r="L2228" s="126"/>
    </row>
    <row r="2229" spans="1:12" x14ac:dyDescent="0.3">
      <c r="A2229" s="126"/>
      <c r="B2229" s="126"/>
      <c r="C2229" s="126"/>
      <c r="D2229" s="126"/>
      <c r="E2229" s="126"/>
      <c r="F2229" s="126"/>
      <c r="G2229" s="126"/>
      <c r="H2229" s="126"/>
      <c r="I2229" s="126"/>
      <c r="J2229" s="126"/>
      <c r="K2229" s="126"/>
      <c r="L2229" s="126"/>
    </row>
    <row r="2230" spans="1:12" x14ac:dyDescent="0.3">
      <c r="A2230" s="126"/>
      <c r="B2230" s="126"/>
      <c r="C2230" s="126"/>
      <c r="D2230" s="126"/>
      <c r="E2230" s="126"/>
      <c r="F2230" s="126"/>
      <c r="G2230" s="126"/>
      <c r="H2230" s="126"/>
      <c r="I2230" s="126"/>
      <c r="J2230" s="126"/>
      <c r="K2230" s="126"/>
      <c r="L2230" s="126"/>
    </row>
    <row r="2231" spans="1:12" x14ac:dyDescent="0.3">
      <c r="A2231" s="126"/>
      <c r="B2231" s="126"/>
      <c r="C2231" s="126"/>
      <c r="D2231" s="126"/>
      <c r="E2231" s="126"/>
      <c r="F2231" s="126"/>
      <c r="G2231" s="126"/>
      <c r="H2231" s="126"/>
      <c r="I2231" s="126"/>
      <c r="J2231" s="126"/>
      <c r="K2231" s="126"/>
      <c r="L2231" s="126"/>
    </row>
    <row r="2232" spans="1:12" x14ac:dyDescent="0.3">
      <c r="A2232" s="126"/>
      <c r="B2232" s="126"/>
      <c r="C2232" s="126"/>
      <c r="D2232" s="126"/>
      <c r="E2232" s="126"/>
      <c r="F2232" s="126"/>
      <c r="G2232" s="126"/>
      <c r="H2232" s="126"/>
      <c r="I2232" s="126"/>
      <c r="J2232" s="126"/>
      <c r="K2232" s="126"/>
      <c r="L2232" s="126"/>
    </row>
    <row r="2233" spans="1:12" x14ac:dyDescent="0.3">
      <c r="A2233" s="126"/>
      <c r="B2233" s="126"/>
      <c r="C2233" s="126"/>
      <c r="D2233" s="126"/>
      <c r="E2233" s="126"/>
      <c r="F2233" s="126"/>
      <c r="G2233" s="126"/>
      <c r="H2233" s="126"/>
      <c r="I2233" s="126"/>
      <c r="J2233" s="126"/>
      <c r="K2233" s="126"/>
      <c r="L2233" s="126"/>
    </row>
    <row r="2234" spans="1:12" x14ac:dyDescent="0.3">
      <c r="A2234" s="126"/>
      <c r="B2234" s="126"/>
      <c r="C2234" s="126"/>
      <c r="D2234" s="126"/>
      <c r="E2234" s="126"/>
      <c r="F2234" s="126"/>
      <c r="G2234" s="126"/>
      <c r="H2234" s="126"/>
      <c r="I2234" s="126"/>
      <c r="J2234" s="126"/>
      <c r="K2234" s="126"/>
      <c r="L2234" s="126"/>
    </row>
    <row r="2235" spans="1:12" x14ac:dyDescent="0.3">
      <c r="A2235" s="126"/>
      <c r="B2235" s="126"/>
      <c r="C2235" s="126"/>
      <c r="D2235" s="126"/>
      <c r="E2235" s="126"/>
      <c r="F2235" s="126"/>
      <c r="G2235" s="126"/>
      <c r="H2235" s="126"/>
      <c r="I2235" s="126"/>
      <c r="J2235" s="126"/>
      <c r="K2235" s="126"/>
      <c r="L2235" s="126"/>
    </row>
    <row r="2236" spans="1:12" x14ac:dyDescent="0.3">
      <c r="A2236" s="126"/>
      <c r="B2236" s="126"/>
      <c r="C2236" s="126"/>
      <c r="D2236" s="126"/>
      <c r="E2236" s="126"/>
      <c r="F2236" s="126"/>
      <c r="G2236" s="126"/>
      <c r="H2236" s="126"/>
      <c r="I2236" s="126"/>
      <c r="J2236" s="126"/>
      <c r="K2236" s="126"/>
      <c r="L2236" s="126"/>
    </row>
    <row r="2237" spans="1:12" x14ac:dyDescent="0.3">
      <c r="A2237" s="126"/>
      <c r="B2237" s="126"/>
      <c r="C2237" s="126"/>
      <c r="D2237" s="126"/>
      <c r="E2237" s="126"/>
      <c r="F2237" s="126"/>
      <c r="G2237" s="126"/>
      <c r="H2237" s="126"/>
      <c r="I2237" s="126"/>
      <c r="J2237" s="126"/>
      <c r="K2237" s="126"/>
      <c r="L2237" s="126"/>
    </row>
    <row r="2238" spans="1:12" x14ac:dyDescent="0.3">
      <c r="A2238" s="126"/>
      <c r="B2238" s="126"/>
      <c r="C2238" s="126"/>
      <c r="D2238" s="126"/>
      <c r="E2238" s="126"/>
      <c r="F2238" s="126"/>
      <c r="G2238" s="126"/>
      <c r="H2238" s="126"/>
      <c r="I2238" s="126"/>
      <c r="J2238" s="126"/>
      <c r="K2238" s="126"/>
      <c r="L2238" s="126"/>
    </row>
    <row r="2239" spans="1:12" x14ac:dyDescent="0.3">
      <c r="A2239" s="126"/>
      <c r="B2239" s="126"/>
      <c r="C2239" s="126"/>
      <c r="D2239" s="126"/>
      <c r="E2239" s="126"/>
      <c r="F2239" s="126"/>
      <c r="G2239" s="126"/>
      <c r="H2239" s="126"/>
      <c r="I2239" s="126"/>
      <c r="J2239" s="126"/>
      <c r="K2239" s="126"/>
      <c r="L2239" s="126"/>
    </row>
    <row r="2240" spans="1:12" x14ac:dyDescent="0.3">
      <c r="A2240" s="126"/>
      <c r="B2240" s="126"/>
      <c r="C2240" s="126"/>
      <c r="D2240" s="126"/>
      <c r="E2240" s="126"/>
      <c r="F2240" s="126"/>
      <c r="G2240" s="126"/>
      <c r="H2240" s="126"/>
      <c r="I2240" s="126"/>
      <c r="J2240" s="126"/>
      <c r="K2240" s="126"/>
      <c r="L2240" s="126"/>
    </row>
    <row r="2241" spans="1:12" x14ac:dyDescent="0.3">
      <c r="A2241" s="126"/>
      <c r="B2241" s="126"/>
      <c r="C2241" s="126"/>
      <c r="D2241" s="126"/>
      <c r="E2241" s="126"/>
      <c r="F2241" s="126"/>
      <c r="G2241" s="126"/>
      <c r="H2241" s="126"/>
      <c r="I2241" s="126"/>
      <c r="J2241" s="126"/>
      <c r="K2241" s="126"/>
      <c r="L2241" s="126"/>
    </row>
    <row r="2242" spans="1:12" x14ac:dyDescent="0.3">
      <c r="A2242" s="126"/>
      <c r="B2242" s="126"/>
      <c r="C2242" s="126"/>
      <c r="D2242" s="126"/>
      <c r="E2242" s="126"/>
      <c r="F2242" s="126"/>
      <c r="G2242" s="126"/>
      <c r="H2242" s="126"/>
      <c r="I2242" s="126"/>
      <c r="J2242" s="126"/>
      <c r="K2242" s="126"/>
      <c r="L2242" s="126"/>
    </row>
    <row r="2243" spans="1:12" x14ac:dyDescent="0.3">
      <c r="A2243" s="126"/>
      <c r="B2243" s="126"/>
      <c r="C2243" s="126"/>
      <c r="D2243" s="126"/>
      <c r="E2243" s="126"/>
      <c r="F2243" s="126"/>
      <c r="G2243" s="126"/>
      <c r="H2243" s="126"/>
      <c r="I2243" s="126"/>
      <c r="J2243" s="126"/>
      <c r="K2243" s="126"/>
      <c r="L2243" s="126"/>
    </row>
    <row r="2244" spans="1:12" x14ac:dyDescent="0.3">
      <c r="A2244" s="126"/>
      <c r="B2244" s="126"/>
      <c r="C2244" s="126"/>
      <c r="D2244" s="126"/>
      <c r="E2244" s="126"/>
      <c r="F2244" s="126"/>
      <c r="G2244" s="126"/>
      <c r="H2244" s="126"/>
      <c r="I2244" s="126"/>
      <c r="J2244" s="126"/>
      <c r="K2244" s="126"/>
      <c r="L2244" s="126"/>
    </row>
    <row r="2245" spans="1:12" x14ac:dyDescent="0.3">
      <c r="A2245" s="126"/>
      <c r="B2245" s="126"/>
      <c r="C2245" s="126"/>
      <c r="D2245" s="126"/>
      <c r="E2245" s="126"/>
      <c r="F2245" s="126"/>
      <c r="G2245" s="126"/>
      <c r="H2245" s="126"/>
      <c r="I2245" s="126"/>
      <c r="J2245" s="126"/>
      <c r="K2245" s="126"/>
      <c r="L2245" s="126"/>
    </row>
    <row r="2246" spans="1:12" x14ac:dyDescent="0.3">
      <c r="A2246" s="126"/>
      <c r="B2246" s="126"/>
      <c r="C2246" s="126"/>
      <c r="D2246" s="126"/>
      <c r="E2246" s="126"/>
      <c r="F2246" s="126"/>
      <c r="G2246" s="126"/>
      <c r="H2246" s="126"/>
      <c r="I2246" s="126"/>
      <c r="J2246" s="126"/>
      <c r="K2246" s="126"/>
      <c r="L2246" s="126"/>
    </row>
    <row r="2247" spans="1:12" x14ac:dyDescent="0.3">
      <c r="A2247" s="126"/>
      <c r="B2247" s="126"/>
      <c r="C2247" s="126"/>
      <c r="D2247" s="126"/>
      <c r="E2247" s="126"/>
      <c r="F2247" s="126"/>
      <c r="G2247" s="126"/>
      <c r="H2247" s="126"/>
      <c r="I2247" s="126"/>
      <c r="J2247" s="126"/>
      <c r="K2247" s="126"/>
      <c r="L2247" s="126"/>
    </row>
    <row r="2248" spans="1:12" x14ac:dyDescent="0.3">
      <c r="A2248" s="126"/>
      <c r="B2248" s="126"/>
      <c r="C2248" s="126"/>
      <c r="D2248" s="126"/>
      <c r="E2248" s="126"/>
      <c r="F2248" s="126"/>
      <c r="G2248" s="126"/>
      <c r="H2248" s="126"/>
      <c r="I2248" s="126"/>
      <c r="J2248" s="126"/>
      <c r="K2248" s="126"/>
      <c r="L2248" s="126"/>
    </row>
    <row r="2249" spans="1:12" x14ac:dyDescent="0.3">
      <c r="A2249" s="126"/>
      <c r="B2249" s="126"/>
      <c r="C2249" s="126"/>
      <c r="D2249" s="126"/>
      <c r="E2249" s="126"/>
      <c r="F2249" s="126"/>
      <c r="G2249" s="126"/>
      <c r="H2249" s="126"/>
      <c r="I2249" s="126"/>
      <c r="J2249" s="126"/>
      <c r="K2249" s="126"/>
      <c r="L2249" s="126"/>
    </row>
    <row r="2250" spans="1:12" x14ac:dyDescent="0.3">
      <c r="A2250" s="126"/>
      <c r="B2250" s="126"/>
      <c r="C2250" s="126"/>
      <c r="D2250" s="126"/>
      <c r="E2250" s="126"/>
      <c r="F2250" s="126"/>
      <c r="G2250" s="126"/>
      <c r="H2250" s="126"/>
      <c r="I2250" s="126"/>
      <c r="J2250" s="126"/>
      <c r="K2250" s="126"/>
      <c r="L2250" s="126"/>
    </row>
    <row r="2251" spans="1:12" x14ac:dyDescent="0.3">
      <c r="A2251" s="126"/>
      <c r="B2251" s="126"/>
      <c r="C2251" s="126"/>
      <c r="D2251" s="126"/>
      <c r="E2251" s="126"/>
      <c r="F2251" s="126"/>
      <c r="G2251" s="126"/>
      <c r="H2251" s="126"/>
      <c r="I2251" s="126"/>
      <c r="J2251" s="126"/>
      <c r="K2251" s="126"/>
      <c r="L2251" s="126"/>
    </row>
    <row r="2252" spans="1:12" x14ac:dyDescent="0.3">
      <c r="A2252" s="126"/>
      <c r="B2252" s="126"/>
      <c r="C2252" s="126"/>
      <c r="D2252" s="126"/>
      <c r="E2252" s="126"/>
      <c r="F2252" s="126"/>
      <c r="G2252" s="126"/>
      <c r="H2252" s="126"/>
      <c r="I2252" s="126"/>
      <c r="J2252" s="126"/>
      <c r="K2252" s="126"/>
      <c r="L2252" s="126"/>
    </row>
    <row r="2253" spans="1:12" x14ac:dyDescent="0.3">
      <c r="A2253" s="126"/>
      <c r="B2253" s="126"/>
      <c r="C2253" s="126"/>
      <c r="D2253" s="126"/>
      <c r="E2253" s="126"/>
      <c r="F2253" s="126"/>
      <c r="G2253" s="126"/>
      <c r="H2253" s="126"/>
      <c r="I2253" s="126"/>
      <c r="J2253" s="126"/>
      <c r="K2253" s="126"/>
      <c r="L2253" s="126"/>
    </row>
    <row r="2254" spans="1:12" x14ac:dyDescent="0.3">
      <c r="A2254" s="126"/>
      <c r="B2254" s="126"/>
      <c r="C2254" s="126"/>
      <c r="D2254" s="126"/>
      <c r="E2254" s="126"/>
      <c r="F2254" s="126"/>
      <c r="G2254" s="126"/>
      <c r="H2254" s="126"/>
      <c r="I2254" s="126"/>
      <c r="J2254" s="126"/>
      <c r="K2254" s="126"/>
      <c r="L2254" s="126"/>
    </row>
    <row r="2255" spans="1:12" x14ac:dyDescent="0.3">
      <c r="A2255" s="126"/>
      <c r="B2255" s="126"/>
      <c r="C2255" s="126"/>
      <c r="D2255" s="126"/>
      <c r="E2255" s="126"/>
      <c r="F2255" s="126"/>
      <c r="G2255" s="126"/>
      <c r="H2255" s="126"/>
      <c r="I2255" s="126"/>
      <c r="J2255" s="126"/>
      <c r="K2255" s="126"/>
      <c r="L2255" s="126"/>
    </row>
    <row r="2256" spans="1:12" x14ac:dyDescent="0.3">
      <c r="A2256" s="126"/>
      <c r="B2256" s="126"/>
      <c r="C2256" s="126"/>
      <c r="D2256" s="126"/>
      <c r="E2256" s="126"/>
      <c r="F2256" s="126"/>
      <c r="G2256" s="126"/>
      <c r="H2256" s="126"/>
      <c r="I2256" s="126"/>
      <c r="J2256" s="126"/>
      <c r="K2256" s="126"/>
      <c r="L2256" s="126"/>
    </row>
    <row r="2257" spans="1:12" x14ac:dyDescent="0.3">
      <c r="A2257" s="126"/>
      <c r="B2257" s="126"/>
      <c r="C2257" s="126"/>
      <c r="D2257" s="126"/>
      <c r="E2257" s="126"/>
      <c r="F2257" s="126"/>
      <c r="G2257" s="126"/>
      <c r="H2257" s="126"/>
      <c r="I2257" s="126"/>
      <c r="J2257" s="126"/>
      <c r="K2257" s="126"/>
      <c r="L2257" s="126"/>
    </row>
    <row r="2258" spans="1:12" x14ac:dyDescent="0.3">
      <c r="A2258" s="126"/>
      <c r="B2258" s="126"/>
      <c r="C2258" s="126"/>
      <c r="D2258" s="126"/>
      <c r="E2258" s="126"/>
      <c r="F2258" s="126"/>
      <c r="G2258" s="126"/>
      <c r="H2258" s="126"/>
      <c r="I2258" s="126"/>
      <c r="J2258" s="126"/>
      <c r="K2258" s="126"/>
      <c r="L2258" s="126"/>
    </row>
    <row r="2259" spans="1:12" x14ac:dyDescent="0.3">
      <c r="A2259" s="126"/>
      <c r="B2259" s="126"/>
      <c r="C2259" s="126"/>
      <c r="D2259" s="126"/>
      <c r="E2259" s="126"/>
      <c r="F2259" s="126"/>
      <c r="G2259" s="126"/>
      <c r="H2259" s="126"/>
      <c r="I2259" s="126"/>
      <c r="J2259" s="126"/>
      <c r="K2259" s="126"/>
      <c r="L2259" s="126"/>
    </row>
    <row r="2260" spans="1:12" x14ac:dyDescent="0.3">
      <c r="A2260" s="126"/>
      <c r="B2260" s="126"/>
      <c r="C2260" s="126"/>
      <c r="D2260" s="126"/>
      <c r="E2260" s="126"/>
      <c r="F2260" s="126"/>
      <c r="G2260" s="126"/>
      <c r="H2260" s="126"/>
      <c r="I2260" s="126"/>
      <c r="J2260" s="126"/>
      <c r="K2260" s="126"/>
      <c r="L2260" s="126"/>
    </row>
    <row r="2261" spans="1:12" x14ac:dyDescent="0.3">
      <c r="A2261" s="126"/>
      <c r="B2261" s="126"/>
      <c r="C2261" s="126"/>
      <c r="D2261" s="126"/>
      <c r="E2261" s="126"/>
      <c r="F2261" s="126"/>
      <c r="G2261" s="126"/>
      <c r="H2261" s="126"/>
      <c r="I2261" s="126"/>
      <c r="J2261" s="126"/>
      <c r="K2261" s="126"/>
      <c r="L2261" s="126"/>
    </row>
    <row r="2262" spans="1:12" x14ac:dyDescent="0.3">
      <c r="A2262" s="126"/>
      <c r="B2262" s="126"/>
      <c r="C2262" s="126"/>
      <c r="D2262" s="126"/>
      <c r="E2262" s="126"/>
      <c r="F2262" s="126"/>
      <c r="G2262" s="126"/>
      <c r="H2262" s="126"/>
      <c r="I2262" s="126"/>
      <c r="J2262" s="126"/>
      <c r="K2262" s="126"/>
      <c r="L2262" s="126"/>
    </row>
    <row r="2263" spans="1:12" x14ac:dyDescent="0.3">
      <c r="A2263" s="126"/>
      <c r="B2263" s="126"/>
      <c r="C2263" s="126"/>
      <c r="D2263" s="126"/>
      <c r="E2263" s="126"/>
      <c r="F2263" s="126"/>
      <c r="G2263" s="126"/>
      <c r="H2263" s="126"/>
      <c r="I2263" s="126"/>
      <c r="J2263" s="126"/>
      <c r="K2263" s="126"/>
      <c r="L2263" s="126"/>
    </row>
    <row r="2264" spans="1:12" x14ac:dyDescent="0.3">
      <c r="A2264" s="126"/>
      <c r="B2264" s="126"/>
      <c r="C2264" s="126"/>
      <c r="D2264" s="126"/>
      <c r="E2264" s="126"/>
      <c r="F2264" s="126"/>
      <c r="G2264" s="126"/>
      <c r="H2264" s="126"/>
      <c r="I2264" s="126"/>
      <c r="J2264" s="126"/>
      <c r="K2264" s="126"/>
      <c r="L2264" s="126"/>
    </row>
    <row r="2265" spans="1:12" x14ac:dyDescent="0.3">
      <c r="A2265" s="126"/>
      <c r="B2265" s="126"/>
      <c r="C2265" s="126"/>
      <c r="D2265" s="126"/>
      <c r="E2265" s="126"/>
      <c r="F2265" s="126"/>
      <c r="G2265" s="126"/>
      <c r="H2265" s="126"/>
      <c r="I2265" s="126"/>
      <c r="J2265" s="126"/>
      <c r="K2265" s="126"/>
      <c r="L2265" s="126"/>
    </row>
    <row r="2266" spans="1:12" x14ac:dyDescent="0.3">
      <c r="A2266" s="126"/>
      <c r="B2266" s="126"/>
      <c r="C2266" s="126"/>
      <c r="D2266" s="126"/>
      <c r="E2266" s="126"/>
      <c r="F2266" s="126"/>
      <c r="G2266" s="126"/>
      <c r="H2266" s="126"/>
      <c r="I2266" s="126"/>
      <c r="J2266" s="126"/>
      <c r="K2266" s="126"/>
      <c r="L2266" s="126"/>
    </row>
    <row r="2267" spans="1:12" x14ac:dyDescent="0.3">
      <c r="A2267" s="126"/>
      <c r="B2267" s="126"/>
      <c r="C2267" s="126"/>
      <c r="D2267" s="126"/>
      <c r="E2267" s="126"/>
      <c r="F2267" s="126"/>
      <c r="G2267" s="126"/>
      <c r="H2267" s="126"/>
      <c r="I2267" s="126"/>
      <c r="J2267" s="126"/>
      <c r="K2267" s="126"/>
      <c r="L2267" s="126"/>
    </row>
    <row r="2268" spans="1:12" x14ac:dyDescent="0.3">
      <c r="A2268" s="126"/>
      <c r="B2268" s="126"/>
      <c r="C2268" s="126"/>
      <c r="D2268" s="126"/>
      <c r="E2268" s="126"/>
      <c r="F2268" s="126"/>
      <c r="G2268" s="126"/>
      <c r="H2268" s="126"/>
      <c r="I2268" s="126"/>
      <c r="J2268" s="126"/>
      <c r="K2268" s="126"/>
      <c r="L2268" s="126"/>
    </row>
    <row r="2269" spans="1:12" x14ac:dyDescent="0.3">
      <c r="A2269" s="126"/>
      <c r="B2269" s="126"/>
      <c r="C2269" s="126"/>
      <c r="D2269" s="126"/>
      <c r="E2269" s="126"/>
      <c r="F2269" s="126"/>
      <c r="G2269" s="126"/>
      <c r="H2269" s="126"/>
      <c r="I2269" s="126"/>
      <c r="J2269" s="126"/>
      <c r="K2269" s="126"/>
      <c r="L2269" s="126"/>
    </row>
    <row r="2270" spans="1:12" x14ac:dyDescent="0.3">
      <c r="A2270" s="126"/>
      <c r="B2270" s="126"/>
      <c r="C2270" s="126"/>
      <c r="D2270" s="126"/>
      <c r="E2270" s="126"/>
      <c r="F2270" s="126"/>
      <c r="G2270" s="126"/>
      <c r="H2270" s="126"/>
      <c r="I2270" s="126"/>
      <c r="J2270" s="126"/>
      <c r="K2270" s="126"/>
      <c r="L2270" s="126"/>
    </row>
    <row r="2271" spans="1:12" x14ac:dyDescent="0.3">
      <c r="A2271" s="126"/>
      <c r="B2271" s="126"/>
      <c r="C2271" s="126"/>
      <c r="D2271" s="126"/>
      <c r="E2271" s="126"/>
      <c r="F2271" s="126"/>
      <c r="G2271" s="126"/>
      <c r="H2271" s="126"/>
      <c r="I2271" s="126"/>
      <c r="J2271" s="126"/>
      <c r="K2271" s="126"/>
      <c r="L2271" s="126"/>
    </row>
    <row r="2272" spans="1:12" x14ac:dyDescent="0.3">
      <c r="A2272" s="126"/>
      <c r="B2272" s="126"/>
      <c r="C2272" s="126"/>
      <c r="D2272" s="126"/>
      <c r="E2272" s="126"/>
      <c r="F2272" s="126"/>
      <c r="G2272" s="126"/>
      <c r="H2272" s="126"/>
      <c r="I2272" s="126"/>
      <c r="J2272" s="126"/>
      <c r="K2272" s="126"/>
      <c r="L2272" s="126"/>
    </row>
    <row r="2273" spans="1:12" x14ac:dyDescent="0.3">
      <c r="A2273" s="126"/>
      <c r="B2273" s="126"/>
      <c r="C2273" s="126"/>
      <c r="D2273" s="126"/>
      <c r="E2273" s="126"/>
      <c r="F2273" s="126"/>
      <c r="G2273" s="126"/>
      <c r="H2273" s="126"/>
      <c r="I2273" s="126"/>
      <c r="J2273" s="126"/>
      <c r="K2273" s="126"/>
      <c r="L2273" s="126"/>
    </row>
    <row r="2274" spans="1:12" x14ac:dyDescent="0.3">
      <c r="A2274" s="126"/>
      <c r="B2274" s="126"/>
      <c r="C2274" s="126"/>
      <c r="D2274" s="126"/>
      <c r="E2274" s="126"/>
      <c r="F2274" s="126"/>
      <c r="G2274" s="126"/>
      <c r="H2274" s="126"/>
      <c r="I2274" s="126"/>
      <c r="J2274" s="126"/>
      <c r="K2274" s="126"/>
      <c r="L2274" s="126"/>
    </row>
    <row r="2275" spans="1:12" x14ac:dyDescent="0.3">
      <c r="A2275" s="126"/>
      <c r="B2275" s="126"/>
      <c r="C2275" s="126"/>
      <c r="D2275" s="126"/>
      <c r="E2275" s="126"/>
      <c r="F2275" s="126"/>
      <c r="G2275" s="126"/>
      <c r="H2275" s="126"/>
      <c r="I2275" s="126"/>
      <c r="J2275" s="126"/>
      <c r="K2275" s="126"/>
      <c r="L2275" s="126"/>
    </row>
    <row r="2276" spans="1:12" x14ac:dyDescent="0.3">
      <c r="A2276" s="126"/>
      <c r="B2276" s="126"/>
      <c r="C2276" s="126"/>
      <c r="D2276" s="126"/>
      <c r="E2276" s="126"/>
      <c r="F2276" s="126"/>
      <c r="G2276" s="126"/>
      <c r="H2276" s="126"/>
      <c r="I2276" s="126"/>
      <c r="J2276" s="126"/>
      <c r="K2276" s="126"/>
      <c r="L2276" s="126"/>
    </row>
    <row r="2277" spans="1:12" x14ac:dyDescent="0.3">
      <c r="A2277" s="126"/>
      <c r="B2277" s="126"/>
      <c r="C2277" s="126"/>
      <c r="D2277" s="126"/>
      <c r="E2277" s="126"/>
      <c r="F2277" s="126"/>
      <c r="G2277" s="126"/>
      <c r="H2277" s="126"/>
      <c r="I2277" s="126"/>
      <c r="J2277" s="126"/>
      <c r="K2277" s="126"/>
      <c r="L2277" s="126"/>
    </row>
    <row r="2278" spans="1:12" x14ac:dyDescent="0.3">
      <c r="A2278" s="126"/>
      <c r="B2278" s="126"/>
      <c r="C2278" s="126"/>
      <c r="D2278" s="126"/>
      <c r="E2278" s="126"/>
      <c r="F2278" s="126"/>
      <c r="G2278" s="126"/>
      <c r="H2278" s="126"/>
      <c r="I2278" s="126"/>
      <c r="J2278" s="126"/>
      <c r="K2278" s="126"/>
      <c r="L2278" s="126"/>
    </row>
    <row r="2279" spans="1:12" x14ac:dyDescent="0.3">
      <c r="A2279" s="126"/>
      <c r="B2279" s="126"/>
      <c r="C2279" s="126"/>
      <c r="D2279" s="126"/>
      <c r="E2279" s="126"/>
      <c r="F2279" s="126"/>
      <c r="G2279" s="126"/>
      <c r="H2279" s="126"/>
      <c r="I2279" s="126"/>
      <c r="J2279" s="126"/>
      <c r="K2279" s="126"/>
      <c r="L2279" s="126"/>
    </row>
    <row r="2280" spans="1:12" x14ac:dyDescent="0.3">
      <c r="A2280" s="126"/>
      <c r="B2280" s="126"/>
      <c r="C2280" s="126"/>
      <c r="D2280" s="126"/>
      <c r="E2280" s="126"/>
      <c r="F2280" s="126"/>
      <c r="G2280" s="126"/>
      <c r="H2280" s="126"/>
      <c r="I2280" s="126"/>
      <c r="J2280" s="126"/>
      <c r="K2280" s="126"/>
      <c r="L2280" s="126"/>
    </row>
    <row r="2281" spans="1:12" x14ac:dyDescent="0.3">
      <c r="A2281" s="126"/>
      <c r="B2281" s="126"/>
      <c r="C2281" s="126"/>
      <c r="D2281" s="126"/>
      <c r="E2281" s="126"/>
      <c r="F2281" s="126"/>
      <c r="G2281" s="126"/>
      <c r="H2281" s="126"/>
      <c r="I2281" s="126"/>
      <c r="J2281" s="126"/>
      <c r="K2281" s="126"/>
      <c r="L2281" s="126"/>
    </row>
    <row r="2282" spans="1:12" x14ac:dyDescent="0.3">
      <c r="A2282" s="126"/>
      <c r="B2282" s="126"/>
      <c r="C2282" s="126"/>
      <c r="D2282" s="126"/>
      <c r="E2282" s="126"/>
      <c r="F2282" s="126"/>
      <c r="G2282" s="126"/>
      <c r="H2282" s="126"/>
      <c r="I2282" s="126"/>
      <c r="J2282" s="126"/>
      <c r="K2282" s="126"/>
      <c r="L2282" s="126"/>
    </row>
    <row r="2283" spans="1:12" x14ac:dyDescent="0.3">
      <c r="A2283" s="126"/>
      <c r="B2283" s="126"/>
      <c r="C2283" s="126"/>
      <c r="D2283" s="126"/>
      <c r="E2283" s="126"/>
      <c r="F2283" s="126"/>
      <c r="G2283" s="126"/>
      <c r="H2283" s="126"/>
      <c r="I2283" s="126"/>
      <c r="J2283" s="126"/>
      <c r="K2283" s="126"/>
      <c r="L2283" s="126"/>
    </row>
    <row r="2284" spans="1:12" x14ac:dyDescent="0.3">
      <c r="A2284" s="126"/>
      <c r="B2284" s="126"/>
      <c r="C2284" s="126"/>
      <c r="D2284" s="126"/>
      <c r="E2284" s="126"/>
      <c r="F2284" s="126"/>
      <c r="G2284" s="126"/>
      <c r="H2284" s="126"/>
      <c r="I2284" s="126"/>
      <c r="J2284" s="126"/>
      <c r="K2284" s="126"/>
      <c r="L2284" s="126"/>
    </row>
    <row r="2285" spans="1:12" x14ac:dyDescent="0.3">
      <c r="A2285" s="126"/>
      <c r="B2285" s="126"/>
      <c r="C2285" s="126"/>
      <c r="D2285" s="126"/>
      <c r="E2285" s="126"/>
      <c r="F2285" s="126"/>
      <c r="G2285" s="126"/>
      <c r="H2285" s="126"/>
      <c r="I2285" s="126"/>
      <c r="J2285" s="126"/>
      <c r="K2285" s="126"/>
      <c r="L2285" s="126"/>
    </row>
    <row r="2286" spans="1:12" x14ac:dyDescent="0.3">
      <c r="A2286" s="126"/>
      <c r="B2286" s="126"/>
      <c r="C2286" s="126"/>
      <c r="D2286" s="126"/>
      <c r="E2286" s="126"/>
      <c r="F2286" s="126"/>
      <c r="G2286" s="126"/>
      <c r="H2286" s="126"/>
      <c r="I2286" s="126"/>
      <c r="J2286" s="126"/>
      <c r="K2286" s="126"/>
      <c r="L2286" s="126"/>
    </row>
    <row r="2287" spans="1:12" x14ac:dyDescent="0.3">
      <c r="A2287" s="126"/>
      <c r="B2287" s="126"/>
      <c r="C2287" s="126"/>
      <c r="D2287" s="126"/>
      <c r="E2287" s="126"/>
      <c r="F2287" s="126"/>
      <c r="G2287" s="126"/>
      <c r="H2287" s="126"/>
      <c r="I2287" s="126"/>
      <c r="J2287" s="126"/>
      <c r="K2287" s="126"/>
      <c r="L2287" s="126"/>
    </row>
    <row r="2288" spans="1:12" x14ac:dyDescent="0.3">
      <c r="A2288" s="126"/>
      <c r="B2288" s="126"/>
      <c r="C2288" s="126"/>
      <c r="D2288" s="126"/>
      <c r="E2288" s="126"/>
      <c r="F2288" s="126"/>
      <c r="G2288" s="126"/>
      <c r="H2288" s="126"/>
      <c r="I2288" s="126"/>
      <c r="J2288" s="126"/>
      <c r="K2288" s="126"/>
      <c r="L2288" s="126"/>
    </row>
    <row r="2289" spans="1:12" x14ac:dyDescent="0.3">
      <c r="A2289" s="126"/>
      <c r="B2289" s="126"/>
      <c r="C2289" s="126"/>
      <c r="D2289" s="126"/>
      <c r="E2289" s="126"/>
      <c r="F2289" s="126"/>
      <c r="G2289" s="126"/>
      <c r="H2289" s="126"/>
      <c r="I2289" s="126"/>
      <c r="J2289" s="126"/>
      <c r="K2289" s="126"/>
      <c r="L2289" s="126"/>
    </row>
    <row r="2290" spans="1:12" x14ac:dyDescent="0.3">
      <c r="A2290" s="126"/>
      <c r="B2290" s="126"/>
      <c r="C2290" s="126"/>
      <c r="D2290" s="126"/>
      <c r="E2290" s="126"/>
      <c r="F2290" s="126"/>
      <c r="G2290" s="126"/>
      <c r="H2290" s="126"/>
      <c r="I2290" s="126"/>
      <c r="J2290" s="126"/>
      <c r="K2290" s="126"/>
      <c r="L2290" s="126"/>
    </row>
    <row r="2291" spans="1:12" x14ac:dyDescent="0.3">
      <c r="A2291" s="126"/>
      <c r="B2291" s="126"/>
      <c r="C2291" s="126"/>
      <c r="D2291" s="126"/>
      <c r="E2291" s="126"/>
      <c r="F2291" s="126"/>
      <c r="G2291" s="126"/>
      <c r="H2291" s="126"/>
      <c r="I2291" s="126"/>
      <c r="J2291" s="126"/>
      <c r="K2291" s="126"/>
      <c r="L2291" s="126"/>
    </row>
    <row r="2292" spans="1:12" x14ac:dyDescent="0.3">
      <c r="A2292" s="126"/>
      <c r="B2292" s="126"/>
      <c r="C2292" s="126"/>
      <c r="D2292" s="126"/>
      <c r="E2292" s="126"/>
      <c r="F2292" s="126"/>
      <c r="G2292" s="126"/>
      <c r="H2292" s="126"/>
      <c r="I2292" s="126"/>
      <c r="J2292" s="126"/>
      <c r="K2292" s="126"/>
      <c r="L2292" s="126"/>
    </row>
    <row r="2293" spans="1:12" x14ac:dyDescent="0.3">
      <c r="A2293" s="126"/>
      <c r="B2293" s="126"/>
      <c r="C2293" s="126"/>
      <c r="D2293" s="126"/>
      <c r="E2293" s="126"/>
      <c r="F2293" s="126"/>
      <c r="G2293" s="126"/>
      <c r="H2293" s="126"/>
      <c r="I2293" s="126"/>
      <c r="J2293" s="126"/>
      <c r="K2293" s="126"/>
      <c r="L2293" s="126"/>
    </row>
    <row r="2294" spans="1:12" x14ac:dyDescent="0.3">
      <c r="A2294" s="126"/>
      <c r="B2294" s="126"/>
      <c r="C2294" s="126"/>
      <c r="D2294" s="126"/>
      <c r="E2294" s="126"/>
      <c r="F2294" s="126"/>
      <c r="G2294" s="126"/>
      <c r="H2294" s="126"/>
      <c r="I2294" s="126"/>
      <c r="J2294" s="126"/>
      <c r="K2294" s="126"/>
      <c r="L2294" s="126"/>
    </row>
    <row r="2295" spans="1:12" x14ac:dyDescent="0.3">
      <c r="A2295" s="126"/>
      <c r="B2295" s="126"/>
      <c r="C2295" s="126"/>
      <c r="D2295" s="126"/>
      <c r="E2295" s="126"/>
      <c r="F2295" s="126"/>
      <c r="G2295" s="126"/>
      <c r="H2295" s="126"/>
      <c r="I2295" s="126"/>
      <c r="J2295" s="126"/>
      <c r="K2295" s="126"/>
      <c r="L2295" s="126"/>
    </row>
    <row r="2296" spans="1:12" x14ac:dyDescent="0.3">
      <c r="A2296" s="126"/>
      <c r="B2296" s="126"/>
      <c r="C2296" s="126"/>
      <c r="D2296" s="126"/>
      <c r="E2296" s="126"/>
      <c r="F2296" s="126"/>
      <c r="G2296" s="126"/>
      <c r="H2296" s="126"/>
      <c r="I2296" s="126"/>
      <c r="J2296" s="126"/>
      <c r="K2296" s="126"/>
      <c r="L2296" s="126"/>
    </row>
    <row r="2297" spans="1:12" x14ac:dyDescent="0.3">
      <c r="A2297" s="126"/>
      <c r="B2297" s="126"/>
      <c r="C2297" s="126"/>
      <c r="D2297" s="126"/>
      <c r="E2297" s="126"/>
      <c r="F2297" s="126"/>
      <c r="G2297" s="126"/>
      <c r="H2297" s="126"/>
      <c r="I2297" s="126"/>
      <c r="J2297" s="126"/>
      <c r="K2297" s="126"/>
      <c r="L2297" s="126"/>
    </row>
    <row r="2298" spans="1:12" x14ac:dyDescent="0.3">
      <c r="A2298" s="126"/>
      <c r="B2298" s="126"/>
      <c r="C2298" s="126"/>
      <c r="D2298" s="126"/>
      <c r="E2298" s="126"/>
      <c r="F2298" s="126"/>
      <c r="G2298" s="126"/>
      <c r="H2298" s="126"/>
      <c r="I2298" s="126"/>
      <c r="J2298" s="126"/>
      <c r="K2298" s="126"/>
      <c r="L2298" s="126"/>
    </row>
    <row r="2299" spans="1:12" x14ac:dyDescent="0.3">
      <c r="A2299" s="126"/>
      <c r="B2299" s="126"/>
      <c r="C2299" s="126"/>
      <c r="D2299" s="126"/>
      <c r="E2299" s="126"/>
      <c r="F2299" s="126"/>
      <c r="G2299" s="126"/>
      <c r="H2299" s="126"/>
      <c r="I2299" s="126"/>
      <c r="J2299" s="126"/>
      <c r="K2299" s="126"/>
      <c r="L2299" s="126"/>
    </row>
    <row r="2300" spans="1:12" x14ac:dyDescent="0.3">
      <c r="A2300" s="126"/>
      <c r="B2300" s="126"/>
      <c r="C2300" s="126"/>
      <c r="D2300" s="126"/>
      <c r="E2300" s="126"/>
      <c r="F2300" s="126"/>
      <c r="G2300" s="126"/>
      <c r="H2300" s="126"/>
      <c r="I2300" s="126"/>
      <c r="J2300" s="126"/>
      <c r="K2300" s="126"/>
      <c r="L2300" s="126"/>
    </row>
    <row r="2301" spans="1:12" x14ac:dyDescent="0.3">
      <c r="A2301" s="126"/>
      <c r="B2301" s="126"/>
      <c r="C2301" s="126"/>
      <c r="D2301" s="126"/>
      <c r="E2301" s="126"/>
      <c r="F2301" s="126"/>
      <c r="G2301" s="126"/>
      <c r="H2301" s="126"/>
      <c r="I2301" s="126"/>
      <c r="J2301" s="126"/>
      <c r="K2301" s="126"/>
      <c r="L2301" s="126"/>
    </row>
    <row r="2302" spans="1:12" x14ac:dyDescent="0.3">
      <c r="A2302" s="126"/>
      <c r="B2302" s="126"/>
      <c r="C2302" s="126"/>
      <c r="D2302" s="126"/>
      <c r="E2302" s="126"/>
      <c r="F2302" s="126"/>
      <c r="G2302" s="126"/>
      <c r="H2302" s="126"/>
      <c r="I2302" s="126"/>
      <c r="J2302" s="126"/>
      <c r="K2302" s="126"/>
      <c r="L2302" s="126"/>
    </row>
    <row r="2303" spans="1:12" x14ac:dyDescent="0.3">
      <c r="A2303" s="126"/>
      <c r="B2303" s="126"/>
      <c r="C2303" s="126"/>
      <c r="D2303" s="126"/>
      <c r="E2303" s="126"/>
      <c r="F2303" s="126"/>
      <c r="G2303" s="126"/>
      <c r="H2303" s="126"/>
      <c r="I2303" s="126"/>
      <c r="J2303" s="126"/>
      <c r="K2303" s="126"/>
      <c r="L2303" s="126"/>
    </row>
    <row r="2304" spans="1:12" x14ac:dyDescent="0.3">
      <c r="A2304" s="126"/>
      <c r="B2304" s="126"/>
      <c r="C2304" s="126"/>
      <c r="D2304" s="126"/>
      <c r="E2304" s="126"/>
      <c r="F2304" s="126"/>
      <c r="G2304" s="126"/>
      <c r="H2304" s="126"/>
      <c r="I2304" s="126"/>
      <c r="J2304" s="126"/>
      <c r="K2304" s="126"/>
      <c r="L2304" s="126"/>
    </row>
    <row r="2305" spans="1:12" x14ac:dyDescent="0.3">
      <c r="A2305" s="126"/>
      <c r="B2305" s="126"/>
      <c r="C2305" s="126"/>
      <c r="D2305" s="126"/>
      <c r="E2305" s="126"/>
      <c r="F2305" s="126"/>
      <c r="G2305" s="126"/>
      <c r="H2305" s="126"/>
      <c r="I2305" s="126"/>
      <c r="J2305" s="126"/>
      <c r="K2305" s="126"/>
      <c r="L2305" s="126"/>
    </row>
    <row r="2306" spans="1:12" x14ac:dyDescent="0.3">
      <c r="A2306" s="126"/>
      <c r="B2306" s="126"/>
      <c r="C2306" s="126"/>
      <c r="D2306" s="126"/>
      <c r="E2306" s="126"/>
      <c r="F2306" s="126"/>
      <c r="G2306" s="126"/>
      <c r="H2306" s="126"/>
      <c r="I2306" s="126"/>
      <c r="J2306" s="126"/>
      <c r="K2306" s="126"/>
      <c r="L2306" s="126"/>
    </row>
    <row r="2307" spans="1:12" x14ac:dyDescent="0.3">
      <c r="A2307" s="126"/>
      <c r="B2307" s="126"/>
      <c r="C2307" s="126"/>
      <c r="D2307" s="126"/>
      <c r="E2307" s="126"/>
      <c r="F2307" s="126"/>
      <c r="G2307" s="126"/>
      <c r="H2307" s="126"/>
      <c r="I2307" s="126"/>
      <c r="J2307" s="126"/>
      <c r="K2307" s="126"/>
      <c r="L2307" s="126"/>
    </row>
    <row r="2308" spans="1:12" x14ac:dyDescent="0.3">
      <c r="A2308" s="126"/>
      <c r="B2308" s="126"/>
      <c r="C2308" s="126"/>
      <c r="D2308" s="126"/>
      <c r="E2308" s="126"/>
      <c r="F2308" s="126"/>
      <c r="G2308" s="126"/>
      <c r="H2308" s="126"/>
      <c r="I2308" s="126"/>
      <c r="J2308" s="126"/>
      <c r="K2308" s="126"/>
      <c r="L2308" s="126"/>
    </row>
    <row r="2309" spans="1:12" x14ac:dyDescent="0.3">
      <c r="A2309" s="126"/>
      <c r="B2309" s="126"/>
      <c r="C2309" s="126"/>
      <c r="D2309" s="126"/>
      <c r="E2309" s="126"/>
      <c r="F2309" s="126"/>
      <c r="G2309" s="126"/>
      <c r="H2309" s="126"/>
      <c r="I2309" s="126"/>
      <c r="J2309" s="126"/>
      <c r="K2309" s="126"/>
      <c r="L2309" s="126"/>
    </row>
    <row r="2310" spans="1:12" x14ac:dyDescent="0.3">
      <c r="A2310" s="126"/>
      <c r="B2310" s="126"/>
      <c r="C2310" s="126"/>
      <c r="D2310" s="126"/>
      <c r="E2310" s="126"/>
      <c r="F2310" s="126"/>
      <c r="G2310" s="126"/>
      <c r="H2310" s="126"/>
      <c r="I2310" s="126"/>
      <c r="J2310" s="126"/>
      <c r="K2310" s="126"/>
      <c r="L2310" s="126"/>
    </row>
    <row r="2311" spans="1:12" x14ac:dyDescent="0.3">
      <c r="A2311" s="126"/>
      <c r="B2311" s="126"/>
      <c r="C2311" s="126"/>
      <c r="D2311" s="126"/>
      <c r="E2311" s="126"/>
      <c r="F2311" s="126"/>
      <c r="G2311" s="126"/>
      <c r="H2311" s="126"/>
      <c r="I2311" s="126"/>
      <c r="J2311" s="126"/>
      <c r="K2311" s="126"/>
      <c r="L2311" s="126"/>
    </row>
    <row r="2312" spans="1:12" x14ac:dyDescent="0.3">
      <c r="A2312" s="126"/>
      <c r="B2312" s="126"/>
      <c r="C2312" s="126"/>
      <c r="D2312" s="126"/>
      <c r="E2312" s="126"/>
      <c r="F2312" s="126"/>
      <c r="G2312" s="126"/>
      <c r="H2312" s="126"/>
      <c r="I2312" s="126"/>
      <c r="J2312" s="126"/>
      <c r="K2312" s="126"/>
      <c r="L2312" s="126"/>
    </row>
    <row r="2313" spans="1:12" x14ac:dyDescent="0.3">
      <c r="A2313" s="126"/>
      <c r="B2313" s="126"/>
      <c r="C2313" s="126"/>
      <c r="D2313" s="126"/>
      <c r="E2313" s="126"/>
      <c r="F2313" s="126"/>
      <c r="G2313" s="126"/>
      <c r="H2313" s="126"/>
      <c r="I2313" s="126"/>
      <c r="J2313" s="126"/>
      <c r="K2313" s="126"/>
      <c r="L2313" s="126"/>
    </row>
    <row r="2314" spans="1:12" x14ac:dyDescent="0.3">
      <c r="A2314" s="126"/>
      <c r="B2314" s="126"/>
      <c r="C2314" s="126"/>
      <c r="D2314" s="126"/>
      <c r="E2314" s="126"/>
      <c r="F2314" s="126"/>
      <c r="G2314" s="126"/>
      <c r="H2314" s="126"/>
      <c r="I2314" s="126"/>
      <c r="J2314" s="126"/>
      <c r="K2314" s="126"/>
      <c r="L2314" s="126"/>
    </row>
    <row r="2315" spans="1:12" x14ac:dyDescent="0.3">
      <c r="A2315" s="126"/>
      <c r="B2315" s="126"/>
      <c r="C2315" s="126"/>
      <c r="D2315" s="126"/>
      <c r="E2315" s="126"/>
      <c r="F2315" s="126"/>
      <c r="G2315" s="126"/>
      <c r="H2315" s="126"/>
      <c r="I2315" s="126"/>
      <c r="J2315" s="126"/>
      <c r="K2315" s="126"/>
      <c r="L2315" s="126"/>
    </row>
    <row r="2316" spans="1:12" x14ac:dyDescent="0.3">
      <c r="A2316" s="126"/>
      <c r="B2316" s="126"/>
      <c r="C2316" s="126"/>
      <c r="D2316" s="126"/>
      <c r="E2316" s="126"/>
      <c r="F2316" s="126"/>
      <c r="G2316" s="126"/>
      <c r="H2316" s="126"/>
      <c r="I2316" s="126"/>
      <c r="J2316" s="126"/>
      <c r="K2316" s="126"/>
      <c r="L2316" s="126"/>
    </row>
    <row r="2317" spans="1:12" x14ac:dyDescent="0.3">
      <c r="A2317" s="126"/>
      <c r="B2317" s="126"/>
      <c r="C2317" s="126"/>
      <c r="D2317" s="126"/>
      <c r="E2317" s="126"/>
      <c r="F2317" s="126"/>
      <c r="G2317" s="126"/>
      <c r="H2317" s="126"/>
      <c r="I2317" s="126"/>
      <c r="J2317" s="126"/>
      <c r="K2317" s="126"/>
      <c r="L2317" s="126"/>
    </row>
    <row r="2318" spans="1:12" x14ac:dyDescent="0.3">
      <c r="A2318" s="126"/>
      <c r="B2318" s="126"/>
      <c r="C2318" s="126"/>
      <c r="D2318" s="126"/>
      <c r="E2318" s="126"/>
      <c r="F2318" s="126"/>
      <c r="G2318" s="126"/>
      <c r="H2318" s="126"/>
      <c r="I2318" s="126"/>
      <c r="J2318" s="126"/>
      <c r="K2318" s="126"/>
      <c r="L2318" s="126"/>
    </row>
    <row r="2319" spans="1:12" x14ac:dyDescent="0.3">
      <c r="A2319" s="126"/>
      <c r="B2319" s="126"/>
      <c r="C2319" s="126"/>
      <c r="D2319" s="126"/>
      <c r="E2319" s="126"/>
      <c r="F2319" s="126"/>
      <c r="G2319" s="126"/>
      <c r="H2319" s="126"/>
      <c r="I2319" s="126"/>
      <c r="J2319" s="126"/>
      <c r="K2319" s="126"/>
      <c r="L2319" s="126"/>
    </row>
    <row r="2320" spans="1:12" x14ac:dyDescent="0.3">
      <c r="A2320" s="126"/>
      <c r="B2320" s="126"/>
      <c r="C2320" s="126"/>
      <c r="D2320" s="126"/>
      <c r="E2320" s="126"/>
      <c r="F2320" s="126"/>
      <c r="G2320" s="126"/>
      <c r="H2320" s="126"/>
      <c r="I2320" s="126"/>
      <c r="J2320" s="126"/>
      <c r="K2320" s="126"/>
      <c r="L2320" s="126"/>
    </row>
    <row r="2321" spans="1:12" x14ac:dyDescent="0.3">
      <c r="A2321" s="126"/>
      <c r="B2321" s="126"/>
      <c r="C2321" s="126"/>
      <c r="D2321" s="126"/>
      <c r="E2321" s="126"/>
      <c r="F2321" s="126"/>
      <c r="G2321" s="126"/>
      <c r="H2321" s="126"/>
      <c r="I2321" s="126"/>
      <c r="J2321" s="126"/>
      <c r="K2321" s="126"/>
      <c r="L2321" s="126"/>
    </row>
    <row r="2322" spans="1:12" x14ac:dyDescent="0.3">
      <c r="A2322" s="126"/>
      <c r="B2322" s="126"/>
      <c r="C2322" s="126"/>
      <c r="D2322" s="126"/>
      <c r="E2322" s="126"/>
      <c r="F2322" s="126"/>
      <c r="G2322" s="126"/>
      <c r="H2322" s="126"/>
      <c r="I2322" s="126"/>
      <c r="J2322" s="126"/>
      <c r="K2322" s="126"/>
      <c r="L2322" s="126"/>
    </row>
    <row r="2323" spans="1:12" x14ac:dyDescent="0.3">
      <c r="A2323" s="126"/>
      <c r="B2323" s="126"/>
      <c r="C2323" s="126"/>
      <c r="D2323" s="126"/>
      <c r="E2323" s="126"/>
      <c r="F2323" s="126"/>
      <c r="G2323" s="126"/>
      <c r="H2323" s="126"/>
      <c r="I2323" s="126"/>
      <c r="J2323" s="126"/>
      <c r="K2323" s="126"/>
      <c r="L2323" s="126"/>
    </row>
    <row r="2324" spans="1:12" x14ac:dyDescent="0.3">
      <c r="A2324" s="126"/>
      <c r="B2324" s="126"/>
      <c r="C2324" s="126"/>
      <c r="D2324" s="126"/>
      <c r="E2324" s="126"/>
      <c r="F2324" s="126"/>
      <c r="G2324" s="126"/>
      <c r="H2324" s="126"/>
      <c r="I2324" s="126"/>
      <c r="J2324" s="126"/>
      <c r="K2324" s="126"/>
      <c r="L2324" s="126"/>
    </row>
    <row r="2325" spans="1:12" x14ac:dyDescent="0.3">
      <c r="A2325" s="126"/>
      <c r="B2325" s="126"/>
      <c r="C2325" s="126"/>
      <c r="D2325" s="126"/>
      <c r="E2325" s="126"/>
      <c r="F2325" s="126"/>
      <c r="G2325" s="126"/>
      <c r="H2325" s="126"/>
      <c r="I2325" s="126"/>
      <c r="J2325" s="126"/>
      <c r="K2325" s="126"/>
      <c r="L2325" s="126"/>
    </row>
    <row r="2326" spans="1:12" x14ac:dyDescent="0.3">
      <c r="A2326" s="126"/>
      <c r="B2326" s="126"/>
      <c r="C2326" s="126"/>
      <c r="D2326" s="126"/>
      <c r="E2326" s="126"/>
      <c r="F2326" s="126"/>
      <c r="G2326" s="126"/>
      <c r="H2326" s="126"/>
      <c r="I2326" s="126"/>
      <c r="J2326" s="126"/>
      <c r="K2326" s="126"/>
      <c r="L2326" s="126"/>
    </row>
    <row r="2327" spans="1:12" x14ac:dyDescent="0.3">
      <c r="A2327" s="126"/>
      <c r="B2327" s="126"/>
      <c r="C2327" s="126"/>
      <c r="D2327" s="126"/>
      <c r="E2327" s="126"/>
      <c r="F2327" s="126"/>
      <c r="G2327" s="126"/>
      <c r="H2327" s="126"/>
      <c r="I2327" s="126"/>
      <c r="J2327" s="126"/>
      <c r="K2327" s="126"/>
      <c r="L2327" s="126"/>
    </row>
    <row r="2328" spans="1:12" x14ac:dyDescent="0.3">
      <c r="A2328" s="126"/>
      <c r="B2328" s="126"/>
      <c r="C2328" s="126"/>
      <c r="D2328" s="126"/>
      <c r="E2328" s="126"/>
      <c r="F2328" s="126"/>
      <c r="G2328" s="126"/>
      <c r="H2328" s="126"/>
      <c r="I2328" s="126"/>
      <c r="J2328" s="126"/>
      <c r="K2328" s="126"/>
      <c r="L2328" s="126"/>
    </row>
    <row r="2329" spans="1:12" x14ac:dyDescent="0.3">
      <c r="A2329" s="126"/>
      <c r="B2329" s="126"/>
      <c r="C2329" s="126"/>
      <c r="D2329" s="126"/>
      <c r="E2329" s="126"/>
      <c r="F2329" s="126"/>
      <c r="G2329" s="126"/>
      <c r="H2329" s="126"/>
      <c r="I2329" s="126"/>
      <c r="J2329" s="126"/>
      <c r="K2329" s="126"/>
      <c r="L2329" s="126"/>
    </row>
    <row r="2330" spans="1:12" x14ac:dyDescent="0.3">
      <c r="A2330" s="126"/>
      <c r="B2330" s="126"/>
      <c r="C2330" s="126"/>
      <c r="D2330" s="126"/>
      <c r="E2330" s="126"/>
      <c r="F2330" s="126"/>
      <c r="G2330" s="126"/>
      <c r="H2330" s="126"/>
      <c r="I2330" s="126"/>
      <c r="J2330" s="126"/>
      <c r="K2330" s="126"/>
      <c r="L2330" s="126"/>
    </row>
    <row r="2331" spans="1:12" x14ac:dyDescent="0.3">
      <c r="A2331" s="126"/>
      <c r="B2331" s="126"/>
      <c r="C2331" s="126"/>
      <c r="D2331" s="126"/>
      <c r="E2331" s="126"/>
      <c r="F2331" s="126"/>
      <c r="G2331" s="126"/>
      <c r="H2331" s="126"/>
      <c r="I2331" s="126"/>
      <c r="J2331" s="126"/>
      <c r="K2331" s="126"/>
      <c r="L2331" s="126"/>
    </row>
    <row r="2332" spans="1:12" x14ac:dyDescent="0.3">
      <c r="A2332" s="126"/>
      <c r="B2332" s="126"/>
      <c r="C2332" s="126"/>
      <c r="D2332" s="126"/>
      <c r="E2332" s="126"/>
      <c r="F2332" s="126"/>
      <c r="G2332" s="126"/>
      <c r="H2332" s="126"/>
      <c r="I2332" s="126"/>
      <c r="J2332" s="126"/>
      <c r="K2332" s="126"/>
      <c r="L2332" s="126"/>
    </row>
    <row r="2333" spans="1:12" x14ac:dyDescent="0.3">
      <c r="A2333" s="126"/>
      <c r="B2333" s="126"/>
      <c r="C2333" s="126"/>
      <c r="D2333" s="126"/>
      <c r="E2333" s="126"/>
      <c r="F2333" s="126"/>
      <c r="G2333" s="126"/>
      <c r="H2333" s="126"/>
      <c r="I2333" s="126"/>
      <c r="J2333" s="126"/>
      <c r="K2333" s="126"/>
      <c r="L2333" s="126"/>
    </row>
    <row r="2334" spans="1:12" x14ac:dyDescent="0.3">
      <c r="A2334" s="126"/>
      <c r="B2334" s="126"/>
      <c r="C2334" s="126"/>
      <c r="D2334" s="126"/>
      <c r="E2334" s="126"/>
      <c r="F2334" s="126"/>
      <c r="G2334" s="126"/>
      <c r="H2334" s="126"/>
      <c r="I2334" s="126"/>
      <c r="J2334" s="126"/>
      <c r="K2334" s="126"/>
      <c r="L2334" s="126"/>
    </row>
    <row r="2335" spans="1:12" x14ac:dyDescent="0.3">
      <c r="A2335" s="126"/>
      <c r="B2335" s="126"/>
      <c r="C2335" s="126"/>
      <c r="D2335" s="126"/>
      <c r="E2335" s="126"/>
      <c r="F2335" s="126"/>
      <c r="G2335" s="126"/>
      <c r="H2335" s="126"/>
      <c r="I2335" s="126"/>
      <c r="J2335" s="126"/>
      <c r="K2335" s="126"/>
      <c r="L2335" s="126"/>
    </row>
    <row r="2336" spans="1:12" x14ac:dyDescent="0.3">
      <c r="A2336" s="126"/>
      <c r="B2336" s="126"/>
      <c r="C2336" s="126"/>
      <c r="D2336" s="126"/>
      <c r="E2336" s="126"/>
      <c r="F2336" s="126"/>
      <c r="G2336" s="126"/>
      <c r="H2336" s="126"/>
      <c r="I2336" s="126"/>
      <c r="J2336" s="126"/>
      <c r="K2336" s="126"/>
      <c r="L2336" s="126"/>
    </row>
    <row r="2337" spans="1:12" x14ac:dyDescent="0.3">
      <c r="A2337" s="126"/>
      <c r="B2337" s="126"/>
      <c r="C2337" s="126"/>
      <c r="D2337" s="126"/>
      <c r="E2337" s="126"/>
      <c r="F2337" s="126"/>
      <c r="G2337" s="126"/>
      <c r="H2337" s="126"/>
      <c r="I2337" s="126"/>
      <c r="J2337" s="126"/>
      <c r="K2337" s="126"/>
      <c r="L2337" s="126"/>
    </row>
    <row r="2338" spans="1:12" x14ac:dyDescent="0.3">
      <c r="A2338" s="126"/>
      <c r="B2338" s="126"/>
      <c r="C2338" s="126"/>
      <c r="D2338" s="126"/>
      <c r="E2338" s="126"/>
      <c r="F2338" s="126"/>
      <c r="G2338" s="126"/>
      <c r="H2338" s="126"/>
      <c r="I2338" s="126"/>
      <c r="J2338" s="126"/>
      <c r="K2338" s="126"/>
      <c r="L2338" s="126"/>
    </row>
    <row r="2339" spans="1:12" x14ac:dyDescent="0.3">
      <c r="A2339" s="126"/>
      <c r="B2339" s="126"/>
      <c r="C2339" s="126"/>
      <c r="D2339" s="126"/>
      <c r="E2339" s="126"/>
      <c r="F2339" s="126"/>
      <c r="G2339" s="126"/>
      <c r="H2339" s="126"/>
      <c r="I2339" s="126"/>
      <c r="J2339" s="126"/>
      <c r="K2339" s="126"/>
      <c r="L2339" s="126"/>
    </row>
    <row r="2340" spans="1:12" x14ac:dyDescent="0.3">
      <c r="A2340" s="126"/>
      <c r="B2340" s="126"/>
      <c r="C2340" s="126"/>
      <c r="D2340" s="126"/>
      <c r="E2340" s="126"/>
      <c r="F2340" s="126"/>
      <c r="G2340" s="126"/>
      <c r="H2340" s="126"/>
      <c r="I2340" s="126"/>
      <c r="J2340" s="126"/>
      <c r="K2340" s="126"/>
      <c r="L2340" s="126"/>
    </row>
    <row r="2341" spans="1:12" x14ac:dyDescent="0.3">
      <c r="A2341" s="126"/>
      <c r="B2341" s="126"/>
      <c r="C2341" s="126"/>
      <c r="D2341" s="126"/>
      <c r="E2341" s="126"/>
      <c r="F2341" s="126"/>
      <c r="G2341" s="126"/>
      <c r="H2341" s="126"/>
      <c r="I2341" s="126"/>
      <c r="J2341" s="126"/>
      <c r="K2341" s="126"/>
      <c r="L2341" s="126"/>
    </row>
    <row r="2342" spans="1:12" x14ac:dyDescent="0.3">
      <c r="A2342" s="126"/>
      <c r="B2342" s="126"/>
      <c r="C2342" s="126"/>
      <c r="D2342" s="126"/>
      <c r="E2342" s="126"/>
      <c r="F2342" s="126"/>
      <c r="G2342" s="126"/>
      <c r="H2342" s="126"/>
      <c r="I2342" s="126"/>
      <c r="J2342" s="126"/>
      <c r="K2342" s="126"/>
      <c r="L2342" s="126"/>
    </row>
    <row r="2343" spans="1:12" x14ac:dyDescent="0.3">
      <c r="A2343" s="126"/>
      <c r="B2343" s="126"/>
      <c r="C2343" s="126"/>
      <c r="D2343" s="126"/>
      <c r="E2343" s="126"/>
      <c r="F2343" s="126"/>
      <c r="G2343" s="126"/>
      <c r="H2343" s="126"/>
      <c r="I2343" s="126"/>
      <c r="J2343" s="126"/>
      <c r="K2343" s="126"/>
      <c r="L2343" s="126"/>
    </row>
    <row r="2344" spans="1:12" x14ac:dyDescent="0.3">
      <c r="A2344" s="126"/>
      <c r="B2344" s="126"/>
      <c r="C2344" s="126"/>
      <c r="D2344" s="126"/>
      <c r="E2344" s="126"/>
      <c r="F2344" s="126"/>
      <c r="G2344" s="126"/>
      <c r="H2344" s="126"/>
      <c r="I2344" s="126"/>
      <c r="J2344" s="126"/>
      <c r="K2344" s="126"/>
      <c r="L2344" s="126"/>
    </row>
    <row r="2345" spans="1:12" x14ac:dyDescent="0.3">
      <c r="A2345" s="126"/>
      <c r="B2345" s="126"/>
      <c r="C2345" s="126"/>
      <c r="D2345" s="126"/>
      <c r="E2345" s="126"/>
      <c r="F2345" s="126"/>
      <c r="G2345" s="126"/>
      <c r="H2345" s="126"/>
      <c r="I2345" s="126"/>
      <c r="J2345" s="126"/>
      <c r="K2345" s="126"/>
      <c r="L2345" s="126"/>
    </row>
    <row r="2346" spans="1:12" x14ac:dyDescent="0.3">
      <c r="A2346" s="126"/>
      <c r="B2346" s="126"/>
      <c r="C2346" s="126"/>
      <c r="D2346" s="126"/>
      <c r="E2346" s="126"/>
      <c r="F2346" s="126"/>
      <c r="G2346" s="126"/>
      <c r="H2346" s="126"/>
      <c r="I2346" s="126"/>
      <c r="J2346" s="126"/>
      <c r="K2346" s="126"/>
      <c r="L2346" s="126"/>
    </row>
    <row r="2347" spans="1:12" x14ac:dyDescent="0.3">
      <c r="A2347" s="126"/>
      <c r="B2347" s="126"/>
      <c r="C2347" s="126"/>
      <c r="D2347" s="126"/>
      <c r="E2347" s="126"/>
      <c r="F2347" s="126"/>
      <c r="G2347" s="126"/>
      <c r="H2347" s="126"/>
      <c r="I2347" s="126"/>
      <c r="J2347" s="126"/>
      <c r="K2347" s="126"/>
      <c r="L2347" s="126"/>
    </row>
    <row r="2348" spans="1:12" x14ac:dyDescent="0.3">
      <c r="A2348" s="126"/>
      <c r="B2348" s="126"/>
      <c r="C2348" s="126"/>
      <c r="D2348" s="126"/>
      <c r="E2348" s="126"/>
      <c r="F2348" s="126"/>
      <c r="G2348" s="126"/>
      <c r="H2348" s="126"/>
      <c r="I2348" s="126"/>
      <c r="J2348" s="126"/>
      <c r="K2348" s="126"/>
      <c r="L2348" s="126"/>
    </row>
    <row r="2349" spans="1:12" x14ac:dyDescent="0.3">
      <c r="A2349" s="126"/>
      <c r="B2349" s="126"/>
      <c r="C2349" s="126"/>
      <c r="D2349" s="126"/>
      <c r="E2349" s="126"/>
      <c r="F2349" s="126"/>
      <c r="G2349" s="126"/>
      <c r="H2349" s="126"/>
      <c r="I2349" s="126"/>
      <c r="J2349" s="126"/>
      <c r="K2349" s="126"/>
      <c r="L2349" s="126"/>
    </row>
    <row r="2350" spans="1:12" x14ac:dyDescent="0.3">
      <c r="A2350" s="126"/>
      <c r="B2350" s="126"/>
      <c r="C2350" s="126"/>
      <c r="D2350" s="126"/>
      <c r="E2350" s="126"/>
      <c r="F2350" s="126"/>
      <c r="G2350" s="126"/>
      <c r="H2350" s="126"/>
      <c r="I2350" s="126"/>
      <c r="J2350" s="126"/>
      <c r="K2350" s="126"/>
      <c r="L2350" s="126"/>
    </row>
    <row r="2351" spans="1:12" x14ac:dyDescent="0.3">
      <c r="A2351" s="126"/>
      <c r="B2351" s="126"/>
      <c r="C2351" s="126"/>
      <c r="D2351" s="126"/>
      <c r="E2351" s="126"/>
      <c r="F2351" s="126"/>
      <c r="G2351" s="126"/>
      <c r="H2351" s="126"/>
      <c r="I2351" s="126"/>
      <c r="J2351" s="126"/>
      <c r="K2351" s="126"/>
      <c r="L2351" s="126"/>
    </row>
    <row r="2352" spans="1:12" x14ac:dyDescent="0.3">
      <c r="A2352" s="126"/>
      <c r="B2352" s="126"/>
      <c r="C2352" s="126"/>
      <c r="D2352" s="126"/>
      <c r="E2352" s="126"/>
      <c r="F2352" s="126"/>
      <c r="G2352" s="126"/>
      <c r="H2352" s="126"/>
      <c r="I2352" s="126"/>
      <c r="J2352" s="126"/>
      <c r="K2352" s="126"/>
      <c r="L2352" s="126"/>
    </row>
    <row r="2353" spans="1:12" x14ac:dyDescent="0.3">
      <c r="A2353" s="126"/>
      <c r="B2353" s="126"/>
      <c r="C2353" s="126"/>
      <c r="D2353" s="126"/>
      <c r="E2353" s="126"/>
      <c r="F2353" s="126"/>
      <c r="G2353" s="126"/>
      <c r="H2353" s="126"/>
      <c r="I2353" s="126"/>
      <c r="J2353" s="126"/>
      <c r="K2353" s="126"/>
      <c r="L2353" s="126"/>
    </row>
    <row r="2354" spans="1:12" x14ac:dyDescent="0.3">
      <c r="A2354" s="126"/>
      <c r="B2354" s="126"/>
      <c r="C2354" s="126"/>
      <c r="D2354" s="126"/>
      <c r="E2354" s="126"/>
      <c r="F2354" s="126"/>
      <c r="G2354" s="126"/>
      <c r="H2354" s="126"/>
      <c r="I2354" s="126"/>
      <c r="J2354" s="126"/>
      <c r="K2354" s="126"/>
      <c r="L2354" s="126"/>
    </row>
    <row r="2355" spans="1:12" x14ac:dyDescent="0.3">
      <c r="A2355" s="126"/>
      <c r="B2355" s="126"/>
      <c r="C2355" s="126"/>
      <c r="D2355" s="126"/>
      <c r="E2355" s="126"/>
      <c r="F2355" s="126"/>
      <c r="G2355" s="126"/>
      <c r="H2355" s="126"/>
      <c r="I2355" s="126"/>
      <c r="J2355" s="126"/>
      <c r="K2355" s="126"/>
      <c r="L2355" s="126"/>
    </row>
    <row r="2356" spans="1:12" x14ac:dyDescent="0.3">
      <c r="A2356" s="126"/>
      <c r="B2356" s="126"/>
      <c r="C2356" s="126"/>
      <c r="D2356" s="126"/>
      <c r="E2356" s="126"/>
      <c r="F2356" s="126"/>
      <c r="G2356" s="126"/>
      <c r="H2356" s="126"/>
      <c r="I2356" s="126"/>
      <c r="J2356" s="126"/>
      <c r="K2356" s="126"/>
      <c r="L2356" s="126"/>
    </row>
    <row r="2357" spans="1:12" x14ac:dyDescent="0.3">
      <c r="A2357" s="126"/>
      <c r="B2357" s="126"/>
      <c r="C2357" s="126"/>
      <c r="D2357" s="126"/>
      <c r="E2357" s="126"/>
      <c r="F2357" s="126"/>
      <c r="G2357" s="126"/>
      <c r="H2357" s="126"/>
      <c r="I2357" s="126"/>
      <c r="J2357" s="126"/>
      <c r="K2357" s="126"/>
      <c r="L2357" s="126"/>
    </row>
    <row r="2358" spans="1:12" x14ac:dyDescent="0.3">
      <c r="A2358" s="126"/>
      <c r="B2358" s="126"/>
      <c r="C2358" s="126"/>
      <c r="D2358" s="126"/>
      <c r="E2358" s="126"/>
      <c r="F2358" s="126"/>
      <c r="G2358" s="126"/>
      <c r="H2358" s="126"/>
      <c r="I2358" s="126"/>
      <c r="J2358" s="126"/>
      <c r="K2358" s="126"/>
      <c r="L2358" s="126"/>
    </row>
    <row r="2359" spans="1:12" x14ac:dyDescent="0.3">
      <c r="A2359" s="126"/>
      <c r="B2359" s="126"/>
      <c r="C2359" s="126"/>
      <c r="D2359" s="126"/>
      <c r="E2359" s="126"/>
      <c r="F2359" s="126"/>
      <c r="G2359" s="126"/>
      <c r="H2359" s="126"/>
      <c r="I2359" s="126"/>
      <c r="J2359" s="126"/>
      <c r="K2359" s="126"/>
      <c r="L2359" s="126"/>
    </row>
    <row r="2360" spans="1:12" x14ac:dyDescent="0.3">
      <c r="A2360" s="126"/>
      <c r="B2360" s="126"/>
      <c r="C2360" s="126"/>
      <c r="D2360" s="126"/>
      <c r="E2360" s="126"/>
      <c r="F2360" s="126"/>
      <c r="G2360" s="126"/>
      <c r="H2360" s="126"/>
      <c r="I2360" s="126"/>
      <c r="J2360" s="126"/>
      <c r="K2360" s="126"/>
      <c r="L2360" s="126"/>
    </row>
    <row r="2361" spans="1:12" x14ac:dyDescent="0.3">
      <c r="A2361" s="126"/>
      <c r="B2361" s="126"/>
      <c r="C2361" s="126"/>
      <c r="D2361" s="126"/>
      <c r="E2361" s="126"/>
      <c r="F2361" s="126"/>
      <c r="G2361" s="126"/>
      <c r="H2361" s="126"/>
      <c r="I2361" s="126"/>
      <c r="J2361" s="126"/>
      <c r="K2361" s="126"/>
      <c r="L2361" s="126"/>
    </row>
    <row r="2362" spans="1:12" x14ac:dyDescent="0.3">
      <c r="A2362" s="126"/>
      <c r="B2362" s="126"/>
      <c r="C2362" s="126"/>
      <c r="D2362" s="126"/>
      <c r="E2362" s="126"/>
      <c r="F2362" s="126"/>
      <c r="G2362" s="126"/>
      <c r="H2362" s="126"/>
      <c r="I2362" s="126"/>
      <c r="J2362" s="126"/>
      <c r="K2362" s="126"/>
      <c r="L2362" s="126"/>
    </row>
    <row r="2363" spans="1:12" x14ac:dyDescent="0.3">
      <c r="A2363" s="126"/>
      <c r="B2363" s="126"/>
      <c r="C2363" s="126"/>
      <c r="D2363" s="126"/>
      <c r="E2363" s="126"/>
      <c r="F2363" s="126"/>
      <c r="G2363" s="126"/>
      <c r="H2363" s="126"/>
      <c r="I2363" s="126"/>
      <c r="J2363" s="126"/>
      <c r="K2363" s="126"/>
      <c r="L2363" s="126"/>
    </row>
    <row r="2364" spans="1:12" x14ac:dyDescent="0.3">
      <c r="A2364" s="126"/>
      <c r="B2364" s="126"/>
      <c r="C2364" s="126"/>
      <c r="D2364" s="126"/>
      <c r="E2364" s="126"/>
      <c r="F2364" s="126"/>
      <c r="G2364" s="126"/>
      <c r="H2364" s="126"/>
      <c r="I2364" s="126"/>
      <c r="J2364" s="126"/>
      <c r="K2364" s="126"/>
      <c r="L2364" s="126"/>
    </row>
    <row r="2365" spans="1:12" x14ac:dyDescent="0.3">
      <c r="A2365" s="126"/>
      <c r="B2365" s="126"/>
      <c r="C2365" s="126"/>
      <c r="D2365" s="126"/>
      <c r="E2365" s="126"/>
      <c r="F2365" s="126"/>
      <c r="G2365" s="126"/>
      <c r="H2365" s="126"/>
      <c r="I2365" s="126"/>
      <c r="J2365" s="126"/>
      <c r="K2365" s="126"/>
      <c r="L2365" s="126"/>
    </row>
    <row r="2366" spans="1:12" x14ac:dyDescent="0.3">
      <c r="A2366" s="126"/>
      <c r="B2366" s="126"/>
      <c r="C2366" s="126"/>
      <c r="D2366" s="126"/>
      <c r="E2366" s="126"/>
      <c r="F2366" s="126"/>
      <c r="G2366" s="126"/>
      <c r="H2366" s="126"/>
      <c r="I2366" s="126"/>
      <c r="J2366" s="126"/>
      <c r="K2366" s="126"/>
      <c r="L2366" s="126"/>
    </row>
    <row r="2367" spans="1:12" x14ac:dyDescent="0.3">
      <c r="A2367" s="126"/>
      <c r="B2367" s="126"/>
      <c r="C2367" s="126"/>
      <c r="D2367" s="126"/>
      <c r="E2367" s="126"/>
      <c r="F2367" s="126"/>
      <c r="G2367" s="126"/>
      <c r="H2367" s="126"/>
      <c r="I2367" s="126"/>
      <c r="J2367" s="126"/>
      <c r="K2367" s="126"/>
      <c r="L2367" s="126"/>
    </row>
    <row r="2368" spans="1:12" x14ac:dyDescent="0.3">
      <c r="A2368" s="126"/>
      <c r="B2368" s="126"/>
      <c r="C2368" s="126"/>
      <c r="D2368" s="126"/>
      <c r="E2368" s="126"/>
      <c r="F2368" s="126"/>
      <c r="G2368" s="126"/>
      <c r="H2368" s="126"/>
      <c r="I2368" s="126"/>
      <c r="J2368" s="126"/>
      <c r="K2368" s="126"/>
      <c r="L2368" s="126"/>
    </row>
    <row r="2369" spans="1:12" x14ac:dyDescent="0.3">
      <c r="A2369" s="126"/>
      <c r="B2369" s="126"/>
      <c r="C2369" s="126"/>
      <c r="D2369" s="126"/>
      <c r="E2369" s="126"/>
      <c r="F2369" s="126"/>
      <c r="G2369" s="126"/>
      <c r="H2369" s="126"/>
      <c r="I2369" s="126"/>
      <c r="J2369" s="126"/>
      <c r="K2369" s="126"/>
      <c r="L2369" s="126"/>
    </row>
    <row r="2370" spans="1:12" x14ac:dyDescent="0.3">
      <c r="A2370" s="126"/>
      <c r="B2370" s="126"/>
      <c r="C2370" s="126"/>
      <c r="D2370" s="126"/>
      <c r="E2370" s="126"/>
      <c r="F2370" s="126"/>
      <c r="G2370" s="126"/>
      <c r="H2370" s="126"/>
      <c r="I2370" s="126"/>
      <c r="J2370" s="126"/>
      <c r="K2370" s="126"/>
      <c r="L2370" s="126"/>
    </row>
    <row r="2371" spans="1:12" x14ac:dyDescent="0.3">
      <c r="A2371" s="126"/>
      <c r="B2371" s="126"/>
      <c r="C2371" s="126"/>
      <c r="D2371" s="126"/>
      <c r="E2371" s="126"/>
      <c r="F2371" s="126"/>
      <c r="G2371" s="126"/>
      <c r="H2371" s="126"/>
      <c r="I2371" s="126"/>
      <c r="J2371" s="126"/>
      <c r="K2371" s="126"/>
      <c r="L2371" s="126"/>
    </row>
    <row r="2372" spans="1:12" x14ac:dyDescent="0.3">
      <c r="A2372" s="126"/>
      <c r="B2372" s="126"/>
      <c r="C2372" s="126"/>
      <c r="D2372" s="126"/>
      <c r="E2372" s="126"/>
      <c r="F2372" s="126"/>
      <c r="G2372" s="126"/>
      <c r="H2372" s="126"/>
      <c r="I2372" s="126"/>
      <c r="J2372" s="126"/>
      <c r="K2372" s="126"/>
      <c r="L2372" s="126"/>
    </row>
    <row r="2373" spans="1:12" x14ac:dyDescent="0.3">
      <c r="A2373" s="126"/>
      <c r="B2373" s="126"/>
      <c r="C2373" s="126"/>
      <c r="D2373" s="126"/>
      <c r="E2373" s="126"/>
      <c r="F2373" s="126"/>
      <c r="G2373" s="126"/>
      <c r="H2373" s="126"/>
      <c r="I2373" s="126"/>
      <c r="J2373" s="126"/>
      <c r="K2373" s="126"/>
      <c r="L2373" s="126"/>
    </row>
    <row r="2374" spans="1:12" x14ac:dyDescent="0.3">
      <c r="A2374" s="126"/>
      <c r="B2374" s="126"/>
      <c r="C2374" s="126"/>
      <c r="D2374" s="126"/>
      <c r="E2374" s="126"/>
      <c r="F2374" s="126"/>
      <c r="G2374" s="126"/>
      <c r="H2374" s="126"/>
      <c r="I2374" s="126"/>
      <c r="J2374" s="126"/>
      <c r="K2374" s="126"/>
      <c r="L2374" s="126"/>
    </row>
    <row r="2375" spans="1:12" x14ac:dyDescent="0.3">
      <c r="A2375" s="126"/>
      <c r="B2375" s="126"/>
      <c r="C2375" s="126"/>
      <c r="D2375" s="126"/>
      <c r="E2375" s="126"/>
      <c r="F2375" s="126"/>
      <c r="G2375" s="126"/>
      <c r="H2375" s="126"/>
      <c r="I2375" s="126"/>
      <c r="J2375" s="126"/>
      <c r="K2375" s="126"/>
      <c r="L2375" s="126"/>
    </row>
    <row r="2376" spans="1:12" x14ac:dyDescent="0.3">
      <c r="A2376" s="126"/>
      <c r="B2376" s="126"/>
      <c r="C2376" s="126"/>
      <c r="D2376" s="126"/>
      <c r="E2376" s="126"/>
      <c r="F2376" s="126"/>
      <c r="G2376" s="126"/>
      <c r="H2376" s="126"/>
      <c r="I2376" s="126"/>
      <c r="J2376" s="126"/>
      <c r="K2376" s="126"/>
      <c r="L2376" s="126"/>
    </row>
    <row r="2377" spans="1:12" x14ac:dyDescent="0.3">
      <c r="A2377" s="126"/>
      <c r="B2377" s="126"/>
      <c r="C2377" s="126"/>
      <c r="D2377" s="126"/>
      <c r="E2377" s="126"/>
      <c r="F2377" s="126"/>
      <c r="G2377" s="126"/>
      <c r="H2377" s="126"/>
      <c r="I2377" s="126"/>
      <c r="J2377" s="126"/>
      <c r="K2377" s="126"/>
      <c r="L2377" s="126"/>
    </row>
    <row r="2378" spans="1:12" x14ac:dyDescent="0.3">
      <c r="A2378" s="126"/>
      <c r="B2378" s="126"/>
      <c r="C2378" s="126"/>
      <c r="D2378" s="126"/>
      <c r="E2378" s="126"/>
      <c r="F2378" s="126"/>
      <c r="G2378" s="126"/>
      <c r="H2378" s="126"/>
      <c r="I2378" s="126"/>
      <c r="J2378" s="126"/>
      <c r="K2378" s="126"/>
      <c r="L2378" s="126"/>
    </row>
    <row r="2379" spans="1:12" x14ac:dyDescent="0.3">
      <c r="A2379" s="126"/>
      <c r="B2379" s="126"/>
      <c r="C2379" s="126"/>
      <c r="D2379" s="126"/>
      <c r="E2379" s="126"/>
      <c r="F2379" s="126"/>
      <c r="G2379" s="126"/>
      <c r="H2379" s="126"/>
      <c r="I2379" s="126"/>
      <c r="J2379" s="126"/>
      <c r="K2379" s="126"/>
      <c r="L2379" s="126"/>
    </row>
    <row r="2380" spans="1:12" x14ac:dyDescent="0.3">
      <c r="A2380" s="126"/>
      <c r="B2380" s="126"/>
      <c r="C2380" s="126"/>
      <c r="D2380" s="126"/>
      <c r="E2380" s="126"/>
      <c r="F2380" s="126"/>
      <c r="G2380" s="126"/>
      <c r="H2380" s="126"/>
      <c r="I2380" s="126"/>
      <c r="J2380" s="126"/>
      <c r="K2380" s="126"/>
      <c r="L2380" s="126"/>
    </row>
    <row r="2381" spans="1:12" x14ac:dyDescent="0.3">
      <c r="A2381" s="126"/>
      <c r="B2381" s="126"/>
      <c r="C2381" s="126"/>
      <c r="D2381" s="126"/>
      <c r="E2381" s="126"/>
      <c r="F2381" s="126"/>
      <c r="G2381" s="126"/>
      <c r="H2381" s="126"/>
      <c r="I2381" s="126"/>
      <c r="J2381" s="126"/>
      <c r="K2381" s="126"/>
      <c r="L2381" s="126"/>
    </row>
    <row r="2382" spans="1:12" x14ac:dyDescent="0.3">
      <c r="A2382" s="126"/>
      <c r="B2382" s="126"/>
      <c r="C2382" s="126"/>
      <c r="D2382" s="126"/>
      <c r="E2382" s="126"/>
      <c r="F2382" s="126"/>
      <c r="G2382" s="126"/>
      <c r="H2382" s="126"/>
      <c r="I2382" s="126"/>
      <c r="J2382" s="126"/>
      <c r="K2382" s="126"/>
      <c r="L2382" s="126"/>
    </row>
    <row r="2383" spans="1:12" x14ac:dyDescent="0.3">
      <c r="A2383" s="126"/>
      <c r="B2383" s="126"/>
      <c r="C2383" s="126"/>
      <c r="D2383" s="126"/>
      <c r="E2383" s="126"/>
      <c r="F2383" s="126"/>
      <c r="G2383" s="126"/>
      <c r="H2383" s="126"/>
      <c r="I2383" s="126"/>
      <c r="J2383" s="126"/>
      <c r="K2383" s="126"/>
      <c r="L2383" s="126"/>
    </row>
    <row r="2384" spans="1:12" x14ac:dyDescent="0.3">
      <c r="A2384" s="126"/>
      <c r="B2384" s="126"/>
      <c r="C2384" s="126"/>
      <c r="D2384" s="126"/>
      <c r="E2384" s="126"/>
      <c r="F2384" s="126"/>
      <c r="G2384" s="126"/>
      <c r="H2384" s="126"/>
      <c r="I2384" s="126"/>
      <c r="J2384" s="126"/>
      <c r="K2384" s="126"/>
      <c r="L2384" s="126"/>
    </row>
    <row r="2385" spans="1:12" x14ac:dyDescent="0.3">
      <c r="A2385" s="126"/>
      <c r="B2385" s="126"/>
      <c r="C2385" s="126"/>
      <c r="D2385" s="126"/>
      <c r="E2385" s="126"/>
      <c r="F2385" s="126"/>
      <c r="G2385" s="126"/>
      <c r="H2385" s="126"/>
      <c r="I2385" s="126"/>
      <c r="J2385" s="126"/>
      <c r="K2385" s="126"/>
      <c r="L2385" s="126"/>
    </row>
    <row r="2386" spans="1:12" x14ac:dyDescent="0.3">
      <c r="A2386" s="126"/>
      <c r="B2386" s="126"/>
      <c r="C2386" s="126"/>
      <c r="D2386" s="126"/>
      <c r="E2386" s="126"/>
      <c r="F2386" s="126"/>
      <c r="G2386" s="126"/>
      <c r="H2386" s="126"/>
      <c r="I2386" s="126"/>
      <c r="J2386" s="126"/>
      <c r="K2386" s="126"/>
      <c r="L2386" s="126"/>
    </row>
    <row r="2387" spans="1:12" x14ac:dyDescent="0.3">
      <c r="A2387" s="126"/>
      <c r="B2387" s="126"/>
      <c r="C2387" s="126"/>
      <c r="D2387" s="126"/>
      <c r="E2387" s="126"/>
      <c r="F2387" s="126"/>
      <c r="G2387" s="126"/>
      <c r="H2387" s="126"/>
      <c r="I2387" s="126"/>
      <c r="J2387" s="126"/>
      <c r="K2387" s="126"/>
      <c r="L2387" s="126"/>
    </row>
    <row r="2388" spans="1:12" x14ac:dyDescent="0.3">
      <c r="A2388" s="126"/>
      <c r="B2388" s="126"/>
      <c r="C2388" s="126"/>
      <c r="D2388" s="126"/>
      <c r="E2388" s="126"/>
      <c r="F2388" s="126"/>
      <c r="G2388" s="126"/>
      <c r="H2388" s="126"/>
      <c r="I2388" s="126"/>
      <c r="J2388" s="126"/>
      <c r="K2388" s="126"/>
      <c r="L2388" s="126"/>
    </row>
    <row r="2389" spans="1:12" x14ac:dyDescent="0.3">
      <c r="A2389" s="126"/>
      <c r="B2389" s="126"/>
      <c r="C2389" s="126"/>
      <c r="D2389" s="126"/>
      <c r="E2389" s="126"/>
      <c r="F2389" s="126"/>
      <c r="G2389" s="126"/>
      <c r="H2389" s="126"/>
      <c r="I2389" s="126"/>
      <c r="J2389" s="126"/>
      <c r="K2389" s="126"/>
      <c r="L2389" s="126"/>
    </row>
    <row r="2390" spans="1:12" x14ac:dyDescent="0.3">
      <c r="A2390" s="126"/>
      <c r="B2390" s="126"/>
      <c r="C2390" s="126"/>
      <c r="D2390" s="126"/>
      <c r="E2390" s="126"/>
      <c r="F2390" s="126"/>
      <c r="G2390" s="126"/>
      <c r="H2390" s="126"/>
      <c r="I2390" s="126"/>
      <c r="J2390" s="126"/>
      <c r="K2390" s="126"/>
      <c r="L2390" s="126"/>
    </row>
    <row r="2391" spans="1:12" x14ac:dyDescent="0.3">
      <c r="A2391" s="126"/>
      <c r="B2391" s="126"/>
      <c r="C2391" s="126"/>
      <c r="D2391" s="126"/>
      <c r="E2391" s="126"/>
      <c r="F2391" s="126"/>
      <c r="G2391" s="126"/>
      <c r="H2391" s="126"/>
      <c r="I2391" s="126"/>
      <c r="J2391" s="126"/>
      <c r="K2391" s="126"/>
      <c r="L2391" s="126"/>
    </row>
    <row r="2392" spans="1:12" x14ac:dyDescent="0.3">
      <c r="A2392" s="126"/>
      <c r="B2392" s="126"/>
      <c r="C2392" s="126"/>
      <c r="D2392" s="126"/>
      <c r="E2392" s="126"/>
      <c r="F2392" s="126"/>
      <c r="G2392" s="126"/>
      <c r="H2392" s="126"/>
      <c r="I2392" s="126"/>
      <c r="J2392" s="126"/>
      <c r="K2392" s="126"/>
      <c r="L2392" s="126"/>
    </row>
    <row r="2393" spans="1:12" x14ac:dyDescent="0.3">
      <c r="A2393" s="126"/>
      <c r="B2393" s="126"/>
      <c r="C2393" s="126"/>
      <c r="D2393" s="126"/>
      <c r="E2393" s="126"/>
      <c r="F2393" s="126"/>
      <c r="G2393" s="126"/>
      <c r="H2393" s="126"/>
      <c r="I2393" s="126"/>
      <c r="J2393" s="126"/>
      <c r="K2393" s="126"/>
      <c r="L2393" s="126"/>
    </row>
    <row r="2394" spans="1:12" x14ac:dyDescent="0.3">
      <c r="A2394" s="126"/>
      <c r="B2394" s="126"/>
      <c r="C2394" s="126"/>
      <c r="D2394" s="126"/>
      <c r="E2394" s="126"/>
      <c r="F2394" s="126"/>
      <c r="G2394" s="126"/>
      <c r="H2394" s="126"/>
      <c r="I2394" s="126"/>
      <c r="J2394" s="126"/>
      <c r="K2394" s="126"/>
      <c r="L2394" s="126"/>
    </row>
    <row r="2395" spans="1:12" x14ac:dyDescent="0.3">
      <c r="A2395" s="126"/>
      <c r="B2395" s="126"/>
      <c r="C2395" s="126"/>
      <c r="D2395" s="126"/>
      <c r="E2395" s="126"/>
      <c r="F2395" s="126"/>
      <c r="G2395" s="126"/>
      <c r="H2395" s="126"/>
      <c r="I2395" s="126"/>
      <c r="J2395" s="126"/>
      <c r="K2395" s="126"/>
      <c r="L2395" s="126"/>
    </row>
    <row r="2396" spans="1:12" x14ac:dyDescent="0.3">
      <c r="A2396" s="126"/>
      <c r="B2396" s="126"/>
      <c r="C2396" s="126"/>
      <c r="D2396" s="126"/>
      <c r="E2396" s="126"/>
      <c r="F2396" s="126"/>
      <c r="G2396" s="126"/>
      <c r="H2396" s="126"/>
      <c r="I2396" s="126"/>
      <c r="J2396" s="126"/>
      <c r="K2396" s="126"/>
      <c r="L2396" s="126"/>
    </row>
    <row r="2397" spans="1:12" x14ac:dyDescent="0.3">
      <c r="A2397" s="126"/>
      <c r="B2397" s="126"/>
      <c r="C2397" s="126"/>
      <c r="D2397" s="126"/>
      <c r="E2397" s="126"/>
      <c r="F2397" s="126"/>
      <c r="G2397" s="126"/>
      <c r="H2397" s="126"/>
      <c r="I2397" s="126"/>
      <c r="J2397" s="126"/>
      <c r="K2397" s="126"/>
      <c r="L2397" s="126"/>
    </row>
    <row r="2398" spans="1:12" x14ac:dyDescent="0.3">
      <c r="A2398" s="126"/>
      <c r="B2398" s="126"/>
      <c r="C2398" s="126"/>
      <c r="D2398" s="126"/>
      <c r="E2398" s="126"/>
      <c r="F2398" s="126"/>
      <c r="G2398" s="126"/>
      <c r="H2398" s="126"/>
      <c r="I2398" s="126"/>
      <c r="J2398" s="126"/>
      <c r="K2398" s="126"/>
      <c r="L2398" s="126"/>
    </row>
    <row r="2399" spans="1:12" x14ac:dyDescent="0.3">
      <c r="A2399" s="126"/>
      <c r="B2399" s="126"/>
      <c r="C2399" s="126"/>
      <c r="D2399" s="126"/>
      <c r="E2399" s="126"/>
      <c r="F2399" s="126"/>
      <c r="G2399" s="126"/>
      <c r="H2399" s="126"/>
      <c r="I2399" s="126"/>
      <c r="J2399" s="126"/>
      <c r="K2399" s="126"/>
      <c r="L2399" s="126"/>
    </row>
    <row r="2400" spans="1:12" x14ac:dyDescent="0.3">
      <c r="A2400" s="126"/>
      <c r="B2400" s="126"/>
      <c r="C2400" s="126"/>
      <c r="D2400" s="126"/>
      <c r="E2400" s="126"/>
      <c r="F2400" s="126"/>
      <c r="G2400" s="126"/>
      <c r="H2400" s="126"/>
      <c r="I2400" s="126"/>
      <c r="J2400" s="126"/>
      <c r="K2400" s="126"/>
      <c r="L2400" s="126"/>
    </row>
    <row r="2401" spans="1:12" x14ac:dyDescent="0.3">
      <c r="A2401" s="126"/>
      <c r="B2401" s="126"/>
      <c r="C2401" s="126"/>
      <c r="D2401" s="126"/>
      <c r="E2401" s="126"/>
      <c r="F2401" s="126"/>
      <c r="G2401" s="126"/>
      <c r="H2401" s="126"/>
      <c r="I2401" s="126"/>
      <c r="J2401" s="126"/>
      <c r="K2401" s="126"/>
      <c r="L2401" s="126"/>
    </row>
    <row r="2402" spans="1:12" x14ac:dyDescent="0.3">
      <c r="A2402" s="126"/>
      <c r="B2402" s="126"/>
      <c r="C2402" s="126"/>
      <c r="D2402" s="126"/>
      <c r="E2402" s="126"/>
      <c r="F2402" s="126"/>
      <c r="G2402" s="126"/>
      <c r="H2402" s="126"/>
      <c r="I2402" s="126"/>
      <c r="J2402" s="126"/>
      <c r="K2402" s="126"/>
      <c r="L2402" s="126"/>
    </row>
    <row r="2403" spans="1:12" x14ac:dyDescent="0.3">
      <c r="A2403" s="126"/>
      <c r="B2403" s="126"/>
      <c r="C2403" s="126"/>
      <c r="D2403" s="126"/>
      <c r="E2403" s="126"/>
      <c r="F2403" s="126"/>
      <c r="G2403" s="126"/>
      <c r="H2403" s="126"/>
      <c r="I2403" s="126"/>
      <c r="J2403" s="126"/>
      <c r="K2403" s="126"/>
      <c r="L2403" s="126"/>
    </row>
    <row r="2404" spans="1:12" x14ac:dyDescent="0.3">
      <c r="A2404" s="126"/>
      <c r="B2404" s="126"/>
      <c r="C2404" s="126"/>
      <c r="D2404" s="126"/>
      <c r="E2404" s="126"/>
      <c r="F2404" s="126"/>
      <c r="G2404" s="126"/>
      <c r="H2404" s="126"/>
      <c r="I2404" s="126"/>
      <c r="J2404" s="126"/>
      <c r="K2404" s="126"/>
      <c r="L2404" s="126"/>
    </row>
    <row r="2405" spans="1:12" x14ac:dyDescent="0.3">
      <c r="A2405" s="126"/>
      <c r="B2405" s="126"/>
      <c r="C2405" s="126"/>
      <c r="D2405" s="126"/>
      <c r="E2405" s="126"/>
      <c r="F2405" s="126"/>
      <c r="G2405" s="126"/>
      <c r="H2405" s="126"/>
      <c r="I2405" s="126"/>
      <c r="J2405" s="126"/>
      <c r="K2405" s="126"/>
      <c r="L2405" s="126"/>
    </row>
    <row r="2406" spans="1:12" x14ac:dyDescent="0.3">
      <c r="A2406" s="126"/>
      <c r="B2406" s="126"/>
      <c r="C2406" s="126"/>
      <c r="D2406" s="126"/>
      <c r="E2406" s="126"/>
      <c r="F2406" s="126"/>
      <c r="G2406" s="126"/>
      <c r="H2406" s="126"/>
      <c r="I2406" s="126"/>
      <c r="J2406" s="126"/>
      <c r="K2406" s="126"/>
      <c r="L2406" s="126"/>
    </row>
    <row r="2407" spans="1:12" x14ac:dyDescent="0.3">
      <c r="A2407" s="126"/>
      <c r="B2407" s="126"/>
      <c r="C2407" s="126"/>
      <c r="D2407" s="126"/>
      <c r="E2407" s="126"/>
      <c r="F2407" s="126"/>
      <c r="G2407" s="126"/>
      <c r="H2407" s="126"/>
      <c r="I2407" s="126"/>
      <c r="J2407" s="126"/>
      <c r="K2407" s="126"/>
      <c r="L2407" s="126"/>
    </row>
    <row r="2408" spans="1:12" x14ac:dyDescent="0.3">
      <c r="A2408" s="126"/>
      <c r="B2408" s="126"/>
      <c r="C2408" s="126"/>
      <c r="D2408" s="126"/>
      <c r="E2408" s="126"/>
      <c r="F2408" s="126"/>
      <c r="G2408" s="126"/>
      <c r="H2408" s="126"/>
      <c r="I2408" s="126"/>
      <c r="J2408" s="126"/>
      <c r="K2408" s="126"/>
      <c r="L2408" s="126"/>
    </row>
    <row r="2409" spans="1:12" x14ac:dyDescent="0.3">
      <c r="A2409" s="126"/>
      <c r="B2409" s="126"/>
      <c r="C2409" s="126"/>
      <c r="D2409" s="126"/>
      <c r="E2409" s="126"/>
      <c r="F2409" s="126"/>
      <c r="G2409" s="126"/>
      <c r="H2409" s="126"/>
      <c r="I2409" s="126"/>
      <c r="J2409" s="126"/>
      <c r="K2409" s="126"/>
      <c r="L2409" s="126"/>
    </row>
    <row r="2410" spans="1:12" x14ac:dyDescent="0.3">
      <c r="A2410" s="126"/>
      <c r="B2410" s="126"/>
      <c r="C2410" s="126"/>
      <c r="D2410" s="126"/>
      <c r="E2410" s="126"/>
      <c r="F2410" s="126"/>
      <c r="G2410" s="126"/>
      <c r="H2410" s="126"/>
      <c r="I2410" s="126"/>
      <c r="J2410" s="126"/>
      <c r="K2410" s="126"/>
      <c r="L2410" s="126"/>
    </row>
    <row r="2411" spans="1:12" x14ac:dyDescent="0.3">
      <c r="A2411" s="126"/>
      <c r="B2411" s="126"/>
      <c r="C2411" s="126"/>
      <c r="D2411" s="126"/>
      <c r="E2411" s="126"/>
      <c r="F2411" s="126"/>
      <c r="G2411" s="126"/>
      <c r="H2411" s="126"/>
      <c r="I2411" s="126"/>
      <c r="J2411" s="126"/>
      <c r="K2411" s="126"/>
      <c r="L2411" s="126"/>
    </row>
    <row r="2412" spans="1:12" x14ac:dyDescent="0.3">
      <c r="A2412" s="126"/>
      <c r="B2412" s="126"/>
      <c r="C2412" s="126"/>
      <c r="D2412" s="126"/>
      <c r="E2412" s="126"/>
      <c r="F2412" s="126"/>
      <c r="G2412" s="126"/>
      <c r="H2412" s="126"/>
      <c r="I2412" s="126"/>
      <c r="J2412" s="126"/>
      <c r="K2412" s="126"/>
      <c r="L2412" s="126"/>
    </row>
    <row r="2413" spans="1:12" x14ac:dyDescent="0.3">
      <c r="A2413" s="126"/>
      <c r="B2413" s="126"/>
      <c r="C2413" s="126"/>
      <c r="D2413" s="126"/>
      <c r="E2413" s="126"/>
      <c r="F2413" s="126"/>
      <c r="G2413" s="126"/>
      <c r="H2413" s="126"/>
      <c r="I2413" s="126"/>
      <c r="J2413" s="126"/>
      <c r="K2413" s="126"/>
      <c r="L2413" s="126"/>
    </row>
    <row r="2414" spans="1:12" x14ac:dyDescent="0.3">
      <c r="A2414" s="126"/>
      <c r="B2414" s="126"/>
      <c r="C2414" s="126"/>
      <c r="D2414" s="126"/>
      <c r="E2414" s="126"/>
      <c r="F2414" s="126"/>
      <c r="G2414" s="126"/>
      <c r="H2414" s="126"/>
      <c r="I2414" s="126"/>
      <c r="J2414" s="126"/>
      <c r="K2414" s="126"/>
      <c r="L2414" s="126"/>
    </row>
    <row r="2415" spans="1:12" x14ac:dyDescent="0.3">
      <c r="A2415" s="126"/>
      <c r="B2415" s="126"/>
      <c r="C2415" s="126"/>
      <c r="D2415" s="126"/>
      <c r="E2415" s="126"/>
      <c r="F2415" s="126"/>
      <c r="G2415" s="126"/>
      <c r="H2415" s="126"/>
      <c r="I2415" s="126"/>
      <c r="J2415" s="126"/>
      <c r="K2415" s="126"/>
      <c r="L2415" s="126"/>
    </row>
    <row r="2416" spans="1:12" x14ac:dyDescent="0.3">
      <c r="A2416" s="126"/>
      <c r="B2416" s="126"/>
      <c r="C2416" s="126"/>
      <c r="D2416" s="126"/>
      <c r="E2416" s="126"/>
      <c r="F2416" s="126"/>
      <c r="G2416" s="126"/>
      <c r="H2416" s="126"/>
      <c r="I2416" s="126"/>
      <c r="J2416" s="126"/>
      <c r="K2416" s="126"/>
      <c r="L2416" s="126"/>
    </row>
    <row r="2417" spans="1:12" x14ac:dyDescent="0.3">
      <c r="A2417" s="126"/>
      <c r="B2417" s="126"/>
      <c r="C2417" s="126"/>
      <c r="D2417" s="126"/>
      <c r="E2417" s="126"/>
      <c r="F2417" s="126"/>
      <c r="G2417" s="126"/>
      <c r="H2417" s="126"/>
      <c r="I2417" s="126"/>
      <c r="J2417" s="126"/>
      <c r="K2417" s="126"/>
      <c r="L2417" s="126"/>
    </row>
    <row r="2418" spans="1:12" x14ac:dyDescent="0.3">
      <c r="A2418" s="126"/>
      <c r="B2418" s="126"/>
      <c r="C2418" s="126"/>
      <c r="D2418" s="126"/>
      <c r="E2418" s="126"/>
      <c r="F2418" s="126"/>
      <c r="G2418" s="126"/>
      <c r="H2418" s="126"/>
      <c r="I2418" s="126"/>
      <c r="J2418" s="126"/>
      <c r="K2418" s="126"/>
      <c r="L2418" s="126"/>
    </row>
    <row r="2419" spans="1:12" x14ac:dyDescent="0.3">
      <c r="A2419" s="126"/>
      <c r="B2419" s="126"/>
      <c r="C2419" s="126"/>
      <c r="D2419" s="126"/>
      <c r="E2419" s="126"/>
      <c r="F2419" s="126"/>
      <c r="G2419" s="126"/>
      <c r="H2419" s="126"/>
      <c r="I2419" s="126"/>
      <c r="J2419" s="126"/>
      <c r="K2419" s="126"/>
      <c r="L2419" s="126"/>
    </row>
    <row r="2420" spans="1:12" x14ac:dyDescent="0.3">
      <c r="A2420" s="126"/>
      <c r="B2420" s="126"/>
      <c r="C2420" s="126"/>
      <c r="D2420" s="126"/>
      <c r="E2420" s="126"/>
      <c r="F2420" s="126"/>
      <c r="G2420" s="126"/>
      <c r="H2420" s="126"/>
      <c r="I2420" s="126"/>
      <c r="J2420" s="126"/>
      <c r="K2420" s="126"/>
      <c r="L2420" s="126"/>
    </row>
    <row r="2421" spans="1:12" x14ac:dyDescent="0.3">
      <c r="A2421" s="126"/>
      <c r="B2421" s="126"/>
      <c r="C2421" s="126"/>
      <c r="D2421" s="126"/>
      <c r="E2421" s="126"/>
      <c r="F2421" s="126"/>
      <c r="G2421" s="126"/>
      <c r="H2421" s="126"/>
      <c r="I2421" s="126"/>
      <c r="J2421" s="126"/>
      <c r="K2421" s="126"/>
      <c r="L2421" s="126"/>
    </row>
    <row r="2422" spans="1:12" x14ac:dyDescent="0.3">
      <c r="A2422" s="126"/>
      <c r="B2422" s="126"/>
      <c r="C2422" s="126"/>
      <c r="D2422" s="126"/>
      <c r="E2422" s="126"/>
      <c r="F2422" s="126"/>
      <c r="G2422" s="126"/>
      <c r="H2422" s="126"/>
      <c r="I2422" s="126"/>
      <c r="J2422" s="126"/>
      <c r="K2422" s="126"/>
      <c r="L2422" s="126"/>
    </row>
    <row r="2423" spans="1:12" x14ac:dyDescent="0.3">
      <c r="A2423" s="126"/>
      <c r="B2423" s="126"/>
      <c r="C2423" s="126"/>
      <c r="D2423" s="126"/>
      <c r="E2423" s="126"/>
      <c r="F2423" s="126"/>
      <c r="G2423" s="126"/>
      <c r="H2423" s="126"/>
      <c r="I2423" s="126"/>
      <c r="J2423" s="126"/>
      <c r="K2423" s="126"/>
      <c r="L2423" s="126"/>
    </row>
    <row r="2424" spans="1:12" x14ac:dyDescent="0.3">
      <c r="A2424" s="126"/>
      <c r="B2424" s="126"/>
      <c r="C2424" s="126"/>
      <c r="D2424" s="126"/>
      <c r="E2424" s="126"/>
      <c r="F2424" s="126"/>
      <c r="G2424" s="126"/>
      <c r="H2424" s="126"/>
      <c r="I2424" s="126"/>
      <c r="J2424" s="126"/>
      <c r="K2424" s="126"/>
      <c r="L2424" s="126"/>
    </row>
    <row r="2425" spans="1:12" x14ac:dyDescent="0.3">
      <c r="A2425" s="126"/>
      <c r="B2425" s="126"/>
      <c r="C2425" s="126"/>
      <c r="D2425" s="126"/>
      <c r="E2425" s="126"/>
      <c r="F2425" s="126"/>
      <c r="G2425" s="126"/>
      <c r="H2425" s="126"/>
      <c r="I2425" s="126"/>
      <c r="J2425" s="126"/>
      <c r="K2425" s="126"/>
      <c r="L2425" s="126"/>
    </row>
    <row r="2426" spans="1:12" x14ac:dyDescent="0.3">
      <c r="A2426" s="126"/>
      <c r="B2426" s="126"/>
      <c r="C2426" s="126"/>
      <c r="D2426" s="126"/>
      <c r="E2426" s="126"/>
      <c r="F2426" s="126"/>
      <c r="G2426" s="126"/>
      <c r="H2426" s="126"/>
      <c r="I2426" s="126"/>
      <c r="J2426" s="126"/>
      <c r="K2426" s="126"/>
      <c r="L2426" s="126"/>
    </row>
    <row r="2427" spans="1:12" x14ac:dyDescent="0.3">
      <c r="A2427" s="126"/>
      <c r="B2427" s="126"/>
      <c r="C2427" s="126"/>
      <c r="D2427" s="126"/>
      <c r="E2427" s="126"/>
      <c r="F2427" s="126"/>
      <c r="G2427" s="126"/>
      <c r="H2427" s="126"/>
      <c r="I2427" s="126"/>
      <c r="J2427" s="126"/>
      <c r="K2427" s="126"/>
      <c r="L2427" s="126"/>
    </row>
    <row r="2428" spans="1:12" x14ac:dyDescent="0.3">
      <c r="A2428" s="126"/>
      <c r="B2428" s="126"/>
      <c r="C2428" s="126"/>
      <c r="D2428" s="126"/>
      <c r="E2428" s="126"/>
      <c r="F2428" s="126"/>
      <c r="G2428" s="126"/>
      <c r="H2428" s="126"/>
      <c r="I2428" s="126"/>
      <c r="J2428" s="126"/>
      <c r="K2428" s="126"/>
      <c r="L2428" s="126"/>
    </row>
    <row r="2429" spans="1:12" x14ac:dyDescent="0.3">
      <c r="A2429" s="126"/>
      <c r="B2429" s="126"/>
      <c r="C2429" s="126"/>
      <c r="D2429" s="126"/>
      <c r="E2429" s="126"/>
      <c r="F2429" s="126"/>
      <c r="G2429" s="126"/>
      <c r="H2429" s="126"/>
      <c r="I2429" s="126"/>
      <c r="J2429" s="126"/>
      <c r="K2429" s="126"/>
      <c r="L2429" s="126"/>
    </row>
    <row r="2430" spans="1:12" x14ac:dyDescent="0.3">
      <c r="A2430" s="126"/>
      <c r="B2430" s="126"/>
      <c r="C2430" s="126"/>
      <c r="D2430" s="126"/>
      <c r="E2430" s="126"/>
      <c r="F2430" s="126"/>
      <c r="G2430" s="126"/>
      <c r="H2430" s="126"/>
      <c r="I2430" s="126"/>
      <c r="J2430" s="126"/>
      <c r="K2430" s="126"/>
      <c r="L2430" s="126"/>
    </row>
    <row r="2431" spans="1:12" x14ac:dyDescent="0.3">
      <c r="A2431" s="126"/>
      <c r="B2431" s="126"/>
      <c r="C2431" s="126"/>
      <c r="D2431" s="126"/>
      <c r="E2431" s="126"/>
      <c r="F2431" s="126"/>
      <c r="G2431" s="126"/>
      <c r="H2431" s="126"/>
      <c r="I2431" s="126"/>
      <c r="J2431" s="126"/>
      <c r="K2431" s="126"/>
      <c r="L2431" s="126"/>
    </row>
    <row r="2432" spans="1:12" x14ac:dyDescent="0.3">
      <c r="A2432" s="126"/>
      <c r="B2432" s="126"/>
      <c r="C2432" s="126"/>
      <c r="D2432" s="126"/>
      <c r="E2432" s="126"/>
      <c r="F2432" s="126"/>
      <c r="G2432" s="126"/>
      <c r="H2432" s="126"/>
      <c r="I2432" s="126"/>
      <c r="J2432" s="126"/>
      <c r="K2432" s="126"/>
      <c r="L2432" s="126"/>
    </row>
    <row r="2433" spans="1:12" x14ac:dyDescent="0.3">
      <c r="A2433" s="126"/>
      <c r="B2433" s="126"/>
      <c r="C2433" s="126"/>
      <c r="D2433" s="126"/>
      <c r="E2433" s="126"/>
      <c r="F2433" s="126"/>
      <c r="G2433" s="126"/>
      <c r="H2433" s="126"/>
      <c r="I2433" s="126"/>
      <c r="J2433" s="126"/>
      <c r="K2433" s="126"/>
      <c r="L2433" s="126"/>
    </row>
    <row r="2434" spans="1:12" x14ac:dyDescent="0.3">
      <c r="A2434" s="126"/>
      <c r="B2434" s="126"/>
      <c r="C2434" s="126"/>
      <c r="D2434" s="126"/>
      <c r="E2434" s="126"/>
      <c r="F2434" s="126"/>
      <c r="G2434" s="126"/>
      <c r="H2434" s="126"/>
      <c r="I2434" s="126"/>
      <c r="J2434" s="126"/>
      <c r="K2434" s="126"/>
      <c r="L2434" s="126"/>
    </row>
    <row r="2435" spans="1:12" x14ac:dyDescent="0.3">
      <c r="A2435" s="126"/>
      <c r="B2435" s="126"/>
      <c r="C2435" s="126"/>
      <c r="D2435" s="126"/>
      <c r="E2435" s="126"/>
      <c r="F2435" s="126"/>
      <c r="G2435" s="126"/>
      <c r="H2435" s="126"/>
      <c r="I2435" s="126"/>
      <c r="J2435" s="126"/>
      <c r="K2435" s="126"/>
      <c r="L2435" s="126"/>
    </row>
    <row r="2436" spans="1:12" x14ac:dyDescent="0.3">
      <c r="A2436" s="126"/>
      <c r="B2436" s="126"/>
      <c r="C2436" s="126"/>
      <c r="D2436" s="126"/>
      <c r="E2436" s="126"/>
      <c r="F2436" s="126"/>
      <c r="G2436" s="126"/>
      <c r="H2436" s="126"/>
      <c r="I2436" s="126"/>
      <c r="J2436" s="126"/>
      <c r="K2436" s="126"/>
      <c r="L2436" s="126"/>
    </row>
    <row r="2437" spans="1:12" x14ac:dyDescent="0.3">
      <c r="A2437" s="126"/>
      <c r="B2437" s="126"/>
      <c r="C2437" s="126"/>
      <c r="D2437" s="126"/>
      <c r="E2437" s="126"/>
      <c r="F2437" s="126"/>
      <c r="G2437" s="126"/>
      <c r="H2437" s="126"/>
      <c r="I2437" s="126"/>
      <c r="J2437" s="126"/>
      <c r="K2437" s="126"/>
      <c r="L2437" s="126"/>
    </row>
    <row r="2438" spans="1:12" x14ac:dyDescent="0.3">
      <c r="A2438" s="126"/>
      <c r="B2438" s="126"/>
      <c r="C2438" s="126"/>
      <c r="D2438" s="126"/>
      <c r="E2438" s="126"/>
      <c r="F2438" s="126"/>
      <c r="G2438" s="126"/>
      <c r="H2438" s="126"/>
      <c r="I2438" s="126"/>
      <c r="J2438" s="126"/>
      <c r="K2438" s="126"/>
      <c r="L2438" s="126"/>
    </row>
    <row r="2439" spans="1:12" x14ac:dyDescent="0.3">
      <c r="A2439" s="126"/>
      <c r="B2439" s="126"/>
      <c r="C2439" s="126"/>
      <c r="D2439" s="126"/>
      <c r="E2439" s="126"/>
      <c r="F2439" s="126"/>
      <c r="G2439" s="126"/>
      <c r="H2439" s="126"/>
      <c r="I2439" s="126"/>
      <c r="J2439" s="126"/>
      <c r="K2439" s="126"/>
      <c r="L2439" s="126"/>
    </row>
    <row r="2440" spans="1:12" x14ac:dyDescent="0.3">
      <c r="A2440" s="126"/>
      <c r="B2440" s="126"/>
      <c r="C2440" s="126"/>
      <c r="D2440" s="126"/>
      <c r="E2440" s="126"/>
      <c r="F2440" s="126"/>
      <c r="G2440" s="126"/>
      <c r="H2440" s="126"/>
      <c r="I2440" s="126"/>
      <c r="J2440" s="126"/>
      <c r="K2440" s="126"/>
      <c r="L2440" s="126"/>
    </row>
    <row r="2441" spans="1:12" x14ac:dyDescent="0.3">
      <c r="A2441" s="126"/>
      <c r="B2441" s="126"/>
      <c r="C2441" s="126"/>
      <c r="D2441" s="126"/>
      <c r="E2441" s="126"/>
      <c r="F2441" s="126"/>
      <c r="G2441" s="126"/>
      <c r="H2441" s="126"/>
      <c r="I2441" s="126"/>
      <c r="J2441" s="126"/>
      <c r="K2441" s="126"/>
      <c r="L2441" s="126"/>
    </row>
    <row r="2442" spans="1:12" x14ac:dyDescent="0.3">
      <c r="A2442" s="126"/>
      <c r="B2442" s="126"/>
      <c r="C2442" s="126"/>
      <c r="D2442" s="126"/>
      <c r="E2442" s="126"/>
      <c r="F2442" s="126"/>
      <c r="G2442" s="126"/>
      <c r="H2442" s="126"/>
      <c r="I2442" s="126"/>
      <c r="J2442" s="126"/>
      <c r="K2442" s="126"/>
      <c r="L2442" s="126"/>
    </row>
    <row r="2443" spans="1:12" x14ac:dyDescent="0.3">
      <c r="A2443" s="126"/>
      <c r="B2443" s="126"/>
      <c r="C2443" s="126"/>
      <c r="D2443" s="126"/>
      <c r="E2443" s="126"/>
      <c r="F2443" s="126"/>
      <c r="G2443" s="126"/>
      <c r="H2443" s="126"/>
      <c r="I2443" s="126"/>
      <c r="J2443" s="126"/>
      <c r="K2443" s="126"/>
      <c r="L2443" s="126"/>
    </row>
    <row r="2444" spans="1:12" x14ac:dyDescent="0.3">
      <c r="A2444" s="126"/>
      <c r="B2444" s="126"/>
      <c r="C2444" s="126"/>
      <c r="D2444" s="126"/>
      <c r="E2444" s="126"/>
      <c r="F2444" s="126"/>
      <c r="G2444" s="126"/>
      <c r="H2444" s="126"/>
      <c r="I2444" s="126"/>
      <c r="J2444" s="126"/>
      <c r="K2444" s="126"/>
      <c r="L2444" s="126"/>
    </row>
    <row r="2445" spans="1:12" x14ac:dyDescent="0.3">
      <c r="A2445" s="126"/>
      <c r="B2445" s="126"/>
      <c r="C2445" s="126"/>
      <c r="D2445" s="126"/>
      <c r="E2445" s="126"/>
      <c r="F2445" s="126"/>
      <c r="G2445" s="126"/>
      <c r="H2445" s="126"/>
      <c r="I2445" s="126"/>
      <c r="J2445" s="126"/>
      <c r="K2445" s="126"/>
      <c r="L2445" s="126"/>
    </row>
    <row r="2446" spans="1:12" x14ac:dyDescent="0.3">
      <c r="A2446" s="126"/>
      <c r="B2446" s="126"/>
      <c r="C2446" s="126"/>
      <c r="D2446" s="126"/>
      <c r="E2446" s="126"/>
      <c r="F2446" s="126"/>
      <c r="G2446" s="126"/>
      <c r="H2446" s="126"/>
      <c r="I2446" s="126"/>
      <c r="J2446" s="126"/>
      <c r="K2446" s="126"/>
      <c r="L2446" s="126"/>
    </row>
    <row r="2447" spans="1:12" x14ac:dyDescent="0.3">
      <c r="A2447" s="126"/>
      <c r="B2447" s="126"/>
      <c r="C2447" s="126"/>
      <c r="D2447" s="126"/>
      <c r="E2447" s="126"/>
      <c r="F2447" s="126"/>
      <c r="G2447" s="126"/>
      <c r="H2447" s="126"/>
      <c r="I2447" s="126"/>
      <c r="J2447" s="126"/>
      <c r="K2447" s="126"/>
      <c r="L2447" s="126"/>
    </row>
    <row r="2448" spans="1:12" x14ac:dyDescent="0.3">
      <c r="A2448" s="126"/>
      <c r="B2448" s="126"/>
      <c r="C2448" s="126"/>
      <c r="D2448" s="126"/>
      <c r="E2448" s="126"/>
      <c r="F2448" s="126"/>
      <c r="G2448" s="126"/>
      <c r="H2448" s="126"/>
      <c r="I2448" s="126"/>
      <c r="J2448" s="126"/>
      <c r="K2448" s="126"/>
      <c r="L2448" s="126"/>
    </row>
    <row r="2449" spans="1:12" x14ac:dyDescent="0.3">
      <c r="A2449" s="126"/>
      <c r="B2449" s="126"/>
      <c r="C2449" s="126"/>
      <c r="D2449" s="126"/>
      <c r="E2449" s="126"/>
      <c r="F2449" s="126"/>
      <c r="G2449" s="126"/>
      <c r="H2449" s="126"/>
      <c r="I2449" s="126"/>
      <c r="J2449" s="126"/>
      <c r="K2449" s="126"/>
      <c r="L2449" s="126"/>
    </row>
    <row r="2450" spans="1:12" x14ac:dyDescent="0.3">
      <c r="A2450" s="126"/>
      <c r="B2450" s="126"/>
      <c r="C2450" s="126"/>
      <c r="D2450" s="126"/>
      <c r="E2450" s="126"/>
      <c r="F2450" s="126"/>
      <c r="G2450" s="126"/>
      <c r="H2450" s="126"/>
      <c r="I2450" s="126"/>
      <c r="J2450" s="126"/>
      <c r="K2450" s="126"/>
      <c r="L2450" s="126"/>
    </row>
    <row r="2451" spans="1:12" x14ac:dyDescent="0.3">
      <c r="A2451" s="126"/>
      <c r="B2451" s="126"/>
      <c r="C2451" s="126"/>
      <c r="D2451" s="126"/>
      <c r="E2451" s="126"/>
      <c r="F2451" s="126"/>
      <c r="G2451" s="126"/>
      <c r="H2451" s="126"/>
      <c r="I2451" s="126"/>
      <c r="J2451" s="126"/>
      <c r="K2451" s="126"/>
      <c r="L2451" s="126"/>
    </row>
    <row r="2452" spans="1:12" x14ac:dyDescent="0.3">
      <c r="A2452" s="126"/>
      <c r="B2452" s="126"/>
      <c r="C2452" s="126"/>
      <c r="D2452" s="126"/>
      <c r="E2452" s="126"/>
      <c r="F2452" s="126"/>
      <c r="G2452" s="126"/>
      <c r="H2452" s="126"/>
      <c r="I2452" s="126"/>
      <c r="J2452" s="126"/>
      <c r="K2452" s="126"/>
      <c r="L2452" s="126"/>
    </row>
    <row r="2453" spans="1:12" x14ac:dyDescent="0.3">
      <c r="A2453" s="126"/>
      <c r="B2453" s="126"/>
      <c r="C2453" s="126"/>
      <c r="D2453" s="126"/>
      <c r="E2453" s="126"/>
      <c r="F2453" s="126"/>
      <c r="G2453" s="126"/>
      <c r="H2453" s="126"/>
      <c r="I2453" s="126"/>
      <c r="J2453" s="126"/>
      <c r="K2453" s="126"/>
      <c r="L2453" s="126"/>
    </row>
    <row r="2454" spans="1:12" x14ac:dyDescent="0.3">
      <c r="A2454" s="126"/>
      <c r="B2454" s="126"/>
      <c r="C2454" s="126"/>
      <c r="D2454" s="126"/>
      <c r="E2454" s="126"/>
      <c r="F2454" s="126"/>
      <c r="G2454" s="126"/>
      <c r="H2454" s="126"/>
      <c r="I2454" s="126"/>
      <c r="J2454" s="126"/>
      <c r="K2454" s="126"/>
      <c r="L2454" s="126"/>
    </row>
    <row r="2455" spans="1:12" x14ac:dyDescent="0.3">
      <c r="A2455" s="126"/>
      <c r="B2455" s="126"/>
      <c r="C2455" s="126"/>
      <c r="D2455" s="126"/>
      <c r="E2455" s="126"/>
      <c r="F2455" s="126"/>
      <c r="G2455" s="126"/>
      <c r="H2455" s="126"/>
      <c r="I2455" s="126"/>
      <c r="J2455" s="126"/>
      <c r="K2455" s="126"/>
      <c r="L2455" s="126"/>
    </row>
    <row r="2456" spans="1:12" x14ac:dyDescent="0.3">
      <c r="A2456" s="126"/>
      <c r="B2456" s="126"/>
      <c r="C2456" s="126"/>
      <c r="D2456" s="126"/>
      <c r="E2456" s="126"/>
      <c r="F2456" s="126"/>
      <c r="G2456" s="126"/>
      <c r="H2456" s="126"/>
      <c r="I2456" s="126"/>
      <c r="J2456" s="126"/>
      <c r="K2456" s="126"/>
      <c r="L2456" s="126"/>
    </row>
    <row r="2457" spans="1:12" x14ac:dyDescent="0.3">
      <c r="A2457" s="126"/>
      <c r="B2457" s="126"/>
      <c r="C2457" s="126"/>
      <c r="D2457" s="126"/>
      <c r="E2457" s="126"/>
      <c r="F2457" s="126"/>
      <c r="G2457" s="126"/>
      <c r="H2457" s="126"/>
      <c r="I2457" s="126"/>
      <c r="J2457" s="126"/>
      <c r="K2457" s="126"/>
      <c r="L2457" s="126"/>
    </row>
    <row r="2458" spans="1:12" x14ac:dyDescent="0.3">
      <c r="A2458" s="126"/>
      <c r="B2458" s="126"/>
      <c r="C2458" s="126"/>
      <c r="D2458" s="126"/>
      <c r="E2458" s="126"/>
      <c r="F2458" s="126"/>
      <c r="G2458" s="126"/>
      <c r="H2458" s="126"/>
      <c r="I2458" s="126"/>
      <c r="J2458" s="126"/>
      <c r="K2458" s="126"/>
      <c r="L2458" s="126"/>
    </row>
    <row r="2459" spans="1:12" x14ac:dyDescent="0.3">
      <c r="A2459" s="126"/>
      <c r="B2459" s="126"/>
      <c r="C2459" s="126"/>
      <c r="D2459" s="126"/>
      <c r="E2459" s="126"/>
      <c r="F2459" s="126"/>
      <c r="G2459" s="126"/>
      <c r="H2459" s="126"/>
      <c r="I2459" s="126"/>
      <c r="J2459" s="126"/>
      <c r="K2459" s="126"/>
      <c r="L2459" s="126"/>
    </row>
    <row r="2460" spans="1:12" x14ac:dyDescent="0.3">
      <c r="A2460" s="126"/>
      <c r="B2460" s="126"/>
      <c r="C2460" s="126"/>
      <c r="D2460" s="126"/>
      <c r="E2460" s="126"/>
      <c r="F2460" s="126"/>
      <c r="G2460" s="126"/>
      <c r="H2460" s="126"/>
      <c r="I2460" s="126"/>
      <c r="J2460" s="126"/>
      <c r="K2460" s="126"/>
      <c r="L2460" s="126"/>
    </row>
    <row r="2461" spans="1:12" x14ac:dyDescent="0.3">
      <c r="A2461" s="126"/>
      <c r="B2461" s="126"/>
      <c r="C2461" s="126"/>
      <c r="D2461" s="126"/>
      <c r="E2461" s="126"/>
      <c r="F2461" s="126"/>
      <c r="G2461" s="126"/>
      <c r="H2461" s="126"/>
      <c r="I2461" s="126"/>
      <c r="J2461" s="126"/>
      <c r="K2461" s="126"/>
      <c r="L2461" s="126"/>
    </row>
    <row r="2462" spans="1:12" x14ac:dyDescent="0.3">
      <c r="A2462" s="126"/>
      <c r="B2462" s="126"/>
      <c r="C2462" s="126"/>
      <c r="D2462" s="126"/>
      <c r="E2462" s="126"/>
      <c r="F2462" s="126"/>
      <c r="G2462" s="126"/>
      <c r="H2462" s="126"/>
      <c r="I2462" s="126"/>
      <c r="J2462" s="126"/>
      <c r="K2462" s="126"/>
      <c r="L2462" s="126"/>
    </row>
    <row r="2463" spans="1:12" x14ac:dyDescent="0.3">
      <c r="A2463" s="126"/>
      <c r="B2463" s="126"/>
      <c r="C2463" s="126"/>
      <c r="D2463" s="126"/>
      <c r="E2463" s="126"/>
      <c r="F2463" s="126"/>
      <c r="G2463" s="126"/>
      <c r="H2463" s="126"/>
      <c r="I2463" s="126"/>
      <c r="J2463" s="126"/>
      <c r="K2463" s="126"/>
      <c r="L2463" s="126"/>
    </row>
    <row r="2464" spans="1:12" x14ac:dyDescent="0.3">
      <c r="A2464" s="126"/>
      <c r="B2464" s="126"/>
      <c r="C2464" s="126"/>
      <c r="D2464" s="126"/>
      <c r="E2464" s="126"/>
      <c r="F2464" s="126"/>
      <c r="G2464" s="126"/>
      <c r="H2464" s="126"/>
      <c r="I2464" s="126"/>
      <c r="J2464" s="126"/>
      <c r="K2464" s="126"/>
      <c r="L2464" s="126"/>
    </row>
    <row r="2465" spans="1:12" x14ac:dyDescent="0.3">
      <c r="A2465" s="126"/>
      <c r="B2465" s="126"/>
      <c r="C2465" s="126"/>
      <c r="D2465" s="126"/>
      <c r="E2465" s="126"/>
      <c r="F2465" s="126"/>
      <c r="G2465" s="126"/>
      <c r="H2465" s="126"/>
      <c r="I2465" s="126"/>
      <c r="J2465" s="126"/>
      <c r="K2465" s="126"/>
      <c r="L2465" s="126"/>
    </row>
    <row r="2466" spans="1:12" x14ac:dyDescent="0.3">
      <c r="A2466" s="126"/>
      <c r="B2466" s="126"/>
      <c r="C2466" s="126"/>
      <c r="D2466" s="126"/>
      <c r="E2466" s="126"/>
      <c r="F2466" s="126"/>
      <c r="G2466" s="126"/>
      <c r="H2466" s="126"/>
      <c r="I2466" s="126"/>
      <c r="J2466" s="126"/>
      <c r="K2466" s="126"/>
      <c r="L2466" s="126"/>
    </row>
    <row r="2467" spans="1:12" x14ac:dyDescent="0.3">
      <c r="A2467" s="126"/>
      <c r="B2467" s="126"/>
      <c r="C2467" s="126"/>
      <c r="D2467" s="126"/>
      <c r="E2467" s="126"/>
      <c r="F2467" s="126"/>
      <c r="G2467" s="126"/>
      <c r="H2467" s="126"/>
      <c r="I2467" s="126"/>
      <c r="J2467" s="126"/>
      <c r="K2467" s="126"/>
      <c r="L2467" s="126"/>
    </row>
    <row r="2468" spans="1:12" x14ac:dyDescent="0.3">
      <c r="A2468" s="126"/>
      <c r="B2468" s="126"/>
      <c r="C2468" s="126"/>
      <c r="D2468" s="126"/>
      <c r="E2468" s="126"/>
      <c r="F2468" s="126"/>
      <c r="G2468" s="126"/>
      <c r="H2468" s="126"/>
      <c r="I2468" s="126"/>
      <c r="J2468" s="126"/>
      <c r="K2468" s="126"/>
      <c r="L2468" s="126"/>
    </row>
    <row r="2469" spans="1:12" x14ac:dyDescent="0.3">
      <c r="A2469" s="126"/>
      <c r="B2469" s="126"/>
      <c r="C2469" s="126"/>
      <c r="D2469" s="126"/>
      <c r="E2469" s="126"/>
      <c r="F2469" s="126"/>
      <c r="G2469" s="126"/>
      <c r="H2469" s="126"/>
      <c r="I2469" s="126"/>
      <c r="J2469" s="126"/>
      <c r="K2469" s="126"/>
      <c r="L2469" s="126"/>
    </row>
    <row r="2470" spans="1:12" x14ac:dyDescent="0.3">
      <c r="A2470" s="126"/>
      <c r="B2470" s="126"/>
      <c r="C2470" s="126"/>
      <c r="D2470" s="126"/>
      <c r="E2470" s="126"/>
      <c r="F2470" s="126"/>
      <c r="G2470" s="126"/>
      <c r="H2470" s="126"/>
      <c r="I2470" s="126"/>
      <c r="J2470" s="126"/>
      <c r="K2470" s="126"/>
      <c r="L2470" s="126"/>
    </row>
    <row r="2471" spans="1:12" x14ac:dyDescent="0.3">
      <c r="A2471" s="126"/>
      <c r="B2471" s="126"/>
      <c r="C2471" s="126"/>
      <c r="D2471" s="126"/>
      <c r="E2471" s="126"/>
      <c r="F2471" s="126"/>
      <c r="G2471" s="126"/>
      <c r="H2471" s="126"/>
      <c r="I2471" s="126"/>
      <c r="J2471" s="126"/>
      <c r="K2471" s="126"/>
      <c r="L2471" s="126"/>
    </row>
    <row r="2472" spans="1:12" x14ac:dyDescent="0.3">
      <c r="A2472" s="126"/>
      <c r="B2472" s="126"/>
      <c r="C2472" s="126"/>
      <c r="D2472" s="126"/>
      <c r="E2472" s="126"/>
      <c r="F2472" s="126"/>
      <c r="G2472" s="126"/>
      <c r="H2472" s="126"/>
      <c r="I2472" s="126"/>
      <c r="J2472" s="126"/>
      <c r="K2472" s="126"/>
      <c r="L2472" s="126"/>
    </row>
    <row r="2473" spans="1:12" x14ac:dyDescent="0.3">
      <c r="A2473" s="126"/>
      <c r="B2473" s="126"/>
      <c r="C2473" s="126"/>
      <c r="D2473" s="126"/>
      <c r="E2473" s="126"/>
      <c r="F2473" s="126"/>
      <c r="G2473" s="126"/>
      <c r="H2473" s="126"/>
      <c r="I2473" s="126"/>
      <c r="J2473" s="126"/>
      <c r="K2473" s="126"/>
      <c r="L2473" s="126"/>
    </row>
    <row r="2474" spans="1:12" x14ac:dyDescent="0.3">
      <c r="A2474" s="126"/>
      <c r="B2474" s="126"/>
      <c r="C2474" s="126"/>
      <c r="D2474" s="126"/>
      <c r="E2474" s="126"/>
      <c r="F2474" s="126"/>
      <c r="G2474" s="126"/>
      <c r="H2474" s="126"/>
      <c r="I2474" s="126"/>
      <c r="J2474" s="126"/>
      <c r="K2474" s="126"/>
      <c r="L2474" s="126"/>
    </row>
    <row r="2475" spans="1:12" x14ac:dyDescent="0.3">
      <c r="A2475" s="126"/>
      <c r="B2475" s="126"/>
      <c r="C2475" s="126"/>
      <c r="D2475" s="126"/>
      <c r="E2475" s="126"/>
      <c r="F2475" s="126"/>
      <c r="G2475" s="126"/>
      <c r="H2475" s="126"/>
      <c r="I2475" s="126"/>
      <c r="J2475" s="126"/>
      <c r="K2475" s="126"/>
      <c r="L2475" s="126"/>
    </row>
    <row r="2476" spans="1:12" x14ac:dyDescent="0.3">
      <c r="A2476" s="126"/>
      <c r="B2476" s="126"/>
      <c r="C2476" s="126"/>
      <c r="D2476" s="126"/>
      <c r="E2476" s="126"/>
      <c r="F2476" s="126"/>
      <c r="G2476" s="126"/>
      <c r="H2476" s="126"/>
      <c r="I2476" s="126"/>
      <c r="J2476" s="126"/>
      <c r="K2476" s="126"/>
      <c r="L2476" s="126"/>
    </row>
    <row r="2477" spans="1:12" x14ac:dyDescent="0.3">
      <c r="A2477" s="126"/>
      <c r="B2477" s="126"/>
      <c r="C2477" s="126"/>
      <c r="D2477" s="126"/>
      <c r="E2477" s="126"/>
      <c r="F2477" s="126"/>
      <c r="G2477" s="126"/>
      <c r="H2477" s="126"/>
      <c r="I2477" s="126"/>
      <c r="J2477" s="126"/>
      <c r="K2477" s="126"/>
      <c r="L2477" s="126"/>
    </row>
    <row r="2478" spans="1:12" x14ac:dyDescent="0.3">
      <c r="A2478" s="126"/>
      <c r="B2478" s="126"/>
      <c r="C2478" s="126"/>
      <c r="D2478" s="126"/>
      <c r="E2478" s="126"/>
      <c r="F2478" s="126"/>
      <c r="G2478" s="126"/>
      <c r="H2478" s="126"/>
      <c r="I2478" s="126"/>
      <c r="J2478" s="126"/>
      <c r="K2478" s="126"/>
      <c r="L2478" s="126"/>
    </row>
    <row r="2479" spans="1:12" x14ac:dyDescent="0.3">
      <c r="A2479" s="126"/>
      <c r="B2479" s="126"/>
      <c r="C2479" s="126"/>
      <c r="D2479" s="126"/>
      <c r="E2479" s="126"/>
      <c r="F2479" s="126"/>
      <c r="G2479" s="126"/>
      <c r="H2479" s="126"/>
      <c r="I2479" s="126"/>
      <c r="J2479" s="126"/>
      <c r="K2479" s="126"/>
      <c r="L2479" s="126"/>
    </row>
    <row r="2480" spans="1:12" x14ac:dyDescent="0.3">
      <c r="A2480" s="126"/>
      <c r="B2480" s="126"/>
      <c r="C2480" s="126"/>
      <c r="D2480" s="126"/>
      <c r="E2480" s="126"/>
      <c r="F2480" s="126"/>
      <c r="G2480" s="126"/>
      <c r="H2480" s="126"/>
      <c r="I2480" s="126"/>
      <c r="J2480" s="126"/>
      <c r="K2480" s="126"/>
      <c r="L2480" s="126"/>
    </row>
    <row r="2481" spans="1:12" x14ac:dyDescent="0.3">
      <c r="A2481" s="126"/>
      <c r="B2481" s="126"/>
      <c r="C2481" s="126"/>
      <c r="D2481" s="126"/>
      <c r="E2481" s="126"/>
      <c r="F2481" s="126"/>
      <c r="G2481" s="126"/>
      <c r="H2481" s="126"/>
      <c r="I2481" s="126"/>
      <c r="J2481" s="126"/>
      <c r="K2481" s="126"/>
      <c r="L2481" s="126"/>
    </row>
    <row r="2482" spans="1:12" x14ac:dyDescent="0.3">
      <c r="A2482" s="126"/>
      <c r="B2482" s="126"/>
      <c r="C2482" s="126"/>
      <c r="D2482" s="126"/>
      <c r="E2482" s="126"/>
      <c r="F2482" s="126"/>
      <c r="G2482" s="126"/>
      <c r="H2482" s="126"/>
      <c r="I2482" s="126"/>
      <c r="J2482" s="126"/>
      <c r="K2482" s="126"/>
      <c r="L2482" s="126"/>
    </row>
    <row r="2483" spans="1:12" x14ac:dyDescent="0.3">
      <c r="A2483" s="126"/>
      <c r="B2483" s="126"/>
      <c r="C2483" s="126"/>
      <c r="D2483" s="126"/>
      <c r="E2483" s="126"/>
      <c r="F2483" s="126"/>
      <c r="G2483" s="126"/>
      <c r="H2483" s="126"/>
      <c r="I2483" s="126"/>
      <c r="J2483" s="126"/>
      <c r="K2483" s="126"/>
      <c r="L2483" s="126"/>
    </row>
    <row r="2484" spans="1:12" x14ac:dyDescent="0.3">
      <c r="A2484" s="126"/>
      <c r="B2484" s="126"/>
      <c r="C2484" s="126"/>
      <c r="D2484" s="126"/>
      <c r="E2484" s="126"/>
      <c r="F2484" s="126"/>
      <c r="G2484" s="126"/>
      <c r="H2484" s="126"/>
      <c r="I2484" s="126"/>
      <c r="J2484" s="126"/>
      <c r="K2484" s="126"/>
      <c r="L2484" s="126"/>
    </row>
    <row r="2485" spans="1:12" x14ac:dyDescent="0.3">
      <c r="A2485" s="126"/>
      <c r="B2485" s="126"/>
      <c r="C2485" s="126"/>
      <c r="D2485" s="126"/>
      <c r="E2485" s="126"/>
      <c r="F2485" s="126"/>
      <c r="G2485" s="126"/>
      <c r="H2485" s="126"/>
      <c r="I2485" s="126"/>
      <c r="J2485" s="126"/>
      <c r="K2485" s="126"/>
      <c r="L2485" s="126"/>
    </row>
    <row r="2486" spans="1:12" x14ac:dyDescent="0.3">
      <c r="A2486" s="126"/>
      <c r="B2486" s="126"/>
      <c r="C2486" s="126"/>
      <c r="D2486" s="126"/>
      <c r="E2486" s="126"/>
      <c r="F2486" s="126"/>
      <c r="G2486" s="126"/>
      <c r="H2486" s="126"/>
      <c r="I2486" s="126"/>
      <c r="J2486" s="126"/>
      <c r="K2486" s="126"/>
      <c r="L2486" s="126"/>
    </row>
    <row r="2487" spans="1:12" x14ac:dyDescent="0.3">
      <c r="A2487" s="126"/>
      <c r="B2487" s="126"/>
      <c r="C2487" s="126"/>
      <c r="D2487" s="126"/>
      <c r="E2487" s="126"/>
      <c r="F2487" s="126"/>
      <c r="G2487" s="126"/>
      <c r="H2487" s="126"/>
      <c r="I2487" s="126"/>
      <c r="J2487" s="126"/>
      <c r="K2487" s="126"/>
      <c r="L2487" s="126"/>
    </row>
    <row r="2488" spans="1:12" x14ac:dyDescent="0.3">
      <c r="A2488" s="126"/>
      <c r="B2488" s="126"/>
      <c r="C2488" s="126"/>
      <c r="D2488" s="126"/>
      <c r="E2488" s="126"/>
      <c r="F2488" s="126"/>
      <c r="G2488" s="126"/>
      <c r="H2488" s="126"/>
      <c r="I2488" s="126"/>
      <c r="J2488" s="126"/>
      <c r="K2488" s="126"/>
      <c r="L2488" s="126"/>
    </row>
    <row r="2489" spans="1:12" x14ac:dyDescent="0.3">
      <c r="A2489" s="126"/>
      <c r="B2489" s="126"/>
      <c r="C2489" s="126"/>
      <c r="D2489" s="126"/>
      <c r="E2489" s="126"/>
      <c r="F2489" s="126"/>
      <c r="G2489" s="126"/>
      <c r="H2489" s="126"/>
      <c r="I2489" s="126"/>
      <c r="J2489" s="126"/>
      <c r="K2489" s="126"/>
      <c r="L2489" s="126"/>
    </row>
    <row r="2490" spans="1:12" x14ac:dyDescent="0.3">
      <c r="A2490" s="126"/>
      <c r="B2490" s="126"/>
      <c r="C2490" s="126"/>
      <c r="D2490" s="126"/>
      <c r="E2490" s="126"/>
      <c r="F2490" s="126"/>
      <c r="G2490" s="126"/>
      <c r="H2490" s="126"/>
      <c r="I2490" s="126"/>
      <c r="J2490" s="126"/>
      <c r="K2490" s="126"/>
      <c r="L2490" s="126"/>
    </row>
    <row r="2491" spans="1:12" x14ac:dyDescent="0.3">
      <c r="A2491" s="126"/>
      <c r="B2491" s="126"/>
      <c r="C2491" s="126"/>
      <c r="D2491" s="126"/>
      <c r="E2491" s="126"/>
      <c r="F2491" s="126"/>
      <c r="G2491" s="126"/>
      <c r="H2491" s="126"/>
      <c r="I2491" s="126"/>
      <c r="J2491" s="126"/>
      <c r="K2491" s="126"/>
      <c r="L2491" s="126"/>
    </row>
    <row r="2492" spans="1:12" x14ac:dyDescent="0.3">
      <c r="A2492" s="126"/>
      <c r="B2492" s="126"/>
      <c r="C2492" s="126"/>
      <c r="D2492" s="126"/>
      <c r="E2492" s="126"/>
      <c r="F2492" s="126"/>
      <c r="G2492" s="126"/>
      <c r="H2492" s="126"/>
      <c r="I2492" s="126"/>
      <c r="J2492" s="126"/>
      <c r="K2492" s="126"/>
      <c r="L2492" s="126"/>
    </row>
    <row r="2493" spans="1:12" x14ac:dyDescent="0.3">
      <c r="A2493" s="126"/>
      <c r="B2493" s="126"/>
      <c r="C2493" s="126"/>
      <c r="D2493" s="126"/>
      <c r="E2493" s="126"/>
      <c r="F2493" s="126"/>
      <c r="G2493" s="126"/>
      <c r="H2493" s="126"/>
      <c r="I2493" s="126"/>
      <c r="J2493" s="126"/>
      <c r="K2493" s="126"/>
      <c r="L2493" s="126"/>
    </row>
    <row r="2494" spans="1:12" x14ac:dyDescent="0.3">
      <c r="A2494" s="126"/>
      <c r="B2494" s="126"/>
      <c r="C2494" s="126"/>
      <c r="D2494" s="126"/>
      <c r="E2494" s="126"/>
      <c r="F2494" s="126"/>
      <c r="G2494" s="126"/>
      <c r="H2494" s="126"/>
      <c r="I2494" s="126"/>
      <c r="J2494" s="126"/>
      <c r="K2494" s="126"/>
      <c r="L2494" s="126"/>
    </row>
    <row r="2495" spans="1:12" x14ac:dyDescent="0.3">
      <c r="A2495" s="126"/>
      <c r="B2495" s="126"/>
      <c r="C2495" s="126"/>
      <c r="D2495" s="126"/>
      <c r="E2495" s="126"/>
      <c r="F2495" s="126"/>
      <c r="G2495" s="126"/>
      <c r="H2495" s="126"/>
      <c r="I2495" s="126"/>
      <c r="J2495" s="126"/>
      <c r="K2495" s="126"/>
      <c r="L2495" s="126"/>
    </row>
    <row r="2496" spans="1:12" x14ac:dyDescent="0.3">
      <c r="A2496" s="126"/>
      <c r="B2496" s="126"/>
      <c r="C2496" s="126"/>
      <c r="D2496" s="126"/>
      <c r="E2496" s="126"/>
      <c r="F2496" s="126"/>
      <c r="G2496" s="126"/>
      <c r="H2496" s="126"/>
      <c r="I2496" s="126"/>
      <c r="J2496" s="126"/>
      <c r="K2496" s="126"/>
      <c r="L2496" s="126"/>
    </row>
    <row r="2497" spans="1:12" x14ac:dyDescent="0.3">
      <c r="A2497" s="126"/>
      <c r="B2497" s="126"/>
      <c r="C2497" s="126"/>
      <c r="D2497" s="126"/>
      <c r="E2497" s="126"/>
      <c r="F2497" s="126"/>
      <c r="G2497" s="126"/>
      <c r="H2497" s="126"/>
      <c r="I2497" s="126"/>
      <c r="J2497" s="126"/>
      <c r="K2497" s="126"/>
      <c r="L2497" s="126"/>
    </row>
    <row r="2498" spans="1:12" x14ac:dyDescent="0.3">
      <c r="A2498" s="126"/>
      <c r="B2498" s="126"/>
      <c r="C2498" s="126"/>
      <c r="D2498" s="126"/>
      <c r="E2498" s="126"/>
      <c r="F2498" s="126"/>
      <c r="G2498" s="126"/>
      <c r="H2498" s="126"/>
      <c r="I2498" s="126"/>
      <c r="J2498" s="126"/>
      <c r="K2498" s="126"/>
      <c r="L2498" s="126"/>
    </row>
    <row r="2499" spans="1:12" x14ac:dyDescent="0.3">
      <c r="A2499" s="126"/>
      <c r="B2499" s="126"/>
      <c r="C2499" s="126"/>
      <c r="D2499" s="126"/>
      <c r="E2499" s="126"/>
      <c r="F2499" s="126"/>
      <c r="G2499" s="126"/>
      <c r="H2499" s="126"/>
      <c r="I2499" s="126"/>
      <c r="J2499" s="126"/>
      <c r="K2499" s="126"/>
      <c r="L2499" s="126"/>
    </row>
    <row r="2500" spans="1:12" x14ac:dyDescent="0.3">
      <c r="A2500" s="126"/>
      <c r="B2500" s="126"/>
      <c r="C2500" s="126"/>
      <c r="D2500" s="126"/>
      <c r="E2500" s="126"/>
      <c r="F2500" s="126"/>
      <c r="G2500" s="126"/>
      <c r="H2500" s="126"/>
      <c r="I2500" s="126"/>
      <c r="J2500" s="126"/>
      <c r="K2500" s="126"/>
      <c r="L2500" s="126"/>
    </row>
    <row r="2501" spans="1:12" x14ac:dyDescent="0.3">
      <c r="A2501" s="126"/>
      <c r="B2501" s="126"/>
      <c r="C2501" s="126"/>
      <c r="D2501" s="126"/>
      <c r="E2501" s="126"/>
      <c r="F2501" s="126"/>
      <c r="G2501" s="126"/>
      <c r="H2501" s="126"/>
      <c r="I2501" s="126"/>
      <c r="J2501" s="126"/>
      <c r="K2501" s="126"/>
      <c r="L2501" s="126"/>
    </row>
    <row r="2502" spans="1:12" x14ac:dyDescent="0.3">
      <c r="A2502" s="126"/>
      <c r="B2502" s="126"/>
      <c r="C2502" s="126"/>
      <c r="D2502" s="126"/>
      <c r="E2502" s="126"/>
      <c r="F2502" s="126"/>
      <c r="G2502" s="126"/>
      <c r="H2502" s="126"/>
      <c r="I2502" s="126"/>
      <c r="J2502" s="126"/>
      <c r="K2502" s="126"/>
      <c r="L2502" s="126"/>
    </row>
    <row r="2503" spans="1:12" x14ac:dyDescent="0.3">
      <c r="A2503" s="126"/>
      <c r="B2503" s="126"/>
      <c r="C2503" s="126"/>
      <c r="D2503" s="126"/>
      <c r="E2503" s="126"/>
      <c r="F2503" s="126"/>
      <c r="G2503" s="126"/>
      <c r="H2503" s="126"/>
      <c r="I2503" s="126"/>
      <c r="J2503" s="126"/>
      <c r="K2503" s="126"/>
      <c r="L2503" s="126"/>
    </row>
    <row r="2504" spans="1:12" x14ac:dyDescent="0.3">
      <c r="A2504" s="126"/>
      <c r="B2504" s="126"/>
      <c r="C2504" s="126"/>
      <c r="D2504" s="126"/>
      <c r="E2504" s="126"/>
      <c r="F2504" s="126"/>
      <c r="G2504" s="126"/>
      <c r="H2504" s="126"/>
      <c r="I2504" s="126"/>
      <c r="J2504" s="126"/>
      <c r="K2504" s="126"/>
      <c r="L2504" s="126"/>
    </row>
    <row r="2505" spans="1:12" x14ac:dyDescent="0.3">
      <c r="A2505" s="126"/>
      <c r="B2505" s="126"/>
      <c r="C2505" s="126"/>
      <c r="D2505" s="126"/>
      <c r="E2505" s="126"/>
      <c r="F2505" s="126"/>
      <c r="G2505" s="126"/>
      <c r="H2505" s="126"/>
      <c r="I2505" s="126"/>
      <c r="J2505" s="126"/>
      <c r="K2505" s="126"/>
      <c r="L2505" s="126"/>
    </row>
    <row r="2506" spans="1:12" x14ac:dyDescent="0.3">
      <c r="A2506" s="126"/>
      <c r="B2506" s="126"/>
      <c r="C2506" s="126"/>
      <c r="D2506" s="126"/>
      <c r="E2506" s="126"/>
      <c r="F2506" s="126"/>
      <c r="G2506" s="126"/>
      <c r="H2506" s="126"/>
      <c r="I2506" s="126"/>
      <c r="J2506" s="126"/>
      <c r="K2506" s="126"/>
      <c r="L2506" s="126"/>
    </row>
    <row r="2507" spans="1:12" x14ac:dyDescent="0.3">
      <c r="A2507" s="126"/>
      <c r="B2507" s="126"/>
      <c r="C2507" s="126"/>
      <c r="D2507" s="126"/>
      <c r="E2507" s="126"/>
      <c r="F2507" s="126"/>
      <c r="G2507" s="126"/>
      <c r="H2507" s="126"/>
      <c r="I2507" s="126"/>
      <c r="J2507" s="126"/>
      <c r="K2507" s="126"/>
      <c r="L2507" s="126"/>
    </row>
    <row r="2508" spans="1:12" x14ac:dyDescent="0.3">
      <c r="A2508" s="126"/>
      <c r="B2508" s="126"/>
      <c r="C2508" s="126"/>
      <c r="D2508" s="126"/>
      <c r="E2508" s="126"/>
      <c r="F2508" s="126"/>
      <c r="G2508" s="126"/>
      <c r="H2508" s="126"/>
      <c r="I2508" s="126"/>
      <c r="J2508" s="126"/>
      <c r="K2508" s="126"/>
      <c r="L2508" s="126"/>
    </row>
    <row r="2509" spans="1:12" x14ac:dyDescent="0.3">
      <c r="A2509" s="126"/>
      <c r="B2509" s="126"/>
      <c r="C2509" s="126"/>
      <c r="D2509" s="126"/>
      <c r="E2509" s="126"/>
      <c r="F2509" s="126"/>
      <c r="G2509" s="126"/>
      <c r="H2509" s="126"/>
      <c r="I2509" s="126"/>
      <c r="J2509" s="126"/>
      <c r="K2509" s="126"/>
      <c r="L2509" s="126"/>
    </row>
    <row r="2510" spans="1:12" x14ac:dyDescent="0.3">
      <c r="A2510" s="126"/>
      <c r="B2510" s="126"/>
      <c r="C2510" s="126"/>
      <c r="D2510" s="126"/>
      <c r="E2510" s="126"/>
      <c r="F2510" s="126"/>
      <c r="G2510" s="126"/>
      <c r="H2510" s="126"/>
      <c r="I2510" s="126"/>
      <c r="J2510" s="126"/>
      <c r="K2510" s="126"/>
      <c r="L2510" s="126"/>
    </row>
    <row r="2511" spans="1:12" x14ac:dyDescent="0.3">
      <c r="A2511" s="126"/>
      <c r="B2511" s="126"/>
      <c r="C2511" s="126"/>
      <c r="D2511" s="126"/>
      <c r="E2511" s="126"/>
      <c r="F2511" s="126"/>
      <c r="G2511" s="126"/>
      <c r="H2511" s="126"/>
      <c r="I2511" s="126"/>
      <c r="J2511" s="126"/>
      <c r="K2511" s="126"/>
      <c r="L2511" s="126"/>
    </row>
    <row r="2512" spans="1:12" x14ac:dyDescent="0.3">
      <c r="A2512" s="126"/>
      <c r="B2512" s="126"/>
      <c r="C2512" s="126"/>
      <c r="D2512" s="126"/>
      <c r="E2512" s="126"/>
      <c r="F2512" s="126"/>
      <c r="G2512" s="126"/>
      <c r="H2512" s="126"/>
      <c r="I2512" s="126"/>
      <c r="J2512" s="126"/>
      <c r="K2512" s="126"/>
      <c r="L2512" s="126"/>
    </row>
    <row r="2513" spans="1:12" x14ac:dyDescent="0.3">
      <c r="A2513" s="126"/>
      <c r="B2513" s="126"/>
      <c r="C2513" s="126"/>
      <c r="D2513" s="126"/>
      <c r="E2513" s="126"/>
      <c r="F2513" s="126"/>
      <c r="G2513" s="126"/>
      <c r="H2513" s="126"/>
      <c r="I2513" s="126"/>
      <c r="J2513" s="126"/>
      <c r="K2513" s="126"/>
      <c r="L2513" s="126"/>
    </row>
    <row r="2514" spans="1:12" x14ac:dyDescent="0.3">
      <c r="A2514" s="126"/>
      <c r="B2514" s="126"/>
      <c r="C2514" s="126"/>
      <c r="D2514" s="126"/>
      <c r="E2514" s="126"/>
      <c r="F2514" s="126"/>
      <c r="G2514" s="126"/>
      <c r="H2514" s="126"/>
      <c r="I2514" s="126"/>
      <c r="J2514" s="126"/>
      <c r="K2514" s="126"/>
      <c r="L2514" s="126"/>
    </row>
    <row r="2515" spans="1:12" x14ac:dyDescent="0.3">
      <c r="A2515" s="126"/>
      <c r="B2515" s="126"/>
      <c r="C2515" s="126"/>
      <c r="D2515" s="126"/>
      <c r="E2515" s="126"/>
      <c r="F2515" s="126"/>
      <c r="G2515" s="126"/>
      <c r="H2515" s="126"/>
      <c r="I2515" s="126"/>
      <c r="J2515" s="126"/>
      <c r="K2515" s="126"/>
      <c r="L2515" s="126"/>
    </row>
    <row r="2516" spans="1:12" x14ac:dyDescent="0.3">
      <c r="A2516" s="126"/>
      <c r="B2516" s="126"/>
      <c r="C2516" s="126"/>
      <c r="D2516" s="126"/>
      <c r="E2516" s="126"/>
      <c r="F2516" s="126"/>
      <c r="G2516" s="126"/>
      <c r="H2516" s="126"/>
      <c r="I2516" s="126"/>
      <c r="J2516" s="126"/>
      <c r="K2516" s="126"/>
      <c r="L2516" s="126"/>
    </row>
    <row r="2517" spans="1:12" x14ac:dyDescent="0.3">
      <c r="A2517" s="126"/>
      <c r="B2517" s="126"/>
      <c r="C2517" s="126"/>
      <c r="D2517" s="126"/>
      <c r="E2517" s="126"/>
      <c r="F2517" s="126"/>
      <c r="G2517" s="126"/>
      <c r="H2517" s="126"/>
      <c r="I2517" s="126"/>
      <c r="J2517" s="126"/>
      <c r="K2517" s="126"/>
      <c r="L2517" s="126"/>
    </row>
    <row r="2518" spans="1:12" x14ac:dyDescent="0.3">
      <c r="A2518" s="126"/>
      <c r="B2518" s="126"/>
      <c r="C2518" s="126"/>
      <c r="D2518" s="126"/>
      <c r="E2518" s="126"/>
      <c r="F2518" s="126"/>
      <c r="G2518" s="126"/>
      <c r="H2518" s="126"/>
      <c r="I2518" s="126"/>
      <c r="J2518" s="126"/>
      <c r="K2518" s="126"/>
      <c r="L2518" s="126"/>
    </row>
    <row r="2519" spans="1:12" x14ac:dyDescent="0.3">
      <c r="A2519" s="126"/>
      <c r="B2519" s="126"/>
      <c r="C2519" s="126"/>
      <c r="D2519" s="126"/>
      <c r="E2519" s="126"/>
      <c r="F2519" s="126"/>
      <c r="G2519" s="126"/>
      <c r="H2519" s="126"/>
      <c r="I2519" s="126"/>
      <c r="J2519" s="126"/>
      <c r="K2519" s="126"/>
      <c r="L2519" s="126"/>
    </row>
    <row r="2520" spans="1:12" x14ac:dyDescent="0.3">
      <c r="A2520" s="126"/>
      <c r="B2520" s="126"/>
      <c r="C2520" s="126"/>
      <c r="D2520" s="126"/>
      <c r="E2520" s="126"/>
      <c r="F2520" s="126"/>
      <c r="G2520" s="126"/>
      <c r="H2520" s="126"/>
      <c r="I2520" s="126"/>
      <c r="J2520" s="126"/>
      <c r="K2520" s="126"/>
      <c r="L2520" s="126"/>
    </row>
    <row r="2521" spans="1:12" x14ac:dyDescent="0.3">
      <c r="A2521" s="126"/>
      <c r="B2521" s="126"/>
      <c r="C2521" s="126"/>
      <c r="D2521" s="126"/>
      <c r="E2521" s="126"/>
      <c r="F2521" s="126"/>
      <c r="G2521" s="126"/>
      <c r="H2521" s="126"/>
      <c r="I2521" s="126"/>
      <c r="J2521" s="126"/>
      <c r="K2521" s="126"/>
      <c r="L2521" s="126"/>
    </row>
    <row r="2522" spans="1:12" x14ac:dyDescent="0.3">
      <c r="A2522" s="126"/>
      <c r="B2522" s="126"/>
      <c r="C2522" s="126"/>
      <c r="D2522" s="126"/>
      <c r="E2522" s="126"/>
      <c r="F2522" s="126"/>
      <c r="G2522" s="126"/>
      <c r="H2522" s="126"/>
      <c r="I2522" s="126"/>
      <c r="J2522" s="126"/>
      <c r="K2522" s="126"/>
      <c r="L2522" s="126"/>
    </row>
    <row r="2523" spans="1:12" x14ac:dyDescent="0.3">
      <c r="A2523" s="126"/>
      <c r="B2523" s="126"/>
      <c r="C2523" s="126"/>
      <c r="D2523" s="126"/>
      <c r="E2523" s="126"/>
      <c r="F2523" s="126"/>
      <c r="G2523" s="126"/>
      <c r="H2523" s="126"/>
      <c r="I2523" s="126"/>
      <c r="J2523" s="126"/>
      <c r="K2523" s="126"/>
      <c r="L2523" s="126"/>
    </row>
    <row r="2524" spans="1:12" x14ac:dyDescent="0.3">
      <c r="A2524" s="126"/>
      <c r="B2524" s="126"/>
      <c r="C2524" s="126"/>
      <c r="D2524" s="126"/>
      <c r="E2524" s="126"/>
      <c r="F2524" s="126"/>
      <c r="G2524" s="126"/>
      <c r="H2524" s="126"/>
      <c r="I2524" s="126"/>
      <c r="J2524" s="126"/>
      <c r="K2524" s="126"/>
      <c r="L2524" s="126"/>
    </row>
    <row r="2525" spans="1:12" x14ac:dyDescent="0.3">
      <c r="A2525" s="126"/>
      <c r="B2525" s="126"/>
      <c r="C2525" s="126"/>
      <c r="D2525" s="126"/>
      <c r="E2525" s="126"/>
      <c r="F2525" s="126"/>
      <c r="G2525" s="126"/>
      <c r="H2525" s="126"/>
      <c r="I2525" s="126"/>
      <c r="J2525" s="126"/>
      <c r="K2525" s="126"/>
      <c r="L2525" s="126"/>
    </row>
    <row r="2526" spans="1:12" x14ac:dyDescent="0.3">
      <c r="A2526" s="126"/>
      <c r="B2526" s="126"/>
      <c r="C2526" s="126"/>
      <c r="D2526" s="126"/>
      <c r="E2526" s="126"/>
      <c r="F2526" s="126"/>
      <c r="G2526" s="126"/>
      <c r="H2526" s="126"/>
      <c r="I2526" s="126"/>
      <c r="J2526" s="126"/>
      <c r="K2526" s="126"/>
      <c r="L2526" s="126"/>
    </row>
    <row r="2527" spans="1:12" x14ac:dyDescent="0.3">
      <c r="A2527" s="126"/>
      <c r="B2527" s="126"/>
      <c r="C2527" s="126"/>
      <c r="D2527" s="126"/>
      <c r="E2527" s="126"/>
      <c r="F2527" s="126"/>
      <c r="G2527" s="126"/>
      <c r="H2527" s="126"/>
      <c r="I2527" s="126"/>
      <c r="J2527" s="126"/>
      <c r="K2527" s="126"/>
      <c r="L2527" s="126"/>
    </row>
    <row r="2528" spans="1:12" x14ac:dyDescent="0.3">
      <c r="A2528" s="126"/>
      <c r="B2528" s="126"/>
      <c r="C2528" s="126"/>
      <c r="D2528" s="126"/>
      <c r="E2528" s="126"/>
      <c r="F2528" s="126"/>
      <c r="G2528" s="126"/>
      <c r="H2528" s="126"/>
      <c r="I2528" s="126"/>
      <c r="J2528" s="126"/>
      <c r="K2528" s="126"/>
      <c r="L2528" s="126"/>
    </row>
    <row r="2529" spans="1:12" x14ac:dyDescent="0.3">
      <c r="A2529" s="126"/>
      <c r="B2529" s="126"/>
      <c r="C2529" s="126"/>
      <c r="D2529" s="126"/>
      <c r="E2529" s="126"/>
      <c r="F2529" s="126"/>
      <c r="G2529" s="126"/>
      <c r="H2529" s="126"/>
      <c r="I2529" s="126"/>
      <c r="J2529" s="126"/>
      <c r="K2529" s="126"/>
      <c r="L2529" s="126"/>
    </row>
    <row r="2530" spans="1:12" x14ac:dyDescent="0.3">
      <c r="A2530" s="126"/>
      <c r="B2530" s="126"/>
      <c r="C2530" s="126"/>
      <c r="D2530" s="126"/>
      <c r="E2530" s="126"/>
      <c r="F2530" s="126"/>
      <c r="G2530" s="126"/>
      <c r="H2530" s="126"/>
      <c r="I2530" s="126"/>
      <c r="J2530" s="126"/>
      <c r="K2530" s="126"/>
      <c r="L2530" s="126"/>
    </row>
    <row r="2531" spans="1:12" x14ac:dyDescent="0.3">
      <c r="A2531" s="126"/>
      <c r="B2531" s="126"/>
      <c r="C2531" s="126"/>
      <c r="D2531" s="126"/>
      <c r="E2531" s="126"/>
      <c r="F2531" s="126"/>
      <c r="G2531" s="126"/>
      <c r="H2531" s="126"/>
      <c r="I2531" s="126"/>
      <c r="J2531" s="126"/>
      <c r="K2531" s="126"/>
      <c r="L2531" s="126"/>
    </row>
    <row r="2532" spans="1:12" x14ac:dyDescent="0.3">
      <c r="A2532" s="126"/>
      <c r="B2532" s="126"/>
      <c r="C2532" s="126"/>
      <c r="D2532" s="126"/>
      <c r="E2532" s="126"/>
      <c r="F2532" s="126"/>
      <c r="G2532" s="126"/>
      <c r="H2532" s="126"/>
      <c r="I2532" s="126"/>
      <c r="J2532" s="126"/>
      <c r="K2532" s="126"/>
      <c r="L2532" s="126"/>
    </row>
    <row r="2533" spans="1:12" x14ac:dyDescent="0.3">
      <c r="A2533" s="126"/>
      <c r="B2533" s="126"/>
      <c r="C2533" s="126"/>
      <c r="D2533" s="126"/>
      <c r="E2533" s="126"/>
      <c r="F2533" s="126"/>
      <c r="G2533" s="126"/>
      <c r="H2533" s="126"/>
      <c r="I2533" s="126"/>
      <c r="J2533" s="126"/>
      <c r="K2533" s="126"/>
      <c r="L2533" s="126"/>
    </row>
    <row r="2534" spans="1:12" x14ac:dyDescent="0.3">
      <c r="A2534" s="126"/>
      <c r="B2534" s="126"/>
      <c r="C2534" s="126"/>
      <c r="D2534" s="126"/>
      <c r="E2534" s="126"/>
      <c r="F2534" s="126"/>
      <c r="G2534" s="126"/>
      <c r="H2534" s="126"/>
      <c r="I2534" s="126"/>
      <c r="J2534" s="126"/>
      <c r="K2534" s="126"/>
      <c r="L2534" s="126"/>
    </row>
    <row r="2535" spans="1:12" x14ac:dyDescent="0.3">
      <c r="A2535" s="126"/>
      <c r="B2535" s="126"/>
      <c r="C2535" s="126"/>
      <c r="D2535" s="126"/>
      <c r="E2535" s="126"/>
      <c r="F2535" s="126"/>
      <c r="G2535" s="126"/>
      <c r="H2535" s="126"/>
      <c r="I2535" s="126"/>
      <c r="J2535" s="126"/>
      <c r="K2535" s="126"/>
      <c r="L2535" s="126"/>
    </row>
    <row r="2536" spans="1:12" x14ac:dyDescent="0.3">
      <c r="A2536" s="126"/>
      <c r="B2536" s="126"/>
      <c r="C2536" s="126"/>
      <c r="D2536" s="126"/>
      <c r="E2536" s="126"/>
      <c r="F2536" s="126"/>
      <c r="G2536" s="126"/>
      <c r="H2536" s="126"/>
      <c r="I2536" s="126"/>
      <c r="J2536" s="126"/>
      <c r="K2536" s="126"/>
      <c r="L2536" s="126"/>
    </row>
    <row r="2537" spans="1:12" x14ac:dyDescent="0.3">
      <c r="A2537" s="126"/>
      <c r="B2537" s="126"/>
      <c r="C2537" s="126"/>
      <c r="D2537" s="126"/>
      <c r="E2537" s="126"/>
      <c r="F2537" s="126"/>
      <c r="G2537" s="126"/>
      <c r="H2537" s="126"/>
      <c r="I2537" s="126"/>
      <c r="J2537" s="126"/>
      <c r="K2537" s="126"/>
      <c r="L2537" s="126"/>
    </row>
    <row r="2538" spans="1:12" x14ac:dyDescent="0.3">
      <c r="A2538" s="126"/>
      <c r="B2538" s="126"/>
      <c r="C2538" s="126"/>
      <c r="D2538" s="126"/>
      <c r="E2538" s="126"/>
      <c r="F2538" s="126"/>
      <c r="G2538" s="126"/>
      <c r="H2538" s="126"/>
      <c r="I2538" s="126"/>
      <c r="J2538" s="126"/>
      <c r="K2538" s="126"/>
      <c r="L2538" s="126"/>
    </row>
    <row r="2539" spans="1:12" x14ac:dyDescent="0.3">
      <c r="A2539" s="126"/>
      <c r="B2539" s="126"/>
      <c r="C2539" s="126"/>
      <c r="D2539" s="126"/>
      <c r="E2539" s="126"/>
      <c r="F2539" s="126"/>
      <c r="G2539" s="126"/>
      <c r="H2539" s="126"/>
      <c r="I2539" s="126"/>
      <c r="J2539" s="126"/>
      <c r="K2539" s="126"/>
      <c r="L2539" s="126"/>
    </row>
    <row r="2540" spans="1:12" x14ac:dyDescent="0.3">
      <c r="A2540" s="126"/>
      <c r="B2540" s="126"/>
      <c r="C2540" s="126"/>
      <c r="D2540" s="126"/>
      <c r="E2540" s="126"/>
      <c r="F2540" s="126"/>
      <c r="G2540" s="126"/>
      <c r="H2540" s="126"/>
      <c r="I2540" s="126"/>
      <c r="J2540" s="126"/>
      <c r="K2540" s="126"/>
      <c r="L2540" s="126"/>
    </row>
    <row r="2541" spans="1:12" x14ac:dyDescent="0.3">
      <c r="A2541" s="126"/>
      <c r="B2541" s="126"/>
      <c r="C2541" s="126"/>
      <c r="D2541" s="126"/>
      <c r="E2541" s="126"/>
      <c r="F2541" s="126"/>
      <c r="G2541" s="126"/>
      <c r="H2541" s="126"/>
      <c r="I2541" s="126"/>
      <c r="J2541" s="126"/>
      <c r="K2541" s="126"/>
      <c r="L2541" s="126"/>
    </row>
    <row r="2542" spans="1:12" x14ac:dyDescent="0.3">
      <c r="A2542" s="126"/>
      <c r="B2542" s="126"/>
      <c r="C2542" s="126"/>
      <c r="D2542" s="126"/>
      <c r="E2542" s="126"/>
      <c r="F2542" s="126"/>
      <c r="G2542" s="126"/>
      <c r="H2542" s="126"/>
      <c r="I2542" s="126"/>
      <c r="J2542" s="126"/>
      <c r="K2542" s="126"/>
      <c r="L2542" s="126"/>
    </row>
    <row r="2543" spans="1:12" x14ac:dyDescent="0.3">
      <c r="A2543" s="126"/>
      <c r="B2543" s="126"/>
      <c r="C2543" s="126"/>
      <c r="D2543" s="126"/>
      <c r="E2543" s="126"/>
      <c r="F2543" s="126"/>
      <c r="G2543" s="126"/>
      <c r="H2543" s="126"/>
      <c r="I2543" s="126"/>
      <c r="J2543" s="126"/>
      <c r="K2543" s="126"/>
      <c r="L2543" s="126"/>
    </row>
    <row r="2544" spans="1:12" x14ac:dyDescent="0.3">
      <c r="A2544" s="126"/>
      <c r="B2544" s="126"/>
      <c r="C2544" s="126"/>
      <c r="D2544" s="126"/>
      <c r="E2544" s="126"/>
      <c r="F2544" s="126"/>
      <c r="G2544" s="126"/>
      <c r="H2544" s="126"/>
      <c r="I2544" s="126"/>
      <c r="J2544" s="126"/>
      <c r="K2544" s="126"/>
      <c r="L2544" s="126"/>
    </row>
    <row r="2545" spans="1:12" x14ac:dyDescent="0.3">
      <c r="A2545" s="126"/>
      <c r="B2545" s="126"/>
      <c r="C2545" s="126"/>
      <c r="D2545" s="126"/>
      <c r="E2545" s="126"/>
      <c r="F2545" s="126"/>
      <c r="G2545" s="126"/>
      <c r="H2545" s="126"/>
      <c r="I2545" s="126"/>
      <c r="J2545" s="126"/>
      <c r="K2545" s="126"/>
      <c r="L2545" s="126"/>
    </row>
    <row r="2546" spans="1:12" x14ac:dyDescent="0.3">
      <c r="A2546" s="126"/>
      <c r="B2546" s="126"/>
      <c r="C2546" s="126"/>
      <c r="D2546" s="126"/>
      <c r="E2546" s="126"/>
      <c r="F2546" s="126"/>
      <c r="G2546" s="126"/>
      <c r="H2546" s="126"/>
      <c r="I2546" s="126"/>
      <c r="J2546" s="126"/>
      <c r="K2546" s="126"/>
      <c r="L2546" s="126"/>
    </row>
    <row r="2547" spans="1:12" x14ac:dyDescent="0.3">
      <c r="A2547" s="126"/>
      <c r="B2547" s="126"/>
      <c r="C2547" s="126"/>
      <c r="D2547" s="126"/>
      <c r="E2547" s="126"/>
      <c r="F2547" s="126"/>
      <c r="G2547" s="126"/>
      <c r="H2547" s="126"/>
      <c r="I2547" s="126"/>
      <c r="J2547" s="126"/>
      <c r="K2547" s="126"/>
      <c r="L2547" s="126"/>
    </row>
    <row r="2548" spans="1:12" x14ac:dyDescent="0.3">
      <c r="A2548" s="126"/>
      <c r="B2548" s="126"/>
      <c r="C2548" s="126"/>
      <c r="D2548" s="126"/>
      <c r="E2548" s="126"/>
      <c r="F2548" s="126"/>
      <c r="G2548" s="126"/>
      <c r="H2548" s="126"/>
      <c r="I2548" s="126"/>
      <c r="J2548" s="126"/>
      <c r="K2548" s="126"/>
      <c r="L2548" s="126"/>
    </row>
    <row r="2549" spans="1:12" x14ac:dyDescent="0.3">
      <c r="A2549" s="126"/>
      <c r="B2549" s="126"/>
      <c r="C2549" s="126"/>
      <c r="D2549" s="126"/>
      <c r="E2549" s="126"/>
      <c r="F2549" s="126"/>
      <c r="G2549" s="126"/>
      <c r="H2549" s="126"/>
      <c r="I2549" s="126"/>
      <c r="J2549" s="126"/>
      <c r="K2549" s="126"/>
      <c r="L2549" s="126"/>
    </row>
    <row r="2550" spans="1:12" x14ac:dyDescent="0.3">
      <c r="A2550" s="126"/>
      <c r="B2550" s="126"/>
      <c r="C2550" s="126"/>
      <c r="D2550" s="126"/>
      <c r="E2550" s="126"/>
      <c r="F2550" s="126"/>
      <c r="G2550" s="126"/>
      <c r="H2550" s="126"/>
      <c r="I2550" s="126"/>
      <c r="J2550" s="126"/>
      <c r="K2550" s="126"/>
      <c r="L2550" s="126"/>
    </row>
    <row r="2551" spans="1:12" x14ac:dyDescent="0.3">
      <c r="A2551" s="126"/>
      <c r="B2551" s="126"/>
      <c r="C2551" s="126"/>
      <c r="D2551" s="126"/>
      <c r="E2551" s="126"/>
      <c r="F2551" s="126"/>
      <c r="G2551" s="126"/>
      <c r="H2551" s="126"/>
      <c r="I2551" s="126"/>
      <c r="J2551" s="126"/>
      <c r="K2551" s="126"/>
      <c r="L2551" s="126"/>
    </row>
    <row r="2552" spans="1:12" x14ac:dyDescent="0.3">
      <c r="A2552" s="126"/>
      <c r="B2552" s="126"/>
      <c r="C2552" s="126"/>
      <c r="D2552" s="126"/>
      <c r="E2552" s="126"/>
      <c r="F2552" s="126"/>
      <c r="G2552" s="126"/>
      <c r="H2552" s="126"/>
      <c r="I2552" s="126"/>
      <c r="J2552" s="126"/>
      <c r="K2552" s="126"/>
      <c r="L2552" s="126"/>
    </row>
    <row r="2553" spans="1:12" x14ac:dyDescent="0.3">
      <c r="A2553" s="126"/>
      <c r="B2553" s="126"/>
      <c r="C2553" s="126"/>
      <c r="D2553" s="126"/>
      <c r="E2553" s="126"/>
      <c r="F2553" s="126"/>
      <c r="G2553" s="126"/>
      <c r="H2553" s="126"/>
      <c r="I2553" s="126"/>
      <c r="J2553" s="126"/>
      <c r="K2553" s="126"/>
      <c r="L2553" s="126"/>
    </row>
    <row r="2554" spans="1:12" x14ac:dyDescent="0.3">
      <c r="A2554" s="126"/>
      <c r="B2554" s="126"/>
      <c r="C2554" s="126"/>
      <c r="D2554" s="126"/>
      <c r="E2554" s="126"/>
      <c r="F2554" s="126"/>
      <c r="G2554" s="126"/>
      <c r="H2554" s="126"/>
      <c r="I2554" s="126"/>
      <c r="J2554" s="126"/>
      <c r="K2554" s="126"/>
      <c r="L2554" s="126"/>
    </row>
    <row r="2555" spans="1:12" x14ac:dyDescent="0.3">
      <c r="A2555" s="126"/>
      <c r="B2555" s="126"/>
      <c r="C2555" s="126"/>
      <c r="D2555" s="126"/>
      <c r="E2555" s="126"/>
      <c r="F2555" s="126"/>
      <c r="G2555" s="126"/>
      <c r="H2555" s="126"/>
      <c r="I2555" s="126"/>
      <c r="J2555" s="126"/>
      <c r="K2555" s="126"/>
      <c r="L2555" s="126"/>
    </row>
    <row r="2556" spans="1:12" x14ac:dyDescent="0.3">
      <c r="A2556" s="126"/>
      <c r="B2556" s="126"/>
      <c r="C2556" s="126"/>
      <c r="D2556" s="126"/>
      <c r="E2556" s="126"/>
      <c r="F2556" s="126"/>
      <c r="G2556" s="126"/>
      <c r="H2556" s="126"/>
      <c r="I2556" s="126"/>
      <c r="J2556" s="126"/>
      <c r="K2556" s="126"/>
      <c r="L2556" s="126"/>
    </row>
    <row r="2557" spans="1:12" x14ac:dyDescent="0.3">
      <c r="A2557" s="126"/>
      <c r="B2557" s="126"/>
      <c r="C2557" s="126"/>
      <c r="D2557" s="126"/>
      <c r="E2557" s="126"/>
      <c r="F2557" s="126"/>
      <c r="G2557" s="126"/>
      <c r="H2557" s="126"/>
      <c r="I2557" s="126"/>
      <c r="J2557" s="126"/>
      <c r="K2557" s="126"/>
      <c r="L2557" s="126"/>
    </row>
    <row r="2558" spans="1:12" x14ac:dyDescent="0.3">
      <c r="A2558" s="126"/>
      <c r="B2558" s="126"/>
      <c r="C2558" s="126"/>
      <c r="D2558" s="126"/>
      <c r="E2558" s="126"/>
      <c r="F2558" s="126"/>
      <c r="G2558" s="126"/>
      <c r="H2558" s="126"/>
      <c r="I2558" s="126"/>
      <c r="J2558" s="126"/>
      <c r="K2558" s="126"/>
      <c r="L2558" s="126"/>
    </row>
    <row r="2559" spans="1:12" x14ac:dyDescent="0.3">
      <c r="A2559" s="126"/>
      <c r="B2559" s="126"/>
      <c r="C2559" s="126"/>
      <c r="D2559" s="126"/>
      <c r="E2559" s="126"/>
      <c r="F2559" s="126"/>
      <c r="G2559" s="126"/>
      <c r="H2559" s="126"/>
      <c r="I2559" s="126"/>
      <c r="J2559" s="126"/>
      <c r="K2559" s="126"/>
      <c r="L2559" s="126"/>
    </row>
    <row r="2560" spans="1:12" x14ac:dyDescent="0.3">
      <c r="A2560" s="126"/>
      <c r="B2560" s="126"/>
      <c r="C2560" s="126"/>
      <c r="D2560" s="126"/>
      <c r="E2560" s="126"/>
      <c r="F2560" s="126"/>
      <c r="G2560" s="126"/>
      <c r="H2560" s="126"/>
      <c r="I2560" s="126"/>
      <c r="J2560" s="126"/>
      <c r="K2560" s="126"/>
      <c r="L2560" s="126"/>
    </row>
    <row r="2561" spans="1:12" x14ac:dyDescent="0.3">
      <c r="A2561" s="126"/>
      <c r="B2561" s="126"/>
      <c r="C2561" s="126"/>
      <c r="D2561" s="126"/>
      <c r="E2561" s="126"/>
      <c r="F2561" s="126"/>
      <c r="G2561" s="126"/>
      <c r="H2561" s="126"/>
      <c r="I2561" s="126"/>
      <c r="J2561" s="126"/>
      <c r="K2561" s="126"/>
      <c r="L2561" s="126"/>
    </row>
    <row r="2562" spans="1:12" x14ac:dyDescent="0.3">
      <c r="A2562" s="126"/>
      <c r="B2562" s="126"/>
      <c r="C2562" s="126"/>
      <c r="D2562" s="126"/>
      <c r="E2562" s="126"/>
      <c r="F2562" s="126"/>
      <c r="G2562" s="126"/>
      <c r="H2562" s="126"/>
      <c r="I2562" s="126"/>
      <c r="J2562" s="126"/>
      <c r="K2562" s="126"/>
      <c r="L2562" s="126"/>
    </row>
    <row r="2563" spans="1:12" x14ac:dyDescent="0.3">
      <c r="A2563" s="126"/>
      <c r="B2563" s="126"/>
      <c r="C2563" s="126"/>
      <c r="D2563" s="126"/>
      <c r="E2563" s="126"/>
      <c r="F2563" s="126"/>
      <c r="G2563" s="126"/>
      <c r="H2563" s="126"/>
      <c r="I2563" s="126"/>
      <c r="J2563" s="126"/>
      <c r="K2563" s="126"/>
      <c r="L2563" s="126"/>
    </row>
    <row r="2564" spans="1:12" x14ac:dyDescent="0.3">
      <c r="A2564" s="126"/>
      <c r="B2564" s="126"/>
      <c r="C2564" s="126"/>
      <c r="D2564" s="126"/>
      <c r="E2564" s="126"/>
      <c r="F2564" s="126"/>
      <c r="G2564" s="126"/>
      <c r="H2564" s="126"/>
      <c r="I2564" s="126"/>
      <c r="J2564" s="126"/>
      <c r="K2564" s="126"/>
      <c r="L2564" s="126"/>
    </row>
    <row r="2565" spans="1:12" x14ac:dyDescent="0.3">
      <c r="A2565" s="126"/>
      <c r="B2565" s="126"/>
      <c r="C2565" s="126"/>
      <c r="D2565" s="126"/>
      <c r="E2565" s="126"/>
      <c r="F2565" s="126"/>
      <c r="G2565" s="126"/>
      <c r="H2565" s="126"/>
      <c r="I2565" s="126"/>
      <c r="J2565" s="126"/>
      <c r="K2565" s="126"/>
      <c r="L2565" s="126"/>
    </row>
    <row r="2566" spans="1:12" x14ac:dyDescent="0.3">
      <c r="A2566" s="126"/>
      <c r="B2566" s="126"/>
      <c r="C2566" s="126"/>
      <c r="D2566" s="126"/>
      <c r="E2566" s="126"/>
      <c r="F2566" s="126"/>
      <c r="G2566" s="126"/>
      <c r="H2566" s="126"/>
      <c r="I2566" s="126"/>
      <c r="J2566" s="126"/>
      <c r="K2566" s="126"/>
      <c r="L2566" s="126"/>
    </row>
    <row r="2567" spans="1:12" x14ac:dyDescent="0.3">
      <c r="A2567" s="126"/>
      <c r="B2567" s="126"/>
      <c r="C2567" s="126"/>
      <c r="D2567" s="126"/>
      <c r="E2567" s="126"/>
      <c r="F2567" s="126"/>
      <c r="G2567" s="126"/>
      <c r="H2567" s="126"/>
      <c r="I2567" s="126"/>
      <c r="J2567" s="126"/>
      <c r="K2567" s="126"/>
      <c r="L2567" s="126"/>
    </row>
    <row r="2568" spans="1:12" x14ac:dyDescent="0.3">
      <c r="A2568" s="126"/>
      <c r="B2568" s="126"/>
      <c r="C2568" s="126"/>
      <c r="D2568" s="126"/>
      <c r="E2568" s="126"/>
      <c r="F2568" s="126"/>
      <c r="G2568" s="126"/>
      <c r="H2568" s="126"/>
      <c r="I2568" s="126"/>
      <c r="J2568" s="126"/>
      <c r="K2568" s="126"/>
      <c r="L2568" s="126"/>
    </row>
    <row r="2569" spans="1:12" x14ac:dyDescent="0.3">
      <c r="A2569" s="126"/>
      <c r="B2569" s="126"/>
      <c r="C2569" s="126"/>
      <c r="D2569" s="126"/>
      <c r="E2569" s="126"/>
      <c r="F2569" s="126"/>
      <c r="G2569" s="126"/>
      <c r="H2569" s="126"/>
      <c r="I2569" s="126"/>
      <c r="J2569" s="126"/>
      <c r="K2569" s="126"/>
      <c r="L2569" s="126"/>
    </row>
    <row r="2570" spans="1:12" x14ac:dyDescent="0.3">
      <c r="A2570" s="126"/>
      <c r="B2570" s="126"/>
      <c r="C2570" s="126"/>
      <c r="D2570" s="126"/>
      <c r="E2570" s="126"/>
      <c r="F2570" s="126"/>
      <c r="G2570" s="126"/>
      <c r="H2570" s="126"/>
      <c r="I2570" s="126"/>
      <c r="J2570" s="126"/>
      <c r="K2570" s="126"/>
      <c r="L2570" s="126"/>
    </row>
    <row r="2571" spans="1:12" x14ac:dyDescent="0.3">
      <c r="A2571" s="126"/>
      <c r="B2571" s="126"/>
      <c r="C2571" s="126"/>
      <c r="D2571" s="126"/>
      <c r="E2571" s="126"/>
      <c r="F2571" s="126"/>
      <c r="G2571" s="126"/>
      <c r="H2571" s="126"/>
      <c r="I2571" s="126"/>
      <c r="J2571" s="126"/>
      <c r="K2571" s="126"/>
      <c r="L2571" s="126"/>
    </row>
    <row r="2572" spans="1:12" x14ac:dyDescent="0.3">
      <c r="A2572" s="126"/>
      <c r="B2572" s="126"/>
      <c r="C2572" s="126"/>
      <c r="D2572" s="126"/>
      <c r="E2572" s="126"/>
      <c r="F2572" s="126"/>
      <c r="G2572" s="126"/>
      <c r="H2572" s="126"/>
      <c r="I2572" s="126"/>
      <c r="J2572" s="126"/>
      <c r="K2572" s="126"/>
      <c r="L2572" s="126"/>
    </row>
    <row r="2573" spans="1:12" x14ac:dyDescent="0.3">
      <c r="A2573" s="126"/>
      <c r="B2573" s="126"/>
      <c r="C2573" s="126"/>
      <c r="D2573" s="126"/>
      <c r="E2573" s="126"/>
      <c r="F2573" s="126"/>
      <c r="G2573" s="126"/>
      <c r="H2573" s="126"/>
      <c r="I2573" s="126"/>
      <c r="J2573" s="126"/>
      <c r="K2573" s="126"/>
      <c r="L2573" s="126"/>
    </row>
    <row r="2574" spans="1:12" x14ac:dyDescent="0.3">
      <c r="A2574" s="126"/>
      <c r="B2574" s="126"/>
      <c r="C2574" s="126"/>
      <c r="D2574" s="126"/>
      <c r="E2574" s="126"/>
      <c r="F2574" s="126"/>
      <c r="G2574" s="126"/>
      <c r="H2574" s="126"/>
      <c r="I2574" s="126"/>
      <c r="J2574" s="126"/>
      <c r="K2574" s="126"/>
      <c r="L2574" s="126"/>
    </row>
    <row r="2575" spans="1:12" x14ac:dyDescent="0.3">
      <c r="A2575" s="126"/>
      <c r="B2575" s="126"/>
      <c r="C2575" s="126"/>
      <c r="D2575" s="126"/>
      <c r="E2575" s="126"/>
      <c r="F2575" s="126"/>
      <c r="G2575" s="126"/>
      <c r="H2575" s="126"/>
      <c r="I2575" s="126"/>
      <c r="J2575" s="126"/>
      <c r="K2575" s="126"/>
      <c r="L2575" s="126"/>
    </row>
    <row r="2576" spans="1:12" x14ac:dyDescent="0.3">
      <c r="A2576" s="126"/>
      <c r="B2576" s="126"/>
      <c r="C2576" s="126"/>
      <c r="D2576" s="126"/>
      <c r="E2576" s="126"/>
      <c r="F2576" s="126"/>
      <c r="G2576" s="126"/>
      <c r="H2576" s="126"/>
      <c r="I2576" s="126"/>
      <c r="J2576" s="126"/>
      <c r="K2576" s="126"/>
      <c r="L2576" s="126"/>
    </row>
    <row r="2577" spans="1:12" x14ac:dyDescent="0.3">
      <c r="A2577" s="126"/>
      <c r="B2577" s="126"/>
      <c r="C2577" s="126"/>
      <c r="D2577" s="126"/>
      <c r="E2577" s="126"/>
      <c r="F2577" s="126"/>
      <c r="G2577" s="126"/>
      <c r="H2577" s="126"/>
      <c r="I2577" s="126"/>
      <c r="J2577" s="126"/>
      <c r="K2577" s="126"/>
      <c r="L2577" s="126"/>
    </row>
    <row r="2578" spans="1:12" x14ac:dyDescent="0.3">
      <c r="A2578" s="126"/>
      <c r="B2578" s="126"/>
      <c r="C2578" s="126"/>
      <c r="D2578" s="126"/>
      <c r="E2578" s="126"/>
      <c r="F2578" s="126"/>
      <c r="G2578" s="126"/>
      <c r="H2578" s="126"/>
      <c r="I2578" s="126"/>
      <c r="J2578" s="126"/>
      <c r="K2578" s="126"/>
      <c r="L2578" s="126"/>
    </row>
    <row r="2579" spans="1:12" x14ac:dyDescent="0.3">
      <c r="A2579" s="126"/>
      <c r="B2579" s="126"/>
      <c r="C2579" s="126"/>
      <c r="D2579" s="126"/>
      <c r="E2579" s="126"/>
      <c r="F2579" s="126"/>
      <c r="G2579" s="126"/>
      <c r="H2579" s="126"/>
      <c r="I2579" s="126"/>
      <c r="J2579" s="126"/>
      <c r="K2579" s="126"/>
      <c r="L2579" s="126"/>
    </row>
    <row r="2580" spans="1:12" x14ac:dyDescent="0.3">
      <c r="A2580" s="126"/>
      <c r="B2580" s="126"/>
      <c r="C2580" s="126"/>
      <c r="D2580" s="126"/>
      <c r="E2580" s="126"/>
      <c r="F2580" s="126"/>
      <c r="G2580" s="126"/>
      <c r="H2580" s="126"/>
      <c r="I2580" s="126"/>
      <c r="J2580" s="126"/>
      <c r="K2580" s="126"/>
      <c r="L2580" s="126"/>
    </row>
    <row r="2581" spans="1:12" x14ac:dyDescent="0.3">
      <c r="A2581" s="126"/>
      <c r="B2581" s="126"/>
      <c r="C2581" s="126"/>
      <c r="D2581" s="126"/>
      <c r="E2581" s="126"/>
      <c r="F2581" s="126"/>
      <c r="G2581" s="126"/>
      <c r="H2581" s="126"/>
      <c r="I2581" s="126"/>
      <c r="J2581" s="126"/>
      <c r="K2581" s="126"/>
      <c r="L2581" s="126"/>
    </row>
    <row r="2582" spans="1:12" x14ac:dyDescent="0.3">
      <c r="A2582" s="126"/>
      <c r="B2582" s="126"/>
      <c r="C2582" s="126"/>
      <c r="D2582" s="126"/>
      <c r="E2582" s="126"/>
      <c r="F2582" s="126"/>
      <c r="G2582" s="126"/>
      <c r="H2582" s="126"/>
      <c r="I2582" s="126"/>
      <c r="J2582" s="126"/>
      <c r="K2582" s="126"/>
      <c r="L2582" s="126"/>
    </row>
    <row r="2583" spans="1:12" x14ac:dyDescent="0.3">
      <c r="A2583" s="126"/>
      <c r="B2583" s="126"/>
      <c r="C2583" s="126"/>
      <c r="D2583" s="126"/>
      <c r="E2583" s="126"/>
      <c r="F2583" s="126"/>
      <c r="G2583" s="126"/>
      <c r="H2583" s="126"/>
      <c r="I2583" s="126"/>
      <c r="J2583" s="126"/>
      <c r="K2583" s="126"/>
      <c r="L2583" s="126"/>
    </row>
    <row r="2584" spans="1:12" x14ac:dyDescent="0.3">
      <c r="A2584" s="126"/>
      <c r="B2584" s="126"/>
      <c r="C2584" s="126"/>
      <c r="D2584" s="126"/>
      <c r="E2584" s="126"/>
      <c r="F2584" s="126"/>
      <c r="G2584" s="126"/>
      <c r="H2584" s="126"/>
      <c r="I2584" s="126"/>
      <c r="J2584" s="126"/>
      <c r="K2584" s="126"/>
      <c r="L2584" s="126"/>
    </row>
    <row r="2585" spans="1:12" x14ac:dyDescent="0.3">
      <c r="A2585" s="126"/>
      <c r="B2585" s="126"/>
      <c r="C2585" s="126"/>
      <c r="D2585" s="126"/>
      <c r="E2585" s="126"/>
      <c r="F2585" s="126"/>
      <c r="G2585" s="126"/>
      <c r="H2585" s="126"/>
      <c r="I2585" s="126"/>
      <c r="J2585" s="126"/>
      <c r="K2585" s="126"/>
      <c r="L2585" s="126"/>
    </row>
    <row r="2586" spans="1:12" x14ac:dyDescent="0.3">
      <c r="A2586" s="126"/>
      <c r="B2586" s="126"/>
      <c r="C2586" s="126"/>
      <c r="D2586" s="126"/>
      <c r="E2586" s="126"/>
      <c r="F2586" s="126"/>
      <c r="G2586" s="126"/>
      <c r="H2586" s="126"/>
      <c r="I2586" s="126"/>
      <c r="J2586" s="126"/>
      <c r="K2586" s="126"/>
      <c r="L2586" s="126"/>
    </row>
    <row r="2587" spans="1:12" x14ac:dyDescent="0.3">
      <c r="A2587" s="126"/>
      <c r="B2587" s="126"/>
      <c r="C2587" s="126"/>
      <c r="D2587" s="126"/>
      <c r="E2587" s="126"/>
      <c r="F2587" s="126"/>
      <c r="G2587" s="126"/>
      <c r="H2587" s="126"/>
      <c r="I2587" s="126"/>
      <c r="J2587" s="126"/>
      <c r="K2587" s="126"/>
      <c r="L2587" s="126"/>
    </row>
    <row r="2588" spans="1:12" x14ac:dyDescent="0.3">
      <c r="A2588" s="126"/>
      <c r="B2588" s="126"/>
      <c r="C2588" s="126"/>
      <c r="D2588" s="126"/>
      <c r="E2588" s="126"/>
      <c r="F2588" s="126"/>
      <c r="G2588" s="126"/>
      <c r="H2588" s="126"/>
      <c r="I2588" s="126"/>
      <c r="J2588" s="126"/>
      <c r="K2588" s="126"/>
      <c r="L2588" s="126"/>
    </row>
    <row r="2589" spans="1:12" x14ac:dyDescent="0.3">
      <c r="A2589" s="126"/>
      <c r="B2589" s="126"/>
      <c r="C2589" s="126"/>
      <c r="D2589" s="126"/>
      <c r="E2589" s="126"/>
      <c r="F2589" s="126"/>
      <c r="G2589" s="126"/>
      <c r="H2589" s="126"/>
      <c r="I2589" s="126"/>
      <c r="J2589" s="126"/>
      <c r="K2589" s="126"/>
      <c r="L2589" s="126"/>
    </row>
    <row r="2590" spans="1:12" x14ac:dyDescent="0.3">
      <c r="A2590" s="126"/>
      <c r="B2590" s="126"/>
      <c r="C2590" s="126"/>
      <c r="D2590" s="126"/>
      <c r="E2590" s="126"/>
      <c r="F2590" s="126"/>
      <c r="G2590" s="126"/>
      <c r="H2590" s="126"/>
      <c r="I2590" s="126"/>
      <c r="J2590" s="126"/>
      <c r="K2590" s="126"/>
      <c r="L2590" s="126"/>
    </row>
    <row r="2591" spans="1:12" x14ac:dyDescent="0.3">
      <c r="A2591" s="126"/>
      <c r="B2591" s="126"/>
      <c r="C2591" s="126"/>
      <c r="D2591" s="126"/>
      <c r="E2591" s="126"/>
      <c r="F2591" s="126"/>
      <c r="G2591" s="126"/>
      <c r="H2591" s="126"/>
      <c r="I2591" s="126"/>
      <c r="J2591" s="126"/>
      <c r="K2591" s="126"/>
      <c r="L2591" s="126"/>
    </row>
    <row r="2592" spans="1:12" x14ac:dyDescent="0.3">
      <c r="A2592" s="126"/>
      <c r="B2592" s="126"/>
      <c r="C2592" s="126"/>
      <c r="D2592" s="126"/>
      <c r="E2592" s="126"/>
      <c r="F2592" s="126"/>
      <c r="G2592" s="126"/>
      <c r="H2592" s="126"/>
      <c r="I2592" s="126"/>
      <c r="J2592" s="126"/>
      <c r="K2592" s="126"/>
      <c r="L2592" s="126"/>
    </row>
    <row r="2593" spans="1:12" x14ac:dyDescent="0.3">
      <c r="A2593" s="126"/>
      <c r="B2593" s="126"/>
      <c r="C2593" s="126"/>
      <c r="D2593" s="126"/>
      <c r="E2593" s="126"/>
      <c r="F2593" s="126"/>
      <c r="G2593" s="126"/>
      <c r="H2593" s="126"/>
      <c r="I2593" s="126"/>
      <c r="J2593" s="126"/>
      <c r="K2593" s="126"/>
      <c r="L2593" s="126"/>
    </row>
    <row r="2594" spans="1:12" x14ac:dyDescent="0.3">
      <c r="A2594" s="126"/>
      <c r="B2594" s="126"/>
      <c r="C2594" s="126"/>
      <c r="D2594" s="126"/>
      <c r="E2594" s="126"/>
      <c r="F2594" s="126"/>
      <c r="G2594" s="126"/>
      <c r="H2594" s="126"/>
      <c r="I2594" s="126"/>
      <c r="J2594" s="126"/>
      <c r="K2594" s="126"/>
      <c r="L2594" s="126"/>
    </row>
    <row r="2595" spans="1:12" x14ac:dyDescent="0.3">
      <c r="A2595" s="126"/>
      <c r="B2595" s="126"/>
      <c r="C2595" s="126"/>
      <c r="D2595" s="126"/>
      <c r="E2595" s="126"/>
      <c r="F2595" s="126"/>
      <c r="G2595" s="126"/>
      <c r="H2595" s="126"/>
      <c r="I2595" s="126"/>
      <c r="J2595" s="126"/>
      <c r="K2595" s="126"/>
      <c r="L2595" s="126"/>
    </row>
    <row r="2596" spans="1:12" x14ac:dyDescent="0.3">
      <c r="A2596" s="126"/>
      <c r="B2596" s="126"/>
      <c r="C2596" s="126"/>
      <c r="D2596" s="126"/>
      <c r="E2596" s="126"/>
      <c r="F2596" s="126"/>
      <c r="G2596" s="126"/>
      <c r="H2596" s="126"/>
      <c r="I2596" s="126"/>
      <c r="J2596" s="126"/>
      <c r="K2596" s="126"/>
      <c r="L2596" s="126"/>
    </row>
    <row r="2597" spans="1:12" x14ac:dyDescent="0.3">
      <c r="A2597" s="126"/>
      <c r="B2597" s="126"/>
      <c r="C2597" s="126"/>
      <c r="D2597" s="126"/>
      <c r="E2597" s="126"/>
      <c r="F2597" s="126"/>
      <c r="G2597" s="126"/>
      <c r="H2597" s="126"/>
      <c r="I2597" s="126"/>
      <c r="J2597" s="126"/>
      <c r="K2597" s="126"/>
      <c r="L2597" s="126"/>
    </row>
    <row r="2598" spans="1:12" x14ac:dyDescent="0.3">
      <c r="A2598" s="126"/>
      <c r="B2598" s="126"/>
      <c r="C2598" s="126"/>
      <c r="D2598" s="126"/>
      <c r="E2598" s="126"/>
      <c r="F2598" s="126"/>
      <c r="G2598" s="126"/>
      <c r="H2598" s="126"/>
      <c r="I2598" s="126"/>
      <c r="J2598" s="126"/>
      <c r="K2598" s="126"/>
      <c r="L2598" s="126"/>
    </row>
    <row r="2599" spans="1:12" x14ac:dyDescent="0.3">
      <c r="A2599" s="126"/>
      <c r="B2599" s="126"/>
      <c r="C2599" s="126"/>
      <c r="D2599" s="126"/>
      <c r="E2599" s="126"/>
      <c r="F2599" s="126"/>
      <c r="G2599" s="126"/>
      <c r="H2599" s="126"/>
      <c r="I2599" s="126"/>
      <c r="J2599" s="126"/>
      <c r="K2599" s="126"/>
      <c r="L2599" s="126"/>
    </row>
    <row r="2600" spans="1:12" x14ac:dyDescent="0.3">
      <c r="A2600" s="126"/>
      <c r="B2600" s="126"/>
      <c r="C2600" s="126"/>
      <c r="D2600" s="126"/>
      <c r="E2600" s="126"/>
      <c r="F2600" s="126"/>
      <c r="G2600" s="126"/>
      <c r="H2600" s="126"/>
      <c r="I2600" s="126"/>
      <c r="J2600" s="126"/>
      <c r="K2600" s="126"/>
      <c r="L2600" s="126"/>
    </row>
    <row r="2601" spans="1:12" x14ac:dyDescent="0.3">
      <c r="A2601" s="126"/>
      <c r="B2601" s="126"/>
      <c r="C2601" s="126"/>
      <c r="D2601" s="126"/>
      <c r="E2601" s="126"/>
      <c r="F2601" s="126"/>
      <c r="G2601" s="126"/>
      <c r="H2601" s="126"/>
      <c r="I2601" s="126"/>
      <c r="J2601" s="126"/>
      <c r="K2601" s="126"/>
      <c r="L2601" s="126"/>
    </row>
    <row r="2602" spans="1:12" x14ac:dyDescent="0.3">
      <c r="A2602" s="126"/>
      <c r="B2602" s="126"/>
      <c r="C2602" s="126"/>
      <c r="D2602" s="126"/>
      <c r="E2602" s="126"/>
      <c r="F2602" s="126"/>
      <c r="G2602" s="126"/>
      <c r="H2602" s="126"/>
      <c r="I2602" s="126"/>
      <c r="J2602" s="126"/>
      <c r="K2602" s="126"/>
      <c r="L2602" s="126"/>
    </row>
    <row r="2603" spans="1:12" x14ac:dyDescent="0.3">
      <c r="A2603" s="126"/>
      <c r="B2603" s="126"/>
      <c r="C2603" s="126"/>
      <c r="D2603" s="126"/>
      <c r="E2603" s="126"/>
      <c r="F2603" s="126"/>
      <c r="G2603" s="126"/>
      <c r="H2603" s="126"/>
      <c r="I2603" s="126"/>
      <c r="J2603" s="126"/>
      <c r="K2603" s="126"/>
      <c r="L2603" s="126"/>
    </row>
    <row r="2604" spans="1:12" x14ac:dyDescent="0.3">
      <c r="A2604" s="126"/>
      <c r="B2604" s="126"/>
      <c r="C2604" s="126"/>
      <c r="D2604" s="126"/>
      <c r="E2604" s="126"/>
      <c r="F2604" s="126"/>
      <c r="G2604" s="126"/>
      <c r="H2604" s="126"/>
      <c r="I2604" s="126"/>
      <c r="J2604" s="126"/>
      <c r="K2604" s="126"/>
      <c r="L2604" s="126"/>
    </row>
    <row r="2605" spans="1:12" x14ac:dyDescent="0.3">
      <c r="A2605" s="126"/>
      <c r="B2605" s="126"/>
      <c r="C2605" s="126"/>
      <c r="D2605" s="126"/>
      <c r="E2605" s="126"/>
      <c r="F2605" s="126"/>
      <c r="G2605" s="126"/>
      <c r="H2605" s="126"/>
      <c r="I2605" s="126"/>
      <c r="J2605" s="126"/>
      <c r="K2605" s="126"/>
      <c r="L2605" s="126"/>
    </row>
    <row r="2606" spans="1:12" x14ac:dyDescent="0.3">
      <c r="A2606" s="126"/>
      <c r="B2606" s="126"/>
      <c r="C2606" s="126"/>
      <c r="D2606" s="126"/>
      <c r="E2606" s="126"/>
      <c r="F2606" s="126"/>
      <c r="G2606" s="126"/>
      <c r="H2606" s="126"/>
      <c r="I2606" s="126"/>
      <c r="J2606" s="126"/>
      <c r="K2606" s="126"/>
      <c r="L2606" s="126"/>
    </row>
    <row r="2607" spans="1:12" x14ac:dyDescent="0.3">
      <c r="A2607" s="126"/>
      <c r="B2607" s="126"/>
      <c r="C2607" s="126"/>
      <c r="D2607" s="126"/>
      <c r="E2607" s="126"/>
      <c r="F2607" s="126"/>
      <c r="G2607" s="126"/>
      <c r="H2607" s="126"/>
      <c r="I2607" s="126"/>
      <c r="J2607" s="126"/>
      <c r="K2607" s="126"/>
      <c r="L2607" s="126"/>
    </row>
    <row r="2608" spans="1:12" x14ac:dyDescent="0.3">
      <c r="A2608" s="126"/>
      <c r="B2608" s="126"/>
      <c r="C2608" s="126"/>
      <c r="D2608" s="126"/>
      <c r="E2608" s="126"/>
      <c r="F2608" s="126"/>
      <c r="G2608" s="126"/>
      <c r="H2608" s="126"/>
      <c r="I2608" s="126"/>
      <c r="J2608" s="126"/>
      <c r="K2608" s="126"/>
      <c r="L2608" s="126"/>
    </row>
    <row r="2609" spans="1:12" x14ac:dyDescent="0.3">
      <c r="A2609" s="126"/>
      <c r="B2609" s="126"/>
      <c r="C2609" s="126"/>
      <c r="D2609" s="126"/>
      <c r="E2609" s="126"/>
      <c r="F2609" s="126"/>
      <c r="G2609" s="126"/>
      <c r="H2609" s="126"/>
      <c r="I2609" s="126"/>
      <c r="J2609" s="126"/>
      <c r="K2609" s="126"/>
      <c r="L2609" s="126"/>
    </row>
    <row r="2610" spans="1:12" x14ac:dyDescent="0.3">
      <c r="A2610" s="126"/>
      <c r="B2610" s="126"/>
      <c r="C2610" s="126"/>
      <c r="D2610" s="126"/>
      <c r="E2610" s="126"/>
      <c r="F2610" s="126"/>
      <c r="G2610" s="126"/>
      <c r="H2610" s="126"/>
      <c r="I2610" s="126"/>
      <c r="J2610" s="126"/>
      <c r="K2610" s="126"/>
      <c r="L2610" s="126"/>
    </row>
    <row r="2611" spans="1:12" x14ac:dyDescent="0.3">
      <c r="A2611" s="126"/>
      <c r="B2611" s="126"/>
      <c r="C2611" s="126"/>
      <c r="D2611" s="126"/>
      <c r="E2611" s="126"/>
      <c r="F2611" s="126"/>
      <c r="G2611" s="126"/>
      <c r="H2611" s="126"/>
      <c r="I2611" s="126"/>
      <c r="J2611" s="126"/>
      <c r="K2611" s="126"/>
      <c r="L2611" s="126"/>
    </row>
    <row r="2612" spans="1:12" x14ac:dyDescent="0.3">
      <c r="A2612" s="126"/>
      <c r="B2612" s="126"/>
      <c r="C2612" s="126"/>
      <c r="D2612" s="126"/>
      <c r="E2612" s="126"/>
      <c r="F2612" s="126"/>
      <c r="G2612" s="126"/>
      <c r="H2612" s="126"/>
      <c r="I2612" s="126"/>
      <c r="J2612" s="126"/>
      <c r="K2612" s="126"/>
      <c r="L2612" s="126"/>
    </row>
    <row r="2613" spans="1:12" x14ac:dyDescent="0.3">
      <c r="A2613" s="126"/>
      <c r="B2613" s="126"/>
      <c r="C2613" s="126"/>
      <c r="D2613" s="126"/>
      <c r="E2613" s="126"/>
      <c r="F2613" s="126"/>
      <c r="G2613" s="126"/>
      <c r="H2613" s="126"/>
      <c r="I2613" s="126"/>
      <c r="J2613" s="126"/>
      <c r="K2613" s="126"/>
      <c r="L2613" s="126"/>
    </row>
    <row r="2614" spans="1:12" x14ac:dyDescent="0.3">
      <c r="A2614" s="126"/>
      <c r="B2614" s="126"/>
      <c r="C2614" s="126"/>
      <c r="D2614" s="126"/>
      <c r="E2614" s="126"/>
      <c r="F2614" s="126"/>
      <c r="G2614" s="126"/>
      <c r="H2614" s="126"/>
      <c r="I2614" s="126"/>
      <c r="J2614" s="126"/>
      <c r="K2614" s="126"/>
      <c r="L2614" s="126"/>
    </row>
    <row r="2615" spans="1:12" x14ac:dyDescent="0.3">
      <c r="A2615" s="126"/>
      <c r="B2615" s="126"/>
      <c r="C2615" s="126"/>
      <c r="D2615" s="126"/>
      <c r="E2615" s="126"/>
      <c r="F2615" s="126"/>
      <c r="G2615" s="126"/>
      <c r="H2615" s="126"/>
      <c r="I2615" s="126"/>
      <c r="J2615" s="126"/>
      <c r="K2615" s="126"/>
      <c r="L2615" s="126"/>
    </row>
    <row r="2616" spans="1:12" x14ac:dyDescent="0.3">
      <c r="A2616" s="126"/>
      <c r="B2616" s="126"/>
      <c r="C2616" s="126"/>
      <c r="D2616" s="126"/>
      <c r="E2616" s="126"/>
      <c r="F2616" s="126"/>
      <c r="G2616" s="126"/>
      <c r="H2616" s="126"/>
      <c r="I2616" s="126"/>
      <c r="J2616" s="126"/>
      <c r="K2616" s="126"/>
      <c r="L2616" s="126"/>
    </row>
    <row r="2617" spans="1:12" x14ac:dyDescent="0.3">
      <c r="A2617" s="126"/>
      <c r="B2617" s="126"/>
      <c r="C2617" s="126"/>
      <c r="D2617" s="126"/>
      <c r="E2617" s="126"/>
      <c r="F2617" s="126"/>
      <c r="G2617" s="126"/>
      <c r="H2617" s="126"/>
      <c r="I2617" s="126"/>
      <c r="J2617" s="126"/>
      <c r="K2617" s="126"/>
      <c r="L2617" s="126"/>
    </row>
    <row r="2618" spans="1:12" x14ac:dyDescent="0.3">
      <c r="A2618" s="126"/>
      <c r="B2618" s="126"/>
      <c r="C2618" s="126"/>
      <c r="D2618" s="126"/>
      <c r="E2618" s="126"/>
      <c r="F2618" s="126"/>
      <c r="G2618" s="126"/>
      <c r="H2618" s="126"/>
      <c r="I2618" s="126"/>
      <c r="J2618" s="126"/>
      <c r="K2618" s="126"/>
      <c r="L2618" s="126"/>
    </row>
    <row r="2619" spans="1:12" x14ac:dyDescent="0.3">
      <c r="A2619" s="126"/>
      <c r="B2619" s="126"/>
      <c r="C2619" s="126"/>
      <c r="D2619" s="126"/>
      <c r="E2619" s="126"/>
      <c r="F2619" s="126"/>
      <c r="G2619" s="126"/>
      <c r="H2619" s="126"/>
      <c r="I2619" s="126"/>
      <c r="J2619" s="126"/>
      <c r="K2619" s="126"/>
      <c r="L2619" s="126"/>
    </row>
    <row r="2620" spans="1:12" x14ac:dyDescent="0.3">
      <c r="A2620" s="126"/>
      <c r="B2620" s="126"/>
      <c r="C2620" s="126"/>
      <c r="D2620" s="126"/>
      <c r="E2620" s="126"/>
      <c r="F2620" s="126"/>
      <c r="G2620" s="126"/>
      <c r="H2620" s="126"/>
      <c r="I2620" s="126"/>
      <c r="J2620" s="126"/>
      <c r="K2620" s="126"/>
      <c r="L2620" s="126"/>
    </row>
    <row r="2621" spans="1:12" x14ac:dyDescent="0.3">
      <c r="A2621" s="126"/>
      <c r="B2621" s="126"/>
      <c r="C2621" s="126"/>
      <c r="D2621" s="126"/>
      <c r="E2621" s="126"/>
      <c r="F2621" s="126"/>
      <c r="G2621" s="126"/>
      <c r="H2621" s="126"/>
      <c r="I2621" s="126"/>
      <c r="J2621" s="126"/>
      <c r="K2621" s="126"/>
      <c r="L2621" s="126"/>
    </row>
    <row r="2622" spans="1:12" x14ac:dyDescent="0.3">
      <c r="A2622" s="126"/>
      <c r="B2622" s="126"/>
      <c r="C2622" s="126"/>
      <c r="D2622" s="126"/>
      <c r="E2622" s="126"/>
      <c r="F2622" s="126"/>
      <c r="G2622" s="126"/>
      <c r="H2622" s="126"/>
      <c r="I2622" s="126"/>
      <c r="J2622" s="126"/>
      <c r="K2622" s="126"/>
      <c r="L2622" s="126"/>
    </row>
    <row r="2623" spans="1:12" x14ac:dyDescent="0.3">
      <c r="A2623" s="126"/>
      <c r="B2623" s="126"/>
      <c r="C2623" s="126"/>
      <c r="D2623" s="126"/>
      <c r="E2623" s="126"/>
      <c r="F2623" s="126"/>
      <c r="G2623" s="126"/>
      <c r="H2623" s="126"/>
      <c r="I2623" s="126"/>
      <c r="J2623" s="126"/>
      <c r="K2623" s="126"/>
      <c r="L2623" s="126"/>
    </row>
    <row r="2624" spans="1:12" x14ac:dyDescent="0.3">
      <c r="A2624" s="126"/>
      <c r="B2624" s="126"/>
      <c r="C2624" s="126"/>
      <c r="D2624" s="126"/>
      <c r="E2624" s="126"/>
      <c r="F2624" s="126"/>
      <c r="G2624" s="126"/>
      <c r="H2624" s="126"/>
      <c r="I2624" s="126"/>
      <c r="J2624" s="126"/>
      <c r="K2624" s="126"/>
      <c r="L2624" s="126"/>
    </row>
    <row r="2625" spans="1:12" x14ac:dyDescent="0.3">
      <c r="A2625" s="126"/>
      <c r="B2625" s="126"/>
      <c r="C2625" s="126"/>
      <c r="D2625" s="126"/>
      <c r="E2625" s="126"/>
      <c r="F2625" s="126"/>
      <c r="G2625" s="126"/>
      <c r="H2625" s="126"/>
      <c r="I2625" s="126"/>
      <c r="J2625" s="126"/>
      <c r="K2625" s="126"/>
      <c r="L2625" s="126"/>
    </row>
    <row r="2626" spans="1:12" x14ac:dyDescent="0.3">
      <c r="A2626" s="126"/>
      <c r="B2626" s="126"/>
      <c r="C2626" s="126"/>
      <c r="D2626" s="126"/>
      <c r="E2626" s="126"/>
      <c r="F2626" s="126"/>
      <c r="G2626" s="126"/>
      <c r="H2626" s="126"/>
      <c r="I2626" s="126"/>
      <c r="J2626" s="126"/>
      <c r="K2626" s="126"/>
      <c r="L2626" s="126"/>
    </row>
    <row r="2627" spans="1:12" x14ac:dyDescent="0.3">
      <c r="A2627" s="126"/>
      <c r="B2627" s="126"/>
      <c r="C2627" s="126"/>
      <c r="D2627" s="126"/>
      <c r="E2627" s="126"/>
      <c r="F2627" s="126"/>
      <c r="G2627" s="126"/>
      <c r="H2627" s="126"/>
      <c r="I2627" s="126"/>
      <c r="J2627" s="126"/>
      <c r="K2627" s="126"/>
      <c r="L2627" s="126"/>
    </row>
    <row r="2628" spans="1:12" x14ac:dyDescent="0.3">
      <c r="A2628" s="126"/>
      <c r="B2628" s="126"/>
      <c r="C2628" s="126"/>
      <c r="D2628" s="126"/>
      <c r="E2628" s="126"/>
      <c r="F2628" s="126"/>
      <c r="G2628" s="126"/>
      <c r="H2628" s="126"/>
      <c r="I2628" s="126"/>
      <c r="J2628" s="126"/>
      <c r="K2628" s="126"/>
      <c r="L2628" s="126"/>
    </row>
    <row r="2629" spans="1:12" x14ac:dyDescent="0.3">
      <c r="A2629" s="126"/>
      <c r="B2629" s="126"/>
      <c r="C2629" s="126"/>
      <c r="D2629" s="126"/>
      <c r="E2629" s="126"/>
      <c r="F2629" s="126"/>
      <c r="G2629" s="126"/>
      <c r="H2629" s="126"/>
      <c r="I2629" s="126"/>
      <c r="J2629" s="126"/>
      <c r="K2629" s="126"/>
      <c r="L2629" s="126"/>
    </row>
    <row r="2630" spans="1:12" x14ac:dyDescent="0.3">
      <c r="A2630" s="126"/>
      <c r="B2630" s="126"/>
      <c r="C2630" s="126"/>
      <c r="D2630" s="126"/>
      <c r="E2630" s="126"/>
      <c r="F2630" s="126"/>
      <c r="G2630" s="126"/>
      <c r="H2630" s="126"/>
      <c r="I2630" s="126"/>
      <c r="J2630" s="126"/>
      <c r="K2630" s="126"/>
      <c r="L2630" s="126"/>
    </row>
    <row r="2631" spans="1:12" x14ac:dyDescent="0.3">
      <c r="A2631" s="126"/>
      <c r="B2631" s="126"/>
      <c r="C2631" s="126"/>
      <c r="D2631" s="126"/>
      <c r="E2631" s="126"/>
      <c r="F2631" s="126"/>
      <c r="G2631" s="126"/>
      <c r="H2631" s="126"/>
      <c r="I2631" s="126"/>
      <c r="J2631" s="126"/>
      <c r="K2631" s="126"/>
      <c r="L2631" s="126"/>
    </row>
    <row r="2632" spans="1:12" x14ac:dyDescent="0.3">
      <c r="A2632" s="126"/>
      <c r="B2632" s="126"/>
      <c r="C2632" s="126"/>
      <c r="D2632" s="126"/>
      <c r="E2632" s="126"/>
      <c r="F2632" s="126"/>
      <c r="G2632" s="126"/>
      <c r="H2632" s="126"/>
      <c r="I2632" s="126"/>
      <c r="J2632" s="126"/>
      <c r="K2632" s="126"/>
      <c r="L2632" s="126"/>
    </row>
    <row r="2633" spans="1:12" x14ac:dyDescent="0.3">
      <c r="A2633" s="126"/>
      <c r="B2633" s="126"/>
      <c r="C2633" s="126"/>
      <c r="D2633" s="126"/>
      <c r="E2633" s="126"/>
      <c r="F2633" s="126"/>
      <c r="G2633" s="126"/>
      <c r="H2633" s="126"/>
      <c r="I2633" s="126"/>
      <c r="J2633" s="126"/>
      <c r="K2633" s="126"/>
      <c r="L2633" s="126"/>
    </row>
    <row r="2634" spans="1:12" x14ac:dyDescent="0.3">
      <c r="A2634" s="126"/>
      <c r="B2634" s="126"/>
      <c r="C2634" s="126"/>
      <c r="D2634" s="126"/>
      <c r="E2634" s="126"/>
      <c r="F2634" s="126"/>
      <c r="G2634" s="126"/>
      <c r="H2634" s="126"/>
      <c r="I2634" s="126"/>
      <c r="J2634" s="126"/>
      <c r="K2634" s="126"/>
      <c r="L2634" s="126"/>
    </row>
    <row r="2635" spans="1:12" x14ac:dyDescent="0.3">
      <c r="A2635" s="126"/>
      <c r="B2635" s="126"/>
      <c r="C2635" s="126"/>
      <c r="D2635" s="126"/>
      <c r="E2635" s="126"/>
      <c r="F2635" s="126"/>
      <c r="G2635" s="126"/>
      <c r="H2635" s="126"/>
      <c r="I2635" s="126"/>
      <c r="J2635" s="126"/>
      <c r="K2635" s="126"/>
      <c r="L2635" s="126"/>
    </row>
    <row r="2636" spans="1:12" x14ac:dyDescent="0.3">
      <c r="A2636" s="126"/>
      <c r="B2636" s="126"/>
      <c r="C2636" s="126"/>
      <c r="D2636" s="126"/>
      <c r="E2636" s="126"/>
      <c r="F2636" s="126"/>
      <c r="G2636" s="126"/>
      <c r="H2636" s="126"/>
      <c r="I2636" s="126"/>
      <c r="J2636" s="126"/>
      <c r="K2636" s="126"/>
      <c r="L2636" s="126"/>
    </row>
    <row r="2637" spans="1:12" x14ac:dyDescent="0.3">
      <c r="A2637" s="126"/>
      <c r="B2637" s="126"/>
      <c r="C2637" s="126"/>
      <c r="D2637" s="126"/>
      <c r="E2637" s="126"/>
      <c r="F2637" s="126"/>
      <c r="G2637" s="126"/>
      <c r="H2637" s="126"/>
      <c r="I2637" s="126"/>
      <c r="J2637" s="126"/>
      <c r="K2637" s="126"/>
      <c r="L2637" s="126"/>
    </row>
    <row r="2638" spans="1:12" x14ac:dyDescent="0.3">
      <c r="A2638" s="126"/>
      <c r="B2638" s="126"/>
      <c r="C2638" s="126"/>
      <c r="D2638" s="126"/>
      <c r="E2638" s="126"/>
      <c r="F2638" s="126"/>
      <c r="G2638" s="126"/>
      <c r="H2638" s="126"/>
      <c r="I2638" s="126"/>
      <c r="J2638" s="126"/>
      <c r="K2638" s="126"/>
      <c r="L2638" s="126"/>
    </row>
    <row r="2639" spans="1:12" x14ac:dyDescent="0.3">
      <c r="A2639" s="126"/>
      <c r="B2639" s="126"/>
      <c r="C2639" s="126"/>
      <c r="D2639" s="126"/>
      <c r="E2639" s="126"/>
      <c r="F2639" s="126"/>
      <c r="G2639" s="126"/>
      <c r="H2639" s="126"/>
      <c r="I2639" s="126"/>
      <c r="J2639" s="126"/>
      <c r="K2639" s="126"/>
      <c r="L2639" s="126"/>
    </row>
    <row r="2640" spans="1:12" x14ac:dyDescent="0.3">
      <c r="A2640" s="126"/>
      <c r="B2640" s="126"/>
      <c r="C2640" s="126"/>
      <c r="D2640" s="126"/>
      <c r="E2640" s="126"/>
      <c r="F2640" s="126"/>
      <c r="G2640" s="126"/>
      <c r="H2640" s="126"/>
      <c r="I2640" s="126"/>
      <c r="J2640" s="126"/>
      <c r="K2640" s="126"/>
      <c r="L2640" s="126"/>
    </row>
    <row r="2641" spans="1:12" x14ac:dyDescent="0.3">
      <c r="A2641" s="126"/>
      <c r="B2641" s="126"/>
      <c r="C2641" s="126"/>
      <c r="D2641" s="126"/>
      <c r="E2641" s="126"/>
      <c r="F2641" s="126"/>
      <c r="G2641" s="126"/>
      <c r="H2641" s="126"/>
      <c r="I2641" s="126"/>
      <c r="J2641" s="126"/>
      <c r="K2641" s="126"/>
      <c r="L2641" s="126"/>
    </row>
    <row r="2642" spans="1:12" x14ac:dyDescent="0.3">
      <c r="A2642" s="126"/>
      <c r="B2642" s="126"/>
      <c r="C2642" s="126"/>
      <c r="D2642" s="126"/>
      <c r="E2642" s="126"/>
      <c r="F2642" s="126"/>
      <c r="G2642" s="126"/>
      <c r="H2642" s="126"/>
      <c r="I2642" s="126"/>
      <c r="J2642" s="126"/>
      <c r="K2642" s="126"/>
      <c r="L2642" s="126"/>
    </row>
    <row r="2643" spans="1:12" x14ac:dyDescent="0.3">
      <c r="A2643" s="126"/>
      <c r="B2643" s="126"/>
      <c r="C2643" s="126"/>
      <c r="D2643" s="126"/>
      <c r="E2643" s="126"/>
      <c r="F2643" s="126"/>
      <c r="G2643" s="126"/>
      <c r="H2643" s="126"/>
      <c r="I2643" s="126"/>
      <c r="J2643" s="126"/>
      <c r="K2643" s="126"/>
      <c r="L2643" s="126"/>
    </row>
    <row r="2644" spans="1:12" x14ac:dyDescent="0.3">
      <c r="A2644" s="126"/>
      <c r="B2644" s="126"/>
      <c r="C2644" s="126"/>
      <c r="D2644" s="126"/>
      <c r="E2644" s="126"/>
      <c r="F2644" s="126"/>
      <c r="G2644" s="126"/>
      <c r="H2644" s="126"/>
      <c r="I2644" s="126"/>
      <c r="J2644" s="126"/>
      <c r="K2644" s="126"/>
      <c r="L2644" s="126"/>
    </row>
    <row r="2645" spans="1:12" x14ac:dyDescent="0.3">
      <c r="A2645" s="126"/>
      <c r="B2645" s="126"/>
      <c r="C2645" s="126"/>
      <c r="D2645" s="126"/>
      <c r="E2645" s="126"/>
      <c r="F2645" s="126"/>
      <c r="G2645" s="126"/>
      <c r="H2645" s="126"/>
      <c r="I2645" s="126"/>
      <c r="J2645" s="126"/>
      <c r="K2645" s="126"/>
      <c r="L2645" s="126"/>
    </row>
    <row r="2646" spans="1:12" x14ac:dyDescent="0.3">
      <c r="A2646" s="126"/>
      <c r="B2646" s="126"/>
      <c r="C2646" s="126"/>
      <c r="D2646" s="126"/>
      <c r="E2646" s="126"/>
      <c r="F2646" s="126"/>
      <c r="G2646" s="126"/>
      <c r="H2646" s="126"/>
      <c r="I2646" s="126"/>
      <c r="J2646" s="126"/>
      <c r="K2646" s="126"/>
      <c r="L2646" s="126"/>
    </row>
    <row r="2647" spans="1:12" x14ac:dyDescent="0.3">
      <c r="A2647" s="126"/>
      <c r="B2647" s="126"/>
      <c r="C2647" s="126"/>
      <c r="D2647" s="126"/>
      <c r="E2647" s="126"/>
      <c r="F2647" s="126"/>
      <c r="G2647" s="126"/>
      <c r="H2647" s="126"/>
      <c r="I2647" s="126"/>
      <c r="J2647" s="126"/>
      <c r="K2647" s="126"/>
      <c r="L2647" s="126"/>
    </row>
    <row r="2648" spans="1:12" x14ac:dyDescent="0.3">
      <c r="A2648" s="126"/>
      <c r="B2648" s="126"/>
      <c r="C2648" s="126"/>
      <c r="D2648" s="126"/>
      <c r="E2648" s="126"/>
      <c r="F2648" s="126"/>
      <c r="G2648" s="126"/>
      <c r="H2648" s="126"/>
      <c r="I2648" s="126"/>
      <c r="J2648" s="126"/>
      <c r="K2648" s="126"/>
      <c r="L2648" s="126"/>
    </row>
    <row r="2649" spans="1:12" x14ac:dyDescent="0.3">
      <c r="A2649" s="126"/>
      <c r="B2649" s="126"/>
      <c r="C2649" s="126"/>
      <c r="D2649" s="126"/>
      <c r="E2649" s="126"/>
      <c r="F2649" s="126"/>
      <c r="G2649" s="126"/>
      <c r="H2649" s="126"/>
      <c r="I2649" s="126"/>
      <c r="J2649" s="126"/>
      <c r="K2649" s="126"/>
      <c r="L2649" s="126"/>
    </row>
    <row r="2650" spans="1:12" x14ac:dyDescent="0.3">
      <c r="A2650" s="126"/>
      <c r="B2650" s="126"/>
      <c r="C2650" s="126"/>
      <c r="D2650" s="126"/>
      <c r="E2650" s="126"/>
      <c r="F2650" s="126"/>
      <c r="G2650" s="126"/>
      <c r="H2650" s="126"/>
      <c r="I2650" s="126"/>
      <c r="J2650" s="126"/>
      <c r="K2650" s="126"/>
      <c r="L2650" s="126"/>
    </row>
    <row r="2651" spans="1:12" x14ac:dyDescent="0.3">
      <c r="A2651" s="126"/>
      <c r="B2651" s="126"/>
      <c r="C2651" s="126"/>
      <c r="D2651" s="126"/>
      <c r="E2651" s="126"/>
      <c r="F2651" s="126"/>
      <c r="G2651" s="126"/>
      <c r="H2651" s="126"/>
      <c r="I2651" s="126"/>
      <c r="J2651" s="126"/>
      <c r="K2651" s="126"/>
      <c r="L2651" s="126"/>
    </row>
    <row r="2652" spans="1:12" x14ac:dyDescent="0.3">
      <c r="A2652" s="126"/>
      <c r="B2652" s="126"/>
      <c r="C2652" s="126"/>
      <c r="D2652" s="126"/>
      <c r="E2652" s="126"/>
      <c r="F2652" s="126"/>
      <c r="G2652" s="126"/>
      <c r="H2652" s="126"/>
      <c r="I2652" s="126"/>
      <c r="J2652" s="126"/>
      <c r="K2652" s="126"/>
      <c r="L2652" s="126"/>
    </row>
    <row r="2653" spans="1:12" x14ac:dyDescent="0.3">
      <c r="A2653" s="126"/>
      <c r="B2653" s="126"/>
      <c r="C2653" s="126"/>
      <c r="D2653" s="126"/>
      <c r="E2653" s="126"/>
      <c r="F2653" s="126"/>
      <c r="G2653" s="126"/>
      <c r="H2653" s="126"/>
      <c r="I2653" s="126"/>
      <c r="J2653" s="126"/>
      <c r="K2653" s="126"/>
      <c r="L2653" s="126"/>
    </row>
    <row r="2654" spans="1:12" x14ac:dyDescent="0.3">
      <c r="A2654" s="126"/>
      <c r="B2654" s="126"/>
      <c r="C2654" s="126"/>
      <c r="D2654" s="126"/>
      <c r="E2654" s="126"/>
      <c r="F2654" s="126"/>
      <c r="G2654" s="126"/>
      <c r="H2654" s="126"/>
      <c r="I2654" s="126"/>
      <c r="J2654" s="126"/>
      <c r="K2654" s="126"/>
      <c r="L2654" s="126"/>
    </row>
    <row r="2655" spans="1:12" x14ac:dyDescent="0.3">
      <c r="A2655" s="126"/>
      <c r="B2655" s="126"/>
      <c r="C2655" s="126"/>
      <c r="D2655" s="126"/>
      <c r="E2655" s="126"/>
      <c r="F2655" s="126"/>
      <c r="G2655" s="126"/>
      <c r="H2655" s="126"/>
      <c r="I2655" s="126"/>
      <c r="J2655" s="126"/>
      <c r="K2655" s="126"/>
      <c r="L2655" s="126"/>
    </row>
    <row r="2656" spans="1:12" x14ac:dyDescent="0.3">
      <c r="A2656" s="126"/>
      <c r="B2656" s="126"/>
      <c r="C2656" s="126"/>
      <c r="D2656" s="126"/>
      <c r="E2656" s="126"/>
      <c r="F2656" s="126"/>
      <c r="G2656" s="126"/>
      <c r="H2656" s="126"/>
      <c r="I2656" s="126"/>
      <c r="J2656" s="126"/>
      <c r="K2656" s="126"/>
      <c r="L2656" s="126"/>
    </row>
    <row r="2657" spans="1:12" x14ac:dyDescent="0.3">
      <c r="A2657" s="126"/>
      <c r="B2657" s="126"/>
      <c r="C2657" s="126"/>
      <c r="D2657" s="126"/>
      <c r="E2657" s="126"/>
      <c r="F2657" s="126"/>
      <c r="G2657" s="126"/>
      <c r="H2657" s="126"/>
      <c r="I2657" s="126"/>
      <c r="J2657" s="126"/>
      <c r="K2657" s="126"/>
      <c r="L2657" s="126"/>
    </row>
    <row r="2658" spans="1:12" x14ac:dyDescent="0.3">
      <c r="A2658" s="126"/>
      <c r="B2658" s="126"/>
      <c r="C2658" s="126"/>
      <c r="D2658" s="126"/>
      <c r="E2658" s="126"/>
      <c r="F2658" s="126"/>
      <c r="G2658" s="126"/>
      <c r="H2658" s="126"/>
      <c r="I2658" s="126"/>
      <c r="J2658" s="126"/>
      <c r="K2658" s="126"/>
      <c r="L2658" s="126"/>
    </row>
    <row r="2659" spans="1:12" x14ac:dyDescent="0.3">
      <c r="A2659" s="126"/>
      <c r="B2659" s="126"/>
      <c r="C2659" s="126"/>
      <c r="D2659" s="126"/>
      <c r="E2659" s="126"/>
      <c r="F2659" s="126"/>
      <c r="G2659" s="126"/>
      <c r="H2659" s="126"/>
      <c r="I2659" s="126"/>
      <c r="J2659" s="126"/>
      <c r="K2659" s="126"/>
      <c r="L2659" s="126"/>
    </row>
    <row r="2660" spans="1:12" x14ac:dyDescent="0.3">
      <c r="A2660" s="126"/>
      <c r="B2660" s="126"/>
      <c r="C2660" s="126"/>
      <c r="D2660" s="126"/>
      <c r="E2660" s="126"/>
      <c r="F2660" s="126"/>
      <c r="G2660" s="126"/>
      <c r="H2660" s="126"/>
      <c r="I2660" s="126"/>
      <c r="J2660" s="126"/>
      <c r="K2660" s="126"/>
      <c r="L2660" s="126"/>
    </row>
    <row r="2661" spans="1:12" x14ac:dyDescent="0.3">
      <c r="A2661" s="126"/>
      <c r="B2661" s="126"/>
      <c r="C2661" s="126"/>
      <c r="D2661" s="126"/>
      <c r="E2661" s="126"/>
      <c r="F2661" s="126"/>
      <c r="G2661" s="126"/>
      <c r="H2661" s="126"/>
      <c r="I2661" s="126"/>
      <c r="J2661" s="126"/>
      <c r="K2661" s="126"/>
      <c r="L2661" s="126"/>
    </row>
    <row r="2662" spans="1:12" x14ac:dyDescent="0.3">
      <c r="A2662" s="126"/>
      <c r="B2662" s="126"/>
      <c r="C2662" s="126"/>
      <c r="D2662" s="126"/>
      <c r="E2662" s="126"/>
      <c r="F2662" s="126"/>
      <c r="G2662" s="126"/>
      <c r="H2662" s="126"/>
      <c r="I2662" s="126"/>
      <c r="J2662" s="126"/>
      <c r="K2662" s="126"/>
      <c r="L2662" s="126"/>
    </row>
    <row r="2663" spans="1:12" x14ac:dyDescent="0.3">
      <c r="A2663" s="126"/>
      <c r="B2663" s="126"/>
      <c r="C2663" s="126"/>
      <c r="D2663" s="126"/>
      <c r="E2663" s="126"/>
      <c r="F2663" s="126"/>
      <c r="G2663" s="126"/>
      <c r="H2663" s="126"/>
      <c r="I2663" s="126"/>
      <c r="J2663" s="126"/>
      <c r="K2663" s="126"/>
      <c r="L2663" s="126"/>
    </row>
    <row r="2664" spans="1:12" x14ac:dyDescent="0.3">
      <c r="A2664" s="126"/>
      <c r="B2664" s="126"/>
      <c r="C2664" s="126"/>
      <c r="D2664" s="126"/>
      <c r="E2664" s="126"/>
      <c r="F2664" s="126"/>
      <c r="G2664" s="126"/>
      <c r="H2664" s="126"/>
      <c r="I2664" s="126"/>
      <c r="J2664" s="126"/>
      <c r="K2664" s="126"/>
      <c r="L2664" s="126"/>
    </row>
    <row r="2665" spans="1:12" x14ac:dyDescent="0.3">
      <c r="A2665" s="126"/>
      <c r="B2665" s="126"/>
      <c r="C2665" s="126"/>
      <c r="D2665" s="126"/>
      <c r="E2665" s="126"/>
      <c r="F2665" s="126"/>
      <c r="G2665" s="126"/>
      <c r="H2665" s="126"/>
      <c r="I2665" s="126"/>
      <c r="J2665" s="126"/>
      <c r="K2665" s="126"/>
      <c r="L2665" s="126"/>
    </row>
    <row r="2666" spans="1:12" x14ac:dyDescent="0.3">
      <c r="A2666" s="126"/>
      <c r="B2666" s="126"/>
      <c r="C2666" s="126"/>
      <c r="D2666" s="126"/>
      <c r="E2666" s="126"/>
      <c r="F2666" s="126"/>
      <c r="G2666" s="126"/>
      <c r="H2666" s="126"/>
      <c r="I2666" s="126"/>
      <c r="J2666" s="126"/>
      <c r="K2666" s="126"/>
      <c r="L2666" s="126"/>
    </row>
    <row r="2667" spans="1:12" x14ac:dyDescent="0.3">
      <c r="A2667" s="126"/>
      <c r="B2667" s="126"/>
      <c r="C2667" s="126"/>
      <c r="D2667" s="126"/>
      <c r="E2667" s="126"/>
      <c r="F2667" s="126"/>
      <c r="G2667" s="126"/>
      <c r="H2667" s="126"/>
      <c r="I2667" s="126"/>
      <c r="J2667" s="126"/>
      <c r="K2667" s="126"/>
      <c r="L2667" s="126"/>
    </row>
    <row r="2668" spans="1:12" x14ac:dyDescent="0.3">
      <c r="A2668" s="126"/>
      <c r="B2668" s="126"/>
      <c r="C2668" s="126"/>
      <c r="D2668" s="126"/>
      <c r="E2668" s="126"/>
      <c r="F2668" s="126"/>
      <c r="G2668" s="126"/>
      <c r="H2668" s="126"/>
      <c r="I2668" s="126"/>
      <c r="J2668" s="126"/>
      <c r="K2668" s="126"/>
      <c r="L2668" s="126"/>
    </row>
    <row r="2669" spans="1:12" x14ac:dyDescent="0.3">
      <c r="A2669" s="126"/>
      <c r="B2669" s="126"/>
      <c r="C2669" s="126"/>
      <c r="D2669" s="126"/>
      <c r="E2669" s="126"/>
      <c r="F2669" s="126"/>
      <c r="G2669" s="126"/>
      <c r="H2669" s="126"/>
      <c r="I2669" s="126"/>
      <c r="J2669" s="126"/>
      <c r="K2669" s="126"/>
      <c r="L2669" s="126"/>
    </row>
    <row r="2670" spans="1:12" x14ac:dyDescent="0.3">
      <c r="A2670" s="126"/>
      <c r="B2670" s="126"/>
      <c r="C2670" s="126"/>
      <c r="D2670" s="126"/>
      <c r="E2670" s="126"/>
      <c r="F2670" s="126"/>
      <c r="G2670" s="126"/>
      <c r="H2670" s="126"/>
      <c r="I2670" s="126"/>
      <c r="J2670" s="126"/>
      <c r="K2670" s="126"/>
      <c r="L2670" s="126"/>
    </row>
    <row r="2671" spans="1:12" x14ac:dyDescent="0.3">
      <c r="A2671" s="126"/>
      <c r="B2671" s="126"/>
      <c r="C2671" s="126"/>
      <c r="D2671" s="126"/>
      <c r="E2671" s="126"/>
      <c r="F2671" s="126"/>
      <c r="G2671" s="126"/>
      <c r="H2671" s="126"/>
      <c r="I2671" s="126"/>
      <c r="J2671" s="126"/>
      <c r="K2671" s="126"/>
      <c r="L2671" s="126"/>
    </row>
    <row r="2672" spans="1:12" x14ac:dyDescent="0.3">
      <c r="A2672" s="126"/>
      <c r="B2672" s="126"/>
      <c r="C2672" s="126"/>
      <c r="D2672" s="126"/>
      <c r="E2672" s="126"/>
      <c r="F2672" s="126"/>
      <c r="G2672" s="126"/>
      <c r="H2672" s="126"/>
      <c r="I2672" s="126"/>
      <c r="J2672" s="126"/>
      <c r="K2672" s="126"/>
      <c r="L2672" s="126"/>
    </row>
    <row r="2673" spans="1:12" x14ac:dyDescent="0.3">
      <c r="A2673" s="126"/>
      <c r="B2673" s="126"/>
      <c r="C2673" s="126"/>
      <c r="D2673" s="126"/>
      <c r="E2673" s="126"/>
      <c r="F2673" s="126"/>
      <c r="G2673" s="126"/>
      <c r="H2673" s="126"/>
      <c r="I2673" s="126"/>
      <c r="J2673" s="126"/>
      <c r="K2673" s="126"/>
      <c r="L2673" s="126"/>
    </row>
    <row r="2674" spans="1:12" x14ac:dyDescent="0.3">
      <c r="A2674" s="126"/>
      <c r="B2674" s="126"/>
      <c r="C2674" s="126"/>
      <c r="D2674" s="126"/>
      <c r="E2674" s="126"/>
      <c r="F2674" s="126"/>
      <c r="G2674" s="126"/>
      <c r="H2674" s="126"/>
      <c r="I2674" s="126"/>
      <c r="J2674" s="126"/>
      <c r="K2674" s="126"/>
      <c r="L2674" s="126"/>
    </row>
    <row r="2675" spans="1:12" x14ac:dyDescent="0.3">
      <c r="A2675" s="126"/>
      <c r="B2675" s="126"/>
      <c r="C2675" s="126"/>
      <c r="D2675" s="126"/>
      <c r="E2675" s="126"/>
      <c r="F2675" s="126"/>
      <c r="G2675" s="126"/>
      <c r="H2675" s="126"/>
      <c r="I2675" s="126"/>
      <c r="J2675" s="126"/>
      <c r="K2675" s="126"/>
      <c r="L2675" s="126"/>
    </row>
    <row r="2676" spans="1:12" x14ac:dyDescent="0.3">
      <c r="A2676" s="126"/>
      <c r="B2676" s="126"/>
      <c r="C2676" s="126"/>
      <c r="D2676" s="126"/>
      <c r="E2676" s="126"/>
      <c r="F2676" s="126"/>
      <c r="G2676" s="126"/>
      <c r="H2676" s="126"/>
      <c r="I2676" s="126"/>
      <c r="J2676" s="126"/>
      <c r="K2676" s="126"/>
      <c r="L2676" s="126"/>
    </row>
    <row r="2677" spans="1:12" x14ac:dyDescent="0.3">
      <c r="A2677" s="126"/>
      <c r="B2677" s="126"/>
      <c r="C2677" s="126"/>
      <c r="D2677" s="126"/>
      <c r="E2677" s="126"/>
      <c r="F2677" s="126"/>
      <c r="G2677" s="126"/>
      <c r="H2677" s="126"/>
      <c r="I2677" s="126"/>
      <c r="J2677" s="126"/>
      <c r="K2677" s="126"/>
      <c r="L2677" s="126"/>
    </row>
    <row r="2678" spans="1:12" x14ac:dyDescent="0.3">
      <c r="A2678" s="126"/>
      <c r="B2678" s="126"/>
      <c r="C2678" s="126"/>
      <c r="D2678" s="126"/>
      <c r="E2678" s="126"/>
      <c r="F2678" s="126"/>
      <c r="G2678" s="126"/>
      <c r="H2678" s="126"/>
      <c r="I2678" s="126"/>
      <c r="J2678" s="126"/>
      <c r="K2678" s="126"/>
      <c r="L2678" s="126"/>
    </row>
    <row r="2679" spans="1:12" x14ac:dyDescent="0.3">
      <c r="A2679" s="126"/>
      <c r="B2679" s="126"/>
      <c r="C2679" s="126"/>
      <c r="D2679" s="126"/>
      <c r="E2679" s="126"/>
      <c r="F2679" s="126"/>
      <c r="G2679" s="126"/>
      <c r="H2679" s="126"/>
      <c r="I2679" s="126"/>
      <c r="J2679" s="126"/>
      <c r="K2679" s="126"/>
      <c r="L2679" s="126"/>
    </row>
    <row r="2680" spans="1:12" x14ac:dyDescent="0.3">
      <c r="A2680" s="126"/>
      <c r="B2680" s="126"/>
      <c r="C2680" s="126"/>
      <c r="D2680" s="126"/>
      <c r="E2680" s="126"/>
      <c r="F2680" s="126"/>
      <c r="G2680" s="126"/>
      <c r="H2680" s="126"/>
      <c r="I2680" s="126"/>
      <c r="J2680" s="126"/>
      <c r="K2680" s="126"/>
      <c r="L2680" s="126"/>
    </row>
    <row r="2681" spans="1:12" x14ac:dyDescent="0.3">
      <c r="A2681" s="126"/>
      <c r="B2681" s="126"/>
      <c r="C2681" s="126"/>
      <c r="D2681" s="126"/>
      <c r="E2681" s="126"/>
      <c r="F2681" s="126"/>
      <c r="G2681" s="126"/>
      <c r="H2681" s="126"/>
      <c r="I2681" s="126"/>
      <c r="J2681" s="126"/>
      <c r="K2681" s="126"/>
      <c r="L2681" s="126"/>
    </row>
    <row r="2682" spans="1:12" x14ac:dyDescent="0.3">
      <c r="A2682" s="126"/>
      <c r="B2682" s="126"/>
      <c r="C2682" s="126"/>
      <c r="D2682" s="126"/>
      <c r="E2682" s="126"/>
      <c r="F2682" s="126"/>
      <c r="G2682" s="126"/>
      <c r="H2682" s="126"/>
      <c r="I2682" s="126"/>
      <c r="J2682" s="126"/>
      <c r="K2682" s="126"/>
      <c r="L2682" s="126"/>
    </row>
    <row r="2683" spans="1:12" x14ac:dyDescent="0.3">
      <c r="A2683" s="126"/>
      <c r="B2683" s="126"/>
      <c r="C2683" s="126"/>
      <c r="D2683" s="126"/>
      <c r="E2683" s="126"/>
      <c r="F2683" s="126"/>
      <c r="G2683" s="126"/>
      <c r="H2683" s="126"/>
      <c r="I2683" s="126"/>
      <c r="J2683" s="126"/>
      <c r="K2683" s="126"/>
      <c r="L2683" s="126"/>
    </row>
    <row r="2684" spans="1:12" x14ac:dyDescent="0.3">
      <c r="A2684" s="126"/>
      <c r="B2684" s="126"/>
      <c r="C2684" s="126"/>
      <c r="D2684" s="126"/>
      <c r="E2684" s="126"/>
      <c r="F2684" s="126"/>
      <c r="G2684" s="126"/>
      <c r="H2684" s="126"/>
      <c r="I2684" s="126"/>
      <c r="J2684" s="126"/>
      <c r="K2684" s="126"/>
      <c r="L2684" s="126"/>
    </row>
    <row r="2685" spans="1:12" x14ac:dyDescent="0.3">
      <c r="A2685" s="126"/>
      <c r="B2685" s="126"/>
      <c r="C2685" s="126"/>
      <c r="D2685" s="126"/>
      <c r="E2685" s="126"/>
      <c r="F2685" s="126"/>
      <c r="G2685" s="126"/>
      <c r="H2685" s="126"/>
      <c r="I2685" s="126"/>
      <c r="J2685" s="126"/>
      <c r="K2685" s="126"/>
      <c r="L2685" s="126"/>
    </row>
    <row r="2686" spans="1:12" x14ac:dyDescent="0.3">
      <c r="A2686" s="126"/>
      <c r="B2686" s="126"/>
      <c r="C2686" s="126"/>
      <c r="D2686" s="126"/>
      <c r="E2686" s="126"/>
      <c r="F2686" s="126"/>
      <c r="G2686" s="126"/>
      <c r="H2686" s="126"/>
      <c r="I2686" s="126"/>
      <c r="J2686" s="126"/>
      <c r="K2686" s="126"/>
      <c r="L2686" s="126"/>
    </row>
    <row r="2687" spans="1:12" x14ac:dyDescent="0.3">
      <c r="A2687" s="126"/>
      <c r="B2687" s="126"/>
      <c r="C2687" s="126"/>
      <c r="D2687" s="126"/>
      <c r="E2687" s="126"/>
      <c r="F2687" s="126"/>
      <c r="G2687" s="126"/>
      <c r="H2687" s="126"/>
      <c r="I2687" s="126"/>
      <c r="J2687" s="126"/>
      <c r="K2687" s="126"/>
      <c r="L2687" s="126"/>
    </row>
    <row r="2688" spans="1:12" x14ac:dyDescent="0.3">
      <c r="A2688" s="126"/>
      <c r="B2688" s="126"/>
      <c r="C2688" s="126"/>
      <c r="D2688" s="126"/>
      <c r="E2688" s="126"/>
      <c r="F2688" s="126"/>
      <c r="G2688" s="126"/>
      <c r="H2688" s="126"/>
      <c r="I2688" s="126"/>
      <c r="J2688" s="126"/>
      <c r="K2688" s="126"/>
      <c r="L2688" s="126"/>
    </row>
    <row r="2689" spans="1:12" x14ac:dyDescent="0.3">
      <c r="A2689" s="126"/>
      <c r="B2689" s="126"/>
      <c r="C2689" s="126"/>
      <c r="D2689" s="126"/>
      <c r="E2689" s="126"/>
      <c r="F2689" s="126"/>
      <c r="G2689" s="126"/>
      <c r="H2689" s="126"/>
      <c r="I2689" s="126"/>
      <c r="J2689" s="126"/>
      <c r="K2689" s="126"/>
      <c r="L2689" s="126"/>
    </row>
    <row r="2690" spans="1:12" x14ac:dyDescent="0.3">
      <c r="A2690" s="126"/>
      <c r="B2690" s="126"/>
      <c r="C2690" s="126"/>
      <c r="D2690" s="126"/>
      <c r="E2690" s="126"/>
      <c r="F2690" s="126"/>
      <c r="G2690" s="126"/>
      <c r="H2690" s="126"/>
      <c r="I2690" s="126"/>
      <c r="J2690" s="126"/>
      <c r="K2690" s="126"/>
      <c r="L2690" s="126"/>
    </row>
    <row r="2691" spans="1:12" x14ac:dyDescent="0.3">
      <c r="A2691" s="126"/>
      <c r="B2691" s="126"/>
      <c r="C2691" s="126"/>
      <c r="D2691" s="126"/>
      <c r="E2691" s="126"/>
      <c r="F2691" s="126"/>
      <c r="G2691" s="126"/>
      <c r="H2691" s="126"/>
      <c r="I2691" s="126"/>
      <c r="J2691" s="126"/>
      <c r="K2691" s="126"/>
      <c r="L2691" s="126"/>
    </row>
    <row r="2692" spans="1:12" x14ac:dyDescent="0.3">
      <c r="A2692" s="126"/>
      <c r="B2692" s="126"/>
      <c r="C2692" s="126"/>
      <c r="D2692" s="126"/>
      <c r="E2692" s="126"/>
      <c r="F2692" s="126"/>
      <c r="G2692" s="126"/>
      <c r="H2692" s="126"/>
      <c r="I2692" s="126"/>
      <c r="J2692" s="126"/>
      <c r="K2692" s="126"/>
      <c r="L2692" s="126"/>
    </row>
    <row r="2693" spans="1:12" x14ac:dyDescent="0.3">
      <c r="A2693" s="126"/>
      <c r="B2693" s="126"/>
      <c r="C2693" s="126"/>
      <c r="D2693" s="126"/>
      <c r="E2693" s="126"/>
      <c r="F2693" s="126"/>
      <c r="G2693" s="126"/>
      <c r="H2693" s="126"/>
      <c r="I2693" s="126"/>
      <c r="J2693" s="126"/>
      <c r="K2693" s="126"/>
      <c r="L2693" s="126"/>
    </row>
    <row r="2694" spans="1:12" x14ac:dyDescent="0.3">
      <c r="A2694" s="126"/>
      <c r="B2694" s="126"/>
      <c r="C2694" s="126"/>
      <c r="D2694" s="126"/>
      <c r="E2694" s="126"/>
      <c r="F2694" s="126"/>
      <c r="G2694" s="126"/>
      <c r="H2694" s="126"/>
      <c r="I2694" s="126"/>
      <c r="J2694" s="126"/>
      <c r="K2694" s="126"/>
      <c r="L2694" s="126"/>
    </row>
    <row r="2695" spans="1:12" x14ac:dyDescent="0.3">
      <c r="A2695" s="126"/>
      <c r="B2695" s="126"/>
      <c r="C2695" s="126"/>
      <c r="D2695" s="126"/>
      <c r="E2695" s="126"/>
      <c r="F2695" s="126"/>
      <c r="G2695" s="126"/>
      <c r="H2695" s="126"/>
      <c r="I2695" s="126"/>
      <c r="J2695" s="126"/>
      <c r="K2695" s="126"/>
      <c r="L2695" s="126"/>
    </row>
    <row r="2696" spans="1:12" x14ac:dyDescent="0.3">
      <c r="A2696" s="126"/>
      <c r="B2696" s="126"/>
      <c r="C2696" s="126"/>
      <c r="D2696" s="126"/>
      <c r="E2696" s="126"/>
      <c r="F2696" s="126"/>
      <c r="G2696" s="126"/>
      <c r="H2696" s="126"/>
      <c r="I2696" s="126"/>
      <c r="J2696" s="126"/>
      <c r="K2696" s="126"/>
      <c r="L2696" s="126"/>
    </row>
    <row r="2697" spans="1:12" x14ac:dyDescent="0.3">
      <c r="A2697" s="126"/>
      <c r="B2697" s="126"/>
      <c r="C2697" s="126"/>
      <c r="D2697" s="126"/>
      <c r="E2697" s="126"/>
      <c r="F2697" s="126"/>
      <c r="G2697" s="126"/>
      <c r="H2697" s="126"/>
      <c r="I2697" s="126"/>
      <c r="J2697" s="126"/>
      <c r="K2697" s="126"/>
      <c r="L2697" s="126"/>
    </row>
    <row r="2698" spans="1:12" x14ac:dyDescent="0.3">
      <c r="A2698" s="126"/>
      <c r="B2698" s="126"/>
      <c r="C2698" s="126"/>
      <c r="D2698" s="126"/>
      <c r="E2698" s="126"/>
      <c r="F2698" s="126"/>
      <c r="G2698" s="126"/>
      <c r="H2698" s="126"/>
      <c r="I2698" s="126"/>
      <c r="J2698" s="126"/>
      <c r="K2698" s="126"/>
      <c r="L2698" s="126"/>
    </row>
    <row r="2699" spans="1:12" x14ac:dyDescent="0.3">
      <c r="A2699" s="126"/>
      <c r="B2699" s="126"/>
      <c r="C2699" s="126"/>
      <c r="D2699" s="126"/>
      <c r="E2699" s="126"/>
      <c r="F2699" s="126"/>
      <c r="G2699" s="126"/>
      <c r="H2699" s="126"/>
      <c r="I2699" s="126"/>
      <c r="J2699" s="126"/>
      <c r="K2699" s="126"/>
      <c r="L2699" s="126"/>
    </row>
    <row r="2700" spans="1:12" x14ac:dyDescent="0.3">
      <c r="A2700" s="126"/>
      <c r="B2700" s="126"/>
      <c r="C2700" s="126"/>
      <c r="D2700" s="126"/>
      <c r="E2700" s="126"/>
      <c r="F2700" s="126"/>
      <c r="G2700" s="126"/>
      <c r="H2700" s="126"/>
      <c r="I2700" s="126"/>
      <c r="J2700" s="126"/>
      <c r="K2700" s="126"/>
      <c r="L2700" s="126"/>
    </row>
    <row r="2701" spans="1:12" x14ac:dyDescent="0.3">
      <c r="A2701" s="126"/>
      <c r="B2701" s="126"/>
      <c r="C2701" s="126"/>
      <c r="D2701" s="126"/>
      <c r="E2701" s="126"/>
      <c r="F2701" s="126"/>
      <c r="G2701" s="126"/>
      <c r="H2701" s="126"/>
      <c r="I2701" s="126"/>
      <c r="J2701" s="126"/>
      <c r="K2701" s="126"/>
      <c r="L2701" s="126"/>
    </row>
    <row r="2702" spans="1:12" x14ac:dyDescent="0.3">
      <c r="A2702" s="126"/>
      <c r="B2702" s="126"/>
      <c r="C2702" s="126"/>
      <c r="D2702" s="126"/>
      <c r="E2702" s="126"/>
      <c r="F2702" s="126"/>
      <c r="G2702" s="126"/>
      <c r="H2702" s="126"/>
      <c r="I2702" s="126"/>
      <c r="J2702" s="126"/>
      <c r="K2702" s="126"/>
      <c r="L2702" s="126"/>
    </row>
    <row r="2703" spans="1:12" x14ac:dyDescent="0.3">
      <c r="A2703" s="126"/>
      <c r="B2703" s="126"/>
      <c r="C2703" s="126"/>
      <c r="D2703" s="126"/>
      <c r="E2703" s="126"/>
      <c r="F2703" s="126"/>
      <c r="G2703" s="126"/>
      <c r="H2703" s="126"/>
      <c r="I2703" s="126"/>
      <c r="J2703" s="126"/>
      <c r="K2703" s="126"/>
      <c r="L2703" s="126"/>
    </row>
    <row r="2704" spans="1:12" x14ac:dyDescent="0.3">
      <c r="A2704" s="126"/>
      <c r="B2704" s="126"/>
      <c r="C2704" s="126"/>
      <c r="D2704" s="126"/>
      <c r="E2704" s="126"/>
      <c r="F2704" s="126"/>
      <c r="G2704" s="126"/>
      <c r="H2704" s="126"/>
      <c r="I2704" s="126"/>
      <c r="J2704" s="126"/>
      <c r="K2704" s="126"/>
      <c r="L2704" s="126"/>
    </row>
    <row r="2705" spans="1:12" x14ac:dyDescent="0.3">
      <c r="A2705" s="126"/>
      <c r="B2705" s="126"/>
      <c r="C2705" s="126"/>
      <c r="D2705" s="126"/>
      <c r="E2705" s="126"/>
      <c r="F2705" s="126"/>
      <c r="G2705" s="126"/>
      <c r="H2705" s="126"/>
      <c r="I2705" s="126"/>
      <c r="J2705" s="126"/>
      <c r="K2705" s="126"/>
      <c r="L2705" s="126"/>
    </row>
    <row r="2706" spans="1:12" x14ac:dyDescent="0.3">
      <c r="A2706" s="126"/>
      <c r="B2706" s="126"/>
      <c r="C2706" s="126"/>
      <c r="D2706" s="126"/>
      <c r="E2706" s="126"/>
      <c r="F2706" s="126"/>
      <c r="G2706" s="126"/>
      <c r="H2706" s="126"/>
      <c r="I2706" s="126"/>
      <c r="J2706" s="126"/>
      <c r="K2706" s="126"/>
      <c r="L2706" s="126"/>
    </row>
    <row r="2707" spans="1:12" x14ac:dyDescent="0.3">
      <c r="A2707" s="126"/>
      <c r="B2707" s="126"/>
      <c r="C2707" s="126"/>
      <c r="D2707" s="126"/>
      <c r="E2707" s="126"/>
      <c r="F2707" s="126"/>
      <c r="G2707" s="126"/>
      <c r="H2707" s="126"/>
      <c r="I2707" s="126"/>
      <c r="J2707" s="126"/>
      <c r="K2707" s="126"/>
      <c r="L2707" s="126"/>
    </row>
    <row r="2708" spans="1:12" x14ac:dyDescent="0.3">
      <c r="A2708" s="126"/>
      <c r="B2708" s="126"/>
      <c r="C2708" s="126"/>
      <c r="D2708" s="126"/>
      <c r="E2708" s="126"/>
      <c r="F2708" s="126"/>
      <c r="G2708" s="126"/>
      <c r="H2708" s="126"/>
      <c r="I2708" s="126"/>
      <c r="J2708" s="126"/>
      <c r="K2708" s="126"/>
      <c r="L2708" s="126"/>
    </row>
    <row r="2709" spans="1:12" x14ac:dyDescent="0.3">
      <c r="A2709" s="126"/>
      <c r="B2709" s="126"/>
      <c r="C2709" s="126"/>
      <c r="D2709" s="126"/>
      <c r="E2709" s="126"/>
      <c r="F2709" s="126"/>
      <c r="G2709" s="126"/>
      <c r="H2709" s="126"/>
      <c r="I2709" s="126"/>
      <c r="J2709" s="126"/>
      <c r="K2709" s="126"/>
      <c r="L2709" s="126"/>
    </row>
    <row r="2710" spans="1:12" x14ac:dyDescent="0.3">
      <c r="A2710" s="126"/>
      <c r="B2710" s="126"/>
      <c r="C2710" s="126"/>
      <c r="D2710" s="126"/>
      <c r="E2710" s="126"/>
      <c r="F2710" s="126"/>
      <c r="G2710" s="126"/>
      <c r="H2710" s="126"/>
      <c r="I2710" s="126"/>
      <c r="J2710" s="126"/>
      <c r="K2710" s="126"/>
      <c r="L2710" s="126"/>
    </row>
    <row r="2711" spans="1:12" x14ac:dyDescent="0.3">
      <c r="A2711" s="126"/>
      <c r="B2711" s="126"/>
      <c r="C2711" s="126"/>
      <c r="D2711" s="126"/>
      <c r="E2711" s="126"/>
      <c r="F2711" s="126"/>
      <c r="G2711" s="126"/>
      <c r="H2711" s="126"/>
      <c r="I2711" s="126"/>
      <c r="J2711" s="126"/>
      <c r="K2711" s="126"/>
      <c r="L2711" s="126"/>
    </row>
    <row r="2712" spans="1:12" x14ac:dyDescent="0.3">
      <c r="A2712" s="126"/>
      <c r="B2712" s="126"/>
      <c r="C2712" s="126"/>
      <c r="D2712" s="126"/>
      <c r="E2712" s="126"/>
      <c r="F2712" s="126"/>
      <c r="G2712" s="126"/>
      <c r="H2712" s="126"/>
      <c r="I2712" s="126"/>
      <c r="J2712" s="126"/>
      <c r="K2712" s="126"/>
      <c r="L2712" s="126"/>
    </row>
    <row r="2713" spans="1:12" x14ac:dyDescent="0.3">
      <c r="A2713" s="126"/>
      <c r="B2713" s="126"/>
      <c r="C2713" s="126"/>
      <c r="D2713" s="126"/>
      <c r="E2713" s="126"/>
      <c r="F2713" s="126"/>
      <c r="G2713" s="126"/>
      <c r="H2713" s="126"/>
      <c r="I2713" s="126"/>
      <c r="J2713" s="126"/>
      <c r="K2713" s="126"/>
      <c r="L2713" s="126"/>
    </row>
    <row r="2714" spans="1:12" x14ac:dyDescent="0.3">
      <c r="A2714" s="126"/>
      <c r="B2714" s="126"/>
      <c r="C2714" s="126"/>
      <c r="D2714" s="126"/>
      <c r="E2714" s="126"/>
      <c r="F2714" s="126"/>
      <c r="G2714" s="126"/>
      <c r="H2714" s="126"/>
      <c r="I2714" s="126"/>
      <c r="J2714" s="126"/>
      <c r="K2714" s="126"/>
      <c r="L2714" s="126"/>
    </row>
    <row r="2715" spans="1:12" x14ac:dyDescent="0.3">
      <c r="A2715" s="126"/>
      <c r="B2715" s="126"/>
      <c r="C2715" s="126"/>
      <c r="D2715" s="126"/>
      <c r="E2715" s="126"/>
      <c r="F2715" s="126"/>
      <c r="G2715" s="126"/>
      <c r="H2715" s="126"/>
      <c r="I2715" s="126"/>
      <c r="J2715" s="126"/>
      <c r="K2715" s="126"/>
      <c r="L2715" s="126"/>
    </row>
    <row r="2716" spans="1:12" x14ac:dyDescent="0.3">
      <c r="A2716" s="126"/>
      <c r="B2716" s="126"/>
      <c r="C2716" s="126"/>
      <c r="D2716" s="126"/>
      <c r="E2716" s="126"/>
      <c r="F2716" s="126"/>
      <c r="G2716" s="126"/>
      <c r="H2716" s="126"/>
      <c r="I2716" s="126"/>
      <c r="J2716" s="126"/>
      <c r="K2716" s="126"/>
      <c r="L2716" s="126"/>
    </row>
    <row r="2717" spans="1:12" x14ac:dyDescent="0.3">
      <c r="A2717" s="126"/>
      <c r="B2717" s="126"/>
      <c r="C2717" s="126"/>
      <c r="D2717" s="126"/>
      <c r="E2717" s="126"/>
      <c r="F2717" s="126"/>
      <c r="G2717" s="126"/>
      <c r="H2717" s="126"/>
      <c r="I2717" s="126"/>
      <c r="J2717" s="126"/>
      <c r="K2717" s="126"/>
      <c r="L2717" s="126"/>
    </row>
    <row r="2718" spans="1:12" x14ac:dyDescent="0.3">
      <c r="A2718" s="126"/>
      <c r="B2718" s="126"/>
      <c r="C2718" s="126"/>
      <c r="D2718" s="126"/>
      <c r="E2718" s="126"/>
      <c r="F2718" s="126"/>
      <c r="G2718" s="126"/>
      <c r="H2718" s="126"/>
      <c r="I2718" s="126"/>
      <c r="J2718" s="126"/>
      <c r="K2718" s="126"/>
      <c r="L2718" s="126"/>
    </row>
    <row r="2719" spans="1:12" x14ac:dyDescent="0.3">
      <c r="A2719" s="126"/>
      <c r="B2719" s="126"/>
      <c r="C2719" s="126"/>
      <c r="D2719" s="126"/>
      <c r="E2719" s="126"/>
      <c r="F2719" s="126"/>
      <c r="G2719" s="126"/>
      <c r="H2719" s="126"/>
      <c r="I2719" s="126"/>
      <c r="J2719" s="126"/>
      <c r="K2719" s="126"/>
      <c r="L2719" s="126"/>
    </row>
    <row r="2720" spans="1:12" x14ac:dyDescent="0.3">
      <c r="A2720" s="126"/>
      <c r="B2720" s="126"/>
      <c r="C2720" s="126"/>
      <c r="D2720" s="126"/>
      <c r="E2720" s="126"/>
      <c r="F2720" s="126"/>
      <c r="G2720" s="126"/>
      <c r="H2720" s="126"/>
      <c r="I2720" s="126"/>
      <c r="J2720" s="126"/>
      <c r="K2720" s="126"/>
      <c r="L2720" s="126"/>
    </row>
    <row r="2721" spans="1:12" x14ac:dyDescent="0.3">
      <c r="A2721" s="126"/>
      <c r="B2721" s="126"/>
      <c r="C2721" s="126"/>
      <c r="D2721" s="126"/>
      <c r="E2721" s="126"/>
      <c r="F2721" s="126"/>
      <c r="G2721" s="126"/>
      <c r="H2721" s="126"/>
      <c r="I2721" s="126"/>
      <c r="J2721" s="126"/>
      <c r="K2721" s="126"/>
      <c r="L2721" s="126"/>
    </row>
    <row r="2722" spans="1:12" x14ac:dyDescent="0.3">
      <c r="A2722" s="126"/>
      <c r="B2722" s="126"/>
      <c r="C2722" s="126"/>
      <c r="D2722" s="126"/>
      <c r="E2722" s="126"/>
      <c r="F2722" s="126"/>
      <c r="G2722" s="126"/>
      <c r="H2722" s="126"/>
      <c r="I2722" s="126"/>
      <c r="J2722" s="126"/>
      <c r="K2722" s="126"/>
      <c r="L2722" s="126"/>
    </row>
    <row r="2723" spans="1:12" x14ac:dyDescent="0.3">
      <c r="A2723" s="126"/>
      <c r="B2723" s="126"/>
      <c r="C2723" s="126"/>
      <c r="D2723" s="126"/>
      <c r="E2723" s="126"/>
      <c r="F2723" s="126"/>
      <c r="G2723" s="126"/>
      <c r="H2723" s="126"/>
      <c r="I2723" s="126"/>
      <c r="J2723" s="126"/>
      <c r="K2723" s="126"/>
      <c r="L2723" s="126"/>
    </row>
    <row r="2724" spans="1:12" x14ac:dyDescent="0.3">
      <c r="A2724" s="126"/>
      <c r="B2724" s="126"/>
      <c r="C2724" s="126"/>
      <c r="D2724" s="126"/>
      <c r="E2724" s="126"/>
      <c r="F2724" s="126"/>
      <c r="G2724" s="126"/>
      <c r="H2724" s="126"/>
      <c r="I2724" s="126"/>
      <c r="J2724" s="126"/>
      <c r="K2724" s="126"/>
      <c r="L2724" s="126"/>
    </row>
    <row r="2725" spans="1:12" x14ac:dyDescent="0.3">
      <c r="A2725" s="126"/>
      <c r="B2725" s="126"/>
      <c r="C2725" s="126"/>
      <c r="D2725" s="126"/>
      <c r="E2725" s="126"/>
      <c r="F2725" s="126"/>
      <c r="G2725" s="126"/>
      <c r="H2725" s="126"/>
      <c r="I2725" s="126"/>
      <c r="J2725" s="126"/>
      <c r="K2725" s="126"/>
      <c r="L2725" s="126"/>
    </row>
    <row r="2726" spans="1:12" x14ac:dyDescent="0.3">
      <c r="A2726" s="126"/>
      <c r="B2726" s="126"/>
      <c r="C2726" s="126"/>
      <c r="D2726" s="126"/>
      <c r="E2726" s="126"/>
      <c r="F2726" s="126"/>
      <c r="G2726" s="126"/>
      <c r="H2726" s="126"/>
      <c r="I2726" s="126"/>
      <c r="J2726" s="126"/>
      <c r="K2726" s="126"/>
      <c r="L2726" s="126"/>
    </row>
    <row r="2727" spans="1:12" x14ac:dyDescent="0.3">
      <c r="A2727" s="126"/>
      <c r="B2727" s="126"/>
      <c r="C2727" s="126"/>
      <c r="D2727" s="126"/>
      <c r="E2727" s="126"/>
      <c r="F2727" s="126"/>
      <c r="G2727" s="126"/>
      <c r="H2727" s="126"/>
      <c r="I2727" s="126"/>
      <c r="J2727" s="126"/>
      <c r="K2727" s="126"/>
      <c r="L2727" s="126"/>
    </row>
    <row r="2728" spans="1:12" x14ac:dyDescent="0.3">
      <c r="A2728" s="126"/>
      <c r="B2728" s="126"/>
      <c r="C2728" s="126"/>
      <c r="D2728" s="126"/>
      <c r="E2728" s="126"/>
      <c r="F2728" s="126"/>
      <c r="G2728" s="126"/>
      <c r="H2728" s="126"/>
      <c r="I2728" s="126"/>
      <c r="J2728" s="126"/>
      <c r="K2728" s="126"/>
      <c r="L2728" s="126"/>
    </row>
    <row r="2729" spans="1:12" x14ac:dyDescent="0.3">
      <c r="A2729" s="126"/>
      <c r="B2729" s="126"/>
      <c r="C2729" s="126"/>
      <c r="D2729" s="126"/>
      <c r="E2729" s="126"/>
      <c r="F2729" s="126"/>
      <c r="G2729" s="126"/>
      <c r="H2729" s="126"/>
      <c r="I2729" s="126"/>
      <c r="J2729" s="126"/>
      <c r="K2729" s="126"/>
      <c r="L2729" s="126"/>
    </row>
    <row r="2730" spans="1:12" x14ac:dyDescent="0.3">
      <c r="A2730" s="126"/>
      <c r="B2730" s="126"/>
      <c r="C2730" s="126"/>
      <c r="D2730" s="126"/>
      <c r="E2730" s="126"/>
      <c r="F2730" s="126"/>
      <c r="G2730" s="126"/>
      <c r="H2730" s="126"/>
      <c r="I2730" s="126"/>
      <c r="J2730" s="126"/>
      <c r="K2730" s="126"/>
      <c r="L2730" s="126"/>
    </row>
    <row r="2731" spans="1:12" x14ac:dyDescent="0.3">
      <c r="A2731" s="126"/>
      <c r="B2731" s="126"/>
      <c r="C2731" s="126"/>
      <c r="D2731" s="126"/>
      <c r="E2731" s="126"/>
      <c r="F2731" s="126"/>
      <c r="G2731" s="126"/>
      <c r="H2731" s="126"/>
      <c r="I2731" s="126"/>
      <c r="J2731" s="126"/>
      <c r="K2731" s="126"/>
      <c r="L2731" s="126"/>
    </row>
    <row r="2732" spans="1:12" x14ac:dyDescent="0.3">
      <c r="A2732" s="126"/>
      <c r="B2732" s="126"/>
      <c r="C2732" s="126"/>
      <c r="D2732" s="126"/>
      <c r="E2732" s="126"/>
      <c r="F2732" s="126"/>
      <c r="G2732" s="126"/>
      <c r="H2732" s="126"/>
      <c r="I2732" s="126"/>
      <c r="J2732" s="126"/>
      <c r="K2732" s="126"/>
      <c r="L2732" s="126"/>
    </row>
    <row r="2733" spans="1:12" x14ac:dyDescent="0.3">
      <c r="A2733" s="126"/>
      <c r="B2733" s="126"/>
      <c r="C2733" s="126"/>
      <c r="D2733" s="126"/>
      <c r="E2733" s="126"/>
      <c r="F2733" s="126"/>
      <c r="G2733" s="126"/>
      <c r="H2733" s="126"/>
      <c r="I2733" s="126"/>
      <c r="J2733" s="126"/>
      <c r="K2733" s="126"/>
      <c r="L2733" s="126"/>
    </row>
    <row r="2734" spans="1:12" x14ac:dyDescent="0.3">
      <c r="A2734" s="126"/>
      <c r="B2734" s="126"/>
      <c r="C2734" s="126"/>
      <c r="D2734" s="126"/>
      <c r="E2734" s="126"/>
      <c r="F2734" s="126"/>
      <c r="G2734" s="126"/>
      <c r="H2734" s="126"/>
      <c r="I2734" s="126"/>
      <c r="J2734" s="126"/>
      <c r="K2734" s="126"/>
      <c r="L2734" s="126"/>
    </row>
    <row r="2735" spans="1:12" x14ac:dyDescent="0.3">
      <c r="A2735" s="126"/>
      <c r="B2735" s="126"/>
      <c r="C2735" s="126"/>
      <c r="D2735" s="126"/>
      <c r="E2735" s="126"/>
      <c r="F2735" s="126"/>
      <c r="G2735" s="126"/>
      <c r="H2735" s="126"/>
      <c r="I2735" s="126"/>
      <c r="J2735" s="126"/>
      <c r="K2735" s="126"/>
      <c r="L2735" s="126"/>
    </row>
    <row r="2736" spans="1:12" x14ac:dyDescent="0.3">
      <c r="A2736" s="126"/>
      <c r="B2736" s="126"/>
      <c r="C2736" s="126"/>
      <c r="D2736" s="126"/>
      <c r="E2736" s="126"/>
      <c r="F2736" s="126"/>
      <c r="G2736" s="126"/>
      <c r="H2736" s="126"/>
      <c r="I2736" s="126"/>
      <c r="J2736" s="126"/>
      <c r="K2736" s="126"/>
      <c r="L2736" s="126"/>
    </row>
    <row r="2737" spans="1:12" x14ac:dyDescent="0.3">
      <c r="A2737" s="126"/>
      <c r="B2737" s="126"/>
      <c r="C2737" s="126"/>
      <c r="D2737" s="126"/>
      <c r="E2737" s="126"/>
      <c r="F2737" s="126"/>
      <c r="G2737" s="126"/>
      <c r="H2737" s="126"/>
      <c r="I2737" s="126"/>
      <c r="J2737" s="126"/>
      <c r="K2737" s="126"/>
      <c r="L2737" s="126"/>
    </row>
    <row r="2738" spans="1:12" x14ac:dyDescent="0.3">
      <c r="A2738" s="126"/>
      <c r="B2738" s="126"/>
      <c r="C2738" s="126"/>
      <c r="D2738" s="126"/>
      <c r="E2738" s="126"/>
      <c r="F2738" s="126"/>
      <c r="G2738" s="126"/>
      <c r="H2738" s="126"/>
      <c r="I2738" s="126"/>
      <c r="J2738" s="126"/>
      <c r="K2738" s="126"/>
      <c r="L2738" s="126"/>
    </row>
    <row r="2739" spans="1:12" x14ac:dyDescent="0.3">
      <c r="A2739" s="126"/>
      <c r="B2739" s="126"/>
      <c r="C2739" s="126"/>
      <c r="D2739" s="126"/>
      <c r="E2739" s="126"/>
      <c r="F2739" s="126"/>
      <c r="G2739" s="126"/>
      <c r="H2739" s="126"/>
      <c r="I2739" s="126"/>
      <c r="J2739" s="126"/>
      <c r="K2739" s="126"/>
      <c r="L2739" s="126"/>
    </row>
    <row r="2740" spans="1:12" x14ac:dyDescent="0.3">
      <c r="A2740" s="126"/>
      <c r="B2740" s="126"/>
      <c r="C2740" s="126"/>
      <c r="D2740" s="126"/>
      <c r="E2740" s="126"/>
      <c r="F2740" s="126"/>
      <c r="G2740" s="126"/>
      <c r="H2740" s="126"/>
      <c r="I2740" s="126"/>
      <c r="J2740" s="126"/>
      <c r="K2740" s="126"/>
      <c r="L2740" s="126"/>
    </row>
    <row r="2741" spans="1:12" x14ac:dyDescent="0.3">
      <c r="A2741" s="126"/>
      <c r="B2741" s="126"/>
      <c r="C2741" s="126"/>
      <c r="D2741" s="126"/>
      <c r="E2741" s="126"/>
      <c r="F2741" s="126"/>
      <c r="G2741" s="126"/>
      <c r="H2741" s="126"/>
      <c r="I2741" s="126"/>
      <c r="J2741" s="126"/>
      <c r="K2741" s="126"/>
      <c r="L2741" s="126"/>
    </row>
    <row r="2742" spans="1:12" x14ac:dyDescent="0.3">
      <c r="A2742" s="126"/>
      <c r="B2742" s="126"/>
      <c r="C2742" s="126"/>
      <c r="D2742" s="126"/>
      <c r="E2742" s="126"/>
      <c r="F2742" s="126"/>
      <c r="G2742" s="126"/>
      <c r="H2742" s="126"/>
      <c r="I2742" s="126"/>
      <c r="J2742" s="126"/>
      <c r="K2742" s="126"/>
      <c r="L2742" s="126"/>
    </row>
    <row r="2743" spans="1:12" x14ac:dyDescent="0.3">
      <c r="A2743" s="126"/>
      <c r="B2743" s="126"/>
      <c r="C2743" s="126"/>
      <c r="D2743" s="126"/>
      <c r="E2743" s="126"/>
      <c r="F2743" s="126"/>
      <c r="G2743" s="126"/>
      <c r="H2743" s="126"/>
      <c r="I2743" s="126"/>
      <c r="J2743" s="126"/>
      <c r="K2743" s="126"/>
      <c r="L2743" s="126"/>
    </row>
    <row r="2744" spans="1:12" x14ac:dyDescent="0.3">
      <c r="A2744" s="126"/>
      <c r="B2744" s="126"/>
      <c r="C2744" s="126"/>
      <c r="D2744" s="126"/>
      <c r="E2744" s="126"/>
      <c r="F2744" s="126"/>
      <c r="G2744" s="126"/>
      <c r="H2744" s="126"/>
      <c r="I2744" s="126"/>
      <c r="J2744" s="126"/>
      <c r="K2744" s="126"/>
      <c r="L2744" s="126"/>
    </row>
    <row r="2745" spans="1:12" x14ac:dyDescent="0.3">
      <c r="A2745" s="126"/>
      <c r="B2745" s="126"/>
      <c r="C2745" s="126"/>
      <c r="D2745" s="126"/>
      <c r="E2745" s="126"/>
      <c r="F2745" s="126"/>
      <c r="G2745" s="126"/>
      <c r="H2745" s="126"/>
      <c r="I2745" s="126"/>
      <c r="J2745" s="126"/>
      <c r="K2745" s="126"/>
      <c r="L2745" s="126"/>
    </row>
    <row r="2746" spans="1:12" x14ac:dyDescent="0.3">
      <c r="A2746" s="126"/>
      <c r="B2746" s="126"/>
      <c r="C2746" s="126"/>
      <c r="D2746" s="126"/>
      <c r="E2746" s="126"/>
      <c r="F2746" s="126"/>
      <c r="G2746" s="126"/>
      <c r="H2746" s="126"/>
      <c r="I2746" s="126"/>
      <c r="J2746" s="126"/>
      <c r="K2746" s="126"/>
      <c r="L2746" s="126"/>
    </row>
    <row r="2747" spans="1:12" x14ac:dyDescent="0.3">
      <c r="A2747" s="126"/>
      <c r="B2747" s="126"/>
      <c r="C2747" s="126"/>
      <c r="D2747" s="126"/>
      <c r="E2747" s="126"/>
      <c r="F2747" s="126"/>
      <c r="G2747" s="126"/>
      <c r="H2747" s="126"/>
      <c r="I2747" s="126"/>
      <c r="J2747" s="126"/>
      <c r="K2747" s="126"/>
      <c r="L2747" s="126"/>
    </row>
    <row r="2748" spans="1:12" x14ac:dyDescent="0.3">
      <c r="A2748" s="126"/>
      <c r="B2748" s="126"/>
      <c r="C2748" s="126"/>
      <c r="D2748" s="126"/>
      <c r="E2748" s="126"/>
      <c r="F2748" s="126"/>
      <c r="G2748" s="126"/>
      <c r="H2748" s="126"/>
      <c r="I2748" s="126"/>
      <c r="J2748" s="126"/>
      <c r="K2748" s="126"/>
      <c r="L2748" s="126"/>
    </row>
    <row r="2749" spans="1:12" x14ac:dyDescent="0.3">
      <c r="A2749" s="126"/>
      <c r="B2749" s="126"/>
      <c r="C2749" s="126"/>
      <c r="D2749" s="126"/>
      <c r="E2749" s="126"/>
      <c r="F2749" s="126"/>
      <c r="G2749" s="126"/>
      <c r="H2749" s="126"/>
      <c r="I2749" s="126"/>
      <c r="J2749" s="126"/>
      <c r="K2749" s="126"/>
      <c r="L2749" s="126"/>
    </row>
    <row r="2750" spans="1:12" x14ac:dyDescent="0.3">
      <c r="A2750" s="126"/>
      <c r="B2750" s="126"/>
      <c r="C2750" s="126"/>
      <c r="D2750" s="126"/>
      <c r="E2750" s="126"/>
      <c r="F2750" s="126"/>
      <c r="G2750" s="126"/>
      <c r="H2750" s="126"/>
      <c r="I2750" s="126"/>
      <c r="J2750" s="126"/>
      <c r="K2750" s="126"/>
      <c r="L2750" s="126"/>
    </row>
    <row r="2751" spans="1:12" x14ac:dyDescent="0.3">
      <c r="A2751" s="126"/>
      <c r="B2751" s="126"/>
      <c r="C2751" s="126"/>
      <c r="D2751" s="126"/>
      <c r="E2751" s="126"/>
      <c r="F2751" s="126"/>
      <c r="G2751" s="126"/>
      <c r="H2751" s="126"/>
      <c r="I2751" s="126"/>
      <c r="J2751" s="126"/>
      <c r="K2751" s="126"/>
      <c r="L2751" s="126"/>
    </row>
    <row r="2752" spans="1:12" x14ac:dyDescent="0.3">
      <c r="A2752" s="126"/>
      <c r="B2752" s="126"/>
      <c r="C2752" s="126"/>
      <c r="D2752" s="126"/>
      <c r="E2752" s="126"/>
      <c r="F2752" s="126"/>
      <c r="G2752" s="126"/>
      <c r="H2752" s="126"/>
      <c r="I2752" s="126"/>
      <c r="J2752" s="126"/>
      <c r="K2752" s="126"/>
      <c r="L2752" s="126"/>
    </row>
    <row r="2753" spans="1:12" x14ac:dyDescent="0.3">
      <c r="A2753" s="126"/>
      <c r="B2753" s="126"/>
      <c r="C2753" s="126"/>
      <c r="D2753" s="126"/>
      <c r="E2753" s="126"/>
      <c r="F2753" s="126"/>
      <c r="G2753" s="126"/>
      <c r="H2753" s="126"/>
      <c r="I2753" s="126"/>
      <c r="J2753" s="126"/>
      <c r="K2753" s="126"/>
      <c r="L2753" s="126"/>
    </row>
    <row r="2754" spans="1:12" x14ac:dyDescent="0.3">
      <c r="A2754" s="126"/>
      <c r="B2754" s="126"/>
      <c r="C2754" s="126"/>
      <c r="D2754" s="126"/>
      <c r="E2754" s="126"/>
      <c r="F2754" s="126"/>
      <c r="G2754" s="126"/>
      <c r="H2754" s="126"/>
      <c r="I2754" s="126"/>
      <c r="J2754" s="126"/>
      <c r="K2754" s="126"/>
      <c r="L2754" s="126"/>
    </row>
    <row r="2755" spans="1:12" x14ac:dyDescent="0.3">
      <c r="A2755" s="126"/>
      <c r="B2755" s="126"/>
      <c r="C2755" s="126"/>
      <c r="D2755" s="126"/>
      <c r="E2755" s="126"/>
      <c r="F2755" s="126"/>
      <c r="G2755" s="126"/>
      <c r="H2755" s="126"/>
      <c r="I2755" s="126"/>
      <c r="J2755" s="126"/>
      <c r="K2755" s="126"/>
      <c r="L2755" s="126"/>
    </row>
    <row r="2756" spans="1:12" x14ac:dyDescent="0.3">
      <c r="A2756" s="126"/>
      <c r="B2756" s="126"/>
      <c r="C2756" s="126"/>
      <c r="D2756" s="126"/>
      <c r="E2756" s="126"/>
      <c r="F2756" s="126"/>
      <c r="G2756" s="126"/>
      <c r="H2756" s="126"/>
      <c r="I2756" s="126"/>
      <c r="J2756" s="126"/>
      <c r="K2756" s="126"/>
      <c r="L2756" s="126"/>
    </row>
    <row r="2757" spans="1:12" x14ac:dyDescent="0.3">
      <c r="A2757" s="126"/>
      <c r="B2757" s="126"/>
      <c r="C2757" s="126"/>
      <c r="D2757" s="126"/>
      <c r="E2757" s="126"/>
      <c r="F2757" s="126"/>
      <c r="G2757" s="126"/>
      <c r="H2757" s="126"/>
      <c r="I2757" s="126"/>
      <c r="J2757" s="126"/>
      <c r="K2757" s="126"/>
      <c r="L2757" s="126"/>
    </row>
    <row r="2758" spans="1:12" x14ac:dyDescent="0.3">
      <c r="A2758" s="126"/>
      <c r="B2758" s="126"/>
      <c r="C2758" s="126"/>
      <c r="D2758" s="126"/>
      <c r="E2758" s="126"/>
      <c r="F2758" s="126"/>
      <c r="G2758" s="126"/>
      <c r="H2758" s="126"/>
      <c r="I2758" s="126"/>
      <c r="J2758" s="126"/>
      <c r="K2758" s="126"/>
      <c r="L2758" s="126"/>
    </row>
    <row r="2759" spans="1:12" x14ac:dyDescent="0.3">
      <c r="A2759" s="126"/>
      <c r="B2759" s="126"/>
      <c r="C2759" s="126"/>
      <c r="D2759" s="126"/>
      <c r="E2759" s="126"/>
      <c r="F2759" s="126"/>
      <c r="G2759" s="126"/>
      <c r="H2759" s="126"/>
      <c r="I2759" s="126"/>
      <c r="J2759" s="126"/>
      <c r="K2759" s="126"/>
      <c r="L2759" s="126"/>
    </row>
    <row r="2760" spans="1:12" x14ac:dyDescent="0.3">
      <c r="A2760" s="126"/>
      <c r="B2760" s="126"/>
      <c r="C2760" s="126"/>
      <c r="D2760" s="126"/>
      <c r="E2760" s="126"/>
      <c r="F2760" s="126"/>
      <c r="G2760" s="126"/>
      <c r="H2760" s="126"/>
      <c r="I2760" s="126"/>
      <c r="J2760" s="126"/>
      <c r="K2760" s="126"/>
      <c r="L2760" s="126"/>
    </row>
    <row r="2761" spans="1:12" x14ac:dyDescent="0.3">
      <c r="A2761" s="126"/>
      <c r="B2761" s="126"/>
      <c r="C2761" s="126"/>
      <c r="D2761" s="126"/>
      <c r="E2761" s="126"/>
      <c r="F2761" s="126"/>
      <c r="G2761" s="126"/>
      <c r="H2761" s="126"/>
      <c r="I2761" s="126"/>
      <c r="J2761" s="126"/>
      <c r="K2761" s="126"/>
      <c r="L2761" s="126"/>
    </row>
    <row r="2762" spans="1:12" x14ac:dyDescent="0.3">
      <c r="A2762" s="126"/>
      <c r="B2762" s="126"/>
      <c r="C2762" s="126"/>
      <c r="D2762" s="126"/>
      <c r="E2762" s="126"/>
      <c r="F2762" s="126"/>
      <c r="G2762" s="126"/>
      <c r="H2762" s="126"/>
      <c r="I2762" s="126"/>
      <c r="J2762" s="126"/>
      <c r="K2762" s="126"/>
      <c r="L2762" s="126"/>
    </row>
    <row r="2763" spans="1:12" x14ac:dyDescent="0.3">
      <c r="A2763" s="126"/>
      <c r="B2763" s="126"/>
      <c r="C2763" s="126"/>
      <c r="D2763" s="126"/>
      <c r="E2763" s="126"/>
      <c r="F2763" s="126"/>
      <c r="G2763" s="126"/>
      <c r="H2763" s="126"/>
      <c r="I2763" s="126"/>
      <c r="J2763" s="126"/>
      <c r="K2763" s="126"/>
      <c r="L2763" s="126"/>
    </row>
    <row r="2764" spans="1:12" x14ac:dyDescent="0.3">
      <c r="A2764" s="126"/>
      <c r="B2764" s="126"/>
      <c r="C2764" s="126"/>
      <c r="D2764" s="126"/>
      <c r="E2764" s="126"/>
      <c r="F2764" s="126"/>
      <c r="G2764" s="126"/>
      <c r="H2764" s="126"/>
      <c r="I2764" s="126"/>
      <c r="J2764" s="126"/>
      <c r="K2764" s="126"/>
      <c r="L2764" s="126"/>
    </row>
    <row r="2765" spans="1:12" x14ac:dyDescent="0.3">
      <c r="A2765" s="126"/>
      <c r="B2765" s="126"/>
      <c r="C2765" s="126"/>
      <c r="D2765" s="126"/>
      <c r="E2765" s="126"/>
      <c r="F2765" s="126"/>
      <c r="G2765" s="126"/>
      <c r="H2765" s="126"/>
      <c r="I2765" s="126"/>
      <c r="J2765" s="126"/>
      <c r="K2765" s="126"/>
      <c r="L2765" s="126"/>
    </row>
    <row r="2766" spans="1:12" x14ac:dyDescent="0.3">
      <c r="A2766" s="126"/>
      <c r="B2766" s="126"/>
      <c r="C2766" s="126"/>
      <c r="D2766" s="126"/>
      <c r="E2766" s="126"/>
      <c r="F2766" s="126"/>
      <c r="G2766" s="126"/>
      <c r="H2766" s="126"/>
      <c r="I2766" s="126"/>
      <c r="J2766" s="126"/>
      <c r="K2766" s="126"/>
      <c r="L2766" s="126"/>
    </row>
    <row r="2767" spans="1:12" x14ac:dyDescent="0.3">
      <c r="A2767" s="126"/>
      <c r="B2767" s="126"/>
      <c r="C2767" s="126"/>
      <c r="D2767" s="126"/>
      <c r="E2767" s="126"/>
      <c r="F2767" s="126"/>
      <c r="G2767" s="126"/>
      <c r="H2767" s="126"/>
      <c r="I2767" s="126"/>
      <c r="J2767" s="126"/>
      <c r="K2767" s="126"/>
      <c r="L2767" s="126"/>
    </row>
    <row r="2768" spans="1:12" x14ac:dyDescent="0.3">
      <c r="A2768" s="126"/>
      <c r="B2768" s="126"/>
      <c r="C2768" s="126"/>
      <c r="D2768" s="126"/>
      <c r="E2768" s="126"/>
      <c r="F2768" s="126"/>
      <c r="G2768" s="126"/>
      <c r="H2768" s="126"/>
      <c r="I2768" s="126"/>
      <c r="J2768" s="126"/>
      <c r="K2768" s="126"/>
      <c r="L2768" s="126"/>
    </row>
    <row r="2769" spans="1:12" x14ac:dyDescent="0.3">
      <c r="A2769" s="126"/>
      <c r="B2769" s="126"/>
      <c r="C2769" s="126"/>
      <c r="D2769" s="126"/>
      <c r="E2769" s="126"/>
      <c r="F2769" s="126"/>
      <c r="G2769" s="126"/>
      <c r="H2769" s="126"/>
      <c r="I2769" s="126"/>
      <c r="J2769" s="126"/>
      <c r="K2769" s="126"/>
      <c r="L2769" s="126"/>
    </row>
    <row r="2770" spans="1:12" x14ac:dyDescent="0.3">
      <c r="A2770" s="126"/>
      <c r="B2770" s="126"/>
      <c r="C2770" s="126"/>
      <c r="D2770" s="126"/>
      <c r="E2770" s="126"/>
      <c r="F2770" s="126"/>
      <c r="G2770" s="126"/>
      <c r="H2770" s="126"/>
      <c r="I2770" s="126"/>
      <c r="J2770" s="126"/>
      <c r="K2770" s="126"/>
      <c r="L2770" s="126"/>
    </row>
    <row r="2771" spans="1:12" x14ac:dyDescent="0.3">
      <c r="A2771" s="126"/>
      <c r="B2771" s="126"/>
      <c r="C2771" s="126"/>
      <c r="D2771" s="126"/>
      <c r="E2771" s="126"/>
      <c r="F2771" s="126"/>
      <c r="G2771" s="126"/>
      <c r="H2771" s="126"/>
      <c r="I2771" s="126"/>
      <c r="J2771" s="126"/>
      <c r="K2771" s="126"/>
      <c r="L2771" s="126"/>
    </row>
    <row r="2772" spans="1:12" x14ac:dyDescent="0.3">
      <c r="A2772" s="126"/>
      <c r="B2772" s="126"/>
      <c r="C2772" s="126"/>
      <c r="D2772" s="126"/>
      <c r="E2772" s="126"/>
      <c r="F2772" s="126"/>
      <c r="G2772" s="126"/>
      <c r="H2772" s="126"/>
      <c r="I2772" s="126"/>
      <c r="J2772" s="126"/>
      <c r="K2772" s="126"/>
      <c r="L2772" s="126"/>
    </row>
    <row r="2773" spans="1:12" x14ac:dyDescent="0.3">
      <c r="A2773" s="126"/>
      <c r="B2773" s="126"/>
      <c r="C2773" s="126"/>
      <c r="D2773" s="126"/>
      <c r="E2773" s="126"/>
      <c r="F2773" s="126"/>
      <c r="G2773" s="126"/>
      <c r="H2773" s="126"/>
      <c r="I2773" s="126"/>
      <c r="J2773" s="126"/>
      <c r="K2773" s="126"/>
      <c r="L2773" s="126"/>
    </row>
    <row r="2774" spans="1:12" x14ac:dyDescent="0.3">
      <c r="A2774" s="126"/>
      <c r="B2774" s="126"/>
      <c r="C2774" s="126"/>
      <c r="D2774" s="126"/>
      <c r="E2774" s="126"/>
      <c r="F2774" s="126"/>
      <c r="G2774" s="126"/>
      <c r="H2774" s="126"/>
      <c r="I2774" s="126"/>
      <c r="J2774" s="126"/>
      <c r="K2774" s="126"/>
      <c r="L2774" s="126"/>
    </row>
    <row r="2775" spans="1:12" x14ac:dyDescent="0.3">
      <c r="A2775" s="126"/>
      <c r="B2775" s="126"/>
      <c r="C2775" s="126"/>
      <c r="D2775" s="126"/>
      <c r="E2775" s="126"/>
      <c r="F2775" s="126"/>
      <c r="G2775" s="126"/>
      <c r="H2775" s="126"/>
      <c r="I2775" s="126"/>
      <c r="J2775" s="126"/>
      <c r="K2775" s="126"/>
      <c r="L2775" s="126"/>
    </row>
    <row r="2776" spans="1:12" x14ac:dyDescent="0.3">
      <c r="A2776" s="126"/>
      <c r="B2776" s="126"/>
      <c r="C2776" s="126"/>
      <c r="D2776" s="126"/>
      <c r="E2776" s="126"/>
      <c r="F2776" s="126"/>
      <c r="G2776" s="126"/>
      <c r="H2776" s="126"/>
      <c r="I2776" s="126"/>
      <c r="J2776" s="126"/>
      <c r="K2776" s="126"/>
      <c r="L2776" s="126"/>
    </row>
    <row r="2777" spans="1:12" x14ac:dyDescent="0.3">
      <c r="A2777" s="126"/>
      <c r="B2777" s="126"/>
      <c r="C2777" s="126"/>
      <c r="D2777" s="126"/>
      <c r="E2777" s="126"/>
      <c r="F2777" s="126"/>
      <c r="G2777" s="126"/>
      <c r="H2777" s="126"/>
      <c r="I2777" s="126"/>
      <c r="J2777" s="126"/>
      <c r="K2777" s="126"/>
      <c r="L2777" s="126"/>
    </row>
    <row r="2778" spans="1:12" x14ac:dyDescent="0.3">
      <c r="A2778" s="126"/>
      <c r="B2778" s="126"/>
      <c r="C2778" s="126"/>
      <c r="D2778" s="126"/>
      <c r="E2778" s="126"/>
      <c r="F2778" s="126"/>
      <c r="G2778" s="126"/>
      <c r="H2778" s="126"/>
      <c r="I2778" s="126"/>
      <c r="J2778" s="126"/>
      <c r="K2778" s="126"/>
      <c r="L2778" s="126"/>
    </row>
    <row r="2779" spans="1:12" x14ac:dyDescent="0.3">
      <c r="A2779" s="126"/>
      <c r="B2779" s="126"/>
      <c r="C2779" s="126"/>
      <c r="D2779" s="126"/>
      <c r="E2779" s="126"/>
      <c r="F2779" s="126"/>
      <c r="G2779" s="126"/>
      <c r="H2779" s="126"/>
      <c r="I2779" s="126"/>
      <c r="J2779" s="126"/>
      <c r="K2779" s="126"/>
      <c r="L2779" s="126"/>
    </row>
    <row r="2780" spans="1:12" x14ac:dyDescent="0.3">
      <c r="A2780" s="126"/>
      <c r="B2780" s="126"/>
      <c r="C2780" s="126"/>
      <c r="D2780" s="126"/>
      <c r="E2780" s="126"/>
      <c r="F2780" s="126"/>
      <c r="G2780" s="126"/>
      <c r="H2780" s="126"/>
      <c r="I2780" s="126"/>
      <c r="J2780" s="126"/>
      <c r="K2780" s="126"/>
      <c r="L2780" s="126"/>
    </row>
    <row r="2781" spans="1:12" x14ac:dyDescent="0.3">
      <c r="A2781" s="126"/>
      <c r="B2781" s="126"/>
      <c r="C2781" s="126"/>
      <c r="D2781" s="126"/>
      <c r="E2781" s="126"/>
      <c r="F2781" s="126"/>
      <c r="G2781" s="126"/>
      <c r="H2781" s="126"/>
      <c r="I2781" s="126"/>
      <c r="J2781" s="126"/>
      <c r="K2781" s="126"/>
      <c r="L2781" s="126"/>
    </row>
    <row r="2782" spans="1:12" x14ac:dyDescent="0.3">
      <c r="A2782" s="126"/>
      <c r="B2782" s="126"/>
      <c r="C2782" s="126"/>
      <c r="D2782" s="126"/>
      <c r="E2782" s="126"/>
      <c r="F2782" s="126"/>
      <c r="G2782" s="126"/>
      <c r="H2782" s="126"/>
      <c r="I2782" s="126"/>
      <c r="J2782" s="126"/>
      <c r="K2782" s="126"/>
      <c r="L2782" s="126"/>
    </row>
    <row r="2783" spans="1:12" x14ac:dyDescent="0.3">
      <c r="A2783" s="126"/>
      <c r="B2783" s="126"/>
      <c r="C2783" s="126"/>
      <c r="D2783" s="126"/>
      <c r="E2783" s="126"/>
      <c r="F2783" s="126"/>
      <c r="G2783" s="126"/>
      <c r="H2783" s="126"/>
      <c r="I2783" s="126"/>
      <c r="J2783" s="126"/>
      <c r="K2783" s="126"/>
      <c r="L2783" s="126"/>
    </row>
    <row r="2784" spans="1:12" x14ac:dyDescent="0.3">
      <c r="A2784" s="126"/>
      <c r="B2784" s="126"/>
      <c r="C2784" s="126"/>
      <c r="D2784" s="126"/>
      <c r="E2784" s="126"/>
      <c r="F2784" s="126"/>
      <c r="G2784" s="126"/>
      <c r="H2784" s="126"/>
      <c r="I2784" s="126"/>
      <c r="J2784" s="126"/>
      <c r="K2784" s="126"/>
      <c r="L2784" s="126"/>
    </row>
    <row r="2785" spans="1:12" x14ac:dyDescent="0.3">
      <c r="A2785" s="126"/>
      <c r="B2785" s="126"/>
      <c r="C2785" s="126"/>
      <c r="D2785" s="126"/>
      <c r="E2785" s="126"/>
      <c r="F2785" s="126"/>
      <c r="G2785" s="126"/>
      <c r="H2785" s="126"/>
      <c r="I2785" s="126"/>
      <c r="J2785" s="126"/>
      <c r="K2785" s="126"/>
      <c r="L2785" s="126"/>
    </row>
    <row r="2786" spans="1:12" x14ac:dyDescent="0.3">
      <c r="A2786" s="126"/>
      <c r="B2786" s="126"/>
      <c r="C2786" s="126"/>
      <c r="D2786" s="126"/>
      <c r="E2786" s="126"/>
      <c r="F2786" s="126"/>
      <c r="G2786" s="126"/>
      <c r="H2786" s="126"/>
      <c r="I2786" s="126"/>
      <c r="J2786" s="126"/>
      <c r="K2786" s="126"/>
      <c r="L2786" s="126"/>
    </row>
    <row r="2787" spans="1:12" x14ac:dyDescent="0.3">
      <c r="A2787" s="126"/>
      <c r="B2787" s="126"/>
      <c r="C2787" s="126"/>
      <c r="D2787" s="126"/>
      <c r="E2787" s="126"/>
      <c r="F2787" s="126"/>
      <c r="G2787" s="126"/>
      <c r="H2787" s="126"/>
      <c r="I2787" s="126"/>
      <c r="J2787" s="126"/>
      <c r="K2787" s="126"/>
      <c r="L2787" s="126"/>
    </row>
    <row r="2788" spans="1:12" x14ac:dyDescent="0.3">
      <c r="A2788" s="126"/>
      <c r="B2788" s="126"/>
      <c r="C2788" s="126"/>
      <c r="D2788" s="126"/>
      <c r="E2788" s="126"/>
      <c r="F2788" s="126"/>
      <c r="G2788" s="126"/>
      <c r="H2788" s="126"/>
      <c r="I2788" s="126"/>
      <c r="J2788" s="126"/>
      <c r="K2788" s="126"/>
      <c r="L2788" s="126"/>
    </row>
    <row r="2789" spans="1:12" x14ac:dyDescent="0.3">
      <c r="A2789" s="126"/>
      <c r="B2789" s="126"/>
      <c r="C2789" s="126"/>
      <c r="D2789" s="126"/>
      <c r="E2789" s="126"/>
      <c r="F2789" s="126"/>
      <c r="G2789" s="126"/>
      <c r="H2789" s="126"/>
      <c r="I2789" s="126"/>
      <c r="J2789" s="126"/>
      <c r="K2789" s="126"/>
      <c r="L2789" s="126"/>
    </row>
    <row r="2790" spans="1:12" x14ac:dyDescent="0.3">
      <c r="A2790" s="126"/>
      <c r="B2790" s="126"/>
      <c r="C2790" s="126"/>
      <c r="D2790" s="126"/>
      <c r="E2790" s="126"/>
      <c r="F2790" s="126"/>
      <c r="G2790" s="126"/>
      <c r="H2790" s="126"/>
      <c r="I2790" s="126"/>
      <c r="J2790" s="126"/>
      <c r="K2790" s="126"/>
      <c r="L2790" s="126"/>
    </row>
    <row r="2791" spans="1:12" x14ac:dyDescent="0.3">
      <c r="A2791" s="126"/>
      <c r="B2791" s="126"/>
      <c r="C2791" s="126"/>
      <c r="D2791" s="126"/>
      <c r="E2791" s="126"/>
      <c r="F2791" s="126"/>
      <c r="G2791" s="126"/>
      <c r="H2791" s="126"/>
      <c r="I2791" s="126"/>
      <c r="J2791" s="126"/>
      <c r="K2791" s="126"/>
      <c r="L2791" s="126"/>
    </row>
    <row r="2792" spans="1:12" x14ac:dyDescent="0.3">
      <c r="A2792" s="126"/>
      <c r="B2792" s="126"/>
      <c r="C2792" s="126"/>
      <c r="D2792" s="126"/>
      <c r="E2792" s="126"/>
      <c r="F2792" s="126"/>
      <c r="G2792" s="126"/>
      <c r="H2792" s="126"/>
      <c r="I2792" s="126"/>
      <c r="J2792" s="126"/>
      <c r="K2792" s="126"/>
      <c r="L2792" s="126"/>
    </row>
    <row r="2793" spans="1:12" x14ac:dyDescent="0.3">
      <c r="A2793" s="126"/>
      <c r="B2793" s="126"/>
      <c r="C2793" s="126"/>
      <c r="D2793" s="126"/>
      <c r="E2793" s="126"/>
      <c r="F2793" s="126"/>
      <c r="G2793" s="126"/>
      <c r="H2793" s="126"/>
      <c r="I2793" s="126"/>
      <c r="J2793" s="126"/>
      <c r="K2793" s="126"/>
      <c r="L2793" s="126"/>
    </row>
    <row r="2794" spans="1:12" x14ac:dyDescent="0.3">
      <c r="A2794" s="126"/>
      <c r="B2794" s="126"/>
      <c r="C2794" s="126"/>
      <c r="D2794" s="126"/>
      <c r="E2794" s="126"/>
      <c r="F2794" s="126"/>
      <c r="G2794" s="126"/>
      <c r="H2794" s="126"/>
      <c r="I2794" s="126"/>
      <c r="J2794" s="126"/>
      <c r="K2794" s="126"/>
      <c r="L2794" s="126"/>
    </row>
    <row r="2795" spans="1:12" x14ac:dyDescent="0.3">
      <c r="A2795" s="126"/>
      <c r="B2795" s="126"/>
      <c r="C2795" s="126"/>
      <c r="D2795" s="126"/>
      <c r="E2795" s="126"/>
      <c r="F2795" s="126"/>
      <c r="G2795" s="126"/>
      <c r="H2795" s="126"/>
      <c r="I2795" s="126"/>
      <c r="J2795" s="126"/>
      <c r="K2795" s="126"/>
      <c r="L2795" s="126"/>
    </row>
    <row r="2796" spans="1:12" x14ac:dyDescent="0.3">
      <c r="A2796" s="126"/>
      <c r="B2796" s="126"/>
      <c r="C2796" s="126"/>
      <c r="D2796" s="126"/>
      <c r="E2796" s="126"/>
      <c r="F2796" s="126"/>
      <c r="G2796" s="126"/>
      <c r="H2796" s="126"/>
      <c r="I2796" s="126"/>
      <c r="J2796" s="126"/>
      <c r="K2796" s="126"/>
      <c r="L2796" s="126"/>
    </row>
    <row r="2797" spans="1:12" x14ac:dyDescent="0.3">
      <c r="A2797" s="126"/>
      <c r="B2797" s="126"/>
      <c r="C2797" s="126"/>
      <c r="D2797" s="126"/>
      <c r="E2797" s="126"/>
      <c r="F2797" s="126"/>
      <c r="G2797" s="126"/>
      <c r="H2797" s="126"/>
      <c r="I2797" s="126"/>
      <c r="J2797" s="126"/>
      <c r="K2797" s="126"/>
      <c r="L2797" s="126"/>
    </row>
    <row r="2798" spans="1:12" x14ac:dyDescent="0.3">
      <c r="A2798" s="126"/>
      <c r="B2798" s="126"/>
      <c r="C2798" s="126"/>
      <c r="D2798" s="126"/>
      <c r="E2798" s="126"/>
      <c r="F2798" s="126"/>
      <c r="G2798" s="126"/>
      <c r="H2798" s="126"/>
      <c r="I2798" s="126"/>
      <c r="J2798" s="126"/>
      <c r="K2798" s="126"/>
      <c r="L2798" s="126"/>
    </row>
    <row r="2799" spans="1:12" x14ac:dyDescent="0.3">
      <c r="A2799" s="126"/>
      <c r="B2799" s="126"/>
      <c r="C2799" s="126"/>
      <c r="D2799" s="126"/>
      <c r="E2799" s="126"/>
      <c r="F2799" s="126"/>
      <c r="G2799" s="126"/>
      <c r="H2799" s="126"/>
      <c r="I2799" s="126"/>
      <c r="J2799" s="126"/>
      <c r="K2799" s="126"/>
      <c r="L2799" s="126"/>
    </row>
    <row r="2800" spans="1:12" x14ac:dyDescent="0.3">
      <c r="A2800" s="126"/>
      <c r="B2800" s="126"/>
      <c r="C2800" s="126"/>
      <c r="D2800" s="126"/>
      <c r="E2800" s="126"/>
      <c r="F2800" s="126"/>
      <c r="G2800" s="126"/>
      <c r="H2800" s="126"/>
      <c r="I2800" s="126"/>
      <c r="J2800" s="126"/>
      <c r="K2800" s="126"/>
      <c r="L2800" s="126"/>
    </row>
    <row r="2801" spans="1:12" x14ac:dyDescent="0.3">
      <c r="A2801" s="126"/>
      <c r="B2801" s="126"/>
      <c r="C2801" s="126"/>
      <c r="D2801" s="126"/>
      <c r="E2801" s="126"/>
      <c r="F2801" s="126"/>
      <c r="G2801" s="126"/>
      <c r="H2801" s="126"/>
      <c r="I2801" s="126"/>
      <c r="J2801" s="126"/>
      <c r="K2801" s="126"/>
      <c r="L2801" s="126"/>
    </row>
    <row r="2802" spans="1:12" x14ac:dyDescent="0.3">
      <c r="A2802" s="126"/>
      <c r="B2802" s="126"/>
      <c r="C2802" s="126"/>
      <c r="D2802" s="126"/>
      <c r="E2802" s="126"/>
      <c r="F2802" s="126"/>
      <c r="G2802" s="126"/>
      <c r="H2802" s="126"/>
      <c r="I2802" s="126"/>
      <c r="J2802" s="126"/>
      <c r="K2802" s="126"/>
      <c r="L2802" s="126"/>
    </row>
    <row r="2803" spans="1:12" x14ac:dyDescent="0.3">
      <c r="A2803" s="126"/>
      <c r="B2803" s="126"/>
      <c r="C2803" s="126"/>
      <c r="D2803" s="126"/>
      <c r="E2803" s="126"/>
      <c r="F2803" s="126"/>
      <c r="G2803" s="126"/>
      <c r="H2803" s="126"/>
      <c r="I2803" s="126"/>
      <c r="J2803" s="126"/>
      <c r="K2803" s="126"/>
      <c r="L2803" s="126"/>
    </row>
    <row r="2804" spans="1:12" x14ac:dyDescent="0.3">
      <c r="A2804" s="126"/>
      <c r="B2804" s="126"/>
      <c r="C2804" s="126"/>
      <c r="D2804" s="126"/>
      <c r="E2804" s="126"/>
      <c r="F2804" s="126"/>
      <c r="G2804" s="126"/>
      <c r="H2804" s="126"/>
      <c r="I2804" s="126"/>
      <c r="J2804" s="126"/>
      <c r="K2804" s="126"/>
      <c r="L2804" s="126"/>
    </row>
    <row r="2805" spans="1:12" x14ac:dyDescent="0.3">
      <c r="A2805" s="126"/>
      <c r="B2805" s="126"/>
      <c r="C2805" s="126"/>
      <c r="D2805" s="126"/>
      <c r="E2805" s="126"/>
      <c r="F2805" s="126"/>
      <c r="G2805" s="126"/>
      <c r="H2805" s="126"/>
      <c r="I2805" s="126"/>
      <c r="J2805" s="126"/>
      <c r="K2805" s="126"/>
      <c r="L2805" s="126"/>
    </row>
    <row r="2806" spans="1:12" x14ac:dyDescent="0.3">
      <c r="A2806" s="126"/>
      <c r="B2806" s="126"/>
      <c r="C2806" s="126"/>
      <c r="D2806" s="126"/>
      <c r="E2806" s="126"/>
      <c r="F2806" s="126"/>
      <c r="G2806" s="126"/>
      <c r="H2806" s="126"/>
      <c r="I2806" s="126"/>
      <c r="J2806" s="126"/>
      <c r="K2806" s="126"/>
      <c r="L2806" s="126"/>
    </row>
    <row r="2807" spans="1:12" x14ac:dyDescent="0.3">
      <c r="A2807" s="126"/>
      <c r="B2807" s="126"/>
      <c r="C2807" s="126"/>
      <c r="D2807" s="126"/>
      <c r="E2807" s="126"/>
      <c r="F2807" s="126"/>
      <c r="G2807" s="126"/>
      <c r="H2807" s="126"/>
      <c r="I2807" s="126"/>
      <c r="J2807" s="126"/>
      <c r="K2807" s="126"/>
      <c r="L2807" s="126"/>
    </row>
    <row r="2808" spans="1:12" x14ac:dyDescent="0.3">
      <c r="A2808" s="126"/>
      <c r="B2808" s="126"/>
      <c r="C2808" s="126"/>
      <c r="D2808" s="126"/>
      <c r="E2808" s="126"/>
      <c r="F2808" s="126"/>
      <c r="G2808" s="126"/>
      <c r="H2808" s="126"/>
      <c r="I2808" s="126"/>
      <c r="J2808" s="126"/>
      <c r="K2808" s="126"/>
      <c r="L2808" s="126"/>
    </row>
    <row r="2809" spans="1:12" x14ac:dyDescent="0.3">
      <c r="A2809" s="126"/>
      <c r="B2809" s="126"/>
      <c r="C2809" s="126"/>
      <c r="D2809" s="126"/>
      <c r="E2809" s="126"/>
      <c r="F2809" s="126"/>
      <c r="G2809" s="126"/>
      <c r="H2809" s="126"/>
      <c r="I2809" s="126"/>
      <c r="J2809" s="126"/>
      <c r="K2809" s="126"/>
      <c r="L2809" s="126"/>
    </row>
    <row r="2810" spans="1:12" x14ac:dyDescent="0.3">
      <c r="A2810" s="126"/>
      <c r="B2810" s="126"/>
      <c r="C2810" s="126"/>
      <c r="D2810" s="126"/>
      <c r="E2810" s="126"/>
      <c r="F2810" s="126"/>
      <c r="G2810" s="126"/>
      <c r="H2810" s="126"/>
      <c r="I2810" s="126"/>
      <c r="J2810" s="126"/>
      <c r="K2810" s="126"/>
      <c r="L2810" s="126"/>
    </row>
    <row r="2811" spans="1:12" x14ac:dyDescent="0.3">
      <c r="A2811" s="126"/>
      <c r="B2811" s="126"/>
      <c r="C2811" s="126"/>
      <c r="D2811" s="126"/>
      <c r="E2811" s="126"/>
      <c r="F2811" s="126"/>
      <c r="G2811" s="126"/>
      <c r="H2811" s="126"/>
      <c r="I2811" s="126"/>
      <c r="J2811" s="126"/>
      <c r="K2811" s="126"/>
      <c r="L2811" s="126"/>
    </row>
    <row r="2812" spans="1:12" x14ac:dyDescent="0.3">
      <c r="A2812" s="126"/>
      <c r="B2812" s="126"/>
      <c r="C2812" s="126"/>
      <c r="D2812" s="126"/>
      <c r="E2812" s="126"/>
      <c r="F2812" s="126"/>
      <c r="G2812" s="126"/>
      <c r="H2812" s="126"/>
      <c r="I2812" s="126"/>
      <c r="J2812" s="126"/>
      <c r="K2812" s="126"/>
      <c r="L2812" s="126"/>
    </row>
    <row r="2813" spans="1:12" x14ac:dyDescent="0.3">
      <c r="A2813" s="126"/>
      <c r="B2813" s="126"/>
      <c r="C2813" s="126"/>
      <c r="D2813" s="126"/>
      <c r="E2813" s="126"/>
      <c r="F2813" s="126"/>
      <c r="G2813" s="126"/>
      <c r="H2813" s="126"/>
      <c r="I2813" s="126"/>
      <c r="J2813" s="126"/>
      <c r="K2813" s="126"/>
      <c r="L2813" s="126"/>
    </row>
    <row r="2814" spans="1:12" x14ac:dyDescent="0.3">
      <c r="A2814" s="126"/>
      <c r="B2814" s="126"/>
      <c r="C2814" s="126"/>
      <c r="D2814" s="126"/>
      <c r="E2814" s="126"/>
      <c r="F2814" s="126"/>
      <c r="G2814" s="126"/>
      <c r="H2814" s="126"/>
      <c r="I2814" s="126"/>
      <c r="J2814" s="126"/>
      <c r="K2814" s="126"/>
      <c r="L2814" s="126"/>
    </row>
    <row r="2815" spans="1:12" x14ac:dyDescent="0.3">
      <c r="A2815" s="126"/>
      <c r="B2815" s="126"/>
      <c r="C2815" s="126"/>
      <c r="D2815" s="126"/>
      <c r="E2815" s="126"/>
      <c r="F2815" s="126"/>
      <c r="G2815" s="126"/>
      <c r="H2815" s="126"/>
      <c r="I2815" s="126"/>
      <c r="J2815" s="126"/>
      <c r="K2815" s="126"/>
      <c r="L2815" s="126"/>
    </row>
    <row r="2816" spans="1:12" x14ac:dyDescent="0.3">
      <c r="A2816" s="126"/>
      <c r="B2816" s="126"/>
      <c r="C2816" s="126"/>
      <c r="D2816" s="126"/>
      <c r="E2816" s="126"/>
      <c r="F2816" s="126"/>
      <c r="G2816" s="126"/>
      <c r="H2816" s="126"/>
      <c r="I2816" s="126"/>
      <c r="J2816" s="126"/>
      <c r="K2816" s="126"/>
      <c r="L2816" s="126"/>
    </row>
    <row r="2817" spans="1:12" x14ac:dyDescent="0.3">
      <c r="A2817" s="126"/>
      <c r="B2817" s="126"/>
      <c r="C2817" s="126"/>
      <c r="D2817" s="126"/>
      <c r="E2817" s="126"/>
      <c r="F2817" s="126"/>
      <c r="G2817" s="126"/>
      <c r="H2817" s="126"/>
      <c r="I2817" s="126"/>
      <c r="J2817" s="126"/>
      <c r="K2817" s="126"/>
      <c r="L2817" s="126"/>
    </row>
    <row r="2818" spans="1:12" x14ac:dyDescent="0.3">
      <c r="A2818" s="126"/>
      <c r="B2818" s="126"/>
      <c r="C2818" s="126"/>
      <c r="D2818" s="126"/>
      <c r="E2818" s="126"/>
      <c r="F2818" s="126"/>
      <c r="G2818" s="126"/>
      <c r="H2818" s="126"/>
      <c r="I2818" s="126"/>
      <c r="J2818" s="126"/>
      <c r="K2818" s="126"/>
      <c r="L2818" s="126"/>
    </row>
    <row r="2819" spans="1:12" x14ac:dyDescent="0.3">
      <c r="A2819" s="126"/>
      <c r="B2819" s="126"/>
      <c r="C2819" s="126"/>
      <c r="D2819" s="126"/>
      <c r="E2819" s="126"/>
      <c r="F2819" s="126"/>
      <c r="G2819" s="126"/>
      <c r="H2819" s="126"/>
      <c r="I2819" s="126"/>
      <c r="J2819" s="126"/>
      <c r="K2819" s="126"/>
      <c r="L2819" s="126"/>
    </row>
    <row r="2820" spans="1:12" x14ac:dyDescent="0.3">
      <c r="A2820" s="126"/>
      <c r="B2820" s="126"/>
      <c r="C2820" s="126"/>
      <c r="D2820" s="126"/>
      <c r="E2820" s="126"/>
      <c r="F2820" s="126"/>
      <c r="G2820" s="126"/>
      <c r="H2820" s="126"/>
      <c r="I2820" s="126"/>
      <c r="J2820" s="126"/>
      <c r="K2820" s="126"/>
      <c r="L2820" s="126"/>
    </row>
    <row r="2821" spans="1:12" x14ac:dyDescent="0.3">
      <c r="A2821" s="126"/>
      <c r="B2821" s="126"/>
      <c r="C2821" s="126"/>
      <c r="D2821" s="126"/>
      <c r="E2821" s="126"/>
      <c r="F2821" s="126"/>
      <c r="G2821" s="126"/>
      <c r="H2821" s="126"/>
      <c r="I2821" s="126"/>
      <c r="J2821" s="126"/>
      <c r="K2821" s="126"/>
      <c r="L2821" s="126"/>
    </row>
    <row r="2822" spans="1:12" x14ac:dyDescent="0.3">
      <c r="A2822" s="126"/>
      <c r="B2822" s="126"/>
      <c r="C2822" s="126"/>
      <c r="D2822" s="126"/>
      <c r="E2822" s="126"/>
      <c r="F2822" s="126"/>
      <c r="G2822" s="126"/>
      <c r="H2822" s="126"/>
      <c r="I2822" s="126"/>
      <c r="J2822" s="126"/>
      <c r="K2822" s="126"/>
      <c r="L2822" s="126"/>
    </row>
    <row r="2823" spans="1:12" x14ac:dyDescent="0.3">
      <c r="A2823" s="126"/>
      <c r="B2823" s="126"/>
      <c r="C2823" s="126"/>
      <c r="D2823" s="126"/>
      <c r="E2823" s="126"/>
      <c r="F2823" s="126"/>
      <c r="G2823" s="126"/>
      <c r="H2823" s="126"/>
      <c r="I2823" s="126"/>
      <c r="J2823" s="126"/>
      <c r="K2823" s="126"/>
      <c r="L2823" s="126"/>
    </row>
    <row r="2824" spans="1:12" x14ac:dyDescent="0.3">
      <c r="A2824" s="126"/>
      <c r="B2824" s="126"/>
      <c r="C2824" s="126"/>
      <c r="D2824" s="126"/>
      <c r="E2824" s="126"/>
      <c r="F2824" s="126"/>
      <c r="G2824" s="126"/>
      <c r="H2824" s="126"/>
      <c r="I2824" s="126"/>
      <c r="J2824" s="126"/>
      <c r="K2824" s="126"/>
      <c r="L2824" s="126"/>
    </row>
    <row r="2825" spans="1:12" x14ac:dyDescent="0.3">
      <c r="A2825" s="126"/>
      <c r="B2825" s="126"/>
      <c r="C2825" s="126"/>
      <c r="D2825" s="126"/>
      <c r="E2825" s="126"/>
      <c r="F2825" s="126"/>
      <c r="G2825" s="126"/>
      <c r="H2825" s="126"/>
      <c r="I2825" s="126"/>
      <c r="J2825" s="126"/>
      <c r="K2825" s="126"/>
      <c r="L2825" s="126"/>
    </row>
    <row r="2826" spans="1:12" x14ac:dyDescent="0.3">
      <c r="A2826" s="126"/>
      <c r="B2826" s="126"/>
      <c r="C2826" s="126"/>
      <c r="D2826" s="126"/>
      <c r="E2826" s="126"/>
      <c r="F2826" s="126"/>
      <c r="G2826" s="126"/>
      <c r="H2826" s="126"/>
      <c r="I2826" s="126"/>
      <c r="J2826" s="126"/>
      <c r="K2826" s="126"/>
      <c r="L2826" s="126"/>
    </row>
    <row r="2827" spans="1:12" x14ac:dyDescent="0.3">
      <c r="A2827" s="126"/>
      <c r="B2827" s="126"/>
      <c r="C2827" s="126"/>
      <c r="D2827" s="126"/>
      <c r="E2827" s="126"/>
      <c r="F2827" s="126"/>
      <c r="G2827" s="126"/>
      <c r="H2827" s="126"/>
      <c r="I2827" s="126"/>
      <c r="J2827" s="126"/>
      <c r="K2827" s="126"/>
      <c r="L2827" s="126"/>
    </row>
    <row r="2828" spans="1:12" x14ac:dyDescent="0.3">
      <c r="A2828" s="126"/>
      <c r="B2828" s="126"/>
      <c r="C2828" s="126"/>
      <c r="D2828" s="126"/>
      <c r="E2828" s="126"/>
      <c r="F2828" s="126"/>
      <c r="G2828" s="126"/>
      <c r="H2828" s="126"/>
      <c r="I2828" s="126"/>
      <c r="J2828" s="126"/>
      <c r="K2828" s="126"/>
      <c r="L2828" s="126"/>
    </row>
    <row r="2829" spans="1:12" x14ac:dyDescent="0.3">
      <c r="A2829" s="126"/>
      <c r="B2829" s="126"/>
      <c r="C2829" s="126"/>
      <c r="D2829" s="126"/>
      <c r="E2829" s="126"/>
      <c r="F2829" s="126"/>
      <c r="G2829" s="126"/>
      <c r="H2829" s="126"/>
      <c r="I2829" s="126"/>
      <c r="J2829" s="126"/>
      <c r="K2829" s="126"/>
      <c r="L2829" s="126"/>
    </row>
    <row r="2830" spans="1:12" x14ac:dyDescent="0.3">
      <c r="A2830" s="126"/>
      <c r="B2830" s="126"/>
      <c r="C2830" s="126"/>
      <c r="D2830" s="126"/>
      <c r="E2830" s="126"/>
      <c r="F2830" s="126"/>
      <c r="G2830" s="126"/>
      <c r="H2830" s="126"/>
      <c r="I2830" s="126"/>
      <c r="J2830" s="126"/>
      <c r="K2830" s="126"/>
      <c r="L2830" s="126"/>
    </row>
    <row r="2831" spans="1:12" x14ac:dyDescent="0.3">
      <c r="A2831" s="126"/>
      <c r="B2831" s="126"/>
      <c r="C2831" s="126"/>
      <c r="D2831" s="126"/>
      <c r="E2831" s="126"/>
      <c r="F2831" s="126"/>
      <c r="G2831" s="126"/>
      <c r="H2831" s="126"/>
      <c r="I2831" s="126"/>
      <c r="J2831" s="126"/>
      <c r="K2831" s="126"/>
      <c r="L2831" s="126"/>
    </row>
    <row r="2832" spans="1:12" x14ac:dyDescent="0.3">
      <c r="A2832" s="126"/>
      <c r="B2832" s="126"/>
      <c r="C2832" s="126"/>
      <c r="D2832" s="126"/>
      <c r="E2832" s="126"/>
      <c r="F2832" s="126"/>
      <c r="G2832" s="126"/>
      <c r="H2832" s="126"/>
      <c r="I2832" s="126"/>
      <c r="J2832" s="126"/>
      <c r="K2832" s="126"/>
      <c r="L2832" s="126"/>
    </row>
    <row r="2833" spans="1:12" x14ac:dyDescent="0.3">
      <c r="A2833" s="126"/>
      <c r="B2833" s="126"/>
      <c r="C2833" s="126"/>
      <c r="D2833" s="126"/>
      <c r="E2833" s="126"/>
      <c r="F2833" s="126"/>
      <c r="G2833" s="126"/>
      <c r="H2833" s="126"/>
      <c r="I2833" s="126"/>
      <c r="J2833" s="126"/>
      <c r="K2833" s="126"/>
      <c r="L2833" s="126"/>
    </row>
    <row r="2834" spans="1:12" x14ac:dyDescent="0.3">
      <c r="A2834" s="126"/>
      <c r="B2834" s="126"/>
      <c r="C2834" s="126"/>
      <c r="D2834" s="126"/>
      <c r="E2834" s="126"/>
      <c r="F2834" s="126"/>
      <c r="G2834" s="126"/>
      <c r="H2834" s="126"/>
      <c r="I2834" s="126"/>
      <c r="J2834" s="126"/>
      <c r="K2834" s="126"/>
      <c r="L2834" s="126"/>
    </row>
    <row r="2835" spans="1:12" x14ac:dyDescent="0.3">
      <c r="A2835" s="126"/>
      <c r="B2835" s="126"/>
      <c r="C2835" s="126"/>
      <c r="D2835" s="126"/>
      <c r="E2835" s="126"/>
      <c r="F2835" s="126"/>
      <c r="G2835" s="126"/>
      <c r="H2835" s="126"/>
      <c r="I2835" s="126"/>
      <c r="J2835" s="126"/>
      <c r="K2835" s="126"/>
      <c r="L2835" s="126"/>
    </row>
    <row r="2836" spans="1:12" x14ac:dyDescent="0.3">
      <c r="A2836" s="126"/>
      <c r="B2836" s="126"/>
      <c r="C2836" s="126"/>
      <c r="D2836" s="126"/>
      <c r="E2836" s="126"/>
      <c r="F2836" s="126"/>
      <c r="G2836" s="126"/>
      <c r="H2836" s="126"/>
      <c r="I2836" s="126"/>
      <c r="J2836" s="126"/>
      <c r="K2836" s="126"/>
      <c r="L2836" s="126"/>
    </row>
    <row r="2837" spans="1:12" x14ac:dyDescent="0.3">
      <c r="A2837" s="126"/>
      <c r="B2837" s="126"/>
      <c r="C2837" s="126"/>
      <c r="D2837" s="126"/>
      <c r="E2837" s="126"/>
      <c r="F2837" s="126"/>
      <c r="G2837" s="126"/>
      <c r="H2837" s="126"/>
      <c r="I2837" s="126"/>
      <c r="J2837" s="126"/>
      <c r="K2837" s="126"/>
      <c r="L2837" s="126"/>
    </row>
    <row r="2838" spans="1:12" x14ac:dyDescent="0.3">
      <c r="A2838" s="126"/>
      <c r="B2838" s="126"/>
      <c r="C2838" s="126"/>
      <c r="D2838" s="126"/>
      <c r="E2838" s="126"/>
      <c r="F2838" s="126"/>
      <c r="G2838" s="126"/>
      <c r="H2838" s="126"/>
      <c r="I2838" s="126"/>
      <c r="J2838" s="126"/>
      <c r="K2838" s="126"/>
      <c r="L2838" s="126"/>
    </row>
    <row r="2839" spans="1:12" x14ac:dyDescent="0.3">
      <c r="A2839" s="126"/>
      <c r="B2839" s="126"/>
      <c r="C2839" s="126"/>
      <c r="D2839" s="126"/>
      <c r="E2839" s="126"/>
      <c r="F2839" s="126"/>
      <c r="G2839" s="126"/>
      <c r="H2839" s="126"/>
      <c r="I2839" s="126"/>
      <c r="J2839" s="126"/>
      <c r="K2839" s="126"/>
      <c r="L2839" s="126"/>
    </row>
    <row r="2840" spans="1:12" x14ac:dyDescent="0.3">
      <c r="A2840" s="126"/>
      <c r="B2840" s="126"/>
      <c r="C2840" s="126"/>
      <c r="D2840" s="126"/>
      <c r="E2840" s="126"/>
      <c r="F2840" s="126"/>
      <c r="G2840" s="126"/>
      <c r="H2840" s="126"/>
      <c r="I2840" s="126"/>
      <c r="J2840" s="126"/>
      <c r="K2840" s="126"/>
      <c r="L2840" s="126"/>
    </row>
    <row r="2841" spans="1:12" x14ac:dyDescent="0.3">
      <c r="A2841" s="126"/>
      <c r="B2841" s="126"/>
      <c r="C2841" s="126"/>
      <c r="D2841" s="126"/>
      <c r="E2841" s="126"/>
      <c r="F2841" s="126"/>
      <c r="G2841" s="126"/>
      <c r="H2841" s="126"/>
      <c r="I2841" s="126"/>
      <c r="J2841" s="126"/>
      <c r="K2841" s="126"/>
      <c r="L2841" s="126"/>
    </row>
    <row r="2842" spans="1:12" x14ac:dyDescent="0.3">
      <c r="A2842" s="126"/>
      <c r="B2842" s="126"/>
      <c r="C2842" s="126"/>
      <c r="D2842" s="126"/>
      <c r="E2842" s="126"/>
      <c r="F2842" s="126"/>
      <c r="G2842" s="126"/>
      <c r="H2842" s="126"/>
      <c r="I2842" s="126"/>
      <c r="J2842" s="126"/>
      <c r="K2842" s="126"/>
      <c r="L2842" s="126"/>
    </row>
    <row r="2843" spans="1:12" x14ac:dyDescent="0.3">
      <c r="A2843" s="126"/>
      <c r="B2843" s="126"/>
      <c r="C2843" s="126"/>
      <c r="D2843" s="126"/>
      <c r="E2843" s="126"/>
      <c r="F2843" s="126"/>
      <c r="G2843" s="126"/>
      <c r="H2843" s="126"/>
      <c r="I2843" s="126"/>
      <c r="J2843" s="126"/>
      <c r="K2843" s="126"/>
      <c r="L2843" s="126"/>
    </row>
    <row r="2844" spans="1:12" x14ac:dyDescent="0.3">
      <c r="A2844" s="126"/>
      <c r="B2844" s="126"/>
      <c r="C2844" s="126"/>
      <c r="D2844" s="126"/>
      <c r="E2844" s="126"/>
      <c r="F2844" s="126"/>
      <c r="G2844" s="126"/>
      <c r="H2844" s="126"/>
      <c r="I2844" s="126"/>
      <c r="J2844" s="126"/>
      <c r="K2844" s="126"/>
      <c r="L2844" s="126"/>
    </row>
    <row r="2845" spans="1:12" x14ac:dyDescent="0.3">
      <c r="A2845" s="126"/>
      <c r="B2845" s="126"/>
      <c r="C2845" s="126"/>
      <c r="D2845" s="126"/>
      <c r="E2845" s="126"/>
      <c r="F2845" s="126"/>
      <c r="G2845" s="126"/>
      <c r="H2845" s="126"/>
      <c r="I2845" s="126"/>
      <c r="J2845" s="126"/>
      <c r="K2845" s="126"/>
      <c r="L2845" s="126"/>
    </row>
    <row r="2846" spans="1:12" x14ac:dyDescent="0.3">
      <c r="A2846" s="126"/>
      <c r="B2846" s="126"/>
      <c r="C2846" s="126"/>
      <c r="D2846" s="126"/>
      <c r="E2846" s="126"/>
      <c r="F2846" s="126"/>
      <c r="G2846" s="126"/>
      <c r="H2846" s="126"/>
      <c r="I2846" s="126"/>
      <c r="J2846" s="126"/>
      <c r="K2846" s="126"/>
      <c r="L2846" s="126"/>
    </row>
    <row r="2847" spans="1:12" x14ac:dyDescent="0.3">
      <c r="A2847" s="126"/>
      <c r="B2847" s="126"/>
      <c r="C2847" s="126"/>
      <c r="D2847" s="126"/>
      <c r="E2847" s="126"/>
      <c r="F2847" s="126"/>
      <c r="G2847" s="126"/>
      <c r="H2847" s="126"/>
      <c r="I2847" s="126"/>
      <c r="J2847" s="126"/>
      <c r="K2847" s="126"/>
      <c r="L2847" s="126"/>
    </row>
    <row r="2848" spans="1:12" x14ac:dyDescent="0.3">
      <c r="A2848" s="126"/>
      <c r="B2848" s="126"/>
      <c r="C2848" s="126"/>
      <c r="D2848" s="126"/>
      <c r="E2848" s="126"/>
      <c r="F2848" s="126"/>
      <c r="G2848" s="126"/>
      <c r="H2848" s="126"/>
      <c r="I2848" s="126"/>
      <c r="J2848" s="126"/>
      <c r="K2848" s="126"/>
      <c r="L2848" s="126"/>
    </row>
    <row r="2849" spans="1:12" x14ac:dyDescent="0.3">
      <c r="A2849" s="126"/>
      <c r="B2849" s="126"/>
      <c r="C2849" s="126"/>
      <c r="D2849" s="126"/>
      <c r="E2849" s="126"/>
      <c r="F2849" s="126"/>
      <c r="G2849" s="126"/>
      <c r="H2849" s="126"/>
      <c r="I2849" s="126"/>
      <c r="J2849" s="126"/>
      <c r="K2849" s="126"/>
      <c r="L2849" s="126"/>
    </row>
    <row r="2850" spans="1:12" x14ac:dyDescent="0.3">
      <c r="A2850" s="126"/>
      <c r="B2850" s="126"/>
      <c r="C2850" s="126"/>
      <c r="D2850" s="126"/>
      <c r="E2850" s="126"/>
      <c r="F2850" s="126"/>
      <c r="G2850" s="126"/>
      <c r="H2850" s="126"/>
      <c r="I2850" s="126"/>
      <c r="J2850" s="126"/>
      <c r="K2850" s="126"/>
      <c r="L2850" s="126"/>
    </row>
    <row r="2851" spans="1:12" x14ac:dyDescent="0.3">
      <c r="A2851" s="126"/>
      <c r="B2851" s="126"/>
      <c r="C2851" s="126"/>
      <c r="D2851" s="126"/>
      <c r="E2851" s="126"/>
      <c r="F2851" s="126"/>
      <c r="G2851" s="126"/>
      <c r="H2851" s="126"/>
      <c r="I2851" s="126"/>
      <c r="J2851" s="126"/>
      <c r="K2851" s="126"/>
      <c r="L2851" s="126"/>
    </row>
    <row r="2852" spans="1:12" x14ac:dyDescent="0.3">
      <c r="A2852" s="126"/>
      <c r="B2852" s="126"/>
      <c r="C2852" s="126"/>
      <c r="D2852" s="126"/>
      <c r="E2852" s="126"/>
      <c r="F2852" s="126"/>
      <c r="G2852" s="126"/>
      <c r="H2852" s="126"/>
      <c r="I2852" s="126"/>
      <c r="J2852" s="126"/>
      <c r="K2852" s="126"/>
      <c r="L2852" s="126"/>
    </row>
    <row r="2853" spans="1:12" x14ac:dyDescent="0.3">
      <c r="A2853" s="126"/>
      <c r="B2853" s="126"/>
      <c r="C2853" s="126"/>
      <c r="D2853" s="126"/>
      <c r="E2853" s="126"/>
      <c r="F2853" s="126"/>
      <c r="G2853" s="126"/>
      <c r="H2853" s="126"/>
      <c r="I2853" s="126"/>
      <c r="J2853" s="126"/>
      <c r="K2853" s="126"/>
      <c r="L2853" s="126"/>
    </row>
    <row r="2854" spans="1:12" x14ac:dyDescent="0.3">
      <c r="A2854" s="126"/>
      <c r="B2854" s="126"/>
      <c r="C2854" s="126"/>
      <c r="D2854" s="126"/>
      <c r="E2854" s="126"/>
      <c r="F2854" s="126"/>
      <c r="G2854" s="126"/>
      <c r="H2854" s="126"/>
      <c r="I2854" s="126"/>
      <c r="J2854" s="126"/>
      <c r="K2854" s="126"/>
      <c r="L2854" s="126"/>
    </row>
    <row r="2855" spans="1:12" x14ac:dyDescent="0.3">
      <c r="A2855" s="126"/>
      <c r="B2855" s="126"/>
      <c r="C2855" s="126"/>
      <c r="D2855" s="126"/>
      <c r="E2855" s="126"/>
      <c r="F2855" s="126"/>
      <c r="G2855" s="126"/>
      <c r="H2855" s="126"/>
      <c r="I2855" s="126"/>
      <c r="J2855" s="126"/>
      <c r="K2855" s="126"/>
      <c r="L2855" s="126"/>
    </row>
    <row r="2856" spans="1:12" x14ac:dyDescent="0.3">
      <c r="A2856" s="126"/>
      <c r="B2856" s="126"/>
      <c r="C2856" s="126"/>
      <c r="D2856" s="126"/>
      <c r="E2856" s="126"/>
      <c r="F2856" s="126"/>
      <c r="G2856" s="126"/>
      <c r="H2856" s="126"/>
      <c r="I2856" s="126"/>
      <c r="J2856" s="126"/>
      <c r="K2856" s="126"/>
      <c r="L2856" s="126"/>
    </row>
    <row r="2857" spans="1:12" x14ac:dyDescent="0.3">
      <c r="A2857" s="126"/>
      <c r="B2857" s="126"/>
      <c r="C2857" s="126"/>
      <c r="D2857" s="126"/>
      <c r="E2857" s="126"/>
      <c r="F2857" s="126"/>
      <c r="G2857" s="126"/>
      <c r="H2857" s="126"/>
      <c r="I2857" s="126"/>
      <c r="J2857" s="126"/>
      <c r="K2857" s="126"/>
      <c r="L2857" s="126"/>
    </row>
    <row r="2858" spans="1:12" x14ac:dyDescent="0.3">
      <c r="A2858" s="126"/>
      <c r="B2858" s="126"/>
      <c r="C2858" s="126"/>
      <c r="D2858" s="126"/>
      <c r="E2858" s="126"/>
      <c r="F2858" s="126"/>
      <c r="G2858" s="126"/>
      <c r="H2858" s="126"/>
      <c r="I2858" s="126"/>
      <c r="J2858" s="126"/>
      <c r="K2858" s="126"/>
      <c r="L2858" s="126"/>
    </row>
    <row r="2859" spans="1:12" x14ac:dyDescent="0.3">
      <c r="A2859" s="126"/>
      <c r="B2859" s="126"/>
      <c r="C2859" s="126"/>
      <c r="D2859" s="126"/>
      <c r="E2859" s="126"/>
      <c r="F2859" s="126"/>
      <c r="G2859" s="126"/>
      <c r="H2859" s="126"/>
      <c r="I2859" s="126"/>
      <c r="J2859" s="126"/>
      <c r="K2859" s="126"/>
      <c r="L2859" s="126"/>
    </row>
    <row r="2860" spans="1:12" x14ac:dyDescent="0.3">
      <c r="A2860" s="126"/>
      <c r="B2860" s="126"/>
      <c r="C2860" s="126"/>
      <c r="D2860" s="126"/>
      <c r="E2860" s="126"/>
      <c r="F2860" s="126"/>
      <c r="G2860" s="126"/>
      <c r="H2860" s="126"/>
      <c r="I2860" s="126"/>
      <c r="J2860" s="126"/>
      <c r="K2860" s="126"/>
      <c r="L2860" s="126"/>
    </row>
    <row r="2861" spans="1:12" x14ac:dyDescent="0.3">
      <c r="A2861" s="126"/>
      <c r="B2861" s="126"/>
      <c r="C2861" s="126"/>
      <c r="D2861" s="126"/>
      <c r="E2861" s="126"/>
      <c r="F2861" s="126"/>
      <c r="G2861" s="126"/>
      <c r="H2861" s="126"/>
      <c r="I2861" s="126"/>
      <c r="J2861" s="126"/>
      <c r="K2861" s="126"/>
      <c r="L2861" s="126"/>
    </row>
    <row r="2862" spans="1:12" x14ac:dyDescent="0.3">
      <c r="A2862" s="126"/>
      <c r="B2862" s="126"/>
      <c r="C2862" s="126"/>
      <c r="D2862" s="126"/>
      <c r="E2862" s="126"/>
      <c r="F2862" s="126"/>
      <c r="G2862" s="126"/>
      <c r="H2862" s="126"/>
      <c r="I2862" s="126"/>
      <c r="J2862" s="126"/>
      <c r="K2862" s="126"/>
      <c r="L2862" s="126"/>
    </row>
    <row r="2863" spans="1:12" x14ac:dyDescent="0.3">
      <c r="A2863" s="126"/>
      <c r="B2863" s="126"/>
      <c r="C2863" s="126"/>
      <c r="D2863" s="126"/>
      <c r="E2863" s="126"/>
      <c r="F2863" s="126"/>
      <c r="G2863" s="126"/>
      <c r="H2863" s="126"/>
      <c r="I2863" s="126"/>
      <c r="J2863" s="126"/>
      <c r="K2863" s="126"/>
      <c r="L2863" s="126"/>
    </row>
    <row r="2864" spans="1:12" x14ac:dyDescent="0.3">
      <c r="A2864" s="126"/>
      <c r="B2864" s="126"/>
      <c r="C2864" s="126"/>
      <c r="D2864" s="126"/>
      <c r="E2864" s="126"/>
      <c r="F2864" s="126"/>
      <c r="G2864" s="126"/>
      <c r="H2864" s="126"/>
      <c r="I2864" s="126"/>
      <c r="J2864" s="126"/>
      <c r="K2864" s="126"/>
      <c r="L2864" s="126"/>
    </row>
    <row r="2865" spans="1:12" x14ac:dyDescent="0.3">
      <c r="A2865" s="126"/>
      <c r="B2865" s="126"/>
      <c r="C2865" s="126"/>
      <c r="D2865" s="126"/>
      <c r="E2865" s="126"/>
      <c r="F2865" s="126"/>
      <c r="G2865" s="126"/>
      <c r="H2865" s="126"/>
      <c r="I2865" s="126"/>
      <c r="J2865" s="126"/>
      <c r="K2865" s="126"/>
      <c r="L2865" s="126"/>
    </row>
    <row r="2866" spans="1:12" x14ac:dyDescent="0.3">
      <c r="A2866" s="126"/>
      <c r="B2866" s="126"/>
      <c r="C2866" s="126"/>
      <c r="D2866" s="126"/>
      <c r="E2866" s="126"/>
      <c r="F2866" s="126"/>
      <c r="G2866" s="126"/>
      <c r="H2866" s="126"/>
      <c r="I2866" s="126"/>
      <c r="J2866" s="126"/>
      <c r="K2866" s="126"/>
      <c r="L2866" s="126"/>
    </row>
    <row r="2867" spans="1:12" x14ac:dyDescent="0.3">
      <c r="A2867" s="126"/>
      <c r="B2867" s="126"/>
      <c r="C2867" s="126"/>
      <c r="D2867" s="126"/>
      <c r="E2867" s="126"/>
      <c r="F2867" s="126"/>
      <c r="G2867" s="126"/>
      <c r="H2867" s="126"/>
      <c r="I2867" s="126"/>
      <c r="J2867" s="126"/>
      <c r="K2867" s="126"/>
      <c r="L2867" s="126"/>
    </row>
    <row r="2868" spans="1:12" x14ac:dyDescent="0.3">
      <c r="A2868" s="126"/>
      <c r="B2868" s="126"/>
      <c r="C2868" s="126"/>
      <c r="D2868" s="126"/>
      <c r="E2868" s="126"/>
      <c r="F2868" s="126"/>
      <c r="G2868" s="126"/>
      <c r="H2868" s="126"/>
      <c r="I2868" s="126"/>
      <c r="J2868" s="126"/>
      <c r="K2868" s="126"/>
      <c r="L2868" s="126"/>
    </row>
    <row r="2869" spans="1:12" x14ac:dyDescent="0.3">
      <c r="A2869" s="126"/>
      <c r="B2869" s="126"/>
      <c r="C2869" s="126"/>
      <c r="D2869" s="126"/>
      <c r="E2869" s="126"/>
      <c r="F2869" s="126"/>
      <c r="G2869" s="126"/>
      <c r="H2869" s="126"/>
      <c r="I2869" s="126"/>
      <c r="J2869" s="126"/>
      <c r="K2869" s="126"/>
      <c r="L2869" s="126"/>
    </row>
    <row r="2870" spans="1:12" x14ac:dyDescent="0.3">
      <c r="A2870" s="126"/>
      <c r="B2870" s="126"/>
      <c r="C2870" s="126"/>
      <c r="D2870" s="126"/>
      <c r="E2870" s="126"/>
      <c r="F2870" s="126"/>
      <c r="G2870" s="126"/>
      <c r="H2870" s="126"/>
      <c r="I2870" s="126"/>
      <c r="J2870" s="126"/>
      <c r="K2870" s="126"/>
      <c r="L2870" s="126"/>
    </row>
    <row r="2871" spans="1:12" x14ac:dyDescent="0.3">
      <c r="A2871" s="126"/>
      <c r="B2871" s="126"/>
      <c r="C2871" s="126"/>
      <c r="D2871" s="126"/>
      <c r="E2871" s="126"/>
      <c r="F2871" s="126"/>
      <c r="G2871" s="126"/>
      <c r="H2871" s="126"/>
      <c r="I2871" s="126"/>
      <c r="J2871" s="126"/>
      <c r="K2871" s="126"/>
      <c r="L2871" s="126"/>
    </row>
    <row r="2872" spans="1:12" x14ac:dyDescent="0.3">
      <c r="A2872" s="126"/>
      <c r="B2872" s="126"/>
      <c r="C2872" s="126"/>
      <c r="D2872" s="126"/>
      <c r="E2872" s="126"/>
      <c r="F2872" s="126"/>
      <c r="G2872" s="126"/>
      <c r="H2872" s="126"/>
      <c r="I2872" s="126"/>
      <c r="J2872" s="126"/>
      <c r="K2872" s="126"/>
      <c r="L2872" s="126"/>
    </row>
    <row r="2873" spans="1:12" x14ac:dyDescent="0.3">
      <c r="A2873" s="126"/>
      <c r="B2873" s="126"/>
      <c r="C2873" s="126"/>
      <c r="D2873" s="126"/>
      <c r="E2873" s="126"/>
      <c r="F2873" s="126"/>
      <c r="G2873" s="126"/>
      <c r="H2873" s="126"/>
      <c r="I2873" s="126"/>
      <c r="J2873" s="126"/>
      <c r="K2873" s="126"/>
      <c r="L2873" s="126"/>
    </row>
    <row r="2874" spans="1:12" x14ac:dyDescent="0.3">
      <c r="A2874" s="126"/>
      <c r="B2874" s="126"/>
      <c r="C2874" s="126"/>
      <c r="D2874" s="126"/>
      <c r="E2874" s="126"/>
      <c r="F2874" s="126"/>
      <c r="G2874" s="126"/>
      <c r="H2874" s="126"/>
      <c r="I2874" s="126"/>
      <c r="J2874" s="126"/>
      <c r="K2874" s="126"/>
      <c r="L2874" s="126"/>
    </row>
    <row r="2875" spans="1:12" x14ac:dyDescent="0.3">
      <c r="A2875" s="126"/>
      <c r="B2875" s="126"/>
      <c r="C2875" s="126"/>
      <c r="D2875" s="126"/>
      <c r="E2875" s="126"/>
      <c r="F2875" s="126"/>
      <c r="G2875" s="126"/>
      <c r="H2875" s="126"/>
      <c r="I2875" s="126"/>
      <c r="J2875" s="126"/>
      <c r="K2875" s="126"/>
      <c r="L2875" s="126"/>
    </row>
    <row r="2876" spans="1:12" x14ac:dyDescent="0.3">
      <c r="A2876" s="126"/>
      <c r="B2876" s="126"/>
      <c r="C2876" s="126"/>
      <c r="D2876" s="126"/>
      <c r="E2876" s="126"/>
      <c r="F2876" s="126"/>
      <c r="G2876" s="126"/>
      <c r="H2876" s="126"/>
      <c r="I2876" s="126"/>
      <c r="J2876" s="126"/>
      <c r="K2876" s="126"/>
      <c r="L2876" s="126"/>
    </row>
    <row r="2877" spans="1:12" x14ac:dyDescent="0.3">
      <c r="A2877" s="126"/>
      <c r="B2877" s="126"/>
      <c r="C2877" s="126"/>
      <c r="D2877" s="126"/>
      <c r="E2877" s="126"/>
      <c r="F2877" s="126"/>
      <c r="G2877" s="126"/>
      <c r="H2877" s="126"/>
      <c r="I2877" s="126"/>
      <c r="J2877" s="126"/>
      <c r="K2877" s="126"/>
      <c r="L2877" s="126"/>
    </row>
    <row r="2878" spans="1:12" x14ac:dyDescent="0.3">
      <c r="A2878" s="126"/>
      <c r="B2878" s="126"/>
      <c r="C2878" s="126"/>
      <c r="D2878" s="126"/>
      <c r="E2878" s="126"/>
      <c r="F2878" s="126"/>
      <c r="G2878" s="126"/>
      <c r="H2878" s="126"/>
      <c r="I2878" s="126"/>
      <c r="J2878" s="126"/>
      <c r="K2878" s="126"/>
      <c r="L2878" s="126"/>
    </row>
    <row r="2879" spans="1:12" x14ac:dyDescent="0.3">
      <c r="A2879" s="126"/>
      <c r="B2879" s="126"/>
      <c r="C2879" s="126"/>
      <c r="D2879" s="126"/>
      <c r="E2879" s="126"/>
      <c r="F2879" s="126"/>
      <c r="G2879" s="126"/>
      <c r="H2879" s="126"/>
      <c r="I2879" s="126"/>
      <c r="J2879" s="126"/>
      <c r="K2879" s="126"/>
      <c r="L2879" s="126"/>
    </row>
    <row r="2880" spans="1:12" x14ac:dyDescent="0.3">
      <c r="A2880" s="126"/>
      <c r="B2880" s="126"/>
      <c r="C2880" s="126"/>
      <c r="D2880" s="126"/>
      <c r="E2880" s="126"/>
      <c r="F2880" s="126"/>
      <c r="G2880" s="126"/>
      <c r="H2880" s="126"/>
      <c r="I2880" s="126"/>
      <c r="J2880" s="126"/>
      <c r="K2880" s="126"/>
      <c r="L2880" s="126"/>
    </row>
    <row r="2881" spans="1:12" x14ac:dyDescent="0.3">
      <c r="A2881" s="126"/>
      <c r="B2881" s="126"/>
      <c r="C2881" s="126"/>
      <c r="D2881" s="126"/>
      <c r="E2881" s="126"/>
      <c r="F2881" s="126"/>
      <c r="G2881" s="126"/>
      <c r="H2881" s="126"/>
      <c r="I2881" s="126"/>
      <c r="J2881" s="126"/>
      <c r="K2881" s="126"/>
      <c r="L2881" s="126"/>
    </row>
    <row r="2882" spans="1:12" x14ac:dyDescent="0.3">
      <c r="A2882" s="126"/>
      <c r="B2882" s="126"/>
      <c r="C2882" s="126"/>
      <c r="D2882" s="126"/>
      <c r="E2882" s="126"/>
      <c r="F2882" s="126"/>
      <c r="G2882" s="126"/>
      <c r="H2882" s="126"/>
      <c r="I2882" s="126"/>
      <c r="J2882" s="126"/>
      <c r="K2882" s="126"/>
      <c r="L2882" s="126"/>
    </row>
    <row r="2883" spans="1:12" x14ac:dyDescent="0.3">
      <c r="A2883" s="126"/>
      <c r="B2883" s="126"/>
      <c r="C2883" s="126"/>
      <c r="D2883" s="126"/>
      <c r="E2883" s="126"/>
      <c r="F2883" s="126"/>
      <c r="G2883" s="126"/>
      <c r="H2883" s="126"/>
      <c r="I2883" s="126"/>
      <c r="J2883" s="126"/>
      <c r="K2883" s="126"/>
      <c r="L2883" s="126"/>
    </row>
    <row r="2884" spans="1:12" x14ac:dyDescent="0.3">
      <c r="A2884" s="126"/>
      <c r="B2884" s="126"/>
      <c r="C2884" s="126"/>
      <c r="D2884" s="126"/>
      <c r="E2884" s="126"/>
      <c r="F2884" s="126"/>
      <c r="G2884" s="126"/>
      <c r="H2884" s="126"/>
      <c r="I2884" s="126"/>
      <c r="J2884" s="126"/>
      <c r="K2884" s="126"/>
      <c r="L2884" s="126"/>
    </row>
    <row r="2885" spans="1:12" x14ac:dyDescent="0.3">
      <c r="A2885" s="126"/>
      <c r="B2885" s="126"/>
      <c r="C2885" s="126"/>
      <c r="D2885" s="126"/>
      <c r="E2885" s="126"/>
      <c r="F2885" s="126"/>
      <c r="G2885" s="126"/>
      <c r="H2885" s="126"/>
      <c r="I2885" s="126"/>
      <c r="J2885" s="126"/>
      <c r="K2885" s="126"/>
      <c r="L2885" s="126"/>
    </row>
    <row r="2886" spans="1:12" x14ac:dyDescent="0.3">
      <c r="A2886" s="126"/>
      <c r="B2886" s="126"/>
      <c r="C2886" s="126"/>
      <c r="D2886" s="126"/>
      <c r="E2886" s="126"/>
      <c r="F2886" s="126"/>
      <c r="G2886" s="126"/>
      <c r="H2886" s="126"/>
      <c r="I2886" s="126"/>
      <c r="J2886" s="126"/>
      <c r="K2886" s="126"/>
      <c r="L2886" s="126"/>
    </row>
    <row r="2887" spans="1:12" x14ac:dyDescent="0.3">
      <c r="A2887" s="126"/>
      <c r="B2887" s="126"/>
      <c r="C2887" s="126"/>
      <c r="D2887" s="126"/>
      <c r="E2887" s="126"/>
      <c r="F2887" s="126"/>
      <c r="G2887" s="126"/>
      <c r="H2887" s="126"/>
      <c r="I2887" s="126"/>
      <c r="J2887" s="126"/>
      <c r="K2887" s="126"/>
      <c r="L2887" s="126"/>
    </row>
    <row r="2888" spans="1:12" x14ac:dyDescent="0.3">
      <c r="A2888" s="126"/>
      <c r="B2888" s="126"/>
      <c r="C2888" s="126"/>
      <c r="D2888" s="126"/>
      <c r="E2888" s="126"/>
      <c r="F2888" s="126"/>
      <c r="G2888" s="126"/>
      <c r="H2888" s="126"/>
      <c r="I2888" s="126"/>
      <c r="J2888" s="126"/>
      <c r="K2888" s="126"/>
      <c r="L2888" s="126"/>
    </row>
    <row r="2889" spans="1:12" x14ac:dyDescent="0.3">
      <c r="A2889" s="126"/>
      <c r="B2889" s="126"/>
      <c r="C2889" s="126"/>
      <c r="D2889" s="126"/>
      <c r="E2889" s="126"/>
      <c r="F2889" s="126"/>
      <c r="G2889" s="126"/>
      <c r="H2889" s="126"/>
      <c r="I2889" s="126"/>
      <c r="J2889" s="126"/>
      <c r="K2889" s="126"/>
      <c r="L2889" s="126"/>
    </row>
    <row r="2890" spans="1:12" x14ac:dyDescent="0.3">
      <c r="A2890" s="126"/>
      <c r="B2890" s="126"/>
      <c r="C2890" s="126"/>
      <c r="D2890" s="126"/>
      <c r="E2890" s="126"/>
      <c r="F2890" s="126"/>
      <c r="G2890" s="126"/>
      <c r="H2890" s="126"/>
      <c r="I2890" s="126"/>
      <c r="J2890" s="126"/>
      <c r="K2890" s="126"/>
      <c r="L2890" s="126"/>
    </row>
    <row r="2891" spans="1:12" x14ac:dyDescent="0.3">
      <c r="A2891" s="126"/>
      <c r="B2891" s="126"/>
      <c r="C2891" s="126"/>
      <c r="D2891" s="126"/>
      <c r="E2891" s="126"/>
      <c r="F2891" s="126"/>
      <c r="G2891" s="126"/>
      <c r="H2891" s="126"/>
      <c r="I2891" s="126"/>
      <c r="J2891" s="126"/>
      <c r="K2891" s="126"/>
      <c r="L2891" s="126"/>
    </row>
    <row r="2892" spans="1:12" x14ac:dyDescent="0.3">
      <c r="A2892" s="126"/>
      <c r="B2892" s="126"/>
      <c r="C2892" s="126"/>
      <c r="D2892" s="126"/>
      <c r="E2892" s="126"/>
      <c r="F2892" s="126"/>
      <c r="G2892" s="126"/>
      <c r="H2892" s="126"/>
      <c r="I2892" s="126"/>
      <c r="J2892" s="126"/>
      <c r="K2892" s="126"/>
      <c r="L2892" s="126"/>
    </row>
    <row r="2893" spans="1:12" x14ac:dyDescent="0.3">
      <c r="A2893" s="126"/>
      <c r="B2893" s="126"/>
      <c r="C2893" s="126"/>
      <c r="D2893" s="126"/>
      <c r="E2893" s="126"/>
      <c r="F2893" s="126"/>
      <c r="G2893" s="126"/>
      <c r="H2893" s="126"/>
      <c r="I2893" s="126"/>
      <c r="J2893" s="126"/>
      <c r="K2893" s="126"/>
      <c r="L2893" s="126"/>
    </row>
    <row r="2894" spans="1:12" x14ac:dyDescent="0.3">
      <c r="A2894" s="126"/>
      <c r="B2894" s="126"/>
      <c r="C2894" s="126"/>
      <c r="D2894" s="126"/>
      <c r="E2894" s="126"/>
      <c r="F2894" s="126"/>
      <c r="G2894" s="126"/>
      <c r="H2894" s="126"/>
      <c r="I2894" s="126"/>
      <c r="J2894" s="126"/>
      <c r="K2894" s="126"/>
      <c r="L2894" s="126"/>
    </row>
    <row r="2895" spans="1:12" x14ac:dyDescent="0.3">
      <c r="A2895" s="126"/>
      <c r="B2895" s="126"/>
      <c r="C2895" s="126"/>
      <c r="D2895" s="126"/>
      <c r="E2895" s="126"/>
      <c r="F2895" s="126"/>
      <c r="G2895" s="126"/>
      <c r="H2895" s="126"/>
      <c r="I2895" s="126"/>
      <c r="J2895" s="126"/>
      <c r="K2895" s="126"/>
      <c r="L2895" s="126"/>
    </row>
    <row r="2896" spans="1:12" x14ac:dyDescent="0.3">
      <c r="A2896" s="126"/>
      <c r="B2896" s="126"/>
      <c r="C2896" s="126"/>
      <c r="D2896" s="126"/>
      <c r="E2896" s="126"/>
      <c r="F2896" s="126"/>
      <c r="G2896" s="126"/>
      <c r="H2896" s="126"/>
      <c r="I2896" s="126"/>
      <c r="J2896" s="126"/>
      <c r="K2896" s="126"/>
      <c r="L2896" s="126"/>
    </row>
    <row r="2897" spans="1:12" x14ac:dyDescent="0.3">
      <c r="A2897" s="126"/>
      <c r="B2897" s="126"/>
      <c r="C2897" s="126"/>
      <c r="D2897" s="126"/>
      <c r="E2897" s="126"/>
      <c r="F2897" s="126"/>
      <c r="G2897" s="126"/>
      <c r="H2897" s="126"/>
      <c r="I2897" s="126"/>
      <c r="J2897" s="126"/>
      <c r="K2897" s="126"/>
      <c r="L2897" s="126"/>
    </row>
    <row r="2898" spans="1:12" x14ac:dyDescent="0.3">
      <c r="A2898" s="126"/>
      <c r="B2898" s="126"/>
      <c r="C2898" s="126"/>
      <c r="D2898" s="126"/>
      <c r="E2898" s="126"/>
      <c r="F2898" s="126"/>
      <c r="G2898" s="126"/>
      <c r="H2898" s="126"/>
      <c r="I2898" s="126"/>
      <c r="J2898" s="126"/>
      <c r="K2898" s="126"/>
      <c r="L2898" s="126"/>
    </row>
    <row r="2899" spans="1:12" x14ac:dyDescent="0.3">
      <c r="A2899" s="126"/>
      <c r="B2899" s="126"/>
      <c r="C2899" s="126"/>
      <c r="D2899" s="126"/>
      <c r="E2899" s="126"/>
      <c r="F2899" s="126"/>
      <c r="G2899" s="126"/>
      <c r="H2899" s="126"/>
      <c r="I2899" s="126"/>
      <c r="J2899" s="126"/>
      <c r="K2899" s="126"/>
      <c r="L2899" s="126"/>
    </row>
    <row r="2900" spans="1:12" x14ac:dyDescent="0.3">
      <c r="A2900" s="126"/>
      <c r="B2900" s="126"/>
      <c r="C2900" s="126"/>
      <c r="D2900" s="126"/>
      <c r="E2900" s="126"/>
      <c r="F2900" s="126"/>
      <c r="G2900" s="126"/>
      <c r="H2900" s="126"/>
      <c r="I2900" s="126"/>
      <c r="J2900" s="126"/>
      <c r="K2900" s="126"/>
      <c r="L2900" s="126"/>
    </row>
    <row r="2901" spans="1:12" x14ac:dyDescent="0.3">
      <c r="A2901" s="126"/>
      <c r="B2901" s="126"/>
      <c r="C2901" s="126"/>
      <c r="D2901" s="126"/>
      <c r="E2901" s="126"/>
      <c r="F2901" s="126"/>
      <c r="G2901" s="126"/>
      <c r="H2901" s="126"/>
      <c r="I2901" s="126"/>
      <c r="J2901" s="126"/>
      <c r="K2901" s="126"/>
      <c r="L2901" s="126"/>
    </row>
    <row r="2902" spans="1:12" x14ac:dyDescent="0.3">
      <c r="A2902" s="126"/>
      <c r="B2902" s="126"/>
      <c r="C2902" s="126"/>
      <c r="D2902" s="126"/>
      <c r="E2902" s="126"/>
      <c r="F2902" s="126"/>
      <c r="G2902" s="126"/>
      <c r="H2902" s="126"/>
      <c r="I2902" s="126"/>
      <c r="J2902" s="126"/>
      <c r="K2902" s="126"/>
      <c r="L2902" s="126"/>
    </row>
    <row r="2903" spans="1:12" x14ac:dyDescent="0.3">
      <c r="A2903" s="126"/>
      <c r="B2903" s="126"/>
      <c r="C2903" s="126"/>
      <c r="D2903" s="126"/>
      <c r="E2903" s="126"/>
      <c r="F2903" s="126"/>
      <c r="G2903" s="126"/>
      <c r="H2903" s="126"/>
      <c r="I2903" s="126"/>
      <c r="J2903" s="126"/>
      <c r="K2903" s="126"/>
      <c r="L2903" s="126"/>
    </row>
    <row r="2904" spans="1:12" x14ac:dyDescent="0.3">
      <c r="A2904" s="126"/>
      <c r="B2904" s="126"/>
      <c r="C2904" s="126"/>
      <c r="D2904" s="126"/>
      <c r="E2904" s="126"/>
      <c r="F2904" s="126"/>
      <c r="G2904" s="126"/>
      <c r="H2904" s="126"/>
      <c r="I2904" s="126"/>
      <c r="J2904" s="126"/>
      <c r="K2904" s="126"/>
      <c r="L2904" s="126"/>
    </row>
    <row r="2905" spans="1:12" x14ac:dyDescent="0.3">
      <c r="A2905" s="126"/>
      <c r="B2905" s="126"/>
      <c r="C2905" s="126"/>
      <c r="D2905" s="126"/>
      <c r="E2905" s="126"/>
      <c r="F2905" s="126"/>
      <c r="G2905" s="126"/>
      <c r="H2905" s="126"/>
      <c r="I2905" s="126"/>
      <c r="J2905" s="126"/>
      <c r="K2905" s="126"/>
      <c r="L2905" s="126"/>
    </row>
    <row r="2906" spans="1:12" x14ac:dyDescent="0.3">
      <c r="A2906" s="126"/>
      <c r="B2906" s="126"/>
      <c r="C2906" s="126"/>
      <c r="D2906" s="126"/>
      <c r="E2906" s="126"/>
      <c r="F2906" s="126"/>
      <c r="G2906" s="126"/>
      <c r="H2906" s="126"/>
      <c r="I2906" s="126"/>
      <c r="J2906" s="126"/>
      <c r="K2906" s="126"/>
      <c r="L2906" s="126"/>
    </row>
    <row r="2907" spans="1:12" x14ac:dyDescent="0.3">
      <c r="A2907" s="126"/>
      <c r="B2907" s="126"/>
      <c r="C2907" s="126"/>
      <c r="D2907" s="126"/>
      <c r="E2907" s="126"/>
      <c r="F2907" s="126"/>
      <c r="G2907" s="126"/>
      <c r="H2907" s="126"/>
      <c r="I2907" s="126"/>
      <c r="J2907" s="126"/>
      <c r="K2907" s="126"/>
      <c r="L2907" s="126"/>
    </row>
    <row r="2908" spans="1:12" x14ac:dyDescent="0.3">
      <c r="A2908" s="126"/>
      <c r="B2908" s="126"/>
      <c r="C2908" s="126"/>
      <c r="D2908" s="126"/>
      <c r="E2908" s="126"/>
      <c r="F2908" s="126"/>
      <c r="G2908" s="126"/>
      <c r="H2908" s="126"/>
      <c r="I2908" s="126"/>
      <c r="J2908" s="126"/>
      <c r="K2908" s="126"/>
      <c r="L2908" s="126"/>
    </row>
    <row r="2909" spans="1:12" x14ac:dyDescent="0.3">
      <c r="A2909" s="126"/>
      <c r="B2909" s="126"/>
      <c r="C2909" s="126"/>
      <c r="D2909" s="126"/>
      <c r="E2909" s="126"/>
      <c r="F2909" s="126"/>
      <c r="G2909" s="126"/>
      <c r="H2909" s="126"/>
      <c r="I2909" s="126"/>
      <c r="J2909" s="126"/>
      <c r="K2909" s="126"/>
      <c r="L2909" s="126"/>
    </row>
    <row r="2910" spans="1:12" x14ac:dyDescent="0.3">
      <c r="A2910" s="126"/>
      <c r="B2910" s="126"/>
      <c r="C2910" s="126"/>
      <c r="D2910" s="126"/>
      <c r="E2910" s="126"/>
      <c r="F2910" s="126"/>
      <c r="G2910" s="126"/>
      <c r="H2910" s="126"/>
      <c r="I2910" s="126"/>
      <c r="J2910" s="126"/>
      <c r="K2910" s="126"/>
      <c r="L2910" s="126"/>
    </row>
    <row r="2911" spans="1:12" x14ac:dyDescent="0.3">
      <c r="A2911" s="126"/>
      <c r="B2911" s="126"/>
      <c r="C2911" s="126"/>
      <c r="D2911" s="126"/>
      <c r="E2911" s="126"/>
      <c r="F2911" s="126"/>
      <c r="G2911" s="126"/>
      <c r="H2911" s="126"/>
      <c r="I2911" s="126"/>
      <c r="J2911" s="126"/>
      <c r="K2911" s="126"/>
      <c r="L2911" s="126"/>
    </row>
    <row r="2912" spans="1:12" x14ac:dyDescent="0.3">
      <c r="A2912" s="126"/>
      <c r="B2912" s="126"/>
      <c r="C2912" s="126"/>
      <c r="D2912" s="126"/>
      <c r="E2912" s="126"/>
      <c r="F2912" s="126"/>
      <c r="G2912" s="126"/>
      <c r="H2912" s="126"/>
      <c r="I2912" s="126"/>
      <c r="J2912" s="126"/>
      <c r="K2912" s="126"/>
      <c r="L2912" s="126"/>
    </row>
    <row r="2913" spans="1:12" x14ac:dyDescent="0.3">
      <c r="A2913" s="126"/>
      <c r="B2913" s="126"/>
      <c r="C2913" s="126"/>
      <c r="D2913" s="126"/>
      <c r="E2913" s="126"/>
      <c r="F2913" s="126"/>
      <c r="G2913" s="126"/>
      <c r="H2913" s="126"/>
      <c r="I2913" s="126"/>
      <c r="J2913" s="126"/>
      <c r="K2913" s="126"/>
      <c r="L2913" s="126"/>
    </row>
    <row r="2914" spans="1:12" x14ac:dyDescent="0.3">
      <c r="A2914" s="126"/>
      <c r="B2914" s="126"/>
      <c r="C2914" s="126"/>
      <c r="D2914" s="126"/>
      <c r="E2914" s="126"/>
      <c r="F2914" s="126"/>
      <c r="G2914" s="126"/>
      <c r="H2914" s="126"/>
      <c r="I2914" s="126"/>
      <c r="J2914" s="126"/>
      <c r="K2914" s="126"/>
      <c r="L2914" s="126"/>
    </row>
    <row r="2915" spans="1:12" x14ac:dyDescent="0.3">
      <c r="A2915" s="126"/>
      <c r="B2915" s="126"/>
      <c r="C2915" s="126"/>
      <c r="D2915" s="126"/>
      <c r="E2915" s="126"/>
      <c r="F2915" s="126"/>
      <c r="G2915" s="126"/>
      <c r="H2915" s="126"/>
      <c r="I2915" s="126"/>
      <c r="J2915" s="126"/>
      <c r="K2915" s="126"/>
      <c r="L2915" s="126"/>
    </row>
    <row r="2916" spans="1:12" x14ac:dyDescent="0.3">
      <c r="A2916" s="126"/>
      <c r="B2916" s="126"/>
      <c r="C2916" s="126"/>
      <c r="D2916" s="126"/>
      <c r="E2916" s="126"/>
      <c r="F2916" s="126"/>
      <c r="G2916" s="126"/>
      <c r="H2916" s="126"/>
      <c r="I2916" s="126"/>
      <c r="J2916" s="126"/>
      <c r="K2916" s="126"/>
      <c r="L2916" s="126"/>
    </row>
    <row r="2917" spans="1:12" x14ac:dyDescent="0.3">
      <c r="A2917" s="126"/>
      <c r="B2917" s="126"/>
      <c r="C2917" s="126"/>
      <c r="D2917" s="126"/>
      <c r="E2917" s="126"/>
      <c r="F2917" s="126"/>
      <c r="G2917" s="126"/>
      <c r="H2917" s="126"/>
      <c r="I2917" s="126"/>
      <c r="J2917" s="126"/>
      <c r="K2917" s="126"/>
      <c r="L2917" s="126"/>
    </row>
    <row r="2918" spans="1:12" x14ac:dyDescent="0.3">
      <c r="A2918" s="126"/>
      <c r="B2918" s="126"/>
      <c r="C2918" s="126"/>
      <c r="D2918" s="126"/>
      <c r="E2918" s="126"/>
      <c r="F2918" s="126"/>
      <c r="G2918" s="126"/>
      <c r="H2918" s="126"/>
      <c r="I2918" s="126"/>
      <c r="J2918" s="126"/>
      <c r="K2918" s="126"/>
      <c r="L2918" s="126"/>
    </row>
    <row r="2919" spans="1:12" x14ac:dyDescent="0.3">
      <c r="A2919" s="126"/>
      <c r="B2919" s="126"/>
      <c r="C2919" s="126"/>
      <c r="D2919" s="126"/>
      <c r="E2919" s="126"/>
      <c r="F2919" s="126"/>
      <c r="G2919" s="126"/>
      <c r="H2919" s="126"/>
      <c r="I2919" s="126"/>
      <c r="J2919" s="126"/>
      <c r="K2919" s="126"/>
      <c r="L2919" s="126"/>
    </row>
    <row r="2920" spans="1:12" x14ac:dyDescent="0.3">
      <c r="A2920" s="126"/>
      <c r="B2920" s="126"/>
      <c r="C2920" s="126"/>
      <c r="D2920" s="126"/>
      <c r="E2920" s="126"/>
      <c r="F2920" s="126"/>
      <c r="G2920" s="126"/>
      <c r="H2920" s="126"/>
      <c r="I2920" s="126"/>
      <c r="J2920" s="126"/>
      <c r="K2920" s="126"/>
      <c r="L2920" s="126"/>
    </row>
    <row r="2921" spans="1:12" x14ac:dyDescent="0.3">
      <c r="A2921" s="126"/>
      <c r="B2921" s="126"/>
      <c r="C2921" s="126"/>
      <c r="D2921" s="126"/>
      <c r="E2921" s="126"/>
      <c r="F2921" s="126"/>
      <c r="G2921" s="126"/>
      <c r="H2921" s="126"/>
      <c r="I2921" s="126"/>
      <c r="J2921" s="126"/>
      <c r="K2921" s="126"/>
      <c r="L2921" s="126"/>
    </row>
    <row r="2922" spans="1:12" x14ac:dyDescent="0.3">
      <c r="A2922" s="126"/>
      <c r="B2922" s="126"/>
      <c r="C2922" s="126"/>
      <c r="D2922" s="126"/>
      <c r="E2922" s="126"/>
      <c r="F2922" s="126"/>
      <c r="G2922" s="126"/>
      <c r="H2922" s="126"/>
      <c r="I2922" s="126"/>
      <c r="J2922" s="126"/>
      <c r="K2922" s="126"/>
      <c r="L2922" s="126"/>
    </row>
    <row r="2923" spans="1:12" x14ac:dyDescent="0.3">
      <c r="A2923" s="126"/>
      <c r="B2923" s="126"/>
      <c r="C2923" s="126"/>
      <c r="D2923" s="126"/>
      <c r="E2923" s="126"/>
      <c r="F2923" s="126"/>
      <c r="G2923" s="126"/>
      <c r="H2923" s="126"/>
      <c r="I2923" s="126"/>
      <c r="J2923" s="126"/>
      <c r="K2923" s="126"/>
      <c r="L2923" s="126"/>
    </row>
    <row r="2924" spans="1:12" x14ac:dyDescent="0.3">
      <c r="A2924" s="126"/>
      <c r="B2924" s="126"/>
      <c r="C2924" s="126"/>
      <c r="D2924" s="126"/>
      <c r="E2924" s="126"/>
      <c r="F2924" s="126"/>
      <c r="G2924" s="126"/>
      <c r="H2924" s="126"/>
      <c r="I2924" s="126"/>
      <c r="J2924" s="126"/>
      <c r="K2924" s="126"/>
      <c r="L2924" s="126"/>
    </row>
    <row r="2925" spans="1:12" x14ac:dyDescent="0.3">
      <c r="A2925" s="126"/>
      <c r="B2925" s="126"/>
      <c r="C2925" s="126"/>
      <c r="D2925" s="126"/>
      <c r="E2925" s="126"/>
      <c r="F2925" s="126"/>
      <c r="G2925" s="126"/>
      <c r="H2925" s="126"/>
      <c r="I2925" s="126"/>
      <c r="J2925" s="126"/>
      <c r="K2925" s="126"/>
      <c r="L2925" s="126"/>
    </row>
    <row r="2926" spans="1:12" x14ac:dyDescent="0.3">
      <c r="A2926" s="126"/>
      <c r="B2926" s="126"/>
      <c r="C2926" s="126"/>
      <c r="D2926" s="126"/>
      <c r="E2926" s="126"/>
      <c r="F2926" s="126"/>
      <c r="G2926" s="126"/>
      <c r="H2926" s="126"/>
      <c r="I2926" s="126"/>
      <c r="J2926" s="126"/>
      <c r="K2926" s="126"/>
      <c r="L2926" s="126"/>
    </row>
    <row r="2927" spans="1:12" x14ac:dyDescent="0.3">
      <c r="A2927" s="126"/>
      <c r="B2927" s="126"/>
      <c r="C2927" s="126"/>
      <c r="D2927" s="126"/>
      <c r="E2927" s="126"/>
      <c r="F2927" s="126"/>
      <c r="G2927" s="126"/>
      <c r="H2927" s="126"/>
      <c r="I2927" s="126"/>
      <c r="J2927" s="126"/>
      <c r="K2927" s="126"/>
      <c r="L2927" s="126"/>
    </row>
    <row r="2928" spans="1:12" x14ac:dyDescent="0.3">
      <c r="A2928" s="126"/>
      <c r="B2928" s="126"/>
      <c r="C2928" s="126"/>
      <c r="D2928" s="126"/>
      <c r="E2928" s="126"/>
      <c r="F2928" s="126"/>
      <c r="G2928" s="126"/>
      <c r="H2928" s="126"/>
      <c r="I2928" s="126"/>
      <c r="J2928" s="126"/>
      <c r="K2928" s="126"/>
      <c r="L2928" s="126"/>
    </row>
    <row r="2929" spans="1:12" x14ac:dyDescent="0.3">
      <c r="A2929" s="126"/>
      <c r="B2929" s="126"/>
      <c r="C2929" s="126"/>
      <c r="D2929" s="126"/>
      <c r="E2929" s="126"/>
      <c r="F2929" s="126"/>
      <c r="G2929" s="126"/>
      <c r="H2929" s="126"/>
      <c r="I2929" s="126"/>
      <c r="J2929" s="126"/>
      <c r="K2929" s="126"/>
      <c r="L2929" s="126"/>
    </row>
    <row r="2930" spans="1:12" x14ac:dyDescent="0.3">
      <c r="A2930" s="126"/>
      <c r="B2930" s="126"/>
      <c r="C2930" s="126"/>
      <c r="D2930" s="126"/>
      <c r="E2930" s="126"/>
      <c r="F2930" s="126"/>
      <c r="G2930" s="126"/>
      <c r="H2930" s="126"/>
      <c r="I2930" s="126"/>
      <c r="J2930" s="126"/>
      <c r="K2930" s="126"/>
      <c r="L2930" s="126"/>
    </row>
    <row r="2931" spans="1:12" x14ac:dyDescent="0.3">
      <c r="A2931" s="126"/>
      <c r="B2931" s="126"/>
      <c r="C2931" s="126"/>
      <c r="D2931" s="126"/>
      <c r="E2931" s="126"/>
      <c r="F2931" s="126"/>
      <c r="G2931" s="126"/>
      <c r="H2931" s="126"/>
      <c r="I2931" s="126"/>
      <c r="J2931" s="126"/>
      <c r="K2931" s="126"/>
      <c r="L2931" s="126"/>
    </row>
    <row r="2932" spans="1:12" x14ac:dyDescent="0.3">
      <c r="A2932" s="126"/>
      <c r="B2932" s="126"/>
      <c r="C2932" s="126"/>
      <c r="D2932" s="126"/>
      <c r="E2932" s="126"/>
      <c r="F2932" s="126"/>
      <c r="G2932" s="126"/>
      <c r="H2932" s="126"/>
      <c r="I2932" s="126"/>
      <c r="J2932" s="126"/>
      <c r="K2932" s="126"/>
      <c r="L2932" s="126"/>
    </row>
    <row r="2933" spans="1:12" x14ac:dyDescent="0.3">
      <c r="A2933" s="126"/>
      <c r="B2933" s="126"/>
      <c r="C2933" s="126"/>
      <c r="D2933" s="126"/>
      <c r="E2933" s="126"/>
      <c r="F2933" s="126"/>
      <c r="G2933" s="126"/>
      <c r="H2933" s="126"/>
      <c r="I2933" s="126"/>
      <c r="J2933" s="126"/>
      <c r="K2933" s="126"/>
      <c r="L2933" s="126"/>
    </row>
    <row r="2934" spans="1:12" x14ac:dyDescent="0.3">
      <c r="A2934" s="126"/>
      <c r="B2934" s="126"/>
      <c r="C2934" s="126"/>
      <c r="D2934" s="126"/>
      <c r="E2934" s="126"/>
      <c r="F2934" s="126"/>
      <c r="G2934" s="126"/>
      <c r="H2934" s="126"/>
      <c r="I2934" s="126"/>
      <c r="J2934" s="126"/>
      <c r="K2934" s="126"/>
      <c r="L2934" s="126"/>
    </row>
    <row r="2935" spans="1:12" x14ac:dyDescent="0.3">
      <c r="A2935" s="126"/>
      <c r="B2935" s="126"/>
      <c r="C2935" s="126"/>
      <c r="D2935" s="126"/>
      <c r="E2935" s="126"/>
      <c r="F2935" s="126"/>
      <c r="G2935" s="126"/>
      <c r="H2935" s="126"/>
      <c r="I2935" s="126"/>
      <c r="J2935" s="126"/>
      <c r="K2935" s="126"/>
      <c r="L2935" s="126"/>
    </row>
    <row r="2936" spans="1:12" x14ac:dyDescent="0.3">
      <c r="A2936" s="126"/>
      <c r="B2936" s="126"/>
      <c r="C2936" s="126"/>
      <c r="D2936" s="126"/>
      <c r="E2936" s="126"/>
      <c r="F2936" s="126"/>
      <c r="G2936" s="126"/>
      <c r="H2936" s="126"/>
      <c r="I2936" s="126"/>
      <c r="J2936" s="126"/>
      <c r="K2936" s="126"/>
      <c r="L2936" s="126"/>
    </row>
    <row r="2937" spans="1:12" x14ac:dyDescent="0.3">
      <c r="A2937" s="126"/>
      <c r="B2937" s="126"/>
      <c r="C2937" s="126"/>
      <c r="D2937" s="126"/>
      <c r="E2937" s="126"/>
      <c r="F2937" s="126"/>
      <c r="G2937" s="126"/>
      <c r="H2937" s="126"/>
      <c r="I2937" s="126"/>
      <c r="J2937" s="126"/>
      <c r="K2937" s="126"/>
      <c r="L2937" s="126"/>
    </row>
    <row r="2938" spans="1:12" x14ac:dyDescent="0.3">
      <c r="A2938" s="126"/>
      <c r="B2938" s="126"/>
      <c r="C2938" s="126"/>
      <c r="D2938" s="126"/>
      <c r="E2938" s="126"/>
      <c r="F2938" s="126"/>
      <c r="G2938" s="126"/>
      <c r="H2938" s="126"/>
      <c r="I2938" s="126"/>
      <c r="J2938" s="126"/>
      <c r="K2938" s="126"/>
      <c r="L2938" s="126"/>
    </row>
    <row r="2939" spans="1:12" x14ac:dyDescent="0.3">
      <c r="A2939" s="126"/>
      <c r="B2939" s="126"/>
      <c r="C2939" s="126"/>
      <c r="D2939" s="126"/>
      <c r="E2939" s="126"/>
      <c r="F2939" s="126"/>
      <c r="G2939" s="126"/>
      <c r="H2939" s="126"/>
      <c r="I2939" s="126"/>
      <c r="J2939" s="126"/>
      <c r="K2939" s="126"/>
      <c r="L2939" s="126"/>
    </row>
    <row r="2940" spans="1:12" x14ac:dyDescent="0.3">
      <c r="A2940" s="126"/>
      <c r="B2940" s="126"/>
      <c r="C2940" s="126"/>
      <c r="D2940" s="126"/>
      <c r="E2940" s="126"/>
      <c r="F2940" s="126"/>
      <c r="G2940" s="126"/>
      <c r="H2940" s="126"/>
      <c r="I2940" s="126"/>
      <c r="J2940" s="126"/>
      <c r="K2940" s="126"/>
      <c r="L2940" s="126"/>
    </row>
    <row r="2941" spans="1:12" x14ac:dyDescent="0.3">
      <c r="A2941" s="126"/>
      <c r="B2941" s="126"/>
      <c r="C2941" s="126"/>
      <c r="D2941" s="126"/>
      <c r="E2941" s="126"/>
      <c r="F2941" s="126"/>
      <c r="G2941" s="126"/>
      <c r="H2941" s="126"/>
      <c r="I2941" s="126"/>
      <c r="J2941" s="126"/>
      <c r="K2941" s="126"/>
      <c r="L2941" s="126"/>
    </row>
    <row r="2942" spans="1:12" x14ac:dyDescent="0.3">
      <c r="A2942" s="126"/>
      <c r="B2942" s="126"/>
      <c r="C2942" s="126"/>
      <c r="D2942" s="126"/>
      <c r="E2942" s="126"/>
      <c r="F2942" s="126"/>
      <c r="G2942" s="126"/>
      <c r="H2942" s="126"/>
      <c r="I2942" s="126"/>
      <c r="J2942" s="126"/>
      <c r="K2942" s="126"/>
      <c r="L2942" s="126"/>
    </row>
    <row r="2943" spans="1:12" x14ac:dyDescent="0.3">
      <c r="A2943" s="126"/>
      <c r="B2943" s="126"/>
      <c r="C2943" s="126"/>
      <c r="D2943" s="126"/>
      <c r="E2943" s="126"/>
      <c r="F2943" s="126"/>
      <c r="G2943" s="126"/>
      <c r="H2943" s="126"/>
      <c r="I2943" s="126"/>
      <c r="J2943" s="126"/>
      <c r="K2943" s="126"/>
      <c r="L2943" s="126"/>
    </row>
    <row r="2944" spans="1:12" x14ac:dyDescent="0.3">
      <c r="A2944" s="126"/>
      <c r="B2944" s="126"/>
      <c r="C2944" s="126"/>
      <c r="D2944" s="126"/>
      <c r="E2944" s="126"/>
      <c r="F2944" s="126"/>
      <c r="G2944" s="126"/>
      <c r="H2944" s="126"/>
      <c r="I2944" s="126"/>
      <c r="J2944" s="126"/>
      <c r="K2944" s="126"/>
      <c r="L2944" s="126"/>
    </row>
    <row r="2945" spans="1:12" x14ac:dyDescent="0.3">
      <c r="A2945" s="126"/>
      <c r="B2945" s="126"/>
      <c r="C2945" s="126"/>
      <c r="D2945" s="126"/>
      <c r="E2945" s="126"/>
      <c r="F2945" s="126"/>
      <c r="G2945" s="126"/>
      <c r="H2945" s="126"/>
      <c r="I2945" s="126"/>
      <c r="J2945" s="126"/>
      <c r="K2945" s="126"/>
      <c r="L2945" s="126"/>
    </row>
    <row r="2946" spans="1:12" x14ac:dyDescent="0.3">
      <c r="A2946" s="126"/>
      <c r="B2946" s="126"/>
      <c r="C2946" s="126"/>
      <c r="D2946" s="126"/>
      <c r="E2946" s="126"/>
      <c r="F2946" s="126"/>
      <c r="G2946" s="126"/>
      <c r="H2946" s="126"/>
      <c r="I2946" s="126"/>
      <c r="J2946" s="126"/>
      <c r="K2946" s="126"/>
      <c r="L2946" s="126"/>
    </row>
    <row r="2947" spans="1:12" x14ac:dyDescent="0.3">
      <c r="A2947" s="126"/>
      <c r="B2947" s="126"/>
      <c r="C2947" s="126"/>
      <c r="D2947" s="126"/>
      <c r="E2947" s="126"/>
      <c r="F2947" s="126"/>
      <c r="G2947" s="126"/>
      <c r="H2947" s="126"/>
      <c r="I2947" s="126"/>
      <c r="J2947" s="126"/>
      <c r="K2947" s="126"/>
      <c r="L2947" s="126"/>
    </row>
    <row r="2948" spans="1:12" x14ac:dyDescent="0.3">
      <c r="A2948" s="126"/>
      <c r="B2948" s="126"/>
      <c r="C2948" s="126"/>
      <c r="D2948" s="126"/>
      <c r="E2948" s="126"/>
      <c r="F2948" s="126"/>
      <c r="G2948" s="126"/>
      <c r="H2948" s="126"/>
      <c r="I2948" s="126"/>
      <c r="J2948" s="126"/>
      <c r="K2948" s="126"/>
      <c r="L2948" s="126"/>
    </row>
    <row r="2949" spans="1:12" x14ac:dyDescent="0.3">
      <c r="A2949" s="126"/>
      <c r="B2949" s="126"/>
      <c r="C2949" s="126"/>
      <c r="D2949" s="126"/>
      <c r="E2949" s="126"/>
      <c r="F2949" s="126"/>
      <c r="G2949" s="126"/>
      <c r="H2949" s="126"/>
      <c r="I2949" s="126"/>
      <c r="J2949" s="126"/>
      <c r="K2949" s="126"/>
      <c r="L2949" s="126"/>
    </row>
    <row r="2950" spans="1:12" x14ac:dyDescent="0.3">
      <c r="A2950" s="126"/>
      <c r="B2950" s="126"/>
      <c r="C2950" s="126"/>
      <c r="D2950" s="126"/>
      <c r="E2950" s="126"/>
      <c r="F2950" s="126"/>
      <c r="G2950" s="126"/>
      <c r="H2950" s="126"/>
      <c r="I2950" s="126"/>
      <c r="J2950" s="126"/>
      <c r="K2950" s="126"/>
      <c r="L2950" s="126"/>
    </row>
    <row r="2951" spans="1:12" x14ac:dyDescent="0.3">
      <c r="A2951" s="126"/>
      <c r="B2951" s="126"/>
      <c r="C2951" s="126"/>
      <c r="D2951" s="126"/>
      <c r="E2951" s="126"/>
      <c r="F2951" s="126"/>
      <c r="G2951" s="126"/>
      <c r="H2951" s="126"/>
      <c r="I2951" s="126"/>
      <c r="J2951" s="126"/>
      <c r="K2951" s="126"/>
      <c r="L2951" s="126"/>
    </row>
    <row r="2952" spans="1:12" x14ac:dyDescent="0.3">
      <c r="A2952" s="126"/>
      <c r="B2952" s="126"/>
      <c r="C2952" s="126"/>
      <c r="D2952" s="126"/>
      <c r="E2952" s="126"/>
      <c r="F2952" s="126"/>
      <c r="G2952" s="126"/>
      <c r="H2952" s="126"/>
      <c r="I2952" s="126"/>
      <c r="J2952" s="126"/>
      <c r="K2952" s="126"/>
      <c r="L2952" s="126"/>
    </row>
    <row r="2953" spans="1:12" x14ac:dyDescent="0.3">
      <c r="A2953" s="126"/>
      <c r="B2953" s="126"/>
      <c r="C2953" s="126"/>
      <c r="D2953" s="126"/>
      <c r="E2953" s="126"/>
      <c r="F2953" s="126"/>
      <c r="G2953" s="126"/>
      <c r="H2953" s="126"/>
      <c r="I2953" s="126"/>
      <c r="J2953" s="126"/>
      <c r="K2953" s="126"/>
      <c r="L2953" s="126"/>
    </row>
    <row r="2954" spans="1:12" x14ac:dyDescent="0.3">
      <c r="A2954" s="126"/>
      <c r="B2954" s="126"/>
      <c r="C2954" s="126"/>
      <c r="D2954" s="126"/>
      <c r="E2954" s="126"/>
      <c r="F2954" s="126"/>
      <c r="G2954" s="126"/>
      <c r="H2954" s="126"/>
      <c r="I2954" s="126"/>
      <c r="J2954" s="126"/>
      <c r="K2954" s="126"/>
      <c r="L2954" s="126"/>
    </row>
    <row r="2955" spans="1:12" x14ac:dyDescent="0.3">
      <c r="A2955" s="126"/>
      <c r="B2955" s="126"/>
      <c r="C2955" s="126"/>
      <c r="D2955" s="126"/>
      <c r="E2955" s="126"/>
      <c r="F2955" s="126"/>
      <c r="G2955" s="126"/>
      <c r="H2955" s="126"/>
      <c r="I2955" s="126"/>
      <c r="J2955" s="126"/>
      <c r="K2955" s="126"/>
      <c r="L2955" s="126"/>
    </row>
    <row r="2956" spans="1:12" x14ac:dyDescent="0.3">
      <c r="A2956" s="126"/>
      <c r="B2956" s="126"/>
      <c r="C2956" s="126"/>
      <c r="D2956" s="126"/>
      <c r="E2956" s="126"/>
      <c r="F2956" s="126"/>
      <c r="G2956" s="126"/>
      <c r="H2956" s="126"/>
      <c r="I2956" s="126"/>
      <c r="J2956" s="126"/>
      <c r="K2956" s="126"/>
      <c r="L2956" s="126"/>
    </row>
    <row r="2957" spans="1:12" x14ac:dyDescent="0.3">
      <c r="A2957" s="126"/>
      <c r="B2957" s="126"/>
      <c r="C2957" s="126"/>
      <c r="D2957" s="126"/>
      <c r="E2957" s="126"/>
      <c r="F2957" s="126"/>
      <c r="G2957" s="126"/>
      <c r="H2957" s="126"/>
      <c r="I2957" s="126"/>
      <c r="J2957" s="126"/>
      <c r="K2957" s="126"/>
      <c r="L2957" s="126"/>
    </row>
    <row r="2958" spans="1:12" x14ac:dyDescent="0.3">
      <c r="A2958" s="126"/>
      <c r="B2958" s="126"/>
      <c r="C2958" s="126"/>
      <c r="D2958" s="126"/>
      <c r="E2958" s="126"/>
      <c r="F2958" s="126"/>
      <c r="G2958" s="126"/>
      <c r="H2958" s="126"/>
      <c r="I2958" s="126"/>
      <c r="J2958" s="126"/>
      <c r="K2958" s="126"/>
      <c r="L2958" s="126"/>
    </row>
    <row r="2959" spans="1:12" x14ac:dyDescent="0.3">
      <c r="A2959" s="126"/>
      <c r="B2959" s="126"/>
      <c r="C2959" s="126"/>
      <c r="D2959" s="126"/>
      <c r="E2959" s="126"/>
      <c r="F2959" s="126"/>
      <c r="G2959" s="126"/>
      <c r="H2959" s="126"/>
      <c r="I2959" s="126"/>
      <c r="J2959" s="126"/>
      <c r="K2959" s="126"/>
      <c r="L2959" s="126"/>
    </row>
    <row r="2960" spans="1:12" x14ac:dyDescent="0.3">
      <c r="A2960" s="126"/>
      <c r="B2960" s="126"/>
      <c r="C2960" s="126"/>
      <c r="D2960" s="126"/>
      <c r="E2960" s="126"/>
      <c r="F2960" s="126"/>
      <c r="G2960" s="126"/>
      <c r="H2960" s="126"/>
      <c r="I2960" s="126"/>
      <c r="J2960" s="126"/>
      <c r="K2960" s="126"/>
      <c r="L2960" s="126"/>
    </row>
    <row r="2961" spans="1:12" x14ac:dyDescent="0.3">
      <c r="A2961" s="126"/>
      <c r="B2961" s="126"/>
      <c r="C2961" s="126"/>
      <c r="D2961" s="126"/>
      <c r="E2961" s="126"/>
      <c r="F2961" s="126"/>
      <c r="G2961" s="126"/>
      <c r="H2961" s="126"/>
      <c r="I2961" s="126"/>
      <c r="J2961" s="126"/>
      <c r="K2961" s="126"/>
      <c r="L2961" s="126"/>
    </row>
    <row r="2962" spans="1:12" x14ac:dyDescent="0.3">
      <c r="A2962" s="126"/>
      <c r="B2962" s="126"/>
      <c r="C2962" s="126"/>
      <c r="D2962" s="126"/>
      <c r="E2962" s="126"/>
      <c r="F2962" s="126"/>
      <c r="G2962" s="126"/>
      <c r="H2962" s="126"/>
      <c r="I2962" s="126"/>
      <c r="J2962" s="126"/>
      <c r="K2962" s="126"/>
      <c r="L2962" s="126"/>
    </row>
    <row r="2963" spans="1:12" x14ac:dyDescent="0.3">
      <c r="A2963" s="126"/>
      <c r="B2963" s="126"/>
      <c r="C2963" s="126"/>
      <c r="D2963" s="126"/>
      <c r="E2963" s="126"/>
      <c r="F2963" s="126"/>
      <c r="G2963" s="126"/>
      <c r="H2963" s="126"/>
      <c r="I2963" s="126"/>
      <c r="J2963" s="126"/>
      <c r="K2963" s="126"/>
      <c r="L2963" s="126"/>
    </row>
    <row r="2964" spans="1:12" x14ac:dyDescent="0.3">
      <c r="A2964" s="126"/>
      <c r="B2964" s="126"/>
      <c r="C2964" s="126"/>
      <c r="D2964" s="126"/>
      <c r="E2964" s="126"/>
      <c r="F2964" s="126"/>
      <c r="G2964" s="126"/>
      <c r="H2964" s="126"/>
      <c r="I2964" s="126"/>
      <c r="J2964" s="126"/>
      <c r="K2964" s="126"/>
      <c r="L2964" s="126"/>
    </row>
    <row r="2965" spans="1:12" x14ac:dyDescent="0.3">
      <c r="A2965" s="126"/>
      <c r="B2965" s="126"/>
      <c r="C2965" s="126"/>
      <c r="D2965" s="126"/>
      <c r="E2965" s="126"/>
      <c r="F2965" s="126"/>
      <c r="G2965" s="126"/>
      <c r="H2965" s="126"/>
      <c r="I2965" s="126"/>
      <c r="J2965" s="126"/>
      <c r="K2965" s="126"/>
      <c r="L2965" s="126"/>
    </row>
    <row r="2966" spans="1:12" x14ac:dyDescent="0.3">
      <c r="A2966" s="126"/>
      <c r="B2966" s="126"/>
      <c r="C2966" s="126"/>
      <c r="D2966" s="126"/>
      <c r="E2966" s="126"/>
      <c r="F2966" s="126"/>
      <c r="G2966" s="126"/>
      <c r="H2966" s="126"/>
      <c r="I2966" s="126"/>
      <c r="J2966" s="126"/>
      <c r="K2966" s="126"/>
      <c r="L2966" s="126"/>
    </row>
    <row r="2967" spans="1:12" x14ac:dyDescent="0.3">
      <c r="A2967" s="126"/>
      <c r="B2967" s="126"/>
      <c r="C2967" s="126"/>
      <c r="D2967" s="126"/>
      <c r="E2967" s="126"/>
      <c r="F2967" s="126"/>
      <c r="G2967" s="126"/>
      <c r="H2967" s="126"/>
      <c r="I2967" s="126"/>
      <c r="J2967" s="126"/>
      <c r="K2967" s="126"/>
      <c r="L2967" s="126"/>
    </row>
    <row r="2968" spans="1:12" x14ac:dyDescent="0.3">
      <c r="A2968" s="126"/>
      <c r="B2968" s="126"/>
      <c r="C2968" s="126"/>
      <c r="D2968" s="126"/>
      <c r="E2968" s="126"/>
      <c r="F2968" s="126"/>
      <c r="G2968" s="126"/>
      <c r="H2968" s="126"/>
      <c r="I2968" s="126"/>
      <c r="J2968" s="126"/>
      <c r="K2968" s="126"/>
      <c r="L2968" s="126"/>
    </row>
    <row r="2969" spans="1:12" x14ac:dyDescent="0.3">
      <c r="A2969" s="126"/>
      <c r="B2969" s="126"/>
      <c r="C2969" s="126"/>
      <c r="D2969" s="126"/>
      <c r="E2969" s="126"/>
      <c r="F2969" s="126"/>
      <c r="G2969" s="126"/>
      <c r="H2969" s="126"/>
      <c r="I2969" s="126"/>
      <c r="J2969" s="126"/>
      <c r="K2969" s="126"/>
      <c r="L2969" s="126"/>
    </row>
    <row r="2970" spans="1:12" x14ac:dyDescent="0.3">
      <c r="A2970" s="126"/>
      <c r="B2970" s="126"/>
      <c r="C2970" s="126"/>
      <c r="D2970" s="126"/>
      <c r="E2970" s="126"/>
      <c r="F2970" s="126"/>
      <c r="G2970" s="126"/>
      <c r="H2970" s="126"/>
      <c r="I2970" s="126"/>
      <c r="J2970" s="126"/>
      <c r="K2970" s="126"/>
      <c r="L2970" s="126"/>
    </row>
    <row r="2971" spans="1:12" x14ac:dyDescent="0.3">
      <c r="A2971" s="126"/>
      <c r="B2971" s="126"/>
      <c r="C2971" s="126"/>
      <c r="D2971" s="126"/>
      <c r="E2971" s="126"/>
      <c r="F2971" s="126"/>
      <c r="G2971" s="126"/>
      <c r="H2971" s="126"/>
      <c r="I2971" s="126"/>
      <c r="J2971" s="126"/>
      <c r="K2971" s="126"/>
      <c r="L2971" s="126"/>
    </row>
    <row r="2972" spans="1:12" x14ac:dyDescent="0.3">
      <c r="A2972" s="126"/>
      <c r="B2972" s="126"/>
      <c r="C2972" s="126"/>
      <c r="D2972" s="126"/>
      <c r="E2972" s="126"/>
      <c r="F2972" s="126"/>
      <c r="G2972" s="126"/>
      <c r="H2972" s="126"/>
      <c r="I2972" s="126"/>
      <c r="J2972" s="126"/>
      <c r="K2972" s="126"/>
      <c r="L2972" s="126"/>
    </row>
    <row r="2973" spans="1:12" x14ac:dyDescent="0.3">
      <c r="A2973" s="126"/>
      <c r="B2973" s="126"/>
      <c r="C2973" s="126"/>
      <c r="D2973" s="126"/>
      <c r="E2973" s="126"/>
      <c r="F2973" s="126"/>
      <c r="G2973" s="126"/>
      <c r="H2973" s="126"/>
      <c r="I2973" s="126"/>
      <c r="J2973" s="126"/>
      <c r="K2973" s="126"/>
      <c r="L2973" s="126"/>
    </row>
    <row r="2974" spans="1:12" x14ac:dyDescent="0.3">
      <c r="A2974" s="126"/>
      <c r="B2974" s="126"/>
      <c r="C2974" s="126"/>
      <c r="D2974" s="126"/>
      <c r="E2974" s="126"/>
      <c r="F2974" s="126"/>
      <c r="G2974" s="126"/>
      <c r="H2974" s="126"/>
      <c r="I2974" s="126"/>
      <c r="J2974" s="126"/>
      <c r="K2974" s="126"/>
      <c r="L2974" s="126"/>
    </row>
    <row r="2975" spans="1:12" x14ac:dyDescent="0.3">
      <c r="A2975" s="126"/>
      <c r="B2975" s="126"/>
      <c r="C2975" s="126"/>
      <c r="D2975" s="126"/>
      <c r="E2975" s="126"/>
      <c r="F2975" s="126"/>
      <c r="G2975" s="126"/>
      <c r="H2975" s="126"/>
      <c r="I2975" s="126"/>
      <c r="J2975" s="126"/>
      <c r="K2975" s="126"/>
      <c r="L2975" s="126"/>
    </row>
    <row r="2976" spans="1:12" x14ac:dyDescent="0.3">
      <c r="A2976" s="126"/>
      <c r="B2976" s="126"/>
      <c r="C2976" s="126"/>
      <c r="D2976" s="126"/>
      <c r="E2976" s="126"/>
      <c r="F2976" s="126"/>
      <c r="G2976" s="126"/>
      <c r="H2976" s="126"/>
      <c r="I2976" s="126"/>
      <c r="J2976" s="126"/>
      <c r="K2976" s="126"/>
      <c r="L2976" s="126"/>
    </row>
    <row r="2977" spans="1:12" x14ac:dyDescent="0.3">
      <c r="A2977" s="126"/>
      <c r="B2977" s="126"/>
      <c r="C2977" s="126"/>
      <c r="D2977" s="126"/>
      <c r="E2977" s="126"/>
      <c r="F2977" s="126"/>
      <c r="G2977" s="126"/>
      <c r="H2977" s="126"/>
      <c r="I2977" s="126"/>
      <c r="J2977" s="126"/>
      <c r="K2977" s="126"/>
      <c r="L2977" s="126"/>
    </row>
    <row r="2978" spans="1:12" x14ac:dyDescent="0.3">
      <c r="A2978" s="126"/>
      <c r="B2978" s="126"/>
      <c r="C2978" s="126"/>
      <c r="D2978" s="126"/>
      <c r="E2978" s="126"/>
      <c r="F2978" s="126"/>
      <c r="G2978" s="126"/>
      <c r="H2978" s="126"/>
      <c r="I2978" s="126"/>
      <c r="J2978" s="126"/>
      <c r="K2978" s="126"/>
      <c r="L2978" s="126"/>
    </row>
    <row r="2979" spans="1:12" x14ac:dyDescent="0.3">
      <c r="A2979" s="126"/>
      <c r="B2979" s="126"/>
      <c r="C2979" s="126"/>
      <c r="D2979" s="126"/>
      <c r="E2979" s="126"/>
      <c r="F2979" s="126"/>
      <c r="G2979" s="126"/>
      <c r="H2979" s="126"/>
      <c r="I2979" s="126"/>
      <c r="J2979" s="126"/>
      <c r="K2979" s="126"/>
      <c r="L2979" s="126"/>
    </row>
    <row r="2980" spans="1:12" x14ac:dyDescent="0.3">
      <c r="A2980" s="126"/>
      <c r="B2980" s="126"/>
      <c r="C2980" s="126"/>
      <c r="D2980" s="126"/>
      <c r="E2980" s="126"/>
      <c r="F2980" s="126"/>
      <c r="G2980" s="126"/>
      <c r="H2980" s="126"/>
      <c r="I2980" s="126"/>
      <c r="J2980" s="126"/>
      <c r="K2980" s="126"/>
      <c r="L2980" s="126"/>
    </row>
    <row r="2981" spans="1:12" x14ac:dyDescent="0.3">
      <c r="A2981" s="126"/>
      <c r="B2981" s="126"/>
      <c r="C2981" s="126"/>
      <c r="D2981" s="126"/>
      <c r="E2981" s="126"/>
      <c r="F2981" s="126"/>
      <c r="G2981" s="126"/>
      <c r="H2981" s="126"/>
      <c r="I2981" s="126"/>
      <c r="J2981" s="126"/>
      <c r="K2981" s="126"/>
      <c r="L2981" s="126"/>
    </row>
    <row r="2982" spans="1:12" x14ac:dyDescent="0.3">
      <c r="A2982" s="126"/>
      <c r="B2982" s="126"/>
      <c r="C2982" s="126"/>
      <c r="D2982" s="126"/>
      <c r="E2982" s="126"/>
      <c r="F2982" s="126"/>
      <c r="G2982" s="126"/>
      <c r="H2982" s="126"/>
      <c r="I2982" s="126"/>
      <c r="J2982" s="126"/>
      <c r="K2982" s="126"/>
      <c r="L2982" s="126"/>
    </row>
    <row r="2983" spans="1:12" x14ac:dyDescent="0.3">
      <c r="A2983" s="126"/>
      <c r="B2983" s="126"/>
      <c r="C2983" s="126"/>
      <c r="D2983" s="126"/>
      <c r="E2983" s="126"/>
      <c r="F2983" s="126"/>
      <c r="G2983" s="126"/>
      <c r="H2983" s="126"/>
      <c r="I2983" s="126"/>
      <c r="J2983" s="126"/>
      <c r="K2983" s="126"/>
      <c r="L2983" s="126"/>
    </row>
    <row r="2984" spans="1:12" x14ac:dyDescent="0.3">
      <c r="A2984" s="126"/>
      <c r="B2984" s="126"/>
      <c r="C2984" s="126"/>
      <c r="D2984" s="126"/>
      <c r="E2984" s="126"/>
      <c r="F2984" s="126"/>
      <c r="G2984" s="126"/>
      <c r="H2984" s="126"/>
      <c r="I2984" s="126"/>
      <c r="J2984" s="126"/>
      <c r="K2984" s="126"/>
      <c r="L2984" s="126"/>
    </row>
    <row r="2985" spans="1:12" x14ac:dyDescent="0.3">
      <c r="A2985" s="126"/>
      <c r="B2985" s="126"/>
      <c r="C2985" s="126"/>
      <c r="D2985" s="126"/>
      <c r="E2985" s="126"/>
      <c r="F2985" s="126"/>
      <c r="G2985" s="126"/>
      <c r="H2985" s="126"/>
      <c r="I2985" s="126"/>
      <c r="J2985" s="126"/>
      <c r="K2985" s="126"/>
      <c r="L2985" s="126"/>
    </row>
    <row r="2986" spans="1:12" x14ac:dyDescent="0.3">
      <c r="A2986" s="126"/>
      <c r="B2986" s="126"/>
      <c r="C2986" s="126"/>
      <c r="D2986" s="126"/>
      <c r="E2986" s="126"/>
      <c r="F2986" s="126"/>
      <c r="G2986" s="126"/>
      <c r="H2986" s="126"/>
      <c r="I2986" s="126"/>
      <c r="J2986" s="126"/>
      <c r="K2986" s="126"/>
      <c r="L2986" s="126"/>
    </row>
    <row r="2987" spans="1:12" x14ac:dyDescent="0.3">
      <c r="A2987" s="126"/>
      <c r="B2987" s="126"/>
      <c r="C2987" s="126"/>
      <c r="D2987" s="126"/>
      <c r="E2987" s="126"/>
      <c r="F2987" s="126"/>
      <c r="G2987" s="126"/>
      <c r="H2987" s="126"/>
      <c r="I2987" s="126"/>
      <c r="J2987" s="126"/>
      <c r="K2987" s="126"/>
      <c r="L2987" s="126"/>
    </row>
    <row r="2988" spans="1:12" x14ac:dyDescent="0.3">
      <c r="A2988" s="126"/>
      <c r="B2988" s="126"/>
      <c r="C2988" s="126"/>
      <c r="D2988" s="126"/>
      <c r="E2988" s="126"/>
      <c r="F2988" s="126"/>
      <c r="G2988" s="126"/>
      <c r="H2988" s="126"/>
      <c r="I2988" s="126"/>
      <c r="J2988" s="126"/>
      <c r="K2988" s="126"/>
      <c r="L2988" s="126"/>
    </row>
    <row r="2989" spans="1:12" x14ac:dyDescent="0.3">
      <c r="A2989" s="126"/>
      <c r="B2989" s="126"/>
      <c r="C2989" s="126"/>
      <c r="D2989" s="126"/>
      <c r="E2989" s="126"/>
      <c r="F2989" s="126"/>
      <c r="G2989" s="126"/>
      <c r="H2989" s="126"/>
      <c r="I2989" s="126"/>
      <c r="J2989" s="126"/>
      <c r="K2989" s="126"/>
      <c r="L2989" s="126"/>
    </row>
    <row r="2990" spans="1:12" x14ac:dyDescent="0.3">
      <c r="A2990" s="126"/>
      <c r="B2990" s="126"/>
      <c r="C2990" s="126"/>
      <c r="D2990" s="126"/>
      <c r="E2990" s="126"/>
      <c r="F2990" s="126"/>
      <c r="G2990" s="126"/>
      <c r="H2990" s="126"/>
      <c r="I2990" s="126"/>
      <c r="J2990" s="126"/>
      <c r="K2990" s="126"/>
      <c r="L2990" s="126"/>
    </row>
    <row r="2991" spans="1:12" x14ac:dyDescent="0.3">
      <c r="A2991" s="126"/>
      <c r="B2991" s="126"/>
      <c r="C2991" s="126"/>
      <c r="D2991" s="126"/>
      <c r="E2991" s="126"/>
      <c r="F2991" s="126"/>
      <c r="G2991" s="126"/>
      <c r="H2991" s="126"/>
      <c r="I2991" s="126"/>
      <c r="J2991" s="126"/>
      <c r="K2991" s="126"/>
      <c r="L2991" s="126"/>
    </row>
    <row r="2992" spans="1:12" x14ac:dyDescent="0.3">
      <c r="A2992" s="126"/>
      <c r="B2992" s="126"/>
      <c r="C2992" s="126"/>
      <c r="D2992" s="126"/>
      <c r="E2992" s="126"/>
      <c r="F2992" s="126"/>
      <c r="G2992" s="126"/>
      <c r="H2992" s="126"/>
      <c r="I2992" s="126"/>
      <c r="J2992" s="126"/>
      <c r="K2992" s="126"/>
      <c r="L2992" s="126"/>
    </row>
    <row r="2993" spans="1:12" x14ac:dyDescent="0.3">
      <c r="A2993" s="126"/>
      <c r="B2993" s="126"/>
      <c r="C2993" s="126"/>
      <c r="D2993" s="126"/>
      <c r="E2993" s="126"/>
      <c r="F2993" s="126"/>
      <c r="G2993" s="126"/>
      <c r="H2993" s="126"/>
      <c r="I2993" s="126"/>
      <c r="J2993" s="126"/>
      <c r="K2993" s="126"/>
      <c r="L2993" s="126"/>
    </row>
    <row r="2994" spans="1:12" x14ac:dyDescent="0.3">
      <c r="A2994" s="126"/>
      <c r="B2994" s="126"/>
      <c r="C2994" s="126"/>
      <c r="D2994" s="126"/>
      <c r="E2994" s="126"/>
      <c r="F2994" s="126"/>
      <c r="G2994" s="126"/>
      <c r="H2994" s="126"/>
      <c r="I2994" s="126"/>
      <c r="J2994" s="126"/>
      <c r="K2994" s="126"/>
      <c r="L2994" s="126"/>
    </row>
    <row r="2995" spans="1:12" x14ac:dyDescent="0.3">
      <c r="A2995" s="126"/>
      <c r="B2995" s="126"/>
      <c r="C2995" s="126"/>
      <c r="D2995" s="126"/>
      <c r="E2995" s="126"/>
      <c r="F2995" s="126"/>
      <c r="G2995" s="126"/>
      <c r="H2995" s="126"/>
      <c r="I2995" s="126"/>
      <c r="J2995" s="126"/>
      <c r="K2995" s="126"/>
      <c r="L2995" s="126"/>
    </row>
    <row r="2996" spans="1:12" x14ac:dyDescent="0.3">
      <c r="A2996" s="126"/>
      <c r="B2996" s="126"/>
      <c r="C2996" s="126"/>
      <c r="D2996" s="126"/>
      <c r="E2996" s="126"/>
      <c r="F2996" s="126"/>
      <c r="G2996" s="126"/>
      <c r="H2996" s="126"/>
      <c r="I2996" s="126"/>
      <c r="J2996" s="126"/>
      <c r="K2996" s="126"/>
      <c r="L2996" s="126"/>
    </row>
    <row r="2997" spans="1:12" x14ac:dyDescent="0.3">
      <c r="A2997" s="126"/>
      <c r="B2997" s="126"/>
      <c r="C2997" s="126"/>
      <c r="D2997" s="126"/>
      <c r="E2997" s="126"/>
      <c r="F2997" s="126"/>
      <c r="G2997" s="126"/>
      <c r="H2997" s="126"/>
      <c r="I2997" s="126"/>
      <c r="J2997" s="126"/>
      <c r="K2997" s="126"/>
      <c r="L2997" s="126"/>
    </row>
    <row r="2998" spans="1:12" x14ac:dyDescent="0.3">
      <c r="A2998" s="126"/>
      <c r="B2998" s="126"/>
      <c r="C2998" s="126"/>
      <c r="D2998" s="126"/>
      <c r="E2998" s="126"/>
      <c r="F2998" s="126"/>
      <c r="G2998" s="126"/>
      <c r="H2998" s="126"/>
      <c r="I2998" s="126"/>
      <c r="J2998" s="126"/>
      <c r="K2998" s="126"/>
      <c r="L2998" s="126"/>
    </row>
    <row r="2999" spans="1:12" x14ac:dyDescent="0.3">
      <c r="A2999" s="126"/>
      <c r="B2999" s="126"/>
      <c r="C2999" s="126"/>
      <c r="D2999" s="126"/>
      <c r="E2999" s="126"/>
      <c r="F2999" s="126"/>
      <c r="G2999" s="126"/>
      <c r="H2999" s="126"/>
      <c r="I2999" s="126"/>
      <c r="J2999" s="126"/>
      <c r="K2999" s="126"/>
      <c r="L2999" s="126"/>
    </row>
    <row r="3000" spans="1:12" x14ac:dyDescent="0.3">
      <c r="A3000" s="126"/>
      <c r="B3000" s="126"/>
      <c r="C3000" s="126"/>
      <c r="D3000" s="126"/>
      <c r="E3000" s="126"/>
      <c r="F3000" s="126"/>
      <c r="G3000" s="126"/>
      <c r="H3000" s="126"/>
      <c r="I3000" s="126"/>
      <c r="J3000" s="126"/>
      <c r="K3000" s="126"/>
      <c r="L3000" s="126"/>
    </row>
    <row r="3001" spans="1:12" x14ac:dyDescent="0.3">
      <c r="A3001" s="126"/>
      <c r="B3001" s="126"/>
      <c r="C3001" s="126"/>
      <c r="D3001" s="126"/>
      <c r="E3001" s="126"/>
      <c r="F3001" s="126"/>
      <c r="G3001" s="126"/>
      <c r="H3001" s="126"/>
      <c r="I3001" s="126"/>
      <c r="J3001" s="126"/>
      <c r="K3001" s="126"/>
      <c r="L3001" s="126"/>
    </row>
    <row r="3002" spans="1:12" x14ac:dyDescent="0.3">
      <c r="A3002" s="126"/>
      <c r="B3002" s="126"/>
      <c r="C3002" s="126"/>
      <c r="D3002" s="126"/>
      <c r="E3002" s="126"/>
      <c r="F3002" s="126"/>
      <c r="G3002" s="126"/>
      <c r="H3002" s="126"/>
      <c r="I3002" s="126"/>
      <c r="J3002" s="126"/>
      <c r="K3002" s="126"/>
      <c r="L3002" s="126"/>
    </row>
    <row r="3003" spans="1:12" x14ac:dyDescent="0.3">
      <c r="A3003" s="126"/>
      <c r="B3003" s="126"/>
      <c r="C3003" s="126"/>
      <c r="D3003" s="126"/>
      <c r="E3003" s="126"/>
      <c r="F3003" s="126"/>
      <c r="G3003" s="126"/>
      <c r="H3003" s="126"/>
      <c r="I3003" s="126"/>
      <c r="J3003" s="126"/>
      <c r="K3003" s="126"/>
      <c r="L3003" s="126"/>
    </row>
    <row r="3004" spans="1:12" x14ac:dyDescent="0.3">
      <c r="A3004" s="126"/>
      <c r="B3004" s="126"/>
      <c r="C3004" s="126"/>
      <c r="D3004" s="126"/>
      <c r="E3004" s="126"/>
      <c r="F3004" s="126"/>
      <c r="G3004" s="126"/>
      <c r="H3004" s="126"/>
      <c r="I3004" s="126"/>
      <c r="J3004" s="126"/>
      <c r="K3004" s="126"/>
      <c r="L3004" s="126"/>
    </row>
    <row r="3005" spans="1:12" x14ac:dyDescent="0.3">
      <c r="A3005" s="126"/>
      <c r="B3005" s="126"/>
      <c r="C3005" s="126"/>
      <c r="D3005" s="126"/>
      <c r="E3005" s="126"/>
      <c r="F3005" s="126"/>
      <c r="G3005" s="126"/>
      <c r="H3005" s="126"/>
      <c r="I3005" s="126"/>
      <c r="J3005" s="126"/>
      <c r="K3005" s="126"/>
      <c r="L3005" s="126"/>
    </row>
    <row r="3006" spans="1:12" x14ac:dyDescent="0.3">
      <c r="A3006" s="126"/>
      <c r="B3006" s="126"/>
      <c r="C3006" s="126"/>
      <c r="D3006" s="126"/>
      <c r="E3006" s="126"/>
      <c r="F3006" s="126"/>
      <c r="G3006" s="126"/>
      <c r="H3006" s="126"/>
      <c r="I3006" s="126"/>
      <c r="J3006" s="126"/>
      <c r="K3006" s="126"/>
      <c r="L3006" s="126"/>
    </row>
    <row r="3007" spans="1:12" x14ac:dyDescent="0.3">
      <c r="A3007" s="126"/>
      <c r="B3007" s="126"/>
      <c r="C3007" s="126"/>
      <c r="D3007" s="126"/>
      <c r="E3007" s="126"/>
      <c r="F3007" s="126"/>
      <c r="G3007" s="126"/>
      <c r="H3007" s="126"/>
      <c r="I3007" s="126"/>
      <c r="J3007" s="126"/>
      <c r="K3007" s="126"/>
      <c r="L3007" s="126"/>
    </row>
    <row r="3008" spans="1:12" x14ac:dyDescent="0.3">
      <c r="A3008" s="126"/>
      <c r="B3008" s="126"/>
      <c r="C3008" s="126"/>
      <c r="D3008" s="126"/>
      <c r="E3008" s="126"/>
      <c r="F3008" s="126"/>
      <c r="G3008" s="126"/>
      <c r="H3008" s="126"/>
      <c r="I3008" s="126"/>
      <c r="J3008" s="126"/>
      <c r="K3008" s="126"/>
      <c r="L3008" s="126"/>
    </row>
    <row r="3009" spans="1:12" x14ac:dyDescent="0.3">
      <c r="A3009" s="126"/>
      <c r="B3009" s="126"/>
      <c r="C3009" s="126"/>
      <c r="D3009" s="126"/>
      <c r="E3009" s="126"/>
      <c r="F3009" s="126"/>
      <c r="G3009" s="126"/>
      <c r="H3009" s="126"/>
      <c r="I3009" s="126"/>
      <c r="J3009" s="126"/>
      <c r="K3009" s="126"/>
      <c r="L3009" s="126"/>
    </row>
    <row r="3010" spans="1:12" x14ac:dyDescent="0.3">
      <c r="A3010" s="126"/>
      <c r="B3010" s="126"/>
      <c r="C3010" s="126"/>
      <c r="D3010" s="126"/>
      <c r="E3010" s="126"/>
      <c r="F3010" s="126"/>
      <c r="G3010" s="126"/>
      <c r="H3010" s="126"/>
      <c r="I3010" s="126"/>
      <c r="J3010" s="126"/>
      <c r="K3010" s="126"/>
      <c r="L3010" s="126"/>
    </row>
    <row r="3011" spans="1:12" x14ac:dyDescent="0.3">
      <c r="A3011" s="126"/>
      <c r="B3011" s="126"/>
      <c r="C3011" s="126"/>
      <c r="D3011" s="126"/>
      <c r="E3011" s="126"/>
      <c r="F3011" s="126"/>
      <c r="G3011" s="126"/>
      <c r="H3011" s="126"/>
      <c r="I3011" s="126"/>
      <c r="J3011" s="126"/>
      <c r="K3011" s="126"/>
      <c r="L3011" s="126"/>
    </row>
    <row r="3012" spans="1:12" x14ac:dyDescent="0.3">
      <c r="A3012" s="126"/>
      <c r="B3012" s="126"/>
      <c r="C3012" s="126"/>
      <c r="D3012" s="126"/>
      <c r="E3012" s="126"/>
      <c r="F3012" s="126"/>
      <c r="G3012" s="126"/>
      <c r="H3012" s="126"/>
      <c r="I3012" s="126"/>
      <c r="J3012" s="126"/>
      <c r="K3012" s="126"/>
      <c r="L3012" s="126"/>
    </row>
    <row r="3013" spans="1:12" x14ac:dyDescent="0.3">
      <c r="A3013" s="126"/>
      <c r="B3013" s="126"/>
      <c r="C3013" s="126"/>
      <c r="D3013" s="126"/>
      <c r="E3013" s="126"/>
      <c r="F3013" s="126"/>
      <c r="G3013" s="126"/>
      <c r="H3013" s="126"/>
      <c r="I3013" s="126"/>
      <c r="J3013" s="126"/>
      <c r="K3013" s="126"/>
      <c r="L3013" s="126"/>
    </row>
    <row r="3014" spans="1:12" x14ac:dyDescent="0.3">
      <c r="A3014" s="126"/>
      <c r="B3014" s="126"/>
      <c r="C3014" s="126"/>
      <c r="D3014" s="126"/>
      <c r="E3014" s="126"/>
      <c r="F3014" s="126"/>
      <c r="G3014" s="126"/>
      <c r="H3014" s="126"/>
      <c r="I3014" s="126"/>
      <c r="J3014" s="126"/>
      <c r="K3014" s="126"/>
      <c r="L3014" s="126"/>
    </row>
    <row r="3015" spans="1:12" x14ac:dyDescent="0.3">
      <c r="A3015" s="126"/>
      <c r="B3015" s="126"/>
      <c r="C3015" s="126"/>
      <c r="D3015" s="126"/>
      <c r="E3015" s="126"/>
      <c r="F3015" s="126"/>
      <c r="G3015" s="126"/>
      <c r="H3015" s="126"/>
      <c r="I3015" s="126"/>
      <c r="J3015" s="126"/>
      <c r="K3015" s="126"/>
      <c r="L3015" s="126"/>
    </row>
    <row r="3016" spans="1:12" x14ac:dyDescent="0.3">
      <c r="A3016" s="126"/>
      <c r="B3016" s="126"/>
      <c r="C3016" s="126"/>
      <c r="D3016" s="126"/>
      <c r="E3016" s="126"/>
      <c r="F3016" s="126"/>
      <c r="G3016" s="126"/>
      <c r="H3016" s="126"/>
      <c r="I3016" s="126"/>
      <c r="J3016" s="126"/>
      <c r="K3016" s="126"/>
      <c r="L3016" s="126"/>
    </row>
    <row r="3017" spans="1:12" x14ac:dyDescent="0.3">
      <c r="A3017" s="126"/>
      <c r="B3017" s="126"/>
      <c r="C3017" s="126"/>
      <c r="D3017" s="126"/>
      <c r="E3017" s="126"/>
      <c r="F3017" s="126"/>
      <c r="G3017" s="126"/>
      <c r="H3017" s="126"/>
      <c r="I3017" s="126"/>
      <c r="J3017" s="126"/>
      <c r="K3017" s="126"/>
      <c r="L3017" s="126"/>
    </row>
    <row r="3018" spans="1:12" x14ac:dyDescent="0.3">
      <c r="A3018" s="126"/>
      <c r="B3018" s="126"/>
      <c r="C3018" s="126"/>
      <c r="D3018" s="126"/>
      <c r="E3018" s="126"/>
      <c r="F3018" s="126"/>
      <c r="G3018" s="126"/>
      <c r="H3018" s="126"/>
      <c r="I3018" s="126"/>
      <c r="J3018" s="126"/>
      <c r="K3018" s="126"/>
      <c r="L3018" s="126"/>
    </row>
    <row r="3019" spans="1:12" x14ac:dyDescent="0.3">
      <c r="A3019" s="126"/>
      <c r="B3019" s="126"/>
      <c r="C3019" s="126"/>
      <c r="D3019" s="126"/>
      <c r="E3019" s="126"/>
      <c r="F3019" s="126"/>
      <c r="G3019" s="126"/>
      <c r="H3019" s="126"/>
      <c r="I3019" s="126"/>
      <c r="J3019" s="126"/>
      <c r="K3019" s="126"/>
      <c r="L3019" s="126"/>
    </row>
    <row r="3020" spans="1:12" x14ac:dyDescent="0.3">
      <c r="A3020" s="126"/>
      <c r="B3020" s="126"/>
      <c r="C3020" s="126"/>
      <c r="D3020" s="126"/>
      <c r="E3020" s="126"/>
      <c r="F3020" s="126"/>
      <c r="G3020" s="126"/>
      <c r="H3020" s="126"/>
      <c r="I3020" s="126"/>
      <c r="J3020" s="126"/>
      <c r="K3020" s="126"/>
      <c r="L3020" s="126"/>
    </row>
    <row r="3021" spans="1:12" x14ac:dyDescent="0.3">
      <c r="A3021" s="126"/>
      <c r="B3021" s="126"/>
      <c r="C3021" s="126"/>
      <c r="D3021" s="126"/>
      <c r="E3021" s="126"/>
      <c r="F3021" s="126"/>
      <c r="G3021" s="126"/>
      <c r="H3021" s="126"/>
      <c r="I3021" s="126"/>
      <c r="J3021" s="126"/>
      <c r="K3021" s="126"/>
      <c r="L3021" s="126"/>
    </row>
    <row r="3022" spans="1:12" x14ac:dyDescent="0.3">
      <c r="A3022" s="126"/>
      <c r="B3022" s="126"/>
      <c r="C3022" s="126"/>
      <c r="D3022" s="126"/>
      <c r="E3022" s="126"/>
      <c r="F3022" s="126"/>
      <c r="G3022" s="126"/>
      <c r="H3022" s="126"/>
      <c r="I3022" s="126"/>
      <c r="J3022" s="126"/>
      <c r="K3022" s="126"/>
      <c r="L3022" s="126"/>
    </row>
    <row r="3023" spans="1:12" x14ac:dyDescent="0.3">
      <c r="A3023" s="126"/>
      <c r="B3023" s="126"/>
      <c r="C3023" s="126"/>
      <c r="D3023" s="126"/>
      <c r="E3023" s="126"/>
      <c r="F3023" s="126"/>
      <c r="G3023" s="126"/>
      <c r="H3023" s="126"/>
      <c r="I3023" s="126"/>
      <c r="J3023" s="126"/>
      <c r="K3023" s="126"/>
      <c r="L3023" s="126"/>
    </row>
    <row r="3024" spans="1:12" x14ac:dyDescent="0.3">
      <c r="A3024" s="126"/>
      <c r="B3024" s="126"/>
      <c r="C3024" s="126"/>
      <c r="D3024" s="126"/>
      <c r="E3024" s="126"/>
      <c r="F3024" s="126"/>
      <c r="G3024" s="126"/>
      <c r="H3024" s="126"/>
      <c r="I3024" s="126"/>
      <c r="J3024" s="126"/>
      <c r="K3024" s="126"/>
      <c r="L3024" s="126"/>
    </row>
    <row r="3025" spans="1:12" x14ac:dyDescent="0.3">
      <c r="A3025" s="126"/>
      <c r="B3025" s="126"/>
      <c r="C3025" s="126"/>
      <c r="D3025" s="126"/>
      <c r="E3025" s="126"/>
      <c r="F3025" s="126"/>
      <c r="G3025" s="126"/>
      <c r="H3025" s="126"/>
      <c r="I3025" s="126"/>
      <c r="J3025" s="126"/>
      <c r="K3025" s="126"/>
      <c r="L3025" s="126"/>
    </row>
    <row r="3026" spans="1:12" x14ac:dyDescent="0.3">
      <c r="A3026" s="126"/>
      <c r="B3026" s="126"/>
      <c r="C3026" s="126"/>
      <c r="D3026" s="126"/>
      <c r="E3026" s="126"/>
      <c r="F3026" s="126"/>
      <c r="G3026" s="126"/>
      <c r="H3026" s="126"/>
      <c r="I3026" s="126"/>
      <c r="J3026" s="126"/>
      <c r="K3026" s="126"/>
      <c r="L3026" s="126"/>
    </row>
    <row r="3027" spans="1:12" x14ac:dyDescent="0.3">
      <c r="A3027" s="126"/>
      <c r="B3027" s="126"/>
      <c r="C3027" s="126"/>
      <c r="D3027" s="126"/>
      <c r="E3027" s="126"/>
      <c r="F3027" s="126"/>
      <c r="G3027" s="126"/>
      <c r="H3027" s="126"/>
      <c r="I3027" s="126"/>
      <c r="J3027" s="126"/>
      <c r="K3027" s="126"/>
      <c r="L3027" s="126"/>
    </row>
    <row r="3028" spans="1:12" x14ac:dyDescent="0.3">
      <c r="A3028" s="126"/>
      <c r="B3028" s="126"/>
      <c r="C3028" s="126"/>
      <c r="D3028" s="126"/>
      <c r="E3028" s="126"/>
      <c r="F3028" s="126"/>
      <c r="G3028" s="126"/>
      <c r="H3028" s="126"/>
      <c r="I3028" s="126"/>
      <c r="J3028" s="126"/>
      <c r="K3028" s="126"/>
      <c r="L3028" s="126"/>
    </row>
    <row r="3029" spans="1:12" x14ac:dyDescent="0.3">
      <c r="A3029" s="126"/>
      <c r="B3029" s="126"/>
      <c r="C3029" s="126"/>
      <c r="D3029" s="126"/>
      <c r="E3029" s="126"/>
      <c r="F3029" s="126"/>
      <c r="G3029" s="126"/>
      <c r="H3029" s="126"/>
      <c r="I3029" s="126"/>
      <c r="J3029" s="126"/>
      <c r="K3029" s="126"/>
      <c r="L3029" s="126"/>
    </row>
    <row r="3030" spans="1:12" x14ac:dyDescent="0.3">
      <c r="A3030" s="126"/>
      <c r="B3030" s="126"/>
      <c r="C3030" s="126"/>
      <c r="D3030" s="126"/>
      <c r="E3030" s="126"/>
      <c r="F3030" s="126"/>
      <c r="G3030" s="126"/>
      <c r="H3030" s="126"/>
      <c r="I3030" s="126"/>
      <c r="J3030" s="126"/>
      <c r="K3030" s="126"/>
      <c r="L3030" s="126"/>
    </row>
    <row r="3031" spans="1:12" x14ac:dyDescent="0.3">
      <c r="A3031" s="126"/>
      <c r="B3031" s="126"/>
      <c r="C3031" s="126"/>
      <c r="D3031" s="126"/>
      <c r="E3031" s="126"/>
      <c r="F3031" s="126"/>
      <c r="G3031" s="126"/>
      <c r="H3031" s="126"/>
      <c r="I3031" s="126"/>
      <c r="J3031" s="126"/>
      <c r="K3031" s="126"/>
      <c r="L3031" s="126"/>
    </row>
    <row r="3032" spans="1:12" x14ac:dyDescent="0.3">
      <c r="A3032" s="126"/>
      <c r="B3032" s="126"/>
      <c r="C3032" s="126"/>
      <c r="D3032" s="126"/>
      <c r="E3032" s="126"/>
      <c r="F3032" s="126"/>
      <c r="G3032" s="126"/>
      <c r="H3032" s="126"/>
      <c r="I3032" s="126"/>
      <c r="J3032" s="126"/>
      <c r="K3032" s="126"/>
      <c r="L3032" s="126"/>
    </row>
    <row r="3033" spans="1:12" x14ac:dyDescent="0.3">
      <c r="A3033" s="126"/>
      <c r="B3033" s="126"/>
      <c r="C3033" s="126"/>
      <c r="D3033" s="126"/>
      <c r="E3033" s="126"/>
      <c r="F3033" s="126"/>
      <c r="G3033" s="126"/>
      <c r="H3033" s="126"/>
      <c r="I3033" s="126"/>
      <c r="J3033" s="126"/>
      <c r="K3033" s="126"/>
      <c r="L3033" s="126"/>
    </row>
    <row r="3034" spans="1:12" x14ac:dyDescent="0.3">
      <c r="A3034" s="126"/>
      <c r="B3034" s="126"/>
      <c r="C3034" s="126"/>
      <c r="D3034" s="126"/>
      <c r="E3034" s="126"/>
      <c r="F3034" s="126"/>
      <c r="G3034" s="126"/>
      <c r="H3034" s="126"/>
      <c r="I3034" s="126"/>
      <c r="J3034" s="126"/>
      <c r="K3034" s="126"/>
      <c r="L3034" s="126"/>
    </row>
    <row r="3035" spans="1:12" x14ac:dyDescent="0.3">
      <c r="A3035" s="126"/>
      <c r="B3035" s="126"/>
      <c r="C3035" s="126"/>
      <c r="D3035" s="126"/>
      <c r="E3035" s="126"/>
      <c r="F3035" s="126"/>
      <c r="G3035" s="126"/>
      <c r="H3035" s="126"/>
      <c r="I3035" s="126"/>
      <c r="J3035" s="126"/>
      <c r="K3035" s="126"/>
      <c r="L3035" s="126"/>
    </row>
    <row r="3036" spans="1:12" x14ac:dyDescent="0.3">
      <c r="A3036" s="126"/>
      <c r="B3036" s="126"/>
      <c r="C3036" s="126"/>
      <c r="D3036" s="126"/>
      <c r="E3036" s="126"/>
      <c r="F3036" s="126"/>
      <c r="G3036" s="126"/>
      <c r="H3036" s="126"/>
      <c r="I3036" s="126"/>
      <c r="J3036" s="126"/>
      <c r="K3036" s="126"/>
      <c r="L3036" s="126"/>
    </row>
    <row r="3037" spans="1:12" x14ac:dyDescent="0.3">
      <c r="A3037" s="126"/>
      <c r="B3037" s="126"/>
      <c r="C3037" s="126"/>
      <c r="D3037" s="126"/>
      <c r="E3037" s="126"/>
      <c r="F3037" s="126"/>
      <c r="G3037" s="126"/>
      <c r="H3037" s="126"/>
      <c r="I3037" s="126"/>
      <c r="J3037" s="126"/>
      <c r="K3037" s="126"/>
      <c r="L3037" s="126"/>
    </row>
    <row r="3038" spans="1:12" x14ac:dyDescent="0.3">
      <c r="A3038" s="126"/>
      <c r="B3038" s="126"/>
      <c r="C3038" s="126"/>
      <c r="D3038" s="126"/>
      <c r="E3038" s="126"/>
      <c r="F3038" s="126"/>
      <c r="G3038" s="126"/>
      <c r="H3038" s="126"/>
      <c r="I3038" s="126"/>
      <c r="J3038" s="126"/>
      <c r="K3038" s="126"/>
      <c r="L3038" s="126"/>
    </row>
    <row r="3039" spans="1:12" x14ac:dyDescent="0.3">
      <c r="A3039" s="126"/>
      <c r="B3039" s="126"/>
      <c r="C3039" s="126"/>
      <c r="D3039" s="126"/>
      <c r="E3039" s="126"/>
      <c r="F3039" s="126"/>
      <c r="G3039" s="126"/>
      <c r="H3039" s="126"/>
      <c r="I3039" s="126"/>
      <c r="J3039" s="126"/>
      <c r="K3039" s="126"/>
      <c r="L3039" s="126"/>
    </row>
    <row r="3040" spans="1:12" x14ac:dyDescent="0.3">
      <c r="A3040" s="126"/>
      <c r="B3040" s="126"/>
      <c r="C3040" s="126"/>
      <c r="D3040" s="126"/>
      <c r="E3040" s="126"/>
      <c r="F3040" s="126"/>
      <c r="G3040" s="126"/>
      <c r="H3040" s="126"/>
      <c r="I3040" s="126"/>
      <c r="J3040" s="126"/>
      <c r="K3040" s="126"/>
      <c r="L3040" s="126"/>
    </row>
    <row r="3041" spans="1:12" x14ac:dyDescent="0.3">
      <c r="A3041" s="126"/>
      <c r="B3041" s="126"/>
      <c r="C3041" s="126"/>
      <c r="D3041" s="126"/>
      <c r="E3041" s="126"/>
      <c r="F3041" s="126"/>
      <c r="G3041" s="126"/>
      <c r="H3041" s="126"/>
      <c r="I3041" s="126"/>
      <c r="J3041" s="126"/>
      <c r="K3041" s="126"/>
      <c r="L3041" s="126"/>
    </row>
    <row r="3042" spans="1:12" x14ac:dyDescent="0.3">
      <c r="A3042" s="126"/>
      <c r="B3042" s="126"/>
      <c r="C3042" s="126"/>
      <c r="D3042" s="126"/>
      <c r="E3042" s="126"/>
      <c r="F3042" s="126"/>
      <c r="G3042" s="126"/>
      <c r="H3042" s="126"/>
      <c r="I3042" s="126"/>
      <c r="J3042" s="126"/>
      <c r="K3042" s="126"/>
      <c r="L3042" s="126"/>
    </row>
    <row r="3043" spans="1:12" x14ac:dyDescent="0.3">
      <c r="A3043" s="126"/>
      <c r="B3043" s="126"/>
      <c r="C3043" s="126"/>
      <c r="D3043" s="126"/>
      <c r="E3043" s="126"/>
      <c r="F3043" s="126"/>
      <c r="G3043" s="126"/>
      <c r="H3043" s="126"/>
      <c r="I3043" s="126"/>
      <c r="J3043" s="126"/>
      <c r="K3043" s="126"/>
      <c r="L3043" s="126"/>
    </row>
    <row r="3044" spans="1:12" x14ac:dyDescent="0.3">
      <c r="A3044" s="126"/>
      <c r="B3044" s="126"/>
      <c r="C3044" s="126"/>
      <c r="D3044" s="126"/>
      <c r="E3044" s="126"/>
      <c r="F3044" s="126"/>
      <c r="G3044" s="126"/>
      <c r="H3044" s="126"/>
      <c r="I3044" s="126"/>
      <c r="J3044" s="126"/>
      <c r="K3044" s="126"/>
      <c r="L3044" s="126"/>
    </row>
    <row r="3045" spans="1:12" x14ac:dyDescent="0.3">
      <c r="A3045" s="126"/>
      <c r="B3045" s="126"/>
      <c r="C3045" s="126"/>
      <c r="D3045" s="126"/>
      <c r="E3045" s="126"/>
      <c r="F3045" s="126"/>
      <c r="G3045" s="126"/>
      <c r="H3045" s="126"/>
      <c r="I3045" s="126"/>
      <c r="J3045" s="126"/>
      <c r="K3045" s="126"/>
      <c r="L3045" s="126"/>
    </row>
    <row r="3046" spans="1:12" x14ac:dyDescent="0.3">
      <c r="A3046" s="126"/>
      <c r="B3046" s="126"/>
      <c r="C3046" s="126"/>
      <c r="D3046" s="126"/>
      <c r="E3046" s="126"/>
      <c r="F3046" s="126"/>
      <c r="G3046" s="126"/>
      <c r="H3046" s="126"/>
      <c r="I3046" s="126"/>
      <c r="J3046" s="126"/>
      <c r="K3046" s="126"/>
      <c r="L3046" s="126"/>
    </row>
    <row r="3047" spans="1:12" x14ac:dyDescent="0.3">
      <c r="A3047" s="126"/>
      <c r="B3047" s="126"/>
      <c r="C3047" s="126"/>
      <c r="D3047" s="126"/>
      <c r="E3047" s="126"/>
      <c r="F3047" s="126"/>
      <c r="G3047" s="126"/>
      <c r="H3047" s="126"/>
      <c r="I3047" s="126"/>
      <c r="J3047" s="126"/>
      <c r="K3047" s="126"/>
      <c r="L3047" s="126"/>
    </row>
    <row r="3048" spans="1:12" x14ac:dyDescent="0.3">
      <c r="A3048" s="126"/>
      <c r="B3048" s="126"/>
      <c r="C3048" s="126"/>
      <c r="D3048" s="126"/>
      <c r="E3048" s="126"/>
      <c r="F3048" s="126"/>
      <c r="G3048" s="126"/>
      <c r="H3048" s="126"/>
      <c r="I3048" s="126"/>
      <c r="J3048" s="126"/>
      <c r="K3048" s="126"/>
      <c r="L3048" s="126"/>
    </row>
    <row r="3049" spans="1:12" x14ac:dyDescent="0.3">
      <c r="A3049" s="126"/>
      <c r="B3049" s="126"/>
      <c r="C3049" s="126"/>
      <c r="D3049" s="126"/>
      <c r="E3049" s="126"/>
      <c r="F3049" s="126"/>
      <c r="G3049" s="126"/>
      <c r="H3049" s="126"/>
      <c r="I3049" s="126"/>
      <c r="J3049" s="126"/>
      <c r="K3049" s="126"/>
      <c r="L3049" s="126"/>
    </row>
    <row r="3050" spans="1:12" x14ac:dyDescent="0.3">
      <c r="A3050" s="126"/>
      <c r="B3050" s="126"/>
      <c r="C3050" s="126"/>
      <c r="D3050" s="126"/>
      <c r="E3050" s="126"/>
      <c r="F3050" s="126"/>
      <c r="G3050" s="126"/>
      <c r="H3050" s="126"/>
      <c r="I3050" s="126"/>
      <c r="J3050" s="126"/>
      <c r="K3050" s="126"/>
      <c r="L3050" s="126"/>
    </row>
    <row r="3051" spans="1:12" x14ac:dyDescent="0.3">
      <c r="A3051" s="126"/>
      <c r="B3051" s="126"/>
      <c r="C3051" s="126"/>
      <c r="D3051" s="126"/>
      <c r="E3051" s="126"/>
      <c r="F3051" s="126"/>
      <c r="G3051" s="126"/>
      <c r="H3051" s="126"/>
      <c r="I3051" s="126"/>
      <c r="J3051" s="126"/>
      <c r="K3051" s="126"/>
      <c r="L3051" s="126"/>
    </row>
    <row r="3052" spans="1:12" x14ac:dyDescent="0.3">
      <c r="A3052" s="126"/>
      <c r="B3052" s="126"/>
      <c r="C3052" s="126"/>
      <c r="D3052" s="126"/>
      <c r="E3052" s="126"/>
      <c r="F3052" s="126"/>
      <c r="G3052" s="126"/>
      <c r="H3052" s="126"/>
      <c r="I3052" s="126"/>
      <c r="J3052" s="126"/>
      <c r="K3052" s="126"/>
      <c r="L3052" s="126"/>
    </row>
    <row r="3053" spans="1:12" x14ac:dyDescent="0.3">
      <c r="A3053" s="126"/>
      <c r="B3053" s="126"/>
      <c r="C3053" s="126"/>
      <c r="D3053" s="126"/>
      <c r="E3053" s="126"/>
      <c r="F3053" s="126"/>
      <c r="G3053" s="126"/>
      <c r="H3053" s="126"/>
      <c r="I3053" s="126"/>
      <c r="J3053" s="126"/>
      <c r="K3053" s="126"/>
      <c r="L3053" s="126"/>
    </row>
    <row r="3054" spans="1:12" x14ac:dyDescent="0.3">
      <c r="A3054" s="126"/>
      <c r="B3054" s="126"/>
      <c r="C3054" s="126"/>
      <c r="D3054" s="126"/>
      <c r="E3054" s="126"/>
      <c r="F3054" s="126"/>
      <c r="G3054" s="126"/>
      <c r="H3054" s="126"/>
      <c r="I3054" s="126"/>
      <c r="J3054" s="126"/>
      <c r="K3054" s="126"/>
      <c r="L3054" s="126"/>
    </row>
    <row r="3055" spans="1:12" x14ac:dyDescent="0.3">
      <c r="A3055" s="126"/>
      <c r="B3055" s="126"/>
      <c r="C3055" s="126"/>
      <c r="D3055" s="126"/>
      <c r="E3055" s="126"/>
      <c r="F3055" s="126"/>
      <c r="G3055" s="126"/>
      <c r="H3055" s="126"/>
      <c r="I3055" s="126"/>
      <c r="J3055" s="126"/>
      <c r="K3055" s="126"/>
      <c r="L3055" s="126"/>
    </row>
    <row r="3056" spans="1:12" x14ac:dyDescent="0.3">
      <c r="A3056" s="126"/>
      <c r="B3056" s="126"/>
      <c r="C3056" s="126"/>
      <c r="D3056" s="126"/>
      <c r="E3056" s="126"/>
      <c r="F3056" s="126"/>
      <c r="G3056" s="126"/>
      <c r="H3056" s="126"/>
      <c r="I3056" s="126"/>
      <c r="J3056" s="126"/>
      <c r="K3056" s="126"/>
      <c r="L3056" s="126"/>
    </row>
    <row r="3057" spans="1:12" x14ac:dyDescent="0.3">
      <c r="A3057" s="126"/>
      <c r="B3057" s="126"/>
      <c r="C3057" s="126"/>
      <c r="D3057" s="126"/>
      <c r="E3057" s="126"/>
      <c r="F3057" s="126"/>
      <c r="G3057" s="126"/>
      <c r="H3057" s="126"/>
      <c r="I3057" s="126"/>
      <c r="J3057" s="126"/>
      <c r="K3057" s="126"/>
      <c r="L3057" s="126"/>
    </row>
    <row r="3058" spans="1:12" x14ac:dyDescent="0.3">
      <c r="A3058" s="126"/>
      <c r="B3058" s="126"/>
      <c r="C3058" s="126"/>
      <c r="D3058" s="126"/>
      <c r="E3058" s="126"/>
      <c r="F3058" s="126"/>
      <c r="G3058" s="126"/>
      <c r="H3058" s="126"/>
      <c r="I3058" s="126"/>
      <c r="J3058" s="126"/>
      <c r="K3058" s="126"/>
      <c r="L3058" s="126"/>
    </row>
    <row r="3059" spans="1:12" x14ac:dyDescent="0.3">
      <c r="A3059" s="126"/>
      <c r="B3059" s="126"/>
      <c r="C3059" s="126"/>
      <c r="D3059" s="126"/>
      <c r="E3059" s="126"/>
      <c r="F3059" s="126"/>
      <c r="G3059" s="126"/>
      <c r="H3059" s="126"/>
      <c r="I3059" s="126"/>
      <c r="J3059" s="126"/>
      <c r="K3059" s="126"/>
      <c r="L3059" s="126"/>
    </row>
    <row r="3060" spans="1:12" x14ac:dyDescent="0.3">
      <c r="A3060" s="126"/>
      <c r="B3060" s="126"/>
      <c r="C3060" s="126"/>
      <c r="D3060" s="126"/>
      <c r="E3060" s="126"/>
      <c r="F3060" s="126"/>
      <c r="G3060" s="126"/>
      <c r="H3060" s="126"/>
      <c r="I3060" s="126"/>
      <c r="J3060" s="126"/>
      <c r="K3060" s="126"/>
      <c r="L3060" s="126"/>
    </row>
    <row r="3061" spans="1:12" x14ac:dyDescent="0.3">
      <c r="A3061" s="126"/>
      <c r="B3061" s="126"/>
      <c r="C3061" s="126"/>
      <c r="D3061" s="126"/>
      <c r="E3061" s="126"/>
      <c r="F3061" s="126"/>
      <c r="G3061" s="126"/>
      <c r="H3061" s="126"/>
      <c r="I3061" s="126"/>
      <c r="J3061" s="126"/>
      <c r="K3061" s="126"/>
      <c r="L3061" s="126"/>
    </row>
    <row r="3062" spans="1:12" x14ac:dyDescent="0.3">
      <c r="A3062" s="126"/>
      <c r="B3062" s="126"/>
      <c r="C3062" s="126"/>
      <c r="D3062" s="126"/>
      <c r="E3062" s="126"/>
      <c r="F3062" s="126"/>
      <c r="G3062" s="126"/>
      <c r="H3062" s="126"/>
      <c r="I3062" s="126"/>
      <c r="J3062" s="126"/>
      <c r="K3062" s="126"/>
      <c r="L3062" s="126"/>
    </row>
    <row r="3063" spans="1:12" x14ac:dyDescent="0.3">
      <c r="A3063" s="126"/>
      <c r="B3063" s="126"/>
      <c r="C3063" s="126"/>
      <c r="D3063" s="126"/>
      <c r="E3063" s="126"/>
      <c r="F3063" s="126"/>
      <c r="G3063" s="126"/>
      <c r="H3063" s="126"/>
      <c r="I3063" s="126"/>
      <c r="J3063" s="126"/>
      <c r="K3063" s="126"/>
      <c r="L3063" s="126"/>
    </row>
    <row r="3064" spans="1:12" x14ac:dyDescent="0.3">
      <c r="A3064" s="126"/>
      <c r="B3064" s="126"/>
      <c r="C3064" s="126"/>
      <c r="D3064" s="126"/>
      <c r="E3064" s="126"/>
      <c r="F3064" s="126"/>
      <c r="G3064" s="126"/>
      <c r="H3064" s="126"/>
      <c r="I3064" s="126"/>
      <c r="J3064" s="126"/>
      <c r="K3064" s="126"/>
      <c r="L3064" s="126"/>
    </row>
    <row r="3065" spans="1:12" x14ac:dyDescent="0.3">
      <c r="A3065" s="126"/>
      <c r="B3065" s="126"/>
      <c r="C3065" s="126"/>
      <c r="D3065" s="126"/>
      <c r="E3065" s="126"/>
      <c r="F3065" s="126"/>
      <c r="G3065" s="126"/>
      <c r="H3065" s="126"/>
      <c r="I3065" s="126"/>
      <c r="J3065" s="126"/>
      <c r="K3065" s="126"/>
      <c r="L3065" s="126"/>
    </row>
    <row r="3066" spans="1:12" x14ac:dyDescent="0.3">
      <c r="A3066" s="126"/>
      <c r="B3066" s="126"/>
      <c r="C3066" s="126"/>
      <c r="D3066" s="126"/>
      <c r="E3066" s="126"/>
      <c r="F3066" s="126"/>
      <c r="G3066" s="126"/>
      <c r="H3066" s="126"/>
      <c r="I3066" s="126"/>
      <c r="J3066" s="126"/>
      <c r="K3066" s="126"/>
      <c r="L3066" s="126"/>
    </row>
    <row r="3067" spans="1:12" x14ac:dyDescent="0.3">
      <c r="A3067" s="126"/>
      <c r="B3067" s="126"/>
      <c r="C3067" s="126"/>
      <c r="D3067" s="126"/>
      <c r="E3067" s="126"/>
      <c r="F3067" s="126"/>
      <c r="G3067" s="126"/>
      <c r="H3067" s="126"/>
      <c r="I3067" s="126"/>
      <c r="J3067" s="126"/>
      <c r="K3067" s="126"/>
      <c r="L3067" s="126"/>
    </row>
    <row r="3068" spans="1:12" x14ac:dyDescent="0.3">
      <c r="A3068" s="126"/>
      <c r="B3068" s="126"/>
      <c r="C3068" s="126"/>
      <c r="D3068" s="126"/>
      <c r="E3068" s="126"/>
      <c r="F3068" s="126"/>
      <c r="G3068" s="126"/>
      <c r="H3068" s="126"/>
      <c r="I3068" s="126"/>
      <c r="J3068" s="126"/>
      <c r="K3068" s="126"/>
      <c r="L3068" s="126"/>
    </row>
    <row r="3069" spans="1:12" x14ac:dyDescent="0.3">
      <c r="A3069" s="126"/>
      <c r="B3069" s="126"/>
      <c r="C3069" s="126"/>
      <c r="D3069" s="126"/>
      <c r="E3069" s="126"/>
      <c r="F3069" s="126"/>
      <c r="G3069" s="126"/>
      <c r="H3069" s="126"/>
      <c r="I3069" s="126"/>
      <c r="J3069" s="126"/>
      <c r="K3069" s="126"/>
      <c r="L3069" s="126"/>
    </row>
    <row r="3070" spans="1:12" x14ac:dyDescent="0.3">
      <c r="A3070" s="126"/>
      <c r="B3070" s="126"/>
      <c r="C3070" s="126"/>
      <c r="D3070" s="126"/>
      <c r="E3070" s="126"/>
      <c r="F3070" s="126"/>
      <c r="G3070" s="126"/>
      <c r="H3070" s="126"/>
      <c r="I3070" s="126"/>
      <c r="J3070" s="126"/>
      <c r="K3070" s="126"/>
      <c r="L3070" s="126"/>
    </row>
    <row r="3071" spans="1:12" x14ac:dyDescent="0.3">
      <c r="A3071" s="126"/>
      <c r="B3071" s="126"/>
      <c r="C3071" s="126"/>
      <c r="D3071" s="126"/>
      <c r="E3071" s="126"/>
      <c r="F3071" s="126"/>
      <c r="G3071" s="126"/>
      <c r="H3071" s="126"/>
      <c r="I3071" s="126"/>
      <c r="J3071" s="126"/>
      <c r="K3071" s="126"/>
      <c r="L3071" s="126"/>
    </row>
    <row r="3072" spans="1:12" x14ac:dyDescent="0.3">
      <c r="A3072" s="126"/>
      <c r="B3072" s="126"/>
      <c r="C3072" s="126"/>
      <c r="D3072" s="126"/>
      <c r="E3072" s="126"/>
      <c r="F3072" s="126"/>
      <c r="G3072" s="126"/>
      <c r="H3072" s="126"/>
      <c r="I3072" s="126"/>
      <c r="J3072" s="126"/>
      <c r="K3072" s="126"/>
      <c r="L3072" s="126"/>
    </row>
    <row r="3073" spans="1:12" x14ac:dyDescent="0.3">
      <c r="A3073" s="126"/>
      <c r="B3073" s="126"/>
      <c r="C3073" s="126"/>
      <c r="D3073" s="126"/>
      <c r="E3073" s="126"/>
      <c r="F3073" s="126"/>
      <c r="G3073" s="126"/>
      <c r="H3073" s="126"/>
      <c r="I3073" s="126"/>
      <c r="J3073" s="126"/>
      <c r="K3073" s="126"/>
      <c r="L3073" s="126"/>
    </row>
    <row r="3074" spans="1:12" x14ac:dyDescent="0.3">
      <c r="A3074" s="126"/>
      <c r="B3074" s="126"/>
      <c r="C3074" s="126"/>
      <c r="D3074" s="126"/>
      <c r="E3074" s="126"/>
      <c r="F3074" s="126"/>
      <c r="G3074" s="126"/>
      <c r="H3074" s="126"/>
      <c r="I3074" s="126"/>
      <c r="J3074" s="126"/>
      <c r="K3074" s="126"/>
      <c r="L3074" s="126"/>
    </row>
    <row r="3075" spans="1:12" x14ac:dyDescent="0.3">
      <c r="A3075" s="126"/>
      <c r="B3075" s="126"/>
      <c r="C3075" s="126"/>
      <c r="D3075" s="126"/>
      <c r="E3075" s="126"/>
      <c r="F3075" s="126"/>
      <c r="G3075" s="126"/>
      <c r="H3075" s="126"/>
      <c r="I3075" s="126"/>
      <c r="J3075" s="126"/>
      <c r="K3075" s="126"/>
      <c r="L3075" s="126"/>
    </row>
    <row r="3076" spans="1:12" x14ac:dyDescent="0.3">
      <c r="A3076" s="126"/>
      <c r="B3076" s="126"/>
      <c r="C3076" s="126"/>
      <c r="D3076" s="126"/>
      <c r="E3076" s="126"/>
      <c r="F3076" s="126"/>
      <c r="G3076" s="126"/>
      <c r="H3076" s="126"/>
      <c r="I3076" s="126"/>
      <c r="J3076" s="126"/>
      <c r="K3076" s="126"/>
      <c r="L3076" s="126"/>
    </row>
    <row r="3077" spans="1:12" x14ac:dyDescent="0.3">
      <c r="A3077" s="126"/>
      <c r="B3077" s="126"/>
      <c r="C3077" s="126"/>
      <c r="D3077" s="126"/>
      <c r="E3077" s="126"/>
      <c r="F3077" s="126"/>
      <c r="G3077" s="126"/>
      <c r="H3077" s="126"/>
      <c r="I3077" s="126"/>
      <c r="J3077" s="126"/>
      <c r="K3077" s="126"/>
      <c r="L3077" s="126"/>
    </row>
    <row r="3078" spans="1:12" x14ac:dyDescent="0.3">
      <c r="A3078" s="126"/>
      <c r="B3078" s="126"/>
      <c r="C3078" s="126"/>
      <c r="D3078" s="126"/>
      <c r="E3078" s="126"/>
      <c r="F3078" s="126"/>
      <c r="G3078" s="126"/>
      <c r="H3078" s="126"/>
      <c r="I3078" s="126"/>
      <c r="J3078" s="126"/>
      <c r="K3078" s="126"/>
      <c r="L3078" s="126"/>
    </row>
    <row r="3079" spans="1:12" x14ac:dyDescent="0.3">
      <c r="A3079" s="126"/>
      <c r="B3079" s="126"/>
      <c r="C3079" s="126"/>
      <c r="D3079" s="126"/>
      <c r="E3079" s="126"/>
      <c r="F3079" s="126"/>
      <c r="G3079" s="126"/>
      <c r="H3079" s="126"/>
      <c r="I3079" s="126"/>
      <c r="J3079" s="126"/>
      <c r="K3079" s="126"/>
      <c r="L3079" s="126"/>
    </row>
    <row r="3080" spans="1:12" x14ac:dyDescent="0.3">
      <c r="A3080" s="126"/>
      <c r="B3080" s="126"/>
      <c r="C3080" s="126"/>
      <c r="D3080" s="126"/>
      <c r="E3080" s="126"/>
      <c r="F3080" s="126"/>
      <c r="G3080" s="126"/>
      <c r="H3080" s="126"/>
      <c r="I3080" s="126"/>
      <c r="J3080" s="126"/>
      <c r="K3080" s="126"/>
      <c r="L3080" s="126"/>
    </row>
    <row r="3081" spans="1:12" x14ac:dyDescent="0.3">
      <c r="A3081" s="126"/>
      <c r="B3081" s="126"/>
      <c r="C3081" s="126"/>
      <c r="D3081" s="126"/>
      <c r="E3081" s="126"/>
      <c r="F3081" s="126"/>
      <c r="G3081" s="126"/>
      <c r="H3081" s="126"/>
      <c r="I3081" s="126"/>
      <c r="J3081" s="126"/>
      <c r="K3081" s="126"/>
      <c r="L3081" s="126"/>
    </row>
    <row r="3082" spans="1:12" x14ac:dyDescent="0.3">
      <c r="A3082" s="126"/>
      <c r="B3082" s="126"/>
      <c r="C3082" s="126"/>
      <c r="D3082" s="126"/>
      <c r="E3082" s="126"/>
      <c r="F3082" s="126"/>
      <c r="G3082" s="126"/>
      <c r="H3082" s="126"/>
      <c r="I3082" s="126"/>
      <c r="J3082" s="126"/>
      <c r="K3082" s="126"/>
      <c r="L3082" s="126"/>
    </row>
    <row r="3083" spans="1:12" x14ac:dyDescent="0.3">
      <c r="A3083" s="126"/>
      <c r="B3083" s="126"/>
      <c r="C3083" s="126"/>
      <c r="D3083" s="126"/>
      <c r="E3083" s="126"/>
      <c r="F3083" s="126"/>
      <c r="G3083" s="126"/>
      <c r="H3083" s="126"/>
      <c r="I3083" s="126"/>
      <c r="J3083" s="126"/>
      <c r="K3083" s="126"/>
      <c r="L3083" s="126"/>
    </row>
    <row r="3084" spans="1:12" x14ac:dyDescent="0.3">
      <c r="A3084" s="126"/>
      <c r="B3084" s="126"/>
      <c r="C3084" s="126"/>
      <c r="D3084" s="126"/>
      <c r="E3084" s="126"/>
      <c r="F3084" s="126"/>
      <c r="G3084" s="126"/>
      <c r="H3084" s="126"/>
      <c r="I3084" s="126"/>
      <c r="J3084" s="126"/>
      <c r="K3084" s="126"/>
      <c r="L3084" s="126"/>
    </row>
    <row r="3085" spans="1:12" x14ac:dyDescent="0.3">
      <c r="A3085" s="126"/>
      <c r="B3085" s="126"/>
      <c r="C3085" s="126"/>
      <c r="D3085" s="126"/>
      <c r="E3085" s="126"/>
      <c r="F3085" s="126"/>
      <c r="G3085" s="126"/>
      <c r="H3085" s="126"/>
      <c r="I3085" s="126"/>
      <c r="J3085" s="126"/>
      <c r="K3085" s="126"/>
      <c r="L3085" s="126"/>
    </row>
    <row r="3086" spans="1:12" x14ac:dyDescent="0.3">
      <c r="A3086" s="126"/>
      <c r="B3086" s="126"/>
      <c r="C3086" s="126"/>
      <c r="D3086" s="126"/>
      <c r="E3086" s="126"/>
      <c r="F3086" s="126"/>
      <c r="G3086" s="126"/>
      <c r="H3086" s="126"/>
      <c r="I3086" s="126"/>
      <c r="J3086" s="126"/>
      <c r="K3086" s="126"/>
      <c r="L3086" s="126"/>
    </row>
    <row r="3087" spans="1:12" x14ac:dyDescent="0.3">
      <c r="A3087" s="126"/>
      <c r="B3087" s="126"/>
      <c r="C3087" s="126"/>
      <c r="D3087" s="126"/>
      <c r="E3087" s="126"/>
      <c r="F3087" s="126"/>
      <c r="G3087" s="126"/>
      <c r="H3087" s="126"/>
      <c r="I3087" s="126"/>
      <c r="J3087" s="126"/>
      <c r="K3087" s="126"/>
      <c r="L3087" s="126"/>
    </row>
    <row r="3088" spans="1:12" x14ac:dyDescent="0.3">
      <c r="A3088" s="126"/>
      <c r="B3088" s="126"/>
      <c r="C3088" s="126"/>
      <c r="D3088" s="126"/>
      <c r="E3088" s="126"/>
      <c r="F3088" s="126"/>
      <c r="G3088" s="126"/>
      <c r="H3088" s="126"/>
      <c r="I3088" s="126"/>
      <c r="J3088" s="126"/>
      <c r="K3088" s="126"/>
      <c r="L3088" s="126"/>
    </row>
    <row r="3089" spans="1:12" x14ac:dyDescent="0.3">
      <c r="A3089" s="126"/>
      <c r="B3089" s="126"/>
      <c r="C3089" s="126"/>
      <c r="D3089" s="126"/>
      <c r="E3089" s="126"/>
      <c r="F3089" s="126"/>
      <c r="G3089" s="126"/>
      <c r="H3089" s="126"/>
      <c r="I3089" s="126"/>
      <c r="J3089" s="126"/>
      <c r="K3089" s="126"/>
      <c r="L3089" s="126"/>
    </row>
    <row r="3090" spans="1:12" x14ac:dyDescent="0.3">
      <c r="A3090" s="126"/>
      <c r="B3090" s="126"/>
      <c r="C3090" s="126"/>
      <c r="D3090" s="126"/>
      <c r="E3090" s="126"/>
      <c r="F3090" s="126"/>
      <c r="G3090" s="126"/>
      <c r="H3090" s="126"/>
      <c r="I3090" s="126"/>
      <c r="J3090" s="126"/>
      <c r="K3090" s="126"/>
      <c r="L3090" s="126"/>
    </row>
    <row r="3091" spans="1:12" x14ac:dyDescent="0.3">
      <c r="A3091" s="126"/>
      <c r="B3091" s="126"/>
      <c r="C3091" s="126"/>
      <c r="D3091" s="126"/>
      <c r="E3091" s="126"/>
      <c r="F3091" s="126"/>
      <c r="G3091" s="126"/>
      <c r="H3091" s="126"/>
      <c r="I3091" s="126"/>
      <c r="J3091" s="126"/>
      <c r="K3091" s="126"/>
      <c r="L3091" s="126"/>
    </row>
    <row r="3092" spans="1:12" x14ac:dyDescent="0.3">
      <c r="A3092" s="126"/>
      <c r="B3092" s="126"/>
      <c r="C3092" s="126"/>
      <c r="D3092" s="126"/>
      <c r="E3092" s="126"/>
      <c r="F3092" s="126"/>
      <c r="G3092" s="126"/>
      <c r="H3092" s="126"/>
      <c r="I3092" s="126"/>
      <c r="J3092" s="126"/>
      <c r="K3092" s="126"/>
      <c r="L3092" s="126"/>
    </row>
    <row r="3093" spans="1:12" x14ac:dyDescent="0.3">
      <c r="A3093" s="126"/>
      <c r="B3093" s="126"/>
      <c r="C3093" s="126"/>
      <c r="D3093" s="126"/>
      <c r="E3093" s="126"/>
      <c r="F3093" s="126"/>
      <c r="G3093" s="126"/>
      <c r="H3093" s="126"/>
      <c r="I3093" s="126"/>
      <c r="J3093" s="126"/>
      <c r="K3093" s="126"/>
      <c r="L3093" s="126"/>
    </row>
    <row r="3094" spans="1:12" x14ac:dyDescent="0.3">
      <c r="A3094" s="126"/>
      <c r="B3094" s="126"/>
      <c r="C3094" s="126"/>
      <c r="D3094" s="126"/>
      <c r="E3094" s="126"/>
      <c r="F3094" s="126"/>
      <c r="G3094" s="126"/>
      <c r="H3094" s="126"/>
      <c r="I3094" s="126"/>
      <c r="J3094" s="126"/>
      <c r="K3094" s="126"/>
      <c r="L3094" s="126"/>
    </row>
    <row r="3095" spans="1:12" x14ac:dyDescent="0.3">
      <c r="A3095" s="126"/>
      <c r="B3095" s="126"/>
      <c r="C3095" s="126"/>
      <c r="D3095" s="126"/>
      <c r="E3095" s="126"/>
      <c r="F3095" s="126"/>
      <c r="G3095" s="126"/>
      <c r="H3095" s="126"/>
      <c r="I3095" s="126"/>
      <c r="J3095" s="126"/>
      <c r="K3095" s="126"/>
      <c r="L3095" s="126"/>
    </row>
    <row r="3096" spans="1:12" x14ac:dyDescent="0.3">
      <c r="A3096" s="126"/>
      <c r="B3096" s="126"/>
      <c r="C3096" s="126"/>
      <c r="D3096" s="126"/>
      <c r="E3096" s="126"/>
      <c r="F3096" s="126"/>
      <c r="G3096" s="126"/>
      <c r="H3096" s="126"/>
      <c r="I3096" s="126"/>
      <c r="J3096" s="126"/>
      <c r="K3096" s="126"/>
      <c r="L3096" s="126"/>
    </row>
    <row r="3097" spans="1:12" x14ac:dyDescent="0.3">
      <c r="A3097" s="126"/>
      <c r="B3097" s="126"/>
      <c r="C3097" s="126"/>
      <c r="D3097" s="126"/>
      <c r="E3097" s="126"/>
      <c r="F3097" s="126"/>
      <c r="G3097" s="126"/>
      <c r="H3097" s="126"/>
      <c r="I3097" s="126"/>
      <c r="J3097" s="126"/>
      <c r="K3097" s="126"/>
      <c r="L3097" s="126"/>
    </row>
    <row r="3098" spans="1:12" x14ac:dyDescent="0.3">
      <c r="A3098" s="126"/>
      <c r="B3098" s="126"/>
      <c r="C3098" s="126"/>
      <c r="D3098" s="126"/>
      <c r="E3098" s="126"/>
      <c r="F3098" s="126"/>
      <c r="G3098" s="126"/>
      <c r="H3098" s="126"/>
      <c r="I3098" s="126"/>
      <c r="J3098" s="126"/>
      <c r="K3098" s="126"/>
      <c r="L3098" s="126"/>
    </row>
    <row r="3099" spans="1:12" x14ac:dyDescent="0.3">
      <c r="A3099" s="126"/>
      <c r="B3099" s="126"/>
      <c r="C3099" s="126"/>
      <c r="D3099" s="126"/>
      <c r="E3099" s="126"/>
      <c r="F3099" s="126"/>
      <c r="G3099" s="126"/>
      <c r="H3099" s="126"/>
      <c r="I3099" s="126"/>
      <c r="J3099" s="126"/>
      <c r="K3099" s="126"/>
      <c r="L3099" s="126"/>
    </row>
    <row r="3100" spans="1:12" x14ac:dyDescent="0.3">
      <c r="A3100" s="126"/>
      <c r="B3100" s="126"/>
      <c r="C3100" s="126"/>
      <c r="D3100" s="126"/>
      <c r="E3100" s="126"/>
      <c r="F3100" s="126"/>
      <c r="G3100" s="126"/>
      <c r="H3100" s="126"/>
      <c r="I3100" s="126"/>
      <c r="J3100" s="126"/>
      <c r="K3100" s="126"/>
      <c r="L3100" s="126"/>
    </row>
    <row r="3101" spans="1:12" x14ac:dyDescent="0.3">
      <c r="A3101" s="126"/>
      <c r="B3101" s="126"/>
      <c r="C3101" s="126"/>
      <c r="D3101" s="126"/>
      <c r="E3101" s="126"/>
      <c r="F3101" s="126"/>
      <c r="G3101" s="126"/>
      <c r="H3101" s="126"/>
      <c r="I3101" s="126"/>
      <c r="J3101" s="126"/>
      <c r="K3101" s="126"/>
      <c r="L3101" s="126"/>
    </row>
    <row r="3102" spans="1:12" x14ac:dyDescent="0.3">
      <c r="A3102" s="126"/>
      <c r="B3102" s="126"/>
      <c r="C3102" s="126"/>
      <c r="D3102" s="126"/>
      <c r="E3102" s="126"/>
      <c r="F3102" s="126"/>
      <c r="G3102" s="126"/>
      <c r="H3102" s="126"/>
      <c r="I3102" s="126"/>
      <c r="J3102" s="126"/>
      <c r="K3102" s="126"/>
      <c r="L3102" s="126"/>
    </row>
    <row r="3103" spans="1:12" x14ac:dyDescent="0.3">
      <c r="A3103" s="126"/>
      <c r="B3103" s="126"/>
      <c r="C3103" s="126"/>
      <c r="D3103" s="126"/>
      <c r="E3103" s="126"/>
      <c r="F3103" s="126"/>
      <c r="G3103" s="126"/>
      <c r="H3103" s="126"/>
      <c r="I3103" s="126"/>
      <c r="J3103" s="126"/>
      <c r="K3103" s="126"/>
      <c r="L3103" s="126"/>
    </row>
    <row r="3104" spans="1:12" x14ac:dyDescent="0.3">
      <c r="A3104" s="126"/>
      <c r="B3104" s="126"/>
      <c r="C3104" s="126"/>
      <c r="D3104" s="126"/>
      <c r="E3104" s="126"/>
      <c r="F3104" s="126"/>
      <c r="G3104" s="126"/>
      <c r="H3104" s="126"/>
      <c r="I3104" s="126"/>
      <c r="J3104" s="126"/>
      <c r="K3104" s="126"/>
      <c r="L3104" s="126"/>
    </row>
    <row r="3105" spans="1:12" x14ac:dyDescent="0.3">
      <c r="A3105" s="126"/>
      <c r="B3105" s="126"/>
      <c r="C3105" s="126"/>
      <c r="D3105" s="126"/>
      <c r="E3105" s="126"/>
      <c r="F3105" s="126"/>
      <c r="G3105" s="126"/>
      <c r="H3105" s="126"/>
      <c r="I3105" s="126"/>
      <c r="J3105" s="126"/>
      <c r="K3105" s="126"/>
      <c r="L3105" s="126"/>
    </row>
    <row r="3106" spans="1:12" x14ac:dyDescent="0.3">
      <c r="A3106" s="126"/>
      <c r="B3106" s="126"/>
      <c r="C3106" s="126"/>
      <c r="D3106" s="126"/>
      <c r="E3106" s="126"/>
      <c r="F3106" s="126"/>
      <c r="G3106" s="126"/>
      <c r="H3106" s="126"/>
      <c r="I3106" s="126"/>
      <c r="J3106" s="126"/>
      <c r="K3106" s="126"/>
      <c r="L3106" s="126"/>
    </row>
    <row r="3107" spans="1:12" x14ac:dyDescent="0.3">
      <c r="A3107" s="126"/>
      <c r="B3107" s="126"/>
      <c r="C3107" s="126"/>
      <c r="D3107" s="126"/>
      <c r="E3107" s="126"/>
      <c r="F3107" s="126"/>
      <c r="G3107" s="126"/>
      <c r="H3107" s="126"/>
      <c r="I3107" s="126"/>
      <c r="J3107" s="126"/>
      <c r="K3107" s="126"/>
      <c r="L3107" s="126"/>
    </row>
    <row r="3108" spans="1:12" x14ac:dyDescent="0.3">
      <c r="A3108" s="126"/>
      <c r="B3108" s="126"/>
      <c r="C3108" s="126"/>
      <c r="D3108" s="126"/>
      <c r="E3108" s="126"/>
      <c r="F3108" s="126"/>
      <c r="G3108" s="126"/>
      <c r="H3108" s="126"/>
      <c r="I3108" s="126"/>
      <c r="J3108" s="126"/>
      <c r="K3108" s="126"/>
      <c r="L3108" s="126"/>
    </row>
    <row r="3109" spans="1:12" x14ac:dyDescent="0.3">
      <c r="A3109" s="126"/>
      <c r="B3109" s="126"/>
      <c r="C3109" s="126"/>
      <c r="D3109" s="126"/>
      <c r="E3109" s="126"/>
      <c r="F3109" s="126"/>
      <c r="G3109" s="126"/>
      <c r="H3109" s="126"/>
      <c r="I3109" s="126"/>
      <c r="J3109" s="126"/>
      <c r="K3109" s="126"/>
      <c r="L3109" s="126"/>
    </row>
    <row r="3110" spans="1:12" x14ac:dyDescent="0.3">
      <c r="A3110" s="126"/>
      <c r="B3110" s="126"/>
      <c r="C3110" s="126"/>
      <c r="D3110" s="126"/>
      <c r="E3110" s="126"/>
      <c r="F3110" s="126"/>
      <c r="G3110" s="126"/>
      <c r="H3110" s="126"/>
      <c r="I3110" s="126"/>
      <c r="J3110" s="126"/>
      <c r="K3110" s="126"/>
      <c r="L3110" s="126"/>
    </row>
    <row r="3111" spans="1:12" x14ac:dyDescent="0.3">
      <c r="A3111" s="126"/>
      <c r="B3111" s="126"/>
      <c r="C3111" s="126"/>
      <c r="D3111" s="126"/>
      <c r="E3111" s="126"/>
      <c r="F3111" s="126"/>
      <c r="G3111" s="126"/>
      <c r="H3111" s="126"/>
      <c r="I3111" s="126"/>
      <c r="J3111" s="126"/>
      <c r="K3111" s="126"/>
      <c r="L3111" s="126"/>
    </row>
    <row r="3112" spans="1:12" x14ac:dyDescent="0.3">
      <c r="A3112" s="126"/>
      <c r="B3112" s="126"/>
      <c r="C3112" s="126"/>
      <c r="D3112" s="126"/>
      <c r="E3112" s="126"/>
      <c r="F3112" s="126"/>
      <c r="G3112" s="126"/>
      <c r="H3112" s="126"/>
      <c r="I3112" s="126"/>
      <c r="J3112" s="126"/>
      <c r="K3112" s="126"/>
      <c r="L3112" s="126"/>
    </row>
    <row r="3113" spans="1:12" x14ac:dyDescent="0.3">
      <c r="A3113" s="126"/>
      <c r="B3113" s="126"/>
      <c r="C3113" s="126"/>
      <c r="D3113" s="126"/>
      <c r="E3113" s="126"/>
      <c r="F3113" s="126"/>
      <c r="G3113" s="126"/>
      <c r="H3113" s="126"/>
      <c r="I3113" s="126"/>
      <c r="J3113" s="126"/>
      <c r="K3113" s="126"/>
      <c r="L3113" s="126"/>
    </row>
    <row r="3114" spans="1:12" x14ac:dyDescent="0.3">
      <c r="A3114" s="126"/>
      <c r="B3114" s="126"/>
      <c r="C3114" s="126"/>
      <c r="D3114" s="126"/>
      <c r="E3114" s="126"/>
      <c r="F3114" s="126"/>
      <c r="G3114" s="126"/>
      <c r="H3114" s="126"/>
      <c r="I3114" s="126"/>
      <c r="J3114" s="126"/>
      <c r="K3114" s="126"/>
      <c r="L3114" s="126"/>
    </row>
    <row r="3115" spans="1:12" x14ac:dyDescent="0.3">
      <c r="A3115" s="126"/>
      <c r="B3115" s="126"/>
      <c r="C3115" s="126"/>
      <c r="D3115" s="126"/>
      <c r="E3115" s="126"/>
      <c r="F3115" s="126"/>
      <c r="G3115" s="126"/>
      <c r="H3115" s="126"/>
      <c r="I3115" s="126"/>
      <c r="J3115" s="126"/>
      <c r="K3115" s="126"/>
      <c r="L3115" s="126"/>
    </row>
    <row r="3116" spans="1:12" x14ac:dyDescent="0.3">
      <c r="A3116" s="126"/>
      <c r="B3116" s="126"/>
      <c r="C3116" s="126"/>
      <c r="D3116" s="126"/>
      <c r="E3116" s="126"/>
      <c r="F3116" s="126"/>
      <c r="G3116" s="126"/>
      <c r="H3116" s="126"/>
      <c r="I3116" s="126"/>
      <c r="J3116" s="126"/>
      <c r="K3116" s="126"/>
      <c r="L3116" s="126"/>
    </row>
    <row r="3117" spans="1:12" x14ac:dyDescent="0.3">
      <c r="A3117" s="126"/>
      <c r="B3117" s="126"/>
      <c r="C3117" s="126"/>
      <c r="D3117" s="126"/>
      <c r="E3117" s="126"/>
      <c r="F3117" s="126"/>
      <c r="G3117" s="126"/>
      <c r="H3117" s="126"/>
      <c r="I3117" s="126"/>
      <c r="J3117" s="126"/>
      <c r="K3117" s="126"/>
      <c r="L3117" s="126"/>
    </row>
    <row r="3118" spans="1:12" x14ac:dyDescent="0.3">
      <c r="A3118" s="126"/>
      <c r="B3118" s="126"/>
      <c r="C3118" s="126"/>
      <c r="D3118" s="126"/>
      <c r="E3118" s="126"/>
      <c r="F3118" s="126"/>
      <c r="G3118" s="126"/>
      <c r="H3118" s="126"/>
      <c r="I3118" s="126"/>
      <c r="J3118" s="126"/>
      <c r="K3118" s="126"/>
      <c r="L3118" s="126"/>
    </row>
    <row r="3119" spans="1:12" x14ac:dyDescent="0.3">
      <c r="A3119" s="126"/>
      <c r="B3119" s="126"/>
      <c r="C3119" s="126"/>
      <c r="D3119" s="126"/>
      <c r="E3119" s="126"/>
      <c r="F3119" s="126"/>
      <c r="G3119" s="126"/>
      <c r="H3119" s="126"/>
      <c r="I3119" s="126"/>
      <c r="J3119" s="126"/>
      <c r="K3119" s="126"/>
      <c r="L3119" s="126"/>
    </row>
    <row r="3120" spans="1:12" x14ac:dyDescent="0.3">
      <c r="A3120" s="126"/>
      <c r="B3120" s="126"/>
      <c r="C3120" s="126"/>
      <c r="D3120" s="126"/>
      <c r="E3120" s="126"/>
      <c r="F3120" s="126"/>
      <c r="G3120" s="126"/>
      <c r="H3120" s="126"/>
      <c r="I3120" s="126"/>
      <c r="J3120" s="126"/>
      <c r="K3120" s="126"/>
      <c r="L3120" s="126"/>
    </row>
    <row r="3121" spans="1:12" x14ac:dyDescent="0.3">
      <c r="A3121" s="126"/>
      <c r="B3121" s="126"/>
      <c r="C3121" s="126"/>
      <c r="D3121" s="126"/>
      <c r="E3121" s="126"/>
      <c r="F3121" s="126"/>
      <c r="G3121" s="126"/>
      <c r="H3121" s="126"/>
      <c r="I3121" s="126"/>
      <c r="J3121" s="126"/>
      <c r="K3121" s="126"/>
      <c r="L3121" s="126"/>
    </row>
    <row r="3122" spans="1:12" x14ac:dyDescent="0.3">
      <c r="A3122" s="126"/>
      <c r="B3122" s="126"/>
      <c r="C3122" s="126"/>
      <c r="D3122" s="126"/>
      <c r="E3122" s="126"/>
      <c r="F3122" s="126"/>
      <c r="G3122" s="126"/>
      <c r="H3122" s="126"/>
      <c r="I3122" s="126"/>
      <c r="J3122" s="126"/>
      <c r="K3122" s="126"/>
      <c r="L3122" s="126"/>
    </row>
    <row r="3123" spans="1:12" x14ac:dyDescent="0.3">
      <c r="A3123" s="126"/>
      <c r="B3123" s="126"/>
      <c r="C3123" s="126"/>
      <c r="D3123" s="126"/>
      <c r="E3123" s="126"/>
      <c r="F3123" s="126"/>
      <c r="G3123" s="126"/>
      <c r="H3123" s="126"/>
      <c r="I3123" s="126"/>
      <c r="J3123" s="126"/>
      <c r="K3123" s="126"/>
      <c r="L3123" s="126"/>
    </row>
    <row r="3124" spans="1:12" x14ac:dyDescent="0.3">
      <c r="A3124" s="126"/>
      <c r="B3124" s="126"/>
      <c r="C3124" s="126"/>
      <c r="D3124" s="126"/>
      <c r="E3124" s="126"/>
      <c r="F3124" s="126"/>
      <c r="G3124" s="126"/>
      <c r="H3124" s="126"/>
      <c r="I3124" s="126"/>
      <c r="J3124" s="126"/>
      <c r="K3124" s="126"/>
      <c r="L3124" s="126"/>
    </row>
    <row r="3125" spans="1:12" x14ac:dyDescent="0.3">
      <c r="A3125" s="126"/>
      <c r="B3125" s="126"/>
      <c r="C3125" s="126"/>
      <c r="D3125" s="126"/>
      <c r="E3125" s="126"/>
      <c r="F3125" s="126"/>
      <c r="G3125" s="126"/>
      <c r="H3125" s="126"/>
      <c r="I3125" s="126"/>
      <c r="J3125" s="126"/>
      <c r="K3125" s="126"/>
      <c r="L3125" s="126"/>
    </row>
    <row r="3126" spans="1:12" x14ac:dyDescent="0.3">
      <c r="A3126" s="126"/>
      <c r="B3126" s="126"/>
      <c r="C3126" s="126"/>
      <c r="D3126" s="126"/>
      <c r="E3126" s="126"/>
      <c r="F3126" s="126"/>
      <c r="G3126" s="126"/>
      <c r="H3126" s="126"/>
      <c r="I3126" s="126"/>
      <c r="J3126" s="126"/>
      <c r="K3126" s="126"/>
      <c r="L3126" s="126"/>
    </row>
    <row r="3127" spans="1:12" x14ac:dyDescent="0.3">
      <c r="A3127" s="126"/>
      <c r="B3127" s="126"/>
      <c r="C3127" s="126"/>
      <c r="D3127" s="126"/>
      <c r="E3127" s="126"/>
      <c r="F3127" s="126"/>
      <c r="G3127" s="126"/>
      <c r="H3127" s="126"/>
      <c r="I3127" s="126"/>
      <c r="J3127" s="126"/>
      <c r="K3127" s="126"/>
      <c r="L3127" s="126"/>
    </row>
    <row r="3128" spans="1:12" x14ac:dyDescent="0.3">
      <c r="A3128" s="126"/>
      <c r="B3128" s="126"/>
      <c r="C3128" s="126"/>
      <c r="D3128" s="126"/>
      <c r="E3128" s="126"/>
      <c r="F3128" s="126"/>
      <c r="G3128" s="126"/>
      <c r="H3128" s="126"/>
      <c r="I3128" s="126"/>
      <c r="J3128" s="126"/>
      <c r="K3128" s="126"/>
      <c r="L3128" s="126"/>
    </row>
    <row r="3129" spans="1:12" x14ac:dyDescent="0.3">
      <c r="A3129" s="126"/>
      <c r="B3129" s="126"/>
      <c r="C3129" s="126"/>
      <c r="D3129" s="126"/>
      <c r="E3129" s="126"/>
      <c r="F3129" s="126"/>
      <c r="G3129" s="126"/>
      <c r="H3129" s="126"/>
      <c r="I3129" s="126"/>
      <c r="J3129" s="126"/>
      <c r="K3129" s="126"/>
      <c r="L3129" s="126"/>
    </row>
    <row r="3130" spans="1:12" x14ac:dyDescent="0.3">
      <c r="A3130" s="126"/>
      <c r="B3130" s="126"/>
      <c r="C3130" s="126"/>
      <c r="D3130" s="126"/>
      <c r="E3130" s="126"/>
      <c r="F3130" s="126"/>
      <c r="G3130" s="126"/>
      <c r="H3130" s="126"/>
      <c r="I3130" s="126"/>
      <c r="J3130" s="126"/>
      <c r="K3130" s="126"/>
      <c r="L3130" s="126"/>
    </row>
    <row r="3131" spans="1:12" x14ac:dyDescent="0.3">
      <c r="A3131" s="126"/>
      <c r="B3131" s="126"/>
      <c r="C3131" s="126"/>
      <c r="D3131" s="126"/>
      <c r="E3131" s="126"/>
      <c r="F3131" s="126"/>
      <c r="G3131" s="126"/>
      <c r="H3131" s="126"/>
      <c r="I3131" s="126"/>
      <c r="J3131" s="126"/>
      <c r="K3131" s="126"/>
      <c r="L3131" s="126"/>
    </row>
    <row r="3132" spans="1:12" x14ac:dyDescent="0.3">
      <c r="A3132" s="126"/>
      <c r="B3132" s="126"/>
      <c r="C3132" s="126"/>
      <c r="D3132" s="126"/>
      <c r="E3132" s="126"/>
      <c r="F3132" s="126"/>
      <c r="G3132" s="126"/>
      <c r="H3132" s="126"/>
      <c r="I3132" s="126"/>
      <c r="J3132" s="126"/>
      <c r="K3132" s="126"/>
      <c r="L3132" s="126"/>
    </row>
    <row r="3133" spans="1:12" x14ac:dyDescent="0.3">
      <c r="A3133" s="126"/>
      <c r="B3133" s="126"/>
      <c r="C3133" s="126"/>
      <c r="D3133" s="126"/>
      <c r="E3133" s="126"/>
      <c r="F3133" s="126"/>
      <c r="G3133" s="126"/>
      <c r="H3133" s="126"/>
      <c r="I3133" s="126"/>
      <c r="J3133" s="126"/>
      <c r="K3133" s="126"/>
      <c r="L3133" s="126"/>
    </row>
    <row r="3134" spans="1:12" x14ac:dyDescent="0.3">
      <c r="A3134" s="126"/>
      <c r="B3134" s="126"/>
      <c r="C3134" s="126"/>
      <c r="D3134" s="126"/>
      <c r="E3134" s="126"/>
      <c r="F3134" s="126"/>
      <c r="G3134" s="126"/>
      <c r="H3134" s="126"/>
      <c r="I3134" s="126"/>
      <c r="J3134" s="126"/>
      <c r="K3134" s="126"/>
      <c r="L3134" s="126"/>
    </row>
    <row r="3135" spans="1:12" x14ac:dyDescent="0.3">
      <c r="A3135" s="126"/>
      <c r="B3135" s="126"/>
      <c r="C3135" s="126"/>
      <c r="D3135" s="126"/>
      <c r="E3135" s="126"/>
      <c r="F3135" s="126"/>
      <c r="G3135" s="126"/>
      <c r="H3135" s="126"/>
      <c r="I3135" s="126"/>
      <c r="J3135" s="126"/>
      <c r="K3135" s="126"/>
      <c r="L3135" s="126"/>
    </row>
    <row r="3136" spans="1:12" x14ac:dyDescent="0.3">
      <c r="A3136" s="126"/>
      <c r="B3136" s="126"/>
      <c r="C3136" s="126"/>
      <c r="D3136" s="126"/>
      <c r="E3136" s="126"/>
      <c r="F3136" s="126"/>
      <c r="G3136" s="126"/>
      <c r="H3136" s="126"/>
      <c r="I3136" s="126"/>
      <c r="J3136" s="126"/>
      <c r="K3136" s="126"/>
      <c r="L3136" s="126"/>
    </row>
    <row r="3137" spans="1:12" x14ac:dyDescent="0.3">
      <c r="A3137" s="126"/>
      <c r="B3137" s="126"/>
      <c r="C3137" s="126"/>
      <c r="D3137" s="126"/>
      <c r="E3137" s="126"/>
      <c r="F3137" s="126"/>
      <c r="G3137" s="126"/>
      <c r="H3137" s="126"/>
      <c r="I3137" s="126"/>
      <c r="J3137" s="126"/>
      <c r="K3137" s="126"/>
      <c r="L3137" s="126"/>
    </row>
    <row r="3138" spans="1:12" x14ac:dyDescent="0.3">
      <c r="A3138" s="126"/>
      <c r="B3138" s="126"/>
      <c r="C3138" s="126"/>
      <c r="D3138" s="126"/>
      <c r="E3138" s="126"/>
      <c r="F3138" s="126"/>
      <c r="G3138" s="126"/>
      <c r="H3138" s="126"/>
      <c r="I3138" s="126"/>
      <c r="J3138" s="126"/>
      <c r="K3138" s="126"/>
      <c r="L3138" s="126"/>
    </row>
    <row r="3139" spans="1:12" x14ac:dyDescent="0.3">
      <c r="A3139" s="126"/>
      <c r="B3139" s="126"/>
      <c r="C3139" s="126"/>
      <c r="D3139" s="126"/>
      <c r="E3139" s="126"/>
      <c r="F3139" s="126"/>
      <c r="G3139" s="126"/>
      <c r="H3139" s="126"/>
      <c r="I3139" s="126"/>
      <c r="J3139" s="126"/>
      <c r="K3139" s="126"/>
      <c r="L3139" s="126"/>
    </row>
    <row r="3140" spans="1:12" x14ac:dyDescent="0.3">
      <c r="A3140" s="126"/>
      <c r="B3140" s="126"/>
      <c r="C3140" s="126"/>
      <c r="D3140" s="126"/>
      <c r="E3140" s="126"/>
      <c r="F3140" s="126"/>
      <c r="G3140" s="126"/>
      <c r="H3140" s="126"/>
      <c r="I3140" s="126"/>
      <c r="J3140" s="126"/>
      <c r="K3140" s="126"/>
      <c r="L3140" s="126"/>
    </row>
    <row r="3141" spans="1:12" x14ac:dyDescent="0.3">
      <c r="A3141" s="126"/>
      <c r="B3141" s="126"/>
      <c r="C3141" s="126"/>
      <c r="D3141" s="126"/>
      <c r="E3141" s="126"/>
      <c r="F3141" s="126"/>
      <c r="G3141" s="126"/>
      <c r="H3141" s="126"/>
      <c r="I3141" s="126"/>
      <c r="J3141" s="126"/>
      <c r="K3141" s="126"/>
      <c r="L3141" s="126"/>
    </row>
    <row r="3142" spans="1:12" x14ac:dyDescent="0.3">
      <c r="A3142" s="126"/>
      <c r="B3142" s="126"/>
      <c r="C3142" s="126"/>
      <c r="D3142" s="126"/>
      <c r="E3142" s="126"/>
      <c r="F3142" s="126"/>
      <c r="G3142" s="126"/>
      <c r="H3142" s="126"/>
      <c r="I3142" s="126"/>
      <c r="J3142" s="126"/>
      <c r="K3142" s="126"/>
      <c r="L3142" s="126"/>
    </row>
    <row r="3143" spans="1:12" x14ac:dyDescent="0.3">
      <c r="A3143" s="126"/>
      <c r="B3143" s="126"/>
      <c r="C3143" s="126"/>
      <c r="D3143" s="126"/>
      <c r="E3143" s="126"/>
      <c r="F3143" s="126"/>
      <c r="G3143" s="126"/>
      <c r="H3143" s="126"/>
      <c r="I3143" s="126"/>
      <c r="J3143" s="126"/>
      <c r="K3143" s="126"/>
      <c r="L3143" s="126"/>
    </row>
    <row r="3144" spans="1:12" x14ac:dyDescent="0.3">
      <c r="A3144" s="126"/>
      <c r="B3144" s="126"/>
      <c r="C3144" s="126"/>
      <c r="D3144" s="126"/>
      <c r="E3144" s="126"/>
      <c r="F3144" s="126"/>
      <c r="G3144" s="126"/>
      <c r="H3144" s="126"/>
      <c r="I3144" s="126"/>
      <c r="J3144" s="126"/>
      <c r="K3144" s="126"/>
      <c r="L3144" s="126"/>
    </row>
    <row r="3145" spans="1:12" x14ac:dyDescent="0.3">
      <c r="A3145" s="126"/>
      <c r="B3145" s="126"/>
      <c r="C3145" s="126"/>
      <c r="D3145" s="126"/>
      <c r="E3145" s="126"/>
      <c r="F3145" s="126"/>
      <c r="G3145" s="126"/>
      <c r="H3145" s="126"/>
      <c r="I3145" s="126"/>
      <c r="J3145" s="126"/>
      <c r="K3145" s="126"/>
      <c r="L3145" s="126"/>
    </row>
    <row r="3146" spans="1:12" x14ac:dyDescent="0.3">
      <c r="A3146" s="126"/>
      <c r="B3146" s="126"/>
      <c r="C3146" s="126"/>
      <c r="D3146" s="126"/>
      <c r="E3146" s="126"/>
      <c r="F3146" s="126"/>
      <c r="G3146" s="126"/>
      <c r="H3146" s="126"/>
      <c r="I3146" s="126"/>
      <c r="J3146" s="126"/>
      <c r="K3146" s="126"/>
      <c r="L3146" s="126"/>
    </row>
    <row r="3147" spans="1:12" x14ac:dyDescent="0.3">
      <c r="A3147" s="126"/>
      <c r="B3147" s="126"/>
      <c r="C3147" s="126"/>
      <c r="D3147" s="126"/>
      <c r="E3147" s="126"/>
      <c r="F3147" s="126"/>
      <c r="G3147" s="126"/>
      <c r="H3147" s="126"/>
      <c r="I3147" s="126"/>
      <c r="J3147" s="126"/>
      <c r="K3147" s="126"/>
      <c r="L3147" s="126"/>
    </row>
    <row r="3148" spans="1:12" x14ac:dyDescent="0.3">
      <c r="A3148" s="126"/>
      <c r="B3148" s="126"/>
      <c r="C3148" s="126"/>
      <c r="D3148" s="126"/>
      <c r="E3148" s="126"/>
      <c r="F3148" s="126"/>
      <c r="G3148" s="126"/>
      <c r="H3148" s="126"/>
      <c r="I3148" s="126"/>
      <c r="J3148" s="126"/>
      <c r="K3148" s="126"/>
      <c r="L3148" s="126"/>
    </row>
    <row r="3149" spans="1:12" x14ac:dyDescent="0.3">
      <c r="A3149" s="126"/>
      <c r="B3149" s="126"/>
      <c r="C3149" s="126"/>
      <c r="D3149" s="126"/>
      <c r="E3149" s="126"/>
      <c r="F3149" s="126"/>
      <c r="G3149" s="126"/>
      <c r="H3149" s="126"/>
      <c r="I3149" s="126"/>
      <c r="J3149" s="126"/>
      <c r="K3149" s="126"/>
      <c r="L3149" s="126"/>
    </row>
    <row r="3150" spans="1:12" x14ac:dyDescent="0.3">
      <c r="A3150" s="126"/>
      <c r="B3150" s="126"/>
      <c r="C3150" s="126"/>
      <c r="D3150" s="126"/>
      <c r="E3150" s="126"/>
      <c r="F3150" s="126"/>
      <c r="G3150" s="126"/>
      <c r="H3150" s="126"/>
      <c r="I3150" s="126"/>
      <c r="J3150" s="126"/>
      <c r="K3150" s="126"/>
      <c r="L3150" s="126"/>
    </row>
    <row r="3151" spans="1:12" x14ac:dyDescent="0.3">
      <c r="A3151" s="126"/>
      <c r="B3151" s="126"/>
      <c r="C3151" s="126"/>
      <c r="D3151" s="126"/>
      <c r="E3151" s="126"/>
      <c r="F3151" s="126"/>
      <c r="G3151" s="126"/>
      <c r="H3151" s="126"/>
      <c r="I3151" s="126"/>
      <c r="J3151" s="126"/>
      <c r="K3151" s="126"/>
      <c r="L3151" s="126"/>
    </row>
    <row r="3152" spans="1:12" x14ac:dyDescent="0.3">
      <c r="A3152" s="126"/>
      <c r="B3152" s="126"/>
      <c r="C3152" s="126"/>
      <c r="D3152" s="126"/>
      <c r="E3152" s="126"/>
      <c r="F3152" s="126"/>
      <c r="G3152" s="126"/>
      <c r="H3152" s="126"/>
      <c r="I3152" s="126"/>
      <c r="J3152" s="126"/>
      <c r="K3152" s="126"/>
      <c r="L3152" s="126"/>
    </row>
    <row r="3153" spans="1:12" x14ac:dyDescent="0.3">
      <c r="A3153" s="126"/>
      <c r="B3153" s="126"/>
      <c r="C3153" s="126"/>
      <c r="D3153" s="126"/>
      <c r="E3153" s="126"/>
      <c r="F3153" s="126"/>
      <c r="G3153" s="126"/>
      <c r="H3153" s="126"/>
      <c r="I3153" s="126"/>
      <c r="J3153" s="126"/>
      <c r="K3153" s="126"/>
      <c r="L3153" s="126"/>
    </row>
    <row r="3154" spans="1:12" x14ac:dyDescent="0.3">
      <c r="A3154" s="126"/>
      <c r="B3154" s="126"/>
      <c r="C3154" s="126"/>
      <c r="D3154" s="126"/>
      <c r="E3154" s="126"/>
      <c r="F3154" s="126"/>
      <c r="G3154" s="126"/>
      <c r="H3154" s="126"/>
      <c r="I3154" s="126"/>
      <c r="J3154" s="126"/>
      <c r="K3154" s="126"/>
      <c r="L3154" s="126"/>
    </row>
    <row r="3155" spans="1:12" x14ac:dyDescent="0.3">
      <c r="A3155" s="126"/>
      <c r="B3155" s="126"/>
      <c r="C3155" s="126"/>
      <c r="D3155" s="126"/>
      <c r="E3155" s="126"/>
      <c r="F3155" s="126"/>
      <c r="G3155" s="126"/>
      <c r="H3155" s="126"/>
      <c r="I3155" s="126"/>
      <c r="J3155" s="126"/>
      <c r="K3155" s="126"/>
      <c r="L3155" s="126"/>
    </row>
    <row r="3156" spans="1:12" x14ac:dyDescent="0.3">
      <c r="A3156" s="126"/>
      <c r="B3156" s="126"/>
      <c r="C3156" s="126"/>
      <c r="D3156" s="126"/>
      <c r="E3156" s="126"/>
      <c r="F3156" s="126"/>
      <c r="G3156" s="126"/>
      <c r="H3156" s="126"/>
      <c r="I3156" s="126"/>
      <c r="J3156" s="126"/>
      <c r="K3156" s="126"/>
      <c r="L3156" s="126"/>
    </row>
    <row r="3157" spans="1:12" x14ac:dyDescent="0.3">
      <c r="A3157" s="126"/>
      <c r="B3157" s="126"/>
      <c r="C3157" s="126"/>
      <c r="D3157" s="126"/>
      <c r="E3157" s="126"/>
      <c r="F3157" s="126"/>
      <c r="G3157" s="126"/>
      <c r="H3157" s="126"/>
      <c r="I3157" s="126"/>
      <c r="J3157" s="126"/>
      <c r="K3157" s="126"/>
      <c r="L3157" s="126"/>
    </row>
    <row r="3158" spans="1:12" x14ac:dyDescent="0.3">
      <c r="A3158" s="126"/>
      <c r="B3158" s="126"/>
      <c r="C3158" s="126"/>
      <c r="D3158" s="126"/>
      <c r="E3158" s="126"/>
      <c r="F3158" s="126"/>
      <c r="G3158" s="126"/>
      <c r="H3158" s="126"/>
      <c r="I3158" s="126"/>
      <c r="J3158" s="126"/>
      <c r="K3158" s="126"/>
      <c r="L3158" s="126"/>
    </row>
    <row r="3159" spans="1:12" x14ac:dyDescent="0.3">
      <c r="A3159" s="126"/>
      <c r="B3159" s="126"/>
      <c r="C3159" s="126"/>
      <c r="D3159" s="126"/>
      <c r="E3159" s="126"/>
      <c r="F3159" s="126"/>
      <c r="G3159" s="126"/>
      <c r="H3159" s="126"/>
      <c r="I3159" s="126"/>
      <c r="J3159" s="126"/>
      <c r="K3159" s="126"/>
      <c r="L3159" s="126"/>
    </row>
    <row r="3160" spans="1:12" x14ac:dyDescent="0.3">
      <c r="A3160" s="126"/>
      <c r="B3160" s="126"/>
      <c r="C3160" s="126"/>
      <c r="D3160" s="126"/>
      <c r="E3160" s="126"/>
      <c r="F3160" s="126"/>
      <c r="G3160" s="126"/>
      <c r="H3160" s="126"/>
      <c r="I3160" s="126"/>
      <c r="J3160" s="126"/>
      <c r="K3160" s="126"/>
      <c r="L3160" s="126"/>
    </row>
    <row r="3161" spans="1:12" x14ac:dyDescent="0.3">
      <c r="A3161" s="126"/>
      <c r="B3161" s="126"/>
      <c r="C3161" s="126"/>
      <c r="D3161" s="126"/>
      <c r="E3161" s="126"/>
      <c r="F3161" s="126"/>
      <c r="G3161" s="126"/>
      <c r="H3161" s="126"/>
      <c r="I3161" s="126"/>
      <c r="J3161" s="126"/>
      <c r="K3161" s="126"/>
      <c r="L3161" s="126"/>
    </row>
    <row r="3162" spans="1:12" x14ac:dyDescent="0.3">
      <c r="A3162" s="126"/>
      <c r="B3162" s="126"/>
      <c r="C3162" s="126"/>
      <c r="D3162" s="126"/>
      <c r="E3162" s="126"/>
      <c r="F3162" s="126"/>
      <c r="G3162" s="126"/>
      <c r="H3162" s="126"/>
      <c r="I3162" s="126"/>
      <c r="J3162" s="126"/>
      <c r="K3162" s="126"/>
      <c r="L3162" s="126"/>
    </row>
    <row r="3163" spans="1:12" x14ac:dyDescent="0.3">
      <c r="A3163" s="126"/>
      <c r="B3163" s="126"/>
      <c r="C3163" s="126"/>
      <c r="D3163" s="126"/>
      <c r="E3163" s="126"/>
      <c r="F3163" s="126"/>
      <c r="G3163" s="126"/>
      <c r="H3163" s="126"/>
      <c r="I3163" s="126"/>
      <c r="J3163" s="126"/>
      <c r="K3163" s="126"/>
      <c r="L3163" s="126"/>
    </row>
    <row r="3164" spans="1:12" x14ac:dyDescent="0.3">
      <c r="A3164" s="126"/>
      <c r="B3164" s="126"/>
      <c r="C3164" s="126"/>
      <c r="D3164" s="126"/>
      <c r="E3164" s="126"/>
      <c r="F3164" s="126"/>
      <c r="G3164" s="126"/>
      <c r="H3164" s="126"/>
      <c r="I3164" s="126"/>
      <c r="J3164" s="126"/>
      <c r="K3164" s="126"/>
      <c r="L3164" s="126"/>
    </row>
    <row r="3165" spans="1:12" x14ac:dyDescent="0.3">
      <c r="A3165" s="126"/>
      <c r="B3165" s="126"/>
      <c r="C3165" s="126"/>
      <c r="D3165" s="126"/>
      <c r="E3165" s="126"/>
      <c r="F3165" s="126"/>
      <c r="G3165" s="126"/>
      <c r="H3165" s="126"/>
      <c r="I3165" s="126"/>
      <c r="J3165" s="126"/>
      <c r="K3165" s="126"/>
      <c r="L3165" s="126"/>
    </row>
    <row r="3166" spans="1:12" x14ac:dyDescent="0.3">
      <c r="A3166" s="126"/>
      <c r="B3166" s="126"/>
      <c r="C3166" s="126"/>
      <c r="D3166" s="126"/>
      <c r="E3166" s="126"/>
      <c r="F3166" s="126"/>
      <c r="G3166" s="126"/>
      <c r="H3166" s="126"/>
      <c r="I3166" s="126"/>
      <c r="J3166" s="126"/>
      <c r="K3166" s="126"/>
      <c r="L3166" s="126"/>
    </row>
    <row r="3167" spans="1:12" x14ac:dyDescent="0.3">
      <c r="A3167" s="126"/>
      <c r="B3167" s="126"/>
      <c r="C3167" s="126"/>
      <c r="D3167" s="126"/>
      <c r="E3167" s="126"/>
      <c r="F3167" s="126"/>
      <c r="G3167" s="126"/>
      <c r="H3167" s="126"/>
      <c r="I3167" s="126"/>
      <c r="J3167" s="126"/>
      <c r="K3167" s="126"/>
      <c r="L3167" s="126"/>
    </row>
    <row r="3168" spans="1:12" x14ac:dyDescent="0.3">
      <c r="A3168" s="126"/>
      <c r="B3168" s="126"/>
      <c r="C3168" s="126"/>
      <c r="D3168" s="126"/>
      <c r="E3168" s="126"/>
      <c r="F3168" s="126"/>
      <c r="G3168" s="126"/>
      <c r="H3168" s="126"/>
      <c r="I3168" s="126"/>
      <c r="J3168" s="126"/>
      <c r="K3168" s="126"/>
      <c r="L3168" s="126"/>
    </row>
    <row r="3169" spans="1:12" x14ac:dyDescent="0.3">
      <c r="A3169" s="126"/>
      <c r="B3169" s="126"/>
      <c r="C3169" s="126"/>
      <c r="D3169" s="126"/>
      <c r="E3169" s="126"/>
      <c r="F3169" s="126"/>
      <c r="G3169" s="126"/>
      <c r="H3169" s="126"/>
      <c r="I3169" s="126"/>
      <c r="J3169" s="126"/>
      <c r="K3169" s="126"/>
      <c r="L3169" s="126"/>
    </row>
    <row r="3170" spans="1:12" x14ac:dyDescent="0.3">
      <c r="A3170" s="126"/>
      <c r="B3170" s="126"/>
      <c r="C3170" s="126"/>
      <c r="D3170" s="126"/>
      <c r="E3170" s="126"/>
      <c r="F3170" s="126"/>
      <c r="G3170" s="126"/>
      <c r="H3170" s="126"/>
      <c r="I3170" s="126"/>
      <c r="J3170" s="126"/>
      <c r="K3170" s="126"/>
      <c r="L3170" s="126"/>
    </row>
    <row r="3171" spans="1:12" x14ac:dyDescent="0.3">
      <c r="A3171" s="126"/>
      <c r="B3171" s="126"/>
      <c r="C3171" s="126"/>
      <c r="D3171" s="126"/>
      <c r="E3171" s="126"/>
      <c r="F3171" s="126"/>
      <c r="G3171" s="126"/>
      <c r="H3171" s="126"/>
      <c r="I3171" s="126"/>
      <c r="J3171" s="126"/>
      <c r="K3171" s="126"/>
      <c r="L3171" s="126"/>
    </row>
    <row r="3172" spans="1:12" x14ac:dyDescent="0.3">
      <c r="A3172" s="126"/>
      <c r="B3172" s="126"/>
      <c r="C3172" s="126"/>
      <c r="D3172" s="126"/>
      <c r="E3172" s="126"/>
      <c r="F3172" s="126"/>
      <c r="G3172" s="126"/>
      <c r="H3172" s="126"/>
      <c r="I3172" s="126"/>
      <c r="J3172" s="126"/>
      <c r="K3172" s="126"/>
      <c r="L3172" s="126"/>
    </row>
    <row r="3173" spans="1:12" x14ac:dyDescent="0.3">
      <c r="A3173" s="126"/>
      <c r="B3173" s="126"/>
      <c r="C3173" s="126"/>
      <c r="D3173" s="126"/>
      <c r="E3173" s="126"/>
      <c r="F3173" s="126"/>
      <c r="G3173" s="126"/>
      <c r="H3173" s="126"/>
      <c r="I3173" s="126"/>
      <c r="J3173" s="126"/>
      <c r="K3173" s="126"/>
      <c r="L3173" s="126"/>
    </row>
    <row r="3174" spans="1:12" x14ac:dyDescent="0.3">
      <c r="A3174" s="126"/>
      <c r="B3174" s="126"/>
      <c r="C3174" s="126"/>
      <c r="D3174" s="126"/>
      <c r="E3174" s="126"/>
      <c r="F3174" s="126"/>
      <c r="G3174" s="126"/>
      <c r="H3174" s="126"/>
      <c r="I3174" s="126"/>
      <c r="J3174" s="126"/>
      <c r="K3174" s="126"/>
      <c r="L3174" s="126"/>
    </row>
    <row r="3175" spans="1:12" x14ac:dyDescent="0.3">
      <c r="A3175" s="126"/>
      <c r="B3175" s="126"/>
      <c r="C3175" s="126"/>
      <c r="D3175" s="126"/>
      <c r="E3175" s="126"/>
      <c r="F3175" s="126"/>
      <c r="G3175" s="126"/>
      <c r="H3175" s="126"/>
      <c r="I3175" s="126"/>
      <c r="J3175" s="126"/>
      <c r="K3175" s="126"/>
      <c r="L3175" s="126"/>
    </row>
    <row r="3176" spans="1:12" x14ac:dyDescent="0.3">
      <c r="A3176" s="126"/>
      <c r="B3176" s="126"/>
      <c r="C3176" s="126"/>
      <c r="D3176" s="126"/>
      <c r="E3176" s="126"/>
      <c r="F3176" s="126"/>
      <c r="G3176" s="126"/>
      <c r="H3176" s="126"/>
      <c r="I3176" s="126"/>
      <c r="J3176" s="126"/>
      <c r="K3176" s="126"/>
      <c r="L3176" s="126"/>
    </row>
    <row r="3177" spans="1:12" x14ac:dyDescent="0.3">
      <c r="A3177" s="126"/>
      <c r="B3177" s="126"/>
      <c r="C3177" s="126"/>
      <c r="D3177" s="126"/>
      <c r="E3177" s="126"/>
      <c r="F3177" s="126"/>
      <c r="G3177" s="126"/>
      <c r="H3177" s="126"/>
      <c r="I3177" s="126"/>
      <c r="J3177" s="126"/>
      <c r="K3177" s="126"/>
      <c r="L3177" s="126"/>
    </row>
    <row r="3178" spans="1:12" x14ac:dyDescent="0.3">
      <c r="A3178" s="126"/>
      <c r="B3178" s="126"/>
      <c r="C3178" s="126"/>
      <c r="D3178" s="126"/>
      <c r="E3178" s="126"/>
      <c r="F3178" s="126"/>
      <c r="G3178" s="126"/>
      <c r="H3178" s="126"/>
      <c r="I3178" s="126"/>
      <c r="J3178" s="126"/>
      <c r="K3178" s="126"/>
      <c r="L3178" s="126"/>
    </row>
    <row r="3179" spans="1:12" x14ac:dyDescent="0.3">
      <c r="A3179" s="126"/>
      <c r="B3179" s="126"/>
      <c r="C3179" s="126"/>
      <c r="D3179" s="126"/>
      <c r="E3179" s="126"/>
      <c r="F3179" s="126"/>
      <c r="G3179" s="126"/>
      <c r="H3179" s="126"/>
      <c r="I3179" s="126"/>
      <c r="J3179" s="126"/>
      <c r="K3179" s="126"/>
      <c r="L3179" s="126"/>
    </row>
    <row r="3180" spans="1:12" x14ac:dyDescent="0.3">
      <c r="A3180" s="126"/>
      <c r="B3180" s="126"/>
      <c r="C3180" s="126"/>
      <c r="D3180" s="126"/>
      <c r="E3180" s="126"/>
      <c r="F3180" s="126"/>
      <c r="G3180" s="126"/>
      <c r="H3180" s="126"/>
      <c r="I3180" s="126"/>
      <c r="J3180" s="126"/>
      <c r="K3180" s="126"/>
      <c r="L3180" s="126"/>
    </row>
    <row r="3181" spans="1:12" x14ac:dyDescent="0.3">
      <c r="A3181" s="126"/>
      <c r="B3181" s="126"/>
      <c r="C3181" s="126"/>
      <c r="D3181" s="126"/>
      <c r="E3181" s="126"/>
      <c r="F3181" s="126"/>
      <c r="G3181" s="126"/>
      <c r="H3181" s="126"/>
      <c r="I3181" s="126"/>
      <c r="J3181" s="126"/>
      <c r="K3181" s="126"/>
      <c r="L3181" s="126"/>
    </row>
    <row r="3182" spans="1:12" x14ac:dyDescent="0.3">
      <c r="A3182" s="126"/>
      <c r="B3182" s="126"/>
      <c r="C3182" s="126"/>
      <c r="D3182" s="126"/>
      <c r="E3182" s="126"/>
      <c r="F3182" s="126"/>
      <c r="G3182" s="126"/>
      <c r="H3182" s="126"/>
      <c r="I3182" s="126"/>
      <c r="J3182" s="126"/>
      <c r="K3182" s="126"/>
      <c r="L3182" s="126"/>
    </row>
    <row r="3183" spans="1:12" x14ac:dyDescent="0.3">
      <c r="A3183" s="126"/>
      <c r="B3183" s="126"/>
      <c r="C3183" s="126"/>
      <c r="D3183" s="126"/>
      <c r="E3183" s="126"/>
      <c r="F3183" s="126"/>
      <c r="G3183" s="126"/>
      <c r="H3183" s="126"/>
      <c r="I3183" s="126"/>
      <c r="J3183" s="126"/>
      <c r="K3183" s="126"/>
      <c r="L3183" s="126"/>
    </row>
    <row r="3184" spans="1:12" x14ac:dyDescent="0.3">
      <c r="A3184" s="126"/>
      <c r="B3184" s="126"/>
      <c r="C3184" s="126"/>
      <c r="D3184" s="126"/>
      <c r="E3184" s="126"/>
      <c r="F3184" s="126"/>
      <c r="G3184" s="126"/>
      <c r="H3184" s="126"/>
      <c r="I3184" s="126"/>
      <c r="J3184" s="126"/>
      <c r="K3184" s="126"/>
      <c r="L3184" s="126"/>
    </row>
    <row r="3185" spans="1:12" x14ac:dyDescent="0.3">
      <c r="A3185" s="126"/>
      <c r="B3185" s="126"/>
      <c r="C3185" s="126"/>
      <c r="D3185" s="126"/>
      <c r="E3185" s="126"/>
      <c r="F3185" s="126"/>
      <c r="G3185" s="126"/>
      <c r="H3185" s="126"/>
      <c r="I3185" s="126"/>
      <c r="J3185" s="126"/>
      <c r="K3185" s="126"/>
      <c r="L3185" s="126"/>
    </row>
    <row r="3186" spans="1:12" x14ac:dyDescent="0.3">
      <c r="A3186" s="126"/>
      <c r="B3186" s="126"/>
      <c r="C3186" s="126"/>
      <c r="D3186" s="126"/>
      <c r="E3186" s="126"/>
      <c r="F3186" s="126"/>
      <c r="G3186" s="126"/>
      <c r="H3186" s="126"/>
      <c r="I3186" s="126"/>
      <c r="J3186" s="126"/>
      <c r="K3186" s="126"/>
      <c r="L3186" s="126"/>
    </row>
    <row r="3187" spans="1:12" x14ac:dyDescent="0.3">
      <c r="A3187" s="126"/>
      <c r="B3187" s="126"/>
      <c r="C3187" s="126"/>
      <c r="D3187" s="126"/>
      <c r="E3187" s="126"/>
      <c r="F3187" s="126"/>
      <c r="G3187" s="126"/>
      <c r="H3187" s="126"/>
      <c r="I3187" s="126"/>
      <c r="J3187" s="126"/>
      <c r="K3187" s="126"/>
      <c r="L3187" s="126"/>
    </row>
    <row r="3188" spans="1:12" x14ac:dyDescent="0.3">
      <c r="A3188" s="126"/>
      <c r="B3188" s="126"/>
      <c r="C3188" s="126"/>
      <c r="D3188" s="126"/>
      <c r="E3188" s="126"/>
      <c r="F3188" s="126"/>
      <c r="G3188" s="126"/>
      <c r="H3188" s="126"/>
      <c r="I3188" s="126"/>
      <c r="J3188" s="126"/>
      <c r="K3188" s="126"/>
      <c r="L3188" s="126"/>
    </row>
    <row r="3189" spans="1:12" x14ac:dyDescent="0.3">
      <c r="A3189" s="126"/>
      <c r="B3189" s="126"/>
      <c r="C3189" s="126"/>
      <c r="D3189" s="126"/>
      <c r="E3189" s="126"/>
      <c r="F3189" s="126"/>
      <c r="G3189" s="126"/>
      <c r="H3189" s="126"/>
      <c r="I3189" s="126"/>
      <c r="J3189" s="126"/>
      <c r="K3189" s="126"/>
      <c r="L3189" s="126"/>
    </row>
    <row r="3190" spans="1:12" x14ac:dyDescent="0.3">
      <c r="A3190" s="126"/>
      <c r="B3190" s="126"/>
      <c r="C3190" s="126"/>
      <c r="D3190" s="126"/>
      <c r="E3190" s="126"/>
      <c r="F3190" s="126"/>
      <c r="G3190" s="126"/>
      <c r="H3190" s="126"/>
      <c r="I3190" s="126"/>
      <c r="J3190" s="126"/>
      <c r="K3190" s="126"/>
      <c r="L3190" s="126"/>
    </row>
    <row r="3191" spans="1:12" x14ac:dyDescent="0.3">
      <c r="A3191" s="126"/>
      <c r="B3191" s="126"/>
      <c r="C3191" s="126"/>
      <c r="D3191" s="126"/>
      <c r="E3191" s="126"/>
      <c r="F3191" s="126"/>
      <c r="G3191" s="126"/>
      <c r="H3191" s="126"/>
      <c r="I3191" s="126"/>
      <c r="J3191" s="126"/>
      <c r="K3191" s="126"/>
      <c r="L3191" s="126"/>
    </row>
    <row r="3192" spans="1:12" x14ac:dyDescent="0.3">
      <c r="A3192" s="126"/>
      <c r="B3192" s="126"/>
      <c r="C3192" s="126"/>
      <c r="D3192" s="126"/>
      <c r="E3192" s="126"/>
      <c r="F3192" s="126"/>
      <c r="G3192" s="126"/>
      <c r="H3192" s="126"/>
      <c r="I3192" s="126"/>
      <c r="J3192" s="126"/>
      <c r="K3192" s="126"/>
      <c r="L3192" s="126"/>
    </row>
    <row r="3193" spans="1:12" x14ac:dyDescent="0.3">
      <c r="A3193" s="126"/>
      <c r="B3193" s="126"/>
      <c r="C3193" s="126"/>
      <c r="D3193" s="126"/>
      <c r="E3193" s="126"/>
      <c r="F3193" s="126"/>
      <c r="G3193" s="126"/>
      <c r="H3193" s="126"/>
      <c r="I3193" s="126"/>
      <c r="J3193" s="126"/>
      <c r="K3193" s="126"/>
      <c r="L3193" s="126"/>
    </row>
    <row r="3194" spans="1:12" x14ac:dyDescent="0.3">
      <c r="A3194" s="126"/>
      <c r="B3194" s="126"/>
      <c r="C3194" s="126"/>
      <c r="D3194" s="126"/>
      <c r="E3194" s="126"/>
      <c r="F3194" s="126"/>
      <c r="G3194" s="126"/>
      <c r="H3194" s="126"/>
      <c r="I3194" s="126"/>
      <c r="J3194" s="126"/>
      <c r="K3194" s="126"/>
      <c r="L3194" s="126"/>
    </row>
    <row r="3195" spans="1:12" x14ac:dyDescent="0.3">
      <c r="A3195" s="126"/>
      <c r="B3195" s="126"/>
      <c r="C3195" s="126"/>
      <c r="D3195" s="126"/>
      <c r="E3195" s="126"/>
      <c r="F3195" s="126"/>
      <c r="G3195" s="126"/>
      <c r="H3195" s="126"/>
      <c r="I3195" s="126"/>
      <c r="J3195" s="126"/>
      <c r="K3195" s="126"/>
      <c r="L3195" s="126"/>
    </row>
    <row r="3196" spans="1:12" x14ac:dyDescent="0.3">
      <c r="A3196" s="126"/>
      <c r="B3196" s="126"/>
      <c r="C3196" s="126"/>
      <c r="D3196" s="126"/>
      <c r="E3196" s="126"/>
      <c r="F3196" s="126"/>
      <c r="G3196" s="126"/>
      <c r="H3196" s="126"/>
      <c r="I3196" s="126"/>
      <c r="J3196" s="126"/>
      <c r="K3196" s="126"/>
      <c r="L3196" s="126"/>
    </row>
    <row r="3197" spans="1:12" x14ac:dyDescent="0.3">
      <c r="A3197" s="126"/>
      <c r="B3197" s="126"/>
      <c r="C3197" s="126"/>
      <c r="D3197" s="126"/>
      <c r="E3197" s="126"/>
      <c r="F3197" s="126"/>
      <c r="G3197" s="126"/>
      <c r="H3197" s="126"/>
      <c r="I3197" s="126"/>
      <c r="J3197" s="126"/>
      <c r="K3197" s="126"/>
      <c r="L3197" s="126"/>
    </row>
    <row r="3198" spans="1:12" x14ac:dyDescent="0.3">
      <c r="A3198" s="126"/>
      <c r="B3198" s="126"/>
      <c r="C3198" s="126"/>
      <c r="D3198" s="126"/>
      <c r="E3198" s="126"/>
      <c r="F3198" s="126"/>
      <c r="G3198" s="126"/>
      <c r="H3198" s="126"/>
      <c r="I3198" s="126"/>
      <c r="J3198" s="126"/>
      <c r="K3198" s="126"/>
      <c r="L3198" s="126"/>
    </row>
    <row r="3199" spans="1:12" x14ac:dyDescent="0.3">
      <c r="A3199" s="126"/>
      <c r="B3199" s="126"/>
      <c r="C3199" s="126"/>
      <c r="D3199" s="126"/>
      <c r="E3199" s="126"/>
      <c r="F3199" s="126"/>
      <c r="G3199" s="126"/>
      <c r="H3199" s="126"/>
      <c r="I3199" s="126"/>
      <c r="J3199" s="126"/>
      <c r="K3199" s="126"/>
      <c r="L3199" s="126"/>
    </row>
    <row r="3200" spans="1:12" x14ac:dyDescent="0.3">
      <c r="A3200" s="126"/>
      <c r="B3200" s="126"/>
      <c r="C3200" s="126"/>
      <c r="D3200" s="126"/>
      <c r="E3200" s="126"/>
      <c r="F3200" s="126"/>
      <c r="G3200" s="126"/>
      <c r="H3200" s="126"/>
      <c r="I3200" s="126"/>
      <c r="J3200" s="126"/>
      <c r="K3200" s="126"/>
      <c r="L3200" s="126"/>
    </row>
    <row r="3201" spans="1:12" x14ac:dyDescent="0.3">
      <c r="A3201" s="126"/>
      <c r="B3201" s="126"/>
      <c r="C3201" s="126"/>
      <c r="D3201" s="126"/>
      <c r="E3201" s="126"/>
      <c r="F3201" s="126"/>
      <c r="G3201" s="126"/>
      <c r="H3201" s="126"/>
      <c r="I3201" s="126"/>
      <c r="J3201" s="126"/>
      <c r="K3201" s="126"/>
      <c r="L3201" s="126"/>
    </row>
    <row r="3202" spans="1:12" x14ac:dyDescent="0.3">
      <c r="A3202" s="126"/>
      <c r="B3202" s="126"/>
      <c r="C3202" s="126"/>
      <c r="D3202" s="126"/>
      <c r="E3202" s="126"/>
      <c r="F3202" s="126"/>
      <c r="G3202" s="126"/>
      <c r="H3202" s="126"/>
      <c r="I3202" s="126"/>
      <c r="J3202" s="126"/>
      <c r="K3202" s="126"/>
      <c r="L3202" s="126"/>
    </row>
    <row r="3203" spans="1:12" x14ac:dyDescent="0.3">
      <c r="A3203" s="126"/>
      <c r="B3203" s="126"/>
      <c r="C3203" s="126"/>
      <c r="D3203" s="126"/>
      <c r="E3203" s="126"/>
      <c r="F3203" s="126"/>
      <c r="G3203" s="126"/>
      <c r="H3203" s="126"/>
      <c r="I3203" s="126"/>
      <c r="J3203" s="126"/>
      <c r="K3203" s="126"/>
      <c r="L3203" s="126"/>
    </row>
    <row r="3204" spans="1:12" x14ac:dyDescent="0.3">
      <c r="A3204" s="126"/>
      <c r="B3204" s="126"/>
      <c r="C3204" s="126"/>
      <c r="D3204" s="126"/>
      <c r="E3204" s="126"/>
      <c r="F3204" s="126"/>
      <c r="G3204" s="126"/>
      <c r="H3204" s="126"/>
      <c r="I3204" s="126"/>
      <c r="J3204" s="126"/>
      <c r="K3204" s="126"/>
      <c r="L3204" s="126"/>
    </row>
    <row r="3205" spans="1:12" x14ac:dyDescent="0.3">
      <c r="A3205" s="126"/>
      <c r="B3205" s="126"/>
      <c r="C3205" s="126"/>
      <c r="D3205" s="126"/>
      <c r="E3205" s="126"/>
      <c r="F3205" s="126"/>
      <c r="G3205" s="126"/>
      <c r="H3205" s="126"/>
      <c r="I3205" s="126"/>
      <c r="J3205" s="126"/>
      <c r="K3205" s="126"/>
      <c r="L3205" s="126"/>
    </row>
    <row r="3206" spans="1:12" x14ac:dyDescent="0.3">
      <c r="A3206" s="126"/>
      <c r="B3206" s="126"/>
      <c r="C3206" s="126"/>
      <c r="D3206" s="126"/>
      <c r="E3206" s="126"/>
      <c r="F3206" s="126"/>
      <c r="G3206" s="126"/>
      <c r="H3206" s="126"/>
      <c r="I3206" s="126"/>
      <c r="J3206" s="126"/>
      <c r="K3206" s="126"/>
      <c r="L3206" s="126"/>
    </row>
    <row r="3207" spans="1:12" x14ac:dyDescent="0.3">
      <c r="A3207" s="126"/>
      <c r="B3207" s="126"/>
      <c r="C3207" s="126"/>
      <c r="D3207" s="126"/>
      <c r="E3207" s="126"/>
      <c r="F3207" s="126"/>
      <c r="G3207" s="126"/>
      <c r="H3207" s="126"/>
      <c r="I3207" s="126"/>
      <c r="J3207" s="126"/>
      <c r="K3207" s="126"/>
      <c r="L3207" s="126"/>
    </row>
    <row r="3208" spans="1:12" x14ac:dyDescent="0.3">
      <c r="A3208" s="126"/>
      <c r="B3208" s="126"/>
      <c r="C3208" s="126"/>
      <c r="D3208" s="126"/>
      <c r="E3208" s="126"/>
      <c r="F3208" s="126"/>
      <c r="G3208" s="126"/>
      <c r="H3208" s="126"/>
      <c r="I3208" s="126"/>
      <c r="J3208" s="126"/>
      <c r="K3208" s="126"/>
      <c r="L3208" s="126"/>
    </row>
    <row r="3209" spans="1:12" x14ac:dyDescent="0.3">
      <c r="A3209" s="126"/>
      <c r="B3209" s="126"/>
      <c r="C3209" s="126"/>
      <c r="D3209" s="126"/>
      <c r="E3209" s="126"/>
      <c r="F3209" s="126"/>
      <c r="G3209" s="126"/>
      <c r="H3209" s="126"/>
      <c r="I3209" s="126"/>
      <c r="J3209" s="126"/>
      <c r="K3209" s="126"/>
      <c r="L3209" s="126"/>
    </row>
    <row r="3210" spans="1:12" x14ac:dyDescent="0.3">
      <c r="A3210" s="126"/>
      <c r="B3210" s="126"/>
      <c r="C3210" s="126"/>
      <c r="D3210" s="126"/>
      <c r="E3210" s="126"/>
      <c r="F3210" s="126"/>
      <c r="G3210" s="126"/>
      <c r="H3210" s="126"/>
      <c r="I3210" s="126"/>
      <c r="J3210" s="126"/>
      <c r="K3210" s="126"/>
      <c r="L3210" s="126"/>
    </row>
    <row r="3211" spans="1:12" x14ac:dyDescent="0.3">
      <c r="A3211" s="126"/>
      <c r="B3211" s="126"/>
      <c r="C3211" s="126"/>
      <c r="D3211" s="126"/>
      <c r="E3211" s="126"/>
      <c r="F3211" s="126"/>
      <c r="G3211" s="126"/>
      <c r="H3211" s="126"/>
      <c r="I3211" s="126"/>
      <c r="J3211" s="126"/>
      <c r="K3211" s="126"/>
      <c r="L3211" s="126"/>
    </row>
    <row r="3212" spans="1:12" x14ac:dyDescent="0.3">
      <c r="A3212" s="126"/>
      <c r="B3212" s="126"/>
      <c r="C3212" s="126"/>
      <c r="D3212" s="126"/>
      <c r="E3212" s="126"/>
      <c r="F3212" s="126"/>
      <c r="G3212" s="126"/>
      <c r="H3212" s="126"/>
      <c r="I3212" s="126"/>
      <c r="J3212" s="126"/>
      <c r="K3212" s="126"/>
      <c r="L3212" s="126"/>
    </row>
    <row r="3213" spans="1:12" x14ac:dyDescent="0.3">
      <c r="A3213" s="126"/>
      <c r="B3213" s="126"/>
      <c r="C3213" s="126"/>
      <c r="D3213" s="126"/>
      <c r="E3213" s="126"/>
      <c r="F3213" s="126"/>
      <c r="G3213" s="126"/>
      <c r="H3213" s="126"/>
      <c r="I3213" s="126"/>
      <c r="J3213" s="126"/>
      <c r="K3213" s="126"/>
      <c r="L3213" s="126"/>
    </row>
    <row r="3214" spans="1:12" x14ac:dyDescent="0.3">
      <c r="A3214" s="126"/>
      <c r="B3214" s="126"/>
      <c r="C3214" s="126"/>
      <c r="D3214" s="126"/>
      <c r="E3214" s="126"/>
      <c r="F3214" s="126"/>
      <c r="G3214" s="126"/>
      <c r="H3214" s="126"/>
      <c r="I3214" s="126"/>
      <c r="J3214" s="126"/>
      <c r="K3214" s="126"/>
      <c r="L3214" s="126"/>
    </row>
    <row r="3215" spans="1:12" x14ac:dyDescent="0.3">
      <c r="A3215" s="126"/>
      <c r="B3215" s="126"/>
      <c r="C3215" s="126"/>
      <c r="D3215" s="126"/>
      <c r="E3215" s="126"/>
      <c r="F3215" s="126"/>
      <c r="G3215" s="126"/>
      <c r="H3215" s="126"/>
      <c r="I3215" s="126"/>
      <c r="J3215" s="126"/>
      <c r="K3215" s="126"/>
      <c r="L3215" s="126"/>
    </row>
    <row r="3216" spans="1:12" x14ac:dyDescent="0.3">
      <c r="A3216" s="126"/>
      <c r="B3216" s="126"/>
      <c r="C3216" s="126"/>
      <c r="D3216" s="126"/>
      <c r="E3216" s="126"/>
      <c r="F3216" s="126"/>
      <c r="G3216" s="126"/>
      <c r="H3216" s="126"/>
      <c r="I3216" s="126"/>
      <c r="J3216" s="126"/>
      <c r="K3216" s="126"/>
      <c r="L3216" s="126"/>
    </row>
    <row r="3217" spans="1:12" x14ac:dyDescent="0.3">
      <c r="A3217" s="126"/>
      <c r="B3217" s="126"/>
      <c r="C3217" s="126"/>
      <c r="D3217" s="126"/>
      <c r="E3217" s="126"/>
      <c r="F3217" s="126"/>
      <c r="G3217" s="126"/>
      <c r="H3217" s="126"/>
      <c r="I3217" s="126"/>
      <c r="J3217" s="126"/>
      <c r="K3217" s="126"/>
      <c r="L3217" s="126"/>
    </row>
    <row r="3218" spans="1:12" x14ac:dyDescent="0.3">
      <c r="A3218" s="126"/>
      <c r="B3218" s="126"/>
      <c r="C3218" s="126"/>
      <c r="D3218" s="126"/>
      <c r="E3218" s="126"/>
      <c r="F3218" s="126"/>
      <c r="G3218" s="126"/>
      <c r="H3218" s="126"/>
      <c r="I3218" s="126"/>
      <c r="J3218" s="126"/>
      <c r="K3218" s="126"/>
      <c r="L3218" s="126"/>
    </row>
    <row r="3219" spans="1:12" x14ac:dyDescent="0.3">
      <c r="A3219" s="126"/>
      <c r="B3219" s="126"/>
      <c r="C3219" s="126"/>
      <c r="D3219" s="126"/>
      <c r="E3219" s="126"/>
      <c r="F3219" s="126"/>
      <c r="G3219" s="126"/>
      <c r="H3219" s="126"/>
      <c r="I3219" s="126"/>
      <c r="J3219" s="126"/>
      <c r="K3219" s="126"/>
      <c r="L3219" s="126"/>
    </row>
    <row r="3220" spans="1:12" x14ac:dyDescent="0.3">
      <c r="A3220" s="126"/>
      <c r="B3220" s="126"/>
      <c r="C3220" s="126"/>
      <c r="D3220" s="126"/>
      <c r="E3220" s="126"/>
      <c r="F3220" s="126"/>
      <c r="G3220" s="126"/>
      <c r="H3220" s="126"/>
      <c r="I3220" s="126"/>
      <c r="J3220" s="126"/>
      <c r="K3220" s="126"/>
      <c r="L3220" s="126"/>
    </row>
    <row r="3221" spans="1:12" x14ac:dyDescent="0.3">
      <c r="A3221" s="126"/>
      <c r="B3221" s="126"/>
      <c r="C3221" s="126"/>
      <c r="D3221" s="126"/>
      <c r="E3221" s="126"/>
      <c r="F3221" s="126"/>
      <c r="G3221" s="126"/>
      <c r="H3221" s="126"/>
      <c r="I3221" s="126"/>
      <c r="J3221" s="126"/>
      <c r="K3221" s="126"/>
      <c r="L3221" s="126"/>
    </row>
    <row r="3222" spans="1:12" x14ac:dyDescent="0.3">
      <c r="A3222" s="126"/>
      <c r="B3222" s="126"/>
      <c r="C3222" s="126"/>
      <c r="D3222" s="126"/>
      <c r="E3222" s="126"/>
      <c r="F3222" s="126"/>
      <c r="G3222" s="126"/>
      <c r="H3222" s="126"/>
      <c r="I3222" s="126"/>
      <c r="J3222" s="126"/>
      <c r="K3222" s="126"/>
      <c r="L3222" s="126"/>
    </row>
    <row r="3223" spans="1:12" x14ac:dyDescent="0.3">
      <c r="A3223" s="126"/>
      <c r="B3223" s="126"/>
      <c r="C3223" s="126"/>
      <c r="D3223" s="126"/>
      <c r="E3223" s="126"/>
      <c r="F3223" s="126"/>
      <c r="G3223" s="126"/>
      <c r="H3223" s="126"/>
      <c r="I3223" s="126"/>
      <c r="J3223" s="126"/>
      <c r="K3223" s="126"/>
      <c r="L3223" s="126"/>
    </row>
    <row r="3224" spans="1:12" x14ac:dyDescent="0.3">
      <c r="A3224" s="126"/>
      <c r="B3224" s="126"/>
      <c r="C3224" s="126"/>
      <c r="D3224" s="126"/>
      <c r="E3224" s="126"/>
      <c r="F3224" s="126"/>
      <c r="G3224" s="126"/>
      <c r="H3224" s="126"/>
      <c r="I3224" s="126"/>
      <c r="J3224" s="126"/>
      <c r="K3224" s="126"/>
      <c r="L3224" s="126"/>
    </row>
    <row r="3225" spans="1:12" x14ac:dyDescent="0.3">
      <c r="A3225" s="126"/>
      <c r="B3225" s="126"/>
      <c r="C3225" s="126"/>
      <c r="D3225" s="126"/>
      <c r="E3225" s="126"/>
      <c r="F3225" s="126"/>
      <c r="G3225" s="126"/>
      <c r="H3225" s="126"/>
      <c r="I3225" s="126"/>
      <c r="J3225" s="126"/>
      <c r="K3225" s="126"/>
      <c r="L3225" s="126"/>
    </row>
    <row r="3226" spans="1:12" x14ac:dyDescent="0.3">
      <c r="A3226" s="126"/>
      <c r="B3226" s="126"/>
      <c r="C3226" s="126"/>
      <c r="D3226" s="126"/>
      <c r="E3226" s="126"/>
      <c r="F3226" s="126"/>
      <c r="G3226" s="126"/>
      <c r="H3226" s="126"/>
      <c r="I3226" s="126"/>
      <c r="J3226" s="126"/>
      <c r="K3226" s="126"/>
      <c r="L3226" s="126"/>
    </row>
    <row r="3227" spans="1:12" x14ac:dyDescent="0.3">
      <c r="A3227" s="126"/>
      <c r="B3227" s="126"/>
      <c r="C3227" s="126"/>
      <c r="D3227" s="126"/>
      <c r="E3227" s="126"/>
      <c r="F3227" s="126"/>
      <c r="G3227" s="126"/>
      <c r="H3227" s="126"/>
      <c r="I3227" s="126"/>
      <c r="J3227" s="126"/>
      <c r="K3227" s="126"/>
      <c r="L3227" s="126"/>
    </row>
    <row r="3228" spans="1:12" x14ac:dyDescent="0.3">
      <c r="A3228" s="126"/>
      <c r="B3228" s="126"/>
      <c r="C3228" s="126"/>
      <c r="D3228" s="126"/>
      <c r="E3228" s="126"/>
      <c r="F3228" s="126"/>
      <c r="G3228" s="126"/>
      <c r="H3228" s="126"/>
      <c r="I3228" s="126"/>
      <c r="J3228" s="126"/>
      <c r="K3228" s="126"/>
      <c r="L3228" s="126"/>
    </row>
    <row r="3229" spans="1:12" x14ac:dyDescent="0.3">
      <c r="A3229" s="126"/>
      <c r="B3229" s="126"/>
      <c r="C3229" s="126"/>
      <c r="D3229" s="126"/>
      <c r="E3229" s="126"/>
      <c r="F3229" s="126"/>
      <c r="G3229" s="126"/>
      <c r="H3229" s="126"/>
      <c r="I3229" s="126"/>
      <c r="J3229" s="126"/>
      <c r="K3229" s="126"/>
      <c r="L3229" s="126"/>
    </row>
    <row r="3230" spans="1:12" x14ac:dyDescent="0.3">
      <c r="A3230" s="126"/>
      <c r="B3230" s="126"/>
      <c r="C3230" s="126"/>
      <c r="D3230" s="126"/>
      <c r="E3230" s="126"/>
      <c r="F3230" s="126"/>
      <c r="G3230" s="126"/>
      <c r="H3230" s="126"/>
      <c r="I3230" s="126"/>
      <c r="J3230" s="126"/>
      <c r="K3230" s="126"/>
      <c r="L3230" s="126"/>
    </row>
    <row r="3231" spans="1:12" x14ac:dyDescent="0.3">
      <c r="A3231" s="126"/>
      <c r="B3231" s="126"/>
      <c r="C3231" s="126"/>
      <c r="D3231" s="126"/>
      <c r="E3231" s="126"/>
      <c r="F3231" s="126"/>
      <c r="G3231" s="126"/>
      <c r="H3231" s="126"/>
      <c r="I3231" s="126"/>
      <c r="J3231" s="126"/>
      <c r="K3231" s="126"/>
      <c r="L3231" s="126"/>
    </row>
    <row r="3232" spans="1:12" x14ac:dyDescent="0.3">
      <c r="A3232" s="126"/>
      <c r="B3232" s="126"/>
      <c r="C3232" s="126"/>
      <c r="D3232" s="126"/>
      <c r="E3232" s="126"/>
      <c r="F3232" s="126"/>
      <c r="G3232" s="126"/>
      <c r="H3232" s="126"/>
      <c r="I3232" s="126"/>
      <c r="J3232" s="126"/>
      <c r="K3232" s="126"/>
      <c r="L3232" s="126"/>
    </row>
    <row r="3233" spans="1:12" x14ac:dyDescent="0.3">
      <c r="A3233" s="126"/>
      <c r="B3233" s="126"/>
      <c r="C3233" s="126"/>
      <c r="D3233" s="126"/>
      <c r="E3233" s="126"/>
      <c r="F3233" s="126"/>
      <c r="G3233" s="126"/>
      <c r="H3233" s="126"/>
      <c r="I3233" s="126"/>
      <c r="J3233" s="126"/>
      <c r="K3233" s="126"/>
      <c r="L3233" s="126"/>
    </row>
    <row r="3234" spans="1:12" x14ac:dyDescent="0.3">
      <c r="A3234" s="126"/>
      <c r="B3234" s="126"/>
      <c r="C3234" s="126"/>
      <c r="D3234" s="126"/>
      <c r="E3234" s="126"/>
      <c r="F3234" s="126"/>
      <c r="G3234" s="126"/>
      <c r="H3234" s="126"/>
      <c r="I3234" s="126"/>
      <c r="J3234" s="126"/>
      <c r="K3234" s="126"/>
      <c r="L3234" s="126"/>
    </row>
    <row r="3235" spans="1:12" x14ac:dyDescent="0.3">
      <c r="A3235" s="126"/>
      <c r="B3235" s="126"/>
      <c r="C3235" s="126"/>
      <c r="D3235" s="126"/>
      <c r="E3235" s="126"/>
      <c r="F3235" s="126"/>
      <c r="G3235" s="126"/>
      <c r="H3235" s="126"/>
      <c r="I3235" s="126"/>
      <c r="J3235" s="126"/>
      <c r="K3235" s="126"/>
      <c r="L3235" s="126"/>
    </row>
    <row r="3236" spans="1:12" x14ac:dyDescent="0.3">
      <c r="A3236" s="126"/>
      <c r="B3236" s="126"/>
      <c r="C3236" s="126"/>
      <c r="D3236" s="126"/>
      <c r="E3236" s="126"/>
      <c r="F3236" s="126"/>
      <c r="G3236" s="126"/>
      <c r="H3236" s="126"/>
      <c r="I3236" s="126"/>
      <c r="J3236" s="126"/>
      <c r="K3236" s="126"/>
      <c r="L3236" s="126"/>
    </row>
    <row r="3237" spans="1:12" x14ac:dyDescent="0.3">
      <c r="A3237" s="126"/>
      <c r="B3237" s="126"/>
      <c r="C3237" s="126"/>
      <c r="D3237" s="126"/>
      <c r="E3237" s="126"/>
      <c r="F3237" s="126"/>
      <c r="G3237" s="126"/>
      <c r="H3237" s="126"/>
      <c r="I3237" s="126"/>
      <c r="J3237" s="126"/>
      <c r="K3237" s="126"/>
      <c r="L3237" s="126"/>
    </row>
    <row r="3238" spans="1:12" x14ac:dyDescent="0.3">
      <c r="A3238" s="126"/>
      <c r="B3238" s="126"/>
      <c r="C3238" s="126"/>
      <c r="D3238" s="126"/>
      <c r="E3238" s="126"/>
      <c r="F3238" s="126"/>
      <c r="G3238" s="126"/>
      <c r="H3238" s="126"/>
      <c r="I3238" s="126"/>
      <c r="J3238" s="126"/>
      <c r="K3238" s="126"/>
      <c r="L3238" s="126"/>
    </row>
    <row r="3239" spans="1:12" x14ac:dyDescent="0.3">
      <c r="A3239" s="126"/>
      <c r="B3239" s="126"/>
      <c r="C3239" s="126"/>
      <c r="D3239" s="126"/>
      <c r="E3239" s="126"/>
      <c r="F3239" s="126"/>
      <c r="G3239" s="126"/>
      <c r="H3239" s="126"/>
      <c r="I3239" s="126"/>
      <c r="J3239" s="126"/>
      <c r="K3239" s="126"/>
      <c r="L3239" s="126"/>
    </row>
    <row r="3240" spans="1:12" x14ac:dyDescent="0.3">
      <c r="A3240" s="126"/>
      <c r="B3240" s="126"/>
      <c r="C3240" s="126"/>
      <c r="D3240" s="126"/>
      <c r="E3240" s="126"/>
      <c r="F3240" s="126"/>
      <c r="G3240" s="126"/>
      <c r="H3240" s="126"/>
      <c r="I3240" s="126"/>
      <c r="J3240" s="126"/>
      <c r="K3240" s="126"/>
      <c r="L3240" s="126"/>
    </row>
    <row r="3241" spans="1:12" x14ac:dyDescent="0.3">
      <c r="A3241" s="126"/>
      <c r="B3241" s="126"/>
      <c r="C3241" s="126"/>
      <c r="D3241" s="126"/>
      <c r="E3241" s="126"/>
      <c r="F3241" s="126"/>
      <c r="G3241" s="126"/>
      <c r="H3241" s="126"/>
      <c r="I3241" s="126"/>
      <c r="J3241" s="126"/>
      <c r="K3241" s="126"/>
      <c r="L3241" s="126"/>
    </row>
    <row r="3242" spans="1:12" x14ac:dyDescent="0.3">
      <c r="A3242" s="126"/>
      <c r="B3242" s="126"/>
      <c r="C3242" s="126"/>
      <c r="D3242" s="126"/>
      <c r="E3242" s="126"/>
      <c r="F3242" s="126"/>
      <c r="G3242" s="126"/>
      <c r="H3242" s="126"/>
      <c r="I3242" s="126"/>
      <c r="J3242" s="126"/>
      <c r="K3242" s="126"/>
      <c r="L3242" s="126"/>
    </row>
    <row r="3243" spans="1:12" x14ac:dyDescent="0.3">
      <c r="A3243" s="126"/>
      <c r="B3243" s="126"/>
      <c r="C3243" s="126"/>
      <c r="D3243" s="126"/>
      <c r="E3243" s="126"/>
      <c r="F3243" s="126"/>
      <c r="G3243" s="126"/>
      <c r="H3243" s="126"/>
      <c r="I3243" s="126"/>
      <c r="J3243" s="126"/>
      <c r="K3243" s="126"/>
      <c r="L3243" s="126"/>
    </row>
    <row r="3244" spans="1:12" x14ac:dyDescent="0.3">
      <c r="A3244" s="126"/>
      <c r="B3244" s="126"/>
      <c r="C3244" s="126"/>
      <c r="D3244" s="126"/>
      <c r="E3244" s="126"/>
      <c r="F3244" s="126"/>
      <c r="G3244" s="126"/>
      <c r="H3244" s="126"/>
      <c r="I3244" s="126"/>
      <c r="J3244" s="126"/>
      <c r="K3244" s="126"/>
      <c r="L3244" s="126"/>
    </row>
    <row r="3245" spans="1:12" x14ac:dyDescent="0.3">
      <c r="A3245" s="126"/>
      <c r="B3245" s="126"/>
      <c r="C3245" s="126"/>
      <c r="D3245" s="126"/>
      <c r="E3245" s="126"/>
      <c r="F3245" s="126"/>
      <c r="G3245" s="126"/>
      <c r="H3245" s="126"/>
      <c r="I3245" s="126"/>
      <c r="J3245" s="126"/>
      <c r="K3245" s="126"/>
      <c r="L3245" s="126"/>
    </row>
    <row r="3246" spans="1:12" x14ac:dyDescent="0.3">
      <c r="A3246" s="126"/>
      <c r="B3246" s="126"/>
      <c r="C3246" s="126"/>
      <c r="D3246" s="126"/>
      <c r="E3246" s="126"/>
      <c r="F3246" s="126"/>
      <c r="G3246" s="126"/>
      <c r="H3246" s="126"/>
      <c r="I3246" s="126"/>
      <c r="J3246" s="126"/>
      <c r="K3246" s="126"/>
      <c r="L3246" s="126"/>
    </row>
    <row r="3247" spans="1:12" x14ac:dyDescent="0.3">
      <c r="A3247" s="126"/>
      <c r="B3247" s="126"/>
      <c r="C3247" s="126"/>
      <c r="D3247" s="126"/>
      <c r="E3247" s="126"/>
      <c r="F3247" s="126"/>
      <c r="G3247" s="126"/>
      <c r="H3247" s="126"/>
      <c r="I3247" s="126"/>
      <c r="J3247" s="126"/>
      <c r="K3247" s="126"/>
      <c r="L3247" s="126"/>
    </row>
    <row r="3248" spans="1:12" x14ac:dyDescent="0.3">
      <c r="A3248" s="126"/>
      <c r="B3248" s="126"/>
      <c r="C3248" s="126"/>
      <c r="D3248" s="126"/>
      <c r="E3248" s="126"/>
      <c r="F3248" s="126"/>
      <c r="G3248" s="126"/>
      <c r="H3248" s="126"/>
      <c r="I3248" s="126"/>
      <c r="J3248" s="126"/>
      <c r="K3248" s="126"/>
      <c r="L3248" s="126"/>
    </row>
    <row r="3249" spans="1:12" x14ac:dyDescent="0.3">
      <c r="A3249" s="126"/>
      <c r="B3249" s="126"/>
      <c r="C3249" s="126"/>
      <c r="D3249" s="126"/>
      <c r="E3249" s="126"/>
      <c r="F3249" s="126"/>
      <c r="G3249" s="126"/>
      <c r="H3249" s="126"/>
      <c r="I3249" s="126"/>
      <c r="J3249" s="126"/>
      <c r="K3249" s="126"/>
      <c r="L3249" s="126"/>
    </row>
    <row r="3250" spans="1:12" x14ac:dyDescent="0.3">
      <c r="A3250" s="126"/>
      <c r="B3250" s="126"/>
      <c r="C3250" s="126"/>
      <c r="D3250" s="126"/>
      <c r="E3250" s="126"/>
      <c r="F3250" s="126"/>
      <c r="G3250" s="126"/>
      <c r="H3250" s="126"/>
      <c r="I3250" s="126"/>
      <c r="J3250" s="126"/>
      <c r="K3250" s="126"/>
      <c r="L3250" s="126"/>
    </row>
    <row r="3251" spans="1:12" x14ac:dyDescent="0.3">
      <c r="A3251" s="126"/>
      <c r="B3251" s="126"/>
      <c r="C3251" s="126"/>
      <c r="D3251" s="126"/>
      <c r="E3251" s="126"/>
      <c r="F3251" s="126"/>
      <c r="G3251" s="126"/>
      <c r="H3251" s="126"/>
      <c r="I3251" s="126"/>
      <c r="J3251" s="126"/>
      <c r="K3251" s="126"/>
      <c r="L3251" s="126"/>
    </row>
    <row r="3252" spans="1:12" x14ac:dyDescent="0.3">
      <c r="A3252" s="126"/>
      <c r="B3252" s="126"/>
      <c r="C3252" s="126"/>
      <c r="D3252" s="126"/>
      <c r="E3252" s="126"/>
      <c r="F3252" s="126"/>
      <c r="G3252" s="126"/>
      <c r="H3252" s="126"/>
      <c r="I3252" s="126"/>
      <c r="J3252" s="126"/>
      <c r="K3252" s="126"/>
      <c r="L3252" s="126"/>
    </row>
    <row r="3253" spans="1:12" x14ac:dyDescent="0.3">
      <c r="A3253" s="126"/>
      <c r="B3253" s="126"/>
      <c r="C3253" s="126"/>
      <c r="D3253" s="126"/>
      <c r="E3253" s="126"/>
      <c r="F3253" s="126"/>
      <c r="G3253" s="126"/>
      <c r="H3253" s="126"/>
      <c r="I3253" s="126"/>
      <c r="J3253" s="126"/>
      <c r="K3253" s="126"/>
      <c r="L3253" s="126"/>
    </row>
    <row r="3254" spans="1:12" x14ac:dyDescent="0.3">
      <c r="A3254" s="126"/>
      <c r="B3254" s="126"/>
      <c r="C3254" s="126"/>
      <c r="D3254" s="126"/>
      <c r="E3254" s="126"/>
      <c r="F3254" s="126"/>
      <c r="G3254" s="126"/>
      <c r="H3254" s="126"/>
      <c r="I3254" s="126"/>
      <c r="J3254" s="126"/>
      <c r="K3254" s="126"/>
      <c r="L3254" s="126"/>
    </row>
    <row r="3255" spans="1:12" x14ac:dyDescent="0.3">
      <c r="A3255" s="126"/>
      <c r="B3255" s="126"/>
      <c r="C3255" s="126"/>
      <c r="D3255" s="126"/>
      <c r="E3255" s="126"/>
      <c r="F3255" s="126"/>
      <c r="G3255" s="126"/>
      <c r="H3255" s="126"/>
      <c r="I3255" s="126"/>
      <c r="J3255" s="126"/>
      <c r="K3255" s="126"/>
      <c r="L3255" s="126"/>
    </row>
    <row r="3256" spans="1:12" x14ac:dyDescent="0.3">
      <c r="A3256" s="126"/>
      <c r="B3256" s="126"/>
      <c r="C3256" s="126"/>
      <c r="D3256" s="126"/>
      <c r="E3256" s="126"/>
      <c r="F3256" s="126"/>
      <c r="G3256" s="126"/>
      <c r="H3256" s="126"/>
      <c r="I3256" s="126"/>
      <c r="J3256" s="126"/>
      <c r="K3256" s="126"/>
      <c r="L3256" s="126"/>
    </row>
    <row r="3257" spans="1:12" x14ac:dyDescent="0.3">
      <c r="A3257" s="126"/>
      <c r="B3257" s="126"/>
      <c r="C3257" s="126"/>
      <c r="D3257" s="126"/>
      <c r="E3257" s="126"/>
      <c r="F3257" s="126"/>
      <c r="G3257" s="126"/>
      <c r="H3257" s="126"/>
      <c r="I3257" s="126"/>
      <c r="J3257" s="126"/>
      <c r="K3257" s="126"/>
      <c r="L3257" s="126"/>
    </row>
    <row r="3258" spans="1:12" x14ac:dyDescent="0.3">
      <c r="A3258" s="126"/>
      <c r="B3258" s="126"/>
      <c r="C3258" s="126"/>
      <c r="D3258" s="126"/>
      <c r="E3258" s="126"/>
      <c r="F3258" s="126"/>
      <c r="G3258" s="126"/>
      <c r="H3258" s="126"/>
      <c r="I3258" s="126"/>
      <c r="J3258" s="126"/>
      <c r="K3258" s="126"/>
      <c r="L3258" s="126"/>
    </row>
    <row r="3259" spans="1:12" x14ac:dyDescent="0.3">
      <c r="A3259" s="126"/>
      <c r="B3259" s="126"/>
      <c r="C3259" s="126"/>
      <c r="D3259" s="126"/>
      <c r="E3259" s="126"/>
      <c r="F3259" s="126"/>
      <c r="G3259" s="126"/>
      <c r="H3259" s="126"/>
      <c r="I3259" s="126"/>
      <c r="J3259" s="126"/>
      <c r="K3259" s="126"/>
      <c r="L3259" s="126"/>
    </row>
    <row r="3260" spans="1:12" x14ac:dyDescent="0.3">
      <c r="A3260" s="126"/>
      <c r="B3260" s="126"/>
      <c r="C3260" s="126"/>
      <c r="D3260" s="126"/>
      <c r="E3260" s="126"/>
      <c r="F3260" s="126"/>
      <c r="G3260" s="126"/>
      <c r="H3260" s="126"/>
      <c r="I3260" s="126"/>
      <c r="J3260" s="126"/>
      <c r="K3260" s="126"/>
      <c r="L3260" s="126"/>
    </row>
    <row r="3261" spans="1:12" x14ac:dyDescent="0.3">
      <c r="A3261" s="126"/>
      <c r="B3261" s="126"/>
      <c r="C3261" s="126"/>
      <c r="D3261" s="126"/>
      <c r="E3261" s="126"/>
      <c r="F3261" s="126"/>
      <c r="G3261" s="126"/>
      <c r="H3261" s="126"/>
      <c r="I3261" s="126"/>
      <c r="J3261" s="126"/>
      <c r="K3261" s="126"/>
      <c r="L3261" s="126"/>
    </row>
    <row r="3262" spans="1:12" x14ac:dyDescent="0.3">
      <c r="A3262" s="126"/>
      <c r="B3262" s="126"/>
      <c r="C3262" s="126"/>
      <c r="D3262" s="126"/>
      <c r="E3262" s="126"/>
      <c r="F3262" s="126"/>
      <c r="G3262" s="126"/>
      <c r="H3262" s="126"/>
      <c r="I3262" s="126"/>
      <c r="J3262" s="126"/>
      <c r="K3262" s="126"/>
      <c r="L3262" s="126"/>
    </row>
    <row r="3263" spans="1:12" x14ac:dyDescent="0.3">
      <c r="A3263" s="126"/>
      <c r="B3263" s="126"/>
      <c r="C3263" s="126"/>
      <c r="D3263" s="126"/>
      <c r="E3263" s="126"/>
      <c r="F3263" s="126"/>
      <c r="G3263" s="126"/>
      <c r="H3263" s="126"/>
      <c r="I3263" s="126"/>
      <c r="J3263" s="126"/>
      <c r="K3263" s="126"/>
      <c r="L3263" s="126"/>
    </row>
    <row r="3264" spans="1:12" x14ac:dyDescent="0.3">
      <c r="A3264" s="126"/>
      <c r="B3264" s="126"/>
      <c r="C3264" s="126"/>
      <c r="D3264" s="126"/>
      <c r="E3264" s="126"/>
      <c r="F3264" s="126"/>
      <c r="G3264" s="126"/>
      <c r="H3264" s="126"/>
      <c r="I3264" s="126"/>
      <c r="J3264" s="126"/>
      <c r="K3264" s="126"/>
      <c r="L3264" s="126"/>
    </row>
    <row r="3265" spans="1:12" x14ac:dyDescent="0.3">
      <c r="A3265" s="126"/>
      <c r="B3265" s="126"/>
      <c r="C3265" s="126"/>
      <c r="D3265" s="126"/>
      <c r="E3265" s="126"/>
      <c r="F3265" s="126"/>
      <c r="G3265" s="126"/>
      <c r="H3265" s="126"/>
      <c r="I3265" s="126"/>
      <c r="J3265" s="126"/>
      <c r="K3265" s="126"/>
      <c r="L3265" s="126"/>
    </row>
    <row r="3266" spans="1:12" x14ac:dyDescent="0.3">
      <c r="A3266" s="126"/>
      <c r="B3266" s="126"/>
      <c r="C3266" s="126"/>
      <c r="D3266" s="126"/>
      <c r="E3266" s="126"/>
      <c r="F3266" s="126"/>
      <c r="G3266" s="126"/>
      <c r="H3266" s="126"/>
      <c r="I3266" s="126"/>
      <c r="J3266" s="126"/>
      <c r="K3266" s="126"/>
      <c r="L3266" s="126"/>
    </row>
    <row r="3267" spans="1:12" x14ac:dyDescent="0.3">
      <c r="A3267" s="126"/>
      <c r="B3267" s="126"/>
      <c r="C3267" s="126"/>
      <c r="D3267" s="126"/>
      <c r="E3267" s="126"/>
      <c r="F3267" s="126"/>
      <c r="G3267" s="126"/>
      <c r="H3267" s="126"/>
      <c r="I3267" s="126"/>
      <c r="J3267" s="126"/>
      <c r="K3267" s="126"/>
      <c r="L3267" s="126"/>
    </row>
    <row r="3268" spans="1:12" x14ac:dyDescent="0.3">
      <c r="A3268" s="126"/>
      <c r="B3268" s="126"/>
      <c r="C3268" s="126"/>
      <c r="D3268" s="126"/>
      <c r="E3268" s="126"/>
      <c r="F3268" s="126"/>
      <c r="G3268" s="126"/>
      <c r="H3268" s="126"/>
      <c r="I3268" s="126"/>
      <c r="J3268" s="126"/>
      <c r="K3268" s="126"/>
      <c r="L3268" s="126"/>
    </row>
    <row r="3269" spans="1:12" x14ac:dyDescent="0.3">
      <c r="A3269" s="126"/>
      <c r="B3269" s="126"/>
      <c r="C3269" s="126"/>
      <c r="D3269" s="126"/>
      <c r="E3269" s="126"/>
      <c r="F3269" s="126"/>
      <c r="G3269" s="126"/>
      <c r="H3269" s="126"/>
      <c r="I3269" s="126"/>
      <c r="J3269" s="126"/>
      <c r="K3269" s="126"/>
      <c r="L3269" s="126"/>
    </row>
    <row r="3270" spans="1:12" x14ac:dyDescent="0.3">
      <c r="A3270" s="126"/>
      <c r="B3270" s="126"/>
      <c r="C3270" s="126"/>
      <c r="D3270" s="126"/>
      <c r="E3270" s="126"/>
      <c r="F3270" s="126"/>
      <c r="G3270" s="126"/>
      <c r="H3270" s="126"/>
      <c r="I3270" s="126"/>
      <c r="J3270" s="126"/>
      <c r="K3270" s="126"/>
      <c r="L3270" s="126"/>
    </row>
    <row r="3271" spans="1:12" x14ac:dyDescent="0.3">
      <c r="A3271" s="126"/>
      <c r="B3271" s="126"/>
      <c r="C3271" s="126"/>
      <c r="D3271" s="126"/>
      <c r="E3271" s="126"/>
      <c r="F3271" s="126"/>
      <c r="G3271" s="126"/>
      <c r="H3271" s="126"/>
      <c r="I3271" s="126"/>
      <c r="J3271" s="126"/>
      <c r="K3271" s="126"/>
      <c r="L3271" s="126"/>
    </row>
    <row r="3272" spans="1:12" x14ac:dyDescent="0.3">
      <c r="A3272" s="126"/>
      <c r="B3272" s="126"/>
      <c r="C3272" s="126"/>
      <c r="D3272" s="126"/>
      <c r="E3272" s="126"/>
      <c r="F3272" s="126"/>
      <c r="G3272" s="126"/>
      <c r="H3272" s="126"/>
      <c r="I3272" s="126"/>
      <c r="J3272" s="126"/>
      <c r="K3272" s="126"/>
      <c r="L3272" s="126"/>
    </row>
    <row r="3273" spans="1:12" x14ac:dyDescent="0.3">
      <c r="A3273" s="126"/>
      <c r="B3273" s="126"/>
      <c r="C3273" s="126"/>
      <c r="D3273" s="126"/>
      <c r="E3273" s="126"/>
      <c r="F3273" s="126"/>
      <c r="G3273" s="126"/>
      <c r="H3273" s="126"/>
      <c r="I3273" s="126"/>
      <c r="J3273" s="126"/>
      <c r="K3273" s="126"/>
      <c r="L3273" s="126"/>
    </row>
    <row r="3274" spans="1:12" x14ac:dyDescent="0.3">
      <c r="A3274" s="126"/>
      <c r="B3274" s="126"/>
      <c r="C3274" s="126"/>
      <c r="D3274" s="126"/>
      <c r="E3274" s="126"/>
      <c r="F3274" s="126"/>
      <c r="G3274" s="126"/>
      <c r="H3274" s="126"/>
      <c r="I3274" s="126"/>
      <c r="J3274" s="126"/>
      <c r="K3274" s="126"/>
      <c r="L3274" s="126"/>
    </row>
    <row r="3275" spans="1:12" x14ac:dyDescent="0.3">
      <c r="A3275" s="126"/>
      <c r="B3275" s="126"/>
      <c r="C3275" s="126"/>
      <c r="D3275" s="126"/>
      <c r="E3275" s="126"/>
      <c r="F3275" s="126"/>
      <c r="G3275" s="126"/>
      <c r="H3275" s="126"/>
      <c r="I3275" s="126"/>
      <c r="J3275" s="126"/>
      <c r="K3275" s="126"/>
      <c r="L3275" s="126"/>
    </row>
    <row r="3276" spans="1:12" x14ac:dyDescent="0.3">
      <c r="A3276" s="126"/>
      <c r="B3276" s="126"/>
      <c r="C3276" s="126"/>
      <c r="D3276" s="126"/>
      <c r="E3276" s="126"/>
      <c r="F3276" s="126"/>
      <c r="G3276" s="126"/>
      <c r="H3276" s="126"/>
      <c r="I3276" s="126"/>
      <c r="J3276" s="126"/>
      <c r="K3276" s="126"/>
      <c r="L3276" s="126"/>
    </row>
    <row r="3277" spans="1:12" x14ac:dyDescent="0.3">
      <c r="A3277" s="126"/>
      <c r="B3277" s="126"/>
      <c r="C3277" s="126"/>
      <c r="D3277" s="126"/>
      <c r="E3277" s="126"/>
      <c r="F3277" s="126"/>
      <c r="G3277" s="126"/>
      <c r="H3277" s="126"/>
      <c r="I3277" s="126"/>
      <c r="J3277" s="126"/>
      <c r="K3277" s="126"/>
      <c r="L3277" s="126"/>
    </row>
    <row r="3278" spans="1:12" x14ac:dyDescent="0.3">
      <c r="A3278" s="126"/>
      <c r="B3278" s="126"/>
      <c r="C3278" s="126"/>
      <c r="D3278" s="126"/>
      <c r="E3278" s="126"/>
      <c r="F3278" s="126"/>
      <c r="G3278" s="126"/>
      <c r="H3278" s="126"/>
      <c r="I3278" s="126"/>
      <c r="J3278" s="126"/>
      <c r="K3278" s="126"/>
      <c r="L3278" s="126"/>
    </row>
    <row r="3279" spans="1:12" x14ac:dyDescent="0.3">
      <c r="A3279" s="126"/>
      <c r="B3279" s="126"/>
      <c r="C3279" s="126"/>
      <c r="D3279" s="126"/>
      <c r="E3279" s="126"/>
      <c r="F3279" s="126"/>
      <c r="G3279" s="126"/>
      <c r="H3279" s="126"/>
      <c r="I3279" s="126"/>
      <c r="J3279" s="126"/>
      <c r="K3279" s="126"/>
      <c r="L3279" s="126"/>
    </row>
    <row r="3280" spans="1:12" x14ac:dyDescent="0.3">
      <c r="A3280" s="126"/>
      <c r="B3280" s="126"/>
      <c r="C3280" s="126"/>
      <c r="D3280" s="126"/>
      <c r="E3280" s="126"/>
      <c r="F3280" s="126"/>
      <c r="G3280" s="126"/>
      <c r="H3280" s="126"/>
      <c r="I3280" s="126"/>
      <c r="J3280" s="126"/>
      <c r="K3280" s="126"/>
      <c r="L3280" s="126"/>
    </row>
    <row r="3281" spans="1:12" x14ac:dyDescent="0.3">
      <c r="A3281" s="126"/>
      <c r="B3281" s="126"/>
      <c r="C3281" s="126"/>
      <c r="D3281" s="126"/>
      <c r="E3281" s="126"/>
      <c r="F3281" s="126"/>
      <c r="G3281" s="126"/>
      <c r="H3281" s="126"/>
      <c r="I3281" s="126"/>
      <c r="J3281" s="126"/>
      <c r="K3281" s="126"/>
      <c r="L3281" s="126"/>
    </row>
    <row r="3282" spans="1:12" x14ac:dyDescent="0.3">
      <c r="A3282" s="126"/>
      <c r="B3282" s="126"/>
      <c r="C3282" s="126"/>
      <c r="D3282" s="126"/>
      <c r="E3282" s="126"/>
      <c r="F3282" s="126"/>
      <c r="G3282" s="126"/>
      <c r="H3282" s="126"/>
      <c r="I3282" s="126"/>
      <c r="J3282" s="126"/>
      <c r="K3282" s="126"/>
      <c r="L3282" s="126"/>
    </row>
    <row r="3283" spans="1:12" x14ac:dyDescent="0.3">
      <c r="A3283" s="126"/>
      <c r="B3283" s="126"/>
      <c r="C3283" s="126"/>
      <c r="D3283" s="126"/>
      <c r="E3283" s="126"/>
      <c r="F3283" s="126"/>
      <c r="G3283" s="126"/>
      <c r="H3283" s="126"/>
      <c r="I3283" s="126"/>
      <c r="J3283" s="126"/>
      <c r="K3283" s="126"/>
      <c r="L3283" s="126"/>
    </row>
    <row r="3284" spans="1:12" x14ac:dyDescent="0.3">
      <c r="A3284" s="126"/>
      <c r="B3284" s="126"/>
      <c r="C3284" s="126"/>
      <c r="D3284" s="126"/>
      <c r="E3284" s="126"/>
      <c r="F3284" s="126"/>
      <c r="G3284" s="126"/>
      <c r="H3284" s="126"/>
      <c r="I3284" s="126"/>
      <c r="J3284" s="126"/>
      <c r="K3284" s="126"/>
      <c r="L3284" s="126"/>
    </row>
    <row r="3285" spans="1:12" x14ac:dyDescent="0.3">
      <c r="A3285" s="126"/>
      <c r="B3285" s="126"/>
      <c r="C3285" s="126"/>
      <c r="D3285" s="126"/>
      <c r="E3285" s="126"/>
      <c r="F3285" s="126"/>
      <c r="G3285" s="126"/>
      <c r="H3285" s="126"/>
      <c r="I3285" s="126"/>
      <c r="J3285" s="126"/>
      <c r="K3285" s="126"/>
      <c r="L3285" s="126"/>
    </row>
    <row r="3286" spans="1:12" x14ac:dyDescent="0.3">
      <c r="A3286" s="126"/>
      <c r="B3286" s="126"/>
      <c r="C3286" s="126"/>
      <c r="D3286" s="126"/>
      <c r="E3286" s="126"/>
      <c r="F3286" s="126"/>
      <c r="G3286" s="126"/>
      <c r="H3286" s="126"/>
      <c r="I3286" s="126"/>
      <c r="J3286" s="126"/>
      <c r="K3286" s="126"/>
      <c r="L3286" s="126"/>
    </row>
    <row r="3287" spans="1:12" x14ac:dyDescent="0.3">
      <c r="A3287" s="126"/>
      <c r="B3287" s="126"/>
      <c r="C3287" s="126"/>
      <c r="D3287" s="126"/>
      <c r="E3287" s="126"/>
      <c r="F3287" s="126"/>
      <c r="G3287" s="126"/>
      <c r="H3287" s="126"/>
      <c r="I3287" s="126"/>
      <c r="J3287" s="126"/>
      <c r="K3287" s="126"/>
      <c r="L3287" s="126"/>
    </row>
    <row r="3288" spans="1:12" x14ac:dyDescent="0.3">
      <c r="A3288" s="126"/>
      <c r="B3288" s="126"/>
      <c r="C3288" s="126"/>
      <c r="D3288" s="126"/>
      <c r="E3288" s="126"/>
      <c r="F3288" s="126"/>
      <c r="G3288" s="126"/>
      <c r="H3288" s="126"/>
      <c r="I3288" s="126"/>
      <c r="J3288" s="126"/>
      <c r="K3288" s="126"/>
      <c r="L3288" s="126"/>
    </row>
    <row r="3289" spans="1:12" x14ac:dyDescent="0.3">
      <c r="A3289" s="126"/>
      <c r="B3289" s="126"/>
      <c r="C3289" s="126"/>
      <c r="D3289" s="126"/>
      <c r="E3289" s="126"/>
      <c r="F3289" s="126"/>
      <c r="G3289" s="126"/>
      <c r="H3289" s="126"/>
      <c r="I3289" s="126"/>
      <c r="J3289" s="126"/>
      <c r="K3289" s="126"/>
      <c r="L3289" s="126"/>
    </row>
    <row r="3290" spans="1:12" x14ac:dyDescent="0.3">
      <c r="A3290" s="126"/>
      <c r="B3290" s="126"/>
      <c r="C3290" s="126"/>
      <c r="D3290" s="126"/>
      <c r="E3290" s="126"/>
      <c r="F3290" s="126"/>
      <c r="G3290" s="126"/>
      <c r="H3290" s="126"/>
      <c r="I3290" s="126"/>
      <c r="J3290" s="126"/>
      <c r="K3290" s="126"/>
      <c r="L3290" s="126"/>
    </row>
    <row r="3291" spans="1:12" x14ac:dyDescent="0.3">
      <c r="A3291" s="126"/>
      <c r="B3291" s="126"/>
      <c r="C3291" s="126"/>
      <c r="D3291" s="126"/>
      <c r="E3291" s="126"/>
      <c r="F3291" s="126"/>
      <c r="G3291" s="126"/>
      <c r="H3291" s="126"/>
      <c r="I3291" s="126"/>
      <c r="J3291" s="126"/>
      <c r="K3291" s="126"/>
      <c r="L3291" s="126"/>
    </row>
    <row r="3292" spans="1:12" x14ac:dyDescent="0.3">
      <c r="A3292" s="126"/>
      <c r="B3292" s="126"/>
      <c r="C3292" s="126"/>
      <c r="D3292" s="126"/>
      <c r="E3292" s="126"/>
      <c r="F3292" s="126"/>
      <c r="G3292" s="126"/>
      <c r="H3292" s="126"/>
      <c r="I3292" s="126"/>
      <c r="J3292" s="126"/>
      <c r="K3292" s="126"/>
      <c r="L3292" s="126"/>
    </row>
    <row r="3293" spans="1:12" x14ac:dyDescent="0.3">
      <c r="A3293" s="126"/>
      <c r="B3293" s="126"/>
      <c r="C3293" s="126"/>
      <c r="D3293" s="126"/>
      <c r="E3293" s="126"/>
      <c r="F3293" s="126"/>
      <c r="G3293" s="126"/>
      <c r="H3293" s="126"/>
      <c r="I3293" s="126"/>
      <c r="J3293" s="126"/>
      <c r="K3293" s="126"/>
      <c r="L3293" s="126"/>
    </row>
    <row r="3294" spans="1:12" x14ac:dyDescent="0.3">
      <c r="A3294" s="126"/>
      <c r="B3294" s="126"/>
      <c r="C3294" s="126"/>
      <c r="D3294" s="126"/>
      <c r="E3294" s="126"/>
      <c r="F3294" s="126"/>
      <c r="G3294" s="126"/>
      <c r="H3294" s="126"/>
      <c r="I3294" s="126"/>
      <c r="J3294" s="126"/>
      <c r="K3294" s="126"/>
      <c r="L3294" s="126"/>
    </row>
    <row r="3295" spans="1:12" x14ac:dyDescent="0.3">
      <c r="A3295" s="126"/>
      <c r="B3295" s="126"/>
      <c r="C3295" s="126"/>
      <c r="D3295" s="126"/>
      <c r="E3295" s="126"/>
      <c r="F3295" s="126"/>
      <c r="G3295" s="126"/>
      <c r="H3295" s="126"/>
      <c r="I3295" s="126"/>
      <c r="J3295" s="126"/>
      <c r="K3295" s="126"/>
      <c r="L3295" s="126"/>
    </row>
    <row r="3296" spans="1:12" x14ac:dyDescent="0.3">
      <c r="A3296" s="126"/>
      <c r="B3296" s="126"/>
      <c r="C3296" s="126"/>
      <c r="D3296" s="126"/>
      <c r="E3296" s="126"/>
      <c r="F3296" s="126"/>
      <c r="G3296" s="126"/>
      <c r="H3296" s="126"/>
      <c r="I3296" s="126"/>
      <c r="J3296" s="126"/>
      <c r="K3296" s="126"/>
      <c r="L3296" s="126"/>
    </row>
    <row r="3297" spans="1:12" x14ac:dyDescent="0.3">
      <c r="A3297" s="126"/>
      <c r="B3297" s="126"/>
      <c r="C3297" s="126"/>
      <c r="D3297" s="126"/>
      <c r="E3297" s="126"/>
      <c r="F3297" s="126"/>
      <c r="G3297" s="126"/>
      <c r="H3297" s="126"/>
      <c r="I3297" s="126"/>
      <c r="J3297" s="126"/>
      <c r="K3297" s="126"/>
      <c r="L3297" s="126"/>
    </row>
    <row r="3298" spans="1:12" x14ac:dyDescent="0.3">
      <c r="A3298" s="126"/>
      <c r="B3298" s="126"/>
      <c r="C3298" s="126"/>
      <c r="D3298" s="126"/>
      <c r="E3298" s="126"/>
      <c r="F3298" s="126"/>
      <c r="G3298" s="126"/>
      <c r="H3298" s="126"/>
      <c r="I3298" s="126"/>
      <c r="J3298" s="126"/>
      <c r="K3298" s="126"/>
      <c r="L3298" s="126"/>
    </row>
    <row r="3299" spans="1:12" x14ac:dyDescent="0.3">
      <c r="A3299" s="126"/>
      <c r="B3299" s="126"/>
      <c r="C3299" s="126"/>
      <c r="D3299" s="126"/>
      <c r="E3299" s="126"/>
      <c r="F3299" s="126"/>
      <c r="G3299" s="126"/>
      <c r="H3299" s="126"/>
      <c r="I3299" s="126"/>
      <c r="J3299" s="126"/>
      <c r="K3299" s="126"/>
      <c r="L3299" s="126"/>
    </row>
    <row r="3300" spans="1:12" x14ac:dyDescent="0.3">
      <c r="A3300" s="126"/>
      <c r="B3300" s="126"/>
      <c r="C3300" s="126"/>
      <c r="D3300" s="126"/>
      <c r="E3300" s="126"/>
      <c r="F3300" s="126"/>
      <c r="G3300" s="126"/>
      <c r="H3300" s="126"/>
      <c r="I3300" s="126"/>
      <c r="J3300" s="126"/>
      <c r="K3300" s="126"/>
      <c r="L3300" s="126"/>
    </row>
    <row r="3301" spans="1:12" x14ac:dyDescent="0.3">
      <c r="A3301" s="126"/>
      <c r="B3301" s="126"/>
      <c r="C3301" s="126"/>
      <c r="D3301" s="126"/>
      <c r="E3301" s="126"/>
      <c r="F3301" s="126"/>
      <c r="G3301" s="126"/>
      <c r="H3301" s="126"/>
      <c r="I3301" s="126"/>
      <c r="J3301" s="126"/>
      <c r="K3301" s="126"/>
      <c r="L3301" s="126"/>
    </row>
    <row r="3302" spans="1:12" x14ac:dyDescent="0.3">
      <c r="A3302" s="126"/>
      <c r="B3302" s="126"/>
      <c r="C3302" s="126"/>
      <c r="D3302" s="126"/>
      <c r="E3302" s="126"/>
      <c r="F3302" s="126"/>
      <c r="G3302" s="126"/>
      <c r="H3302" s="126"/>
      <c r="I3302" s="126"/>
      <c r="J3302" s="126"/>
      <c r="K3302" s="126"/>
      <c r="L3302" s="126"/>
    </row>
    <row r="3303" spans="1:12" x14ac:dyDescent="0.3">
      <c r="A3303" s="126"/>
      <c r="B3303" s="126"/>
      <c r="C3303" s="126"/>
      <c r="D3303" s="126"/>
      <c r="E3303" s="126"/>
      <c r="F3303" s="126"/>
      <c r="G3303" s="126"/>
      <c r="H3303" s="126"/>
      <c r="I3303" s="126"/>
      <c r="J3303" s="126"/>
      <c r="K3303" s="126"/>
      <c r="L3303" s="126"/>
    </row>
    <row r="3304" spans="1:12" x14ac:dyDescent="0.3">
      <c r="A3304" s="126"/>
      <c r="B3304" s="126"/>
      <c r="C3304" s="126"/>
      <c r="D3304" s="126"/>
      <c r="E3304" s="126"/>
      <c r="F3304" s="126"/>
      <c r="G3304" s="126"/>
      <c r="H3304" s="126"/>
      <c r="I3304" s="126"/>
      <c r="J3304" s="126"/>
      <c r="K3304" s="126"/>
      <c r="L3304" s="126"/>
    </row>
    <row r="3305" spans="1:12" x14ac:dyDescent="0.3">
      <c r="A3305" s="126"/>
      <c r="B3305" s="126"/>
      <c r="C3305" s="126"/>
      <c r="D3305" s="126"/>
      <c r="E3305" s="126"/>
      <c r="F3305" s="126"/>
      <c r="G3305" s="126"/>
      <c r="H3305" s="126"/>
      <c r="I3305" s="126"/>
      <c r="J3305" s="126"/>
      <c r="K3305" s="126"/>
      <c r="L3305" s="126"/>
    </row>
    <row r="3306" spans="1:12" x14ac:dyDescent="0.3">
      <c r="A3306" s="126"/>
      <c r="B3306" s="126"/>
      <c r="C3306" s="126"/>
      <c r="D3306" s="126"/>
      <c r="E3306" s="126"/>
      <c r="F3306" s="126"/>
      <c r="G3306" s="126"/>
      <c r="H3306" s="126"/>
      <c r="I3306" s="126"/>
      <c r="J3306" s="126"/>
      <c r="K3306" s="126"/>
      <c r="L3306" s="126"/>
    </row>
    <row r="3307" spans="1:12" x14ac:dyDescent="0.3">
      <c r="A3307" s="126"/>
      <c r="B3307" s="126"/>
      <c r="C3307" s="126"/>
      <c r="D3307" s="126"/>
      <c r="E3307" s="126"/>
      <c r="F3307" s="126"/>
      <c r="G3307" s="126"/>
      <c r="H3307" s="126"/>
      <c r="I3307" s="126"/>
      <c r="J3307" s="126"/>
      <c r="K3307" s="126"/>
      <c r="L3307" s="126"/>
    </row>
    <row r="3308" spans="1:12" x14ac:dyDescent="0.3">
      <c r="A3308" s="126"/>
      <c r="B3308" s="126"/>
      <c r="C3308" s="126"/>
      <c r="D3308" s="126"/>
      <c r="E3308" s="126"/>
      <c r="F3308" s="126"/>
      <c r="G3308" s="126"/>
      <c r="H3308" s="126"/>
      <c r="I3308" s="126"/>
      <c r="J3308" s="126"/>
      <c r="K3308" s="126"/>
      <c r="L3308" s="126"/>
    </row>
    <row r="3309" spans="1:12" x14ac:dyDescent="0.3">
      <c r="A3309" s="126"/>
      <c r="B3309" s="126"/>
      <c r="C3309" s="126"/>
      <c r="D3309" s="126"/>
      <c r="E3309" s="126"/>
      <c r="F3309" s="126"/>
      <c r="G3309" s="126"/>
      <c r="H3309" s="126"/>
      <c r="I3309" s="126"/>
      <c r="J3309" s="126"/>
      <c r="K3309" s="126"/>
      <c r="L3309" s="126"/>
    </row>
    <row r="3310" spans="1:12" x14ac:dyDescent="0.3">
      <c r="A3310" s="126"/>
      <c r="B3310" s="126"/>
      <c r="C3310" s="126"/>
      <c r="D3310" s="126"/>
      <c r="E3310" s="126"/>
      <c r="F3310" s="126"/>
      <c r="G3310" s="126"/>
      <c r="H3310" s="126"/>
      <c r="I3310" s="126"/>
      <c r="J3310" s="126"/>
      <c r="K3310" s="126"/>
      <c r="L3310" s="126"/>
    </row>
    <row r="3311" spans="1:12" x14ac:dyDescent="0.3">
      <c r="A3311" s="126"/>
      <c r="B3311" s="126"/>
      <c r="C3311" s="126"/>
      <c r="D3311" s="126"/>
      <c r="E3311" s="126"/>
      <c r="F3311" s="126"/>
      <c r="G3311" s="126"/>
      <c r="H3311" s="126"/>
      <c r="I3311" s="126"/>
      <c r="J3311" s="126"/>
      <c r="K3311" s="126"/>
      <c r="L3311" s="126"/>
    </row>
    <row r="3312" spans="1:12" x14ac:dyDescent="0.3">
      <c r="A3312" s="126"/>
      <c r="B3312" s="126"/>
      <c r="C3312" s="126"/>
      <c r="D3312" s="126"/>
      <c r="E3312" s="126"/>
      <c r="F3312" s="126"/>
      <c r="G3312" s="126"/>
      <c r="H3312" s="126"/>
      <c r="I3312" s="126"/>
      <c r="J3312" s="126"/>
      <c r="K3312" s="126"/>
      <c r="L3312" s="126"/>
    </row>
    <row r="3313" spans="1:12" x14ac:dyDescent="0.3">
      <c r="A3313" s="126"/>
      <c r="B3313" s="126"/>
      <c r="C3313" s="126"/>
      <c r="D3313" s="126"/>
      <c r="E3313" s="126"/>
      <c r="F3313" s="126"/>
      <c r="G3313" s="126"/>
      <c r="H3313" s="126"/>
      <c r="I3313" s="126"/>
      <c r="J3313" s="126"/>
      <c r="K3313" s="126"/>
      <c r="L3313" s="126"/>
    </row>
    <row r="3314" spans="1:12" x14ac:dyDescent="0.3">
      <c r="A3314" s="126"/>
      <c r="B3314" s="126"/>
      <c r="C3314" s="126"/>
      <c r="D3314" s="126"/>
      <c r="E3314" s="126"/>
      <c r="F3314" s="126"/>
      <c r="G3314" s="126"/>
      <c r="H3314" s="126"/>
      <c r="I3314" s="126"/>
      <c r="J3314" s="126"/>
      <c r="K3314" s="126"/>
      <c r="L3314" s="126"/>
    </row>
    <row r="3315" spans="1:12" x14ac:dyDescent="0.3">
      <c r="A3315" s="126"/>
      <c r="B3315" s="126"/>
      <c r="C3315" s="126"/>
      <c r="D3315" s="126"/>
      <c r="E3315" s="126"/>
      <c r="F3315" s="126"/>
      <c r="G3315" s="126"/>
      <c r="H3315" s="126"/>
      <c r="I3315" s="126"/>
      <c r="J3315" s="126"/>
      <c r="K3315" s="126"/>
      <c r="L3315" s="126"/>
    </row>
    <row r="3316" spans="1:12" x14ac:dyDescent="0.3">
      <c r="A3316" s="126"/>
      <c r="B3316" s="126"/>
      <c r="C3316" s="126"/>
      <c r="D3316" s="126"/>
      <c r="E3316" s="126"/>
      <c r="F3316" s="126"/>
      <c r="G3316" s="126"/>
      <c r="H3316" s="126"/>
      <c r="I3316" s="126"/>
      <c r="J3316" s="126"/>
      <c r="K3316" s="126"/>
      <c r="L3316" s="126"/>
    </row>
    <row r="3317" spans="1:12" x14ac:dyDescent="0.3">
      <c r="A3317" s="126"/>
      <c r="B3317" s="126"/>
      <c r="C3317" s="126"/>
      <c r="D3317" s="126"/>
      <c r="E3317" s="126"/>
      <c r="F3317" s="126"/>
      <c r="G3317" s="126"/>
      <c r="H3317" s="126"/>
      <c r="I3317" s="126"/>
      <c r="J3317" s="126"/>
      <c r="K3317" s="126"/>
      <c r="L3317" s="126"/>
    </row>
    <row r="3318" spans="1:12" x14ac:dyDescent="0.3">
      <c r="A3318" s="126"/>
      <c r="B3318" s="126"/>
      <c r="C3318" s="126"/>
      <c r="D3318" s="126"/>
      <c r="E3318" s="126"/>
      <c r="F3318" s="126"/>
      <c r="G3318" s="126"/>
      <c r="H3318" s="126"/>
      <c r="I3318" s="126"/>
      <c r="J3318" s="126"/>
      <c r="K3318" s="126"/>
      <c r="L3318" s="126"/>
    </row>
    <row r="3319" spans="1:12" x14ac:dyDescent="0.3">
      <c r="A3319" s="126"/>
      <c r="B3319" s="126"/>
      <c r="C3319" s="126"/>
      <c r="D3319" s="126"/>
      <c r="E3319" s="126"/>
      <c r="F3319" s="126"/>
      <c r="G3319" s="126"/>
      <c r="H3319" s="126"/>
      <c r="I3319" s="126"/>
      <c r="J3319" s="126"/>
      <c r="K3319" s="126"/>
      <c r="L3319" s="126"/>
    </row>
    <row r="3320" spans="1:12" x14ac:dyDescent="0.3">
      <c r="A3320" s="126"/>
      <c r="B3320" s="126"/>
      <c r="C3320" s="126"/>
      <c r="D3320" s="126"/>
      <c r="E3320" s="126"/>
      <c r="F3320" s="126"/>
      <c r="G3320" s="126"/>
      <c r="H3320" s="126"/>
      <c r="I3320" s="126"/>
      <c r="J3320" s="126"/>
      <c r="K3320" s="126"/>
      <c r="L3320" s="126"/>
    </row>
    <row r="3321" spans="1:12" x14ac:dyDescent="0.3">
      <c r="A3321" s="126"/>
      <c r="B3321" s="126"/>
      <c r="C3321" s="126"/>
      <c r="D3321" s="126"/>
      <c r="E3321" s="126"/>
      <c r="F3321" s="126"/>
      <c r="G3321" s="126"/>
      <c r="H3321" s="126"/>
      <c r="I3321" s="126"/>
      <c r="J3321" s="126"/>
      <c r="K3321" s="126"/>
      <c r="L3321" s="126"/>
    </row>
    <row r="3322" spans="1:12" x14ac:dyDescent="0.3">
      <c r="A3322" s="126"/>
      <c r="B3322" s="126"/>
      <c r="C3322" s="126"/>
      <c r="D3322" s="126"/>
      <c r="E3322" s="126"/>
      <c r="F3322" s="126"/>
      <c r="G3322" s="126"/>
      <c r="H3322" s="126"/>
      <c r="I3322" s="126"/>
      <c r="J3322" s="126"/>
      <c r="K3322" s="126"/>
      <c r="L3322" s="126"/>
    </row>
    <row r="3323" spans="1:12" x14ac:dyDescent="0.3">
      <c r="A3323" s="126"/>
      <c r="B3323" s="126"/>
      <c r="C3323" s="126"/>
      <c r="D3323" s="126"/>
      <c r="E3323" s="126"/>
      <c r="F3323" s="126"/>
      <c r="G3323" s="126"/>
      <c r="H3323" s="126"/>
      <c r="I3323" s="126"/>
      <c r="J3323" s="126"/>
      <c r="K3323" s="126"/>
      <c r="L3323" s="126"/>
    </row>
    <row r="3324" spans="1:12" x14ac:dyDescent="0.3">
      <c r="A3324" s="126"/>
      <c r="B3324" s="126"/>
      <c r="C3324" s="126"/>
      <c r="D3324" s="126"/>
      <c r="E3324" s="126"/>
      <c r="F3324" s="126"/>
      <c r="G3324" s="126"/>
      <c r="H3324" s="126"/>
      <c r="I3324" s="126"/>
      <c r="J3324" s="126"/>
      <c r="K3324" s="126"/>
      <c r="L3324" s="126"/>
    </row>
    <row r="3325" spans="1:12" x14ac:dyDescent="0.3">
      <c r="A3325" s="126"/>
      <c r="B3325" s="126"/>
      <c r="C3325" s="126"/>
      <c r="D3325" s="126"/>
      <c r="E3325" s="126"/>
      <c r="F3325" s="126"/>
      <c r="G3325" s="126"/>
      <c r="H3325" s="126"/>
      <c r="I3325" s="126"/>
      <c r="J3325" s="126"/>
      <c r="K3325" s="126"/>
      <c r="L3325" s="126"/>
    </row>
    <row r="3326" spans="1:12" x14ac:dyDescent="0.3">
      <c r="A3326" s="126"/>
      <c r="B3326" s="126"/>
      <c r="C3326" s="126"/>
      <c r="D3326" s="126"/>
      <c r="E3326" s="126"/>
      <c r="F3326" s="126"/>
      <c r="G3326" s="126"/>
      <c r="H3326" s="126"/>
      <c r="I3326" s="126"/>
      <c r="J3326" s="126"/>
      <c r="K3326" s="126"/>
      <c r="L3326" s="126"/>
    </row>
    <row r="3327" spans="1:12" x14ac:dyDescent="0.3">
      <c r="A3327" s="126"/>
      <c r="B3327" s="126"/>
      <c r="C3327" s="126"/>
      <c r="D3327" s="126"/>
      <c r="E3327" s="126"/>
      <c r="F3327" s="126"/>
      <c r="G3327" s="126"/>
      <c r="H3327" s="126"/>
      <c r="I3327" s="126"/>
      <c r="J3327" s="126"/>
      <c r="K3327" s="126"/>
      <c r="L3327" s="126"/>
    </row>
    <row r="3328" spans="1:12" x14ac:dyDescent="0.3">
      <c r="A3328" s="126"/>
      <c r="B3328" s="126"/>
      <c r="C3328" s="126"/>
      <c r="D3328" s="126"/>
      <c r="E3328" s="126"/>
      <c r="F3328" s="126"/>
      <c r="G3328" s="126"/>
      <c r="H3328" s="126"/>
      <c r="I3328" s="126"/>
      <c r="J3328" s="126"/>
      <c r="K3328" s="126"/>
      <c r="L3328" s="126"/>
    </row>
    <row r="3329" spans="1:12" x14ac:dyDescent="0.3">
      <c r="A3329" s="126"/>
      <c r="B3329" s="126"/>
      <c r="C3329" s="126"/>
      <c r="D3329" s="126"/>
      <c r="E3329" s="126"/>
      <c r="F3329" s="126"/>
      <c r="G3329" s="126"/>
      <c r="H3329" s="126"/>
      <c r="I3329" s="126"/>
      <c r="J3329" s="126"/>
      <c r="K3329" s="126"/>
      <c r="L3329" s="126"/>
    </row>
    <row r="3330" spans="1:12" x14ac:dyDescent="0.3">
      <c r="A3330" s="126"/>
      <c r="B3330" s="126"/>
      <c r="C3330" s="126"/>
      <c r="D3330" s="126"/>
      <c r="E3330" s="126"/>
      <c r="F3330" s="126"/>
      <c r="G3330" s="126"/>
      <c r="H3330" s="126"/>
      <c r="I3330" s="126"/>
      <c r="J3330" s="126"/>
      <c r="K3330" s="126"/>
      <c r="L3330" s="126"/>
    </row>
    <row r="3331" spans="1:12" x14ac:dyDescent="0.3">
      <c r="A3331" s="126"/>
      <c r="B3331" s="126"/>
      <c r="C3331" s="126"/>
      <c r="D3331" s="126"/>
      <c r="E3331" s="126"/>
      <c r="F3331" s="126"/>
      <c r="G3331" s="126"/>
      <c r="H3331" s="126"/>
      <c r="I3331" s="126"/>
      <c r="J3331" s="126"/>
      <c r="K3331" s="126"/>
      <c r="L3331" s="126"/>
    </row>
    <row r="3332" spans="1:12" x14ac:dyDescent="0.3">
      <c r="A3332" s="126"/>
      <c r="B3332" s="126"/>
      <c r="C3332" s="126"/>
      <c r="D3332" s="126"/>
      <c r="E3332" s="126"/>
      <c r="F3332" s="126"/>
      <c r="G3332" s="126"/>
      <c r="H3332" s="126"/>
      <c r="I3332" s="126"/>
      <c r="J3332" s="126"/>
      <c r="K3332" s="126"/>
      <c r="L3332" s="126"/>
    </row>
    <row r="3333" spans="1:12" x14ac:dyDescent="0.3">
      <c r="A3333" s="126"/>
      <c r="B3333" s="126"/>
      <c r="C3333" s="126"/>
      <c r="D3333" s="126"/>
      <c r="E3333" s="126"/>
      <c r="F3333" s="126"/>
      <c r="G3333" s="126"/>
      <c r="H3333" s="126"/>
      <c r="I3333" s="126"/>
      <c r="J3333" s="126"/>
      <c r="K3333" s="126"/>
      <c r="L3333" s="126"/>
    </row>
    <row r="3334" spans="1:12" x14ac:dyDescent="0.3">
      <c r="A3334" s="126"/>
      <c r="B3334" s="126"/>
      <c r="C3334" s="126"/>
      <c r="D3334" s="126"/>
      <c r="E3334" s="126"/>
      <c r="F3334" s="126"/>
      <c r="G3334" s="126"/>
      <c r="H3334" s="126"/>
      <c r="I3334" s="126"/>
      <c r="J3334" s="126"/>
      <c r="K3334" s="126"/>
      <c r="L3334" s="126"/>
    </row>
    <row r="3335" spans="1:12" x14ac:dyDescent="0.3">
      <c r="A3335" s="126"/>
      <c r="B3335" s="126"/>
      <c r="C3335" s="126"/>
      <c r="D3335" s="126"/>
      <c r="E3335" s="126"/>
      <c r="F3335" s="126"/>
      <c r="G3335" s="126"/>
      <c r="H3335" s="126"/>
      <c r="I3335" s="126"/>
      <c r="J3335" s="126"/>
      <c r="K3335" s="126"/>
      <c r="L3335" s="126"/>
    </row>
    <row r="3336" spans="1:12" x14ac:dyDescent="0.3">
      <c r="A3336" s="126"/>
      <c r="B3336" s="126"/>
      <c r="C3336" s="126"/>
      <c r="D3336" s="126"/>
      <c r="E3336" s="126"/>
      <c r="F3336" s="126"/>
      <c r="G3336" s="126"/>
      <c r="H3336" s="126"/>
      <c r="I3336" s="126"/>
      <c r="J3336" s="126"/>
      <c r="K3336" s="126"/>
      <c r="L3336" s="126"/>
    </row>
    <row r="3337" spans="1:12" x14ac:dyDescent="0.3">
      <c r="A3337" s="126"/>
      <c r="B3337" s="126"/>
      <c r="C3337" s="126"/>
      <c r="D3337" s="126"/>
      <c r="E3337" s="126"/>
      <c r="F3337" s="126"/>
      <c r="G3337" s="126"/>
      <c r="H3337" s="126"/>
      <c r="I3337" s="126"/>
      <c r="J3337" s="126"/>
      <c r="K3337" s="126"/>
      <c r="L3337" s="126"/>
    </row>
    <row r="3338" spans="1:12" x14ac:dyDescent="0.3">
      <c r="A3338" s="126"/>
      <c r="B3338" s="126"/>
      <c r="C3338" s="126"/>
      <c r="D3338" s="126"/>
      <c r="E3338" s="126"/>
      <c r="F3338" s="126"/>
      <c r="G3338" s="126"/>
      <c r="H3338" s="126"/>
      <c r="I3338" s="126"/>
      <c r="J3338" s="126"/>
      <c r="K3338" s="126"/>
      <c r="L3338" s="126"/>
    </row>
    <row r="3339" spans="1:12" x14ac:dyDescent="0.3">
      <c r="A3339" s="126"/>
      <c r="B3339" s="126"/>
      <c r="C3339" s="126"/>
      <c r="D3339" s="126"/>
      <c r="E3339" s="126"/>
      <c r="F3339" s="126"/>
      <c r="G3339" s="126"/>
      <c r="H3339" s="126"/>
      <c r="I3339" s="126"/>
      <c r="J3339" s="126"/>
      <c r="K3339" s="126"/>
      <c r="L3339" s="126"/>
    </row>
    <row r="3340" spans="1:12" x14ac:dyDescent="0.3">
      <c r="A3340" s="126"/>
      <c r="B3340" s="126"/>
      <c r="C3340" s="126"/>
      <c r="D3340" s="126"/>
      <c r="E3340" s="126"/>
      <c r="F3340" s="126"/>
      <c r="G3340" s="126"/>
      <c r="H3340" s="126"/>
      <c r="I3340" s="126"/>
      <c r="J3340" s="126"/>
      <c r="K3340" s="126"/>
      <c r="L3340" s="126"/>
    </row>
    <row r="3341" spans="1:12" x14ac:dyDescent="0.3">
      <c r="A3341" s="126"/>
      <c r="B3341" s="126"/>
      <c r="C3341" s="126"/>
      <c r="D3341" s="126"/>
      <c r="E3341" s="126"/>
      <c r="F3341" s="126"/>
      <c r="G3341" s="126"/>
      <c r="H3341" s="126"/>
      <c r="I3341" s="126"/>
      <c r="J3341" s="126"/>
      <c r="K3341" s="126"/>
      <c r="L3341" s="126"/>
    </row>
    <row r="3342" spans="1:12" x14ac:dyDescent="0.3">
      <c r="A3342" s="126"/>
      <c r="B3342" s="126"/>
      <c r="C3342" s="126"/>
      <c r="D3342" s="126"/>
      <c r="E3342" s="126"/>
      <c r="F3342" s="126"/>
      <c r="G3342" s="126"/>
      <c r="H3342" s="126"/>
      <c r="I3342" s="126"/>
      <c r="J3342" s="126"/>
      <c r="K3342" s="126"/>
      <c r="L3342" s="126"/>
    </row>
    <row r="3343" spans="1:12" x14ac:dyDescent="0.3">
      <c r="A3343" s="126"/>
      <c r="B3343" s="126"/>
      <c r="C3343" s="126"/>
      <c r="D3343" s="126"/>
      <c r="E3343" s="126"/>
      <c r="F3343" s="126"/>
      <c r="G3343" s="126"/>
      <c r="H3343" s="126"/>
      <c r="I3343" s="126"/>
      <c r="J3343" s="126"/>
      <c r="K3343" s="126"/>
      <c r="L3343" s="126"/>
    </row>
    <row r="3344" spans="1:12" x14ac:dyDescent="0.3">
      <c r="A3344" s="126"/>
      <c r="B3344" s="126"/>
      <c r="C3344" s="126"/>
      <c r="D3344" s="126"/>
      <c r="E3344" s="126"/>
      <c r="F3344" s="126"/>
      <c r="G3344" s="126"/>
      <c r="H3344" s="126"/>
      <c r="I3344" s="126"/>
      <c r="J3344" s="126"/>
      <c r="K3344" s="126"/>
      <c r="L3344" s="126"/>
    </row>
    <row r="3345" spans="1:12" x14ac:dyDescent="0.3">
      <c r="A3345" s="126"/>
      <c r="B3345" s="126"/>
      <c r="C3345" s="126"/>
      <c r="D3345" s="126"/>
      <c r="E3345" s="126"/>
      <c r="F3345" s="126"/>
      <c r="G3345" s="126"/>
      <c r="H3345" s="126"/>
      <c r="I3345" s="126"/>
      <c r="J3345" s="126"/>
      <c r="K3345" s="126"/>
      <c r="L3345" s="126"/>
    </row>
    <row r="3346" spans="1:12" x14ac:dyDescent="0.3">
      <c r="A3346" s="126"/>
      <c r="B3346" s="126"/>
      <c r="C3346" s="126"/>
      <c r="D3346" s="126"/>
      <c r="E3346" s="126"/>
      <c r="F3346" s="126"/>
      <c r="G3346" s="126"/>
      <c r="H3346" s="126"/>
      <c r="I3346" s="126"/>
      <c r="J3346" s="126"/>
      <c r="K3346" s="126"/>
      <c r="L3346" s="126"/>
    </row>
    <row r="3347" spans="1:12" x14ac:dyDescent="0.3">
      <c r="A3347" s="126"/>
      <c r="B3347" s="126"/>
      <c r="C3347" s="126"/>
      <c r="D3347" s="126"/>
      <c r="E3347" s="126"/>
      <c r="F3347" s="126"/>
      <c r="G3347" s="126"/>
      <c r="H3347" s="126"/>
      <c r="I3347" s="126"/>
      <c r="J3347" s="126"/>
      <c r="K3347" s="126"/>
      <c r="L3347" s="126"/>
    </row>
    <row r="3348" spans="1:12" x14ac:dyDescent="0.3">
      <c r="A3348" s="126"/>
      <c r="B3348" s="126"/>
      <c r="C3348" s="126"/>
      <c r="D3348" s="126"/>
      <c r="E3348" s="126"/>
      <c r="F3348" s="126"/>
      <c r="G3348" s="126"/>
      <c r="H3348" s="126"/>
      <c r="I3348" s="126"/>
      <c r="J3348" s="126"/>
      <c r="K3348" s="126"/>
      <c r="L3348" s="126"/>
    </row>
    <row r="3349" spans="1:12" x14ac:dyDescent="0.3">
      <c r="A3349" s="126"/>
      <c r="B3349" s="126"/>
      <c r="C3349" s="126"/>
      <c r="D3349" s="126"/>
      <c r="E3349" s="126"/>
      <c r="F3349" s="126"/>
      <c r="G3349" s="126"/>
      <c r="H3349" s="126"/>
      <c r="I3349" s="126"/>
      <c r="J3349" s="126"/>
      <c r="K3349" s="126"/>
      <c r="L3349" s="126"/>
    </row>
    <row r="3350" spans="1:12" x14ac:dyDescent="0.3">
      <c r="A3350" s="126"/>
      <c r="B3350" s="126"/>
      <c r="C3350" s="126"/>
      <c r="D3350" s="126"/>
      <c r="E3350" s="126"/>
      <c r="F3350" s="126"/>
      <c r="G3350" s="126"/>
      <c r="H3350" s="126"/>
      <c r="I3350" s="126"/>
      <c r="J3350" s="126"/>
      <c r="K3350" s="126"/>
      <c r="L3350" s="126"/>
    </row>
    <row r="3351" spans="1:12" x14ac:dyDescent="0.3">
      <c r="A3351" s="126"/>
      <c r="B3351" s="126"/>
      <c r="C3351" s="126"/>
      <c r="D3351" s="126"/>
      <c r="E3351" s="126"/>
      <c r="F3351" s="126"/>
      <c r="G3351" s="126"/>
      <c r="H3351" s="126"/>
      <c r="I3351" s="126"/>
      <c r="J3351" s="126"/>
      <c r="K3351" s="126"/>
      <c r="L3351" s="126"/>
    </row>
    <row r="3352" spans="1:12" x14ac:dyDescent="0.3">
      <c r="A3352" s="126"/>
      <c r="B3352" s="126"/>
      <c r="C3352" s="126"/>
      <c r="D3352" s="126"/>
      <c r="E3352" s="126"/>
      <c r="F3352" s="126"/>
      <c r="G3352" s="126"/>
      <c r="H3352" s="126"/>
      <c r="I3352" s="126"/>
      <c r="J3352" s="126"/>
      <c r="K3352" s="126"/>
      <c r="L3352" s="126"/>
    </row>
    <row r="3353" spans="1:12" x14ac:dyDescent="0.3">
      <c r="A3353" s="126"/>
      <c r="B3353" s="126"/>
      <c r="C3353" s="126"/>
      <c r="D3353" s="126"/>
      <c r="E3353" s="126"/>
      <c r="F3353" s="126"/>
      <c r="G3353" s="126"/>
      <c r="H3353" s="126"/>
      <c r="I3353" s="126"/>
      <c r="J3353" s="126"/>
      <c r="K3353" s="126"/>
      <c r="L3353" s="126"/>
    </row>
    <row r="3354" spans="1:12" x14ac:dyDescent="0.3">
      <c r="A3354" s="126"/>
      <c r="B3354" s="126"/>
      <c r="C3354" s="126"/>
      <c r="D3354" s="126"/>
      <c r="E3354" s="126"/>
      <c r="F3354" s="126"/>
      <c r="G3354" s="126"/>
      <c r="H3354" s="126"/>
      <c r="I3354" s="126"/>
      <c r="J3354" s="126"/>
      <c r="K3354" s="126"/>
      <c r="L3354" s="126"/>
    </row>
    <row r="3355" spans="1:12" x14ac:dyDescent="0.3">
      <c r="A3355" s="126"/>
      <c r="B3355" s="126"/>
      <c r="C3355" s="126"/>
      <c r="D3355" s="126"/>
      <c r="E3355" s="126"/>
      <c r="F3355" s="126"/>
      <c r="G3355" s="126"/>
      <c r="H3355" s="126"/>
      <c r="I3355" s="126"/>
      <c r="J3355" s="126"/>
      <c r="K3355" s="126"/>
      <c r="L3355" s="126"/>
    </row>
    <row r="3356" spans="1:12" x14ac:dyDescent="0.3">
      <c r="A3356" s="126"/>
      <c r="B3356" s="126"/>
      <c r="C3356" s="126"/>
      <c r="D3356" s="126"/>
      <c r="E3356" s="126"/>
      <c r="F3356" s="126"/>
      <c r="G3356" s="126"/>
      <c r="H3356" s="126"/>
      <c r="I3356" s="126"/>
      <c r="J3356" s="126"/>
      <c r="K3356" s="126"/>
      <c r="L3356" s="126"/>
    </row>
    <row r="3357" spans="1:12" x14ac:dyDescent="0.3">
      <c r="A3357" s="126"/>
      <c r="B3357" s="126"/>
      <c r="C3357" s="126"/>
      <c r="D3357" s="126"/>
      <c r="E3357" s="126"/>
      <c r="F3357" s="126"/>
      <c r="G3357" s="126"/>
      <c r="H3357" s="126"/>
      <c r="I3357" s="126"/>
      <c r="J3357" s="126"/>
      <c r="K3357" s="126"/>
      <c r="L3357" s="126"/>
    </row>
    <row r="3358" spans="1:12" x14ac:dyDescent="0.3">
      <c r="A3358" s="126"/>
      <c r="B3358" s="126"/>
      <c r="C3358" s="126"/>
      <c r="D3358" s="126"/>
      <c r="E3358" s="126"/>
      <c r="F3358" s="126"/>
      <c r="G3358" s="126"/>
      <c r="H3358" s="126"/>
      <c r="I3358" s="126"/>
      <c r="J3358" s="126"/>
      <c r="K3358" s="126"/>
      <c r="L3358" s="126"/>
    </row>
    <row r="3359" spans="1:12" x14ac:dyDescent="0.3">
      <c r="A3359" s="126"/>
      <c r="B3359" s="126"/>
      <c r="C3359" s="126"/>
      <c r="D3359" s="126"/>
      <c r="E3359" s="126"/>
      <c r="F3359" s="126"/>
      <c r="G3359" s="126"/>
      <c r="H3359" s="126"/>
      <c r="I3359" s="126"/>
      <c r="J3359" s="126"/>
      <c r="K3359" s="126"/>
      <c r="L3359" s="126"/>
    </row>
    <row r="3360" spans="1:12" x14ac:dyDescent="0.3">
      <c r="A3360" s="126"/>
      <c r="B3360" s="126"/>
      <c r="C3360" s="126"/>
      <c r="D3360" s="126"/>
      <c r="E3360" s="126"/>
      <c r="F3360" s="126"/>
      <c r="G3360" s="126"/>
      <c r="H3360" s="126"/>
      <c r="I3360" s="126"/>
      <c r="J3360" s="126"/>
      <c r="K3360" s="126"/>
      <c r="L3360" s="126"/>
    </row>
    <row r="3361" spans="1:12" x14ac:dyDescent="0.3">
      <c r="A3361" s="126"/>
      <c r="B3361" s="126"/>
      <c r="C3361" s="126"/>
      <c r="D3361" s="126"/>
      <c r="E3361" s="126"/>
      <c r="F3361" s="126"/>
      <c r="G3361" s="126"/>
      <c r="H3361" s="126"/>
      <c r="I3361" s="126"/>
      <c r="J3361" s="126"/>
      <c r="K3361" s="126"/>
      <c r="L3361" s="126"/>
    </row>
    <row r="3362" spans="1:12" x14ac:dyDescent="0.3">
      <c r="A3362" s="126"/>
      <c r="B3362" s="126"/>
      <c r="C3362" s="126"/>
      <c r="D3362" s="126"/>
      <c r="E3362" s="126"/>
      <c r="F3362" s="126"/>
      <c r="G3362" s="126"/>
      <c r="H3362" s="126"/>
      <c r="I3362" s="126"/>
      <c r="J3362" s="126"/>
      <c r="K3362" s="126"/>
      <c r="L3362" s="126"/>
    </row>
    <row r="3363" spans="1:12" x14ac:dyDescent="0.3">
      <c r="A3363" s="126"/>
      <c r="B3363" s="126"/>
      <c r="C3363" s="126"/>
      <c r="D3363" s="126"/>
      <c r="E3363" s="126"/>
      <c r="F3363" s="126"/>
      <c r="G3363" s="126"/>
      <c r="H3363" s="126"/>
      <c r="I3363" s="126"/>
      <c r="J3363" s="126"/>
      <c r="K3363" s="126"/>
      <c r="L3363" s="126"/>
    </row>
    <row r="3364" spans="1:12" x14ac:dyDescent="0.3">
      <c r="A3364" s="126"/>
      <c r="B3364" s="126"/>
      <c r="C3364" s="126"/>
      <c r="D3364" s="126"/>
      <c r="E3364" s="126"/>
      <c r="F3364" s="126"/>
      <c r="G3364" s="126"/>
      <c r="H3364" s="126"/>
      <c r="I3364" s="126"/>
      <c r="J3364" s="126"/>
      <c r="K3364" s="126"/>
      <c r="L3364" s="126"/>
    </row>
    <row r="3365" spans="1:12" x14ac:dyDescent="0.3">
      <c r="A3365" s="126"/>
      <c r="B3365" s="126"/>
      <c r="C3365" s="126"/>
      <c r="D3365" s="126"/>
      <c r="E3365" s="126"/>
      <c r="F3365" s="126"/>
      <c r="G3365" s="126"/>
      <c r="H3365" s="126"/>
      <c r="I3365" s="126"/>
      <c r="J3365" s="126"/>
      <c r="K3365" s="126"/>
      <c r="L3365" s="126"/>
    </row>
    <row r="3366" spans="1:12" x14ac:dyDescent="0.3">
      <c r="A3366" s="126"/>
      <c r="B3366" s="126"/>
      <c r="C3366" s="126"/>
      <c r="D3366" s="126"/>
      <c r="E3366" s="126"/>
      <c r="F3366" s="126"/>
      <c r="G3366" s="126"/>
      <c r="H3366" s="126"/>
      <c r="I3366" s="126"/>
      <c r="J3366" s="126"/>
      <c r="K3366" s="126"/>
      <c r="L3366" s="126"/>
    </row>
    <row r="3367" spans="1:12" x14ac:dyDescent="0.3">
      <c r="A3367" s="126"/>
      <c r="B3367" s="126"/>
      <c r="C3367" s="126"/>
      <c r="D3367" s="126"/>
      <c r="E3367" s="126"/>
      <c r="F3367" s="126"/>
      <c r="G3367" s="126"/>
      <c r="H3367" s="126"/>
      <c r="I3367" s="126"/>
      <c r="J3367" s="126"/>
      <c r="K3367" s="126"/>
      <c r="L3367" s="126"/>
    </row>
    <row r="3368" spans="1:12" x14ac:dyDescent="0.3">
      <c r="A3368" s="126"/>
      <c r="B3368" s="126"/>
      <c r="C3368" s="126"/>
      <c r="D3368" s="126"/>
      <c r="E3368" s="126"/>
      <c r="F3368" s="126"/>
      <c r="G3368" s="126"/>
      <c r="H3368" s="126"/>
      <c r="I3368" s="126"/>
      <c r="J3368" s="126"/>
      <c r="K3368" s="126"/>
      <c r="L3368" s="126"/>
    </row>
    <row r="3369" spans="1:12" x14ac:dyDescent="0.3">
      <c r="A3369" s="126"/>
      <c r="B3369" s="126"/>
      <c r="C3369" s="126"/>
      <c r="D3369" s="126"/>
      <c r="E3369" s="126"/>
      <c r="F3369" s="126"/>
      <c r="G3369" s="126"/>
      <c r="H3369" s="126"/>
      <c r="I3369" s="126"/>
      <c r="J3369" s="126"/>
      <c r="K3369" s="126"/>
      <c r="L3369" s="126"/>
    </row>
    <row r="3370" spans="1:12" x14ac:dyDescent="0.3">
      <c r="A3370" s="126"/>
      <c r="B3370" s="126"/>
      <c r="C3370" s="126"/>
      <c r="D3370" s="126"/>
      <c r="E3370" s="126"/>
      <c r="F3370" s="126"/>
      <c r="G3370" s="126"/>
      <c r="H3370" s="126"/>
      <c r="I3370" s="126"/>
      <c r="J3370" s="126"/>
      <c r="K3370" s="126"/>
      <c r="L3370" s="126"/>
    </row>
    <row r="3371" spans="1:12" x14ac:dyDescent="0.3">
      <c r="A3371" s="126"/>
      <c r="B3371" s="126"/>
      <c r="C3371" s="126"/>
      <c r="D3371" s="126"/>
      <c r="E3371" s="126"/>
      <c r="F3371" s="126"/>
      <c r="G3371" s="126"/>
      <c r="H3371" s="126"/>
      <c r="I3371" s="126"/>
      <c r="J3371" s="126"/>
      <c r="K3371" s="126"/>
      <c r="L3371" s="126"/>
    </row>
    <row r="3372" spans="1:12" x14ac:dyDescent="0.3">
      <c r="A3372" s="126"/>
      <c r="B3372" s="126"/>
      <c r="C3372" s="126"/>
      <c r="D3372" s="126"/>
      <c r="E3372" s="126"/>
      <c r="F3372" s="126"/>
      <c r="G3372" s="126"/>
      <c r="H3372" s="126"/>
      <c r="I3372" s="126"/>
      <c r="J3372" s="126"/>
      <c r="K3372" s="126"/>
      <c r="L3372" s="126"/>
    </row>
    <row r="3373" spans="1:12" x14ac:dyDescent="0.3">
      <c r="A3373" s="126"/>
      <c r="B3373" s="126"/>
      <c r="C3373" s="126"/>
      <c r="D3373" s="126"/>
      <c r="E3373" s="126"/>
      <c r="F3373" s="126"/>
      <c r="G3373" s="126"/>
      <c r="H3373" s="126"/>
      <c r="I3373" s="126"/>
      <c r="J3373" s="126"/>
      <c r="K3373" s="126"/>
      <c r="L3373" s="126"/>
    </row>
    <row r="3374" spans="1:12" x14ac:dyDescent="0.3">
      <c r="A3374" s="126"/>
      <c r="B3374" s="126"/>
      <c r="C3374" s="126"/>
      <c r="D3374" s="126"/>
      <c r="E3374" s="126"/>
      <c r="F3374" s="126"/>
      <c r="G3374" s="126"/>
      <c r="H3374" s="126"/>
      <c r="I3374" s="126"/>
      <c r="J3374" s="126"/>
      <c r="K3374" s="126"/>
      <c r="L3374" s="126"/>
    </row>
    <row r="3375" spans="1:12" x14ac:dyDescent="0.3">
      <c r="A3375" s="126"/>
      <c r="B3375" s="126"/>
      <c r="C3375" s="126"/>
      <c r="D3375" s="126"/>
      <c r="E3375" s="126"/>
      <c r="F3375" s="126"/>
      <c r="G3375" s="126"/>
      <c r="H3375" s="126"/>
      <c r="I3375" s="126"/>
      <c r="J3375" s="126"/>
      <c r="K3375" s="126"/>
      <c r="L3375" s="126"/>
    </row>
    <row r="3376" spans="1:12" x14ac:dyDescent="0.3">
      <c r="A3376" s="126"/>
      <c r="B3376" s="126"/>
      <c r="C3376" s="126"/>
      <c r="D3376" s="126"/>
      <c r="E3376" s="126"/>
      <c r="F3376" s="126"/>
      <c r="G3376" s="126"/>
      <c r="H3376" s="126"/>
      <c r="I3376" s="126"/>
      <c r="J3376" s="126"/>
      <c r="K3376" s="126"/>
      <c r="L3376" s="126"/>
    </row>
    <row r="3377" spans="1:12" x14ac:dyDescent="0.3">
      <c r="A3377" s="126"/>
      <c r="B3377" s="126"/>
      <c r="C3377" s="126"/>
      <c r="D3377" s="126"/>
      <c r="E3377" s="126"/>
      <c r="F3377" s="126"/>
      <c r="G3377" s="126"/>
      <c r="H3377" s="126"/>
      <c r="I3377" s="126"/>
      <c r="J3377" s="126"/>
      <c r="K3377" s="126"/>
      <c r="L3377" s="126"/>
    </row>
    <row r="3378" spans="1:12" x14ac:dyDescent="0.3">
      <c r="A3378" s="126"/>
      <c r="B3378" s="126"/>
      <c r="C3378" s="126"/>
      <c r="D3378" s="126"/>
      <c r="E3378" s="126"/>
      <c r="F3378" s="126"/>
      <c r="G3378" s="126"/>
      <c r="H3378" s="126"/>
      <c r="I3378" s="126"/>
      <c r="J3378" s="126"/>
      <c r="K3378" s="126"/>
      <c r="L3378" s="126"/>
    </row>
    <row r="3379" spans="1:12" x14ac:dyDescent="0.3">
      <c r="A3379" s="126"/>
      <c r="B3379" s="126"/>
      <c r="C3379" s="126"/>
      <c r="D3379" s="126"/>
      <c r="E3379" s="126"/>
      <c r="F3379" s="126"/>
      <c r="G3379" s="126"/>
      <c r="H3379" s="126"/>
      <c r="I3379" s="126"/>
      <c r="J3379" s="126"/>
      <c r="K3379" s="126"/>
      <c r="L3379" s="126"/>
    </row>
    <row r="3380" spans="1:12" x14ac:dyDescent="0.3">
      <c r="A3380" s="126"/>
      <c r="B3380" s="126"/>
      <c r="C3380" s="126"/>
      <c r="D3380" s="126"/>
      <c r="E3380" s="126"/>
      <c r="F3380" s="126"/>
      <c r="G3380" s="126"/>
      <c r="H3380" s="126"/>
      <c r="I3380" s="126"/>
      <c r="J3380" s="126"/>
      <c r="K3380" s="126"/>
      <c r="L3380" s="126"/>
    </row>
    <row r="3381" spans="1:12" x14ac:dyDescent="0.3">
      <c r="A3381" s="126"/>
      <c r="B3381" s="126"/>
      <c r="C3381" s="126"/>
      <c r="D3381" s="126"/>
      <c r="E3381" s="126"/>
      <c r="F3381" s="126"/>
      <c r="G3381" s="126"/>
      <c r="H3381" s="126"/>
      <c r="I3381" s="126"/>
      <c r="J3381" s="126"/>
      <c r="K3381" s="126"/>
      <c r="L3381" s="126"/>
    </row>
    <row r="3382" spans="1:12" x14ac:dyDescent="0.3">
      <c r="A3382" s="126"/>
      <c r="B3382" s="126"/>
      <c r="C3382" s="126"/>
      <c r="D3382" s="126"/>
      <c r="E3382" s="126"/>
      <c r="F3382" s="126"/>
      <c r="G3382" s="126"/>
      <c r="H3382" s="126"/>
      <c r="I3382" s="126"/>
      <c r="J3382" s="126"/>
      <c r="K3382" s="126"/>
      <c r="L3382" s="126"/>
    </row>
    <row r="3383" spans="1:12" x14ac:dyDescent="0.3">
      <c r="A3383" s="126"/>
      <c r="B3383" s="126"/>
      <c r="C3383" s="126"/>
      <c r="D3383" s="126"/>
      <c r="E3383" s="126"/>
      <c r="F3383" s="126"/>
      <c r="G3383" s="126"/>
      <c r="H3383" s="126"/>
      <c r="I3383" s="126"/>
      <c r="J3383" s="126"/>
      <c r="K3383" s="126"/>
      <c r="L3383" s="126"/>
    </row>
    <row r="3384" spans="1:12" x14ac:dyDescent="0.3">
      <c r="A3384" s="126"/>
      <c r="B3384" s="126"/>
      <c r="C3384" s="126"/>
      <c r="D3384" s="126"/>
      <c r="E3384" s="126"/>
      <c r="F3384" s="126"/>
      <c r="G3384" s="126"/>
      <c r="H3384" s="126"/>
      <c r="I3384" s="126"/>
      <c r="J3384" s="126"/>
      <c r="K3384" s="126"/>
      <c r="L3384" s="126"/>
    </row>
    <row r="3385" spans="1:12" x14ac:dyDescent="0.3">
      <c r="A3385" s="126"/>
      <c r="B3385" s="126"/>
      <c r="C3385" s="126"/>
      <c r="D3385" s="126"/>
      <c r="E3385" s="126"/>
      <c r="F3385" s="126"/>
      <c r="G3385" s="126"/>
      <c r="H3385" s="126"/>
      <c r="I3385" s="126"/>
      <c r="J3385" s="126"/>
      <c r="K3385" s="126"/>
      <c r="L3385" s="126"/>
    </row>
    <row r="3386" spans="1:12" x14ac:dyDescent="0.3">
      <c r="A3386" s="126"/>
      <c r="B3386" s="126"/>
      <c r="C3386" s="126"/>
      <c r="D3386" s="126"/>
      <c r="E3386" s="126"/>
      <c r="F3386" s="126"/>
      <c r="G3386" s="126"/>
      <c r="H3386" s="126"/>
      <c r="I3386" s="126"/>
      <c r="J3386" s="126"/>
      <c r="K3386" s="126"/>
      <c r="L3386" s="126"/>
    </row>
    <row r="3387" spans="1:12" x14ac:dyDescent="0.3">
      <c r="A3387" s="126"/>
      <c r="B3387" s="126"/>
      <c r="C3387" s="126"/>
      <c r="D3387" s="126"/>
      <c r="E3387" s="126"/>
      <c r="F3387" s="126"/>
      <c r="G3387" s="126"/>
      <c r="H3387" s="126"/>
      <c r="I3387" s="126"/>
      <c r="J3387" s="126"/>
      <c r="K3387" s="126"/>
      <c r="L3387" s="126"/>
    </row>
    <row r="3388" spans="1:12" x14ac:dyDescent="0.3">
      <c r="A3388" s="126"/>
      <c r="B3388" s="126"/>
      <c r="C3388" s="126"/>
      <c r="D3388" s="126"/>
      <c r="E3388" s="126"/>
      <c r="F3388" s="126"/>
      <c r="G3388" s="126"/>
      <c r="H3388" s="126"/>
      <c r="I3388" s="126"/>
      <c r="J3388" s="126"/>
      <c r="K3388" s="126"/>
      <c r="L3388" s="126"/>
    </row>
    <row r="3389" spans="1:12" x14ac:dyDescent="0.3">
      <c r="A3389" s="126"/>
      <c r="B3389" s="126"/>
      <c r="C3389" s="126"/>
      <c r="D3389" s="126"/>
      <c r="E3389" s="126"/>
      <c r="F3389" s="126"/>
      <c r="G3389" s="126"/>
      <c r="H3389" s="126"/>
      <c r="I3389" s="126"/>
      <c r="J3389" s="126"/>
      <c r="K3389" s="126"/>
      <c r="L3389" s="126"/>
    </row>
    <row r="3390" spans="1:12" x14ac:dyDescent="0.3">
      <c r="A3390" s="126"/>
      <c r="B3390" s="126"/>
      <c r="C3390" s="126"/>
      <c r="D3390" s="126"/>
      <c r="E3390" s="126"/>
      <c r="F3390" s="126"/>
      <c r="G3390" s="126"/>
      <c r="H3390" s="126"/>
      <c r="I3390" s="126"/>
      <c r="J3390" s="126"/>
      <c r="K3390" s="126"/>
      <c r="L3390" s="126"/>
    </row>
    <row r="3391" spans="1:12" x14ac:dyDescent="0.3">
      <c r="A3391" s="126"/>
      <c r="B3391" s="126"/>
      <c r="C3391" s="126"/>
      <c r="D3391" s="126"/>
      <c r="E3391" s="126"/>
      <c r="F3391" s="126"/>
      <c r="G3391" s="126"/>
      <c r="H3391" s="126"/>
      <c r="I3391" s="126"/>
      <c r="J3391" s="126"/>
      <c r="K3391" s="126"/>
      <c r="L3391" s="126"/>
    </row>
    <row r="3392" spans="1:12" x14ac:dyDescent="0.3">
      <c r="A3392" s="126"/>
      <c r="B3392" s="126"/>
      <c r="C3392" s="126"/>
      <c r="D3392" s="126"/>
      <c r="E3392" s="126"/>
      <c r="F3392" s="126"/>
      <c r="G3392" s="126"/>
      <c r="H3392" s="126"/>
      <c r="I3392" s="126"/>
      <c r="J3392" s="126"/>
      <c r="K3392" s="126"/>
      <c r="L3392" s="126"/>
    </row>
    <row r="3393" spans="1:12" x14ac:dyDescent="0.3">
      <c r="A3393" s="126"/>
      <c r="B3393" s="126"/>
      <c r="C3393" s="126"/>
      <c r="D3393" s="126"/>
      <c r="E3393" s="126"/>
      <c r="F3393" s="126"/>
      <c r="G3393" s="126"/>
      <c r="H3393" s="126"/>
      <c r="I3393" s="126"/>
      <c r="J3393" s="126"/>
      <c r="K3393" s="126"/>
      <c r="L3393" s="126"/>
    </row>
    <row r="3394" spans="1:12" x14ac:dyDescent="0.3">
      <c r="A3394" s="126"/>
      <c r="B3394" s="126"/>
      <c r="C3394" s="126"/>
      <c r="D3394" s="126"/>
      <c r="E3394" s="126"/>
      <c r="F3394" s="126"/>
      <c r="G3394" s="126"/>
      <c r="H3394" s="126"/>
      <c r="I3394" s="126"/>
      <c r="J3394" s="126"/>
      <c r="K3394" s="126"/>
      <c r="L3394" s="126"/>
    </row>
    <row r="3395" spans="1:12" x14ac:dyDescent="0.3">
      <c r="A3395" s="126"/>
      <c r="B3395" s="126"/>
      <c r="C3395" s="126"/>
      <c r="D3395" s="126"/>
      <c r="E3395" s="126"/>
      <c r="F3395" s="126"/>
      <c r="G3395" s="126"/>
      <c r="H3395" s="126"/>
      <c r="I3395" s="126"/>
      <c r="J3395" s="126"/>
      <c r="K3395" s="126"/>
      <c r="L3395" s="126"/>
    </row>
    <row r="3396" spans="1:12" x14ac:dyDescent="0.3">
      <c r="A3396" s="126"/>
      <c r="B3396" s="126"/>
      <c r="C3396" s="126"/>
      <c r="D3396" s="126"/>
      <c r="E3396" s="126"/>
      <c r="F3396" s="126"/>
      <c r="G3396" s="126"/>
      <c r="H3396" s="126"/>
      <c r="I3396" s="126"/>
      <c r="J3396" s="126"/>
      <c r="K3396" s="126"/>
      <c r="L3396" s="126"/>
    </row>
    <row r="3397" spans="1:12" x14ac:dyDescent="0.3">
      <c r="A3397" s="126"/>
      <c r="B3397" s="126"/>
      <c r="C3397" s="126"/>
      <c r="D3397" s="126"/>
      <c r="E3397" s="126"/>
      <c r="F3397" s="126"/>
      <c r="G3397" s="126"/>
      <c r="H3397" s="126"/>
      <c r="I3397" s="126"/>
      <c r="J3397" s="126"/>
      <c r="K3397" s="126"/>
      <c r="L3397" s="126"/>
    </row>
    <row r="3398" spans="1:12" x14ac:dyDescent="0.3">
      <c r="A3398" s="126"/>
      <c r="B3398" s="126"/>
      <c r="C3398" s="126"/>
      <c r="D3398" s="126"/>
      <c r="E3398" s="126"/>
      <c r="F3398" s="126"/>
      <c r="G3398" s="126"/>
      <c r="H3398" s="126"/>
      <c r="I3398" s="126"/>
      <c r="J3398" s="126"/>
      <c r="K3398" s="126"/>
      <c r="L3398" s="126"/>
    </row>
    <row r="3399" spans="1:12" x14ac:dyDescent="0.3">
      <c r="A3399" s="126"/>
      <c r="B3399" s="126"/>
      <c r="C3399" s="126"/>
      <c r="D3399" s="126"/>
      <c r="E3399" s="126"/>
      <c r="F3399" s="126"/>
      <c r="G3399" s="126"/>
      <c r="H3399" s="126"/>
      <c r="I3399" s="126"/>
      <c r="J3399" s="126"/>
      <c r="K3399" s="126"/>
      <c r="L3399" s="126"/>
    </row>
    <row r="3400" spans="1:12" x14ac:dyDescent="0.3">
      <c r="A3400" s="126"/>
      <c r="B3400" s="126"/>
      <c r="C3400" s="126"/>
      <c r="D3400" s="126"/>
      <c r="E3400" s="126"/>
      <c r="F3400" s="126"/>
      <c r="G3400" s="126"/>
      <c r="H3400" s="126"/>
      <c r="I3400" s="126"/>
      <c r="J3400" s="126"/>
      <c r="K3400" s="126"/>
      <c r="L3400" s="126"/>
    </row>
    <row r="3401" spans="1:12" x14ac:dyDescent="0.3">
      <c r="A3401" s="126"/>
      <c r="B3401" s="126"/>
      <c r="C3401" s="126"/>
      <c r="D3401" s="126"/>
      <c r="E3401" s="126"/>
      <c r="F3401" s="126"/>
      <c r="G3401" s="126"/>
      <c r="H3401" s="126"/>
      <c r="I3401" s="126"/>
      <c r="J3401" s="126"/>
      <c r="K3401" s="126"/>
      <c r="L3401" s="126"/>
    </row>
    <row r="3402" spans="1:12" x14ac:dyDescent="0.3">
      <c r="A3402" s="126"/>
      <c r="B3402" s="126"/>
      <c r="C3402" s="126"/>
      <c r="D3402" s="126"/>
      <c r="E3402" s="126"/>
      <c r="F3402" s="126"/>
      <c r="G3402" s="126"/>
      <c r="H3402" s="126"/>
      <c r="I3402" s="126"/>
      <c r="J3402" s="126"/>
      <c r="K3402" s="126"/>
      <c r="L3402" s="126"/>
    </row>
    <row r="3403" spans="1:12" x14ac:dyDescent="0.3">
      <c r="A3403" s="126"/>
      <c r="B3403" s="126"/>
      <c r="C3403" s="126"/>
      <c r="D3403" s="126"/>
      <c r="E3403" s="126"/>
      <c r="F3403" s="126"/>
      <c r="G3403" s="126"/>
      <c r="H3403" s="126"/>
      <c r="I3403" s="126"/>
      <c r="J3403" s="126"/>
      <c r="K3403" s="126"/>
      <c r="L3403" s="126"/>
    </row>
    <row r="3404" spans="1:12" x14ac:dyDescent="0.3">
      <c r="A3404" s="126"/>
      <c r="B3404" s="126"/>
      <c r="C3404" s="126"/>
      <c r="D3404" s="126"/>
      <c r="E3404" s="126"/>
      <c r="F3404" s="126"/>
      <c r="G3404" s="126"/>
      <c r="H3404" s="126"/>
      <c r="I3404" s="126"/>
      <c r="J3404" s="126"/>
      <c r="K3404" s="126"/>
      <c r="L3404" s="126"/>
    </row>
    <row r="3405" spans="1:12" x14ac:dyDescent="0.3">
      <c r="A3405" s="126"/>
      <c r="B3405" s="126"/>
      <c r="C3405" s="126"/>
      <c r="D3405" s="126"/>
      <c r="E3405" s="126"/>
      <c r="F3405" s="126"/>
      <c r="G3405" s="126"/>
      <c r="H3405" s="126"/>
      <c r="I3405" s="126"/>
      <c r="J3405" s="126"/>
      <c r="K3405" s="126"/>
      <c r="L3405" s="126"/>
    </row>
    <row r="3406" spans="1:12" x14ac:dyDescent="0.3">
      <c r="A3406" s="126"/>
      <c r="B3406" s="126"/>
      <c r="C3406" s="126"/>
      <c r="D3406" s="126"/>
      <c r="E3406" s="126"/>
      <c r="F3406" s="126"/>
      <c r="G3406" s="126"/>
      <c r="H3406" s="126"/>
      <c r="I3406" s="126"/>
      <c r="J3406" s="126"/>
      <c r="K3406" s="126"/>
      <c r="L3406" s="126"/>
    </row>
    <row r="3407" spans="1:12" x14ac:dyDescent="0.3">
      <c r="A3407" s="126"/>
      <c r="B3407" s="126"/>
      <c r="C3407" s="126"/>
      <c r="D3407" s="126"/>
      <c r="E3407" s="126"/>
      <c r="F3407" s="126"/>
      <c r="G3407" s="126"/>
      <c r="H3407" s="126"/>
      <c r="I3407" s="126"/>
      <c r="J3407" s="126"/>
      <c r="K3407" s="126"/>
      <c r="L3407" s="126"/>
    </row>
    <row r="3408" spans="1:12" x14ac:dyDescent="0.3">
      <c r="A3408" s="126"/>
      <c r="B3408" s="126"/>
      <c r="C3408" s="126"/>
      <c r="D3408" s="126"/>
      <c r="E3408" s="126"/>
      <c r="F3408" s="126"/>
      <c r="G3408" s="126"/>
      <c r="H3408" s="126"/>
      <c r="I3408" s="126"/>
      <c r="J3408" s="126"/>
      <c r="K3408" s="126"/>
      <c r="L3408" s="126"/>
    </row>
    <row r="3409" spans="1:12" x14ac:dyDescent="0.3">
      <c r="A3409" s="126"/>
      <c r="B3409" s="126"/>
      <c r="C3409" s="126"/>
      <c r="D3409" s="126"/>
      <c r="E3409" s="126"/>
      <c r="F3409" s="126"/>
      <c r="G3409" s="126"/>
      <c r="H3409" s="126"/>
      <c r="I3409" s="126"/>
      <c r="J3409" s="126"/>
      <c r="K3409" s="126"/>
      <c r="L3409" s="126"/>
    </row>
    <row r="3410" spans="1:12" x14ac:dyDescent="0.3">
      <c r="A3410" s="126"/>
      <c r="B3410" s="126"/>
      <c r="C3410" s="126"/>
      <c r="D3410" s="126"/>
      <c r="E3410" s="126"/>
      <c r="F3410" s="126"/>
      <c r="G3410" s="126"/>
      <c r="H3410" s="126"/>
      <c r="I3410" s="126"/>
      <c r="J3410" s="126"/>
      <c r="K3410" s="126"/>
      <c r="L3410" s="126"/>
    </row>
    <row r="3411" spans="1:12" x14ac:dyDescent="0.3">
      <c r="A3411" s="126"/>
      <c r="B3411" s="126"/>
      <c r="C3411" s="126"/>
      <c r="D3411" s="126"/>
      <c r="E3411" s="126"/>
      <c r="F3411" s="126"/>
      <c r="G3411" s="126"/>
      <c r="H3411" s="126"/>
      <c r="I3411" s="126"/>
      <c r="J3411" s="126"/>
      <c r="K3411" s="126"/>
      <c r="L3411" s="126"/>
    </row>
    <row r="3412" spans="1:12" x14ac:dyDescent="0.3">
      <c r="A3412" s="126"/>
      <c r="B3412" s="126"/>
      <c r="C3412" s="126"/>
      <c r="D3412" s="126"/>
      <c r="E3412" s="126"/>
      <c r="F3412" s="126"/>
      <c r="G3412" s="126"/>
      <c r="H3412" s="126"/>
      <c r="I3412" s="126"/>
      <c r="J3412" s="126"/>
      <c r="K3412" s="126"/>
      <c r="L3412" s="126"/>
    </row>
    <row r="3413" spans="1:12" x14ac:dyDescent="0.3">
      <c r="A3413" s="126"/>
      <c r="B3413" s="126"/>
      <c r="C3413" s="126"/>
      <c r="D3413" s="126"/>
      <c r="E3413" s="126"/>
      <c r="F3413" s="126"/>
      <c r="G3413" s="126"/>
      <c r="H3413" s="126"/>
      <c r="I3413" s="126"/>
      <c r="J3413" s="126"/>
      <c r="K3413" s="126"/>
      <c r="L3413" s="126"/>
    </row>
    <row r="3414" spans="1:12" x14ac:dyDescent="0.3">
      <c r="A3414" s="126"/>
      <c r="B3414" s="126"/>
      <c r="C3414" s="126"/>
      <c r="D3414" s="126"/>
      <c r="E3414" s="126"/>
      <c r="F3414" s="126"/>
      <c r="G3414" s="126"/>
      <c r="H3414" s="126"/>
      <c r="I3414" s="126"/>
      <c r="J3414" s="126"/>
      <c r="K3414" s="126"/>
      <c r="L3414" s="126"/>
    </row>
    <row r="3415" spans="1:12" x14ac:dyDescent="0.3">
      <c r="A3415" s="126"/>
      <c r="B3415" s="126"/>
      <c r="C3415" s="126"/>
      <c r="D3415" s="126"/>
      <c r="E3415" s="126"/>
      <c r="F3415" s="126"/>
      <c r="G3415" s="126"/>
      <c r="H3415" s="126"/>
      <c r="I3415" s="126"/>
      <c r="J3415" s="126"/>
      <c r="K3415" s="126"/>
      <c r="L3415" s="126"/>
    </row>
    <row r="3416" spans="1:12" x14ac:dyDescent="0.3">
      <c r="A3416" s="126"/>
      <c r="B3416" s="126"/>
      <c r="C3416" s="126"/>
      <c r="D3416" s="126"/>
      <c r="E3416" s="126"/>
      <c r="F3416" s="126"/>
      <c r="G3416" s="126"/>
      <c r="H3416" s="126"/>
      <c r="I3416" s="126"/>
      <c r="J3416" s="126"/>
      <c r="K3416" s="126"/>
      <c r="L3416" s="126"/>
    </row>
    <row r="3417" spans="1:12" x14ac:dyDescent="0.3">
      <c r="A3417" s="126"/>
      <c r="B3417" s="126"/>
      <c r="C3417" s="126"/>
      <c r="D3417" s="126"/>
      <c r="E3417" s="126"/>
      <c r="F3417" s="126"/>
      <c r="G3417" s="126"/>
      <c r="H3417" s="126"/>
      <c r="I3417" s="126"/>
      <c r="J3417" s="126"/>
      <c r="K3417" s="126"/>
      <c r="L3417" s="126"/>
    </row>
    <row r="3418" spans="1:12" x14ac:dyDescent="0.3">
      <c r="A3418" s="126"/>
      <c r="B3418" s="126"/>
      <c r="C3418" s="126"/>
      <c r="D3418" s="126"/>
      <c r="E3418" s="126"/>
      <c r="F3418" s="126"/>
      <c r="G3418" s="126"/>
      <c r="H3418" s="126"/>
      <c r="I3418" s="126"/>
      <c r="J3418" s="126"/>
      <c r="K3418" s="126"/>
      <c r="L3418" s="126"/>
    </row>
    <row r="3419" spans="1:12" x14ac:dyDescent="0.3">
      <c r="A3419" s="126"/>
      <c r="B3419" s="126"/>
      <c r="C3419" s="126"/>
      <c r="D3419" s="126"/>
      <c r="E3419" s="126"/>
      <c r="F3419" s="126"/>
      <c r="G3419" s="126"/>
      <c r="H3419" s="126"/>
      <c r="I3419" s="126"/>
      <c r="J3419" s="126"/>
      <c r="K3419" s="126"/>
      <c r="L3419" s="126"/>
    </row>
    <row r="3420" spans="1:12" x14ac:dyDescent="0.3">
      <c r="A3420" s="126"/>
      <c r="B3420" s="126"/>
      <c r="C3420" s="126"/>
      <c r="D3420" s="126"/>
      <c r="E3420" s="126"/>
      <c r="F3420" s="126"/>
      <c r="G3420" s="126"/>
      <c r="H3420" s="126"/>
      <c r="I3420" s="126"/>
      <c r="J3420" s="126"/>
      <c r="K3420" s="126"/>
      <c r="L3420" s="126"/>
    </row>
    <row r="3421" spans="1:12" x14ac:dyDescent="0.3">
      <c r="A3421" s="126"/>
      <c r="B3421" s="126"/>
      <c r="C3421" s="126"/>
      <c r="D3421" s="126"/>
      <c r="E3421" s="126"/>
      <c r="F3421" s="126"/>
      <c r="G3421" s="126"/>
      <c r="H3421" s="126"/>
      <c r="I3421" s="126"/>
      <c r="J3421" s="126"/>
      <c r="K3421" s="126"/>
      <c r="L3421" s="126"/>
    </row>
    <row r="3422" spans="1:12" x14ac:dyDescent="0.3">
      <c r="A3422" s="126"/>
      <c r="B3422" s="126"/>
      <c r="C3422" s="126"/>
      <c r="D3422" s="126"/>
      <c r="E3422" s="126"/>
      <c r="F3422" s="126"/>
      <c r="G3422" s="126"/>
      <c r="H3422" s="126"/>
      <c r="I3422" s="126"/>
      <c r="J3422" s="126"/>
      <c r="K3422" s="126"/>
      <c r="L3422" s="126"/>
    </row>
    <row r="3423" spans="1:12" x14ac:dyDescent="0.3">
      <c r="A3423" s="126"/>
      <c r="B3423" s="126"/>
      <c r="C3423" s="126"/>
      <c r="D3423" s="126"/>
      <c r="E3423" s="126"/>
      <c r="F3423" s="126"/>
      <c r="G3423" s="126"/>
      <c r="H3423" s="126"/>
      <c r="I3423" s="126"/>
      <c r="J3423" s="126"/>
      <c r="K3423" s="126"/>
      <c r="L3423" s="126"/>
    </row>
    <row r="3424" spans="1:12" x14ac:dyDescent="0.3">
      <c r="A3424" s="126"/>
      <c r="B3424" s="126"/>
      <c r="C3424" s="126"/>
      <c r="D3424" s="126"/>
      <c r="E3424" s="126"/>
      <c r="F3424" s="126"/>
      <c r="G3424" s="126"/>
      <c r="H3424" s="126"/>
      <c r="I3424" s="126"/>
      <c r="J3424" s="126"/>
      <c r="K3424" s="126"/>
      <c r="L3424" s="126"/>
    </row>
    <row r="3425" spans="1:12" x14ac:dyDescent="0.3">
      <c r="A3425" s="126"/>
      <c r="B3425" s="126"/>
      <c r="C3425" s="126"/>
      <c r="D3425" s="126"/>
      <c r="E3425" s="126"/>
      <c r="F3425" s="126"/>
      <c r="G3425" s="126"/>
      <c r="H3425" s="126"/>
      <c r="I3425" s="126"/>
      <c r="J3425" s="126"/>
      <c r="K3425" s="126"/>
      <c r="L3425" s="126"/>
    </row>
    <row r="3426" spans="1:12" x14ac:dyDescent="0.3">
      <c r="A3426" s="126"/>
      <c r="B3426" s="126"/>
      <c r="C3426" s="126"/>
      <c r="D3426" s="126"/>
      <c r="E3426" s="126"/>
      <c r="F3426" s="126"/>
      <c r="G3426" s="126"/>
      <c r="H3426" s="126"/>
      <c r="I3426" s="126"/>
      <c r="J3426" s="126"/>
      <c r="K3426" s="126"/>
      <c r="L3426" s="126"/>
    </row>
    <row r="3427" spans="1:12" x14ac:dyDescent="0.3">
      <c r="A3427" s="126"/>
      <c r="B3427" s="126"/>
      <c r="C3427" s="126"/>
      <c r="D3427" s="126"/>
      <c r="E3427" s="126"/>
      <c r="F3427" s="126"/>
      <c r="G3427" s="126"/>
      <c r="H3427" s="126"/>
      <c r="I3427" s="126"/>
      <c r="J3427" s="126"/>
      <c r="K3427" s="126"/>
      <c r="L3427" s="126"/>
    </row>
    <row r="3428" spans="1:12" x14ac:dyDescent="0.3">
      <c r="A3428" s="126"/>
      <c r="B3428" s="126"/>
      <c r="C3428" s="126"/>
      <c r="D3428" s="126"/>
      <c r="E3428" s="126"/>
      <c r="F3428" s="126"/>
      <c r="G3428" s="126"/>
      <c r="H3428" s="126"/>
      <c r="I3428" s="126"/>
      <c r="J3428" s="126"/>
      <c r="K3428" s="126"/>
      <c r="L3428" s="126"/>
    </row>
    <row r="3429" spans="1:12" x14ac:dyDescent="0.3">
      <c r="A3429" s="126"/>
      <c r="B3429" s="126"/>
      <c r="C3429" s="126"/>
      <c r="D3429" s="126"/>
      <c r="E3429" s="126"/>
      <c r="F3429" s="126"/>
      <c r="G3429" s="126"/>
      <c r="H3429" s="126"/>
      <c r="I3429" s="126"/>
      <c r="J3429" s="126"/>
      <c r="K3429" s="126"/>
      <c r="L3429" s="126"/>
    </row>
    <row r="3430" spans="1:12" x14ac:dyDescent="0.3">
      <c r="A3430" s="126"/>
      <c r="B3430" s="126"/>
      <c r="C3430" s="126"/>
      <c r="D3430" s="126"/>
      <c r="E3430" s="126"/>
      <c r="F3430" s="126"/>
      <c r="G3430" s="126"/>
      <c r="H3430" s="126"/>
      <c r="I3430" s="126"/>
      <c r="J3430" s="126"/>
      <c r="K3430" s="126"/>
      <c r="L3430" s="126"/>
    </row>
    <row r="3431" spans="1:12" x14ac:dyDescent="0.3">
      <c r="A3431" s="126"/>
      <c r="B3431" s="126"/>
      <c r="C3431" s="126"/>
      <c r="D3431" s="126"/>
      <c r="E3431" s="126"/>
      <c r="F3431" s="126"/>
      <c r="G3431" s="126"/>
      <c r="H3431" s="126"/>
      <c r="I3431" s="126"/>
      <c r="J3431" s="126"/>
      <c r="K3431" s="126"/>
      <c r="L3431" s="126"/>
    </row>
    <row r="3432" spans="1:12" x14ac:dyDescent="0.3">
      <c r="A3432" s="126"/>
      <c r="B3432" s="126"/>
      <c r="C3432" s="126"/>
      <c r="D3432" s="126"/>
      <c r="E3432" s="126"/>
      <c r="F3432" s="126"/>
      <c r="G3432" s="126"/>
      <c r="H3432" s="126"/>
      <c r="I3432" s="126"/>
      <c r="J3432" s="126"/>
      <c r="K3432" s="126"/>
      <c r="L3432" s="126"/>
    </row>
    <row r="3433" spans="1:12" x14ac:dyDescent="0.3">
      <c r="A3433" s="126"/>
      <c r="B3433" s="126"/>
      <c r="C3433" s="126"/>
      <c r="D3433" s="126"/>
      <c r="E3433" s="126"/>
      <c r="F3433" s="126"/>
      <c r="G3433" s="126"/>
      <c r="H3433" s="126"/>
      <c r="I3433" s="126"/>
      <c r="J3433" s="126"/>
      <c r="K3433" s="126"/>
      <c r="L3433" s="126"/>
    </row>
    <row r="3434" spans="1:12" x14ac:dyDescent="0.3">
      <c r="A3434" s="126"/>
      <c r="B3434" s="126"/>
      <c r="C3434" s="126"/>
      <c r="D3434" s="126"/>
      <c r="E3434" s="126"/>
      <c r="F3434" s="126"/>
      <c r="G3434" s="126"/>
      <c r="H3434" s="126"/>
      <c r="I3434" s="126"/>
      <c r="J3434" s="126"/>
      <c r="K3434" s="126"/>
      <c r="L3434" s="126"/>
    </row>
    <row r="3435" spans="1:12" x14ac:dyDescent="0.3">
      <c r="A3435" s="126"/>
      <c r="B3435" s="126"/>
      <c r="C3435" s="126"/>
      <c r="D3435" s="126"/>
      <c r="E3435" s="126"/>
      <c r="F3435" s="126"/>
      <c r="G3435" s="126"/>
      <c r="H3435" s="126"/>
      <c r="I3435" s="126"/>
      <c r="J3435" s="126"/>
      <c r="K3435" s="126"/>
      <c r="L3435" s="126"/>
    </row>
    <row r="3436" spans="1:12" x14ac:dyDescent="0.3">
      <c r="A3436" s="126"/>
      <c r="B3436" s="126"/>
      <c r="C3436" s="126"/>
      <c r="D3436" s="126"/>
      <c r="E3436" s="126"/>
      <c r="F3436" s="126"/>
      <c r="G3436" s="126"/>
      <c r="H3436" s="126"/>
      <c r="I3436" s="126"/>
      <c r="J3436" s="126"/>
      <c r="K3436" s="126"/>
      <c r="L3436" s="126"/>
    </row>
    <row r="3437" spans="1:12" x14ac:dyDescent="0.3">
      <c r="A3437" s="126"/>
      <c r="B3437" s="126"/>
      <c r="C3437" s="126"/>
      <c r="D3437" s="126"/>
      <c r="E3437" s="126"/>
      <c r="F3437" s="126"/>
      <c r="G3437" s="126"/>
      <c r="H3437" s="126"/>
      <c r="I3437" s="126"/>
      <c r="J3437" s="126"/>
      <c r="K3437" s="126"/>
      <c r="L3437" s="126"/>
    </row>
    <row r="3438" spans="1:12" x14ac:dyDescent="0.3">
      <c r="A3438" s="126"/>
      <c r="B3438" s="126"/>
      <c r="C3438" s="126"/>
      <c r="D3438" s="126"/>
      <c r="E3438" s="126"/>
      <c r="F3438" s="126"/>
      <c r="G3438" s="126"/>
      <c r="H3438" s="126"/>
      <c r="I3438" s="126"/>
      <c r="J3438" s="126"/>
      <c r="K3438" s="126"/>
      <c r="L3438" s="126"/>
    </row>
    <row r="3439" spans="1:12" x14ac:dyDescent="0.3">
      <c r="A3439" s="126"/>
      <c r="B3439" s="126"/>
      <c r="C3439" s="126"/>
      <c r="D3439" s="126"/>
      <c r="E3439" s="126"/>
      <c r="F3439" s="126"/>
      <c r="G3439" s="126"/>
      <c r="H3439" s="126"/>
      <c r="I3439" s="126"/>
      <c r="J3439" s="126"/>
      <c r="K3439" s="126"/>
      <c r="L3439" s="126"/>
    </row>
    <row r="3440" spans="1:12" x14ac:dyDescent="0.3">
      <c r="A3440" s="126"/>
      <c r="B3440" s="126"/>
      <c r="C3440" s="126"/>
      <c r="D3440" s="126"/>
      <c r="E3440" s="126"/>
      <c r="F3440" s="126"/>
      <c r="G3440" s="126"/>
      <c r="H3440" s="126"/>
      <c r="I3440" s="126"/>
      <c r="J3440" s="126"/>
      <c r="K3440" s="126"/>
      <c r="L3440" s="126"/>
    </row>
    <row r="3441" spans="1:12" x14ac:dyDescent="0.3">
      <c r="A3441" s="126"/>
      <c r="B3441" s="126"/>
      <c r="C3441" s="126"/>
      <c r="D3441" s="126"/>
      <c r="E3441" s="126"/>
      <c r="F3441" s="126"/>
      <c r="G3441" s="126"/>
      <c r="H3441" s="126"/>
      <c r="I3441" s="126"/>
      <c r="J3441" s="126"/>
      <c r="K3441" s="126"/>
      <c r="L3441" s="126"/>
    </row>
    <row r="3442" spans="1:12" x14ac:dyDescent="0.3">
      <c r="A3442" s="126"/>
      <c r="B3442" s="126"/>
      <c r="C3442" s="126"/>
      <c r="D3442" s="126"/>
      <c r="E3442" s="126"/>
      <c r="F3442" s="126"/>
      <c r="G3442" s="126"/>
      <c r="H3442" s="126"/>
      <c r="I3442" s="126"/>
      <c r="J3442" s="126"/>
      <c r="K3442" s="126"/>
      <c r="L3442" s="126"/>
    </row>
    <row r="3443" spans="1:12" x14ac:dyDescent="0.3">
      <c r="A3443" s="126"/>
      <c r="B3443" s="126"/>
      <c r="C3443" s="126"/>
      <c r="D3443" s="126"/>
      <c r="E3443" s="126"/>
      <c r="F3443" s="126"/>
      <c r="G3443" s="126"/>
      <c r="H3443" s="126"/>
      <c r="I3443" s="126"/>
      <c r="J3443" s="126"/>
      <c r="K3443" s="126"/>
      <c r="L3443" s="126"/>
    </row>
    <row r="3444" spans="1:12" x14ac:dyDescent="0.3">
      <c r="A3444" s="126"/>
      <c r="B3444" s="126"/>
      <c r="C3444" s="126"/>
      <c r="D3444" s="126"/>
      <c r="E3444" s="126"/>
      <c r="F3444" s="126"/>
      <c r="G3444" s="126"/>
      <c r="H3444" s="126"/>
      <c r="I3444" s="126"/>
      <c r="J3444" s="126"/>
      <c r="K3444" s="126"/>
      <c r="L3444" s="126"/>
    </row>
    <row r="3445" spans="1:12" x14ac:dyDescent="0.3">
      <c r="A3445" s="126"/>
      <c r="B3445" s="126"/>
      <c r="C3445" s="126"/>
      <c r="D3445" s="126"/>
      <c r="E3445" s="126"/>
      <c r="F3445" s="126"/>
      <c r="G3445" s="126"/>
      <c r="H3445" s="126"/>
      <c r="I3445" s="126"/>
      <c r="J3445" s="126"/>
      <c r="K3445" s="126"/>
      <c r="L3445" s="126"/>
    </row>
    <row r="3446" spans="1:12" x14ac:dyDescent="0.3">
      <c r="A3446" s="126"/>
      <c r="B3446" s="126"/>
      <c r="C3446" s="126"/>
      <c r="D3446" s="126"/>
      <c r="E3446" s="126"/>
      <c r="F3446" s="126"/>
      <c r="G3446" s="126"/>
      <c r="H3446" s="126"/>
      <c r="I3446" s="126"/>
      <c r="J3446" s="126"/>
      <c r="K3446" s="126"/>
      <c r="L3446" s="126"/>
    </row>
    <row r="3447" spans="1:12" x14ac:dyDescent="0.3">
      <c r="A3447" s="126"/>
      <c r="B3447" s="126"/>
      <c r="C3447" s="126"/>
      <c r="D3447" s="126"/>
      <c r="E3447" s="126"/>
      <c r="F3447" s="126"/>
      <c r="G3447" s="126"/>
      <c r="H3447" s="126"/>
      <c r="I3447" s="126"/>
      <c r="J3447" s="126"/>
      <c r="K3447" s="126"/>
      <c r="L3447" s="126"/>
    </row>
    <row r="3448" spans="1:12" x14ac:dyDescent="0.3">
      <c r="A3448" s="126"/>
      <c r="B3448" s="126"/>
      <c r="C3448" s="126"/>
      <c r="D3448" s="126"/>
      <c r="E3448" s="126"/>
      <c r="F3448" s="126"/>
      <c r="G3448" s="126"/>
      <c r="H3448" s="126"/>
      <c r="I3448" s="126"/>
      <c r="J3448" s="126"/>
      <c r="K3448" s="126"/>
      <c r="L3448" s="126"/>
    </row>
    <row r="3449" spans="1:12" x14ac:dyDescent="0.3">
      <c r="A3449" s="126"/>
      <c r="B3449" s="126"/>
      <c r="C3449" s="126"/>
      <c r="D3449" s="126"/>
      <c r="E3449" s="126"/>
      <c r="F3449" s="126"/>
      <c r="G3449" s="126"/>
      <c r="H3449" s="126"/>
      <c r="I3449" s="126"/>
      <c r="J3449" s="126"/>
      <c r="K3449" s="126"/>
      <c r="L3449" s="126"/>
    </row>
    <row r="3450" spans="1:12" x14ac:dyDescent="0.3">
      <c r="A3450" s="126"/>
      <c r="B3450" s="126"/>
      <c r="C3450" s="126"/>
      <c r="D3450" s="126"/>
      <c r="E3450" s="126"/>
      <c r="F3450" s="126"/>
      <c r="G3450" s="126"/>
      <c r="H3450" s="126"/>
      <c r="I3450" s="126"/>
      <c r="J3450" s="126"/>
      <c r="K3450" s="126"/>
      <c r="L3450" s="126"/>
    </row>
    <row r="3451" spans="1:12" x14ac:dyDescent="0.3">
      <c r="A3451" s="126"/>
      <c r="B3451" s="126"/>
      <c r="C3451" s="126"/>
      <c r="D3451" s="126"/>
      <c r="E3451" s="126"/>
      <c r="F3451" s="126"/>
      <c r="G3451" s="126"/>
      <c r="H3451" s="126"/>
      <c r="I3451" s="126"/>
      <c r="J3451" s="126"/>
      <c r="K3451" s="126"/>
      <c r="L3451" s="126"/>
    </row>
    <row r="3452" spans="1:12" x14ac:dyDescent="0.3">
      <c r="A3452" s="126"/>
      <c r="B3452" s="126"/>
      <c r="C3452" s="126"/>
      <c r="D3452" s="126"/>
      <c r="E3452" s="126"/>
      <c r="F3452" s="126"/>
      <c r="G3452" s="126"/>
      <c r="H3452" s="126"/>
      <c r="I3452" s="126"/>
      <c r="J3452" s="126"/>
      <c r="K3452" s="126"/>
      <c r="L3452" s="126"/>
    </row>
    <row r="3453" spans="1:12" x14ac:dyDescent="0.3">
      <c r="A3453" s="126"/>
      <c r="B3453" s="126"/>
      <c r="C3453" s="126"/>
      <c r="D3453" s="126"/>
      <c r="E3453" s="126"/>
      <c r="F3453" s="126"/>
      <c r="G3453" s="126"/>
      <c r="H3453" s="126"/>
      <c r="I3453" s="126"/>
      <c r="J3453" s="126"/>
      <c r="K3453" s="126"/>
      <c r="L3453" s="126"/>
    </row>
    <row r="3454" spans="1:12" x14ac:dyDescent="0.3">
      <c r="A3454" s="126"/>
      <c r="B3454" s="126"/>
      <c r="C3454" s="126"/>
      <c r="D3454" s="126"/>
      <c r="E3454" s="126"/>
      <c r="F3454" s="126"/>
      <c r="G3454" s="126"/>
      <c r="H3454" s="126"/>
      <c r="I3454" s="126"/>
      <c r="J3454" s="126"/>
      <c r="K3454" s="126"/>
      <c r="L3454" s="126"/>
    </row>
    <row r="3455" spans="1:12" x14ac:dyDescent="0.3">
      <c r="A3455" s="126"/>
      <c r="B3455" s="126"/>
      <c r="C3455" s="126"/>
      <c r="D3455" s="126"/>
      <c r="E3455" s="126"/>
      <c r="F3455" s="126"/>
      <c r="G3455" s="126"/>
      <c r="H3455" s="126"/>
      <c r="I3455" s="126"/>
      <c r="J3455" s="126"/>
      <c r="K3455" s="126"/>
      <c r="L3455" s="126"/>
    </row>
    <row r="3456" spans="1:12" x14ac:dyDescent="0.3">
      <c r="A3456" s="126"/>
      <c r="B3456" s="126"/>
      <c r="C3456" s="126"/>
      <c r="D3456" s="126"/>
      <c r="E3456" s="126"/>
      <c r="F3456" s="126"/>
      <c r="G3456" s="126"/>
      <c r="H3456" s="126"/>
      <c r="I3456" s="126"/>
      <c r="J3456" s="126"/>
      <c r="K3456" s="126"/>
      <c r="L3456" s="126"/>
    </row>
    <row r="3457" spans="1:12" x14ac:dyDescent="0.3">
      <c r="A3457" s="126"/>
      <c r="B3457" s="126"/>
      <c r="C3457" s="126"/>
      <c r="D3457" s="126"/>
      <c r="E3457" s="126"/>
      <c r="F3457" s="126"/>
      <c r="G3457" s="126"/>
      <c r="H3457" s="126"/>
      <c r="I3457" s="126"/>
      <c r="J3457" s="126"/>
      <c r="K3457" s="126"/>
      <c r="L3457" s="126"/>
    </row>
    <row r="3458" spans="1:12" x14ac:dyDescent="0.3">
      <c r="A3458" s="126"/>
      <c r="B3458" s="126"/>
      <c r="C3458" s="126"/>
      <c r="D3458" s="126"/>
      <c r="E3458" s="126"/>
      <c r="F3458" s="126"/>
      <c r="G3458" s="126"/>
      <c r="H3458" s="126"/>
      <c r="I3458" s="126"/>
      <c r="J3458" s="126"/>
      <c r="K3458" s="126"/>
      <c r="L3458" s="126"/>
    </row>
    <row r="3459" spans="1:12" x14ac:dyDescent="0.3">
      <c r="A3459" s="126"/>
      <c r="B3459" s="126"/>
      <c r="C3459" s="126"/>
      <c r="D3459" s="126"/>
      <c r="E3459" s="126"/>
      <c r="F3459" s="126"/>
      <c r="G3459" s="126"/>
      <c r="H3459" s="126"/>
      <c r="I3459" s="126"/>
      <c r="J3459" s="126"/>
      <c r="K3459" s="126"/>
      <c r="L3459" s="126"/>
    </row>
    <row r="3460" spans="1:12" x14ac:dyDescent="0.3">
      <c r="A3460" s="126"/>
      <c r="B3460" s="126"/>
      <c r="C3460" s="126"/>
      <c r="D3460" s="126"/>
      <c r="E3460" s="126"/>
      <c r="F3460" s="126"/>
      <c r="G3460" s="126"/>
      <c r="H3460" s="126"/>
      <c r="I3460" s="126"/>
      <c r="J3460" s="126"/>
      <c r="K3460" s="126"/>
      <c r="L3460" s="126"/>
    </row>
    <row r="3461" spans="1:12" x14ac:dyDescent="0.3">
      <c r="A3461" s="126"/>
      <c r="B3461" s="126"/>
      <c r="C3461" s="126"/>
      <c r="D3461" s="126"/>
      <c r="E3461" s="126"/>
      <c r="F3461" s="126"/>
      <c r="G3461" s="126"/>
      <c r="H3461" s="126"/>
      <c r="I3461" s="126"/>
      <c r="J3461" s="126"/>
      <c r="K3461" s="126"/>
      <c r="L3461" s="126"/>
    </row>
    <row r="3462" spans="1:12" x14ac:dyDescent="0.3">
      <c r="A3462" s="126"/>
      <c r="B3462" s="126"/>
      <c r="C3462" s="126"/>
      <c r="D3462" s="126"/>
      <c r="E3462" s="126"/>
      <c r="F3462" s="126"/>
      <c r="G3462" s="126"/>
      <c r="H3462" s="126"/>
      <c r="I3462" s="126"/>
      <c r="J3462" s="126"/>
      <c r="K3462" s="126"/>
      <c r="L3462" s="126"/>
    </row>
    <row r="3463" spans="1:12" x14ac:dyDescent="0.3">
      <c r="A3463" s="126"/>
      <c r="B3463" s="126"/>
      <c r="C3463" s="126"/>
      <c r="D3463" s="126"/>
      <c r="E3463" s="126"/>
      <c r="F3463" s="126"/>
      <c r="G3463" s="126"/>
      <c r="H3463" s="126"/>
      <c r="I3463" s="126"/>
      <c r="J3463" s="126"/>
      <c r="K3463" s="126"/>
      <c r="L3463" s="126"/>
    </row>
    <row r="3464" spans="1:12" x14ac:dyDescent="0.3">
      <c r="A3464" s="126"/>
      <c r="B3464" s="126"/>
      <c r="C3464" s="126"/>
      <c r="D3464" s="126"/>
      <c r="E3464" s="126"/>
      <c r="F3464" s="126"/>
      <c r="G3464" s="126"/>
      <c r="H3464" s="126"/>
      <c r="I3464" s="126"/>
      <c r="J3464" s="126"/>
      <c r="K3464" s="126"/>
      <c r="L3464" s="126"/>
    </row>
    <row r="3465" spans="1:12" x14ac:dyDescent="0.3">
      <c r="A3465" s="126"/>
      <c r="B3465" s="126"/>
      <c r="C3465" s="126"/>
      <c r="D3465" s="126"/>
      <c r="E3465" s="126"/>
      <c r="F3465" s="126"/>
      <c r="G3465" s="126"/>
      <c r="H3465" s="126"/>
      <c r="I3465" s="126"/>
      <c r="J3465" s="126"/>
      <c r="K3465" s="126"/>
      <c r="L3465" s="126"/>
    </row>
    <row r="3466" spans="1:12" x14ac:dyDescent="0.3">
      <c r="A3466" s="126"/>
      <c r="B3466" s="126"/>
      <c r="C3466" s="126"/>
      <c r="D3466" s="126"/>
      <c r="E3466" s="126"/>
      <c r="F3466" s="126"/>
      <c r="G3466" s="126"/>
      <c r="H3466" s="126"/>
      <c r="I3466" s="126"/>
      <c r="J3466" s="126"/>
      <c r="K3466" s="126"/>
      <c r="L3466" s="126"/>
    </row>
    <row r="3467" spans="1:12" x14ac:dyDescent="0.3">
      <c r="A3467" s="126"/>
      <c r="B3467" s="126"/>
      <c r="C3467" s="126"/>
      <c r="D3467" s="126"/>
      <c r="E3467" s="126"/>
      <c r="F3467" s="126"/>
      <c r="G3467" s="126"/>
      <c r="H3467" s="126"/>
      <c r="I3467" s="126"/>
      <c r="J3467" s="126"/>
      <c r="K3467" s="126"/>
      <c r="L3467" s="126"/>
    </row>
    <row r="3468" spans="1:12" x14ac:dyDescent="0.3">
      <c r="A3468" s="126"/>
      <c r="B3468" s="126"/>
      <c r="C3468" s="126"/>
      <c r="D3468" s="126"/>
      <c r="E3468" s="126"/>
      <c r="F3468" s="126"/>
      <c r="G3468" s="126"/>
      <c r="H3468" s="126"/>
      <c r="I3468" s="126"/>
      <c r="J3468" s="126"/>
      <c r="K3468" s="126"/>
      <c r="L3468" s="126"/>
    </row>
    <row r="3469" spans="1:12" x14ac:dyDescent="0.3">
      <c r="A3469" s="126"/>
      <c r="B3469" s="126"/>
      <c r="C3469" s="126"/>
      <c r="D3469" s="126"/>
      <c r="E3469" s="126"/>
      <c r="F3469" s="126"/>
      <c r="G3469" s="126"/>
      <c r="H3469" s="126"/>
      <c r="I3469" s="126"/>
      <c r="J3469" s="126"/>
      <c r="K3469" s="126"/>
      <c r="L3469" s="126"/>
    </row>
    <row r="3470" spans="1:12" x14ac:dyDescent="0.3">
      <c r="A3470" s="126"/>
      <c r="B3470" s="126"/>
      <c r="C3470" s="126"/>
      <c r="D3470" s="126"/>
      <c r="E3470" s="126"/>
      <c r="F3470" s="126"/>
      <c r="G3470" s="126"/>
      <c r="H3470" s="126"/>
      <c r="I3470" s="126"/>
      <c r="J3470" s="126"/>
      <c r="K3470" s="126"/>
      <c r="L3470" s="126"/>
    </row>
    <row r="3471" spans="1:12" x14ac:dyDescent="0.3">
      <c r="A3471" s="126"/>
      <c r="B3471" s="126"/>
      <c r="C3471" s="126"/>
      <c r="D3471" s="126"/>
      <c r="E3471" s="126"/>
      <c r="F3471" s="126"/>
      <c r="G3471" s="126"/>
      <c r="H3471" s="126"/>
      <c r="I3471" s="126"/>
      <c r="J3471" s="126"/>
      <c r="K3471" s="126"/>
      <c r="L3471" s="126"/>
    </row>
    <row r="3472" spans="1:12" x14ac:dyDescent="0.3">
      <c r="A3472" s="126"/>
      <c r="B3472" s="126"/>
      <c r="C3472" s="126"/>
      <c r="D3472" s="126"/>
      <c r="E3472" s="126"/>
      <c r="F3472" s="126"/>
      <c r="G3472" s="126"/>
      <c r="H3472" s="126"/>
      <c r="I3472" s="126"/>
      <c r="J3472" s="126"/>
      <c r="K3472" s="126"/>
      <c r="L3472" s="126"/>
    </row>
    <row r="3473" spans="1:12" x14ac:dyDescent="0.3">
      <c r="A3473" s="126"/>
      <c r="B3473" s="126"/>
      <c r="C3473" s="126"/>
      <c r="D3473" s="126"/>
      <c r="E3473" s="126"/>
      <c r="F3473" s="126"/>
      <c r="G3473" s="126"/>
      <c r="H3473" s="126"/>
      <c r="I3473" s="126"/>
      <c r="J3473" s="126"/>
      <c r="K3473" s="126"/>
      <c r="L3473" s="126"/>
    </row>
    <row r="3474" spans="1:12" x14ac:dyDescent="0.3">
      <c r="A3474" s="126"/>
      <c r="B3474" s="126"/>
      <c r="C3474" s="126"/>
      <c r="D3474" s="126"/>
      <c r="E3474" s="126"/>
      <c r="F3474" s="126"/>
      <c r="G3474" s="126"/>
      <c r="H3474" s="126"/>
      <c r="I3474" s="126"/>
      <c r="J3474" s="126"/>
      <c r="K3474" s="126"/>
      <c r="L3474" s="126"/>
    </row>
    <row r="3475" spans="1:12" x14ac:dyDescent="0.3">
      <c r="A3475" s="126"/>
      <c r="B3475" s="126"/>
      <c r="C3475" s="126"/>
      <c r="D3475" s="126"/>
      <c r="E3475" s="126"/>
      <c r="F3475" s="126"/>
      <c r="G3475" s="126"/>
      <c r="H3475" s="126"/>
      <c r="I3475" s="126"/>
      <c r="J3475" s="126"/>
      <c r="K3475" s="126"/>
      <c r="L3475" s="126"/>
    </row>
    <row r="3476" spans="1:12" x14ac:dyDescent="0.3">
      <c r="A3476" s="126"/>
      <c r="B3476" s="126"/>
      <c r="C3476" s="126"/>
      <c r="D3476" s="126"/>
      <c r="E3476" s="126"/>
      <c r="F3476" s="126"/>
      <c r="G3476" s="126"/>
      <c r="H3476" s="126"/>
      <c r="I3476" s="126"/>
      <c r="J3476" s="126"/>
      <c r="K3476" s="126"/>
      <c r="L3476" s="126"/>
    </row>
    <row r="3477" spans="1:12" x14ac:dyDescent="0.3">
      <c r="A3477" s="126"/>
      <c r="B3477" s="126"/>
      <c r="C3477" s="126"/>
      <c r="D3477" s="126"/>
      <c r="E3477" s="126"/>
      <c r="F3477" s="126"/>
      <c r="G3477" s="126"/>
      <c r="H3477" s="126"/>
      <c r="I3477" s="126"/>
      <c r="J3477" s="126"/>
      <c r="K3477" s="126"/>
      <c r="L3477" s="126"/>
    </row>
    <row r="3478" spans="1:12" x14ac:dyDescent="0.3">
      <c r="A3478" s="126"/>
      <c r="B3478" s="126"/>
      <c r="C3478" s="126"/>
      <c r="D3478" s="126"/>
      <c r="E3478" s="126"/>
      <c r="F3478" s="126"/>
      <c r="G3478" s="126"/>
      <c r="H3478" s="126"/>
      <c r="I3478" s="126"/>
      <c r="J3478" s="126"/>
      <c r="K3478" s="126"/>
      <c r="L3478" s="126"/>
    </row>
    <row r="3479" spans="1:12" x14ac:dyDescent="0.3">
      <c r="A3479" s="126"/>
      <c r="B3479" s="126"/>
      <c r="C3479" s="126"/>
      <c r="D3479" s="126"/>
      <c r="E3479" s="126"/>
      <c r="F3479" s="126"/>
      <c r="G3479" s="126"/>
      <c r="H3479" s="126"/>
      <c r="I3479" s="126"/>
      <c r="J3479" s="126"/>
      <c r="K3479" s="126"/>
      <c r="L3479" s="126"/>
    </row>
    <row r="3480" spans="1:12" x14ac:dyDescent="0.3">
      <c r="A3480" s="126"/>
      <c r="B3480" s="126"/>
      <c r="C3480" s="126"/>
      <c r="D3480" s="126"/>
      <c r="E3480" s="126"/>
      <c r="F3480" s="126"/>
      <c r="G3480" s="126"/>
      <c r="H3480" s="126"/>
      <c r="I3480" s="126"/>
      <c r="J3480" s="126"/>
      <c r="K3480" s="126"/>
      <c r="L3480" s="126"/>
    </row>
    <row r="3481" spans="1:12" x14ac:dyDescent="0.3">
      <c r="A3481" s="126"/>
      <c r="B3481" s="126"/>
      <c r="C3481" s="126"/>
      <c r="D3481" s="126"/>
      <c r="E3481" s="126"/>
      <c r="F3481" s="126"/>
      <c r="G3481" s="126"/>
      <c r="H3481" s="126"/>
      <c r="I3481" s="126"/>
      <c r="J3481" s="126"/>
      <c r="K3481" s="126"/>
      <c r="L3481" s="126"/>
    </row>
    <row r="3482" spans="1:12" x14ac:dyDescent="0.3">
      <c r="A3482" s="126"/>
      <c r="B3482" s="126"/>
      <c r="C3482" s="126"/>
      <c r="D3482" s="126"/>
      <c r="E3482" s="126"/>
      <c r="F3482" s="126"/>
      <c r="G3482" s="126"/>
      <c r="H3482" s="126"/>
      <c r="I3482" s="126"/>
      <c r="J3482" s="126"/>
      <c r="K3482" s="126"/>
      <c r="L3482" s="126"/>
    </row>
    <row r="3483" spans="1:12" x14ac:dyDescent="0.3">
      <c r="A3483" s="126"/>
      <c r="B3483" s="126"/>
      <c r="C3483" s="126"/>
      <c r="D3483" s="126"/>
      <c r="E3483" s="126"/>
      <c r="F3483" s="126"/>
      <c r="G3483" s="126"/>
      <c r="H3483" s="126"/>
      <c r="I3483" s="126"/>
      <c r="J3483" s="126"/>
      <c r="K3483" s="126"/>
      <c r="L3483" s="126"/>
    </row>
    <row r="3484" spans="1:12" x14ac:dyDescent="0.3">
      <c r="A3484" s="126"/>
      <c r="B3484" s="126"/>
      <c r="C3484" s="126"/>
      <c r="D3484" s="126"/>
      <c r="E3484" s="126"/>
      <c r="F3484" s="126"/>
      <c r="G3484" s="126"/>
      <c r="H3484" s="126"/>
      <c r="I3484" s="126"/>
      <c r="J3484" s="126"/>
      <c r="K3484" s="126"/>
      <c r="L3484" s="126"/>
    </row>
    <row r="3485" spans="1:12" x14ac:dyDescent="0.3">
      <c r="A3485" s="126"/>
      <c r="B3485" s="126"/>
      <c r="C3485" s="126"/>
      <c r="D3485" s="126"/>
      <c r="E3485" s="126"/>
      <c r="F3485" s="126"/>
      <c r="G3485" s="126"/>
      <c r="H3485" s="126"/>
      <c r="I3485" s="126"/>
      <c r="J3485" s="126"/>
      <c r="K3485" s="126"/>
      <c r="L3485" s="126"/>
    </row>
    <row r="3486" spans="1:12" x14ac:dyDescent="0.3">
      <c r="A3486" s="126"/>
      <c r="B3486" s="126"/>
      <c r="C3486" s="126"/>
      <c r="D3486" s="126"/>
      <c r="E3486" s="126"/>
      <c r="F3486" s="126"/>
      <c r="G3486" s="126"/>
      <c r="H3486" s="126"/>
      <c r="I3486" s="126"/>
      <c r="J3486" s="126"/>
      <c r="K3486" s="126"/>
      <c r="L3486" s="126"/>
    </row>
    <row r="3487" spans="1:12" x14ac:dyDescent="0.3">
      <c r="A3487" s="126"/>
      <c r="B3487" s="126"/>
      <c r="C3487" s="126"/>
      <c r="D3487" s="126"/>
      <c r="E3487" s="126"/>
      <c r="F3487" s="126"/>
      <c r="G3487" s="126"/>
      <c r="H3487" s="126"/>
      <c r="I3487" s="126"/>
      <c r="J3487" s="126"/>
      <c r="K3487" s="126"/>
      <c r="L3487" s="126"/>
    </row>
    <row r="3488" spans="1:12" x14ac:dyDescent="0.3">
      <c r="A3488" s="126"/>
      <c r="B3488" s="126"/>
      <c r="C3488" s="126"/>
      <c r="D3488" s="126"/>
      <c r="E3488" s="126"/>
      <c r="F3488" s="126"/>
      <c r="G3488" s="126"/>
      <c r="H3488" s="126"/>
      <c r="I3488" s="126"/>
      <c r="J3488" s="126"/>
      <c r="K3488" s="126"/>
      <c r="L3488" s="126"/>
    </row>
    <row r="3489" spans="1:12" x14ac:dyDescent="0.3">
      <c r="A3489" s="126"/>
      <c r="B3489" s="126"/>
      <c r="C3489" s="126"/>
      <c r="D3489" s="126"/>
      <c r="E3489" s="126"/>
      <c r="F3489" s="126"/>
      <c r="G3489" s="126"/>
      <c r="H3489" s="126"/>
      <c r="I3489" s="126"/>
      <c r="J3489" s="126"/>
      <c r="K3489" s="126"/>
      <c r="L3489" s="126"/>
    </row>
    <row r="3490" spans="1:12" x14ac:dyDescent="0.3">
      <c r="A3490" s="126"/>
      <c r="B3490" s="126"/>
      <c r="C3490" s="126"/>
      <c r="D3490" s="126"/>
      <c r="E3490" s="126"/>
      <c r="F3490" s="126"/>
      <c r="G3490" s="126"/>
      <c r="H3490" s="126"/>
      <c r="I3490" s="126"/>
      <c r="J3490" s="126"/>
      <c r="K3490" s="126"/>
      <c r="L3490" s="126"/>
    </row>
    <row r="3491" spans="1:12" x14ac:dyDescent="0.3">
      <c r="A3491" s="126"/>
      <c r="B3491" s="126"/>
      <c r="C3491" s="126"/>
      <c r="D3491" s="126"/>
      <c r="E3491" s="126"/>
      <c r="F3491" s="126"/>
      <c r="G3491" s="126"/>
      <c r="H3491" s="126"/>
      <c r="I3491" s="126"/>
      <c r="J3491" s="126"/>
      <c r="K3491" s="126"/>
      <c r="L3491" s="126"/>
    </row>
    <row r="3492" spans="1:12" x14ac:dyDescent="0.3">
      <c r="A3492" s="126"/>
      <c r="B3492" s="126"/>
      <c r="C3492" s="126"/>
      <c r="D3492" s="126"/>
      <c r="E3492" s="126"/>
      <c r="F3492" s="126"/>
      <c r="G3492" s="126"/>
      <c r="H3492" s="126"/>
      <c r="I3492" s="126"/>
      <c r="J3492" s="126"/>
      <c r="K3492" s="126"/>
      <c r="L3492" s="126"/>
    </row>
    <row r="3493" spans="1:12" x14ac:dyDescent="0.3">
      <c r="A3493" s="126"/>
      <c r="B3493" s="126"/>
      <c r="C3493" s="126"/>
      <c r="D3493" s="126"/>
      <c r="E3493" s="126"/>
      <c r="F3493" s="126"/>
      <c r="G3493" s="126"/>
      <c r="H3493" s="126"/>
      <c r="I3493" s="126"/>
      <c r="J3493" s="126"/>
      <c r="K3493" s="126"/>
      <c r="L3493" s="126"/>
    </row>
    <row r="3494" spans="1:12" x14ac:dyDescent="0.3">
      <c r="A3494" s="126"/>
      <c r="B3494" s="126"/>
      <c r="C3494" s="126"/>
      <c r="D3494" s="126"/>
      <c r="E3494" s="126"/>
      <c r="F3494" s="126"/>
      <c r="G3494" s="126"/>
      <c r="H3494" s="126"/>
      <c r="I3494" s="126"/>
      <c r="J3494" s="126"/>
      <c r="K3494" s="126"/>
      <c r="L3494" s="126"/>
    </row>
    <row r="3495" spans="1:12" x14ac:dyDescent="0.3">
      <c r="A3495" s="126"/>
      <c r="B3495" s="126"/>
      <c r="C3495" s="126"/>
      <c r="D3495" s="126"/>
      <c r="E3495" s="126"/>
      <c r="F3495" s="126"/>
      <c r="G3495" s="126"/>
      <c r="H3495" s="126"/>
      <c r="I3495" s="126"/>
      <c r="J3495" s="126"/>
      <c r="K3495" s="126"/>
      <c r="L3495" s="126"/>
    </row>
    <row r="3496" spans="1:12" x14ac:dyDescent="0.3">
      <c r="A3496" s="126"/>
      <c r="B3496" s="126"/>
      <c r="C3496" s="126"/>
      <c r="D3496" s="126"/>
      <c r="E3496" s="126"/>
      <c r="F3496" s="126"/>
      <c r="G3496" s="126"/>
      <c r="H3496" s="126"/>
      <c r="I3496" s="126"/>
      <c r="J3496" s="126"/>
      <c r="K3496" s="126"/>
      <c r="L3496" s="126"/>
    </row>
    <row r="3497" spans="1:12" x14ac:dyDescent="0.3">
      <c r="A3497" s="126"/>
      <c r="B3497" s="126"/>
      <c r="C3497" s="126"/>
      <c r="D3497" s="126"/>
      <c r="E3497" s="126"/>
      <c r="F3497" s="126"/>
      <c r="G3497" s="126"/>
      <c r="H3497" s="126"/>
      <c r="I3497" s="126"/>
      <c r="J3497" s="126"/>
      <c r="K3497" s="126"/>
      <c r="L3497" s="126"/>
    </row>
    <row r="3498" spans="1:12" x14ac:dyDescent="0.3">
      <c r="A3498" s="126"/>
      <c r="B3498" s="126"/>
      <c r="C3498" s="126"/>
      <c r="D3498" s="126"/>
      <c r="E3498" s="126"/>
      <c r="F3498" s="126"/>
      <c r="G3498" s="126"/>
      <c r="H3498" s="126"/>
      <c r="I3498" s="126"/>
      <c r="J3498" s="126"/>
      <c r="K3498" s="126"/>
      <c r="L3498" s="126"/>
    </row>
    <row r="3499" spans="1:12" x14ac:dyDescent="0.3">
      <c r="A3499" s="126"/>
      <c r="B3499" s="126"/>
      <c r="C3499" s="126"/>
      <c r="D3499" s="126"/>
      <c r="E3499" s="126"/>
      <c r="F3499" s="126"/>
      <c r="G3499" s="126"/>
      <c r="H3499" s="126"/>
      <c r="I3499" s="126"/>
      <c r="J3499" s="126"/>
      <c r="K3499" s="126"/>
      <c r="L3499" s="126"/>
    </row>
    <row r="3500" spans="1:12" x14ac:dyDescent="0.3">
      <c r="A3500" s="126"/>
      <c r="B3500" s="126"/>
      <c r="C3500" s="126"/>
      <c r="D3500" s="126"/>
      <c r="E3500" s="126"/>
      <c r="F3500" s="126"/>
      <c r="G3500" s="126"/>
      <c r="H3500" s="126"/>
      <c r="I3500" s="126"/>
      <c r="J3500" s="126"/>
      <c r="K3500" s="126"/>
      <c r="L3500" s="126"/>
    </row>
    <row r="3501" spans="1:12" x14ac:dyDescent="0.3">
      <c r="A3501" s="126"/>
      <c r="B3501" s="126"/>
      <c r="C3501" s="126"/>
      <c r="D3501" s="126"/>
      <c r="E3501" s="126"/>
      <c r="F3501" s="126"/>
      <c r="G3501" s="126"/>
      <c r="H3501" s="126"/>
      <c r="I3501" s="126"/>
      <c r="J3501" s="126"/>
      <c r="K3501" s="126"/>
      <c r="L3501" s="126"/>
    </row>
    <row r="3502" spans="1:12" x14ac:dyDescent="0.3">
      <c r="A3502" s="126"/>
      <c r="B3502" s="126"/>
      <c r="C3502" s="126"/>
      <c r="D3502" s="126"/>
      <c r="E3502" s="126"/>
      <c r="F3502" s="126"/>
      <c r="G3502" s="126"/>
      <c r="H3502" s="126"/>
      <c r="I3502" s="126"/>
      <c r="J3502" s="126"/>
      <c r="K3502" s="126"/>
      <c r="L3502" s="126"/>
    </row>
    <row r="3503" spans="1:12" x14ac:dyDescent="0.3">
      <c r="A3503" s="126"/>
      <c r="B3503" s="126"/>
      <c r="C3503" s="126"/>
      <c r="D3503" s="126"/>
      <c r="E3503" s="126"/>
      <c r="F3503" s="126"/>
      <c r="G3503" s="126"/>
      <c r="H3503" s="126"/>
      <c r="I3503" s="126"/>
      <c r="J3503" s="126"/>
      <c r="K3503" s="126"/>
      <c r="L3503" s="126"/>
    </row>
    <row r="3504" spans="1:12" x14ac:dyDescent="0.3">
      <c r="A3504" s="126"/>
      <c r="B3504" s="126"/>
      <c r="C3504" s="126"/>
      <c r="D3504" s="126"/>
      <c r="E3504" s="126"/>
      <c r="F3504" s="126"/>
      <c r="G3504" s="126"/>
      <c r="H3504" s="126"/>
      <c r="I3504" s="126"/>
      <c r="J3504" s="126"/>
      <c r="K3504" s="126"/>
      <c r="L3504" s="126"/>
    </row>
    <row r="3505" spans="1:12" x14ac:dyDescent="0.3">
      <c r="A3505" s="126"/>
      <c r="B3505" s="126"/>
      <c r="C3505" s="126"/>
      <c r="D3505" s="126"/>
      <c r="E3505" s="126"/>
      <c r="F3505" s="126"/>
      <c r="G3505" s="126"/>
      <c r="H3505" s="126"/>
      <c r="I3505" s="126"/>
      <c r="J3505" s="126"/>
      <c r="K3505" s="126"/>
      <c r="L3505" s="126"/>
    </row>
    <row r="3506" spans="1:12" x14ac:dyDescent="0.3">
      <c r="A3506" s="126"/>
      <c r="B3506" s="126"/>
      <c r="C3506" s="126"/>
      <c r="D3506" s="126"/>
      <c r="E3506" s="126"/>
      <c r="F3506" s="126"/>
      <c r="G3506" s="126"/>
      <c r="H3506" s="126"/>
      <c r="I3506" s="126"/>
      <c r="J3506" s="126"/>
      <c r="K3506" s="126"/>
      <c r="L3506" s="126"/>
    </row>
    <row r="3507" spans="1:12" x14ac:dyDescent="0.3">
      <c r="A3507" s="126"/>
      <c r="B3507" s="126"/>
      <c r="C3507" s="126"/>
      <c r="D3507" s="126"/>
      <c r="E3507" s="126"/>
      <c r="F3507" s="126"/>
      <c r="G3507" s="126"/>
      <c r="H3507" s="126"/>
      <c r="I3507" s="126"/>
      <c r="J3507" s="126"/>
      <c r="K3507" s="126"/>
      <c r="L3507" s="126"/>
    </row>
    <row r="3508" spans="1:12" x14ac:dyDescent="0.3">
      <c r="A3508" s="126"/>
      <c r="B3508" s="126"/>
      <c r="C3508" s="126"/>
      <c r="D3508" s="126"/>
      <c r="E3508" s="126"/>
      <c r="F3508" s="126"/>
      <c r="G3508" s="126"/>
      <c r="H3508" s="126"/>
      <c r="I3508" s="126"/>
      <c r="J3508" s="126"/>
      <c r="K3508" s="126"/>
      <c r="L3508" s="126"/>
    </row>
    <row r="3509" spans="1:12" x14ac:dyDescent="0.3">
      <c r="A3509" s="126"/>
      <c r="B3509" s="126"/>
      <c r="C3509" s="126"/>
      <c r="D3509" s="126"/>
      <c r="E3509" s="126"/>
      <c r="F3509" s="126"/>
      <c r="G3509" s="126"/>
      <c r="H3509" s="126"/>
      <c r="I3509" s="126"/>
      <c r="J3509" s="126"/>
      <c r="K3509" s="126"/>
      <c r="L3509" s="126"/>
    </row>
    <row r="3510" spans="1:12" x14ac:dyDescent="0.3">
      <c r="A3510" s="126"/>
      <c r="B3510" s="126"/>
      <c r="C3510" s="126"/>
      <c r="D3510" s="126"/>
      <c r="E3510" s="126"/>
      <c r="F3510" s="126"/>
      <c r="G3510" s="126"/>
      <c r="H3510" s="126"/>
      <c r="I3510" s="126"/>
      <c r="J3510" s="126"/>
      <c r="K3510" s="126"/>
      <c r="L3510" s="126"/>
    </row>
    <row r="3511" spans="1:12" x14ac:dyDescent="0.3">
      <c r="A3511" s="126"/>
      <c r="B3511" s="126"/>
      <c r="C3511" s="126"/>
      <c r="D3511" s="126"/>
      <c r="E3511" s="126"/>
      <c r="F3511" s="126"/>
      <c r="G3511" s="126"/>
      <c r="H3511" s="126"/>
      <c r="I3511" s="126"/>
      <c r="J3511" s="126"/>
      <c r="K3511" s="126"/>
      <c r="L3511" s="126"/>
    </row>
    <row r="3512" spans="1:12" x14ac:dyDescent="0.3">
      <c r="A3512" s="126"/>
      <c r="B3512" s="126"/>
      <c r="C3512" s="126"/>
      <c r="D3512" s="126"/>
      <c r="E3512" s="126"/>
      <c r="F3512" s="126"/>
      <c r="G3512" s="126"/>
      <c r="H3512" s="126"/>
      <c r="I3512" s="126"/>
      <c r="J3512" s="126"/>
      <c r="K3512" s="126"/>
      <c r="L3512" s="126"/>
    </row>
    <row r="3513" spans="1:12" x14ac:dyDescent="0.3">
      <c r="A3513" s="126"/>
      <c r="B3513" s="126"/>
      <c r="C3513" s="126"/>
      <c r="D3513" s="126"/>
      <c r="E3513" s="126"/>
      <c r="F3513" s="126"/>
      <c r="G3513" s="126"/>
      <c r="H3513" s="126"/>
      <c r="I3513" s="126"/>
      <c r="J3513" s="126"/>
      <c r="K3513" s="126"/>
      <c r="L3513" s="126"/>
    </row>
    <row r="3514" spans="1:12" x14ac:dyDescent="0.3">
      <c r="A3514" s="126"/>
      <c r="B3514" s="126"/>
      <c r="C3514" s="126"/>
      <c r="D3514" s="126"/>
      <c r="E3514" s="126"/>
      <c r="F3514" s="126"/>
      <c r="G3514" s="126"/>
      <c r="H3514" s="126"/>
      <c r="I3514" s="126"/>
      <c r="J3514" s="126"/>
      <c r="K3514" s="126"/>
      <c r="L3514" s="126"/>
    </row>
    <row r="3515" spans="1:12" x14ac:dyDescent="0.3">
      <c r="A3515" s="126"/>
      <c r="B3515" s="126"/>
      <c r="C3515" s="126"/>
      <c r="D3515" s="126"/>
      <c r="E3515" s="126"/>
      <c r="F3515" s="126"/>
      <c r="G3515" s="126"/>
      <c r="H3515" s="126"/>
      <c r="I3515" s="126"/>
      <c r="J3515" s="126"/>
      <c r="K3515" s="126"/>
      <c r="L3515" s="126"/>
    </row>
    <row r="3516" spans="1:12" x14ac:dyDescent="0.3">
      <c r="A3516" s="126"/>
      <c r="B3516" s="126"/>
      <c r="C3516" s="126"/>
      <c r="D3516" s="126"/>
      <c r="E3516" s="126"/>
      <c r="F3516" s="126"/>
      <c r="G3516" s="126"/>
      <c r="H3516" s="126"/>
      <c r="I3516" s="126"/>
      <c r="J3516" s="126"/>
      <c r="K3516" s="126"/>
      <c r="L3516" s="126"/>
    </row>
    <row r="3517" spans="1:12" x14ac:dyDescent="0.3">
      <c r="A3517" s="126"/>
      <c r="B3517" s="126"/>
      <c r="C3517" s="126"/>
      <c r="D3517" s="126"/>
      <c r="E3517" s="126"/>
      <c r="F3517" s="126"/>
      <c r="G3517" s="126"/>
      <c r="H3517" s="126"/>
      <c r="I3517" s="126"/>
      <c r="J3517" s="126"/>
      <c r="K3517" s="126"/>
      <c r="L3517" s="126"/>
    </row>
    <row r="3518" spans="1:12" x14ac:dyDescent="0.3">
      <c r="A3518" s="126"/>
      <c r="B3518" s="126"/>
      <c r="C3518" s="126"/>
      <c r="D3518" s="126"/>
      <c r="E3518" s="126"/>
      <c r="F3518" s="126"/>
      <c r="G3518" s="126"/>
      <c r="H3518" s="126"/>
      <c r="I3518" s="126"/>
      <c r="J3518" s="126"/>
      <c r="K3518" s="126"/>
      <c r="L3518" s="126"/>
    </row>
    <row r="3519" spans="1:12" x14ac:dyDescent="0.3">
      <c r="A3519" s="126"/>
      <c r="B3519" s="126"/>
      <c r="C3519" s="126"/>
      <c r="D3519" s="126"/>
      <c r="E3519" s="126"/>
      <c r="F3519" s="126"/>
      <c r="G3519" s="126"/>
      <c r="H3519" s="126"/>
      <c r="I3519" s="126"/>
      <c r="J3519" s="126"/>
      <c r="K3519" s="126"/>
      <c r="L3519" s="126"/>
    </row>
    <row r="3520" spans="1:12" x14ac:dyDescent="0.3">
      <c r="A3520" s="126"/>
      <c r="B3520" s="126"/>
      <c r="C3520" s="126"/>
      <c r="D3520" s="126"/>
      <c r="E3520" s="126"/>
      <c r="F3520" s="126"/>
      <c r="G3520" s="126"/>
      <c r="H3520" s="126"/>
      <c r="I3520" s="126"/>
      <c r="J3520" s="126"/>
      <c r="K3520" s="126"/>
      <c r="L3520" s="126"/>
    </row>
    <row r="3521" spans="1:12" x14ac:dyDescent="0.3">
      <c r="A3521" s="126"/>
      <c r="B3521" s="126"/>
      <c r="C3521" s="126"/>
      <c r="D3521" s="126"/>
      <c r="E3521" s="126"/>
      <c r="F3521" s="126"/>
      <c r="G3521" s="126"/>
      <c r="H3521" s="126"/>
      <c r="I3521" s="126"/>
      <c r="J3521" s="126"/>
      <c r="K3521" s="126"/>
      <c r="L3521" s="126"/>
    </row>
    <row r="3522" spans="1:12" x14ac:dyDescent="0.3">
      <c r="A3522" s="126"/>
      <c r="B3522" s="126"/>
      <c r="C3522" s="126"/>
      <c r="D3522" s="126"/>
      <c r="E3522" s="126"/>
      <c r="F3522" s="126"/>
      <c r="G3522" s="126"/>
      <c r="H3522" s="126"/>
      <c r="I3522" s="126"/>
      <c r="J3522" s="126"/>
      <c r="K3522" s="126"/>
      <c r="L3522" s="126"/>
    </row>
    <row r="3523" spans="1:12" x14ac:dyDescent="0.3">
      <c r="A3523" s="126"/>
      <c r="B3523" s="126"/>
      <c r="C3523" s="126"/>
      <c r="D3523" s="126"/>
      <c r="E3523" s="126"/>
      <c r="F3523" s="126"/>
      <c r="G3523" s="126"/>
      <c r="H3523" s="126"/>
      <c r="I3523" s="126"/>
      <c r="J3523" s="126"/>
      <c r="K3523" s="126"/>
      <c r="L3523" s="126"/>
    </row>
    <row r="3524" spans="1:12" x14ac:dyDescent="0.3">
      <c r="A3524" s="126"/>
      <c r="B3524" s="126"/>
      <c r="C3524" s="126"/>
      <c r="D3524" s="126"/>
      <c r="E3524" s="126"/>
      <c r="F3524" s="126"/>
      <c r="G3524" s="126"/>
      <c r="H3524" s="126"/>
      <c r="I3524" s="126"/>
      <c r="J3524" s="126"/>
      <c r="K3524" s="126"/>
      <c r="L3524" s="126"/>
    </row>
    <row r="3525" spans="1:12" x14ac:dyDescent="0.3">
      <c r="A3525" s="126"/>
      <c r="B3525" s="126"/>
      <c r="C3525" s="126"/>
      <c r="D3525" s="126"/>
      <c r="E3525" s="126"/>
      <c r="F3525" s="126"/>
      <c r="G3525" s="126"/>
      <c r="H3525" s="126"/>
      <c r="I3525" s="126"/>
      <c r="J3525" s="126"/>
      <c r="K3525" s="126"/>
      <c r="L3525" s="126"/>
    </row>
    <row r="3526" spans="1:12" x14ac:dyDescent="0.3">
      <c r="A3526" s="126"/>
      <c r="B3526" s="126"/>
      <c r="C3526" s="126"/>
      <c r="D3526" s="126"/>
      <c r="E3526" s="126"/>
      <c r="F3526" s="126"/>
      <c r="G3526" s="126"/>
      <c r="H3526" s="126"/>
      <c r="I3526" s="126"/>
      <c r="J3526" s="126"/>
      <c r="K3526" s="126"/>
      <c r="L3526" s="126"/>
    </row>
    <row r="3527" spans="1:12" x14ac:dyDescent="0.3">
      <c r="A3527" s="126"/>
      <c r="B3527" s="126"/>
      <c r="C3527" s="126"/>
      <c r="D3527" s="126"/>
      <c r="E3527" s="126"/>
      <c r="F3527" s="126"/>
      <c r="G3527" s="126"/>
      <c r="H3527" s="126"/>
      <c r="I3527" s="126"/>
      <c r="J3527" s="126"/>
      <c r="K3527" s="126"/>
      <c r="L3527" s="126"/>
    </row>
    <row r="3528" spans="1:12" x14ac:dyDescent="0.3">
      <c r="A3528" s="126"/>
      <c r="B3528" s="126"/>
      <c r="C3528" s="126"/>
      <c r="D3528" s="126"/>
      <c r="E3528" s="126"/>
      <c r="F3528" s="126"/>
      <c r="G3528" s="126"/>
      <c r="H3528" s="126"/>
      <c r="I3528" s="126"/>
      <c r="J3528" s="126"/>
      <c r="K3528" s="126"/>
      <c r="L3528" s="126"/>
    </row>
    <row r="3529" spans="1:12" x14ac:dyDescent="0.3">
      <c r="A3529" s="126"/>
      <c r="B3529" s="126"/>
      <c r="C3529" s="126"/>
      <c r="D3529" s="126"/>
      <c r="E3529" s="126"/>
      <c r="F3529" s="126"/>
      <c r="G3529" s="126"/>
      <c r="H3529" s="126"/>
      <c r="I3529" s="126"/>
      <c r="J3529" s="126"/>
      <c r="K3529" s="126"/>
      <c r="L3529" s="126"/>
    </row>
    <row r="3530" spans="1:12" x14ac:dyDescent="0.3">
      <c r="A3530" s="126"/>
      <c r="B3530" s="126"/>
      <c r="C3530" s="126"/>
      <c r="D3530" s="126"/>
      <c r="E3530" s="126"/>
      <c r="F3530" s="126"/>
      <c r="G3530" s="126"/>
      <c r="H3530" s="126"/>
      <c r="I3530" s="126"/>
      <c r="J3530" s="126"/>
      <c r="K3530" s="126"/>
      <c r="L3530" s="126"/>
    </row>
    <row r="3531" spans="1:12" x14ac:dyDescent="0.3">
      <c r="A3531" s="126"/>
      <c r="B3531" s="126"/>
      <c r="C3531" s="126"/>
      <c r="D3531" s="126"/>
      <c r="E3531" s="126"/>
      <c r="F3531" s="126"/>
      <c r="G3531" s="126"/>
      <c r="H3531" s="126"/>
      <c r="I3531" s="126"/>
      <c r="J3531" s="126"/>
      <c r="K3531" s="126"/>
      <c r="L3531" s="126"/>
    </row>
    <row r="3532" spans="1:12" x14ac:dyDescent="0.3">
      <c r="A3532" s="126"/>
      <c r="B3532" s="126"/>
      <c r="C3532" s="126"/>
      <c r="D3532" s="126"/>
      <c r="E3532" s="126"/>
      <c r="F3532" s="126"/>
      <c r="G3532" s="126"/>
      <c r="H3532" s="126"/>
      <c r="I3532" s="126"/>
      <c r="J3532" s="126"/>
      <c r="K3532" s="126"/>
      <c r="L3532" s="126"/>
    </row>
    <row r="3533" spans="1:12" x14ac:dyDescent="0.3">
      <c r="A3533" s="126"/>
      <c r="B3533" s="126"/>
      <c r="C3533" s="126"/>
      <c r="D3533" s="126"/>
      <c r="E3533" s="126"/>
      <c r="F3533" s="126"/>
      <c r="G3533" s="126"/>
      <c r="H3533" s="126"/>
      <c r="I3533" s="126"/>
      <c r="J3533" s="126"/>
      <c r="K3533" s="126"/>
      <c r="L3533" s="126"/>
    </row>
    <row r="3534" spans="1:12" x14ac:dyDescent="0.3">
      <c r="A3534" s="126"/>
      <c r="B3534" s="126"/>
      <c r="C3534" s="126"/>
      <c r="D3534" s="126"/>
      <c r="E3534" s="126"/>
      <c r="F3534" s="126"/>
      <c r="G3534" s="126"/>
      <c r="H3534" s="126"/>
      <c r="I3534" s="126"/>
      <c r="J3534" s="126"/>
      <c r="K3534" s="126"/>
      <c r="L3534" s="126"/>
    </row>
    <row r="3535" spans="1:12" x14ac:dyDescent="0.3">
      <c r="A3535" s="126"/>
      <c r="B3535" s="126"/>
      <c r="C3535" s="126"/>
      <c r="D3535" s="126"/>
      <c r="E3535" s="126"/>
      <c r="F3535" s="126"/>
      <c r="G3535" s="126"/>
      <c r="H3535" s="126"/>
      <c r="I3535" s="126"/>
      <c r="J3535" s="126"/>
      <c r="K3535" s="126"/>
      <c r="L3535" s="126"/>
    </row>
    <row r="3536" spans="1:12" x14ac:dyDescent="0.3">
      <c r="A3536" s="126"/>
      <c r="B3536" s="126"/>
      <c r="C3536" s="126"/>
      <c r="D3536" s="126"/>
      <c r="E3536" s="126"/>
      <c r="F3536" s="126"/>
      <c r="G3536" s="126"/>
      <c r="H3536" s="126"/>
      <c r="I3536" s="126"/>
      <c r="J3536" s="126"/>
      <c r="K3536" s="126"/>
      <c r="L3536" s="126"/>
    </row>
    <row r="3537" spans="1:12" x14ac:dyDescent="0.3">
      <c r="A3537" s="126"/>
      <c r="B3537" s="126"/>
      <c r="C3537" s="126"/>
      <c r="D3537" s="126"/>
      <c r="E3537" s="126"/>
      <c r="F3537" s="126"/>
      <c r="G3537" s="126"/>
      <c r="H3537" s="126"/>
      <c r="I3537" s="126"/>
      <c r="J3537" s="126"/>
      <c r="K3537" s="126"/>
      <c r="L3537" s="126"/>
    </row>
    <row r="3538" spans="1:12" x14ac:dyDescent="0.3">
      <c r="A3538" s="126"/>
      <c r="B3538" s="126"/>
      <c r="C3538" s="126"/>
      <c r="D3538" s="126"/>
      <c r="E3538" s="126"/>
      <c r="F3538" s="126"/>
      <c r="G3538" s="126"/>
      <c r="H3538" s="126"/>
      <c r="I3538" s="126"/>
      <c r="J3538" s="126"/>
      <c r="K3538" s="126"/>
      <c r="L3538" s="126"/>
    </row>
    <row r="3539" spans="1:12" x14ac:dyDescent="0.3">
      <c r="A3539" s="126"/>
      <c r="B3539" s="126"/>
      <c r="C3539" s="126"/>
      <c r="D3539" s="126"/>
      <c r="E3539" s="126"/>
      <c r="F3539" s="126"/>
      <c r="G3539" s="126"/>
      <c r="H3539" s="126"/>
      <c r="I3539" s="126"/>
      <c r="J3539" s="126"/>
      <c r="K3539" s="126"/>
      <c r="L3539" s="126"/>
    </row>
    <row r="3540" spans="1:12" x14ac:dyDescent="0.3">
      <c r="A3540" s="126"/>
      <c r="B3540" s="126"/>
      <c r="C3540" s="126"/>
      <c r="D3540" s="126"/>
      <c r="E3540" s="126"/>
      <c r="F3540" s="126"/>
      <c r="G3540" s="126"/>
      <c r="H3540" s="126"/>
      <c r="I3540" s="126"/>
      <c r="J3540" s="126"/>
      <c r="K3540" s="126"/>
      <c r="L3540" s="126"/>
    </row>
    <row r="3541" spans="1:12" x14ac:dyDescent="0.3">
      <c r="A3541" s="126"/>
      <c r="B3541" s="126"/>
      <c r="C3541" s="126"/>
      <c r="D3541" s="126"/>
      <c r="E3541" s="126"/>
      <c r="F3541" s="126"/>
      <c r="G3541" s="126"/>
      <c r="H3541" s="126"/>
      <c r="I3541" s="126"/>
      <c r="J3541" s="126"/>
      <c r="K3541" s="126"/>
      <c r="L3541" s="126"/>
    </row>
    <row r="3542" spans="1:12" x14ac:dyDescent="0.3">
      <c r="A3542" s="126"/>
      <c r="B3542" s="126"/>
      <c r="C3542" s="126"/>
      <c r="D3542" s="126"/>
      <c r="E3542" s="126"/>
      <c r="F3542" s="126"/>
      <c r="G3542" s="126"/>
      <c r="H3542" s="126"/>
      <c r="I3542" s="126"/>
      <c r="J3542" s="126"/>
      <c r="K3542" s="126"/>
      <c r="L3542" s="126"/>
    </row>
    <row r="3543" spans="1:12" x14ac:dyDescent="0.3">
      <c r="A3543" s="126"/>
      <c r="B3543" s="126"/>
      <c r="C3543" s="126"/>
      <c r="D3543" s="126"/>
      <c r="E3543" s="126"/>
      <c r="F3543" s="126"/>
      <c r="G3543" s="126"/>
      <c r="H3543" s="126"/>
      <c r="I3543" s="126"/>
      <c r="J3543" s="126"/>
      <c r="K3543" s="126"/>
      <c r="L3543" s="126"/>
    </row>
    <row r="3544" spans="1:12" x14ac:dyDescent="0.3">
      <c r="A3544" s="126"/>
      <c r="B3544" s="126"/>
      <c r="C3544" s="126"/>
      <c r="D3544" s="126"/>
      <c r="E3544" s="126"/>
      <c r="F3544" s="126"/>
      <c r="G3544" s="126"/>
      <c r="H3544" s="126"/>
      <c r="I3544" s="126"/>
      <c r="J3544" s="126"/>
      <c r="K3544" s="126"/>
      <c r="L3544" s="126"/>
    </row>
    <row r="3545" spans="1:12" x14ac:dyDescent="0.3">
      <c r="A3545" s="126"/>
      <c r="B3545" s="126"/>
      <c r="C3545" s="126"/>
      <c r="D3545" s="126"/>
      <c r="E3545" s="126"/>
      <c r="F3545" s="126"/>
      <c r="G3545" s="126"/>
      <c r="H3545" s="126"/>
      <c r="I3545" s="126"/>
      <c r="J3545" s="126"/>
      <c r="K3545" s="126"/>
      <c r="L3545" s="126"/>
    </row>
    <row r="3546" spans="1:12" x14ac:dyDescent="0.3">
      <c r="A3546" s="126"/>
      <c r="B3546" s="126"/>
      <c r="C3546" s="126"/>
      <c r="D3546" s="126"/>
      <c r="E3546" s="126"/>
      <c r="F3546" s="126"/>
      <c r="G3546" s="126"/>
      <c r="H3546" s="126"/>
      <c r="I3546" s="126"/>
      <c r="J3546" s="126"/>
      <c r="K3546" s="126"/>
      <c r="L3546" s="126"/>
    </row>
    <row r="3547" spans="1:12" x14ac:dyDescent="0.3">
      <c r="A3547" s="126"/>
      <c r="B3547" s="126"/>
      <c r="C3547" s="126"/>
      <c r="D3547" s="126"/>
      <c r="E3547" s="126"/>
      <c r="F3547" s="126"/>
      <c r="G3547" s="126"/>
      <c r="H3547" s="126"/>
      <c r="I3547" s="126"/>
      <c r="J3547" s="126"/>
      <c r="K3547" s="126"/>
      <c r="L3547" s="126"/>
    </row>
    <row r="3548" spans="1:12" x14ac:dyDescent="0.3">
      <c r="A3548" s="126"/>
      <c r="B3548" s="126"/>
      <c r="C3548" s="126"/>
      <c r="D3548" s="126"/>
      <c r="E3548" s="126"/>
      <c r="F3548" s="126"/>
      <c r="G3548" s="126"/>
      <c r="H3548" s="126"/>
      <c r="I3548" s="126"/>
      <c r="J3548" s="126"/>
      <c r="K3548" s="126"/>
      <c r="L3548" s="126"/>
    </row>
    <row r="3549" spans="1:12" x14ac:dyDescent="0.3">
      <c r="A3549" s="126"/>
      <c r="B3549" s="126"/>
      <c r="C3549" s="126"/>
      <c r="D3549" s="126"/>
      <c r="E3549" s="126"/>
      <c r="F3549" s="126"/>
      <c r="G3549" s="126"/>
      <c r="H3549" s="126"/>
      <c r="I3549" s="126"/>
      <c r="J3549" s="126"/>
      <c r="K3549" s="126"/>
      <c r="L3549" s="126"/>
    </row>
    <row r="3550" spans="1:12" x14ac:dyDescent="0.3">
      <c r="A3550" s="126"/>
      <c r="B3550" s="126"/>
      <c r="C3550" s="126"/>
      <c r="D3550" s="126"/>
      <c r="E3550" s="126"/>
      <c r="F3550" s="126"/>
      <c r="G3550" s="126"/>
      <c r="H3550" s="126"/>
      <c r="I3550" s="126"/>
      <c r="J3550" s="126"/>
      <c r="K3550" s="126"/>
      <c r="L3550" s="126"/>
    </row>
    <row r="3551" spans="1:12" x14ac:dyDescent="0.3">
      <c r="A3551" s="126"/>
      <c r="B3551" s="126"/>
      <c r="C3551" s="126"/>
      <c r="D3551" s="126"/>
      <c r="E3551" s="126"/>
      <c r="F3551" s="126"/>
      <c r="G3551" s="126"/>
      <c r="H3551" s="126"/>
      <c r="I3551" s="126"/>
      <c r="J3551" s="126"/>
      <c r="K3551" s="126"/>
      <c r="L3551" s="126"/>
    </row>
    <row r="3552" spans="1:12" x14ac:dyDescent="0.3">
      <c r="A3552" s="126"/>
      <c r="B3552" s="126"/>
      <c r="C3552" s="126"/>
      <c r="D3552" s="126"/>
      <c r="E3552" s="126"/>
      <c r="F3552" s="126"/>
      <c r="G3552" s="126"/>
      <c r="H3552" s="126"/>
      <c r="I3552" s="126"/>
      <c r="J3552" s="126"/>
      <c r="K3552" s="126"/>
      <c r="L3552" s="126"/>
    </row>
    <row r="3553" spans="1:12" x14ac:dyDescent="0.3">
      <c r="A3553" s="126"/>
      <c r="B3553" s="126"/>
      <c r="C3553" s="126"/>
      <c r="D3553" s="126"/>
      <c r="E3553" s="126"/>
      <c r="F3553" s="126"/>
      <c r="G3553" s="126"/>
      <c r="H3553" s="126"/>
      <c r="I3553" s="126"/>
      <c r="J3553" s="126"/>
      <c r="K3553" s="126"/>
      <c r="L3553" s="126"/>
    </row>
    <row r="3554" spans="1:12" x14ac:dyDescent="0.3">
      <c r="A3554" s="126"/>
      <c r="B3554" s="126"/>
      <c r="C3554" s="126"/>
      <c r="D3554" s="126"/>
      <c r="E3554" s="126"/>
      <c r="F3554" s="126"/>
      <c r="G3554" s="126"/>
      <c r="H3554" s="126"/>
      <c r="I3554" s="126"/>
      <c r="J3554" s="126"/>
      <c r="K3554" s="126"/>
      <c r="L3554" s="126"/>
    </row>
    <row r="3555" spans="1:12" x14ac:dyDescent="0.3">
      <c r="A3555" s="126"/>
      <c r="B3555" s="126"/>
      <c r="C3555" s="126"/>
      <c r="D3555" s="126"/>
      <c r="E3555" s="126"/>
      <c r="F3555" s="126"/>
      <c r="G3555" s="126"/>
      <c r="H3555" s="126"/>
      <c r="I3555" s="126"/>
      <c r="J3555" s="126"/>
      <c r="K3555" s="126"/>
      <c r="L3555" s="126"/>
    </row>
    <row r="3556" spans="1:12" x14ac:dyDescent="0.3">
      <c r="A3556" s="126"/>
      <c r="B3556" s="126"/>
      <c r="C3556" s="126"/>
      <c r="D3556" s="126"/>
      <c r="E3556" s="126"/>
      <c r="F3556" s="126"/>
      <c r="G3556" s="126"/>
      <c r="H3556" s="126"/>
      <c r="I3556" s="126"/>
      <c r="J3556" s="126"/>
      <c r="K3556" s="126"/>
      <c r="L3556" s="126"/>
    </row>
    <row r="3557" spans="1:12" x14ac:dyDescent="0.3">
      <c r="A3557" s="126"/>
      <c r="B3557" s="126"/>
      <c r="C3557" s="126"/>
      <c r="D3557" s="126"/>
      <c r="E3557" s="126"/>
      <c r="F3557" s="126"/>
      <c r="G3557" s="126"/>
      <c r="H3557" s="126"/>
      <c r="I3557" s="126"/>
      <c r="J3557" s="126"/>
      <c r="K3557" s="126"/>
      <c r="L3557" s="126"/>
    </row>
    <row r="3558" spans="1:12" x14ac:dyDescent="0.3">
      <c r="A3558" s="126"/>
      <c r="B3558" s="126"/>
      <c r="C3558" s="126"/>
      <c r="D3558" s="126"/>
      <c r="E3558" s="126"/>
      <c r="F3558" s="126"/>
      <c r="G3558" s="126"/>
      <c r="H3558" s="126"/>
      <c r="I3558" s="126"/>
      <c r="J3558" s="126"/>
      <c r="K3558" s="126"/>
      <c r="L3558" s="126"/>
    </row>
    <row r="3559" spans="1:12" x14ac:dyDescent="0.3">
      <c r="A3559" s="126"/>
      <c r="B3559" s="126"/>
      <c r="C3559" s="126"/>
      <c r="D3559" s="126"/>
      <c r="E3559" s="126"/>
      <c r="F3559" s="126"/>
      <c r="G3559" s="126"/>
      <c r="H3559" s="126"/>
      <c r="I3559" s="126"/>
      <c r="J3559" s="126"/>
      <c r="K3559" s="126"/>
      <c r="L3559" s="126"/>
    </row>
    <row r="3560" spans="1:12" x14ac:dyDescent="0.3">
      <c r="A3560" s="126"/>
      <c r="B3560" s="126"/>
      <c r="C3560" s="126"/>
      <c r="D3560" s="126"/>
      <c r="E3560" s="126"/>
      <c r="F3560" s="126"/>
      <c r="G3560" s="126"/>
      <c r="H3560" s="126"/>
      <c r="I3560" s="126"/>
      <c r="J3560" s="126"/>
      <c r="K3560" s="126"/>
      <c r="L3560" s="126"/>
    </row>
    <row r="3561" spans="1:12" x14ac:dyDescent="0.3">
      <c r="A3561" s="126"/>
      <c r="B3561" s="126"/>
      <c r="C3561" s="126"/>
      <c r="D3561" s="126"/>
      <c r="E3561" s="126"/>
      <c r="F3561" s="126"/>
      <c r="G3561" s="126"/>
      <c r="H3561" s="126"/>
      <c r="I3561" s="126"/>
      <c r="J3561" s="126"/>
      <c r="K3561" s="126"/>
      <c r="L3561" s="126"/>
    </row>
    <row r="3562" spans="1:12" x14ac:dyDescent="0.3">
      <c r="A3562" s="126"/>
      <c r="B3562" s="126"/>
      <c r="C3562" s="126"/>
      <c r="D3562" s="126"/>
      <c r="E3562" s="126"/>
      <c r="F3562" s="126"/>
      <c r="G3562" s="126"/>
      <c r="H3562" s="126"/>
      <c r="I3562" s="126"/>
      <c r="J3562" s="126"/>
      <c r="K3562" s="126"/>
      <c r="L3562" s="126"/>
    </row>
    <row r="3563" spans="1:12" x14ac:dyDescent="0.3">
      <c r="A3563" s="126"/>
      <c r="B3563" s="126"/>
      <c r="C3563" s="126"/>
      <c r="D3563" s="126"/>
      <c r="E3563" s="126"/>
      <c r="F3563" s="126"/>
      <c r="G3563" s="126"/>
      <c r="H3563" s="126"/>
      <c r="I3563" s="126"/>
      <c r="J3563" s="126"/>
      <c r="K3563" s="126"/>
      <c r="L3563" s="126"/>
    </row>
    <row r="3564" spans="1:12" x14ac:dyDescent="0.3">
      <c r="A3564" s="126"/>
      <c r="B3564" s="126"/>
      <c r="C3564" s="126"/>
      <c r="D3564" s="126"/>
      <c r="E3564" s="126"/>
      <c r="F3564" s="126"/>
      <c r="G3564" s="126"/>
      <c r="H3564" s="126"/>
      <c r="I3564" s="126"/>
      <c r="J3564" s="126"/>
      <c r="K3564" s="126"/>
      <c r="L3564" s="126"/>
    </row>
    <row r="3565" spans="1:12" x14ac:dyDescent="0.3">
      <c r="A3565" s="126"/>
      <c r="B3565" s="126"/>
      <c r="C3565" s="126"/>
      <c r="D3565" s="126"/>
      <c r="E3565" s="126"/>
      <c r="F3565" s="126"/>
      <c r="G3565" s="126"/>
      <c r="H3565" s="126"/>
      <c r="I3565" s="126"/>
      <c r="J3565" s="126"/>
      <c r="K3565" s="126"/>
      <c r="L3565" s="126"/>
    </row>
    <row r="3566" spans="1:12" x14ac:dyDescent="0.3">
      <c r="A3566" s="126"/>
      <c r="B3566" s="126"/>
      <c r="C3566" s="126"/>
      <c r="D3566" s="126"/>
      <c r="E3566" s="126"/>
      <c r="F3566" s="126"/>
      <c r="G3566" s="126"/>
      <c r="H3566" s="126"/>
      <c r="I3566" s="126"/>
      <c r="J3566" s="126"/>
      <c r="K3566" s="126"/>
      <c r="L3566" s="126"/>
    </row>
    <row r="3567" spans="1:12" x14ac:dyDescent="0.3">
      <c r="A3567" s="126"/>
      <c r="B3567" s="126"/>
      <c r="C3567" s="126"/>
      <c r="D3567" s="126"/>
      <c r="E3567" s="126"/>
      <c r="F3567" s="126"/>
      <c r="G3567" s="126"/>
      <c r="H3567" s="126"/>
      <c r="I3567" s="126"/>
      <c r="J3567" s="126"/>
      <c r="K3567" s="126"/>
      <c r="L3567" s="126"/>
    </row>
    <row r="3568" spans="1:12" x14ac:dyDescent="0.3">
      <c r="A3568" s="126"/>
      <c r="B3568" s="126"/>
      <c r="C3568" s="126"/>
      <c r="D3568" s="126"/>
      <c r="E3568" s="126"/>
      <c r="F3568" s="126"/>
      <c r="G3568" s="126"/>
      <c r="H3568" s="126"/>
      <c r="I3568" s="126"/>
      <c r="J3568" s="126"/>
      <c r="K3568" s="126"/>
      <c r="L3568" s="126"/>
    </row>
    <row r="3569" spans="1:12" x14ac:dyDescent="0.3">
      <c r="A3569" s="126"/>
      <c r="B3569" s="126"/>
      <c r="C3569" s="126"/>
      <c r="D3569" s="126"/>
      <c r="E3569" s="126"/>
      <c r="F3569" s="126"/>
      <c r="G3569" s="126"/>
      <c r="H3569" s="126"/>
      <c r="I3569" s="126"/>
      <c r="J3569" s="126"/>
      <c r="K3569" s="126"/>
      <c r="L3569" s="126"/>
    </row>
    <row r="3570" spans="1:12" x14ac:dyDescent="0.3">
      <c r="A3570" s="126"/>
      <c r="B3570" s="126"/>
      <c r="C3570" s="126"/>
      <c r="D3570" s="126"/>
      <c r="E3570" s="126"/>
      <c r="F3570" s="126"/>
      <c r="G3570" s="126"/>
      <c r="H3570" s="126"/>
      <c r="I3570" s="126"/>
      <c r="J3570" s="126"/>
      <c r="K3570" s="126"/>
      <c r="L3570" s="126"/>
    </row>
    <row r="3571" spans="1:12" x14ac:dyDescent="0.3">
      <c r="A3571" s="126"/>
      <c r="B3571" s="126"/>
      <c r="C3571" s="126"/>
      <c r="D3571" s="126"/>
      <c r="E3571" s="126"/>
      <c r="F3571" s="126"/>
      <c r="G3571" s="126"/>
      <c r="H3571" s="126"/>
      <c r="I3571" s="126"/>
      <c r="J3571" s="126"/>
      <c r="K3571" s="126"/>
      <c r="L3571" s="126"/>
    </row>
    <row r="3572" spans="1:12" x14ac:dyDescent="0.3">
      <c r="A3572" s="126"/>
      <c r="B3572" s="126"/>
      <c r="C3572" s="126"/>
      <c r="D3572" s="126"/>
      <c r="E3572" s="126"/>
      <c r="F3572" s="126"/>
      <c r="G3572" s="126"/>
      <c r="H3572" s="126"/>
      <c r="I3572" s="126"/>
      <c r="J3572" s="126"/>
      <c r="K3572" s="126"/>
      <c r="L3572" s="126"/>
    </row>
    <row r="3573" spans="1:12" x14ac:dyDescent="0.3">
      <c r="A3573" s="126"/>
      <c r="B3573" s="126"/>
      <c r="C3573" s="126"/>
      <c r="D3573" s="126"/>
      <c r="E3573" s="126"/>
      <c r="F3573" s="126"/>
      <c r="G3573" s="126"/>
      <c r="H3573" s="126"/>
      <c r="I3573" s="126"/>
      <c r="J3573" s="126"/>
      <c r="K3573" s="126"/>
      <c r="L3573" s="126"/>
    </row>
    <row r="3574" spans="1:12" x14ac:dyDescent="0.3">
      <c r="A3574" s="126"/>
      <c r="B3574" s="126"/>
      <c r="C3574" s="126"/>
      <c r="D3574" s="126"/>
      <c r="E3574" s="126"/>
      <c r="F3574" s="126"/>
      <c r="G3574" s="126"/>
      <c r="H3574" s="126"/>
      <c r="I3574" s="126"/>
      <c r="J3574" s="126"/>
      <c r="K3574" s="126"/>
      <c r="L3574" s="126"/>
    </row>
    <row r="3575" spans="1:12" x14ac:dyDescent="0.3">
      <c r="A3575" s="126"/>
      <c r="B3575" s="126"/>
      <c r="C3575" s="126"/>
      <c r="D3575" s="126"/>
      <c r="E3575" s="126"/>
      <c r="F3575" s="126"/>
      <c r="G3575" s="126"/>
      <c r="H3575" s="126"/>
      <c r="I3575" s="126"/>
      <c r="J3575" s="126"/>
      <c r="K3575" s="126"/>
      <c r="L3575" s="126"/>
    </row>
    <row r="3576" spans="1:12" x14ac:dyDescent="0.3">
      <c r="A3576" s="126"/>
      <c r="B3576" s="126"/>
      <c r="C3576" s="126"/>
      <c r="D3576" s="126"/>
      <c r="E3576" s="126"/>
      <c r="F3576" s="126"/>
      <c r="G3576" s="126"/>
      <c r="H3576" s="126"/>
      <c r="I3576" s="126"/>
      <c r="J3576" s="126"/>
      <c r="K3576" s="126"/>
      <c r="L3576" s="126"/>
    </row>
    <row r="3577" spans="1:12" x14ac:dyDescent="0.3">
      <c r="A3577" s="126"/>
      <c r="B3577" s="126"/>
      <c r="C3577" s="126"/>
      <c r="D3577" s="126"/>
      <c r="E3577" s="126"/>
      <c r="F3577" s="126"/>
      <c r="G3577" s="126"/>
      <c r="H3577" s="126"/>
      <c r="I3577" s="126"/>
      <c r="J3577" s="126"/>
      <c r="K3577" s="126"/>
      <c r="L3577" s="126"/>
    </row>
    <row r="3578" spans="1:12" x14ac:dyDescent="0.3">
      <c r="A3578" s="126"/>
      <c r="B3578" s="126"/>
      <c r="C3578" s="126"/>
      <c r="D3578" s="126"/>
      <c r="E3578" s="126"/>
      <c r="F3578" s="126"/>
      <c r="G3578" s="126"/>
      <c r="H3578" s="126"/>
      <c r="I3578" s="126"/>
      <c r="J3578" s="126"/>
      <c r="K3578" s="126"/>
      <c r="L3578" s="126"/>
    </row>
    <row r="3579" spans="1:12" x14ac:dyDescent="0.3">
      <c r="A3579" s="126"/>
      <c r="B3579" s="126"/>
      <c r="C3579" s="126"/>
      <c r="D3579" s="126"/>
      <c r="E3579" s="126"/>
      <c r="F3579" s="126"/>
      <c r="G3579" s="126"/>
      <c r="H3579" s="126"/>
      <c r="I3579" s="126"/>
      <c r="J3579" s="126"/>
      <c r="K3579" s="126"/>
      <c r="L3579" s="126"/>
    </row>
    <row r="3580" spans="1:12" x14ac:dyDescent="0.3">
      <c r="A3580" s="126"/>
      <c r="B3580" s="126"/>
      <c r="C3580" s="126"/>
      <c r="D3580" s="126"/>
      <c r="E3580" s="126"/>
      <c r="F3580" s="126"/>
      <c r="G3580" s="126"/>
      <c r="H3580" s="126"/>
      <c r="I3580" s="126"/>
      <c r="J3580" s="126"/>
      <c r="K3580" s="126"/>
      <c r="L3580" s="126"/>
    </row>
    <row r="3581" spans="1:12" x14ac:dyDescent="0.3">
      <c r="A3581" s="126"/>
      <c r="B3581" s="126"/>
      <c r="C3581" s="126"/>
      <c r="D3581" s="126"/>
      <c r="E3581" s="126"/>
      <c r="F3581" s="126"/>
      <c r="G3581" s="126"/>
      <c r="H3581" s="126"/>
      <c r="I3581" s="126"/>
      <c r="J3581" s="126"/>
      <c r="K3581" s="126"/>
      <c r="L3581" s="126"/>
    </row>
    <row r="3582" spans="1:12" x14ac:dyDescent="0.3">
      <c r="A3582" s="126"/>
      <c r="B3582" s="126"/>
      <c r="C3582" s="126"/>
      <c r="D3582" s="126"/>
      <c r="E3582" s="126"/>
      <c r="F3582" s="126"/>
      <c r="G3582" s="126"/>
      <c r="H3582" s="126"/>
      <c r="I3582" s="126"/>
      <c r="J3582" s="126"/>
      <c r="K3582" s="126"/>
      <c r="L3582" s="126"/>
    </row>
    <row r="3583" spans="1:12" x14ac:dyDescent="0.3">
      <c r="A3583" s="126"/>
      <c r="B3583" s="126"/>
      <c r="C3583" s="126"/>
      <c r="D3583" s="126"/>
      <c r="E3583" s="126"/>
      <c r="F3583" s="126"/>
      <c r="G3583" s="126"/>
      <c r="H3583" s="126"/>
      <c r="I3583" s="126"/>
      <c r="J3583" s="126"/>
      <c r="K3583" s="126"/>
      <c r="L3583" s="126"/>
    </row>
    <row r="3584" spans="1:12" x14ac:dyDescent="0.3">
      <c r="A3584" s="126"/>
      <c r="B3584" s="126"/>
      <c r="C3584" s="126"/>
      <c r="D3584" s="126"/>
      <c r="E3584" s="126"/>
      <c r="F3584" s="126"/>
      <c r="G3584" s="126"/>
      <c r="H3584" s="126"/>
      <c r="I3584" s="126"/>
      <c r="J3584" s="126"/>
      <c r="K3584" s="126"/>
      <c r="L3584" s="126"/>
    </row>
    <row r="3585" spans="1:12" x14ac:dyDescent="0.3">
      <c r="A3585" s="126"/>
      <c r="B3585" s="126"/>
      <c r="C3585" s="126"/>
      <c r="D3585" s="126"/>
      <c r="E3585" s="126"/>
      <c r="F3585" s="126"/>
      <c r="G3585" s="126"/>
      <c r="H3585" s="126"/>
      <c r="I3585" s="126"/>
      <c r="J3585" s="126"/>
      <c r="K3585" s="126"/>
      <c r="L3585" s="126"/>
    </row>
    <row r="3586" spans="1:12" x14ac:dyDescent="0.3">
      <c r="A3586" s="126"/>
      <c r="B3586" s="126"/>
      <c r="C3586" s="126"/>
      <c r="D3586" s="126"/>
      <c r="E3586" s="126"/>
      <c r="F3586" s="126"/>
      <c r="G3586" s="126"/>
      <c r="H3586" s="126"/>
      <c r="I3586" s="126"/>
      <c r="J3586" s="126"/>
      <c r="K3586" s="126"/>
      <c r="L3586" s="126"/>
    </row>
    <row r="3587" spans="1:12" x14ac:dyDescent="0.3">
      <c r="A3587" s="126"/>
      <c r="B3587" s="126"/>
      <c r="C3587" s="126"/>
      <c r="D3587" s="126"/>
      <c r="E3587" s="126"/>
      <c r="F3587" s="126"/>
      <c r="G3587" s="126"/>
      <c r="H3587" s="126"/>
      <c r="I3587" s="126"/>
      <c r="J3587" s="126"/>
      <c r="K3587" s="126"/>
      <c r="L3587" s="126"/>
    </row>
    <row r="3588" spans="1:12" x14ac:dyDescent="0.3">
      <c r="A3588" s="126"/>
      <c r="B3588" s="126"/>
      <c r="C3588" s="126"/>
      <c r="D3588" s="126"/>
      <c r="E3588" s="126"/>
      <c r="F3588" s="126"/>
      <c r="G3588" s="126"/>
      <c r="H3588" s="126"/>
      <c r="I3588" s="126"/>
      <c r="J3588" s="126"/>
      <c r="K3588" s="126"/>
      <c r="L3588" s="126"/>
    </row>
    <row r="3589" spans="1:12" x14ac:dyDescent="0.3">
      <c r="A3589" s="126"/>
      <c r="B3589" s="126"/>
      <c r="C3589" s="126"/>
      <c r="D3589" s="126"/>
      <c r="E3589" s="126"/>
      <c r="F3589" s="126"/>
      <c r="G3589" s="126"/>
      <c r="H3589" s="126"/>
      <c r="I3589" s="126"/>
      <c r="J3589" s="126"/>
      <c r="K3589" s="126"/>
      <c r="L3589" s="126"/>
    </row>
    <row r="3590" spans="1:12" x14ac:dyDescent="0.3">
      <c r="A3590" s="126"/>
      <c r="B3590" s="126"/>
      <c r="C3590" s="126"/>
      <c r="D3590" s="126"/>
      <c r="E3590" s="126"/>
      <c r="F3590" s="126"/>
      <c r="G3590" s="126"/>
      <c r="H3590" s="126"/>
      <c r="I3590" s="126"/>
      <c r="J3590" s="126"/>
      <c r="K3590" s="126"/>
      <c r="L3590" s="126"/>
    </row>
    <row r="3591" spans="1:12" x14ac:dyDescent="0.3">
      <c r="A3591" s="126"/>
      <c r="B3591" s="126"/>
      <c r="C3591" s="126"/>
      <c r="D3591" s="126"/>
      <c r="E3591" s="126"/>
      <c r="F3591" s="126"/>
      <c r="G3591" s="126"/>
      <c r="H3591" s="126"/>
      <c r="I3591" s="126"/>
      <c r="J3591" s="126"/>
      <c r="K3591" s="126"/>
      <c r="L3591" s="126"/>
    </row>
    <row r="3592" spans="1:12" x14ac:dyDescent="0.3">
      <c r="A3592" s="126"/>
      <c r="B3592" s="126"/>
      <c r="C3592" s="126"/>
      <c r="D3592" s="126"/>
      <c r="E3592" s="126"/>
      <c r="F3592" s="126"/>
      <c r="G3592" s="126"/>
      <c r="H3592" s="126"/>
      <c r="I3592" s="126"/>
      <c r="J3592" s="126"/>
      <c r="K3592" s="126"/>
      <c r="L3592" s="126"/>
    </row>
    <row r="3593" spans="1:12" x14ac:dyDescent="0.3">
      <c r="A3593" s="126"/>
      <c r="B3593" s="126"/>
      <c r="C3593" s="126"/>
      <c r="D3593" s="126"/>
      <c r="E3593" s="126"/>
      <c r="F3593" s="126"/>
      <c r="G3593" s="126"/>
      <c r="H3593" s="126"/>
      <c r="I3593" s="126"/>
      <c r="J3593" s="126"/>
      <c r="K3593" s="126"/>
      <c r="L3593" s="126"/>
    </row>
    <row r="3594" spans="1:12" x14ac:dyDescent="0.3">
      <c r="A3594" s="126"/>
      <c r="B3594" s="126"/>
      <c r="C3594" s="126"/>
      <c r="D3594" s="126"/>
      <c r="E3594" s="126"/>
      <c r="F3594" s="126"/>
      <c r="G3594" s="126"/>
      <c r="H3594" s="126"/>
      <c r="I3594" s="126"/>
      <c r="J3594" s="126"/>
      <c r="K3594" s="126"/>
      <c r="L3594" s="126"/>
    </row>
    <row r="3595" spans="1:12" x14ac:dyDescent="0.3">
      <c r="A3595" s="126"/>
      <c r="B3595" s="126"/>
      <c r="C3595" s="126"/>
      <c r="D3595" s="126"/>
      <c r="E3595" s="126"/>
      <c r="F3595" s="126"/>
      <c r="G3595" s="126"/>
      <c r="H3595" s="126"/>
      <c r="I3595" s="126"/>
      <c r="J3595" s="126"/>
      <c r="K3595" s="126"/>
      <c r="L3595" s="126"/>
    </row>
    <row r="3596" spans="1:12" x14ac:dyDescent="0.3">
      <c r="A3596" s="126"/>
      <c r="B3596" s="126"/>
      <c r="C3596" s="126"/>
      <c r="D3596" s="126"/>
      <c r="E3596" s="126"/>
      <c r="F3596" s="126"/>
      <c r="G3596" s="126"/>
      <c r="H3596" s="126"/>
      <c r="I3596" s="126"/>
      <c r="J3596" s="126"/>
      <c r="K3596" s="126"/>
      <c r="L3596" s="126"/>
    </row>
    <row r="3597" spans="1:12" x14ac:dyDescent="0.3">
      <c r="A3597" s="126"/>
      <c r="B3597" s="126"/>
      <c r="C3597" s="126"/>
      <c r="D3597" s="126"/>
      <c r="E3597" s="126"/>
      <c r="F3597" s="126"/>
      <c r="G3597" s="126"/>
      <c r="H3597" s="126"/>
      <c r="I3597" s="126"/>
      <c r="J3597" s="126"/>
      <c r="K3597" s="126"/>
      <c r="L3597" s="126"/>
    </row>
    <row r="3598" spans="1:12" x14ac:dyDescent="0.3">
      <c r="A3598" s="126"/>
      <c r="B3598" s="126"/>
      <c r="C3598" s="126"/>
      <c r="D3598" s="126"/>
      <c r="E3598" s="126"/>
      <c r="F3598" s="126"/>
      <c r="G3598" s="126"/>
      <c r="H3598" s="126"/>
      <c r="I3598" s="126"/>
      <c r="J3598" s="126"/>
      <c r="K3598" s="126"/>
      <c r="L3598" s="126"/>
    </row>
    <row r="3599" spans="1:12" x14ac:dyDescent="0.3">
      <c r="A3599" s="126"/>
      <c r="B3599" s="126"/>
      <c r="C3599" s="126"/>
      <c r="D3599" s="126"/>
      <c r="E3599" s="126"/>
      <c r="F3599" s="126"/>
      <c r="G3599" s="126"/>
      <c r="H3599" s="126"/>
      <c r="I3599" s="126"/>
      <c r="J3599" s="126"/>
      <c r="K3599" s="126"/>
      <c r="L3599" s="126"/>
    </row>
    <row r="3600" spans="1:12" x14ac:dyDescent="0.3">
      <c r="A3600" s="126"/>
      <c r="B3600" s="126"/>
      <c r="C3600" s="126"/>
      <c r="D3600" s="126"/>
      <c r="E3600" s="126"/>
      <c r="F3600" s="126"/>
      <c r="G3600" s="126"/>
      <c r="H3600" s="126"/>
      <c r="I3600" s="126"/>
      <c r="J3600" s="126"/>
      <c r="K3600" s="126"/>
      <c r="L3600" s="126"/>
    </row>
    <row r="3601" spans="1:12" x14ac:dyDescent="0.3">
      <c r="A3601" s="126"/>
      <c r="B3601" s="126"/>
      <c r="C3601" s="126"/>
      <c r="D3601" s="126"/>
      <c r="E3601" s="126"/>
      <c r="F3601" s="126"/>
      <c r="G3601" s="126"/>
      <c r="H3601" s="126"/>
      <c r="I3601" s="126"/>
      <c r="J3601" s="126"/>
      <c r="K3601" s="126"/>
      <c r="L3601" s="126"/>
    </row>
    <row r="3602" spans="1:12" x14ac:dyDescent="0.3">
      <c r="A3602" s="126"/>
      <c r="B3602" s="126"/>
      <c r="C3602" s="126"/>
      <c r="D3602" s="126"/>
      <c r="E3602" s="126"/>
      <c r="F3602" s="126"/>
      <c r="G3602" s="126"/>
      <c r="H3602" s="126"/>
      <c r="I3602" s="126"/>
      <c r="J3602" s="126"/>
      <c r="K3602" s="126"/>
      <c r="L3602" s="126"/>
    </row>
    <row r="3603" spans="1:12" x14ac:dyDescent="0.3">
      <c r="A3603" s="126"/>
      <c r="B3603" s="126"/>
      <c r="C3603" s="126"/>
      <c r="D3603" s="126"/>
      <c r="E3603" s="126"/>
      <c r="F3603" s="126"/>
      <c r="G3603" s="126"/>
      <c r="H3603" s="126"/>
      <c r="I3603" s="126"/>
      <c r="J3603" s="126"/>
      <c r="K3603" s="126"/>
      <c r="L3603" s="126"/>
    </row>
    <row r="3604" spans="1:12" x14ac:dyDescent="0.3">
      <c r="A3604" s="126"/>
      <c r="B3604" s="126"/>
      <c r="C3604" s="126"/>
      <c r="D3604" s="126"/>
      <c r="E3604" s="126"/>
      <c r="F3604" s="126"/>
      <c r="G3604" s="126"/>
      <c r="H3604" s="126"/>
      <c r="I3604" s="126"/>
      <c r="J3604" s="126"/>
      <c r="K3604" s="126"/>
      <c r="L3604" s="126"/>
    </row>
    <row r="3605" spans="1:12" x14ac:dyDescent="0.3">
      <c r="A3605" s="126"/>
      <c r="B3605" s="126"/>
      <c r="C3605" s="126"/>
      <c r="D3605" s="126"/>
      <c r="E3605" s="126"/>
      <c r="F3605" s="126"/>
      <c r="G3605" s="126"/>
      <c r="H3605" s="126"/>
      <c r="I3605" s="126"/>
      <c r="J3605" s="126"/>
      <c r="K3605" s="126"/>
      <c r="L3605" s="126"/>
    </row>
    <row r="3606" spans="1:12" x14ac:dyDescent="0.3">
      <c r="A3606" s="126"/>
      <c r="B3606" s="126"/>
      <c r="C3606" s="126"/>
      <c r="D3606" s="126"/>
      <c r="E3606" s="126"/>
      <c r="F3606" s="126"/>
      <c r="G3606" s="126"/>
      <c r="H3606" s="126"/>
      <c r="I3606" s="126"/>
      <c r="J3606" s="126"/>
      <c r="K3606" s="126"/>
      <c r="L3606" s="126"/>
    </row>
    <row r="3607" spans="1:12" x14ac:dyDescent="0.3">
      <c r="A3607" s="126"/>
      <c r="B3607" s="126"/>
      <c r="C3607" s="126"/>
      <c r="D3607" s="126"/>
      <c r="E3607" s="126"/>
      <c r="F3607" s="126"/>
      <c r="G3607" s="126"/>
      <c r="H3607" s="126"/>
      <c r="I3607" s="126"/>
      <c r="J3607" s="126"/>
      <c r="K3607" s="126"/>
      <c r="L3607" s="126"/>
    </row>
    <row r="3608" spans="1:12" x14ac:dyDescent="0.3">
      <c r="A3608" s="126"/>
      <c r="B3608" s="126"/>
      <c r="C3608" s="126"/>
      <c r="D3608" s="126"/>
      <c r="E3608" s="126"/>
      <c r="F3608" s="126"/>
      <c r="G3608" s="126"/>
      <c r="H3608" s="126"/>
      <c r="I3608" s="126"/>
      <c r="J3608" s="126"/>
      <c r="K3608" s="126"/>
      <c r="L3608" s="126"/>
    </row>
    <row r="3609" spans="1:12" x14ac:dyDescent="0.3">
      <c r="A3609" s="126"/>
      <c r="B3609" s="126"/>
      <c r="C3609" s="126"/>
      <c r="D3609" s="126"/>
      <c r="E3609" s="126"/>
      <c r="F3609" s="126"/>
      <c r="G3609" s="126"/>
      <c r="H3609" s="126"/>
      <c r="I3609" s="126"/>
      <c r="J3609" s="126"/>
      <c r="K3609" s="126"/>
      <c r="L3609" s="126"/>
    </row>
    <row r="3610" spans="1:12" x14ac:dyDescent="0.3">
      <c r="A3610" s="126"/>
      <c r="B3610" s="126"/>
      <c r="C3610" s="126"/>
      <c r="D3610" s="126"/>
      <c r="E3610" s="126"/>
      <c r="F3610" s="126"/>
      <c r="G3610" s="126"/>
      <c r="H3610" s="126"/>
      <c r="I3610" s="126"/>
      <c r="J3610" s="126"/>
      <c r="K3610" s="126"/>
      <c r="L3610" s="126"/>
    </row>
    <row r="3611" spans="1:12" x14ac:dyDescent="0.3">
      <c r="A3611" s="126"/>
      <c r="B3611" s="126"/>
      <c r="C3611" s="126"/>
      <c r="D3611" s="126"/>
      <c r="E3611" s="126"/>
      <c r="F3611" s="126"/>
      <c r="G3611" s="126"/>
      <c r="H3611" s="126"/>
      <c r="I3611" s="126"/>
      <c r="J3611" s="126"/>
      <c r="K3611" s="126"/>
      <c r="L3611" s="126"/>
    </row>
    <row r="3612" spans="1:12" x14ac:dyDescent="0.3">
      <c r="A3612" s="126"/>
      <c r="B3612" s="126"/>
      <c r="C3612" s="126"/>
      <c r="D3612" s="126"/>
      <c r="E3612" s="126"/>
      <c r="F3612" s="126"/>
      <c r="G3612" s="126"/>
      <c r="H3612" s="126"/>
      <c r="I3612" s="126"/>
      <c r="J3612" s="126"/>
      <c r="K3612" s="126"/>
      <c r="L3612" s="126"/>
    </row>
    <row r="3613" spans="1:12" x14ac:dyDescent="0.3">
      <c r="A3613" s="126"/>
      <c r="B3613" s="126"/>
      <c r="C3613" s="126"/>
      <c r="D3613" s="126"/>
      <c r="E3613" s="126"/>
      <c r="F3613" s="126"/>
      <c r="G3613" s="126"/>
      <c r="H3613" s="126"/>
      <c r="I3613" s="126"/>
      <c r="J3613" s="126"/>
      <c r="K3613" s="126"/>
      <c r="L3613" s="126"/>
    </row>
    <row r="3614" spans="1:12" x14ac:dyDescent="0.3">
      <c r="A3614" s="126"/>
      <c r="B3614" s="126"/>
      <c r="C3614" s="126"/>
      <c r="D3614" s="126"/>
      <c r="E3614" s="126"/>
      <c r="F3614" s="126"/>
      <c r="G3614" s="126"/>
      <c r="H3614" s="126"/>
      <c r="I3614" s="126"/>
      <c r="J3614" s="126"/>
      <c r="K3614" s="126"/>
      <c r="L3614" s="126"/>
    </row>
    <row r="3615" spans="1:12" x14ac:dyDescent="0.3">
      <c r="A3615" s="126"/>
      <c r="B3615" s="126"/>
      <c r="C3615" s="126"/>
      <c r="D3615" s="126"/>
      <c r="E3615" s="126"/>
      <c r="F3615" s="126"/>
      <c r="G3615" s="126"/>
      <c r="H3615" s="126"/>
      <c r="I3615" s="126"/>
      <c r="J3615" s="126"/>
      <c r="K3615" s="126"/>
      <c r="L3615" s="126"/>
    </row>
    <row r="3616" spans="1:12" x14ac:dyDescent="0.3">
      <c r="A3616" s="126"/>
      <c r="B3616" s="126"/>
      <c r="C3616" s="126"/>
      <c r="D3616" s="126"/>
      <c r="E3616" s="126"/>
      <c r="F3616" s="126"/>
      <c r="G3616" s="126"/>
      <c r="H3616" s="126"/>
      <c r="I3616" s="126"/>
      <c r="J3616" s="126"/>
      <c r="K3616" s="126"/>
      <c r="L3616" s="126"/>
    </row>
    <row r="3617" spans="1:12" x14ac:dyDescent="0.3">
      <c r="A3617" s="126"/>
      <c r="B3617" s="126"/>
      <c r="C3617" s="126"/>
      <c r="D3617" s="126"/>
      <c r="E3617" s="126"/>
      <c r="F3617" s="126"/>
      <c r="G3617" s="126"/>
      <c r="H3617" s="126"/>
      <c r="I3617" s="126"/>
      <c r="J3617" s="126"/>
      <c r="K3617" s="126"/>
      <c r="L3617" s="126"/>
    </row>
    <row r="3618" spans="1:12" x14ac:dyDescent="0.3">
      <c r="A3618" s="126"/>
      <c r="B3618" s="126"/>
      <c r="C3618" s="126"/>
      <c r="D3618" s="126"/>
      <c r="E3618" s="126"/>
      <c r="F3618" s="126"/>
      <c r="G3618" s="126"/>
      <c r="H3618" s="126"/>
      <c r="I3618" s="126"/>
      <c r="J3618" s="126"/>
      <c r="K3618" s="126"/>
      <c r="L3618" s="126"/>
    </row>
    <row r="3619" spans="1:12" x14ac:dyDescent="0.3">
      <c r="A3619" s="126"/>
      <c r="B3619" s="126"/>
      <c r="C3619" s="126"/>
      <c r="D3619" s="126"/>
      <c r="E3619" s="126"/>
      <c r="F3619" s="126"/>
      <c r="G3619" s="126"/>
      <c r="H3619" s="126"/>
      <c r="I3619" s="126"/>
      <c r="J3619" s="126"/>
      <c r="K3619" s="126"/>
      <c r="L3619" s="126"/>
    </row>
    <row r="3620" spans="1:12" x14ac:dyDescent="0.3">
      <c r="A3620" s="126"/>
      <c r="B3620" s="126"/>
      <c r="C3620" s="126"/>
      <c r="D3620" s="126"/>
      <c r="E3620" s="126"/>
      <c r="F3620" s="126"/>
      <c r="G3620" s="126"/>
      <c r="H3620" s="126"/>
      <c r="I3620" s="126"/>
      <c r="J3620" s="126"/>
      <c r="K3620" s="126"/>
      <c r="L3620" s="126"/>
    </row>
    <row r="3621" spans="1:12" x14ac:dyDescent="0.3">
      <c r="A3621" s="126"/>
      <c r="B3621" s="126"/>
      <c r="C3621" s="126"/>
      <c r="D3621" s="126"/>
      <c r="E3621" s="126"/>
      <c r="F3621" s="126"/>
      <c r="G3621" s="126"/>
      <c r="H3621" s="126"/>
      <c r="I3621" s="126"/>
      <c r="J3621" s="126"/>
      <c r="K3621" s="126"/>
      <c r="L3621" s="126"/>
    </row>
    <row r="3622" spans="1:12" x14ac:dyDescent="0.3">
      <c r="A3622" s="126"/>
      <c r="B3622" s="126"/>
      <c r="C3622" s="126"/>
      <c r="D3622" s="126"/>
      <c r="E3622" s="126"/>
      <c r="F3622" s="126"/>
      <c r="G3622" s="126"/>
      <c r="H3622" s="126"/>
      <c r="I3622" s="126"/>
      <c r="J3622" s="126"/>
      <c r="K3622" s="126"/>
      <c r="L3622" s="126"/>
    </row>
    <row r="3623" spans="1:12" x14ac:dyDescent="0.3">
      <c r="A3623" s="126"/>
      <c r="B3623" s="126"/>
      <c r="C3623" s="126"/>
      <c r="D3623" s="126"/>
      <c r="E3623" s="126"/>
      <c r="F3623" s="126"/>
      <c r="G3623" s="126"/>
      <c r="H3623" s="126"/>
      <c r="I3623" s="126"/>
      <c r="J3623" s="126"/>
      <c r="K3623" s="126"/>
      <c r="L3623" s="126"/>
    </row>
    <row r="3624" spans="1:12" x14ac:dyDescent="0.3">
      <c r="A3624" s="126"/>
      <c r="B3624" s="126"/>
      <c r="C3624" s="126"/>
      <c r="D3624" s="126"/>
      <c r="E3624" s="126"/>
      <c r="F3624" s="126"/>
      <c r="G3624" s="126"/>
      <c r="H3624" s="126"/>
      <c r="I3624" s="126"/>
      <c r="J3624" s="126"/>
      <c r="K3624" s="126"/>
      <c r="L3624" s="126"/>
    </row>
    <row r="3625" spans="1:12" x14ac:dyDescent="0.3">
      <c r="A3625" s="126"/>
      <c r="B3625" s="126"/>
      <c r="C3625" s="126"/>
      <c r="D3625" s="126"/>
      <c r="E3625" s="126"/>
      <c r="F3625" s="126"/>
      <c r="G3625" s="126"/>
      <c r="H3625" s="126"/>
      <c r="I3625" s="126"/>
      <c r="J3625" s="126"/>
      <c r="K3625" s="126"/>
      <c r="L3625" s="126"/>
    </row>
    <row r="3626" spans="1:12" x14ac:dyDescent="0.3">
      <c r="A3626" s="126"/>
      <c r="B3626" s="126"/>
      <c r="C3626" s="126"/>
      <c r="D3626" s="126"/>
      <c r="E3626" s="126"/>
      <c r="F3626" s="126"/>
      <c r="G3626" s="126"/>
      <c r="H3626" s="126"/>
      <c r="I3626" s="126"/>
      <c r="J3626" s="126"/>
      <c r="K3626" s="126"/>
      <c r="L3626" s="126"/>
    </row>
    <row r="3627" spans="1:12" x14ac:dyDescent="0.3">
      <c r="A3627" s="126"/>
      <c r="B3627" s="126"/>
      <c r="C3627" s="126"/>
      <c r="D3627" s="126"/>
      <c r="E3627" s="126"/>
      <c r="F3627" s="126"/>
      <c r="G3627" s="126"/>
      <c r="H3627" s="126"/>
      <c r="I3627" s="126"/>
      <c r="J3627" s="126"/>
      <c r="K3627" s="126"/>
      <c r="L3627" s="126"/>
    </row>
    <row r="3628" spans="1:12" x14ac:dyDescent="0.3">
      <c r="A3628" s="126"/>
      <c r="B3628" s="126"/>
      <c r="C3628" s="126"/>
      <c r="D3628" s="126"/>
      <c r="E3628" s="126"/>
      <c r="F3628" s="126"/>
      <c r="G3628" s="126"/>
      <c r="H3628" s="126"/>
      <c r="I3628" s="126"/>
      <c r="J3628" s="126"/>
      <c r="K3628" s="126"/>
      <c r="L3628" s="126"/>
    </row>
    <row r="3629" spans="1:12" x14ac:dyDescent="0.3">
      <c r="A3629" s="126"/>
      <c r="B3629" s="126"/>
      <c r="C3629" s="126"/>
      <c r="D3629" s="126"/>
      <c r="E3629" s="126"/>
      <c r="F3629" s="126"/>
      <c r="G3629" s="126"/>
      <c r="H3629" s="126"/>
      <c r="I3629" s="126"/>
      <c r="J3629" s="126"/>
      <c r="K3629" s="126"/>
      <c r="L3629" s="126"/>
    </row>
    <row r="3630" spans="1:12" x14ac:dyDescent="0.3">
      <c r="A3630" s="126"/>
      <c r="B3630" s="126"/>
      <c r="C3630" s="126"/>
      <c r="D3630" s="126"/>
      <c r="E3630" s="126"/>
      <c r="F3630" s="126"/>
      <c r="G3630" s="126"/>
      <c r="H3630" s="126"/>
      <c r="I3630" s="126"/>
      <c r="J3630" s="126"/>
      <c r="K3630" s="126"/>
      <c r="L3630" s="126"/>
    </row>
    <row r="3631" spans="1:12" x14ac:dyDescent="0.3">
      <c r="A3631" s="126"/>
      <c r="B3631" s="126"/>
      <c r="C3631" s="126"/>
      <c r="D3631" s="126"/>
      <c r="E3631" s="126"/>
      <c r="F3631" s="126"/>
      <c r="G3631" s="126"/>
      <c r="H3631" s="126"/>
      <c r="I3631" s="126"/>
      <c r="J3631" s="126"/>
      <c r="K3631" s="126"/>
      <c r="L3631" s="126"/>
    </row>
    <row r="3632" spans="1:12" x14ac:dyDescent="0.3">
      <c r="A3632" s="126"/>
      <c r="B3632" s="126"/>
      <c r="C3632" s="126"/>
      <c r="D3632" s="126"/>
      <c r="E3632" s="126"/>
      <c r="F3632" s="126"/>
      <c r="G3632" s="126"/>
      <c r="H3632" s="126"/>
      <c r="I3632" s="126"/>
      <c r="J3632" s="126"/>
      <c r="K3632" s="126"/>
      <c r="L3632" s="126"/>
    </row>
    <row r="3633" spans="1:12" x14ac:dyDescent="0.3">
      <c r="A3633" s="126"/>
      <c r="B3633" s="126"/>
      <c r="C3633" s="126"/>
      <c r="D3633" s="126"/>
      <c r="E3633" s="126"/>
      <c r="F3633" s="126"/>
      <c r="G3633" s="126"/>
      <c r="H3633" s="126"/>
      <c r="I3633" s="126"/>
      <c r="J3633" s="126"/>
      <c r="K3633" s="126"/>
      <c r="L3633" s="126"/>
    </row>
    <row r="3634" spans="1:12" x14ac:dyDescent="0.3">
      <c r="A3634" s="126"/>
      <c r="B3634" s="126"/>
      <c r="C3634" s="126"/>
      <c r="D3634" s="126"/>
      <c r="E3634" s="126"/>
      <c r="F3634" s="126"/>
      <c r="G3634" s="126"/>
      <c r="H3634" s="126"/>
      <c r="I3634" s="126"/>
      <c r="J3634" s="126"/>
      <c r="K3634" s="126"/>
      <c r="L3634" s="126"/>
    </row>
    <row r="3635" spans="1:12" x14ac:dyDescent="0.3">
      <c r="A3635" s="126"/>
      <c r="B3635" s="126"/>
      <c r="C3635" s="126"/>
      <c r="D3635" s="126"/>
      <c r="E3635" s="126"/>
      <c r="F3635" s="126"/>
      <c r="G3635" s="126"/>
      <c r="H3635" s="126"/>
      <c r="I3635" s="126"/>
      <c r="J3635" s="126"/>
      <c r="K3635" s="126"/>
      <c r="L3635" s="126"/>
    </row>
    <row r="3636" spans="1:12" x14ac:dyDescent="0.3">
      <c r="A3636" s="126"/>
      <c r="B3636" s="126"/>
      <c r="C3636" s="126"/>
      <c r="D3636" s="126"/>
      <c r="E3636" s="126"/>
      <c r="F3636" s="126"/>
      <c r="G3636" s="126"/>
      <c r="H3636" s="126"/>
      <c r="I3636" s="126"/>
      <c r="J3636" s="126"/>
      <c r="K3636" s="126"/>
      <c r="L3636" s="126"/>
    </row>
    <row r="3637" spans="1:12" x14ac:dyDescent="0.3">
      <c r="A3637" s="126"/>
      <c r="B3637" s="126"/>
      <c r="C3637" s="126"/>
      <c r="D3637" s="126"/>
      <c r="E3637" s="126"/>
      <c r="F3637" s="126"/>
      <c r="G3637" s="126"/>
      <c r="H3637" s="126"/>
      <c r="I3637" s="126"/>
      <c r="J3637" s="126"/>
      <c r="K3637" s="126"/>
      <c r="L3637" s="126"/>
    </row>
    <row r="3638" spans="1:12" x14ac:dyDescent="0.3">
      <c r="A3638" s="126"/>
      <c r="B3638" s="126"/>
      <c r="C3638" s="126"/>
      <c r="D3638" s="126"/>
      <c r="E3638" s="126"/>
      <c r="F3638" s="126"/>
      <c r="G3638" s="126"/>
      <c r="H3638" s="126"/>
      <c r="I3638" s="126"/>
      <c r="J3638" s="126"/>
      <c r="K3638" s="126"/>
      <c r="L3638" s="126"/>
    </row>
    <row r="3639" spans="1:12" x14ac:dyDescent="0.3">
      <c r="A3639" s="126"/>
      <c r="B3639" s="126"/>
      <c r="C3639" s="126"/>
      <c r="D3639" s="126"/>
      <c r="E3639" s="126"/>
      <c r="F3639" s="126"/>
      <c r="G3639" s="126"/>
      <c r="H3639" s="126"/>
      <c r="I3639" s="126"/>
      <c r="J3639" s="126"/>
      <c r="K3639" s="126"/>
      <c r="L3639" s="126"/>
    </row>
    <row r="3640" spans="1:12" x14ac:dyDescent="0.3">
      <c r="A3640" s="126"/>
      <c r="B3640" s="126"/>
      <c r="C3640" s="126"/>
      <c r="D3640" s="126"/>
      <c r="E3640" s="126"/>
      <c r="F3640" s="126"/>
      <c r="G3640" s="126"/>
      <c r="H3640" s="126"/>
      <c r="I3640" s="126"/>
      <c r="J3640" s="126"/>
      <c r="K3640" s="126"/>
      <c r="L3640" s="126"/>
    </row>
    <row r="3641" spans="1:12" x14ac:dyDescent="0.3">
      <c r="A3641" s="126"/>
      <c r="B3641" s="126"/>
      <c r="C3641" s="126"/>
      <c r="D3641" s="126"/>
      <c r="E3641" s="126"/>
      <c r="F3641" s="126"/>
      <c r="G3641" s="126"/>
      <c r="H3641" s="126"/>
      <c r="I3641" s="126"/>
      <c r="J3641" s="126"/>
      <c r="K3641" s="126"/>
      <c r="L3641" s="126"/>
    </row>
    <row r="3642" spans="1:12" x14ac:dyDescent="0.3">
      <c r="A3642" s="126"/>
      <c r="B3642" s="126"/>
      <c r="C3642" s="126"/>
      <c r="D3642" s="126"/>
      <c r="E3642" s="126"/>
      <c r="F3642" s="126"/>
      <c r="G3642" s="126"/>
      <c r="H3642" s="126"/>
      <c r="I3642" s="126"/>
      <c r="J3642" s="126"/>
      <c r="K3642" s="126"/>
      <c r="L3642" s="126"/>
    </row>
    <row r="3643" spans="1:12" x14ac:dyDescent="0.3">
      <c r="A3643" s="126"/>
      <c r="B3643" s="126"/>
      <c r="C3643" s="126"/>
      <c r="D3643" s="126"/>
      <c r="E3643" s="126"/>
      <c r="F3643" s="126"/>
      <c r="G3643" s="126"/>
      <c r="H3643" s="126"/>
      <c r="I3643" s="126"/>
      <c r="J3643" s="126"/>
      <c r="K3643" s="126"/>
      <c r="L3643" s="126"/>
    </row>
    <row r="3644" spans="1:12" x14ac:dyDescent="0.3">
      <c r="A3644" s="126"/>
      <c r="B3644" s="126"/>
      <c r="C3644" s="126"/>
      <c r="D3644" s="126"/>
      <c r="E3644" s="126"/>
      <c r="F3644" s="126"/>
      <c r="G3644" s="126"/>
      <c r="H3644" s="126"/>
      <c r="I3644" s="126"/>
      <c r="J3644" s="126"/>
      <c r="K3644" s="126"/>
      <c r="L3644" s="126"/>
    </row>
    <row r="3645" spans="1:12" x14ac:dyDescent="0.3">
      <c r="A3645" s="126"/>
      <c r="B3645" s="126"/>
      <c r="C3645" s="126"/>
      <c r="D3645" s="126"/>
      <c r="E3645" s="126"/>
      <c r="F3645" s="126"/>
      <c r="G3645" s="126"/>
      <c r="H3645" s="126"/>
      <c r="I3645" s="126"/>
      <c r="J3645" s="126"/>
      <c r="K3645" s="126"/>
      <c r="L3645" s="126"/>
    </row>
    <row r="3646" spans="1:12" x14ac:dyDescent="0.3">
      <c r="A3646" s="126"/>
      <c r="B3646" s="126"/>
      <c r="C3646" s="126"/>
      <c r="D3646" s="126"/>
      <c r="E3646" s="126"/>
      <c r="F3646" s="126"/>
      <c r="G3646" s="126"/>
      <c r="H3646" s="126"/>
      <c r="I3646" s="126"/>
      <c r="J3646" s="126"/>
      <c r="K3646" s="126"/>
      <c r="L3646" s="126"/>
    </row>
    <row r="3647" spans="1:12" x14ac:dyDescent="0.3">
      <c r="A3647" s="126"/>
      <c r="B3647" s="126"/>
      <c r="C3647" s="126"/>
      <c r="D3647" s="126"/>
      <c r="E3647" s="126"/>
      <c r="F3647" s="126"/>
      <c r="G3647" s="126"/>
      <c r="H3647" s="126"/>
      <c r="I3647" s="126"/>
      <c r="J3647" s="126"/>
      <c r="K3647" s="126"/>
      <c r="L3647" s="126"/>
    </row>
    <row r="3648" spans="1:12" x14ac:dyDescent="0.3">
      <c r="A3648" s="126"/>
      <c r="B3648" s="126"/>
      <c r="C3648" s="126"/>
      <c r="D3648" s="126"/>
      <c r="E3648" s="126"/>
      <c r="F3648" s="126"/>
      <c r="G3648" s="126"/>
      <c r="H3648" s="126"/>
      <c r="I3648" s="126"/>
      <c r="J3648" s="126"/>
      <c r="K3648" s="126"/>
      <c r="L3648" s="126"/>
    </row>
    <row r="3649" spans="1:12" x14ac:dyDescent="0.3">
      <c r="A3649" s="126"/>
      <c r="B3649" s="126"/>
      <c r="C3649" s="126"/>
      <c r="D3649" s="126"/>
      <c r="E3649" s="126"/>
      <c r="F3649" s="126"/>
      <c r="G3649" s="126"/>
      <c r="H3649" s="126"/>
      <c r="I3649" s="126"/>
      <c r="J3649" s="126"/>
      <c r="K3649" s="126"/>
      <c r="L3649" s="126"/>
    </row>
    <row r="3650" spans="1:12" x14ac:dyDescent="0.3">
      <c r="A3650" s="126"/>
      <c r="B3650" s="126"/>
      <c r="C3650" s="126"/>
      <c r="D3650" s="126"/>
      <c r="E3650" s="126"/>
      <c r="F3650" s="126"/>
      <c r="G3650" s="126"/>
      <c r="H3650" s="126"/>
      <c r="I3650" s="126"/>
      <c r="J3650" s="126"/>
      <c r="K3650" s="126"/>
      <c r="L3650" s="126"/>
    </row>
    <row r="3651" spans="1:12" x14ac:dyDescent="0.3">
      <c r="A3651" s="126"/>
      <c r="B3651" s="126"/>
      <c r="C3651" s="126"/>
      <c r="D3651" s="126"/>
      <c r="E3651" s="126"/>
      <c r="F3651" s="126"/>
      <c r="G3651" s="126"/>
      <c r="H3651" s="126"/>
      <c r="I3651" s="126"/>
      <c r="J3651" s="126"/>
      <c r="K3651" s="126"/>
      <c r="L3651" s="126"/>
    </row>
    <row r="3652" spans="1:12" x14ac:dyDescent="0.3">
      <c r="A3652" s="126"/>
      <c r="B3652" s="126"/>
      <c r="C3652" s="126"/>
      <c r="D3652" s="126"/>
      <c r="E3652" s="126"/>
      <c r="F3652" s="126"/>
      <c r="G3652" s="126"/>
      <c r="H3652" s="126"/>
      <c r="I3652" s="126"/>
      <c r="J3652" s="126"/>
      <c r="K3652" s="126"/>
      <c r="L3652" s="126"/>
    </row>
    <row r="3653" spans="1:12" x14ac:dyDescent="0.3">
      <c r="A3653" s="126"/>
      <c r="B3653" s="126"/>
      <c r="C3653" s="126"/>
      <c r="D3653" s="126"/>
      <c r="E3653" s="126"/>
      <c r="F3653" s="126"/>
      <c r="G3653" s="126"/>
      <c r="H3653" s="126"/>
      <c r="I3653" s="126"/>
      <c r="J3653" s="126"/>
      <c r="K3653" s="126"/>
      <c r="L3653" s="126"/>
    </row>
    <row r="3654" spans="1:12" x14ac:dyDescent="0.3">
      <c r="A3654" s="126"/>
      <c r="B3654" s="126"/>
      <c r="C3654" s="126"/>
      <c r="D3654" s="126"/>
      <c r="E3654" s="126"/>
      <c r="F3654" s="126"/>
      <c r="G3654" s="126"/>
      <c r="H3654" s="126"/>
      <c r="I3654" s="126"/>
      <c r="J3654" s="126"/>
      <c r="K3654" s="126"/>
      <c r="L3654" s="126"/>
    </row>
    <row r="3655" spans="1:12" x14ac:dyDescent="0.3">
      <c r="A3655" s="126"/>
      <c r="B3655" s="126"/>
      <c r="C3655" s="126"/>
      <c r="D3655" s="126"/>
      <c r="E3655" s="126"/>
      <c r="F3655" s="126"/>
      <c r="G3655" s="126"/>
      <c r="H3655" s="126"/>
      <c r="I3655" s="126"/>
      <c r="J3655" s="126"/>
      <c r="K3655" s="126"/>
      <c r="L3655" s="126"/>
    </row>
    <row r="3656" spans="1:12" x14ac:dyDescent="0.3">
      <c r="A3656" s="126"/>
      <c r="B3656" s="126"/>
      <c r="C3656" s="126"/>
      <c r="D3656" s="126"/>
      <c r="E3656" s="126"/>
      <c r="F3656" s="126"/>
      <c r="G3656" s="126"/>
      <c r="H3656" s="126"/>
      <c r="I3656" s="126"/>
      <c r="J3656" s="126"/>
      <c r="K3656" s="126"/>
      <c r="L3656" s="126"/>
    </row>
    <row r="3657" spans="1:12" x14ac:dyDescent="0.3">
      <c r="A3657" s="126"/>
      <c r="B3657" s="126"/>
      <c r="C3657" s="126"/>
      <c r="D3657" s="126"/>
      <c r="E3657" s="126"/>
      <c r="F3657" s="126"/>
      <c r="G3657" s="126"/>
      <c r="H3657" s="126"/>
      <c r="I3657" s="126"/>
      <c r="J3657" s="126"/>
      <c r="K3657" s="126"/>
      <c r="L3657" s="126"/>
    </row>
    <row r="3658" spans="1:12" x14ac:dyDescent="0.3">
      <c r="A3658" s="126"/>
      <c r="B3658" s="126"/>
      <c r="C3658" s="126"/>
      <c r="D3658" s="126"/>
      <c r="E3658" s="126"/>
      <c r="F3658" s="126"/>
      <c r="G3658" s="126"/>
      <c r="H3658" s="126"/>
      <c r="I3658" s="126"/>
      <c r="J3658" s="126"/>
      <c r="K3658" s="126"/>
      <c r="L3658" s="126"/>
    </row>
    <row r="3659" spans="1:12" x14ac:dyDescent="0.3">
      <c r="A3659" s="126"/>
      <c r="B3659" s="126"/>
      <c r="C3659" s="126"/>
      <c r="D3659" s="126"/>
      <c r="E3659" s="126"/>
      <c r="F3659" s="126"/>
      <c r="G3659" s="126"/>
      <c r="H3659" s="126"/>
      <c r="I3659" s="126"/>
      <c r="J3659" s="126"/>
      <c r="K3659" s="126"/>
      <c r="L3659" s="126"/>
    </row>
    <row r="3660" spans="1:12" x14ac:dyDescent="0.3">
      <c r="A3660" s="126"/>
      <c r="B3660" s="126"/>
      <c r="C3660" s="126"/>
      <c r="D3660" s="126"/>
      <c r="E3660" s="126"/>
      <c r="F3660" s="126"/>
      <c r="G3660" s="126"/>
      <c r="H3660" s="126"/>
      <c r="I3660" s="126"/>
      <c r="J3660" s="126"/>
      <c r="K3660" s="126"/>
      <c r="L3660" s="126"/>
    </row>
    <row r="3661" spans="1:12" x14ac:dyDescent="0.3">
      <c r="A3661" s="126"/>
      <c r="B3661" s="126"/>
      <c r="C3661" s="126"/>
      <c r="D3661" s="126"/>
      <c r="E3661" s="126"/>
      <c r="F3661" s="126"/>
      <c r="G3661" s="126"/>
      <c r="H3661" s="126"/>
      <c r="I3661" s="126"/>
      <c r="J3661" s="126"/>
      <c r="K3661" s="126"/>
      <c r="L3661" s="126"/>
    </row>
    <row r="3662" spans="1:12" x14ac:dyDescent="0.3">
      <c r="A3662" s="126"/>
      <c r="B3662" s="126"/>
      <c r="C3662" s="126"/>
      <c r="D3662" s="126"/>
      <c r="E3662" s="126"/>
      <c r="F3662" s="126"/>
      <c r="G3662" s="126"/>
      <c r="H3662" s="126"/>
      <c r="I3662" s="126"/>
      <c r="J3662" s="126"/>
      <c r="K3662" s="126"/>
      <c r="L3662" s="126"/>
    </row>
    <row r="3663" spans="1:12" x14ac:dyDescent="0.3">
      <c r="A3663" s="126"/>
      <c r="B3663" s="126"/>
      <c r="C3663" s="126"/>
      <c r="D3663" s="126"/>
      <c r="E3663" s="126"/>
      <c r="F3663" s="126"/>
      <c r="G3663" s="126"/>
      <c r="H3663" s="126"/>
      <c r="I3663" s="126"/>
      <c r="J3663" s="126"/>
      <c r="K3663" s="126"/>
      <c r="L3663" s="126"/>
    </row>
    <row r="3664" spans="1:12" x14ac:dyDescent="0.3">
      <c r="A3664" s="126"/>
      <c r="B3664" s="126"/>
      <c r="C3664" s="126"/>
      <c r="D3664" s="126"/>
      <c r="E3664" s="126"/>
      <c r="F3664" s="126"/>
      <c r="G3664" s="126"/>
      <c r="H3664" s="126"/>
      <c r="I3664" s="126"/>
      <c r="J3664" s="126"/>
      <c r="K3664" s="126"/>
      <c r="L3664" s="126"/>
    </row>
    <row r="3665" spans="1:12" x14ac:dyDescent="0.3">
      <c r="A3665" s="126"/>
      <c r="B3665" s="126"/>
      <c r="C3665" s="126"/>
      <c r="D3665" s="126"/>
      <c r="E3665" s="126"/>
      <c r="F3665" s="126"/>
      <c r="G3665" s="126"/>
      <c r="H3665" s="126"/>
      <c r="I3665" s="126"/>
      <c r="J3665" s="126"/>
      <c r="K3665" s="126"/>
      <c r="L3665" s="126"/>
    </row>
    <row r="3666" spans="1:12" x14ac:dyDescent="0.3">
      <c r="A3666" s="126"/>
      <c r="B3666" s="126"/>
      <c r="C3666" s="126"/>
      <c r="D3666" s="126"/>
      <c r="E3666" s="126"/>
      <c r="F3666" s="126"/>
      <c r="G3666" s="126"/>
      <c r="H3666" s="126"/>
      <c r="I3666" s="126"/>
      <c r="J3666" s="126"/>
      <c r="K3666" s="126"/>
      <c r="L3666" s="126"/>
    </row>
    <row r="3667" spans="1:12" x14ac:dyDescent="0.3">
      <c r="A3667" s="126"/>
      <c r="B3667" s="126"/>
      <c r="C3667" s="126"/>
      <c r="D3667" s="126"/>
      <c r="E3667" s="126"/>
      <c r="F3667" s="126"/>
      <c r="G3667" s="126"/>
      <c r="H3667" s="126"/>
      <c r="I3667" s="126"/>
      <c r="J3667" s="126"/>
      <c r="K3667" s="126"/>
      <c r="L3667" s="126"/>
    </row>
    <row r="3668" spans="1:12" x14ac:dyDescent="0.3">
      <c r="A3668" s="126"/>
      <c r="B3668" s="126"/>
      <c r="C3668" s="126"/>
      <c r="D3668" s="126"/>
      <c r="E3668" s="126"/>
      <c r="F3668" s="126"/>
      <c r="G3668" s="126"/>
      <c r="H3668" s="126"/>
      <c r="I3668" s="126"/>
      <c r="J3668" s="126"/>
      <c r="K3668" s="126"/>
      <c r="L3668" s="126"/>
    </row>
    <row r="3669" spans="1:12" x14ac:dyDescent="0.3">
      <c r="A3669" s="126"/>
      <c r="B3669" s="126"/>
      <c r="C3669" s="126"/>
      <c r="D3669" s="126"/>
      <c r="E3669" s="126"/>
      <c r="F3669" s="126"/>
      <c r="G3669" s="126"/>
      <c r="H3669" s="126"/>
      <c r="I3669" s="126"/>
      <c r="J3669" s="126"/>
      <c r="K3669" s="126"/>
      <c r="L3669" s="126"/>
    </row>
    <row r="3670" spans="1:12" x14ac:dyDescent="0.3">
      <c r="A3670" s="126"/>
      <c r="B3670" s="126"/>
      <c r="C3670" s="126"/>
      <c r="D3670" s="126"/>
      <c r="E3670" s="126"/>
      <c r="F3670" s="126"/>
      <c r="G3670" s="126"/>
      <c r="H3670" s="126"/>
      <c r="I3670" s="126"/>
      <c r="J3670" s="126"/>
      <c r="K3670" s="126"/>
      <c r="L3670" s="126"/>
    </row>
    <row r="3671" spans="1:12" x14ac:dyDescent="0.3">
      <c r="A3671" s="126"/>
      <c r="B3671" s="126"/>
      <c r="C3671" s="126"/>
      <c r="D3671" s="126"/>
      <c r="E3671" s="126"/>
      <c r="F3671" s="126"/>
      <c r="G3671" s="126"/>
      <c r="H3671" s="126"/>
      <c r="I3671" s="126"/>
      <c r="J3671" s="126"/>
      <c r="K3671" s="126"/>
      <c r="L3671" s="126"/>
    </row>
    <row r="3672" spans="1:12" x14ac:dyDescent="0.3">
      <c r="A3672" s="126"/>
      <c r="B3672" s="126"/>
      <c r="C3672" s="126"/>
      <c r="D3672" s="126"/>
      <c r="E3672" s="126"/>
      <c r="F3672" s="126"/>
      <c r="G3672" s="126"/>
      <c r="H3672" s="126"/>
      <c r="I3672" s="126"/>
      <c r="J3672" s="126"/>
      <c r="K3672" s="126"/>
      <c r="L3672" s="126"/>
    </row>
    <row r="3673" spans="1:12" x14ac:dyDescent="0.3">
      <c r="A3673" s="126"/>
      <c r="B3673" s="126"/>
      <c r="C3673" s="126"/>
      <c r="D3673" s="126"/>
      <c r="E3673" s="126"/>
      <c r="F3673" s="126"/>
      <c r="G3673" s="126"/>
      <c r="H3673" s="126"/>
      <c r="I3673" s="126"/>
      <c r="J3673" s="126"/>
      <c r="K3673" s="126"/>
      <c r="L3673" s="126"/>
    </row>
    <row r="3674" spans="1:12" x14ac:dyDescent="0.3">
      <c r="A3674" s="126"/>
      <c r="B3674" s="126"/>
      <c r="C3674" s="126"/>
      <c r="D3674" s="126"/>
      <c r="E3674" s="126"/>
      <c r="F3674" s="126"/>
      <c r="G3674" s="126"/>
      <c r="H3674" s="126"/>
      <c r="I3674" s="126"/>
      <c r="J3674" s="126"/>
      <c r="K3674" s="126"/>
      <c r="L3674" s="126"/>
    </row>
    <row r="3675" spans="1:12" x14ac:dyDescent="0.3">
      <c r="A3675" s="126"/>
      <c r="B3675" s="126"/>
      <c r="C3675" s="126"/>
      <c r="D3675" s="126"/>
      <c r="E3675" s="126"/>
      <c r="F3675" s="126"/>
      <c r="G3675" s="126"/>
      <c r="H3675" s="126"/>
      <c r="I3675" s="126"/>
      <c r="J3675" s="126"/>
      <c r="K3675" s="126"/>
      <c r="L3675" s="126"/>
    </row>
    <row r="3676" spans="1:12" x14ac:dyDescent="0.3">
      <c r="A3676" s="126"/>
      <c r="B3676" s="126"/>
      <c r="C3676" s="126"/>
      <c r="D3676" s="126"/>
      <c r="E3676" s="126"/>
      <c r="F3676" s="126"/>
      <c r="G3676" s="126"/>
      <c r="H3676" s="126"/>
      <c r="I3676" s="126"/>
      <c r="J3676" s="126"/>
      <c r="K3676" s="126"/>
      <c r="L3676" s="126"/>
    </row>
    <row r="3677" spans="1:12" x14ac:dyDescent="0.3">
      <c r="A3677" s="126"/>
      <c r="B3677" s="126"/>
      <c r="C3677" s="126"/>
      <c r="D3677" s="126"/>
      <c r="E3677" s="126"/>
      <c r="F3677" s="126"/>
      <c r="G3677" s="126"/>
      <c r="H3677" s="126"/>
      <c r="I3677" s="126"/>
      <c r="J3677" s="126"/>
      <c r="K3677" s="126"/>
      <c r="L3677" s="126"/>
    </row>
    <row r="3678" spans="1:12" x14ac:dyDescent="0.3">
      <c r="A3678" s="126"/>
      <c r="B3678" s="126"/>
      <c r="C3678" s="126"/>
      <c r="D3678" s="126"/>
      <c r="E3678" s="126"/>
      <c r="F3678" s="126"/>
      <c r="G3678" s="126"/>
      <c r="H3678" s="126"/>
      <c r="I3678" s="126"/>
      <c r="J3678" s="126"/>
      <c r="K3678" s="126"/>
      <c r="L3678" s="126"/>
    </row>
    <row r="3679" spans="1:12" x14ac:dyDescent="0.3">
      <c r="A3679" s="126"/>
      <c r="B3679" s="126"/>
      <c r="C3679" s="126"/>
      <c r="D3679" s="126"/>
      <c r="E3679" s="126"/>
      <c r="F3679" s="126"/>
      <c r="G3679" s="126"/>
      <c r="H3679" s="126"/>
      <c r="I3679" s="126"/>
      <c r="J3679" s="126"/>
      <c r="K3679" s="126"/>
      <c r="L3679" s="126"/>
    </row>
    <row r="3680" spans="1:12" x14ac:dyDescent="0.3">
      <c r="A3680" s="126"/>
      <c r="B3680" s="126"/>
      <c r="C3680" s="126"/>
      <c r="D3680" s="126"/>
      <c r="E3680" s="126"/>
      <c r="F3680" s="126"/>
      <c r="G3680" s="126"/>
      <c r="H3680" s="126"/>
      <c r="I3680" s="126"/>
      <c r="J3680" s="126"/>
      <c r="K3680" s="126"/>
      <c r="L3680" s="126"/>
    </row>
    <row r="3681" spans="1:12" x14ac:dyDescent="0.3">
      <c r="A3681" s="126"/>
      <c r="B3681" s="126"/>
      <c r="C3681" s="126"/>
      <c r="D3681" s="126"/>
      <c r="E3681" s="126"/>
      <c r="F3681" s="126"/>
      <c r="G3681" s="126"/>
      <c r="H3681" s="126"/>
      <c r="I3681" s="126"/>
      <c r="J3681" s="126"/>
      <c r="K3681" s="126"/>
      <c r="L3681" s="126"/>
    </row>
    <row r="3682" spans="1:12" x14ac:dyDescent="0.3">
      <c r="A3682" s="126"/>
      <c r="B3682" s="126"/>
      <c r="C3682" s="126"/>
      <c r="D3682" s="126"/>
      <c r="E3682" s="126"/>
      <c r="F3682" s="126"/>
      <c r="G3682" s="126"/>
      <c r="H3682" s="126"/>
      <c r="I3682" s="126"/>
      <c r="J3682" s="126"/>
      <c r="K3682" s="126"/>
      <c r="L3682" s="126"/>
    </row>
    <row r="3683" spans="1:12" x14ac:dyDescent="0.3">
      <c r="A3683" s="126"/>
      <c r="B3683" s="126"/>
      <c r="C3683" s="126"/>
      <c r="D3683" s="126"/>
      <c r="E3683" s="126"/>
      <c r="F3683" s="126"/>
      <c r="G3683" s="126"/>
      <c r="H3683" s="126"/>
      <c r="I3683" s="126"/>
      <c r="J3683" s="126"/>
      <c r="K3683" s="126"/>
      <c r="L3683" s="126"/>
    </row>
    <row r="3684" spans="1:12" x14ac:dyDescent="0.3">
      <c r="A3684" s="126"/>
      <c r="B3684" s="126"/>
      <c r="C3684" s="126"/>
      <c r="D3684" s="126"/>
      <c r="E3684" s="126"/>
      <c r="F3684" s="126"/>
      <c r="G3684" s="126"/>
      <c r="H3684" s="126"/>
      <c r="I3684" s="126"/>
      <c r="J3684" s="126"/>
      <c r="K3684" s="126"/>
      <c r="L3684" s="126"/>
    </row>
    <row r="3685" spans="1:12" x14ac:dyDescent="0.3">
      <c r="A3685" s="126"/>
      <c r="B3685" s="126"/>
      <c r="C3685" s="126"/>
      <c r="D3685" s="126"/>
      <c r="E3685" s="126"/>
      <c r="F3685" s="126"/>
      <c r="G3685" s="126"/>
      <c r="H3685" s="126"/>
      <c r="I3685" s="126"/>
      <c r="J3685" s="126"/>
      <c r="K3685" s="126"/>
      <c r="L3685" s="126"/>
    </row>
    <row r="3686" spans="1:12" x14ac:dyDescent="0.3">
      <c r="A3686" s="126"/>
      <c r="B3686" s="126"/>
      <c r="C3686" s="126"/>
      <c r="D3686" s="126"/>
      <c r="E3686" s="126"/>
      <c r="F3686" s="126"/>
      <c r="G3686" s="126"/>
      <c r="H3686" s="126"/>
      <c r="I3686" s="126"/>
      <c r="J3686" s="126"/>
      <c r="K3686" s="126"/>
      <c r="L3686" s="126"/>
    </row>
    <row r="3687" spans="1:12" x14ac:dyDescent="0.3">
      <c r="A3687" s="126"/>
      <c r="B3687" s="126"/>
      <c r="C3687" s="126"/>
      <c r="D3687" s="126"/>
      <c r="E3687" s="126"/>
      <c r="F3687" s="126"/>
      <c r="G3687" s="126"/>
      <c r="H3687" s="126"/>
      <c r="I3687" s="126"/>
      <c r="J3687" s="126"/>
      <c r="K3687" s="126"/>
      <c r="L3687" s="126"/>
    </row>
    <row r="3688" spans="1:12" x14ac:dyDescent="0.3">
      <c r="A3688" s="126"/>
      <c r="B3688" s="126"/>
      <c r="C3688" s="126"/>
      <c r="D3688" s="126"/>
      <c r="E3688" s="126"/>
      <c r="F3688" s="126"/>
      <c r="G3688" s="126"/>
      <c r="H3688" s="126"/>
      <c r="I3688" s="126"/>
      <c r="J3688" s="126"/>
      <c r="K3688" s="126"/>
      <c r="L3688" s="126"/>
    </row>
    <row r="3689" spans="1:12" x14ac:dyDescent="0.3">
      <c r="A3689" s="126"/>
      <c r="B3689" s="126"/>
      <c r="C3689" s="126"/>
      <c r="D3689" s="126"/>
      <c r="E3689" s="126"/>
      <c r="F3689" s="126"/>
      <c r="G3689" s="126"/>
      <c r="H3689" s="126"/>
      <c r="I3689" s="126"/>
      <c r="J3689" s="126"/>
      <c r="K3689" s="126"/>
      <c r="L3689" s="126"/>
    </row>
    <row r="3690" spans="1:12" x14ac:dyDescent="0.3">
      <c r="A3690" s="126"/>
      <c r="B3690" s="126"/>
      <c r="C3690" s="126"/>
      <c r="D3690" s="126"/>
      <c r="E3690" s="126"/>
      <c r="F3690" s="126"/>
      <c r="G3690" s="126"/>
      <c r="H3690" s="126"/>
      <c r="I3690" s="126"/>
      <c r="J3690" s="126"/>
      <c r="K3690" s="126"/>
      <c r="L3690" s="126"/>
    </row>
    <row r="3691" spans="1:12" x14ac:dyDescent="0.3">
      <c r="A3691" s="126"/>
      <c r="B3691" s="126"/>
      <c r="C3691" s="126"/>
      <c r="D3691" s="126"/>
      <c r="E3691" s="126"/>
      <c r="F3691" s="126"/>
      <c r="G3691" s="126"/>
      <c r="H3691" s="126"/>
      <c r="I3691" s="126"/>
      <c r="J3691" s="126"/>
      <c r="K3691" s="126"/>
      <c r="L3691" s="126"/>
    </row>
    <row r="3692" spans="1:12" x14ac:dyDescent="0.3">
      <c r="A3692" s="126"/>
      <c r="B3692" s="126"/>
      <c r="C3692" s="126"/>
      <c r="D3692" s="126"/>
      <c r="E3692" s="126"/>
      <c r="F3692" s="126"/>
      <c r="G3692" s="126"/>
      <c r="H3692" s="126"/>
      <c r="I3692" s="126"/>
      <c r="J3692" s="126"/>
      <c r="K3692" s="126"/>
      <c r="L3692" s="126"/>
    </row>
    <row r="3693" spans="1:12" x14ac:dyDescent="0.3">
      <c r="A3693" s="126"/>
      <c r="B3693" s="126"/>
      <c r="C3693" s="126"/>
      <c r="D3693" s="126"/>
      <c r="E3693" s="126"/>
      <c r="F3693" s="126"/>
      <c r="G3693" s="126"/>
      <c r="H3693" s="126"/>
      <c r="I3693" s="126"/>
      <c r="J3693" s="126"/>
      <c r="K3693" s="126"/>
      <c r="L3693" s="126"/>
    </row>
    <row r="3694" spans="1:12" x14ac:dyDescent="0.3">
      <c r="A3694" s="126"/>
      <c r="B3694" s="126"/>
      <c r="C3694" s="126"/>
      <c r="D3694" s="126"/>
      <c r="E3694" s="126"/>
      <c r="F3694" s="126"/>
      <c r="G3694" s="126"/>
      <c r="H3694" s="126"/>
      <c r="I3694" s="126"/>
      <c r="J3694" s="126"/>
      <c r="K3694" s="126"/>
      <c r="L3694" s="126"/>
    </row>
    <row r="3695" spans="1:12" x14ac:dyDescent="0.3">
      <c r="A3695" s="126"/>
      <c r="B3695" s="126"/>
      <c r="C3695" s="126"/>
      <c r="D3695" s="126"/>
      <c r="E3695" s="126"/>
      <c r="F3695" s="126"/>
      <c r="G3695" s="126"/>
      <c r="H3695" s="126"/>
      <c r="I3695" s="126"/>
      <c r="J3695" s="126"/>
      <c r="K3695" s="126"/>
      <c r="L3695" s="126"/>
    </row>
    <row r="3696" spans="1:12" x14ac:dyDescent="0.3">
      <c r="A3696" s="126"/>
      <c r="B3696" s="126"/>
      <c r="C3696" s="126"/>
      <c r="D3696" s="126"/>
      <c r="E3696" s="126"/>
      <c r="F3696" s="126"/>
      <c r="G3696" s="126"/>
      <c r="H3696" s="126"/>
      <c r="I3696" s="126"/>
      <c r="J3696" s="126"/>
      <c r="K3696" s="126"/>
      <c r="L3696" s="126"/>
    </row>
    <row r="3697" spans="1:12" x14ac:dyDescent="0.3">
      <c r="A3697" s="126"/>
      <c r="B3697" s="126"/>
      <c r="C3697" s="126"/>
      <c r="D3697" s="126"/>
      <c r="E3697" s="126"/>
      <c r="F3697" s="126"/>
      <c r="G3697" s="126"/>
      <c r="H3697" s="126"/>
      <c r="I3697" s="126"/>
      <c r="J3697" s="126"/>
      <c r="K3697" s="126"/>
      <c r="L3697" s="126"/>
    </row>
    <row r="3698" spans="1:12" x14ac:dyDescent="0.3">
      <c r="A3698" s="126"/>
      <c r="B3698" s="126"/>
      <c r="C3698" s="126"/>
      <c r="D3698" s="126"/>
      <c r="E3698" s="126"/>
      <c r="F3698" s="126"/>
      <c r="G3698" s="126"/>
      <c r="H3698" s="126"/>
      <c r="I3698" s="126"/>
      <c r="J3698" s="126"/>
      <c r="K3698" s="126"/>
      <c r="L3698" s="126"/>
    </row>
    <row r="3699" spans="1:12" x14ac:dyDescent="0.3">
      <c r="A3699" s="126"/>
      <c r="B3699" s="126"/>
      <c r="C3699" s="126"/>
      <c r="D3699" s="126"/>
      <c r="E3699" s="126"/>
      <c r="F3699" s="126"/>
      <c r="G3699" s="126"/>
      <c r="H3699" s="126"/>
      <c r="I3699" s="126"/>
      <c r="J3699" s="126"/>
      <c r="K3699" s="126"/>
      <c r="L3699" s="126"/>
    </row>
    <row r="3700" spans="1:12" x14ac:dyDescent="0.3">
      <c r="A3700" s="126"/>
      <c r="B3700" s="126"/>
      <c r="C3700" s="126"/>
      <c r="D3700" s="126"/>
      <c r="E3700" s="126"/>
      <c r="F3700" s="126"/>
      <c r="G3700" s="126"/>
      <c r="H3700" s="126"/>
      <c r="I3700" s="126"/>
      <c r="J3700" s="126"/>
      <c r="K3700" s="126"/>
      <c r="L3700" s="126"/>
    </row>
    <row r="3701" spans="1:12" x14ac:dyDescent="0.3">
      <c r="A3701" s="126"/>
      <c r="B3701" s="126"/>
      <c r="C3701" s="126"/>
      <c r="D3701" s="126"/>
      <c r="E3701" s="126"/>
      <c r="F3701" s="126"/>
      <c r="G3701" s="126"/>
      <c r="H3701" s="126"/>
      <c r="I3701" s="126"/>
      <c r="J3701" s="126"/>
      <c r="K3701" s="126"/>
      <c r="L3701" s="126"/>
    </row>
    <row r="3702" spans="1:12" x14ac:dyDescent="0.3">
      <c r="A3702" s="126"/>
      <c r="B3702" s="126"/>
      <c r="C3702" s="126"/>
      <c r="D3702" s="126"/>
      <c r="E3702" s="126"/>
      <c r="F3702" s="126"/>
      <c r="G3702" s="126"/>
      <c r="H3702" s="126"/>
      <c r="I3702" s="126"/>
      <c r="J3702" s="126"/>
      <c r="K3702" s="126"/>
      <c r="L3702" s="126"/>
    </row>
    <row r="3703" spans="1:12" x14ac:dyDescent="0.3">
      <c r="A3703" s="126"/>
      <c r="B3703" s="126"/>
      <c r="C3703" s="126"/>
      <c r="D3703" s="126"/>
      <c r="E3703" s="126"/>
      <c r="F3703" s="126"/>
      <c r="G3703" s="126"/>
      <c r="H3703" s="126"/>
      <c r="I3703" s="126"/>
      <c r="J3703" s="126"/>
      <c r="K3703" s="126"/>
      <c r="L3703" s="126"/>
    </row>
    <row r="3704" spans="1:12" x14ac:dyDescent="0.3">
      <c r="A3704" s="126"/>
      <c r="B3704" s="126"/>
      <c r="C3704" s="126"/>
      <c r="D3704" s="126"/>
      <c r="E3704" s="126"/>
      <c r="F3704" s="126"/>
      <c r="G3704" s="126"/>
      <c r="H3704" s="126"/>
      <c r="I3704" s="126"/>
      <c r="J3704" s="126"/>
      <c r="K3704" s="126"/>
      <c r="L3704" s="126"/>
    </row>
    <row r="3705" spans="1:12" x14ac:dyDescent="0.3">
      <c r="A3705" s="126"/>
      <c r="B3705" s="126"/>
      <c r="C3705" s="126"/>
      <c r="D3705" s="126"/>
      <c r="E3705" s="126"/>
      <c r="F3705" s="126"/>
      <c r="G3705" s="126"/>
      <c r="H3705" s="126"/>
      <c r="I3705" s="126"/>
      <c r="J3705" s="126"/>
      <c r="K3705" s="126"/>
      <c r="L3705" s="126"/>
    </row>
    <row r="3706" spans="1:12" x14ac:dyDescent="0.3">
      <c r="A3706" s="126"/>
      <c r="B3706" s="126"/>
      <c r="C3706" s="126"/>
      <c r="D3706" s="126"/>
      <c r="E3706" s="126"/>
      <c r="F3706" s="126"/>
      <c r="G3706" s="126"/>
      <c r="H3706" s="126"/>
      <c r="I3706" s="126"/>
      <c r="J3706" s="126"/>
      <c r="K3706" s="126"/>
      <c r="L3706" s="126"/>
    </row>
    <row r="3707" spans="1:12" x14ac:dyDescent="0.3">
      <c r="A3707" s="126"/>
      <c r="B3707" s="126"/>
      <c r="C3707" s="126"/>
      <c r="D3707" s="126"/>
      <c r="E3707" s="126"/>
      <c r="F3707" s="126"/>
      <c r="G3707" s="126"/>
      <c r="H3707" s="126"/>
      <c r="I3707" s="126"/>
      <c r="J3707" s="126"/>
      <c r="K3707" s="126"/>
      <c r="L3707" s="126"/>
    </row>
    <row r="3708" spans="1:12" x14ac:dyDescent="0.3">
      <c r="A3708" s="126"/>
      <c r="B3708" s="126"/>
      <c r="C3708" s="126"/>
      <c r="D3708" s="126"/>
      <c r="E3708" s="126"/>
      <c r="F3708" s="126"/>
      <c r="G3708" s="126"/>
      <c r="H3708" s="126"/>
      <c r="I3708" s="126"/>
      <c r="J3708" s="126"/>
      <c r="K3708" s="126"/>
      <c r="L3708" s="126"/>
    </row>
    <row r="3709" spans="1:12" x14ac:dyDescent="0.3">
      <c r="A3709" s="126"/>
      <c r="B3709" s="126"/>
      <c r="C3709" s="126"/>
      <c r="D3709" s="126"/>
      <c r="E3709" s="126"/>
      <c r="F3709" s="126"/>
      <c r="G3709" s="126"/>
      <c r="H3709" s="126"/>
      <c r="I3709" s="126"/>
      <c r="J3709" s="126"/>
      <c r="K3709" s="126"/>
      <c r="L3709" s="126"/>
    </row>
    <row r="3710" spans="1:12" x14ac:dyDescent="0.3">
      <c r="A3710" s="126"/>
      <c r="B3710" s="126"/>
      <c r="C3710" s="126"/>
      <c r="D3710" s="126"/>
      <c r="E3710" s="126"/>
      <c r="F3710" s="126"/>
      <c r="G3710" s="126"/>
      <c r="H3710" s="126"/>
      <c r="I3710" s="126"/>
      <c r="J3710" s="126"/>
      <c r="K3710" s="126"/>
      <c r="L3710" s="126"/>
    </row>
    <row r="3711" spans="1:12" x14ac:dyDescent="0.3">
      <c r="A3711" s="126"/>
      <c r="B3711" s="126"/>
      <c r="C3711" s="126"/>
      <c r="D3711" s="126"/>
      <c r="E3711" s="126"/>
      <c r="F3711" s="126"/>
      <c r="G3711" s="126"/>
      <c r="H3711" s="126"/>
      <c r="I3711" s="126"/>
      <c r="J3711" s="126"/>
      <c r="K3711" s="126"/>
      <c r="L3711" s="126"/>
    </row>
    <row r="3712" spans="1:12" x14ac:dyDescent="0.3">
      <c r="A3712" s="126"/>
      <c r="B3712" s="126"/>
      <c r="C3712" s="126"/>
      <c r="D3712" s="126"/>
      <c r="E3712" s="126"/>
      <c r="F3712" s="126"/>
      <c r="G3712" s="126"/>
      <c r="H3712" s="126"/>
      <c r="I3712" s="126"/>
      <c r="J3712" s="126"/>
      <c r="K3712" s="126"/>
      <c r="L3712" s="126"/>
    </row>
    <row r="3713" spans="1:12" x14ac:dyDescent="0.3">
      <c r="A3713" s="126"/>
      <c r="B3713" s="126"/>
      <c r="C3713" s="126"/>
      <c r="D3713" s="126"/>
      <c r="E3713" s="126"/>
      <c r="F3713" s="126"/>
      <c r="G3713" s="126"/>
      <c r="H3713" s="126"/>
      <c r="I3713" s="126"/>
      <c r="J3713" s="126"/>
      <c r="K3713" s="126"/>
      <c r="L3713" s="126"/>
    </row>
    <row r="3714" spans="1:12" x14ac:dyDescent="0.3">
      <c r="A3714" s="126"/>
      <c r="B3714" s="126"/>
      <c r="C3714" s="126"/>
      <c r="D3714" s="126"/>
      <c r="E3714" s="126"/>
      <c r="F3714" s="126"/>
      <c r="G3714" s="126"/>
      <c r="H3714" s="126"/>
      <c r="I3714" s="126"/>
      <c r="J3714" s="126"/>
      <c r="K3714" s="126"/>
      <c r="L3714" s="126"/>
    </row>
    <row r="3715" spans="1:12" x14ac:dyDescent="0.3">
      <c r="A3715" s="126"/>
      <c r="B3715" s="126"/>
      <c r="C3715" s="126"/>
      <c r="D3715" s="126"/>
      <c r="E3715" s="126"/>
      <c r="F3715" s="126"/>
      <c r="G3715" s="126"/>
      <c r="H3715" s="126"/>
      <c r="I3715" s="126"/>
      <c r="J3715" s="126"/>
      <c r="K3715" s="126"/>
      <c r="L3715" s="126"/>
    </row>
    <row r="3716" spans="1:12" x14ac:dyDescent="0.3">
      <c r="A3716" s="126"/>
      <c r="B3716" s="126"/>
      <c r="C3716" s="126"/>
      <c r="D3716" s="126"/>
      <c r="E3716" s="126"/>
      <c r="F3716" s="126"/>
      <c r="G3716" s="126"/>
      <c r="H3716" s="126"/>
      <c r="I3716" s="126"/>
      <c r="J3716" s="126"/>
      <c r="K3716" s="126"/>
      <c r="L3716" s="126"/>
    </row>
    <row r="3717" spans="1:12" x14ac:dyDescent="0.3">
      <c r="A3717" s="126"/>
      <c r="B3717" s="126"/>
      <c r="C3717" s="126"/>
      <c r="D3717" s="126"/>
      <c r="E3717" s="126"/>
      <c r="F3717" s="126"/>
      <c r="G3717" s="126"/>
      <c r="H3717" s="126"/>
      <c r="I3717" s="126"/>
      <c r="J3717" s="126"/>
      <c r="K3717" s="126"/>
      <c r="L3717" s="126"/>
    </row>
    <row r="3718" spans="1:12" x14ac:dyDescent="0.3">
      <c r="A3718" s="126"/>
      <c r="B3718" s="126"/>
      <c r="C3718" s="126"/>
      <c r="D3718" s="126"/>
      <c r="E3718" s="126"/>
      <c r="F3718" s="126"/>
      <c r="G3718" s="126"/>
      <c r="H3718" s="126"/>
      <c r="I3718" s="126"/>
      <c r="J3718" s="126"/>
      <c r="K3718" s="126"/>
      <c r="L3718" s="126"/>
    </row>
    <row r="3719" spans="1:12" x14ac:dyDescent="0.3">
      <c r="A3719" s="126"/>
      <c r="B3719" s="126"/>
      <c r="C3719" s="126"/>
      <c r="D3719" s="126"/>
      <c r="E3719" s="126"/>
      <c r="F3719" s="126"/>
      <c r="G3719" s="126"/>
      <c r="H3719" s="126"/>
      <c r="I3719" s="126"/>
      <c r="J3719" s="126"/>
      <c r="K3719" s="126"/>
      <c r="L3719" s="126"/>
    </row>
    <row r="3720" spans="1:12" x14ac:dyDescent="0.3">
      <c r="A3720" s="126"/>
      <c r="B3720" s="126"/>
      <c r="C3720" s="126"/>
      <c r="D3720" s="126"/>
      <c r="E3720" s="126"/>
      <c r="F3720" s="126"/>
      <c r="G3720" s="126"/>
      <c r="H3720" s="126"/>
      <c r="I3720" s="126"/>
      <c r="J3720" s="126"/>
      <c r="K3720" s="126"/>
      <c r="L3720" s="126"/>
    </row>
    <row r="3721" spans="1:12" x14ac:dyDescent="0.3">
      <c r="A3721" s="126"/>
      <c r="B3721" s="126"/>
      <c r="C3721" s="126"/>
      <c r="D3721" s="126"/>
      <c r="E3721" s="126"/>
      <c r="F3721" s="126"/>
      <c r="G3721" s="126"/>
      <c r="H3721" s="126"/>
      <c r="I3721" s="126"/>
      <c r="J3721" s="126"/>
      <c r="K3721" s="126"/>
      <c r="L3721" s="126"/>
    </row>
    <row r="3722" spans="1:12" x14ac:dyDescent="0.3">
      <c r="A3722" s="126"/>
      <c r="B3722" s="126"/>
      <c r="C3722" s="126"/>
      <c r="D3722" s="126"/>
      <c r="E3722" s="126"/>
      <c r="F3722" s="126"/>
      <c r="G3722" s="126"/>
      <c r="H3722" s="126"/>
      <c r="I3722" s="126"/>
      <c r="J3722" s="126"/>
      <c r="K3722" s="126"/>
      <c r="L3722" s="126"/>
    </row>
    <row r="3723" spans="1:12" x14ac:dyDescent="0.3">
      <c r="A3723" s="126"/>
      <c r="B3723" s="126"/>
      <c r="C3723" s="126"/>
      <c r="D3723" s="126"/>
      <c r="E3723" s="126"/>
      <c r="F3723" s="126"/>
      <c r="G3723" s="126"/>
      <c r="H3723" s="126"/>
      <c r="I3723" s="126"/>
      <c r="J3723" s="126"/>
      <c r="K3723" s="126"/>
      <c r="L3723" s="126"/>
    </row>
    <row r="3724" spans="1:12" x14ac:dyDescent="0.3">
      <c r="A3724" s="126"/>
      <c r="B3724" s="126"/>
      <c r="C3724" s="126"/>
      <c r="D3724" s="126"/>
      <c r="E3724" s="126"/>
      <c r="F3724" s="126"/>
      <c r="G3724" s="126"/>
      <c r="H3724" s="126"/>
      <c r="I3724" s="126"/>
      <c r="J3724" s="126"/>
      <c r="K3724" s="126"/>
      <c r="L3724" s="126"/>
    </row>
    <row r="3725" spans="1:12" x14ac:dyDescent="0.3">
      <c r="A3725" s="126"/>
      <c r="B3725" s="126"/>
      <c r="C3725" s="126"/>
      <c r="D3725" s="126"/>
      <c r="E3725" s="126"/>
      <c r="F3725" s="126"/>
      <c r="G3725" s="126"/>
      <c r="H3725" s="126"/>
      <c r="I3725" s="126"/>
      <c r="J3725" s="126"/>
      <c r="K3725" s="126"/>
      <c r="L3725" s="126"/>
    </row>
    <row r="3726" spans="1:12" x14ac:dyDescent="0.3">
      <c r="A3726" s="126"/>
      <c r="B3726" s="126"/>
      <c r="C3726" s="126"/>
      <c r="D3726" s="126"/>
      <c r="E3726" s="126"/>
      <c r="F3726" s="126"/>
      <c r="G3726" s="126"/>
      <c r="H3726" s="126"/>
      <c r="I3726" s="126"/>
      <c r="J3726" s="126"/>
      <c r="K3726" s="126"/>
      <c r="L3726" s="126"/>
    </row>
    <row r="3727" spans="1:12" x14ac:dyDescent="0.3">
      <c r="A3727" s="126"/>
      <c r="B3727" s="126"/>
      <c r="C3727" s="126"/>
      <c r="D3727" s="126"/>
      <c r="E3727" s="126"/>
      <c r="F3727" s="126"/>
      <c r="G3727" s="126"/>
      <c r="H3727" s="126"/>
      <c r="I3727" s="126"/>
      <c r="J3727" s="126"/>
      <c r="K3727" s="126"/>
      <c r="L3727" s="126"/>
    </row>
    <row r="3728" spans="1:12" x14ac:dyDescent="0.3">
      <c r="A3728" s="126"/>
      <c r="B3728" s="126"/>
      <c r="C3728" s="126"/>
      <c r="D3728" s="126"/>
      <c r="E3728" s="126"/>
      <c r="F3728" s="126"/>
      <c r="G3728" s="126"/>
      <c r="H3728" s="126"/>
      <c r="I3728" s="126"/>
      <c r="J3728" s="126"/>
      <c r="K3728" s="126"/>
      <c r="L3728" s="126"/>
    </row>
    <row r="3729" spans="1:12" x14ac:dyDescent="0.3">
      <c r="A3729" s="126"/>
      <c r="B3729" s="126"/>
      <c r="C3729" s="126"/>
      <c r="D3729" s="126"/>
      <c r="E3729" s="126"/>
      <c r="F3729" s="126"/>
      <c r="G3729" s="126"/>
      <c r="H3729" s="126"/>
      <c r="I3729" s="126"/>
      <c r="J3729" s="126"/>
      <c r="K3729" s="126"/>
      <c r="L3729" s="126"/>
    </row>
    <row r="3730" spans="1:12" x14ac:dyDescent="0.3">
      <c r="A3730" s="126"/>
      <c r="B3730" s="126"/>
      <c r="C3730" s="126"/>
      <c r="D3730" s="126"/>
      <c r="E3730" s="126"/>
      <c r="F3730" s="126"/>
      <c r="G3730" s="126"/>
      <c r="H3730" s="126"/>
      <c r="I3730" s="126"/>
      <c r="J3730" s="126"/>
      <c r="K3730" s="126"/>
      <c r="L3730" s="126"/>
    </row>
    <row r="3731" spans="1:12" x14ac:dyDescent="0.3">
      <c r="A3731" s="126"/>
      <c r="B3731" s="126"/>
      <c r="C3731" s="126"/>
      <c r="D3731" s="126"/>
      <c r="E3731" s="126"/>
      <c r="F3731" s="126"/>
      <c r="G3731" s="126"/>
      <c r="H3731" s="126"/>
      <c r="I3731" s="126"/>
      <c r="J3731" s="126"/>
      <c r="K3731" s="126"/>
      <c r="L3731" s="126"/>
    </row>
    <row r="3732" spans="1:12" x14ac:dyDescent="0.3">
      <c r="A3732" s="126"/>
      <c r="B3732" s="126"/>
      <c r="C3732" s="126"/>
      <c r="D3732" s="126"/>
      <c r="E3732" s="126"/>
      <c r="F3732" s="126"/>
      <c r="G3732" s="126"/>
      <c r="H3732" s="126"/>
      <c r="I3732" s="126"/>
      <c r="J3732" s="126"/>
      <c r="K3732" s="126"/>
      <c r="L3732" s="126"/>
    </row>
    <row r="3733" spans="1:12" x14ac:dyDescent="0.3">
      <c r="A3733" s="126"/>
      <c r="B3733" s="126"/>
      <c r="C3733" s="126"/>
      <c r="D3733" s="126"/>
      <c r="E3733" s="126"/>
      <c r="F3733" s="126"/>
      <c r="G3733" s="126"/>
      <c r="H3733" s="126"/>
      <c r="I3733" s="126"/>
      <c r="J3733" s="126"/>
      <c r="K3733" s="126"/>
      <c r="L3733" s="126"/>
    </row>
    <row r="3734" spans="1:12" x14ac:dyDescent="0.3">
      <c r="A3734" s="126"/>
      <c r="B3734" s="126"/>
      <c r="C3734" s="126"/>
      <c r="D3734" s="126"/>
      <c r="E3734" s="126"/>
      <c r="F3734" s="126"/>
      <c r="G3734" s="126"/>
      <c r="H3734" s="126"/>
      <c r="I3734" s="126"/>
      <c r="J3734" s="126"/>
      <c r="K3734" s="126"/>
      <c r="L3734" s="126"/>
    </row>
    <row r="3735" spans="1:12" x14ac:dyDescent="0.3">
      <c r="A3735" s="126"/>
      <c r="B3735" s="126"/>
      <c r="C3735" s="126"/>
      <c r="D3735" s="126"/>
      <c r="E3735" s="126"/>
      <c r="F3735" s="126"/>
      <c r="G3735" s="126"/>
      <c r="H3735" s="126"/>
      <c r="I3735" s="126"/>
      <c r="J3735" s="126"/>
      <c r="K3735" s="126"/>
      <c r="L3735" s="126"/>
    </row>
    <row r="3736" spans="1:12" x14ac:dyDescent="0.3">
      <c r="A3736" s="126"/>
      <c r="B3736" s="126"/>
      <c r="C3736" s="126"/>
      <c r="D3736" s="126"/>
      <c r="E3736" s="126"/>
      <c r="F3736" s="126"/>
      <c r="G3736" s="126"/>
      <c r="H3736" s="126"/>
      <c r="I3736" s="126"/>
      <c r="J3736" s="126"/>
      <c r="K3736" s="126"/>
      <c r="L3736" s="126"/>
    </row>
    <row r="3737" spans="1:12" x14ac:dyDescent="0.3">
      <c r="A3737" s="126"/>
      <c r="B3737" s="126"/>
      <c r="C3737" s="126"/>
      <c r="D3737" s="126"/>
      <c r="E3737" s="126"/>
      <c r="F3737" s="126"/>
      <c r="G3737" s="126"/>
      <c r="H3737" s="126"/>
      <c r="I3737" s="126"/>
      <c r="J3737" s="126"/>
      <c r="K3737" s="126"/>
      <c r="L3737" s="126"/>
    </row>
    <row r="3738" spans="1:12" x14ac:dyDescent="0.3">
      <c r="A3738" s="126"/>
      <c r="B3738" s="126"/>
      <c r="C3738" s="126"/>
      <c r="D3738" s="126"/>
      <c r="E3738" s="126"/>
      <c r="F3738" s="126"/>
      <c r="G3738" s="126"/>
      <c r="H3738" s="126"/>
      <c r="I3738" s="126"/>
      <c r="J3738" s="126"/>
      <c r="K3738" s="126"/>
      <c r="L3738" s="126"/>
    </row>
    <row r="3739" spans="1:12" x14ac:dyDescent="0.3">
      <c r="A3739" s="126"/>
      <c r="B3739" s="126"/>
      <c r="C3739" s="126"/>
      <c r="D3739" s="126"/>
      <c r="E3739" s="126"/>
      <c r="F3739" s="126"/>
      <c r="G3739" s="126"/>
      <c r="H3739" s="126"/>
      <c r="I3739" s="126"/>
      <c r="J3739" s="126"/>
      <c r="K3739" s="126"/>
      <c r="L3739" s="126"/>
    </row>
    <row r="3740" spans="1:12" x14ac:dyDescent="0.3">
      <c r="A3740" s="126"/>
      <c r="B3740" s="126"/>
      <c r="C3740" s="126"/>
      <c r="D3740" s="126"/>
      <c r="E3740" s="126"/>
      <c r="F3740" s="126"/>
      <c r="G3740" s="126"/>
      <c r="H3740" s="126"/>
      <c r="I3740" s="126"/>
      <c r="J3740" s="126"/>
      <c r="K3740" s="126"/>
      <c r="L3740" s="126"/>
    </row>
    <row r="3741" spans="1:12" x14ac:dyDescent="0.3">
      <c r="A3741" s="126"/>
      <c r="B3741" s="126"/>
      <c r="C3741" s="126"/>
      <c r="D3741" s="126"/>
      <c r="E3741" s="126"/>
      <c r="F3741" s="126"/>
      <c r="G3741" s="126"/>
      <c r="H3741" s="126"/>
      <c r="I3741" s="126"/>
      <c r="J3741" s="126"/>
      <c r="K3741" s="126"/>
      <c r="L3741" s="126"/>
    </row>
    <row r="3742" spans="1:12" x14ac:dyDescent="0.3">
      <c r="A3742" s="126"/>
      <c r="B3742" s="126"/>
      <c r="C3742" s="126"/>
      <c r="D3742" s="126"/>
      <c r="E3742" s="126"/>
      <c r="F3742" s="126"/>
      <c r="G3742" s="126"/>
      <c r="H3742" s="126"/>
      <c r="I3742" s="126"/>
      <c r="J3742" s="126"/>
      <c r="K3742" s="126"/>
      <c r="L3742" s="126"/>
    </row>
    <row r="3743" spans="1:12" x14ac:dyDescent="0.3">
      <c r="A3743" s="126"/>
      <c r="B3743" s="126"/>
      <c r="C3743" s="126"/>
      <c r="D3743" s="126"/>
      <c r="E3743" s="126"/>
      <c r="F3743" s="126"/>
      <c r="G3743" s="126"/>
      <c r="H3743" s="126"/>
      <c r="I3743" s="126"/>
      <c r="J3743" s="126"/>
      <c r="K3743" s="126"/>
      <c r="L3743" s="126"/>
    </row>
    <row r="3744" spans="1:12" x14ac:dyDescent="0.3">
      <c r="A3744" s="126"/>
      <c r="B3744" s="126"/>
      <c r="C3744" s="126"/>
      <c r="D3744" s="126"/>
      <c r="E3744" s="126"/>
      <c r="F3744" s="126"/>
      <c r="G3744" s="126"/>
      <c r="H3744" s="126"/>
      <c r="I3744" s="126"/>
      <c r="J3744" s="126"/>
      <c r="K3744" s="126"/>
      <c r="L3744" s="126"/>
    </row>
    <row r="3745" spans="1:12" x14ac:dyDescent="0.3">
      <c r="A3745" s="126"/>
      <c r="B3745" s="126"/>
      <c r="C3745" s="126"/>
      <c r="D3745" s="126"/>
      <c r="E3745" s="126"/>
      <c r="F3745" s="126"/>
      <c r="G3745" s="126"/>
      <c r="H3745" s="126"/>
      <c r="I3745" s="126"/>
      <c r="J3745" s="126"/>
      <c r="K3745" s="126"/>
      <c r="L3745" s="126"/>
    </row>
    <row r="3746" spans="1:12" x14ac:dyDescent="0.3">
      <c r="A3746" s="126"/>
      <c r="B3746" s="126"/>
      <c r="C3746" s="126"/>
      <c r="D3746" s="126"/>
      <c r="E3746" s="126"/>
      <c r="F3746" s="126"/>
      <c r="G3746" s="126"/>
      <c r="H3746" s="126"/>
      <c r="I3746" s="126"/>
      <c r="J3746" s="126"/>
      <c r="K3746" s="126"/>
      <c r="L3746" s="126"/>
    </row>
    <row r="3747" spans="1:12" x14ac:dyDescent="0.3">
      <c r="A3747" s="126"/>
      <c r="B3747" s="126"/>
      <c r="C3747" s="126"/>
      <c r="D3747" s="126"/>
      <c r="E3747" s="126"/>
      <c r="F3747" s="126"/>
      <c r="G3747" s="126"/>
      <c r="H3747" s="126"/>
      <c r="I3747" s="126"/>
      <c r="J3747" s="126"/>
      <c r="K3747" s="126"/>
      <c r="L3747" s="126"/>
    </row>
    <row r="3748" spans="1:12" x14ac:dyDescent="0.3">
      <c r="A3748" s="126"/>
      <c r="B3748" s="126"/>
      <c r="C3748" s="126"/>
      <c r="D3748" s="126"/>
      <c r="E3748" s="126"/>
      <c r="F3748" s="126"/>
      <c r="G3748" s="126"/>
      <c r="H3748" s="126"/>
      <c r="I3748" s="126"/>
      <c r="J3748" s="126"/>
      <c r="K3748" s="126"/>
      <c r="L3748" s="126"/>
    </row>
    <row r="3749" spans="1:12" x14ac:dyDescent="0.3">
      <c r="A3749" s="126"/>
      <c r="B3749" s="126"/>
      <c r="C3749" s="126"/>
      <c r="D3749" s="126"/>
      <c r="E3749" s="126"/>
      <c r="F3749" s="126"/>
      <c r="G3749" s="126"/>
      <c r="H3749" s="126"/>
      <c r="I3749" s="126"/>
      <c r="J3749" s="126"/>
      <c r="K3749" s="126"/>
      <c r="L3749" s="126"/>
    </row>
    <row r="3750" spans="1:12" x14ac:dyDescent="0.3">
      <c r="A3750" s="126"/>
      <c r="B3750" s="126"/>
      <c r="C3750" s="126"/>
      <c r="D3750" s="126"/>
      <c r="E3750" s="126"/>
      <c r="F3750" s="126"/>
      <c r="G3750" s="126"/>
      <c r="H3750" s="126"/>
      <c r="I3750" s="126"/>
      <c r="J3750" s="126"/>
      <c r="K3750" s="126"/>
      <c r="L3750" s="126"/>
    </row>
    <row r="3751" spans="1:12" x14ac:dyDescent="0.3">
      <c r="A3751" s="126"/>
      <c r="B3751" s="126"/>
      <c r="C3751" s="126"/>
      <c r="D3751" s="126"/>
      <c r="E3751" s="126"/>
      <c r="F3751" s="126"/>
      <c r="G3751" s="126"/>
      <c r="H3751" s="126"/>
      <c r="I3751" s="126"/>
      <c r="J3751" s="126"/>
      <c r="K3751" s="126"/>
      <c r="L3751" s="126"/>
    </row>
    <row r="3752" spans="1:12" x14ac:dyDescent="0.3">
      <c r="A3752" s="126"/>
      <c r="B3752" s="126"/>
      <c r="C3752" s="126"/>
      <c r="D3752" s="126"/>
      <c r="E3752" s="126"/>
      <c r="F3752" s="126"/>
      <c r="G3752" s="126"/>
      <c r="H3752" s="126"/>
      <c r="I3752" s="126"/>
      <c r="J3752" s="126"/>
      <c r="K3752" s="126"/>
      <c r="L3752" s="126"/>
    </row>
    <row r="3753" spans="1:12" x14ac:dyDescent="0.3">
      <c r="A3753" s="126"/>
      <c r="B3753" s="126"/>
      <c r="C3753" s="126"/>
      <c r="D3753" s="126"/>
      <c r="E3753" s="126"/>
      <c r="F3753" s="126"/>
      <c r="G3753" s="126"/>
      <c r="H3753" s="126"/>
      <c r="I3753" s="126"/>
      <c r="J3753" s="126"/>
      <c r="K3753" s="126"/>
      <c r="L3753" s="126"/>
    </row>
    <row r="3754" spans="1:12" x14ac:dyDescent="0.3">
      <c r="A3754" s="126"/>
      <c r="B3754" s="126"/>
      <c r="C3754" s="126"/>
      <c r="D3754" s="126"/>
      <c r="E3754" s="126"/>
      <c r="F3754" s="126"/>
      <c r="G3754" s="126"/>
      <c r="H3754" s="126"/>
      <c r="I3754" s="126"/>
      <c r="J3754" s="126"/>
      <c r="K3754" s="126"/>
      <c r="L3754" s="126"/>
    </row>
    <row r="3755" spans="1:12" x14ac:dyDescent="0.3">
      <c r="A3755" s="126"/>
      <c r="B3755" s="126"/>
      <c r="C3755" s="126"/>
      <c r="D3755" s="126"/>
      <c r="E3755" s="126"/>
      <c r="F3755" s="126"/>
      <c r="G3755" s="126"/>
      <c r="H3755" s="126"/>
      <c r="I3755" s="126"/>
      <c r="J3755" s="126"/>
      <c r="K3755" s="126"/>
      <c r="L3755" s="126"/>
    </row>
    <row r="3756" spans="1:12" x14ac:dyDescent="0.3">
      <c r="A3756" s="126"/>
      <c r="B3756" s="126"/>
      <c r="C3756" s="126"/>
      <c r="D3756" s="126"/>
      <c r="E3756" s="126"/>
      <c r="F3756" s="126"/>
      <c r="G3756" s="126"/>
      <c r="H3756" s="126"/>
      <c r="I3756" s="126"/>
      <c r="J3756" s="126"/>
      <c r="K3756" s="126"/>
      <c r="L3756" s="126"/>
    </row>
    <row r="3757" spans="1:12" x14ac:dyDescent="0.3">
      <c r="A3757" s="126"/>
      <c r="B3757" s="126"/>
      <c r="C3757" s="126"/>
      <c r="D3757" s="126"/>
      <c r="E3757" s="126"/>
      <c r="F3757" s="126"/>
      <c r="G3757" s="126"/>
      <c r="H3757" s="126"/>
      <c r="I3757" s="126"/>
      <c r="J3757" s="126"/>
      <c r="K3757" s="126"/>
      <c r="L3757" s="126"/>
    </row>
    <row r="3758" spans="1:12" x14ac:dyDescent="0.3">
      <c r="A3758" s="126"/>
      <c r="B3758" s="126"/>
      <c r="C3758" s="126"/>
      <c r="D3758" s="126"/>
      <c r="E3758" s="126"/>
      <c r="F3758" s="126"/>
      <c r="G3758" s="126"/>
      <c r="H3758" s="126"/>
      <c r="I3758" s="126"/>
      <c r="J3758" s="126"/>
      <c r="K3758" s="126"/>
      <c r="L3758" s="126"/>
    </row>
    <row r="3759" spans="1:12" x14ac:dyDescent="0.3">
      <c r="A3759" s="126"/>
      <c r="B3759" s="126"/>
      <c r="C3759" s="126"/>
      <c r="D3759" s="126"/>
      <c r="E3759" s="126"/>
      <c r="F3759" s="126"/>
      <c r="G3759" s="126"/>
      <c r="H3759" s="126"/>
      <c r="I3759" s="126"/>
      <c r="J3759" s="126"/>
      <c r="K3759" s="126"/>
      <c r="L3759" s="126"/>
    </row>
    <row r="3760" spans="1:12" x14ac:dyDescent="0.3">
      <c r="A3760" s="126"/>
      <c r="B3760" s="126"/>
      <c r="C3760" s="126"/>
      <c r="D3760" s="126"/>
      <c r="E3760" s="126"/>
      <c r="F3760" s="126"/>
      <c r="G3760" s="126"/>
      <c r="H3760" s="126"/>
      <c r="I3760" s="126"/>
      <c r="J3760" s="126"/>
      <c r="K3760" s="126"/>
      <c r="L3760" s="126"/>
    </row>
    <row r="3761" spans="1:12" x14ac:dyDescent="0.3">
      <c r="A3761" s="126"/>
      <c r="B3761" s="126"/>
      <c r="C3761" s="126"/>
      <c r="D3761" s="126"/>
      <c r="E3761" s="126"/>
      <c r="F3761" s="126"/>
      <c r="G3761" s="126"/>
      <c r="H3761" s="126"/>
      <c r="I3761" s="126"/>
      <c r="J3761" s="126"/>
      <c r="K3761" s="126"/>
      <c r="L3761" s="126"/>
    </row>
    <row r="3762" spans="1:12" x14ac:dyDescent="0.3">
      <c r="A3762" s="126"/>
      <c r="B3762" s="126"/>
      <c r="C3762" s="126"/>
      <c r="D3762" s="126"/>
      <c r="E3762" s="126"/>
      <c r="F3762" s="126"/>
      <c r="G3762" s="126"/>
      <c r="H3762" s="126"/>
      <c r="I3762" s="126"/>
      <c r="J3762" s="126"/>
      <c r="K3762" s="126"/>
      <c r="L3762" s="126"/>
    </row>
    <row r="3763" spans="1:12" x14ac:dyDescent="0.3">
      <c r="A3763" s="126"/>
      <c r="B3763" s="126"/>
      <c r="C3763" s="126"/>
      <c r="D3763" s="126"/>
      <c r="E3763" s="126"/>
      <c r="F3763" s="126"/>
      <c r="G3763" s="126"/>
      <c r="H3763" s="126"/>
      <c r="I3763" s="126"/>
      <c r="J3763" s="126"/>
      <c r="K3763" s="126"/>
      <c r="L3763" s="126"/>
    </row>
    <row r="3764" spans="1:12" x14ac:dyDescent="0.3">
      <c r="A3764" s="126"/>
      <c r="B3764" s="126"/>
      <c r="C3764" s="126"/>
      <c r="D3764" s="126"/>
      <c r="E3764" s="126"/>
      <c r="F3764" s="126"/>
      <c r="G3764" s="126"/>
      <c r="H3764" s="126"/>
      <c r="I3764" s="126"/>
      <c r="J3764" s="126"/>
      <c r="K3764" s="126"/>
      <c r="L3764" s="126"/>
    </row>
    <row r="3765" spans="1:12" x14ac:dyDescent="0.3">
      <c r="A3765" s="126"/>
      <c r="B3765" s="126"/>
      <c r="C3765" s="126"/>
      <c r="D3765" s="126"/>
      <c r="E3765" s="126"/>
      <c r="F3765" s="126"/>
      <c r="G3765" s="126"/>
      <c r="H3765" s="126"/>
      <c r="I3765" s="126"/>
      <c r="J3765" s="126"/>
      <c r="K3765" s="126"/>
      <c r="L3765" s="126"/>
    </row>
    <row r="3766" spans="1:12" x14ac:dyDescent="0.3">
      <c r="A3766" s="126"/>
      <c r="B3766" s="126"/>
      <c r="C3766" s="126"/>
      <c r="D3766" s="126"/>
      <c r="E3766" s="126"/>
      <c r="F3766" s="126"/>
      <c r="G3766" s="126"/>
      <c r="H3766" s="126"/>
      <c r="I3766" s="126"/>
      <c r="J3766" s="126"/>
      <c r="K3766" s="126"/>
      <c r="L3766" s="126"/>
    </row>
    <row r="3767" spans="1:12" x14ac:dyDescent="0.3">
      <c r="A3767" s="126"/>
      <c r="B3767" s="126"/>
      <c r="C3767" s="126"/>
      <c r="D3767" s="126"/>
      <c r="E3767" s="126"/>
      <c r="F3767" s="126"/>
      <c r="G3767" s="126"/>
      <c r="H3767" s="126"/>
      <c r="I3767" s="126"/>
      <c r="J3767" s="126"/>
      <c r="K3767" s="126"/>
      <c r="L3767" s="126"/>
    </row>
    <row r="3768" spans="1:12" x14ac:dyDescent="0.3">
      <c r="A3768" s="126"/>
      <c r="B3768" s="126"/>
      <c r="C3768" s="126"/>
      <c r="D3768" s="126"/>
      <c r="E3768" s="126"/>
      <c r="F3768" s="126"/>
      <c r="G3768" s="126"/>
      <c r="H3768" s="126"/>
      <c r="I3768" s="126"/>
      <c r="J3768" s="126"/>
      <c r="K3768" s="126"/>
      <c r="L3768" s="126"/>
    </row>
    <row r="3769" spans="1:12" x14ac:dyDescent="0.3">
      <c r="A3769" s="126"/>
      <c r="B3769" s="126"/>
      <c r="C3769" s="126"/>
      <c r="D3769" s="126"/>
      <c r="E3769" s="126"/>
      <c r="F3769" s="126"/>
      <c r="G3769" s="126"/>
      <c r="H3769" s="126"/>
      <c r="I3769" s="126"/>
      <c r="J3769" s="126"/>
      <c r="K3769" s="126"/>
      <c r="L3769" s="126"/>
    </row>
    <row r="3770" spans="1:12" x14ac:dyDescent="0.3">
      <c r="A3770" s="126"/>
      <c r="B3770" s="126"/>
      <c r="C3770" s="126"/>
      <c r="D3770" s="126"/>
      <c r="E3770" s="126"/>
      <c r="F3770" s="126"/>
      <c r="G3770" s="126"/>
      <c r="H3770" s="126"/>
      <c r="I3770" s="126"/>
      <c r="J3770" s="126"/>
      <c r="K3770" s="126"/>
      <c r="L3770" s="126"/>
    </row>
    <row r="3771" spans="1:12" x14ac:dyDescent="0.3">
      <c r="A3771" s="126"/>
      <c r="B3771" s="126"/>
      <c r="C3771" s="126"/>
      <c r="D3771" s="126"/>
      <c r="E3771" s="126"/>
      <c r="F3771" s="126"/>
      <c r="G3771" s="126"/>
      <c r="H3771" s="126"/>
      <c r="I3771" s="126"/>
      <c r="J3771" s="126"/>
      <c r="K3771" s="126"/>
      <c r="L3771" s="126"/>
    </row>
    <row r="3772" spans="1:12" x14ac:dyDescent="0.3">
      <c r="A3772" s="126"/>
      <c r="B3772" s="126"/>
      <c r="C3772" s="126"/>
      <c r="D3772" s="126"/>
      <c r="E3772" s="126"/>
      <c r="F3772" s="126"/>
      <c r="G3772" s="126"/>
      <c r="H3772" s="126"/>
      <c r="I3772" s="126"/>
      <c r="J3772" s="126"/>
      <c r="K3772" s="126"/>
      <c r="L3772" s="126"/>
    </row>
    <row r="3773" spans="1:12" x14ac:dyDescent="0.3">
      <c r="A3773" s="126"/>
      <c r="B3773" s="126"/>
      <c r="C3773" s="126"/>
      <c r="D3773" s="126"/>
      <c r="E3773" s="126"/>
      <c r="F3773" s="126"/>
      <c r="G3773" s="126"/>
      <c r="H3773" s="126"/>
      <c r="I3773" s="126"/>
      <c r="J3773" s="126"/>
      <c r="K3773" s="126"/>
      <c r="L3773" s="126"/>
    </row>
    <row r="3774" spans="1:12" x14ac:dyDescent="0.3">
      <c r="A3774" s="126"/>
      <c r="B3774" s="126"/>
      <c r="C3774" s="126"/>
      <c r="D3774" s="126"/>
      <c r="E3774" s="126"/>
      <c r="F3774" s="126"/>
      <c r="G3774" s="126"/>
      <c r="H3774" s="126"/>
      <c r="I3774" s="126"/>
      <c r="J3774" s="126"/>
      <c r="K3774" s="126"/>
      <c r="L3774" s="126"/>
    </row>
    <row r="3775" spans="1:12" x14ac:dyDescent="0.3">
      <c r="A3775" s="126"/>
      <c r="B3775" s="126"/>
      <c r="C3775" s="126"/>
      <c r="D3775" s="126"/>
      <c r="E3775" s="126"/>
      <c r="F3775" s="126"/>
      <c r="G3775" s="126"/>
      <c r="H3775" s="126"/>
      <c r="I3775" s="126"/>
      <c r="J3775" s="126"/>
      <c r="K3775" s="126"/>
      <c r="L3775" s="126"/>
    </row>
    <row r="3776" spans="1:12" x14ac:dyDescent="0.3">
      <c r="A3776" s="126"/>
      <c r="B3776" s="126"/>
      <c r="C3776" s="126"/>
      <c r="D3776" s="126"/>
      <c r="E3776" s="126"/>
      <c r="F3776" s="126"/>
      <c r="G3776" s="126"/>
      <c r="H3776" s="126"/>
      <c r="I3776" s="126"/>
      <c r="J3776" s="126"/>
      <c r="K3776" s="126"/>
      <c r="L3776" s="126"/>
    </row>
    <row r="3777" spans="1:12" x14ac:dyDescent="0.3">
      <c r="A3777" s="126"/>
      <c r="B3777" s="126"/>
      <c r="C3777" s="126"/>
      <c r="D3777" s="126"/>
      <c r="E3777" s="126"/>
      <c r="F3777" s="126"/>
      <c r="G3777" s="126"/>
      <c r="H3777" s="126"/>
      <c r="I3777" s="126"/>
      <c r="J3777" s="126"/>
      <c r="K3777" s="126"/>
      <c r="L3777" s="126"/>
    </row>
    <row r="3778" spans="1:12" x14ac:dyDescent="0.3">
      <c r="A3778" s="126"/>
      <c r="B3778" s="126"/>
      <c r="C3778" s="126"/>
      <c r="D3778" s="126"/>
      <c r="E3778" s="126"/>
      <c r="F3778" s="126"/>
      <c r="G3778" s="126"/>
      <c r="H3778" s="126"/>
      <c r="I3778" s="126"/>
      <c r="J3778" s="126"/>
      <c r="K3778" s="126"/>
      <c r="L3778" s="126"/>
    </row>
    <row r="3779" spans="1:12" x14ac:dyDescent="0.3">
      <c r="A3779" s="126"/>
      <c r="B3779" s="126"/>
      <c r="C3779" s="126"/>
      <c r="D3779" s="126"/>
      <c r="E3779" s="126"/>
      <c r="F3779" s="126"/>
      <c r="G3779" s="126"/>
      <c r="H3779" s="126"/>
      <c r="I3779" s="126"/>
      <c r="J3779" s="126"/>
      <c r="K3779" s="126"/>
      <c r="L3779" s="126"/>
    </row>
    <row r="3780" spans="1:12" x14ac:dyDescent="0.3">
      <c r="A3780" s="126"/>
      <c r="B3780" s="126"/>
      <c r="C3780" s="126"/>
      <c r="D3780" s="126"/>
      <c r="E3780" s="126"/>
      <c r="F3780" s="126"/>
      <c r="G3780" s="126"/>
      <c r="H3780" s="126"/>
      <c r="I3780" s="126"/>
      <c r="J3780" s="126"/>
      <c r="K3780" s="126"/>
      <c r="L3780" s="126"/>
    </row>
    <row r="3781" spans="1:12" x14ac:dyDescent="0.3">
      <c r="A3781" s="126"/>
      <c r="B3781" s="126"/>
      <c r="C3781" s="126"/>
      <c r="D3781" s="126"/>
      <c r="E3781" s="126"/>
      <c r="F3781" s="126"/>
      <c r="G3781" s="126"/>
      <c r="H3781" s="126"/>
      <c r="I3781" s="126"/>
      <c r="J3781" s="126"/>
      <c r="K3781" s="126"/>
      <c r="L3781" s="126"/>
    </row>
    <row r="3782" spans="1:12" x14ac:dyDescent="0.3">
      <c r="A3782" s="126"/>
      <c r="B3782" s="126"/>
      <c r="C3782" s="126"/>
      <c r="D3782" s="126"/>
      <c r="E3782" s="126"/>
      <c r="F3782" s="126"/>
      <c r="G3782" s="126"/>
      <c r="H3782" s="126"/>
      <c r="I3782" s="126"/>
      <c r="J3782" s="126"/>
      <c r="K3782" s="126"/>
      <c r="L3782" s="126"/>
    </row>
    <row r="3783" spans="1:12" x14ac:dyDescent="0.3">
      <c r="A3783" s="126"/>
      <c r="B3783" s="126"/>
      <c r="C3783" s="126"/>
      <c r="D3783" s="126"/>
      <c r="E3783" s="126"/>
      <c r="F3783" s="126"/>
      <c r="G3783" s="126"/>
      <c r="H3783" s="126"/>
      <c r="I3783" s="126"/>
      <c r="J3783" s="126"/>
      <c r="K3783" s="126"/>
      <c r="L3783" s="126"/>
    </row>
    <row r="3784" spans="1:12" x14ac:dyDescent="0.3">
      <c r="A3784" s="126"/>
      <c r="B3784" s="126"/>
      <c r="C3784" s="126"/>
      <c r="D3784" s="126"/>
      <c r="E3784" s="126"/>
      <c r="F3784" s="126"/>
      <c r="G3784" s="126"/>
      <c r="H3784" s="126"/>
      <c r="I3784" s="126"/>
      <c r="J3784" s="126"/>
      <c r="K3784" s="126"/>
      <c r="L3784" s="126"/>
    </row>
    <row r="3785" spans="1:12" x14ac:dyDescent="0.3">
      <c r="A3785" s="126"/>
      <c r="B3785" s="126"/>
      <c r="C3785" s="126"/>
      <c r="D3785" s="126"/>
      <c r="E3785" s="126"/>
      <c r="F3785" s="126"/>
      <c r="G3785" s="126"/>
      <c r="H3785" s="126"/>
      <c r="I3785" s="126"/>
      <c r="J3785" s="126"/>
      <c r="K3785" s="126"/>
      <c r="L3785" s="126"/>
    </row>
    <row r="3786" spans="1:12" x14ac:dyDescent="0.3">
      <c r="A3786" s="126"/>
      <c r="B3786" s="126"/>
      <c r="C3786" s="126"/>
      <c r="D3786" s="126"/>
      <c r="E3786" s="126"/>
      <c r="F3786" s="126"/>
      <c r="G3786" s="126"/>
      <c r="H3786" s="126"/>
      <c r="I3786" s="126"/>
      <c r="J3786" s="126"/>
      <c r="K3786" s="126"/>
      <c r="L3786" s="126"/>
    </row>
    <row r="3787" spans="1:12" x14ac:dyDescent="0.3">
      <c r="A3787" s="126"/>
      <c r="B3787" s="126"/>
      <c r="C3787" s="126"/>
      <c r="D3787" s="126"/>
      <c r="E3787" s="126"/>
      <c r="F3787" s="126"/>
      <c r="G3787" s="126"/>
      <c r="H3787" s="126"/>
      <c r="I3787" s="126"/>
      <c r="J3787" s="126"/>
      <c r="K3787" s="126"/>
      <c r="L3787" s="126"/>
    </row>
    <row r="3788" spans="1:12" x14ac:dyDescent="0.3">
      <c r="A3788" s="126"/>
      <c r="B3788" s="126"/>
      <c r="C3788" s="126"/>
      <c r="D3788" s="126"/>
      <c r="E3788" s="126"/>
      <c r="F3788" s="126"/>
      <c r="G3788" s="126"/>
      <c r="H3788" s="126"/>
      <c r="I3788" s="126"/>
      <c r="J3788" s="126"/>
      <c r="K3788" s="126"/>
      <c r="L3788" s="126"/>
    </row>
    <row r="3789" spans="1:12" x14ac:dyDescent="0.3">
      <c r="A3789" s="126"/>
      <c r="B3789" s="126"/>
      <c r="C3789" s="126"/>
      <c r="D3789" s="126"/>
      <c r="E3789" s="126"/>
      <c r="F3789" s="126"/>
      <c r="G3789" s="126"/>
      <c r="H3789" s="126"/>
      <c r="I3789" s="126"/>
      <c r="J3789" s="126"/>
      <c r="K3789" s="126"/>
      <c r="L3789" s="126"/>
    </row>
    <row r="3790" spans="1:12" x14ac:dyDescent="0.3">
      <c r="A3790" s="126"/>
      <c r="B3790" s="126"/>
      <c r="C3790" s="126"/>
      <c r="D3790" s="126"/>
      <c r="E3790" s="126"/>
      <c r="F3790" s="126"/>
      <c r="G3790" s="126"/>
      <c r="H3790" s="126"/>
      <c r="I3790" s="126"/>
      <c r="J3790" s="126"/>
      <c r="K3790" s="126"/>
      <c r="L3790" s="126"/>
    </row>
    <row r="3791" spans="1:12" x14ac:dyDescent="0.3">
      <c r="A3791" s="126"/>
      <c r="B3791" s="126"/>
      <c r="C3791" s="126"/>
      <c r="D3791" s="126"/>
      <c r="E3791" s="126"/>
      <c r="F3791" s="126"/>
      <c r="G3791" s="126"/>
      <c r="H3791" s="126"/>
      <c r="I3791" s="126"/>
      <c r="J3791" s="126"/>
      <c r="K3791" s="126"/>
      <c r="L3791" s="126"/>
    </row>
    <row r="3792" spans="1:12" x14ac:dyDescent="0.3">
      <c r="A3792" s="126"/>
      <c r="B3792" s="126"/>
      <c r="C3792" s="126"/>
      <c r="D3792" s="126"/>
      <c r="E3792" s="126"/>
      <c r="F3792" s="126"/>
      <c r="G3792" s="126"/>
      <c r="H3792" s="126"/>
      <c r="I3792" s="126"/>
      <c r="J3792" s="126"/>
      <c r="K3792" s="126"/>
      <c r="L3792" s="126"/>
    </row>
    <row r="3793" spans="1:12" x14ac:dyDescent="0.3">
      <c r="A3793" s="126"/>
      <c r="B3793" s="126"/>
      <c r="C3793" s="126"/>
      <c r="D3793" s="126"/>
      <c r="E3793" s="126"/>
      <c r="F3793" s="126"/>
      <c r="G3793" s="126"/>
      <c r="H3793" s="126"/>
      <c r="I3793" s="126"/>
      <c r="J3793" s="126"/>
      <c r="K3793" s="126"/>
      <c r="L3793" s="126"/>
    </row>
    <row r="3794" spans="1:12" x14ac:dyDescent="0.3">
      <c r="A3794" s="126"/>
      <c r="B3794" s="126"/>
      <c r="C3794" s="126"/>
      <c r="D3794" s="126"/>
      <c r="E3794" s="126"/>
      <c r="F3794" s="126"/>
      <c r="G3794" s="126"/>
      <c r="H3794" s="126"/>
      <c r="I3794" s="126"/>
      <c r="J3794" s="126"/>
      <c r="K3794" s="126"/>
      <c r="L3794" s="126"/>
    </row>
    <row r="3795" spans="1:12" x14ac:dyDescent="0.3">
      <c r="A3795" s="126"/>
      <c r="B3795" s="126"/>
      <c r="C3795" s="126"/>
      <c r="D3795" s="126"/>
      <c r="E3795" s="126"/>
      <c r="F3795" s="126"/>
      <c r="G3795" s="126"/>
      <c r="H3795" s="126"/>
      <c r="I3795" s="126"/>
      <c r="J3795" s="126"/>
      <c r="K3795" s="126"/>
      <c r="L3795" s="126"/>
    </row>
    <row r="3796" spans="1:12" x14ac:dyDescent="0.3">
      <c r="A3796" s="126"/>
      <c r="B3796" s="126"/>
      <c r="C3796" s="126"/>
      <c r="D3796" s="126"/>
      <c r="E3796" s="126"/>
      <c r="F3796" s="126"/>
      <c r="G3796" s="126"/>
      <c r="H3796" s="126"/>
      <c r="I3796" s="126"/>
      <c r="J3796" s="126"/>
      <c r="K3796" s="126"/>
      <c r="L3796" s="126"/>
    </row>
    <row r="3797" spans="1:12" x14ac:dyDescent="0.3">
      <c r="A3797" s="126"/>
      <c r="B3797" s="126"/>
      <c r="C3797" s="126"/>
      <c r="D3797" s="126"/>
      <c r="E3797" s="126"/>
      <c r="F3797" s="126"/>
      <c r="G3797" s="126"/>
      <c r="H3797" s="126"/>
      <c r="I3797" s="126"/>
      <c r="J3797" s="126"/>
      <c r="K3797" s="126"/>
      <c r="L3797" s="126"/>
    </row>
    <row r="3798" spans="1:12" x14ac:dyDescent="0.3">
      <c r="A3798" s="126"/>
      <c r="B3798" s="126"/>
      <c r="C3798" s="126"/>
      <c r="D3798" s="126"/>
      <c r="E3798" s="126"/>
      <c r="F3798" s="126"/>
      <c r="G3798" s="126"/>
      <c r="H3798" s="126"/>
      <c r="I3798" s="126"/>
      <c r="J3798" s="126"/>
      <c r="K3798" s="126"/>
      <c r="L3798" s="126"/>
    </row>
    <row r="3799" spans="1:12" x14ac:dyDescent="0.3">
      <c r="A3799" s="126"/>
      <c r="B3799" s="126"/>
      <c r="C3799" s="126"/>
      <c r="D3799" s="126"/>
      <c r="E3799" s="126"/>
      <c r="F3799" s="126"/>
      <c r="G3799" s="126"/>
      <c r="H3799" s="126"/>
      <c r="I3799" s="126"/>
      <c r="J3799" s="126"/>
      <c r="K3799" s="126"/>
      <c r="L3799" s="126"/>
    </row>
    <row r="3800" spans="1:12" x14ac:dyDescent="0.3">
      <c r="A3800" s="126"/>
      <c r="B3800" s="126"/>
      <c r="C3800" s="126"/>
      <c r="D3800" s="126"/>
      <c r="E3800" s="126"/>
      <c r="F3800" s="126"/>
      <c r="G3800" s="126"/>
      <c r="H3800" s="126"/>
      <c r="I3800" s="126"/>
      <c r="J3800" s="126"/>
      <c r="K3800" s="126"/>
      <c r="L3800" s="126"/>
    </row>
    <row r="3801" spans="1:12" x14ac:dyDescent="0.3">
      <c r="A3801" s="126"/>
      <c r="B3801" s="126"/>
      <c r="C3801" s="126"/>
      <c r="D3801" s="126"/>
      <c r="E3801" s="126"/>
      <c r="F3801" s="126"/>
      <c r="G3801" s="126"/>
      <c r="H3801" s="126"/>
      <c r="I3801" s="126"/>
      <c r="J3801" s="126"/>
      <c r="K3801" s="126"/>
      <c r="L3801" s="126"/>
    </row>
    <row r="3802" spans="1:12" x14ac:dyDescent="0.3">
      <c r="A3802" s="126"/>
      <c r="B3802" s="126"/>
      <c r="C3802" s="126"/>
      <c r="D3802" s="126"/>
      <c r="E3802" s="126"/>
      <c r="F3802" s="126"/>
      <c r="G3802" s="126"/>
      <c r="H3802" s="126"/>
      <c r="I3802" s="126"/>
      <c r="J3802" s="126"/>
      <c r="K3802" s="126"/>
      <c r="L3802" s="126"/>
    </row>
    <row r="3803" spans="1:12" x14ac:dyDescent="0.3">
      <c r="A3803" s="126"/>
      <c r="B3803" s="126"/>
      <c r="C3803" s="126"/>
      <c r="D3803" s="126"/>
      <c r="E3803" s="126"/>
      <c r="F3803" s="126"/>
      <c r="G3803" s="126"/>
      <c r="H3803" s="126"/>
      <c r="I3803" s="126"/>
      <c r="J3803" s="126"/>
      <c r="K3803" s="126"/>
      <c r="L3803" s="126"/>
    </row>
    <row r="3804" spans="1:12" x14ac:dyDescent="0.3">
      <c r="A3804" s="126"/>
      <c r="B3804" s="126"/>
      <c r="C3804" s="126"/>
      <c r="D3804" s="126"/>
      <c r="E3804" s="126"/>
      <c r="F3804" s="126"/>
      <c r="G3804" s="126"/>
      <c r="H3804" s="126"/>
      <c r="I3804" s="126"/>
      <c r="J3804" s="126"/>
      <c r="K3804" s="126"/>
      <c r="L3804" s="126"/>
    </row>
    <row r="3805" spans="1:12" x14ac:dyDescent="0.3">
      <c r="A3805" s="126"/>
      <c r="B3805" s="126"/>
      <c r="C3805" s="126"/>
      <c r="D3805" s="126"/>
      <c r="E3805" s="126"/>
      <c r="F3805" s="126"/>
      <c r="G3805" s="126"/>
      <c r="H3805" s="126"/>
      <c r="I3805" s="126"/>
      <c r="J3805" s="126"/>
      <c r="K3805" s="126"/>
      <c r="L3805" s="126"/>
    </row>
    <row r="3806" spans="1:12" x14ac:dyDescent="0.3">
      <c r="A3806" s="126"/>
      <c r="B3806" s="126"/>
      <c r="C3806" s="126"/>
      <c r="D3806" s="126"/>
      <c r="E3806" s="126"/>
      <c r="F3806" s="126"/>
      <c r="G3806" s="126"/>
      <c r="H3806" s="126"/>
      <c r="I3806" s="126"/>
      <c r="J3806" s="126"/>
      <c r="K3806" s="126"/>
      <c r="L3806" s="126"/>
    </row>
    <row r="3807" spans="1:12" x14ac:dyDescent="0.3">
      <c r="A3807" s="126"/>
      <c r="B3807" s="126"/>
      <c r="C3807" s="126"/>
      <c r="D3807" s="126"/>
      <c r="E3807" s="126"/>
      <c r="F3807" s="126"/>
      <c r="G3807" s="126"/>
      <c r="H3807" s="126"/>
      <c r="I3807" s="126"/>
      <c r="J3807" s="126"/>
      <c r="K3807" s="126"/>
      <c r="L3807" s="126"/>
    </row>
    <row r="3808" spans="1:12" x14ac:dyDescent="0.3">
      <c r="A3808" s="126"/>
      <c r="B3808" s="126"/>
      <c r="C3808" s="126"/>
      <c r="D3808" s="126"/>
      <c r="E3808" s="126"/>
      <c r="F3808" s="126"/>
      <c r="G3808" s="126"/>
      <c r="H3808" s="126"/>
      <c r="I3808" s="126"/>
      <c r="J3808" s="126"/>
      <c r="K3808" s="126"/>
      <c r="L3808" s="126"/>
    </row>
    <row r="3809" spans="1:12" x14ac:dyDescent="0.3">
      <c r="A3809" s="126"/>
      <c r="B3809" s="126"/>
      <c r="C3809" s="126"/>
      <c r="D3809" s="126"/>
      <c r="E3809" s="126"/>
      <c r="F3809" s="126"/>
      <c r="G3809" s="126"/>
      <c r="H3809" s="126"/>
      <c r="I3809" s="126"/>
      <c r="J3809" s="126"/>
      <c r="K3809" s="126"/>
      <c r="L3809" s="126"/>
    </row>
    <row r="3810" spans="1:12" x14ac:dyDescent="0.3">
      <c r="A3810" s="126"/>
      <c r="B3810" s="126"/>
      <c r="C3810" s="126"/>
      <c r="D3810" s="126"/>
      <c r="E3810" s="126"/>
      <c r="F3810" s="126"/>
      <c r="G3810" s="126"/>
      <c r="H3810" s="126"/>
      <c r="I3810" s="126"/>
      <c r="J3810" s="126"/>
      <c r="K3810" s="126"/>
      <c r="L3810" s="126"/>
    </row>
    <row r="3811" spans="1:12" x14ac:dyDescent="0.3">
      <c r="A3811" s="126"/>
      <c r="B3811" s="126"/>
      <c r="C3811" s="126"/>
      <c r="D3811" s="126"/>
      <c r="E3811" s="126"/>
      <c r="F3811" s="126"/>
      <c r="G3811" s="126"/>
      <c r="H3811" s="126"/>
      <c r="I3811" s="126"/>
      <c r="J3811" s="126"/>
      <c r="K3811" s="126"/>
      <c r="L3811" s="126"/>
    </row>
    <row r="3812" spans="1:12" x14ac:dyDescent="0.3">
      <c r="A3812" s="126"/>
      <c r="B3812" s="126"/>
      <c r="C3812" s="126"/>
      <c r="D3812" s="126"/>
      <c r="E3812" s="126"/>
      <c r="F3812" s="126"/>
      <c r="G3812" s="126"/>
      <c r="H3812" s="126"/>
      <c r="I3812" s="126"/>
      <c r="J3812" s="126"/>
      <c r="K3812" s="126"/>
      <c r="L3812" s="126"/>
    </row>
    <row r="3813" spans="1:12" x14ac:dyDescent="0.3">
      <c r="A3813" s="126"/>
      <c r="B3813" s="126"/>
      <c r="C3813" s="126"/>
      <c r="D3813" s="126"/>
      <c r="E3813" s="126"/>
      <c r="F3813" s="126"/>
      <c r="G3813" s="126"/>
      <c r="H3813" s="126"/>
      <c r="I3813" s="126"/>
      <c r="J3813" s="126"/>
      <c r="K3813" s="126"/>
      <c r="L3813" s="126"/>
    </row>
    <row r="3814" spans="1:12" x14ac:dyDescent="0.3">
      <c r="A3814" s="126"/>
      <c r="B3814" s="126"/>
      <c r="C3814" s="126"/>
      <c r="D3814" s="126"/>
      <c r="E3814" s="126"/>
      <c r="F3814" s="126"/>
      <c r="G3814" s="126"/>
      <c r="H3814" s="126"/>
      <c r="I3814" s="126"/>
      <c r="J3814" s="126"/>
      <c r="K3814" s="126"/>
      <c r="L3814" s="126"/>
    </row>
    <row r="3815" spans="1:12" x14ac:dyDescent="0.3">
      <c r="A3815" s="126"/>
      <c r="B3815" s="126"/>
      <c r="C3815" s="126"/>
      <c r="D3815" s="126"/>
      <c r="E3815" s="126"/>
      <c r="F3815" s="126"/>
      <c r="G3815" s="126"/>
      <c r="H3815" s="126"/>
      <c r="I3815" s="126"/>
      <c r="J3815" s="126"/>
      <c r="K3815" s="126"/>
      <c r="L3815" s="126"/>
    </row>
    <row r="3816" spans="1:12" x14ac:dyDescent="0.3">
      <c r="A3816" s="126"/>
      <c r="B3816" s="126"/>
      <c r="C3816" s="126"/>
      <c r="D3816" s="126"/>
      <c r="E3816" s="126"/>
      <c r="F3816" s="126"/>
      <c r="G3816" s="126"/>
      <c r="H3816" s="126"/>
      <c r="I3816" s="126"/>
      <c r="J3816" s="126"/>
      <c r="K3816" s="126"/>
      <c r="L3816" s="126"/>
    </row>
    <row r="3817" spans="1:12" x14ac:dyDescent="0.3">
      <c r="A3817" s="126"/>
      <c r="B3817" s="126"/>
      <c r="C3817" s="126"/>
      <c r="D3817" s="126"/>
      <c r="E3817" s="126"/>
      <c r="F3817" s="126"/>
      <c r="G3817" s="126"/>
      <c r="H3817" s="126"/>
      <c r="I3817" s="126"/>
      <c r="J3817" s="126"/>
      <c r="K3817" s="126"/>
      <c r="L3817" s="126"/>
    </row>
    <row r="3818" spans="1:12" x14ac:dyDescent="0.3">
      <c r="A3818" s="126"/>
      <c r="B3818" s="126"/>
      <c r="C3818" s="126"/>
      <c r="D3818" s="126"/>
      <c r="E3818" s="126"/>
      <c r="F3818" s="126"/>
      <c r="G3818" s="126"/>
      <c r="H3818" s="126"/>
      <c r="I3818" s="126"/>
      <c r="J3818" s="126"/>
      <c r="K3818" s="126"/>
      <c r="L3818" s="126"/>
    </row>
    <row r="3819" spans="1:12" x14ac:dyDescent="0.3">
      <c r="A3819" s="126"/>
      <c r="B3819" s="126"/>
      <c r="C3819" s="126"/>
      <c r="D3819" s="126"/>
      <c r="E3819" s="126"/>
      <c r="F3819" s="126"/>
      <c r="G3819" s="126"/>
      <c r="H3819" s="126"/>
      <c r="I3819" s="126"/>
      <c r="J3819" s="126"/>
      <c r="K3819" s="126"/>
      <c r="L3819" s="126"/>
    </row>
    <row r="3820" spans="1:12" x14ac:dyDescent="0.3">
      <c r="A3820" s="126"/>
      <c r="B3820" s="126"/>
      <c r="C3820" s="126"/>
      <c r="D3820" s="126"/>
      <c r="E3820" s="126"/>
      <c r="F3820" s="126"/>
      <c r="G3820" s="126"/>
      <c r="H3820" s="126"/>
      <c r="I3820" s="126"/>
      <c r="J3820" s="126"/>
      <c r="K3820" s="126"/>
      <c r="L3820" s="126"/>
    </row>
    <row r="3821" spans="1:12" x14ac:dyDescent="0.3">
      <c r="A3821" s="126"/>
      <c r="B3821" s="126"/>
      <c r="C3821" s="126"/>
      <c r="D3821" s="126"/>
      <c r="E3821" s="126"/>
      <c r="F3821" s="126"/>
      <c r="G3821" s="126"/>
      <c r="H3821" s="126"/>
      <c r="I3821" s="126"/>
      <c r="J3821" s="126"/>
      <c r="K3821" s="126"/>
      <c r="L3821" s="126"/>
    </row>
    <row r="3822" spans="1:12" x14ac:dyDescent="0.3">
      <c r="A3822" s="126"/>
      <c r="B3822" s="126"/>
      <c r="C3822" s="126"/>
      <c r="D3822" s="126"/>
      <c r="E3822" s="126"/>
      <c r="F3822" s="126"/>
      <c r="G3822" s="126"/>
      <c r="H3822" s="126"/>
      <c r="I3822" s="126"/>
      <c r="J3822" s="126"/>
      <c r="K3822" s="126"/>
      <c r="L3822" s="126"/>
    </row>
    <row r="3823" spans="1:12" x14ac:dyDescent="0.3">
      <c r="A3823" s="126"/>
      <c r="B3823" s="126"/>
      <c r="C3823" s="126"/>
      <c r="D3823" s="126"/>
      <c r="E3823" s="126"/>
      <c r="F3823" s="126"/>
      <c r="G3823" s="126"/>
      <c r="H3823" s="126"/>
      <c r="I3823" s="126"/>
      <c r="J3823" s="126"/>
      <c r="K3823" s="126"/>
      <c r="L3823" s="126"/>
    </row>
    <row r="3824" spans="1:12" x14ac:dyDescent="0.3">
      <c r="A3824" s="126"/>
      <c r="B3824" s="126"/>
      <c r="C3824" s="126"/>
      <c r="D3824" s="126"/>
      <c r="E3824" s="126"/>
      <c r="F3824" s="126"/>
      <c r="G3824" s="126"/>
      <c r="H3824" s="126"/>
      <c r="I3824" s="126"/>
      <c r="J3824" s="126"/>
      <c r="K3824" s="126"/>
      <c r="L3824" s="126"/>
    </row>
    <row r="3825" spans="1:12" x14ac:dyDescent="0.3">
      <c r="A3825" s="126"/>
      <c r="B3825" s="126"/>
      <c r="C3825" s="126"/>
      <c r="D3825" s="126"/>
      <c r="E3825" s="126"/>
      <c r="F3825" s="126"/>
      <c r="G3825" s="126"/>
      <c r="H3825" s="126"/>
      <c r="I3825" s="126"/>
      <c r="J3825" s="126"/>
      <c r="K3825" s="126"/>
      <c r="L3825" s="126"/>
    </row>
    <row r="3826" spans="1:12" x14ac:dyDescent="0.3">
      <c r="A3826" s="126"/>
      <c r="B3826" s="126"/>
      <c r="C3826" s="126"/>
      <c r="D3826" s="126"/>
      <c r="E3826" s="126"/>
      <c r="F3826" s="126"/>
      <c r="G3826" s="126"/>
      <c r="H3826" s="126"/>
      <c r="I3826" s="126"/>
      <c r="J3826" s="126"/>
      <c r="K3826" s="126"/>
      <c r="L3826" s="126"/>
    </row>
    <row r="3827" spans="1:12" x14ac:dyDescent="0.3">
      <c r="A3827" s="126"/>
      <c r="B3827" s="126"/>
      <c r="C3827" s="126"/>
      <c r="D3827" s="126"/>
      <c r="E3827" s="126"/>
      <c r="F3827" s="126"/>
      <c r="G3827" s="126"/>
      <c r="H3827" s="126"/>
      <c r="I3827" s="126"/>
      <c r="J3827" s="126"/>
      <c r="K3827" s="126"/>
      <c r="L3827" s="126"/>
    </row>
    <row r="3828" spans="1:12" x14ac:dyDescent="0.3">
      <c r="A3828" s="126"/>
      <c r="B3828" s="126"/>
      <c r="C3828" s="126"/>
      <c r="D3828" s="126"/>
      <c r="E3828" s="126"/>
      <c r="F3828" s="126"/>
      <c r="G3828" s="126"/>
      <c r="H3828" s="126"/>
      <c r="I3828" s="126"/>
      <c r="J3828" s="126"/>
      <c r="K3828" s="126"/>
      <c r="L3828" s="126"/>
    </row>
    <row r="3829" spans="1:12" x14ac:dyDescent="0.3">
      <c r="A3829" s="126"/>
      <c r="B3829" s="126"/>
      <c r="C3829" s="126"/>
      <c r="D3829" s="126"/>
      <c r="E3829" s="126"/>
      <c r="F3829" s="126"/>
      <c r="G3829" s="126"/>
      <c r="H3829" s="126"/>
      <c r="I3829" s="126"/>
      <c r="J3829" s="126"/>
      <c r="K3829" s="126"/>
      <c r="L3829" s="126"/>
    </row>
    <row r="3830" spans="1:12" x14ac:dyDescent="0.3">
      <c r="A3830" s="126"/>
      <c r="B3830" s="126"/>
      <c r="C3830" s="126"/>
      <c r="D3830" s="126"/>
      <c r="E3830" s="126"/>
      <c r="F3830" s="126"/>
      <c r="G3830" s="126"/>
      <c r="H3830" s="126"/>
      <c r="I3830" s="126"/>
      <c r="J3830" s="126"/>
      <c r="K3830" s="126"/>
      <c r="L3830" s="126"/>
    </row>
    <row r="3831" spans="1:12" x14ac:dyDescent="0.3">
      <c r="A3831" s="126"/>
      <c r="B3831" s="126"/>
      <c r="C3831" s="126"/>
      <c r="D3831" s="126"/>
      <c r="E3831" s="126"/>
      <c r="F3831" s="126"/>
      <c r="G3831" s="126"/>
      <c r="H3831" s="126"/>
      <c r="I3831" s="126"/>
      <c r="J3831" s="126"/>
      <c r="K3831" s="126"/>
      <c r="L3831" s="126"/>
    </row>
    <row r="3832" spans="1:12" x14ac:dyDescent="0.3">
      <c r="A3832" s="126"/>
      <c r="B3832" s="126"/>
      <c r="C3832" s="126"/>
      <c r="D3832" s="126"/>
      <c r="E3832" s="126"/>
      <c r="F3832" s="126"/>
      <c r="G3832" s="126"/>
      <c r="H3832" s="126"/>
      <c r="I3832" s="126"/>
      <c r="J3832" s="126"/>
      <c r="K3832" s="126"/>
      <c r="L3832" s="126"/>
    </row>
    <row r="3833" spans="1:12" x14ac:dyDescent="0.3">
      <c r="A3833" s="126"/>
      <c r="B3833" s="126"/>
      <c r="C3833" s="126"/>
      <c r="D3833" s="126"/>
      <c r="E3833" s="126"/>
      <c r="F3833" s="126"/>
      <c r="G3833" s="126"/>
      <c r="H3833" s="126"/>
      <c r="I3833" s="126"/>
      <c r="J3833" s="126"/>
      <c r="K3833" s="126"/>
      <c r="L3833" s="126"/>
    </row>
    <row r="3834" spans="1:12" x14ac:dyDescent="0.3">
      <c r="A3834" s="126"/>
      <c r="B3834" s="126"/>
      <c r="C3834" s="126"/>
      <c r="D3834" s="126"/>
      <c r="E3834" s="126"/>
      <c r="F3834" s="126"/>
      <c r="G3834" s="126"/>
      <c r="H3834" s="126"/>
      <c r="I3834" s="126"/>
      <c r="J3834" s="126"/>
      <c r="K3834" s="126"/>
      <c r="L3834" s="126"/>
    </row>
    <row r="3835" spans="1:12" x14ac:dyDescent="0.3">
      <c r="A3835" s="126"/>
      <c r="B3835" s="126"/>
      <c r="C3835" s="126"/>
      <c r="D3835" s="126"/>
      <c r="E3835" s="126"/>
      <c r="F3835" s="126"/>
      <c r="G3835" s="126"/>
      <c r="H3835" s="126"/>
      <c r="I3835" s="126"/>
      <c r="J3835" s="126"/>
      <c r="K3835" s="126"/>
      <c r="L3835" s="126"/>
    </row>
    <row r="3836" spans="1:12" x14ac:dyDescent="0.3">
      <c r="A3836" s="126"/>
      <c r="B3836" s="126"/>
      <c r="C3836" s="126"/>
      <c r="D3836" s="126"/>
      <c r="E3836" s="126"/>
      <c r="F3836" s="126"/>
      <c r="G3836" s="126"/>
      <c r="H3836" s="126"/>
      <c r="I3836" s="126"/>
      <c r="J3836" s="126"/>
      <c r="K3836" s="126"/>
      <c r="L3836" s="126"/>
    </row>
    <row r="3837" spans="1:12" x14ac:dyDescent="0.3">
      <c r="A3837" s="126"/>
      <c r="B3837" s="126"/>
      <c r="C3837" s="126"/>
      <c r="D3837" s="126"/>
      <c r="E3837" s="126"/>
      <c r="F3837" s="126"/>
      <c r="G3837" s="126"/>
      <c r="H3837" s="126"/>
      <c r="I3837" s="126"/>
      <c r="J3837" s="126"/>
      <c r="K3837" s="126"/>
      <c r="L3837" s="126"/>
    </row>
    <row r="3838" spans="1:12" x14ac:dyDescent="0.3">
      <c r="A3838" s="126"/>
      <c r="B3838" s="126"/>
      <c r="C3838" s="126"/>
      <c r="D3838" s="126"/>
      <c r="E3838" s="126"/>
      <c r="F3838" s="126"/>
      <c r="G3838" s="126"/>
      <c r="H3838" s="126"/>
      <c r="I3838" s="126"/>
      <c r="J3838" s="126"/>
      <c r="K3838" s="126"/>
      <c r="L3838" s="126"/>
    </row>
    <row r="3839" spans="1:12" x14ac:dyDescent="0.3">
      <c r="A3839" s="126"/>
      <c r="B3839" s="126"/>
      <c r="C3839" s="126"/>
      <c r="D3839" s="126"/>
      <c r="E3839" s="126"/>
      <c r="F3839" s="126"/>
      <c r="G3839" s="126"/>
      <c r="H3839" s="126"/>
      <c r="I3839" s="126"/>
      <c r="J3839" s="126"/>
      <c r="K3839" s="126"/>
      <c r="L3839" s="126"/>
    </row>
    <row r="3840" spans="1:12" x14ac:dyDescent="0.3">
      <c r="A3840" s="126"/>
      <c r="B3840" s="126"/>
      <c r="C3840" s="126"/>
      <c r="D3840" s="126"/>
      <c r="E3840" s="126"/>
      <c r="F3840" s="126"/>
      <c r="G3840" s="126"/>
      <c r="H3840" s="126"/>
      <c r="I3840" s="126"/>
      <c r="J3840" s="126"/>
      <c r="K3840" s="126"/>
      <c r="L3840" s="126"/>
    </row>
    <row r="3841" spans="1:12" x14ac:dyDescent="0.3">
      <c r="A3841" s="126"/>
      <c r="B3841" s="126"/>
      <c r="C3841" s="126"/>
      <c r="D3841" s="126"/>
      <c r="E3841" s="126"/>
      <c r="F3841" s="126"/>
      <c r="G3841" s="126"/>
      <c r="H3841" s="126"/>
      <c r="I3841" s="126"/>
      <c r="J3841" s="126"/>
      <c r="K3841" s="126"/>
      <c r="L3841" s="126"/>
    </row>
    <row r="3842" spans="1:12" x14ac:dyDescent="0.3">
      <c r="A3842" s="126"/>
      <c r="B3842" s="126"/>
      <c r="C3842" s="126"/>
      <c r="D3842" s="126"/>
      <c r="E3842" s="126"/>
      <c r="F3842" s="126"/>
      <c r="G3842" s="126"/>
      <c r="H3842" s="126"/>
      <c r="I3842" s="126"/>
      <c r="J3842" s="126"/>
      <c r="K3842" s="126"/>
      <c r="L3842" s="126"/>
    </row>
    <row r="3843" spans="1:12" x14ac:dyDescent="0.3">
      <c r="A3843" s="126"/>
      <c r="B3843" s="126"/>
      <c r="C3843" s="126"/>
      <c r="D3843" s="126"/>
      <c r="E3843" s="126"/>
      <c r="F3843" s="126"/>
      <c r="G3843" s="126"/>
      <c r="H3843" s="126"/>
      <c r="I3843" s="126"/>
      <c r="J3843" s="126"/>
      <c r="K3843" s="126"/>
      <c r="L3843" s="126"/>
    </row>
    <row r="3844" spans="1:12" x14ac:dyDescent="0.3">
      <c r="A3844" s="126"/>
      <c r="B3844" s="126"/>
      <c r="C3844" s="126"/>
      <c r="D3844" s="126"/>
      <c r="E3844" s="126"/>
      <c r="F3844" s="126"/>
      <c r="G3844" s="126"/>
      <c r="H3844" s="126"/>
      <c r="I3844" s="126"/>
      <c r="J3844" s="126"/>
      <c r="K3844" s="126"/>
      <c r="L3844" s="126"/>
    </row>
    <row r="3845" spans="1:12" x14ac:dyDescent="0.3">
      <c r="A3845" s="126"/>
      <c r="B3845" s="126"/>
      <c r="C3845" s="126"/>
      <c r="D3845" s="126"/>
      <c r="E3845" s="126"/>
      <c r="F3845" s="126"/>
      <c r="G3845" s="126"/>
      <c r="H3845" s="126"/>
      <c r="I3845" s="126"/>
      <c r="J3845" s="126"/>
      <c r="K3845" s="126"/>
      <c r="L3845" s="126"/>
    </row>
    <row r="3846" spans="1:12" x14ac:dyDescent="0.3">
      <c r="A3846" s="126"/>
      <c r="B3846" s="126"/>
      <c r="C3846" s="126"/>
      <c r="D3846" s="126"/>
      <c r="E3846" s="126"/>
      <c r="F3846" s="126"/>
      <c r="G3846" s="126"/>
      <c r="H3846" s="126"/>
      <c r="I3846" s="126"/>
      <c r="J3846" s="126"/>
      <c r="K3846" s="126"/>
      <c r="L3846" s="126"/>
    </row>
    <row r="3847" spans="1:12" x14ac:dyDescent="0.3">
      <c r="A3847" s="126"/>
      <c r="B3847" s="126"/>
      <c r="C3847" s="126"/>
      <c r="D3847" s="126"/>
      <c r="E3847" s="126"/>
      <c r="F3847" s="126"/>
      <c r="G3847" s="126"/>
      <c r="H3847" s="126"/>
      <c r="I3847" s="126"/>
      <c r="J3847" s="126"/>
      <c r="K3847" s="126"/>
      <c r="L3847" s="126"/>
    </row>
    <row r="3848" spans="1:12" x14ac:dyDescent="0.3">
      <c r="A3848" s="126"/>
      <c r="B3848" s="126"/>
      <c r="C3848" s="126"/>
      <c r="D3848" s="126"/>
      <c r="E3848" s="126"/>
      <c r="F3848" s="126"/>
      <c r="G3848" s="126"/>
      <c r="H3848" s="126"/>
      <c r="I3848" s="126"/>
      <c r="J3848" s="126"/>
      <c r="K3848" s="126"/>
      <c r="L3848" s="126"/>
    </row>
    <row r="3849" spans="1:12" x14ac:dyDescent="0.3">
      <c r="A3849" s="126"/>
      <c r="B3849" s="126"/>
      <c r="C3849" s="126"/>
      <c r="D3849" s="126"/>
      <c r="E3849" s="126"/>
      <c r="F3849" s="126"/>
      <c r="G3849" s="126"/>
      <c r="H3849" s="126"/>
      <c r="I3849" s="126"/>
      <c r="J3849" s="126"/>
      <c r="K3849" s="126"/>
      <c r="L3849" s="126"/>
    </row>
    <row r="3850" spans="1:12" x14ac:dyDescent="0.3">
      <c r="A3850" s="126"/>
      <c r="B3850" s="126"/>
      <c r="C3850" s="126"/>
      <c r="D3850" s="126"/>
      <c r="E3850" s="126"/>
      <c r="F3850" s="126"/>
      <c r="G3850" s="126"/>
      <c r="H3850" s="126"/>
      <c r="I3850" s="126"/>
      <c r="J3850" s="126"/>
      <c r="K3850" s="126"/>
      <c r="L3850" s="126"/>
    </row>
    <row r="3851" spans="1:12" x14ac:dyDescent="0.3">
      <c r="A3851" s="126"/>
      <c r="B3851" s="126"/>
      <c r="C3851" s="126"/>
      <c r="D3851" s="126"/>
      <c r="E3851" s="126"/>
      <c r="F3851" s="126"/>
      <c r="G3851" s="126"/>
      <c r="H3851" s="126"/>
      <c r="I3851" s="126"/>
      <c r="J3851" s="126"/>
      <c r="K3851" s="126"/>
      <c r="L3851" s="126"/>
    </row>
    <row r="3852" spans="1:12" x14ac:dyDescent="0.3">
      <c r="A3852" s="126"/>
      <c r="B3852" s="126"/>
      <c r="C3852" s="126"/>
      <c r="D3852" s="126"/>
      <c r="E3852" s="126"/>
      <c r="F3852" s="126"/>
      <c r="G3852" s="126"/>
      <c r="H3852" s="126"/>
      <c r="I3852" s="126"/>
      <c r="J3852" s="126"/>
      <c r="K3852" s="126"/>
      <c r="L3852" s="126"/>
    </row>
    <row r="3853" spans="1:12" x14ac:dyDescent="0.3">
      <c r="A3853" s="126"/>
      <c r="B3853" s="126"/>
      <c r="C3853" s="126"/>
      <c r="D3853" s="126"/>
      <c r="E3853" s="126"/>
      <c r="F3853" s="126"/>
      <c r="G3853" s="126"/>
      <c r="H3853" s="126"/>
      <c r="I3853" s="126"/>
      <c r="J3853" s="126"/>
      <c r="K3853" s="126"/>
      <c r="L3853" s="126"/>
    </row>
    <row r="3854" spans="1:12" x14ac:dyDescent="0.3">
      <c r="A3854" s="126"/>
      <c r="B3854" s="126"/>
      <c r="C3854" s="126"/>
      <c r="D3854" s="126"/>
      <c r="E3854" s="126"/>
      <c r="F3854" s="126"/>
      <c r="G3854" s="126"/>
      <c r="H3854" s="126"/>
      <c r="I3854" s="126"/>
      <c r="J3854" s="126"/>
      <c r="K3854" s="126"/>
      <c r="L3854" s="126"/>
    </row>
    <row r="3855" spans="1:12" x14ac:dyDescent="0.3">
      <c r="A3855" s="126"/>
      <c r="B3855" s="126"/>
      <c r="C3855" s="126"/>
      <c r="D3855" s="126"/>
      <c r="E3855" s="126"/>
      <c r="F3855" s="126"/>
      <c r="G3855" s="126"/>
      <c r="H3855" s="126"/>
      <c r="I3855" s="126"/>
      <c r="J3855" s="126"/>
      <c r="K3855" s="126"/>
      <c r="L3855" s="126"/>
    </row>
    <row r="3856" spans="1:12" x14ac:dyDescent="0.3">
      <c r="A3856" s="126"/>
      <c r="B3856" s="126"/>
      <c r="C3856" s="126"/>
      <c r="D3856" s="126"/>
      <c r="E3856" s="126"/>
      <c r="F3856" s="126"/>
      <c r="G3856" s="126"/>
      <c r="H3856" s="126"/>
      <c r="I3856" s="126"/>
      <c r="J3856" s="126"/>
      <c r="K3856" s="126"/>
      <c r="L3856" s="126"/>
    </row>
    <row r="3857" spans="1:12" x14ac:dyDescent="0.3">
      <c r="A3857" s="126"/>
      <c r="B3857" s="126"/>
      <c r="C3857" s="126"/>
      <c r="D3857" s="126"/>
      <c r="E3857" s="126"/>
      <c r="F3857" s="126"/>
      <c r="G3857" s="126"/>
      <c r="H3857" s="126"/>
      <c r="I3857" s="126"/>
      <c r="J3857" s="126"/>
      <c r="K3857" s="126"/>
      <c r="L3857" s="126"/>
    </row>
    <row r="3858" spans="1:12" x14ac:dyDescent="0.3">
      <c r="A3858" s="126"/>
      <c r="B3858" s="126"/>
      <c r="C3858" s="126"/>
      <c r="D3858" s="126"/>
      <c r="E3858" s="126"/>
      <c r="F3858" s="126"/>
      <c r="G3858" s="126"/>
      <c r="H3858" s="126"/>
      <c r="I3858" s="126"/>
      <c r="J3858" s="126"/>
      <c r="K3858" s="126"/>
      <c r="L3858" s="126"/>
    </row>
    <row r="3859" spans="1:12" x14ac:dyDescent="0.3">
      <c r="A3859" s="126"/>
      <c r="B3859" s="126"/>
      <c r="C3859" s="126"/>
      <c r="D3859" s="126"/>
      <c r="E3859" s="126"/>
      <c r="F3859" s="126"/>
      <c r="G3859" s="126"/>
      <c r="H3859" s="126"/>
      <c r="I3859" s="126"/>
      <c r="J3859" s="126"/>
      <c r="K3859" s="126"/>
      <c r="L3859" s="126"/>
    </row>
    <row r="3860" spans="1:12" x14ac:dyDescent="0.3">
      <c r="A3860" s="126"/>
      <c r="B3860" s="126"/>
      <c r="C3860" s="126"/>
      <c r="D3860" s="126"/>
      <c r="E3860" s="126"/>
      <c r="F3860" s="126"/>
      <c r="G3860" s="126"/>
      <c r="H3860" s="126"/>
      <c r="I3860" s="126"/>
      <c r="J3860" s="126"/>
      <c r="K3860" s="126"/>
      <c r="L3860" s="126"/>
    </row>
    <row r="3861" spans="1:12" x14ac:dyDescent="0.3">
      <c r="A3861" s="126"/>
      <c r="B3861" s="126"/>
      <c r="C3861" s="126"/>
      <c r="D3861" s="126"/>
      <c r="E3861" s="126"/>
      <c r="F3861" s="126"/>
      <c r="G3861" s="126"/>
      <c r="H3861" s="126"/>
      <c r="I3861" s="126"/>
      <c r="J3861" s="126"/>
      <c r="K3861" s="126"/>
      <c r="L3861" s="126"/>
    </row>
    <row r="3862" spans="1:12" x14ac:dyDescent="0.3">
      <c r="A3862" s="126"/>
      <c r="B3862" s="126"/>
      <c r="C3862" s="126"/>
      <c r="D3862" s="126"/>
      <c r="E3862" s="126"/>
      <c r="F3862" s="126"/>
      <c r="G3862" s="126"/>
      <c r="H3862" s="126"/>
      <c r="I3862" s="126"/>
      <c r="J3862" s="126"/>
      <c r="K3862" s="126"/>
      <c r="L3862" s="126"/>
    </row>
    <row r="3863" spans="1:12" x14ac:dyDescent="0.3">
      <c r="A3863" s="126"/>
      <c r="B3863" s="126"/>
      <c r="C3863" s="126"/>
      <c r="D3863" s="126"/>
      <c r="E3863" s="126"/>
      <c r="F3863" s="126"/>
      <c r="G3863" s="126"/>
      <c r="H3863" s="126"/>
      <c r="I3863" s="126"/>
      <c r="J3863" s="126"/>
      <c r="K3863" s="126"/>
      <c r="L3863" s="126"/>
    </row>
    <row r="3864" spans="1:12" x14ac:dyDescent="0.3">
      <c r="A3864" s="126"/>
      <c r="B3864" s="126"/>
      <c r="C3864" s="126"/>
      <c r="D3864" s="126"/>
      <c r="E3864" s="126"/>
      <c r="F3864" s="126"/>
      <c r="G3864" s="126"/>
      <c r="H3864" s="126"/>
      <c r="I3864" s="126"/>
      <c r="J3864" s="126"/>
      <c r="K3864" s="126"/>
      <c r="L3864" s="126"/>
    </row>
    <row r="3865" spans="1:12" x14ac:dyDescent="0.3">
      <c r="A3865" s="126"/>
      <c r="B3865" s="126"/>
      <c r="C3865" s="126"/>
      <c r="D3865" s="126"/>
      <c r="E3865" s="126"/>
      <c r="F3865" s="126"/>
      <c r="G3865" s="126"/>
      <c r="H3865" s="126"/>
      <c r="I3865" s="126"/>
      <c r="J3865" s="126"/>
      <c r="K3865" s="126"/>
      <c r="L3865" s="126"/>
    </row>
    <row r="3866" spans="1:12" x14ac:dyDescent="0.3">
      <c r="A3866" s="126"/>
      <c r="B3866" s="126"/>
      <c r="C3866" s="126"/>
      <c r="D3866" s="126"/>
      <c r="E3866" s="126"/>
      <c r="F3866" s="126"/>
      <c r="G3866" s="126"/>
      <c r="H3866" s="126"/>
      <c r="I3866" s="126"/>
      <c r="J3866" s="126"/>
      <c r="K3866" s="126"/>
      <c r="L3866" s="126"/>
    </row>
    <row r="3867" spans="1:12" x14ac:dyDescent="0.3">
      <c r="A3867" s="126"/>
      <c r="B3867" s="126"/>
      <c r="C3867" s="126"/>
      <c r="D3867" s="126"/>
      <c r="E3867" s="126"/>
      <c r="F3867" s="126"/>
      <c r="G3867" s="126"/>
      <c r="H3867" s="126"/>
      <c r="I3867" s="126"/>
      <c r="J3867" s="126"/>
      <c r="K3867" s="126"/>
      <c r="L3867" s="126"/>
    </row>
    <row r="3868" spans="1:12" x14ac:dyDescent="0.3">
      <c r="A3868" s="126"/>
      <c r="B3868" s="126"/>
      <c r="C3868" s="126"/>
      <c r="D3868" s="126"/>
      <c r="E3868" s="126"/>
      <c r="F3868" s="126"/>
      <c r="G3868" s="126"/>
      <c r="H3868" s="126"/>
      <c r="I3868" s="126"/>
      <c r="J3868" s="126"/>
      <c r="K3868" s="126"/>
      <c r="L3868" s="126"/>
    </row>
    <row r="3869" spans="1:12" x14ac:dyDescent="0.3">
      <c r="A3869" s="126"/>
      <c r="B3869" s="126"/>
      <c r="C3869" s="126"/>
      <c r="D3869" s="126"/>
      <c r="E3869" s="126"/>
      <c r="F3869" s="126"/>
      <c r="G3869" s="126"/>
      <c r="H3869" s="126"/>
      <c r="I3869" s="126"/>
      <c r="J3869" s="126"/>
      <c r="K3869" s="126"/>
      <c r="L3869" s="126"/>
    </row>
    <row r="3870" spans="1:12" x14ac:dyDescent="0.3">
      <c r="A3870" s="126"/>
      <c r="B3870" s="126"/>
      <c r="C3870" s="126"/>
      <c r="D3870" s="126"/>
      <c r="E3870" s="126"/>
      <c r="F3870" s="126"/>
      <c r="G3870" s="126"/>
      <c r="H3870" s="126"/>
      <c r="I3870" s="126"/>
      <c r="J3870" s="126"/>
      <c r="K3870" s="126"/>
      <c r="L3870" s="126"/>
    </row>
    <row r="3871" spans="1:12" x14ac:dyDescent="0.3">
      <c r="A3871" s="126"/>
      <c r="B3871" s="126"/>
      <c r="C3871" s="126"/>
      <c r="D3871" s="126"/>
      <c r="E3871" s="126"/>
      <c r="F3871" s="126"/>
      <c r="G3871" s="126"/>
      <c r="H3871" s="126"/>
      <c r="I3871" s="126"/>
      <c r="J3871" s="126"/>
      <c r="K3871" s="126"/>
      <c r="L3871" s="126"/>
    </row>
    <row r="3872" spans="1:12" x14ac:dyDescent="0.3">
      <c r="A3872" s="126"/>
      <c r="B3872" s="126"/>
      <c r="C3872" s="126"/>
      <c r="D3872" s="126"/>
      <c r="E3872" s="126"/>
      <c r="F3872" s="126"/>
      <c r="G3872" s="126"/>
      <c r="H3872" s="126"/>
      <c r="I3872" s="126"/>
      <c r="J3872" s="126"/>
      <c r="K3872" s="126"/>
      <c r="L3872" s="126"/>
    </row>
    <row r="3873" spans="1:12" x14ac:dyDescent="0.3">
      <c r="A3873" s="126"/>
      <c r="B3873" s="126"/>
      <c r="C3873" s="126"/>
      <c r="D3873" s="126"/>
      <c r="E3873" s="126"/>
      <c r="F3873" s="126"/>
      <c r="G3873" s="126"/>
      <c r="H3873" s="126"/>
      <c r="I3873" s="126"/>
      <c r="J3873" s="126"/>
      <c r="K3873" s="126"/>
      <c r="L3873" s="126"/>
    </row>
    <row r="3874" spans="1:12" x14ac:dyDescent="0.3">
      <c r="A3874" s="126"/>
      <c r="B3874" s="126"/>
      <c r="C3874" s="126"/>
      <c r="D3874" s="126"/>
      <c r="E3874" s="126"/>
      <c r="F3874" s="126"/>
      <c r="G3874" s="126"/>
      <c r="H3874" s="126"/>
      <c r="I3874" s="126"/>
      <c r="J3874" s="126"/>
      <c r="K3874" s="126"/>
      <c r="L3874" s="126"/>
    </row>
    <row r="3875" spans="1:12" x14ac:dyDescent="0.3">
      <c r="A3875" s="126"/>
      <c r="B3875" s="126"/>
      <c r="C3875" s="126"/>
      <c r="D3875" s="126"/>
      <c r="E3875" s="126"/>
      <c r="F3875" s="126"/>
      <c r="G3875" s="126"/>
      <c r="H3875" s="126"/>
      <c r="I3875" s="126"/>
      <c r="J3875" s="126"/>
      <c r="K3875" s="126"/>
      <c r="L3875" s="126"/>
    </row>
    <row r="3876" spans="1:12" x14ac:dyDescent="0.3">
      <c r="A3876" s="126"/>
      <c r="B3876" s="126"/>
      <c r="C3876" s="126"/>
      <c r="D3876" s="126"/>
      <c r="E3876" s="126"/>
      <c r="F3876" s="126"/>
      <c r="G3876" s="126"/>
      <c r="H3876" s="126"/>
      <c r="I3876" s="126"/>
      <c r="J3876" s="126"/>
      <c r="K3876" s="126"/>
      <c r="L3876" s="126"/>
    </row>
    <row r="3877" spans="1:12" x14ac:dyDescent="0.3">
      <c r="A3877" s="126"/>
      <c r="B3877" s="126"/>
      <c r="C3877" s="126"/>
      <c r="D3877" s="126"/>
      <c r="E3877" s="126"/>
      <c r="F3877" s="126"/>
      <c r="G3877" s="126"/>
      <c r="H3877" s="126"/>
      <c r="I3877" s="126"/>
      <c r="J3877" s="126"/>
      <c r="K3877" s="126"/>
      <c r="L3877" s="126"/>
    </row>
    <row r="3878" spans="1:12" x14ac:dyDescent="0.3">
      <c r="A3878" s="126"/>
      <c r="B3878" s="126"/>
      <c r="C3878" s="126"/>
      <c r="D3878" s="126"/>
      <c r="E3878" s="126"/>
      <c r="F3878" s="126"/>
      <c r="G3878" s="126"/>
      <c r="H3878" s="126"/>
      <c r="I3878" s="126"/>
      <c r="J3878" s="126"/>
      <c r="K3878" s="126"/>
      <c r="L3878" s="126"/>
    </row>
    <row r="3879" spans="1:12" x14ac:dyDescent="0.3">
      <c r="A3879" s="126"/>
      <c r="B3879" s="126"/>
      <c r="C3879" s="126"/>
      <c r="D3879" s="126"/>
      <c r="E3879" s="126"/>
      <c r="F3879" s="126"/>
      <c r="G3879" s="126"/>
      <c r="H3879" s="126"/>
      <c r="I3879" s="126"/>
      <c r="J3879" s="126"/>
      <c r="K3879" s="126"/>
      <c r="L3879" s="126"/>
    </row>
    <row r="3880" spans="1:12" x14ac:dyDescent="0.3">
      <c r="A3880" s="126"/>
      <c r="B3880" s="126"/>
      <c r="C3880" s="126"/>
      <c r="D3880" s="126"/>
      <c r="E3880" s="126"/>
      <c r="F3880" s="126"/>
      <c r="G3880" s="126"/>
      <c r="H3880" s="126"/>
      <c r="I3880" s="126"/>
      <c r="J3880" s="126"/>
      <c r="K3880" s="126"/>
      <c r="L3880" s="126"/>
    </row>
    <row r="3881" spans="1:12" x14ac:dyDescent="0.3">
      <c r="A3881" s="126"/>
      <c r="B3881" s="126"/>
      <c r="C3881" s="126"/>
      <c r="D3881" s="126"/>
      <c r="E3881" s="126"/>
      <c r="F3881" s="126"/>
      <c r="G3881" s="126"/>
      <c r="H3881" s="126"/>
      <c r="I3881" s="126"/>
      <c r="J3881" s="126"/>
      <c r="K3881" s="126"/>
      <c r="L3881" s="126"/>
    </row>
    <row r="3882" spans="1:12" x14ac:dyDescent="0.3">
      <c r="A3882" s="126"/>
      <c r="B3882" s="126"/>
      <c r="C3882" s="126"/>
      <c r="D3882" s="126"/>
      <c r="E3882" s="126"/>
      <c r="F3882" s="126"/>
      <c r="G3882" s="126"/>
      <c r="H3882" s="126"/>
      <c r="I3882" s="126"/>
      <c r="J3882" s="126"/>
      <c r="K3882" s="126"/>
      <c r="L3882" s="126"/>
    </row>
    <row r="3883" spans="1:12" x14ac:dyDescent="0.3">
      <c r="A3883" s="126"/>
      <c r="B3883" s="126"/>
      <c r="C3883" s="126"/>
      <c r="D3883" s="126"/>
      <c r="E3883" s="126"/>
      <c r="F3883" s="126"/>
      <c r="G3883" s="126"/>
      <c r="H3883" s="126"/>
      <c r="I3883" s="126"/>
      <c r="J3883" s="126"/>
      <c r="K3883" s="126"/>
      <c r="L3883" s="126"/>
    </row>
    <row r="3884" spans="1:12" x14ac:dyDescent="0.3">
      <c r="A3884" s="126"/>
      <c r="B3884" s="126"/>
      <c r="C3884" s="126"/>
      <c r="D3884" s="126"/>
      <c r="E3884" s="126"/>
      <c r="F3884" s="126"/>
      <c r="G3884" s="126"/>
      <c r="H3884" s="126"/>
      <c r="I3884" s="126"/>
      <c r="J3884" s="126"/>
      <c r="K3884" s="126"/>
      <c r="L3884" s="126"/>
    </row>
    <row r="3885" spans="1:12" x14ac:dyDescent="0.3">
      <c r="A3885" s="126"/>
      <c r="B3885" s="126"/>
      <c r="C3885" s="126"/>
      <c r="D3885" s="126"/>
      <c r="E3885" s="126"/>
      <c r="F3885" s="126"/>
      <c r="G3885" s="126"/>
      <c r="H3885" s="126"/>
      <c r="I3885" s="126"/>
      <c r="J3885" s="126"/>
      <c r="K3885" s="126"/>
      <c r="L3885" s="126"/>
    </row>
    <row r="3886" spans="1:12" x14ac:dyDescent="0.3">
      <c r="A3886" s="126"/>
      <c r="B3886" s="126"/>
      <c r="C3886" s="126"/>
      <c r="D3886" s="126"/>
      <c r="E3886" s="126"/>
      <c r="F3886" s="126"/>
      <c r="G3886" s="126"/>
      <c r="H3886" s="126"/>
      <c r="I3886" s="126"/>
      <c r="J3886" s="126"/>
      <c r="K3886" s="126"/>
      <c r="L3886" s="126"/>
    </row>
    <row r="3887" spans="1:12" x14ac:dyDescent="0.3">
      <c r="A3887" s="126"/>
      <c r="B3887" s="126"/>
      <c r="C3887" s="126"/>
      <c r="D3887" s="126"/>
      <c r="E3887" s="126"/>
      <c r="F3887" s="126"/>
      <c r="G3887" s="126"/>
      <c r="H3887" s="126"/>
      <c r="I3887" s="126"/>
      <c r="J3887" s="126"/>
      <c r="K3887" s="126"/>
      <c r="L3887" s="126"/>
    </row>
    <row r="3888" spans="1:12" x14ac:dyDescent="0.3">
      <c r="A3888" s="126"/>
      <c r="B3888" s="126"/>
      <c r="C3888" s="126"/>
      <c r="D3888" s="126"/>
      <c r="E3888" s="126"/>
      <c r="F3888" s="126"/>
      <c r="G3888" s="126"/>
      <c r="H3888" s="126"/>
      <c r="I3888" s="126"/>
      <c r="J3888" s="126"/>
      <c r="K3888" s="126"/>
      <c r="L3888" s="126"/>
    </row>
    <row r="3889" spans="1:12" x14ac:dyDescent="0.3">
      <c r="A3889" s="126"/>
      <c r="B3889" s="126"/>
      <c r="C3889" s="126"/>
      <c r="D3889" s="126"/>
      <c r="E3889" s="126"/>
      <c r="F3889" s="126"/>
      <c r="G3889" s="126"/>
      <c r="H3889" s="126"/>
      <c r="I3889" s="126"/>
      <c r="J3889" s="126"/>
      <c r="K3889" s="126"/>
      <c r="L3889" s="126"/>
    </row>
    <row r="3890" spans="1:12" x14ac:dyDescent="0.3">
      <c r="A3890" s="126"/>
      <c r="B3890" s="126"/>
      <c r="C3890" s="126"/>
      <c r="D3890" s="126"/>
      <c r="E3890" s="126"/>
      <c r="F3890" s="126"/>
      <c r="G3890" s="126"/>
      <c r="H3890" s="126"/>
      <c r="I3890" s="126"/>
      <c r="J3890" s="126"/>
      <c r="K3890" s="126"/>
      <c r="L3890" s="126"/>
    </row>
    <row r="3891" spans="1:12" x14ac:dyDescent="0.3">
      <c r="A3891" s="126"/>
      <c r="B3891" s="126"/>
      <c r="C3891" s="126"/>
      <c r="D3891" s="126"/>
      <c r="E3891" s="126"/>
      <c r="F3891" s="126"/>
      <c r="G3891" s="126"/>
      <c r="H3891" s="126"/>
      <c r="I3891" s="126"/>
      <c r="J3891" s="126"/>
      <c r="K3891" s="126"/>
      <c r="L3891" s="126"/>
    </row>
    <row r="3892" spans="1:12" x14ac:dyDescent="0.3">
      <c r="A3892" s="126"/>
      <c r="B3892" s="126"/>
      <c r="C3892" s="126"/>
      <c r="D3892" s="126"/>
      <c r="E3892" s="126"/>
      <c r="F3892" s="126"/>
      <c r="G3892" s="126"/>
      <c r="H3892" s="126"/>
      <c r="I3892" s="126"/>
      <c r="J3892" s="126"/>
      <c r="K3892" s="126"/>
      <c r="L3892" s="126"/>
    </row>
    <row r="3893" spans="1:12" x14ac:dyDescent="0.3">
      <c r="A3893" s="126"/>
      <c r="B3893" s="126"/>
      <c r="C3893" s="126"/>
      <c r="D3893" s="126"/>
      <c r="E3893" s="126"/>
      <c r="F3893" s="126"/>
      <c r="G3893" s="126"/>
      <c r="H3893" s="126"/>
      <c r="I3893" s="126"/>
      <c r="J3893" s="126"/>
      <c r="K3893" s="126"/>
      <c r="L3893" s="126"/>
    </row>
    <row r="3894" spans="1:12" x14ac:dyDescent="0.3">
      <c r="A3894" s="126"/>
      <c r="B3894" s="126"/>
      <c r="C3894" s="126"/>
      <c r="D3894" s="126"/>
      <c r="E3894" s="126"/>
      <c r="F3894" s="126"/>
      <c r="G3894" s="126"/>
      <c r="H3894" s="126"/>
      <c r="I3894" s="126"/>
      <c r="J3894" s="126"/>
      <c r="K3894" s="126"/>
      <c r="L3894" s="126"/>
    </row>
    <row r="3895" spans="1:12" x14ac:dyDescent="0.3">
      <c r="A3895" s="126"/>
      <c r="B3895" s="126"/>
      <c r="C3895" s="126"/>
      <c r="D3895" s="126"/>
      <c r="E3895" s="126"/>
      <c r="F3895" s="126"/>
      <c r="G3895" s="126"/>
      <c r="H3895" s="126"/>
      <c r="I3895" s="126"/>
      <c r="J3895" s="126"/>
      <c r="K3895" s="126"/>
      <c r="L3895" s="126"/>
    </row>
    <row r="3896" spans="1:12" x14ac:dyDescent="0.3">
      <c r="A3896" s="126"/>
      <c r="B3896" s="126"/>
      <c r="C3896" s="126"/>
      <c r="D3896" s="126"/>
      <c r="E3896" s="126"/>
      <c r="F3896" s="126"/>
      <c r="G3896" s="126"/>
      <c r="H3896" s="126"/>
      <c r="I3896" s="126"/>
      <c r="J3896" s="126"/>
      <c r="K3896" s="126"/>
      <c r="L3896" s="126"/>
    </row>
    <row r="3897" spans="1:12" x14ac:dyDescent="0.3">
      <c r="A3897" s="126"/>
      <c r="B3897" s="126"/>
      <c r="C3897" s="126"/>
      <c r="D3897" s="126"/>
      <c r="E3897" s="126"/>
      <c r="F3897" s="126"/>
      <c r="G3897" s="126"/>
      <c r="H3897" s="126"/>
      <c r="I3897" s="126"/>
      <c r="J3897" s="126"/>
      <c r="K3897" s="126"/>
      <c r="L3897" s="126"/>
    </row>
    <row r="3898" spans="1:12" x14ac:dyDescent="0.3">
      <c r="A3898" s="126"/>
      <c r="B3898" s="126"/>
      <c r="C3898" s="126"/>
      <c r="D3898" s="126"/>
      <c r="E3898" s="126"/>
      <c r="F3898" s="126"/>
      <c r="G3898" s="126"/>
      <c r="H3898" s="126"/>
      <c r="I3898" s="126"/>
      <c r="J3898" s="126"/>
      <c r="K3898" s="126"/>
      <c r="L3898" s="126"/>
    </row>
    <row r="3899" spans="1:12" x14ac:dyDescent="0.3">
      <c r="A3899" s="126"/>
      <c r="B3899" s="126"/>
      <c r="C3899" s="126"/>
      <c r="D3899" s="126"/>
      <c r="E3899" s="126"/>
      <c r="F3899" s="126"/>
      <c r="G3899" s="126"/>
      <c r="H3899" s="126"/>
      <c r="I3899" s="126"/>
      <c r="J3899" s="126"/>
      <c r="K3899" s="126"/>
      <c r="L3899" s="126"/>
    </row>
    <row r="3900" spans="1:12" x14ac:dyDescent="0.3">
      <c r="A3900" s="126"/>
      <c r="B3900" s="126"/>
      <c r="C3900" s="126"/>
      <c r="D3900" s="126"/>
      <c r="E3900" s="126"/>
      <c r="F3900" s="126"/>
      <c r="G3900" s="126"/>
      <c r="H3900" s="126"/>
      <c r="I3900" s="126"/>
      <c r="J3900" s="126"/>
      <c r="K3900" s="126"/>
      <c r="L3900" s="126"/>
    </row>
    <row r="3901" spans="1:12" x14ac:dyDescent="0.3">
      <c r="A3901" s="126"/>
      <c r="B3901" s="126"/>
      <c r="C3901" s="126"/>
      <c r="D3901" s="126"/>
      <c r="E3901" s="126"/>
      <c r="F3901" s="126"/>
      <c r="G3901" s="126"/>
      <c r="H3901" s="126"/>
      <c r="I3901" s="126"/>
      <c r="J3901" s="126"/>
      <c r="K3901" s="126"/>
      <c r="L3901" s="126"/>
    </row>
    <row r="3902" spans="1:12" x14ac:dyDescent="0.3">
      <c r="A3902" s="126"/>
      <c r="B3902" s="126"/>
      <c r="C3902" s="126"/>
      <c r="D3902" s="126"/>
      <c r="E3902" s="126"/>
      <c r="F3902" s="126"/>
      <c r="G3902" s="126"/>
      <c r="H3902" s="126"/>
      <c r="I3902" s="126"/>
      <c r="J3902" s="126"/>
      <c r="K3902" s="126"/>
      <c r="L3902" s="126"/>
    </row>
    <row r="3903" spans="1:12" x14ac:dyDescent="0.3">
      <c r="A3903" s="126"/>
      <c r="B3903" s="126"/>
      <c r="C3903" s="126"/>
      <c r="D3903" s="126"/>
      <c r="E3903" s="126"/>
      <c r="F3903" s="126"/>
      <c r="G3903" s="126"/>
      <c r="H3903" s="126"/>
      <c r="I3903" s="126"/>
      <c r="J3903" s="126"/>
      <c r="K3903" s="126"/>
      <c r="L3903" s="126"/>
    </row>
    <row r="3904" spans="1:12" x14ac:dyDescent="0.3">
      <c r="A3904" s="126"/>
      <c r="B3904" s="126"/>
      <c r="C3904" s="126"/>
      <c r="D3904" s="126"/>
      <c r="E3904" s="126"/>
      <c r="F3904" s="126"/>
      <c r="G3904" s="126"/>
      <c r="H3904" s="126"/>
      <c r="I3904" s="126"/>
      <c r="J3904" s="126"/>
      <c r="K3904" s="126"/>
      <c r="L3904" s="126"/>
    </row>
    <row r="3905" spans="1:12" x14ac:dyDescent="0.3">
      <c r="A3905" s="126"/>
      <c r="B3905" s="126"/>
      <c r="C3905" s="126"/>
      <c r="D3905" s="126"/>
      <c r="E3905" s="126"/>
      <c r="F3905" s="126"/>
      <c r="G3905" s="126"/>
      <c r="H3905" s="126"/>
      <c r="I3905" s="126"/>
      <c r="J3905" s="126"/>
      <c r="K3905" s="126"/>
      <c r="L3905" s="126"/>
    </row>
    <row r="3906" spans="1:12" x14ac:dyDescent="0.3">
      <c r="A3906" s="126"/>
      <c r="B3906" s="126"/>
      <c r="C3906" s="126"/>
      <c r="D3906" s="126"/>
      <c r="E3906" s="126"/>
      <c r="F3906" s="126"/>
      <c r="G3906" s="126"/>
      <c r="H3906" s="126"/>
      <c r="I3906" s="126"/>
      <c r="J3906" s="126"/>
      <c r="K3906" s="126"/>
      <c r="L3906" s="126"/>
    </row>
    <row r="3907" spans="1:12" x14ac:dyDescent="0.3">
      <c r="A3907" s="126"/>
      <c r="B3907" s="126"/>
      <c r="C3907" s="126"/>
      <c r="D3907" s="126"/>
      <c r="E3907" s="126"/>
      <c r="F3907" s="126"/>
      <c r="G3907" s="126"/>
      <c r="H3907" s="126"/>
      <c r="I3907" s="126"/>
      <c r="J3907" s="126"/>
      <c r="K3907" s="126"/>
      <c r="L3907" s="126"/>
    </row>
    <row r="3908" spans="1:12" x14ac:dyDescent="0.3">
      <c r="A3908" s="126"/>
      <c r="B3908" s="126"/>
      <c r="C3908" s="126"/>
      <c r="D3908" s="126"/>
      <c r="E3908" s="126"/>
      <c r="F3908" s="126"/>
      <c r="G3908" s="126"/>
      <c r="H3908" s="126"/>
      <c r="I3908" s="126"/>
      <c r="J3908" s="126"/>
      <c r="K3908" s="126"/>
      <c r="L3908" s="126"/>
    </row>
    <row r="3909" spans="1:12" x14ac:dyDescent="0.3">
      <c r="A3909" s="126"/>
      <c r="B3909" s="126"/>
      <c r="C3909" s="126"/>
      <c r="D3909" s="126"/>
      <c r="E3909" s="126"/>
      <c r="F3909" s="126"/>
      <c r="G3909" s="126"/>
      <c r="H3909" s="126"/>
      <c r="I3909" s="126"/>
      <c r="J3909" s="126"/>
      <c r="K3909" s="126"/>
      <c r="L3909" s="126"/>
    </row>
    <row r="3910" spans="1:12" x14ac:dyDescent="0.3">
      <c r="A3910" s="126"/>
      <c r="B3910" s="126"/>
      <c r="C3910" s="126"/>
      <c r="D3910" s="126"/>
      <c r="E3910" s="126"/>
      <c r="F3910" s="126"/>
      <c r="G3910" s="126"/>
      <c r="H3910" s="126"/>
      <c r="I3910" s="126"/>
      <c r="J3910" s="126"/>
      <c r="K3910" s="126"/>
      <c r="L3910" s="126"/>
    </row>
    <row r="3911" spans="1:12" x14ac:dyDescent="0.3">
      <c r="A3911" s="126"/>
      <c r="B3911" s="126"/>
      <c r="C3911" s="126"/>
      <c r="D3911" s="126"/>
      <c r="E3911" s="126"/>
      <c r="F3911" s="126"/>
      <c r="G3911" s="126"/>
      <c r="H3911" s="126"/>
      <c r="I3911" s="126"/>
      <c r="J3911" s="126"/>
      <c r="K3911" s="126"/>
      <c r="L3911" s="126"/>
    </row>
    <row r="3912" spans="1:12" x14ac:dyDescent="0.3">
      <c r="A3912" s="126"/>
      <c r="B3912" s="126"/>
      <c r="C3912" s="126"/>
      <c r="D3912" s="126"/>
      <c r="E3912" s="126"/>
      <c r="F3912" s="126"/>
      <c r="G3912" s="126"/>
      <c r="H3912" s="126"/>
      <c r="I3912" s="126"/>
      <c r="J3912" s="126"/>
      <c r="K3912" s="126"/>
      <c r="L3912" s="126"/>
    </row>
    <row r="3913" spans="1:12" x14ac:dyDescent="0.3">
      <c r="A3913" s="126"/>
      <c r="B3913" s="126"/>
      <c r="C3913" s="126"/>
      <c r="D3913" s="126"/>
      <c r="E3913" s="126"/>
      <c r="F3913" s="126"/>
      <c r="G3913" s="126"/>
      <c r="H3913" s="126"/>
      <c r="I3913" s="126"/>
      <c r="J3913" s="126"/>
      <c r="K3913" s="126"/>
      <c r="L3913" s="126"/>
    </row>
    <row r="3914" spans="1:12" x14ac:dyDescent="0.3">
      <c r="A3914" s="126"/>
      <c r="B3914" s="126"/>
      <c r="C3914" s="126"/>
      <c r="D3914" s="126"/>
      <c r="E3914" s="126"/>
      <c r="F3914" s="126"/>
      <c r="G3914" s="126"/>
      <c r="H3914" s="126"/>
      <c r="I3914" s="126"/>
      <c r="J3914" s="126"/>
      <c r="K3914" s="126"/>
      <c r="L3914" s="126"/>
    </row>
    <row r="3915" spans="1:12" x14ac:dyDescent="0.3">
      <c r="A3915" s="126"/>
      <c r="B3915" s="126"/>
      <c r="C3915" s="126"/>
      <c r="D3915" s="126"/>
      <c r="E3915" s="126"/>
      <c r="F3915" s="126"/>
      <c r="G3915" s="126"/>
      <c r="H3915" s="126"/>
      <c r="I3915" s="126"/>
      <c r="J3915" s="126"/>
      <c r="K3915" s="126"/>
      <c r="L3915" s="126"/>
    </row>
    <row r="3916" spans="1:12" x14ac:dyDescent="0.3">
      <c r="A3916" s="126"/>
      <c r="B3916" s="126"/>
      <c r="C3916" s="126"/>
      <c r="D3916" s="126"/>
      <c r="E3916" s="126"/>
      <c r="F3916" s="126"/>
      <c r="G3916" s="126"/>
      <c r="H3916" s="126"/>
      <c r="I3916" s="126"/>
      <c r="J3916" s="126"/>
      <c r="K3916" s="126"/>
      <c r="L3916" s="126"/>
    </row>
    <row r="3917" spans="1:12" x14ac:dyDescent="0.3">
      <c r="A3917" s="126"/>
      <c r="B3917" s="126"/>
      <c r="C3917" s="126"/>
      <c r="D3917" s="126"/>
      <c r="E3917" s="126"/>
      <c r="F3917" s="126"/>
      <c r="G3917" s="126"/>
      <c r="H3917" s="126"/>
      <c r="I3917" s="126"/>
      <c r="J3917" s="126"/>
      <c r="K3917" s="126"/>
      <c r="L3917" s="126"/>
    </row>
    <row r="3918" spans="1:12" x14ac:dyDescent="0.3">
      <c r="A3918" s="126"/>
      <c r="B3918" s="126"/>
      <c r="C3918" s="126"/>
      <c r="D3918" s="126"/>
      <c r="E3918" s="126"/>
      <c r="F3918" s="126"/>
      <c r="G3918" s="126"/>
      <c r="H3918" s="126"/>
      <c r="I3918" s="126"/>
      <c r="J3918" s="126"/>
      <c r="K3918" s="126"/>
      <c r="L3918" s="126"/>
    </row>
    <row r="3919" spans="1:12" x14ac:dyDescent="0.3">
      <c r="A3919" s="126"/>
      <c r="B3919" s="126"/>
      <c r="C3919" s="126"/>
      <c r="D3919" s="126"/>
      <c r="E3919" s="126"/>
      <c r="F3919" s="126"/>
      <c r="G3919" s="126"/>
      <c r="H3919" s="126"/>
      <c r="I3919" s="126"/>
      <c r="J3919" s="126"/>
      <c r="K3919" s="126"/>
      <c r="L3919" s="126"/>
    </row>
    <row r="3920" spans="1:12" x14ac:dyDescent="0.3">
      <c r="A3920" s="126"/>
      <c r="B3920" s="126"/>
      <c r="C3920" s="126"/>
      <c r="D3920" s="126"/>
      <c r="E3920" s="126"/>
      <c r="F3920" s="126"/>
      <c r="G3920" s="126"/>
      <c r="H3920" s="126"/>
      <c r="I3920" s="126"/>
      <c r="J3920" s="126"/>
      <c r="K3920" s="126"/>
      <c r="L3920" s="126"/>
    </row>
    <row r="3921" spans="1:12" x14ac:dyDescent="0.3">
      <c r="A3921" s="126"/>
      <c r="B3921" s="126"/>
      <c r="C3921" s="126"/>
      <c r="D3921" s="126"/>
      <c r="E3921" s="126"/>
      <c r="F3921" s="126"/>
      <c r="G3921" s="126"/>
      <c r="H3921" s="126"/>
      <c r="I3921" s="126"/>
      <c r="J3921" s="126"/>
      <c r="K3921" s="126"/>
      <c r="L3921" s="126"/>
    </row>
    <row r="3922" spans="1:12" x14ac:dyDescent="0.3">
      <c r="A3922" s="126"/>
      <c r="B3922" s="126"/>
      <c r="C3922" s="126"/>
      <c r="D3922" s="126"/>
      <c r="E3922" s="126"/>
      <c r="F3922" s="126"/>
      <c r="G3922" s="126"/>
      <c r="H3922" s="126"/>
      <c r="I3922" s="126"/>
      <c r="J3922" s="126"/>
      <c r="K3922" s="126"/>
      <c r="L3922" s="126"/>
    </row>
    <row r="3923" spans="1:12" x14ac:dyDescent="0.3">
      <c r="A3923" s="126"/>
      <c r="B3923" s="126"/>
      <c r="C3923" s="126"/>
      <c r="D3923" s="126"/>
      <c r="E3923" s="126"/>
      <c r="F3923" s="126"/>
      <c r="G3923" s="126"/>
      <c r="H3923" s="126"/>
      <c r="I3923" s="126"/>
      <c r="J3923" s="126"/>
      <c r="K3923" s="126"/>
      <c r="L3923" s="126"/>
    </row>
    <row r="3924" spans="1:12" x14ac:dyDescent="0.3">
      <c r="A3924" s="126"/>
      <c r="B3924" s="126"/>
      <c r="C3924" s="126"/>
      <c r="D3924" s="126"/>
      <c r="E3924" s="126"/>
      <c r="F3924" s="126"/>
      <c r="G3924" s="126"/>
      <c r="H3924" s="126"/>
      <c r="I3924" s="126"/>
      <c r="J3924" s="126"/>
      <c r="K3924" s="126"/>
      <c r="L3924" s="126"/>
    </row>
    <row r="3925" spans="1:12" x14ac:dyDescent="0.3">
      <c r="A3925" s="126"/>
      <c r="B3925" s="126"/>
      <c r="C3925" s="126"/>
      <c r="D3925" s="126"/>
      <c r="E3925" s="126"/>
      <c r="F3925" s="126"/>
      <c r="G3925" s="126"/>
      <c r="H3925" s="126"/>
      <c r="I3925" s="126"/>
      <c r="J3925" s="126"/>
      <c r="K3925" s="126"/>
      <c r="L3925" s="126"/>
    </row>
    <row r="3926" spans="1:12" x14ac:dyDescent="0.3">
      <c r="A3926" s="126"/>
      <c r="B3926" s="126"/>
      <c r="C3926" s="126"/>
      <c r="D3926" s="126"/>
      <c r="E3926" s="126"/>
      <c r="F3926" s="126"/>
      <c r="G3926" s="126"/>
      <c r="H3926" s="126"/>
      <c r="I3926" s="126"/>
      <c r="J3926" s="126"/>
      <c r="K3926" s="126"/>
      <c r="L3926" s="126"/>
    </row>
    <row r="3927" spans="1:12" x14ac:dyDescent="0.3">
      <c r="A3927" s="126"/>
      <c r="B3927" s="126"/>
      <c r="C3927" s="126"/>
      <c r="D3927" s="126"/>
      <c r="E3927" s="126"/>
      <c r="F3927" s="126"/>
      <c r="G3927" s="126"/>
      <c r="H3927" s="126"/>
      <c r="I3927" s="126"/>
      <c r="J3927" s="126"/>
      <c r="K3927" s="126"/>
      <c r="L3927" s="126"/>
    </row>
    <row r="3928" spans="1:12" x14ac:dyDescent="0.3">
      <c r="A3928" s="126"/>
      <c r="B3928" s="126"/>
      <c r="C3928" s="126"/>
      <c r="D3928" s="126"/>
      <c r="E3928" s="126"/>
      <c r="F3928" s="126"/>
      <c r="G3928" s="126"/>
      <c r="H3928" s="126"/>
      <c r="I3928" s="126"/>
      <c r="J3928" s="126"/>
      <c r="K3928" s="126"/>
      <c r="L3928" s="126"/>
    </row>
    <row r="3929" spans="1:12" x14ac:dyDescent="0.3">
      <c r="A3929" s="126"/>
      <c r="B3929" s="126"/>
      <c r="C3929" s="126"/>
      <c r="D3929" s="126"/>
      <c r="E3929" s="126"/>
      <c r="F3929" s="126"/>
      <c r="G3929" s="126"/>
      <c r="H3929" s="126"/>
      <c r="I3929" s="126"/>
      <c r="J3929" s="126"/>
      <c r="K3929" s="126"/>
      <c r="L3929" s="126"/>
    </row>
    <row r="3930" spans="1:12" x14ac:dyDescent="0.3">
      <c r="A3930" s="126"/>
      <c r="B3930" s="126"/>
      <c r="C3930" s="126"/>
      <c r="D3930" s="126"/>
      <c r="E3930" s="126"/>
      <c r="F3930" s="126"/>
      <c r="G3930" s="126"/>
      <c r="H3930" s="126"/>
      <c r="I3930" s="126"/>
      <c r="J3930" s="126"/>
      <c r="K3930" s="126"/>
      <c r="L3930" s="126"/>
    </row>
    <row r="3931" spans="1:12" x14ac:dyDescent="0.3">
      <c r="A3931" s="126"/>
      <c r="B3931" s="126"/>
      <c r="C3931" s="126"/>
      <c r="D3931" s="126"/>
      <c r="E3931" s="126"/>
      <c r="F3931" s="126"/>
      <c r="G3931" s="126"/>
      <c r="H3931" s="126"/>
      <c r="I3931" s="126"/>
      <c r="J3931" s="126"/>
      <c r="K3931" s="126"/>
      <c r="L3931" s="126"/>
    </row>
    <row r="3932" spans="1:12" x14ac:dyDescent="0.3">
      <c r="A3932" s="126"/>
      <c r="B3932" s="126"/>
      <c r="C3932" s="126"/>
      <c r="D3932" s="126"/>
      <c r="E3932" s="126"/>
      <c r="F3932" s="126"/>
      <c r="G3932" s="126"/>
      <c r="H3932" s="126"/>
      <c r="I3932" s="126"/>
      <c r="J3932" s="126"/>
      <c r="K3932" s="126"/>
      <c r="L3932" s="126"/>
    </row>
    <row r="3933" spans="1:12" x14ac:dyDescent="0.3">
      <c r="A3933" s="126"/>
      <c r="B3933" s="126"/>
      <c r="C3933" s="126"/>
      <c r="D3933" s="126"/>
      <c r="E3933" s="126"/>
      <c r="F3933" s="126"/>
      <c r="G3933" s="126"/>
      <c r="H3933" s="126"/>
      <c r="I3933" s="126"/>
      <c r="J3933" s="126"/>
      <c r="K3933" s="126"/>
      <c r="L3933" s="126"/>
    </row>
    <row r="3934" spans="1:12" x14ac:dyDescent="0.3">
      <c r="A3934" s="126"/>
      <c r="B3934" s="126"/>
      <c r="C3934" s="126"/>
      <c r="D3934" s="126"/>
      <c r="E3934" s="126"/>
      <c r="F3934" s="126"/>
      <c r="G3934" s="126"/>
      <c r="H3934" s="126"/>
      <c r="I3934" s="126"/>
      <c r="J3934" s="126"/>
      <c r="K3934" s="126"/>
      <c r="L3934" s="126"/>
    </row>
    <row r="3935" spans="1:12" x14ac:dyDescent="0.3">
      <c r="A3935" s="126"/>
      <c r="B3935" s="126"/>
      <c r="C3935" s="126"/>
      <c r="D3935" s="126"/>
      <c r="E3935" s="126"/>
      <c r="F3935" s="126"/>
      <c r="G3935" s="126"/>
      <c r="H3935" s="126"/>
      <c r="I3935" s="126"/>
      <c r="J3935" s="126"/>
      <c r="K3935" s="126"/>
      <c r="L3935" s="126"/>
    </row>
    <row r="3936" spans="1:12" x14ac:dyDescent="0.3">
      <c r="A3936" s="126"/>
      <c r="B3936" s="126"/>
      <c r="C3936" s="126"/>
      <c r="D3936" s="126"/>
      <c r="E3936" s="126"/>
      <c r="F3936" s="126"/>
      <c r="G3936" s="126"/>
      <c r="H3936" s="126"/>
      <c r="I3936" s="126"/>
      <c r="J3936" s="126"/>
      <c r="K3936" s="126"/>
      <c r="L3936" s="126"/>
    </row>
    <row r="3937" spans="1:12" x14ac:dyDescent="0.3">
      <c r="A3937" s="126"/>
      <c r="B3937" s="126"/>
      <c r="C3937" s="126"/>
      <c r="D3937" s="126"/>
      <c r="E3937" s="126"/>
      <c r="F3937" s="126"/>
      <c r="G3937" s="126"/>
      <c r="H3937" s="126"/>
      <c r="I3937" s="126"/>
      <c r="J3937" s="126"/>
      <c r="K3937" s="126"/>
      <c r="L3937" s="126"/>
    </row>
    <row r="3938" spans="1:12" x14ac:dyDescent="0.3">
      <c r="A3938" s="126"/>
      <c r="B3938" s="126"/>
      <c r="C3938" s="126"/>
      <c r="D3938" s="126"/>
      <c r="E3938" s="126"/>
      <c r="F3938" s="126"/>
      <c r="G3938" s="126"/>
      <c r="H3938" s="126"/>
      <c r="I3938" s="126"/>
      <c r="J3938" s="126"/>
      <c r="K3938" s="126"/>
      <c r="L3938" s="126"/>
    </row>
    <row r="3939" spans="1:12" x14ac:dyDescent="0.3">
      <c r="A3939" s="126"/>
      <c r="B3939" s="126"/>
      <c r="C3939" s="126"/>
      <c r="D3939" s="126"/>
      <c r="E3939" s="126"/>
      <c r="F3939" s="126"/>
      <c r="G3939" s="126"/>
      <c r="H3939" s="126"/>
      <c r="I3939" s="126"/>
      <c r="J3939" s="126"/>
      <c r="K3939" s="126"/>
      <c r="L3939" s="126"/>
    </row>
    <row r="3940" spans="1:12" x14ac:dyDescent="0.3">
      <c r="A3940" s="126"/>
      <c r="B3940" s="126"/>
      <c r="C3940" s="126"/>
      <c r="D3940" s="126"/>
      <c r="E3940" s="126"/>
      <c r="F3940" s="126"/>
      <c r="G3940" s="126"/>
      <c r="H3940" s="126"/>
      <c r="I3940" s="126"/>
      <c r="J3940" s="126"/>
      <c r="K3940" s="126"/>
      <c r="L3940" s="126"/>
    </row>
    <row r="3941" spans="1:12" x14ac:dyDescent="0.3">
      <c r="A3941" s="126"/>
      <c r="B3941" s="126"/>
      <c r="C3941" s="126"/>
      <c r="D3941" s="126"/>
      <c r="E3941" s="126"/>
      <c r="F3941" s="126"/>
      <c r="G3941" s="126"/>
      <c r="H3941" s="126"/>
      <c r="I3941" s="126"/>
      <c r="J3941" s="126"/>
      <c r="K3941" s="126"/>
      <c r="L3941" s="126"/>
    </row>
    <row r="3942" spans="1:12" x14ac:dyDescent="0.3">
      <c r="A3942" s="126"/>
      <c r="B3942" s="126"/>
      <c r="C3942" s="126"/>
      <c r="D3942" s="126"/>
      <c r="E3942" s="126"/>
      <c r="F3942" s="126"/>
      <c r="G3942" s="126"/>
      <c r="H3942" s="126"/>
      <c r="I3942" s="126"/>
      <c r="J3942" s="126"/>
      <c r="K3942" s="126"/>
      <c r="L3942" s="126"/>
    </row>
    <row r="3943" spans="1:12" x14ac:dyDescent="0.3">
      <c r="A3943" s="126"/>
      <c r="B3943" s="126"/>
      <c r="C3943" s="126"/>
      <c r="D3943" s="126"/>
      <c r="E3943" s="126"/>
      <c r="F3943" s="126"/>
      <c r="G3943" s="126"/>
      <c r="H3943" s="126"/>
      <c r="I3943" s="126"/>
      <c r="J3943" s="126"/>
      <c r="K3943" s="126"/>
      <c r="L3943" s="126"/>
    </row>
    <row r="3944" spans="1:12" x14ac:dyDescent="0.3">
      <c r="A3944" s="126"/>
      <c r="B3944" s="126"/>
      <c r="C3944" s="126"/>
      <c r="D3944" s="126"/>
      <c r="E3944" s="126"/>
      <c r="F3944" s="126"/>
      <c r="G3944" s="126"/>
      <c r="H3944" s="126"/>
      <c r="I3944" s="126"/>
      <c r="J3944" s="126"/>
      <c r="K3944" s="126"/>
      <c r="L3944" s="126"/>
    </row>
    <row r="3945" spans="1:12" x14ac:dyDescent="0.3">
      <c r="A3945" s="126"/>
      <c r="B3945" s="126"/>
      <c r="C3945" s="126"/>
      <c r="D3945" s="126"/>
      <c r="E3945" s="126"/>
      <c r="F3945" s="126"/>
      <c r="G3945" s="126"/>
      <c r="H3945" s="126"/>
      <c r="I3945" s="126"/>
      <c r="J3945" s="126"/>
      <c r="K3945" s="126"/>
      <c r="L3945" s="126"/>
    </row>
    <row r="3946" spans="1:12" x14ac:dyDescent="0.3">
      <c r="A3946" s="126"/>
      <c r="B3946" s="126"/>
      <c r="C3946" s="126"/>
      <c r="D3946" s="126"/>
      <c r="E3946" s="126"/>
      <c r="F3946" s="126"/>
      <c r="G3946" s="126"/>
      <c r="H3946" s="126"/>
      <c r="I3946" s="126"/>
      <c r="J3946" s="126"/>
      <c r="K3946" s="126"/>
      <c r="L3946" s="126"/>
    </row>
    <row r="3947" spans="1:12" x14ac:dyDescent="0.3">
      <c r="A3947" s="126"/>
      <c r="B3947" s="126"/>
      <c r="C3947" s="126"/>
      <c r="D3947" s="126"/>
      <c r="E3947" s="126"/>
      <c r="F3947" s="126"/>
      <c r="G3947" s="126"/>
      <c r="H3947" s="126"/>
      <c r="I3947" s="126"/>
      <c r="J3947" s="126"/>
      <c r="K3947" s="126"/>
      <c r="L3947" s="126"/>
    </row>
    <row r="3948" spans="1:12" x14ac:dyDescent="0.3">
      <c r="A3948" s="126"/>
      <c r="B3948" s="126"/>
      <c r="C3948" s="126"/>
      <c r="D3948" s="126"/>
      <c r="E3948" s="126"/>
      <c r="F3948" s="126"/>
      <c r="G3948" s="126"/>
      <c r="H3948" s="126"/>
      <c r="I3948" s="126"/>
      <c r="J3948" s="126"/>
      <c r="K3948" s="126"/>
      <c r="L3948" s="126"/>
    </row>
    <row r="3949" spans="1:12" x14ac:dyDescent="0.3">
      <c r="A3949" s="126"/>
      <c r="B3949" s="126"/>
      <c r="C3949" s="126"/>
      <c r="D3949" s="126"/>
      <c r="E3949" s="126"/>
      <c r="F3949" s="126"/>
      <c r="G3949" s="126"/>
      <c r="H3949" s="126"/>
      <c r="I3949" s="126"/>
      <c r="J3949" s="126"/>
      <c r="K3949" s="126"/>
      <c r="L3949" s="126"/>
    </row>
    <row r="3950" spans="1:12" x14ac:dyDescent="0.3">
      <c r="A3950" s="126"/>
      <c r="B3950" s="126"/>
      <c r="C3950" s="126"/>
      <c r="D3950" s="126"/>
      <c r="E3950" s="126"/>
      <c r="F3950" s="126"/>
      <c r="G3950" s="126"/>
      <c r="H3950" s="126"/>
      <c r="I3950" s="126"/>
      <c r="J3950" s="126"/>
      <c r="K3950" s="126"/>
      <c r="L3950" s="126"/>
    </row>
    <row r="3951" spans="1:12" x14ac:dyDescent="0.3">
      <c r="A3951" s="126"/>
      <c r="B3951" s="126"/>
      <c r="C3951" s="126"/>
      <c r="D3951" s="126"/>
      <c r="E3951" s="126"/>
      <c r="F3951" s="126"/>
      <c r="G3951" s="126"/>
      <c r="H3951" s="126"/>
      <c r="I3951" s="126"/>
      <c r="J3951" s="126"/>
      <c r="K3951" s="126"/>
      <c r="L3951" s="126"/>
    </row>
    <row r="3952" spans="1:12" x14ac:dyDescent="0.3">
      <c r="A3952" s="126"/>
      <c r="B3952" s="126"/>
      <c r="C3952" s="126"/>
      <c r="D3952" s="126"/>
      <c r="E3952" s="126"/>
      <c r="F3952" s="126"/>
      <c r="G3952" s="126"/>
      <c r="H3952" s="126"/>
      <c r="I3952" s="126"/>
      <c r="J3952" s="126"/>
      <c r="K3952" s="126"/>
      <c r="L3952" s="126"/>
    </row>
    <row r="3953" spans="1:12" x14ac:dyDescent="0.3">
      <c r="A3953" s="126"/>
      <c r="B3953" s="126"/>
      <c r="C3953" s="126"/>
      <c r="D3953" s="126"/>
      <c r="E3953" s="126"/>
      <c r="F3953" s="126"/>
      <c r="G3953" s="126"/>
      <c r="H3953" s="126"/>
      <c r="I3953" s="126"/>
      <c r="J3953" s="126"/>
      <c r="K3953" s="126"/>
      <c r="L3953" s="126"/>
    </row>
    <row r="3954" spans="1:12" x14ac:dyDescent="0.3">
      <c r="A3954" s="126"/>
      <c r="B3954" s="126"/>
      <c r="C3954" s="126"/>
      <c r="D3954" s="126"/>
      <c r="E3954" s="126"/>
      <c r="F3954" s="126"/>
      <c r="G3954" s="126"/>
      <c r="H3954" s="126"/>
      <c r="I3954" s="126"/>
      <c r="J3954" s="126"/>
      <c r="K3954" s="126"/>
      <c r="L3954" s="126"/>
    </row>
    <row r="3955" spans="1:12" x14ac:dyDescent="0.3">
      <c r="A3955" s="126"/>
      <c r="B3955" s="126"/>
      <c r="C3955" s="126"/>
      <c r="D3955" s="126"/>
      <c r="E3955" s="126"/>
      <c r="F3955" s="126"/>
      <c r="G3955" s="126"/>
      <c r="H3955" s="126"/>
      <c r="I3955" s="126"/>
      <c r="J3955" s="126"/>
      <c r="K3955" s="126"/>
      <c r="L3955" s="126"/>
    </row>
    <row r="3956" spans="1:12" x14ac:dyDescent="0.3">
      <c r="A3956" s="126"/>
      <c r="B3956" s="126"/>
      <c r="C3956" s="126"/>
      <c r="D3956" s="126"/>
      <c r="E3956" s="126"/>
      <c r="F3956" s="126"/>
      <c r="G3956" s="126"/>
      <c r="H3956" s="126"/>
      <c r="I3956" s="126"/>
      <c r="J3956" s="126"/>
      <c r="K3956" s="126"/>
      <c r="L3956" s="126"/>
    </row>
    <row r="3957" spans="1:12" x14ac:dyDescent="0.3">
      <c r="A3957" s="126"/>
      <c r="B3957" s="126"/>
      <c r="C3957" s="126"/>
      <c r="D3957" s="126"/>
      <c r="E3957" s="126"/>
      <c r="F3957" s="126"/>
      <c r="G3957" s="126"/>
      <c r="H3957" s="126"/>
      <c r="I3957" s="126"/>
      <c r="J3957" s="126"/>
      <c r="K3957" s="126"/>
      <c r="L3957" s="126"/>
    </row>
    <row r="3958" spans="1:12" x14ac:dyDescent="0.3">
      <c r="A3958" s="126"/>
      <c r="B3958" s="126"/>
      <c r="C3958" s="126"/>
      <c r="D3958" s="126"/>
      <c r="E3958" s="126"/>
      <c r="F3958" s="126"/>
      <c r="G3958" s="126"/>
      <c r="H3958" s="126"/>
      <c r="I3958" s="126"/>
      <c r="J3958" s="126"/>
      <c r="K3958" s="126"/>
      <c r="L3958" s="126"/>
    </row>
    <row r="3959" spans="1:12" x14ac:dyDescent="0.3">
      <c r="A3959" s="126"/>
      <c r="B3959" s="126"/>
      <c r="C3959" s="126"/>
      <c r="D3959" s="126"/>
      <c r="E3959" s="126"/>
      <c r="F3959" s="126"/>
      <c r="G3959" s="126"/>
      <c r="H3959" s="126"/>
      <c r="I3959" s="126"/>
      <c r="J3959" s="126"/>
      <c r="K3959" s="126"/>
      <c r="L3959" s="126"/>
    </row>
    <row r="3960" spans="1:12" x14ac:dyDescent="0.3">
      <c r="A3960" s="126"/>
      <c r="B3960" s="126"/>
      <c r="C3960" s="126"/>
      <c r="D3960" s="126"/>
      <c r="E3960" s="126"/>
      <c r="F3960" s="126"/>
      <c r="G3960" s="126"/>
      <c r="H3960" s="126"/>
      <c r="I3960" s="126"/>
      <c r="J3960" s="126"/>
      <c r="K3960" s="126"/>
      <c r="L3960" s="126"/>
    </row>
    <row r="3961" spans="1:12" x14ac:dyDescent="0.3">
      <c r="A3961" s="126"/>
      <c r="B3961" s="126"/>
      <c r="C3961" s="126"/>
      <c r="D3961" s="126"/>
      <c r="E3961" s="126"/>
      <c r="F3961" s="126"/>
      <c r="G3961" s="126"/>
      <c r="H3961" s="126"/>
      <c r="I3961" s="126"/>
      <c r="J3961" s="126"/>
      <c r="K3961" s="126"/>
      <c r="L3961" s="126"/>
    </row>
    <row r="3962" spans="1:12" x14ac:dyDescent="0.3">
      <c r="A3962" s="126"/>
      <c r="B3962" s="126"/>
      <c r="C3962" s="126"/>
      <c r="D3962" s="126"/>
      <c r="E3962" s="126"/>
      <c r="F3962" s="126"/>
      <c r="G3962" s="126"/>
      <c r="H3962" s="126"/>
      <c r="I3962" s="126"/>
      <c r="J3962" s="126"/>
      <c r="K3962" s="126"/>
      <c r="L3962" s="126"/>
    </row>
    <row r="3963" spans="1:12" x14ac:dyDescent="0.3">
      <c r="A3963" s="126"/>
      <c r="B3963" s="126"/>
      <c r="C3963" s="126"/>
      <c r="D3963" s="126"/>
      <c r="E3963" s="126"/>
      <c r="F3963" s="126"/>
      <c r="G3963" s="126"/>
      <c r="H3963" s="126"/>
      <c r="I3963" s="126"/>
      <c r="J3963" s="126"/>
      <c r="K3963" s="126"/>
      <c r="L3963" s="126"/>
    </row>
    <row r="3964" spans="1:12" x14ac:dyDescent="0.3">
      <c r="A3964" s="126"/>
      <c r="B3964" s="126"/>
      <c r="C3964" s="126"/>
      <c r="D3964" s="126"/>
      <c r="E3964" s="126"/>
      <c r="F3964" s="126"/>
      <c r="G3964" s="126"/>
      <c r="H3964" s="126"/>
      <c r="I3964" s="126"/>
      <c r="J3964" s="126"/>
      <c r="K3964" s="126"/>
      <c r="L3964" s="126"/>
    </row>
    <row r="3965" spans="1:12" x14ac:dyDescent="0.3">
      <c r="A3965" s="126"/>
      <c r="B3965" s="126"/>
      <c r="C3965" s="126"/>
      <c r="D3965" s="126"/>
      <c r="E3965" s="126"/>
      <c r="F3965" s="126"/>
      <c r="G3965" s="126"/>
      <c r="H3965" s="126"/>
      <c r="I3965" s="126"/>
      <c r="J3965" s="126"/>
      <c r="K3965" s="126"/>
      <c r="L3965" s="126"/>
    </row>
    <row r="3966" spans="1:12" x14ac:dyDescent="0.3">
      <c r="A3966" s="126"/>
      <c r="B3966" s="126"/>
      <c r="C3966" s="126"/>
      <c r="D3966" s="126"/>
      <c r="E3966" s="126"/>
      <c r="F3966" s="126"/>
      <c r="G3966" s="126"/>
      <c r="H3966" s="126"/>
      <c r="I3966" s="126"/>
      <c r="J3966" s="126"/>
      <c r="K3966" s="126"/>
      <c r="L3966" s="126"/>
    </row>
    <row r="3967" spans="1:12" x14ac:dyDescent="0.3">
      <c r="A3967" s="126"/>
      <c r="B3967" s="126"/>
      <c r="C3967" s="126"/>
      <c r="D3967" s="126"/>
      <c r="E3967" s="126"/>
      <c r="F3967" s="126"/>
      <c r="G3967" s="126"/>
      <c r="H3967" s="126"/>
      <c r="I3967" s="126"/>
      <c r="J3967" s="126"/>
      <c r="K3967" s="126"/>
      <c r="L3967" s="126"/>
    </row>
    <row r="3968" spans="1:12" x14ac:dyDescent="0.3">
      <c r="A3968" s="126"/>
      <c r="B3968" s="126"/>
      <c r="C3968" s="126"/>
      <c r="D3968" s="126"/>
      <c r="E3968" s="126"/>
      <c r="F3968" s="126"/>
      <c r="G3968" s="126"/>
      <c r="H3968" s="126"/>
      <c r="I3968" s="126"/>
      <c r="J3968" s="126"/>
      <c r="K3968" s="126"/>
      <c r="L3968" s="126"/>
    </row>
    <row r="3969" spans="1:12" x14ac:dyDescent="0.3">
      <c r="A3969" s="126"/>
      <c r="B3969" s="126"/>
      <c r="C3969" s="126"/>
      <c r="D3969" s="126"/>
      <c r="E3969" s="126"/>
      <c r="F3969" s="126"/>
      <c r="G3969" s="126"/>
      <c r="H3969" s="126"/>
      <c r="I3969" s="126"/>
      <c r="J3969" s="126"/>
      <c r="K3969" s="126"/>
      <c r="L3969" s="126"/>
    </row>
    <row r="3970" spans="1:12" x14ac:dyDescent="0.3">
      <c r="A3970" s="126"/>
      <c r="B3970" s="126"/>
      <c r="C3970" s="126"/>
      <c r="D3970" s="126"/>
      <c r="E3970" s="126"/>
      <c r="F3970" s="126"/>
      <c r="G3970" s="126"/>
      <c r="H3970" s="126"/>
      <c r="I3970" s="126"/>
      <c r="J3970" s="126"/>
      <c r="K3970" s="126"/>
      <c r="L3970" s="126"/>
    </row>
    <row r="3971" spans="1:12" x14ac:dyDescent="0.3">
      <c r="A3971" s="126"/>
      <c r="B3971" s="126"/>
      <c r="C3971" s="126"/>
      <c r="D3971" s="126"/>
      <c r="E3971" s="126"/>
      <c r="F3971" s="126"/>
      <c r="G3971" s="126"/>
      <c r="H3971" s="126"/>
      <c r="I3971" s="126"/>
      <c r="J3971" s="126"/>
      <c r="K3971" s="126"/>
      <c r="L3971" s="126"/>
    </row>
    <row r="3972" spans="1:12" x14ac:dyDescent="0.3">
      <c r="A3972" s="126"/>
      <c r="B3972" s="126"/>
      <c r="C3972" s="126"/>
      <c r="D3972" s="126"/>
      <c r="E3972" s="126"/>
      <c r="F3972" s="126"/>
      <c r="G3972" s="126"/>
      <c r="H3972" s="126"/>
      <c r="I3972" s="126"/>
      <c r="J3972" s="126"/>
      <c r="K3972" s="126"/>
      <c r="L3972" s="126"/>
    </row>
    <row r="3973" spans="1:12" x14ac:dyDescent="0.3">
      <c r="A3973" s="126"/>
      <c r="B3973" s="126"/>
      <c r="C3973" s="126"/>
      <c r="D3973" s="126"/>
      <c r="E3973" s="126"/>
      <c r="F3973" s="126"/>
      <c r="G3973" s="126"/>
      <c r="H3973" s="126"/>
      <c r="I3973" s="126"/>
      <c r="J3973" s="126"/>
      <c r="K3973" s="126"/>
      <c r="L3973" s="126"/>
    </row>
    <row r="3974" spans="1:12" x14ac:dyDescent="0.3">
      <c r="A3974" s="126"/>
      <c r="B3974" s="126"/>
      <c r="C3974" s="126"/>
      <c r="D3974" s="126"/>
      <c r="E3974" s="126"/>
      <c r="F3974" s="126"/>
      <c r="G3974" s="126"/>
      <c r="H3974" s="126"/>
      <c r="I3974" s="126"/>
      <c r="J3974" s="126"/>
      <c r="K3974" s="126"/>
      <c r="L3974" s="126"/>
    </row>
    <row r="3975" spans="1:12" x14ac:dyDescent="0.3">
      <c r="A3975" s="126"/>
      <c r="B3975" s="126"/>
      <c r="C3975" s="126"/>
      <c r="D3975" s="126"/>
      <c r="E3975" s="126"/>
      <c r="F3975" s="126"/>
      <c r="G3975" s="126"/>
      <c r="H3975" s="126"/>
      <c r="I3975" s="126"/>
      <c r="J3975" s="126"/>
      <c r="K3975" s="126"/>
      <c r="L3975" s="126"/>
    </row>
    <row r="3976" spans="1:12" x14ac:dyDescent="0.3">
      <c r="A3976" s="126"/>
      <c r="B3976" s="126"/>
      <c r="C3976" s="126"/>
      <c r="D3976" s="126"/>
      <c r="E3976" s="126"/>
      <c r="F3976" s="126"/>
      <c r="G3976" s="126"/>
      <c r="H3976" s="126"/>
      <c r="I3976" s="126"/>
      <c r="J3976" s="126"/>
      <c r="K3976" s="126"/>
      <c r="L3976" s="126"/>
    </row>
    <row r="3977" spans="1:12" x14ac:dyDescent="0.3">
      <c r="A3977" s="126"/>
      <c r="B3977" s="126"/>
      <c r="C3977" s="126"/>
      <c r="D3977" s="126"/>
      <c r="E3977" s="126"/>
      <c r="F3977" s="126"/>
      <c r="G3977" s="126"/>
      <c r="H3977" s="126"/>
      <c r="I3977" s="126"/>
      <c r="J3977" s="126"/>
      <c r="K3977" s="126"/>
      <c r="L3977" s="126"/>
    </row>
    <row r="3978" spans="1:12" x14ac:dyDescent="0.3">
      <c r="A3978" s="126"/>
      <c r="B3978" s="126"/>
      <c r="C3978" s="126"/>
      <c r="D3978" s="126"/>
      <c r="E3978" s="126"/>
      <c r="F3978" s="126"/>
      <c r="G3978" s="126"/>
      <c r="H3978" s="126"/>
      <c r="I3978" s="126"/>
      <c r="J3978" s="126"/>
      <c r="K3978" s="126"/>
      <c r="L3978" s="126"/>
    </row>
    <row r="3979" spans="1:12" x14ac:dyDescent="0.3">
      <c r="A3979" s="126"/>
      <c r="B3979" s="126"/>
      <c r="C3979" s="126"/>
      <c r="D3979" s="126"/>
      <c r="E3979" s="126"/>
      <c r="F3979" s="126"/>
      <c r="G3979" s="126"/>
      <c r="H3979" s="126"/>
      <c r="I3979" s="126"/>
      <c r="J3979" s="126"/>
      <c r="K3979" s="126"/>
      <c r="L3979" s="126"/>
    </row>
    <row r="3980" spans="1:12" x14ac:dyDescent="0.3">
      <c r="A3980" s="126"/>
      <c r="B3980" s="126"/>
      <c r="C3980" s="126"/>
      <c r="D3980" s="126"/>
      <c r="E3980" s="126"/>
      <c r="F3980" s="126"/>
      <c r="G3980" s="126"/>
      <c r="H3980" s="126"/>
      <c r="I3980" s="126"/>
      <c r="J3980" s="126"/>
      <c r="K3980" s="126"/>
      <c r="L3980" s="126"/>
    </row>
    <row r="3981" spans="1:12" x14ac:dyDescent="0.3">
      <c r="A3981" s="126"/>
      <c r="B3981" s="126"/>
      <c r="C3981" s="126"/>
      <c r="D3981" s="126"/>
      <c r="E3981" s="126"/>
      <c r="F3981" s="126"/>
      <c r="G3981" s="126"/>
      <c r="H3981" s="126"/>
      <c r="I3981" s="126"/>
      <c r="J3981" s="126"/>
      <c r="K3981" s="126"/>
      <c r="L3981" s="126"/>
    </row>
    <row r="3982" spans="1:12" x14ac:dyDescent="0.3">
      <c r="A3982" s="126"/>
      <c r="B3982" s="126"/>
      <c r="C3982" s="126"/>
      <c r="D3982" s="126"/>
      <c r="E3982" s="126"/>
      <c r="F3982" s="126"/>
      <c r="G3982" s="126"/>
      <c r="H3982" s="126"/>
      <c r="I3982" s="126"/>
      <c r="J3982" s="126"/>
      <c r="K3982" s="126"/>
      <c r="L3982" s="126"/>
    </row>
    <row r="3983" spans="1:12" x14ac:dyDescent="0.3">
      <c r="A3983" s="126"/>
      <c r="B3983" s="126"/>
      <c r="C3983" s="126"/>
      <c r="D3983" s="126"/>
      <c r="E3983" s="126"/>
      <c r="F3983" s="126"/>
      <c r="G3983" s="126"/>
      <c r="H3983" s="126"/>
      <c r="I3983" s="126"/>
      <c r="J3983" s="126"/>
      <c r="K3983" s="126"/>
      <c r="L3983" s="126"/>
    </row>
    <row r="3984" spans="1:12" x14ac:dyDescent="0.3">
      <c r="A3984" s="126"/>
      <c r="B3984" s="126"/>
      <c r="C3984" s="126"/>
      <c r="D3984" s="126"/>
      <c r="E3984" s="126"/>
      <c r="F3984" s="126"/>
      <c r="G3984" s="126"/>
      <c r="H3984" s="126"/>
      <c r="I3984" s="126"/>
      <c r="J3984" s="126"/>
      <c r="K3984" s="126"/>
      <c r="L3984" s="126"/>
    </row>
    <row r="3985" spans="1:12" x14ac:dyDescent="0.3">
      <c r="A3985" s="126"/>
      <c r="B3985" s="126"/>
      <c r="C3985" s="126"/>
      <c r="D3985" s="126"/>
      <c r="E3985" s="126"/>
      <c r="F3985" s="126"/>
      <c r="G3985" s="126"/>
      <c r="H3985" s="126"/>
      <c r="I3985" s="126"/>
      <c r="J3985" s="126"/>
      <c r="K3985" s="126"/>
      <c r="L3985" s="126"/>
    </row>
    <row r="3986" spans="1:12" x14ac:dyDescent="0.3">
      <c r="A3986" s="126"/>
      <c r="B3986" s="126"/>
      <c r="C3986" s="126"/>
      <c r="D3986" s="126"/>
      <c r="E3986" s="126"/>
      <c r="F3986" s="126"/>
      <c r="G3986" s="126"/>
      <c r="H3986" s="126"/>
      <c r="I3986" s="126"/>
      <c r="J3986" s="126"/>
      <c r="K3986" s="126"/>
      <c r="L3986" s="126"/>
    </row>
    <row r="3987" spans="1:12" x14ac:dyDescent="0.3">
      <c r="A3987" s="126"/>
      <c r="B3987" s="126"/>
      <c r="C3987" s="126"/>
      <c r="D3987" s="126"/>
      <c r="E3987" s="126"/>
      <c r="F3987" s="126"/>
      <c r="G3987" s="126"/>
      <c r="H3987" s="126"/>
      <c r="I3987" s="126"/>
      <c r="J3987" s="126"/>
      <c r="K3987" s="126"/>
      <c r="L3987" s="126"/>
    </row>
    <row r="3988" spans="1:12" x14ac:dyDescent="0.3">
      <c r="A3988" s="126"/>
      <c r="B3988" s="126"/>
      <c r="C3988" s="126"/>
      <c r="D3988" s="126"/>
      <c r="E3988" s="126"/>
      <c r="F3988" s="126"/>
      <c r="G3988" s="126"/>
      <c r="H3988" s="126"/>
      <c r="I3988" s="126"/>
      <c r="J3988" s="126"/>
      <c r="K3988" s="126"/>
      <c r="L3988" s="126"/>
    </row>
    <row r="3989" spans="1:12" x14ac:dyDescent="0.3">
      <c r="A3989" s="126"/>
      <c r="B3989" s="126"/>
      <c r="C3989" s="126"/>
      <c r="D3989" s="126"/>
      <c r="E3989" s="126"/>
      <c r="F3989" s="126"/>
      <c r="G3989" s="126"/>
      <c r="H3989" s="126"/>
      <c r="I3989" s="126"/>
      <c r="J3989" s="126"/>
      <c r="K3989" s="126"/>
      <c r="L3989" s="126"/>
    </row>
    <row r="3990" spans="1:12" x14ac:dyDescent="0.3">
      <c r="A3990" s="126"/>
      <c r="B3990" s="126"/>
      <c r="C3990" s="126"/>
      <c r="D3990" s="126"/>
      <c r="E3990" s="126"/>
      <c r="F3990" s="126"/>
      <c r="G3990" s="126"/>
      <c r="H3990" s="126"/>
      <c r="I3990" s="126"/>
      <c r="J3990" s="126"/>
      <c r="K3990" s="126"/>
      <c r="L3990" s="126"/>
    </row>
    <row r="3991" spans="1:12" x14ac:dyDescent="0.3">
      <c r="A3991" s="126"/>
      <c r="B3991" s="126"/>
      <c r="C3991" s="126"/>
      <c r="D3991" s="126"/>
      <c r="E3991" s="126"/>
      <c r="F3991" s="126"/>
      <c r="G3991" s="126"/>
      <c r="H3991" s="126"/>
      <c r="I3991" s="126"/>
      <c r="J3991" s="126"/>
      <c r="K3991" s="126"/>
      <c r="L3991" s="126"/>
    </row>
    <row r="3992" spans="1:12" x14ac:dyDescent="0.3">
      <c r="A3992" s="126"/>
      <c r="B3992" s="126"/>
      <c r="C3992" s="126"/>
      <c r="D3992" s="126"/>
      <c r="E3992" s="126"/>
      <c r="F3992" s="126"/>
      <c r="G3992" s="126"/>
      <c r="H3992" s="126"/>
      <c r="I3992" s="126"/>
      <c r="J3992" s="126"/>
      <c r="K3992" s="126"/>
      <c r="L3992" s="126"/>
    </row>
    <row r="3993" spans="1:12" x14ac:dyDescent="0.3">
      <c r="A3993" s="126"/>
      <c r="B3993" s="126"/>
      <c r="C3993" s="126"/>
      <c r="D3993" s="126"/>
      <c r="E3993" s="126"/>
      <c r="F3993" s="126"/>
      <c r="G3993" s="126"/>
      <c r="H3993" s="126"/>
      <c r="I3993" s="126"/>
      <c r="J3993" s="126"/>
      <c r="K3993" s="126"/>
      <c r="L3993" s="126"/>
    </row>
    <row r="3994" spans="1:12" x14ac:dyDescent="0.3">
      <c r="A3994" s="126"/>
      <c r="B3994" s="126"/>
      <c r="C3994" s="126"/>
      <c r="D3994" s="126"/>
      <c r="E3994" s="126"/>
      <c r="F3994" s="126"/>
      <c r="G3994" s="126"/>
      <c r="H3994" s="126"/>
      <c r="I3994" s="126"/>
      <c r="J3994" s="126"/>
      <c r="K3994" s="126"/>
      <c r="L3994" s="126"/>
    </row>
    <row r="3995" spans="1:12" x14ac:dyDescent="0.3">
      <c r="A3995" s="126"/>
      <c r="B3995" s="126"/>
      <c r="C3995" s="126"/>
      <c r="D3995" s="126"/>
      <c r="E3995" s="126"/>
      <c r="F3995" s="126"/>
      <c r="G3995" s="126"/>
      <c r="H3995" s="126"/>
      <c r="I3995" s="126"/>
      <c r="J3995" s="126"/>
      <c r="K3995" s="126"/>
      <c r="L3995" s="126"/>
    </row>
    <row r="3996" spans="1:12" x14ac:dyDescent="0.3">
      <c r="A3996" s="126"/>
      <c r="B3996" s="126"/>
      <c r="C3996" s="126"/>
      <c r="D3996" s="126"/>
      <c r="E3996" s="126"/>
      <c r="F3996" s="126"/>
      <c r="G3996" s="126"/>
      <c r="H3996" s="126"/>
      <c r="I3996" s="126"/>
      <c r="J3996" s="126"/>
      <c r="K3996" s="126"/>
      <c r="L3996" s="126"/>
    </row>
    <row r="3997" spans="1:12" x14ac:dyDescent="0.3">
      <c r="A3997" s="126"/>
      <c r="B3997" s="126"/>
      <c r="C3997" s="126"/>
      <c r="D3997" s="126"/>
      <c r="E3997" s="126"/>
      <c r="F3997" s="126"/>
      <c r="G3997" s="126"/>
      <c r="H3997" s="126"/>
      <c r="I3997" s="126"/>
      <c r="J3997" s="126"/>
      <c r="K3997" s="126"/>
      <c r="L3997" s="126"/>
    </row>
    <row r="3998" spans="1:12" x14ac:dyDescent="0.3">
      <c r="A3998" s="126"/>
      <c r="B3998" s="126"/>
      <c r="C3998" s="126"/>
      <c r="D3998" s="126"/>
      <c r="E3998" s="126"/>
      <c r="F3998" s="126"/>
      <c r="G3998" s="126"/>
      <c r="H3998" s="126"/>
      <c r="I3998" s="126"/>
      <c r="J3998" s="126"/>
      <c r="K3998" s="126"/>
      <c r="L3998" s="126"/>
    </row>
    <row r="3999" spans="1:12" x14ac:dyDescent="0.3">
      <c r="A3999" s="126"/>
      <c r="B3999" s="126"/>
      <c r="C3999" s="126"/>
      <c r="D3999" s="126"/>
      <c r="E3999" s="126"/>
      <c r="F3999" s="126"/>
      <c r="G3999" s="126"/>
      <c r="H3999" s="126"/>
      <c r="I3999" s="126"/>
      <c r="J3999" s="126"/>
      <c r="K3999" s="126"/>
      <c r="L3999" s="126"/>
    </row>
    <row r="4000" spans="1:12" x14ac:dyDescent="0.3">
      <c r="A4000" s="126"/>
      <c r="B4000" s="126"/>
      <c r="C4000" s="126"/>
      <c r="D4000" s="126"/>
      <c r="E4000" s="126"/>
      <c r="F4000" s="126"/>
      <c r="G4000" s="126"/>
      <c r="H4000" s="126"/>
      <c r="I4000" s="126"/>
      <c r="J4000" s="126"/>
      <c r="K4000" s="126"/>
      <c r="L4000" s="126"/>
    </row>
    <row r="4001" spans="1:12" x14ac:dyDescent="0.3">
      <c r="A4001" s="126"/>
      <c r="B4001" s="126"/>
      <c r="C4001" s="126"/>
      <c r="D4001" s="126"/>
      <c r="E4001" s="126"/>
      <c r="F4001" s="126"/>
      <c r="G4001" s="126"/>
      <c r="H4001" s="126"/>
      <c r="I4001" s="126"/>
      <c r="J4001" s="126"/>
      <c r="K4001" s="126"/>
      <c r="L4001" s="126"/>
    </row>
    <row r="4002" spans="1:12" x14ac:dyDescent="0.3">
      <c r="A4002" s="126"/>
      <c r="B4002" s="126"/>
      <c r="C4002" s="126"/>
      <c r="D4002" s="126"/>
      <c r="E4002" s="126"/>
      <c r="F4002" s="126"/>
      <c r="G4002" s="126"/>
      <c r="H4002" s="126"/>
      <c r="I4002" s="126"/>
      <c r="J4002" s="126"/>
      <c r="K4002" s="126"/>
      <c r="L4002" s="126"/>
    </row>
    <row r="4003" spans="1:12" x14ac:dyDescent="0.3">
      <c r="A4003" s="126"/>
      <c r="B4003" s="126"/>
      <c r="C4003" s="126"/>
      <c r="D4003" s="126"/>
      <c r="E4003" s="126"/>
      <c r="F4003" s="126"/>
      <c r="G4003" s="126"/>
      <c r="H4003" s="126"/>
      <c r="I4003" s="126"/>
      <c r="J4003" s="126"/>
      <c r="K4003" s="126"/>
      <c r="L4003" s="126"/>
    </row>
    <row r="4004" spans="1:12" x14ac:dyDescent="0.3">
      <c r="A4004" s="126"/>
      <c r="B4004" s="126"/>
      <c r="C4004" s="126"/>
      <c r="D4004" s="126"/>
      <c r="E4004" s="126"/>
      <c r="F4004" s="126"/>
      <c r="G4004" s="126"/>
      <c r="H4004" s="126"/>
      <c r="I4004" s="126"/>
      <c r="J4004" s="126"/>
      <c r="K4004" s="126"/>
      <c r="L4004" s="126"/>
    </row>
    <row r="4005" spans="1:12" x14ac:dyDescent="0.3">
      <c r="A4005" s="126"/>
      <c r="B4005" s="126"/>
      <c r="C4005" s="126"/>
      <c r="D4005" s="126"/>
      <c r="E4005" s="126"/>
      <c r="F4005" s="126"/>
      <c r="G4005" s="126"/>
      <c r="H4005" s="126"/>
      <c r="I4005" s="126"/>
      <c r="J4005" s="126"/>
      <c r="K4005" s="126"/>
      <c r="L4005" s="126"/>
    </row>
    <row r="4006" spans="1:12" x14ac:dyDescent="0.3">
      <c r="A4006" s="126"/>
      <c r="B4006" s="126"/>
      <c r="C4006" s="126"/>
      <c r="D4006" s="126"/>
      <c r="E4006" s="126"/>
      <c r="F4006" s="126"/>
      <c r="G4006" s="126"/>
      <c r="H4006" s="126"/>
      <c r="I4006" s="126"/>
      <c r="J4006" s="126"/>
      <c r="K4006" s="126"/>
      <c r="L4006" s="126"/>
    </row>
    <row r="4007" spans="1:12" x14ac:dyDescent="0.3">
      <c r="A4007" s="126"/>
      <c r="B4007" s="126"/>
      <c r="C4007" s="126"/>
      <c r="D4007" s="126"/>
      <c r="E4007" s="126"/>
      <c r="F4007" s="126"/>
      <c r="G4007" s="126"/>
      <c r="H4007" s="126"/>
      <c r="I4007" s="126"/>
      <c r="J4007" s="126"/>
      <c r="K4007" s="126"/>
      <c r="L4007" s="126"/>
    </row>
    <row r="4008" spans="1:12" x14ac:dyDescent="0.3">
      <c r="A4008" s="126"/>
      <c r="B4008" s="126"/>
      <c r="C4008" s="126"/>
      <c r="D4008" s="126"/>
      <c r="E4008" s="126"/>
      <c r="F4008" s="126"/>
      <c r="G4008" s="126"/>
      <c r="H4008" s="126"/>
      <c r="I4008" s="126"/>
      <c r="J4008" s="126"/>
      <c r="K4008" s="126"/>
      <c r="L4008" s="126"/>
    </row>
    <row r="4009" spans="1:12" x14ac:dyDescent="0.3">
      <c r="A4009" s="126"/>
      <c r="B4009" s="126"/>
      <c r="C4009" s="126"/>
      <c r="D4009" s="126"/>
      <c r="E4009" s="126"/>
      <c r="F4009" s="126"/>
      <c r="G4009" s="126"/>
      <c r="H4009" s="126"/>
      <c r="I4009" s="126"/>
      <c r="J4009" s="126"/>
      <c r="K4009" s="126"/>
      <c r="L4009" s="126"/>
    </row>
    <row r="4010" spans="1:12" x14ac:dyDescent="0.3">
      <c r="A4010" s="126"/>
      <c r="B4010" s="126"/>
      <c r="C4010" s="126"/>
      <c r="D4010" s="126"/>
      <c r="E4010" s="126"/>
      <c r="F4010" s="126"/>
      <c r="G4010" s="126"/>
      <c r="H4010" s="126"/>
      <c r="I4010" s="126"/>
      <c r="J4010" s="126"/>
      <c r="K4010" s="126"/>
      <c r="L4010" s="126"/>
    </row>
    <row r="4011" spans="1:12" x14ac:dyDescent="0.3">
      <c r="A4011" s="126"/>
      <c r="B4011" s="126"/>
      <c r="C4011" s="126"/>
      <c r="D4011" s="126"/>
      <c r="E4011" s="126"/>
      <c r="F4011" s="126"/>
      <c r="G4011" s="126"/>
      <c r="H4011" s="126"/>
      <c r="I4011" s="126"/>
      <c r="J4011" s="126"/>
      <c r="K4011" s="126"/>
      <c r="L4011" s="126"/>
    </row>
    <row r="4012" spans="1:12" x14ac:dyDescent="0.3">
      <c r="A4012" s="126"/>
      <c r="B4012" s="126"/>
      <c r="C4012" s="126"/>
      <c r="D4012" s="126"/>
      <c r="E4012" s="126"/>
      <c r="F4012" s="126"/>
      <c r="G4012" s="126"/>
      <c r="H4012" s="126"/>
      <c r="I4012" s="126"/>
      <c r="J4012" s="126"/>
      <c r="K4012" s="126"/>
      <c r="L4012" s="126"/>
    </row>
    <row r="4013" spans="1:12" x14ac:dyDescent="0.3">
      <c r="A4013" s="126"/>
      <c r="B4013" s="126"/>
      <c r="C4013" s="126"/>
      <c r="D4013" s="126"/>
      <c r="E4013" s="126"/>
      <c r="F4013" s="126"/>
      <c r="G4013" s="126"/>
      <c r="H4013" s="126"/>
      <c r="I4013" s="126"/>
      <c r="J4013" s="126"/>
      <c r="K4013" s="126"/>
      <c r="L4013" s="126"/>
    </row>
    <row r="4014" spans="1:12" x14ac:dyDescent="0.3">
      <c r="A4014" s="126"/>
      <c r="B4014" s="126"/>
      <c r="C4014" s="126"/>
      <c r="D4014" s="126"/>
      <c r="E4014" s="126"/>
      <c r="F4014" s="126"/>
      <c r="G4014" s="126"/>
      <c r="H4014" s="126"/>
      <c r="I4014" s="126"/>
      <c r="J4014" s="126"/>
      <c r="K4014" s="126"/>
      <c r="L4014" s="126"/>
    </row>
    <row r="4015" spans="1:12" x14ac:dyDescent="0.3">
      <c r="A4015" s="126"/>
      <c r="B4015" s="126"/>
      <c r="C4015" s="126"/>
      <c r="D4015" s="126"/>
      <c r="E4015" s="126"/>
      <c r="F4015" s="126"/>
      <c r="G4015" s="126"/>
      <c r="H4015" s="126"/>
      <c r="I4015" s="126"/>
      <c r="J4015" s="126"/>
      <c r="K4015" s="126"/>
      <c r="L4015" s="126"/>
    </row>
    <row r="4016" spans="1:12" x14ac:dyDescent="0.3">
      <c r="A4016" s="126"/>
      <c r="B4016" s="126"/>
      <c r="C4016" s="126"/>
      <c r="D4016" s="126"/>
      <c r="E4016" s="126"/>
      <c r="F4016" s="126"/>
      <c r="G4016" s="126"/>
      <c r="H4016" s="126"/>
      <c r="I4016" s="126"/>
      <c r="J4016" s="126"/>
      <c r="K4016" s="126"/>
      <c r="L4016" s="126"/>
    </row>
    <row r="4017" spans="1:12" x14ac:dyDescent="0.3">
      <c r="A4017" s="126"/>
      <c r="B4017" s="126"/>
      <c r="C4017" s="126"/>
      <c r="D4017" s="126"/>
      <c r="E4017" s="126"/>
      <c r="F4017" s="126"/>
      <c r="G4017" s="126"/>
      <c r="H4017" s="126"/>
      <c r="I4017" s="126"/>
      <c r="J4017" s="126"/>
      <c r="K4017" s="126"/>
      <c r="L4017" s="126"/>
    </row>
    <row r="4018" spans="1:12" x14ac:dyDescent="0.3">
      <c r="A4018" s="126"/>
      <c r="B4018" s="126"/>
      <c r="C4018" s="126"/>
      <c r="D4018" s="126"/>
      <c r="E4018" s="126"/>
      <c r="F4018" s="126"/>
      <c r="G4018" s="126"/>
      <c r="H4018" s="126"/>
      <c r="I4018" s="126"/>
      <c r="J4018" s="126"/>
      <c r="K4018" s="126"/>
      <c r="L4018" s="126"/>
    </row>
    <row r="4019" spans="1:12" x14ac:dyDescent="0.3">
      <c r="A4019" s="126"/>
      <c r="B4019" s="126"/>
      <c r="C4019" s="126"/>
      <c r="D4019" s="126"/>
      <c r="E4019" s="126"/>
      <c r="F4019" s="126"/>
      <c r="G4019" s="126"/>
      <c r="H4019" s="126"/>
      <c r="I4019" s="126"/>
      <c r="J4019" s="126"/>
      <c r="K4019" s="126"/>
      <c r="L4019" s="126"/>
    </row>
    <row r="4020" spans="1:12" x14ac:dyDescent="0.3">
      <c r="A4020" s="126"/>
      <c r="B4020" s="126"/>
      <c r="C4020" s="126"/>
      <c r="D4020" s="126"/>
      <c r="E4020" s="126"/>
      <c r="F4020" s="126"/>
      <c r="G4020" s="126"/>
      <c r="H4020" s="126"/>
      <c r="I4020" s="126"/>
      <c r="J4020" s="126"/>
      <c r="K4020" s="126"/>
      <c r="L4020" s="126"/>
    </row>
    <row r="4021" spans="1:12" x14ac:dyDescent="0.3">
      <c r="A4021" s="126"/>
      <c r="B4021" s="126"/>
      <c r="C4021" s="126"/>
      <c r="D4021" s="126"/>
      <c r="E4021" s="126"/>
      <c r="F4021" s="126"/>
      <c r="G4021" s="126"/>
      <c r="H4021" s="126"/>
      <c r="I4021" s="126"/>
      <c r="J4021" s="126"/>
      <c r="K4021" s="126"/>
      <c r="L4021" s="126"/>
    </row>
    <row r="4022" spans="1:12" x14ac:dyDescent="0.3">
      <c r="A4022" s="126"/>
      <c r="B4022" s="126"/>
      <c r="C4022" s="126"/>
      <c r="D4022" s="126"/>
      <c r="E4022" s="126"/>
      <c r="F4022" s="126"/>
      <c r="G4022" s="126"/>
      <c r="H4022" s="126"/>
      <c r="I4022" s="126"/>
      <c r="J4022" s="126"/>
      <c r="K4022" s="126"/>
      <c r="L4022" s="126"/>
    </row>
    <row r="4023" spans="1:12" x14ac:dyDescent="0.3">
      <c r="A4023" s="126"/>
      <c r="B4023" s="126"/>
      <c r="C4023" s="126"/>
      <c r="D4023" s="126"/>
      <c r="E4023" s="126"/>
      <c r="F4023" s="126"/>
      <c r="G4023" s="126"/>
      <c r="H4023" s="126"/>
      <c r="I4023" s="126"/>
      <c r="J4023" s="126"/>
      <c r="K4023" s="126"/>
      <c r="L4023" s="126"/>
    </row>
    <row r="4024" spans="1:12" x14ac:dyDescent="0.3">
      <c r="A4024" s="126"/>
      <c r="B4024" s="126"/>
      <c r="C4024" s="126"/>
      <c r="D4024" s="126"/>
      <c r="E4024" s="126"/>
      <c r="F4024" s="126"/>
      <c r="G4024" s="126"/>
      <c r="H4024" s="126"/>
      <c r="I4024" s="126"/>
      <c r="J4024" s="126"/>
      <c r="K4024" s="126"/>
      <c r="L4024" s="126"/>
    </row>
    <row r="4025" spans="1:12" x14ac:dyDescent="0.3">
      <c r="A4025" s="126"/>
      <c r="B4025" s="126"/>
      <c r="C4025" s="126"/>
      <c r="D4025" s="126"/>
      <c r="E4025" s="126"/>
      <c r="F4025" s="126"/>
      <c r="G4025" s="126"/>
      <c r="H4025" s="126"/>
      <c r="I4025" s="126"/>
      <c r="J4025" s="126"/>
      <c r="K4025" s="126"/>
      <c r="L4025" s="126"/>
    </row>
    <row r="4026" spans="1:12" x14ac:dyDescent="0.3">
      <c r="A4026" s="126"/>
      <c r="B4026" s="126"/>
      <c r="C4026" s="126"/>
      <c r="D4026" s="126"/>
      <c r="E4026" s="126"/>
      <c r="F4026" s="126"/>
      <c r="G4026" s="126"/>
      <c r="H4026" s="126"/>
      <c r="I4026" s="126"/>
      <c r="J4026" s="126"/>
      <c r="K4026" s="126"/>
      <c r="L4026" s="126"/>
    </row>
    <row r="4027" spans="1:12" x14ac:dyDescent="0.3">
      <c r="A4027" s="126"/>
      <c r="B4027" s="126"/>
      <c r="C4027" s="126"/>
      <c r="D4027" s="126"/>
      <c r="E4027" s="126"/>
      <c r="F4027" s="126"/>
      <c r="G4027" s="126"/>
      <c r="H4027" s="126"/>
      <c r="I4027" s="126"/>
      <c r="J4027" s="126"/>
      <c r="K4027" s="126"/>
      <c r="L4027" s="126"/>
    </row>
    <row r="4028" spans="1:12" x14ac:dyDescent="0.3">
      <c r="A4028" s="126"/>
      <c r="B4028" s="126"/>
      <c r="C4028" s="126"/>
      <c r="D4028" s="126"/>
      <c r="E4028" s="126"/>
      <c r="F4028" s="126"/>
      <c r="G4028" s="126"/>
      <c r="H4028" s="126"/>
      <c r="I4028" s="126"/>
      <c r="J4028" s="126"/>
      <c r="K4028" s="126"/>
      <c r="L4028" s="126"/>
    </row>
    <row r="4029" spans="1:12" x14ac:dyDescent="0.3">
      <c r="A4029" s="126"/>
      <c r="B4029" s="126"/>
      <c r="C4029" s="126"/>
      <c r="D4029" s="126"/>
      <c r="E4029" s="126"/>
      <c r="F4029" s="126"/>
      <c r="G4029" s="126"/>
      <c r="H4029" s="126"/>
      <c r="I4029" s="126"/>
      <c r="J4029" s="126"/>
      <c r="K4029" s="126"/>
      <c r="L4029" s="126"/>
    </row>
    <row r="4030" spans="1:12" x14ac:dyDescent="0.3">
      <c r="A4030" s="126"/>
      <c r="B4030" s="126"/>
      <c r="C4030" s="126"/>
      <c r="D4030" s="126"/>
      <c r="E4030" s="126"/>
      <c r="F4030" s="126"/>
      <c r="G4030" s="126"/>
      <c r="H4030" s="126"/>
      <c r="I4030" s="126"/>
      <c r="J4030" s="126"/>
      <c r="K4030" s="126"/>
      <c r="L4030" s="126"/>
    </row>
    <row r="4031" spans="1:12" x14ac:dyDescent="0.3">
      <c r="A4031" s="126"/>
      <c r="B4031" s="126"/>
      <c r="C4031" s="126"/>
      <c r="D4031" s="126"/>
      <c r="E4031" s="126"/>
      <c r="F4031" s="126"/>
      <c r="G4031" s="126"/>
      <c r="H4031" s="126"/>
      <c r="I4031" s="126"/>
      <c r="J4031" s="126"/>
      <c r="K4031" s="126"/>
      <c r="L4031" s="126"/>
    </row>
    <row r="4032" spans="1:12" x14ac:dyDescent="0.3">
      <c r="A4032" s="126"/>
      <c r="B4032" s="126"/>
      <c r="C4032" s="126"/>
      <c r="D4032" s="126"/>
      <c r="E4032" s="126"/>
      <c r="F4032" s="126"/>
      <c r="G4032" s="126"/>
      <c r="H4032" s="126"/>
      <c r="I4032" s="126"/>
      <c r="J4032" s="126"/>
      <c r="K4032" s="126"/>
      <c r="L4032" s="126"/>
    </row>
    <row r="4033" spans="1:12" x14ac:dyDescent="0.3">
      <c r="A4033" s="126"/>
      <c r="B4033" s="126"/>
      <c r="C4033" s="126"/>
      <c r="D4033" s="126"/>
      <c r="E4033" s="126"/>
      <c r="F4033" s="126"/>
      <c r="G4033" s="126"/>
      <c r="H4033" s="126"/>
      <c r="I4033" s="126"/>
      <c r="J4033" s="126"/>
      <c r="K4033" s="126"/>
      <c r="L4033" s="126"/>
    </row>
    <row r="4034" spans="1:12" x14ac:dyDescent="0.3">
      <c r="A4034" s="126"/>
      <c r="B4034" s="126"/>
      <c r="C4034" s="126"/>
      <c r="D4034" s="126"/>
      <c r="E4034" s="126"/>
      <c r="F4034" s="126"/>
      <c r="G4034" s="126"/>
      <c r="H4034" s="126"/>
      <c r="I4034" s="126"/>
      <c r="J4034" s="126"/>
      <c r="K4034" s="126"/>
      <c r="L4034" s="126"/>
    </row>
    <row r="4035" spans="1:12" x14ac:dyDescent="0.3">
      <c r="A4035" s="126"/>
      <c r="B4035" s="126"/>
      <c r="C4035" s="126"/>
      <c r="D4035" s="126"/>
      <c r="E4035" s="126"/>
      <c r="F4035" s="126"/>
      <c r="G4035" s="126"/>
      <c r="H4035" s="126"/>
      <c r="I4035" s="126"/>
      <c r="J4035" s="126"/>
      <c r="K4035" s="126"/>
      <c r="L4035" s="126"/>
    </row>
    <row r="4036" spans="1:12" x14ac:dyDescent="0.3">
      <c r="A4036" s="126"/>
      <c r="B4036" s="126"/>
      <c r="C4036" s="126"/>
      <c r="D4036" s="126"/>
      <c r="E4036" s="126"/>
      <c r="F4036" s="126"/>
      <c r="G4036" s="126"/>
      <c r="H4036" s="126"/>
      <c r="I4036" s="126"/>
      <c r="J4036" s="126"/>
      <c r="K4036" s="126"/>
      <c r="L4036" s="126"/>
    </row>
    <row r="4037" spans="1:12" x14ac:dyDescent="0.3">
      <c r="A4037" s="126"/>
      <c r="B4037" s="126"/>
      <c r="C4037" s="126"/>
      <c r="D4037" s="126"/>
      <c r="E4037" s="126"/>
      <c r="F4037" s="126"/>
      <c r="G4037" s="126"/>
      <c r="H4037" s="126"/>
      <c r="I4037" s="126"/>
      <c r="J4037" s="126"/>
      <c r="K4037" s="126"/>
      <c r="L4037" s="126"/>
    </row>
    <row r="4038" spans="1:12" x14ac:dyDescent="0.3">
      <c r="A4038" s="126"/>
      <c r="B4038" s="126"/>
      <c r="C4038" s="126"/>
      <c r="D4038" s="126"/>
      <c r="E4038" s="126"/>
      <c r="F4038" s="126"/>
      <c r="G4038" s="126"/>
      <c r="H4038" s="126"/>
      <c r="I4038" s="126"/>
      <c r="J4038" s="126"/>
      <c r="K4038" s="126"/>
      <c r="L4038" s="126"/>
    </row>
    <row r="4039" spans="1:12" x14ac:dyDescent="0.3">
      <c r="A4039" s="126"/>
      <c r="B4039" s="126"/>
      <c r="C4039" s="126"/>
      <c r="D4039" s="126"/>
      <c r="E4039" s="126"/>
      <c r="F4039" s="126"/>
      <c r="G4039" s="126"/>
      <c r="H4039" s="126"/>
      <c r="I4039" s="126"/>
      <c r="J4039" s="126"/>
      <c r="K4039" s="126"/>
      <c r="L4039" s="126"/>
    </row>
    <row r="4040" spans="1:12" x14ac:dyDescent="0.3">
      <c r="A4040" s="126"/>
      <c r="B4040" s="126"/>
      <c r="C4040" s="126"/>
      <c r="D4040" s="126"/>
      <c r="E4040" s="126"/>
      <c r="F4040" s="126"/>
      <c r="G4040" s="126"/>
      <c r="H4040" s="126"/>
      <c r="I4040" s="126"/>
      <c r="J4040" s="126"/>
      <c r="K4040" s="126"/>
      <c r="L4040" s="126"/>
    </row>
    <row r="4041" spans="1:12" x14ac:dyDescent="0.3">
      <c r="A4041" s="126"/>
      <c r="B4041" s="126"/>
      <c r="C4041" s="126"/>
      <c r="D4041" s="126"/>
      <c r="E4041" s="126"/>
      <c r="F4041" s="126"/>
      <c r="G4041" s="126"/>
      <c r="H4041" s="126"/>
      <c r="I4041" s="126"/>
      <c r="J4041" s="126"/>
      <c r="K4041" s="126"/>
      <c r="L4041" s="126"/>
    </row>
    <row r="4042" spans="1:12" x14ac:dyDescent="0.3">
      <c r="A4042" s="126"/>
      <c r="B4042" s="126"/>
      <c r="C4042" s="126"/>
      <c r="D4042" s="126"/>
      <c r="E4042" s="126"/>
      <c r="F4042" s="126"/>
      <c r="G4042" s="126"/>
      <c r="H4042" s="126"/>
      <c r="I4042" s="126"/>
      <c r="J4042" s="126"/>
      <c r="K4042" s="126"/>
      <c r="L4042" s="126"/>
    </row>
    <row r="4043" spans="1:12" x14ac:dyDescent="0.3">
      <c r="A4043" s="126"/>
      <c r="B4043" s="126"/>
      <c r="C4043" s="126"/>
      <c r="D4043" s="126"/>
      <c r="E4043" s="126"/>
      <c r="F4043" s="126"/>
      <c r="G4043" s="126"/>
      <c r="H4043" s="126"/>
      <c r="I4043" s="126"/>
      <c r="J4043" s="126"/>
      <c r="K4043" s="126"/>
      <c r="L4043" s="126"/>
    </row>
    <row r="4044" spans="1:12" x14ac:dyDescent="0.3">
      <c r="A4044" s="126"/>
      <c r="B4044" s="126"/>
      <c r="C4044" s="126"/>
      <c r="D4044" s="126"/>
      <c r="E4044" s="126"/>
      <c r="F4044" s="126"/>
      <c r="G4044" s="126"/>
      <c r="H4044" s="126"/>
      <c r="I4044" s="126"/>
      <c r="J4044" s="126"/>
      <c r="K4044" s="126"/>
      <c r="L4044" s="126"/>
    </row>
    <row r="4045" spans="1:12" x14ac:dyDescent="0.3">
      <c r="A4045" s="126"/>
      <c r="B4045" s="126"/>
      <c r="C4045" s="126"/>
      <c r="D4045" s="126"/>
      <c r="E4045" s="126"/>
      <c r="F4045" s="126"/>
      <c r="G4045" s="126"/>
      <c r="H4045" s="126"/>
      <c r="I4045" s="126"/>
      <c r="J4045" s="126"/>
      <c r="K4045" s="126"/>
      <c r="L4045" s="126"/>
    </row>
    <row r="4046" spans="1:12" x14ac:dyDescent="0.3">
      <c r="A4046" s="126"/>
      <c r="B4046" s="126"/>
      <c r="C4046" s="126"/>
      <c r="D4046" s="126"/>
      <c r="E4046" s="126"/>
      <c r="F4046" s="126"/>
      <c r="G4046" s="126"/>
      <c r="H4046" s="126"/>
      <c r="I4046" s="126"/>
      <c r="J4046" s="126"/>
      <c r="K4046" s="126"/>
      <c r="L4046" s="126"/>
    </row>
    <row r="4047" spans="1:12" x14ac:dyDescent="0.3">
      <c r="A4047" s="126"/>
      <c r="B4047" s="126"/>
      <c r="C4047" s="126"/>
      <c r="D4047" s="126"/>
      <c r="E4047" s="126"/>
      <c r="F4047" s="126"/>
      <c r="G4047" s="126"/>
      <c r="H4047" s="126"/>
      <c r="I4047" s="126"/>
      <c r="J4047" s="126"/>
      <c r="K4047" s="126"/>
      <c r="L4047" s="126"/>
    </row>
    <row r="4048" spans="1:12" x14ac:dyDescent="0.3">
      <c r="A4048" s="126"/>
      <c r="B4048" s="126"/>
      <c r="C4048" s="126"/>
      <c r="D4048" s="126"/>
      <c r="E4048" s="126"/>
      <c r="F4048" s="126"/>
      <c r="G4048" s="126"/>
      <c r="H4048" s="126"/>
      <c r="I4048" s="126"/>
      <c r="J4048" s="126"/>
      <c r="K4048" s="126"/>
      <c r="L4048" s="126"/>
    </row>
    <row r="4049" spans="1:12" x14ac:dyDescent="0.3">
      <c r="A4049" s="126"/>
      <c r="B4049" s="126"/>
      <c r="C4049" s="126"/>
      <c r="D4049" s="126"/>
      <c r="E4049" s="126"/>
      <c r="F4049" s="126"/>
      <c r="G4049" s="126"/>
      <c r="H4049" s="126"/>
      <c r="I4049" s="126"/>
      <c r="J4049" s="126"/>
      <c r="K4049" s="126"/>
      <c r="L4049" s="126"/>
    </row>
    <row r="4050" spans="1:12" x14ac:dyDescent="0.3">
      <c r="A4050" s="126"/>
      <c r="B4050" s="126"/>
      <c r="C4050" s="126"/>
      <c r="D4050" s="126"/>
      <c r="E4050" s="126"/>
      <c r="F4050" s="126"/>
      <c r="G4050" s="126"/>
      <c r="H4050" s="126"/>
      <c r="I4050" s="126"/>
      <c r="J4050" s="126"/>
      <c r="K4050" s="126"/>
      <c r="L4050" s="126"/>
    </row>
    <row r="4051" spans="1:12" x14ac:dyDescent="0.3">
      <c r="A4051" s="126"/>
      <c r="B4051" s="126"/>
      <c r="C4051" s="126"/>
      <c r="D4051" s="126"/>
      <c r="E4051" s="126"/>
      <c r="F4051" s="126"/>
      <c r="G4051" s="126"/>
      <c r="H4051" s="126"/>
      <c r="I4051" s="126"/>
      <c r="J4051" s="126"/>
      <c r="K4051" s="126"/>
      <c r="L4051" s="126"/>
    </row>
    <row r="4052" spans="1:12" x14ac:dyDescent="0.3">
      <c r="A4052" s="126"/>
      <c r="B4052" s="126"/>
      <c r="C4052" s="126"/>
      <c r="D4052" s="126"/>
      <c r="E4052" s="126"/>
      <c r="F4052" s="126"/>
      <c r="G4052" s="126"/>
      <c r="H4052" s="126"/>
      <c r="I4052" s="126"/>
      <c r="J4052" s="126"/>
      <c r="K4052" s="126"/>
      <c r="L4052" s="126"/>
    </row>
    <row r="4053" spans="1:12" x14ac:dyDescent="0.3">
      <c r="A4053" s="126"/>
      <c r="B4053" s="126"/>
      <c r="C4053" s="126"/>
      <c r="D4053" s="126"/>
      <c r="E4053" s="126"/>
      <c r="F4053" s="126"/>
      <c r="G4053" s="126"/>
      <c r="H4053" s="126"/>
      <c r="I4053" s="126"/>
      <c r="J4053" s="126"/>
      <c r="K4053" s="126"/>
      <c r="L4053" s="126"/>
    </row>
    <row r="4054" spans="1:12" x14ac:dyDescent="0.3">
      <c r="A4054" s="126"/>
      <c r="B4054" s="126"/>
      <c r="C4054" s="126"/>
      <c r="D4054" s="126"/>
      <c r="E4054" s="126"/>
      <c r="F4054" s="126"/>
      <c r="G4054" s="126"/>
      <c r="H4054" s="126"/>
      <c r="I4054" s="126"/>
      <c r="J4054" s="126"/>
      <c r="K4054" s="126"/>
      <c r="L4054" s="126"/>
    </row>
    <row r="4055" spans="1:12" x14ac:dyDescent="0.3">
      <c r="A4055" s="126"/>
      <c r="B4055" s="126"/>
      <c r="C4055" s="126"/>
      <c r="D4055" s="126"/>
      <c r="E4055" s="126"/>
      <c r="F4055" s="126"/>
      <c r="G4055" s="126"/>
      <c r="H4055" s="126"/>
      <c r="I4055" s="126"/>
      <c r="J4055" s="126"/>
      <c r="K4055" s="126"/>
      <c r="L4055" s="126"/>
    </row>
    <row r="4056" spans="1:12" x14ac:dyDescent="0.3">
      <c r="A4056" s="126"/>
      <c r="B4056" s="126"/>
      <c r="C4056" s="126"/>
      <c r="D4056" s="126"/>
      <c r="E4056" s="126"/>
      <c r="F4056" s="126"/>
      <c r="G4056" s="126"/>
      <c r="H4056" s="126"/>
      <c r="I4056" s="126"/>
      <c r="J4056" s="126"/>
      <c r="K4056" s="126"/>
      <c r="L4056" s="126"/>
    </row>
    <row r="4057" spans="1:12" x14ac:dyDescent="0.3">
      <c r="A4057" s="126"/>
      <c r="B4057" s="126"/>
      <c r="C4057" s="126"/>
      <c r="D4057" s="126"/>
      <c r="E4057" s="126"/>
      <c r="F4057" s="126"/>
      <c r="G4057" s="126"/>
      <c r="H4057" s="126"/>
      <c r="I4057" s="126"/>
      <c r="J4057" s="126"/>
      <c r="K4057" s="126"/>
      <c r="L4057" s="126"/>
    </row>
    <row r="4058" spans="1:12" x14ac:dyDescent="0.3">
      <c r="A4058" s="126"/>
      <c r="B4058" s="126"/>
      <c r="C4058" s="126"/>
      <c r="D4058" s="126"/>
      <c r="E4058" s="126"/>
      <c r="F4058" s="126"/>
      <c r="G4058" s="126"/>
      <c r="H4058" s="126"/>
      <c r="I4058" s="126"/>
      <c r="J4058" s="126"/>
      <c r="K4058" s="126"/>
      <c r="L4058" s="126"/>
    </row>
    <row r="4059" spans="1:12" x14ac:dyDescent="0.3">
      <c r="A4059" s="126"/>
      <c r="B4059" s="126"/>
      <c r="C4059" s="126"/>
      <c r="D4059" s="126"/>
      <c r="E4059" s="126"/>
      <c r="F4059" s="126"/>
      <c r="G4059" s="126"/>
      <c r="H4059" s="126"/>
      <c r="I4059" s="126"/>
      <c r="J4059" s="126"/>
      <c r="K4059" s="126"/>
      <c r="L4059" s="126"/>
    </row>
    <row r="4060" spans="1:12" x14ac:dyDescent="0.3">
      <c r="A4060" s="126"/>
      <c r="B4060" s="126"/>
      <c r="C4060" s="126"/>
      <c r="D4060" s="126"/>
      <c r="E4060" s="126"/>
      <c r="F4060" s="126"/>
      <c r="G4060" s="126"/>
      <c r="H4060" s="126"/>
      <c r="I4060" s="126"/>
      <c r="J4060" s="126"/>
      <c r="K4060" s="126"/>
      <c r="L4060" s="126"/>
    </row>
    <row r="4061" spans="1:12" x14ac:dyDescent="0.3">
      <c r="A4061" s="126"/>
      <c r="B4061" s="126"/>
      <c r="C4061" s="126"/>
      <c r="D4061" s="126"/>
      <c r="E4061" s="126"/>
      <c r="F4061" s="126"/>
      <c r="G4061" s="126"/>
      <c r="H4061" s="126"/>
      <c r="I4061" s="126"/>
      <c r="J4061" s="126"/>
      <c r="K4061" s="126"/>
      <c r="L4061" s="126"/>
    </row>
    <row r="4062" spans="1:12" x14ac:dyDescent="0.3">
      <c r="A4062" s="126"/>
      <c r="B4062" s="126"/>
      <c r="C4062" s="126"/>
      <c r="D4062" s="126"/>
      <c r="E4062" s="126"/>
      <c r="F4062" s="126"/>
      <c r="G4062" s="126"/>
      <c r="H4062" s="126"/>
      <c r="I4062" s="126"/>
      <c r="J4062" s="126"/>
      <c r="K4062" s="126"/>
      <c r="L4062" s="126"/>
    </row>
    <row r="4063" spans="1:12" x14ac:dyDescent="0.3">
      <c r="A4063" s="126"/>
      <c r="B4063" s="126"/>
      <c r="C4063" s="126"/>
      <c r="D4063" s="126"/>
      <c r="E4063" s="126"/>
      <c r="F4063" s="126"/>
      <c r="G4063" s="126"/>
      <c r="H4063" s="126"/>
      <c r="I4063" s="126"/>
      <c r="J4063" s="126"/>
      <c r="K4063" s="126"/>
      <c r="L4063" s="126"/>
    </row>
    <row r="4064" spans="1:12" x14ac:dyDescent="0.3">
      <c r="A4064" s="126"/>
      <c r="B4064" s="126"/>
      <c r="C4064" s="126"/>
      <c r="D4064" s="126"/>
      <c r="E4064" s="126"/>
      <c r="F4064" s="126"/>
      <c r="G4064" s="126"/>
      <c r="H4064" s="126"/>
      <c r="I4064" s="126"/>
      <c r="J4064" s="126"/>
      <c r="K4064" s="126"/>
      <c r="L4064" s="126"/>
    </row>
    <row r="4065" spans="1:12" x14ac:dyDescent="0.3">
      <c r="A4065" s="126"/>
      <c r="B4065" s="126"/>
      <c r="C4065" s="126"/>
      <c r="D4065" s="126"/>
      <c r="E4065" s="126"/>
      <c r="F4065" s="126"/>
      <c r="G4065" s="126"/>
      <c r="H4065" s="126"/>
      <c r="I4065" s="126"/>
      <c r="J4065" s="126"/>
      <c r="K4065" s="126"/>
      <c r="L4065" s="126"/>
    </row>
    <row r="4066" spans="1:12" x14ac:dyDescent="0.3">
      <c r="A4066" s="126"/>
      <c r="B4066" s="126"/>
      <c r="C4066" s="126"/>
      <c r="D4066" s="126"/>
      <c r="E4066" s="126"/>
      <c r="F4066" s="126"/>
      <c r="G4066" s="126"/>
      <c r="H4066" s="126"/>
      <c r="I4066" s="126"/>
      <c r="J4066" s="126"/>
      <c r="K4066" s="126"/>
      <c r="L4066" s="126"/>
    </row>
    <row r="4067" spans="1:12" x14ac:dyDescent="0.3">
      <c r="A4067" s="126"/>
      <c r="B4067" s="126"/>
      <c r="C4067" s="126"/>
      <c r="D4067" s="126"/>
      <c r="E4067" s="126"/>
      <c r="F4067" s="126"/>
      <c r="G4067" s="126"/>
      <c r="H4067" s="126"/>
      <c r="I4067" s="126"/>
      <c r="J4067" s="126"/>
      <c r="K4067" s="126"/>
      <c r="L4067" s="126"/>
    </row>
    <row r="4068" spans="1:12" x14ac:dyDescent="0.3">
      <c r="A4068" s="126"/>
      <c r="B4068" s="126"/>
      <c r="C4068" s="126"/>
      <c r="D4068" s="126"/>
      <c r="E4068" s="126"/>
      <c r="F4068" s="126"/>
      <c r="G4068" s="126"/>
      <c r="H4068" s="126"/>
      <c r="I4068" s="126"/>
      <c r="J4068" s="126"/>
      <c r="K4068" s="126"/>
      <c r="L4068" s="126"/>
    </row>
    <row r="4069" spans="1:12" x14ac:dyDescent="0.3">
      <c r="A4069" s="126"/>
      <c r="B4069" s="126"/>
      <c r="C4069" s="126"/>
      <c r="D4069" s="126"/>
      <c r="E4069" s="126"/>
      <c r="F4069" s="126"/>
      <c r="G4069" s="126"/>
      <c r="H4069" s="126"/>
      <c r="I4069" s="126"/>
      <c r="J4069" s="126"/>
      <c r="K4069" s="126"/>
      <c r="L4069" s="126"/>
    </row>
    <row r="4070" spans="1:12" x14ac:dyDescent="0.3">
      <c r="A4070" s="126"/>
      <c r="B4070" s="126"/>
      <c r="C4070" s="126"/>
      <c r="D4070" s="126"/>
      <c r="E4070" s="126"/>
      <c r="F4070" s="126"/>
      <c r="G4070" s="126"/>
      <c r="H4070" s="126"/>
      <c r="I4070" s="126"/>
      <c r="J4070" s="126"/>
      <c r="K4070" s="126"/>
      <c r="L4070" s="126"/>
    </row>
    <row r="4071" spans="1:12" x14ac:dyDescent="0.3">
      <c r="A4071" s="126"/>
      <c r="B4071" s="126"/>
      <c r="C4071" s="126"/>
      <c r="D4071" s="126"/>
      <c r="E4071" s="126"/>
      <c r="F4071" s="126"/>
      <c r="G4071" s="126"/>
      <c r="H4071" s="126"/>
      <c r="I4071" s="126"/>
      <c r="J4071" s="126"/>
      <c r="K4071" s="126"/>
      <c r="L4071" s="126"/>
    </row>
    <row r="4072" spans="1:12" x14ac:dyDescent="0.3">
      <c r="A4072" s="126"/>
      <c r="B4072" s="126"/>
      <c r="C4072" s="126"/>
      <c r="D4072" s="126"/>
      <c r="E4072" s="126"/>
      <c r="F4072" s="126"/>
      <c r="G4072" s="126"/>
      <c r="H4072" s="126"/>
      <c r="I4072" s="126"/>
      <c r="J4072" s="126"/>
      <c r="K4072" s="126"/>
      <c r="L4072" s="126"/>
    </row>
    <row r="4073" spans="1:12" x14ac:dyDescent="0.3">
      <c r="A4073" s="126"/>
      <c r="B4073" s="126"/>
      <c r="C4073" s="126"/>
      <c r="D4073" s="126"/>
      <c r="E4073" s="126"/>
      <c r="F4073" s="126"/>
      <c r="G4073" s="126"/>
      <c r="H4073" s="126"/>
      <c r="I4073" s="126"/>
      <c r="J4073" s="126"/>
      <c r="K4073" s="126"/>
      <c r="L4073" s="126"/>
    </row>
    <row r="4074" spans="1:12" x14ac:dyDescent="0.3">
      <c r="A4074" s="126"/>
      <c r="B4074" s="126"/>
      <c r="C4074" s="126"/>
      <c r="D4074" s="126"/>
      <c r="E4074" s="126"/>
      <c r="F4074" s="126"/>
      <c r="G4074" s="126"/>
      <c r="H4074" s="126"/>
      <c r="I4074" s="126"/>
      <c r="J4074" s="126"/>
      <c r="K4074" s="126"/>
      <c r="L4074" s="126"/>
    </row>
    <row r="4075" spans="1:12" x14ac:dyDescent="0.3">
      <c r="A4075" s="126"/>
      <c r="B4075" s="126"/>
      <c r="C4075" s="126"/>
      <c r="D4075" s="126"/>
      <c r="E4075" s="126"/>
      <c r="F4075" s="126"/>
      <c r="G4075" s="126"/>
      <c r="H4075" s="126"/>
      <c r="I4075" s="126"/>
      <c r="J4075" s="126"/>
      <c r="K4075" s="126"/>
      <c r="L4075" s="126"/>
    </row>
    <row r="4076" spans="1:12" x14ac:dyDescent="0.3">
      <c r="A4076" s="126"/>
      <c r="B4076" s="126"/>
      <c r="C4076" s="126"/>
      <c r="D4076" s="126"/>
      <c r="E4076" s="126"/>
      <c r="F4076" s="126"/>
      <c r="G4076" s="126"/>
      <c r="H4076" s="126"/>
      <c r="I4076" s="126"/>
      <c r="J4076" s="126"/>
      <c r="K4076" s="126"/>
      <c r="L4076" s="126"/>
    </row>
    <row r="4077" spans="1:12" x14ac:dyDescent="0.3">
      <c r="A4077" s="126"/>
      <c r="B4077" s="126"/>
      <c r="C4077" s="126"/>
      <c r="D4077" s="126"/>
      <c r="E4077" s="126"/>
      <c r="F4077" s="126"/>
      <c r="G4077" s="126"/>
      <c r="H4077" s="126"/>
      <c r="I4077" s="126"/>
      <c r="J4077" s="126"/>
      <c r="K4077" s="126"/>
      <c r="L4077" s="126"/>
    </row>
    <row r="4078" spans="1:12" x14ac:dyDescent="0.3">
      <c r="A4078" s="126"/>
      <c r="B4078" s="126"/>
      <c r="C4078" s="126"/>
      <c r="D4078" s="126"/>
      <c r="E4078" s="126"/>
      <c r="F4078" s="126"/>
      <c r="G4078" s="126"/>
      <c r="H4078" s="126"/>
      <c r="I4078" s="126"/>
      <c r="J4078" s="126"/>
      <c r="K4078" s="126"/>
      <c r="L4078" s="126"/>
    </row>
    <row r="4079" spans="1:12" x14ac:dyDescent="0.3">
      <c r="A4079" s="126"/>
      <c r="B4079" s="126"/>
      <c r="C4079" s="126"/>
      <c r="D4079" s="126"/>
      <c r="E4079" s="126"/>
      <c r="F4079" s="126"/>
      <c r="G4079" s="126"/>
      <c r="H4079" s="126"/>
      <c r="I4079" s="126"/>
      <c r="J4079" s="126"/>
      <c r="K4079" s="126"/>
      <c r="L4079" s="126"/>
    </row>
    <row r="4080" spans="1:12" x14ac:dyDescent="0.3">
      <c r="A4080" s="126"/>
      <c r="B4080" s="126"/>
      <c r="C4080" s="126"/>
      <c r="D4080" s="126"/>
      <c r="E4080" s="126"/>
      <c r="F4080" s="126"/>
      <c r="G4080" s="126"/>
      <c r="H4080" s="126"/>
      <c r="I4080" s="126"/>
      <c r="J4080" s="126"/>
      <c r="K4080" s="126"/>
      <c r="L4080" s="126"/>
    </row>
    <row r="4081" spans="1:12" x14ac:dyDescent="0.3">
      <c r="A4081" s="126"/>
      <c r="B4081" s="126"/>
      <c r="C4081" s="126"/>
      <c r="D4081" s="126"/>
      <c r="E4081" s="126"/>
      <c r="F4081" s="126"/>
      <c r="G4081" s="126"/>
      <c r="H4081" s="126"/>
      <c r="I4081" s="126"/>
      <c r="J4081" s="126"/>
      <c r="K4081" s="126"/>
      <c r="L4081" s="126"/>
    </row>
    <row r="4082" spans="1:12" x14ac:dyDescent="0.3">
      <c r="A4082" s="126"/>
      <c r="B4082" s="126"/>
      <c r="C4082" s="126"/>
      <c r="D4082" s="126"/>
      <c r="E4082" s="126"/>
      <c r="F4082" s="126"/>
      <c r="G4082" s="126"/>
      <c r="H4082" s="126"/>
      <c r="I4082" s="126"/>
      <c r="J4082" s="126"/>
      <c r="K4082" s="126"/>
      <c r="L4082" s="126"/>
    </row>
    <row r="4083" spans="1:12" x14ac:dyDescent="0.3">
      <c r="A4083" s="126"/>
      <c r="B4083" s="126"/>
      <c r="C4083" s="126"/>
      <c r="D4083" s="126"/>
      <c r="E4083" s="126"/>
      <c r="F4083" s="126"/>
      <c r="G4083" s="126"/>
      <c r="H4083" s="126"/>
      <c r="I4083" s="126"/>
      <c r="J4083" s="126"/>
      <c r="K4083" s="126"/>
      <c r="L4083" s="126"/>
    </row>
    <row r="4084" spans="1:12" x14ac:dyDescent="0.3">
      <c r="A4084" s="126"/>
      <c r="B4084" s="126"/>
      <c r="C4084" s="126"/>
      <c r="D4084" s="126"/>
      <c r="E4084" s="126"/>
      <c r="F4084" s="126"/>
      <c r="G4084" s="126"/>
      <c r="H4084" s="126"/>
      <c r="I4084" s="126"/>
      <c r="J4084" s="126"/>
      <c r="K4084" s="126"/>
      <c r="L4084" s="126"/>
    </row>
    <row r="4085" spans="1:12" x14ac:dyDescent="0.3">
      <c r="A4085" s="126"/>
      <c r="B4085" s="126"/>
      <c r="C4085" s="126"/>
      <c r="D4085" s="126"/>
      <c r="E4085" s="126"/>
      <c r="F4085" s="126"/>
      <c r="G4085" s="126"/>
      <c r="H4085" s="126"/>
      <c r="I4085" s="126"/>
      <c r="J4085" s="126"/>
      <c r="K4085" s="126"/>
      <c r="L4085" s="126"/>
    </row>
    <row r="4086" spans="1:12" x14ac:dyDescent="0.3">
      <c r="A4086" s="126"/>
      <c r="B4086" s="126"/>
      <c r="C4086" s="126"/>
      <c r="D4086" s="126"/>
      <c r="E4086" s="126"/>
      <c r="F4086" s="126"/>
      <c r="G4086" s="126"/>
      <c r="H4086" s="126"/>
      <c r="I4086" s="126"/>
      <c r="J4086" s="126"/>
      <c r="K4086" s="126"/>
      <c r="L4086" s="126"/>
    </row>
    <row r="4087" spans="1:12" x14ac:dyDescent="0.3">
      <c r="A4087" s="126"/>
      <c r="B4087" s="126"/>
      <c r="C4087" s="126"/>
      <c r="D4087" s="126"/>
      <c r="E4087" s="126"/>
      <c r="F4087" s="126"/>
      <c r="G4087" s="126"/>
      <c r="H4087" s="126"/>
      <c r="I4087" s="126"/>
      <c r="J4087" s="126"/>
      <c r="K4087" s="126"/>
      <c r="L4087" s="126"/>
    </row>
    <row r="4088" spans="1:12" x14ac:dyDescent="0.3">
      <c r="A4088" s="126"/>
      <c r="B4088" s="126"/>
      <c r="C4088" s="126"/>
      <c r="D4088" s="126"/>
      <c r="E4088" s="126"/>
      <c r="F4088" s="126"/>
      <c r="G4088" s="126"/>
      <c r="H4088" s="126"/>
      <c r="I4088" s="126"/>
      <c r="J4088" s="126"/>
      <c r="K4088" s="126"/>
      <c r="L4088" s="126"/>
    </row>
    <row r="4089" spans="1:12" x14ac:dyDescent="0.3">
      <c r="A4089" s="126"/>
      <c r="B4089" s="126"/>
      <c r="C4089" s="126"/>
      <c r="D4089" s="126"/>
      <c r="E4089" s="126"/>
      <c r="F4089" s="126"/>
      <c r="G4089" s="126"/>
      <c r="H4089" s="126"/>
      <c r="I4089" s="126"/>
      <c r="J4089" s="126"/>
      <c r="K4089" s="126"/>
      <c r="L4089" s="126"/>
    </row>
    <row r="4090" spans="1:12" x14ac:dyDescent="0.3">
      <c r="A4090" s="126"/>
      <c r="B4090" s="126"/>
      <c r="C4090" s="126"/>
      <c r="D4090" s="126"/>
      <c r="E4090" s="126"/>
      <c r="F4090" s="126"/>
      <c r="G4090" s="126"/>
      <c r="H4090" s="126"/>
      <c r="I4090" s="126"/>
      <c r="J4090" s="126"/>
      <c r="K4090" s="126"/>
      <c r="L4090" s="126"/>
    </row>
    <row r="4091" spans="1:12" x14ac:dyDescent="0.3">
      <c r="A4091" s="126"/>
      <c r="B4091" s="126"/>
      <c r="C4091" s="126"/>
      <c r="D4091" s="126"/>
      <c r="E4091" s="126"/>
      <c r="F4091" s="126"/>
      <c r="G4091" s="126"/>
      <c r="H4091" s="126"/>
      <c r="I4091" s="126"/>
      <c r="J4091" s="126"/>
      <c r="K4091" s="126"/>
      <c r="L4091" s="126"/>
    </row>
    <row r="4092" spans="1:12" x14ac:dyDescent="0.3">
      <c r="A4092" s="126"/>
      <c r="B4092" s="126"/>
      <c r="C4092" s="126"/>
      <c r="D4092" s="126"/>
      <c r="E4092" s="126"/>
      <c r="F4092" s="126"/>
      <c r="G4092" s="126"/>
      <c r="H4092" s="126"/>
      <c r="I4092" s="126"/>
      <c r="J4092" s="126"/>
      <c r="K4092" s="126"/>
      <c r="L4092" s="126"/>
    </row>
    <row r="4093" spans="1:12" x14ac:dyDescent="0.3">
      <c r="A4093" s="126"/>
      <c r="B4093" s="126"/>
      <c r="C4093" s="126"/>
      <c r="D4093" s="126"/>
      <c r="E4093" s="126"/>
      <c r="F4093" s="126"/>
      <c r="G4093" s="126"/>
      <c r="H4093" s="126"/>
      <c r="I4093" s="126"/>
      <c r="J4093" s="126"/>
      <c r="K4093" s="126"/>
      <c r="L4093" s="126"/>
    </row>
    <row r="4094" spans="1:12" x14ac:dyDescent="0.3">
      <c r="A4094" s="126"/>
      <c r="B4094" s="126"/>
      <c r="C4094" s="126"/>
      <c r="D4094" s="126"/>
      <c r="E4094" s="126"/>
      <c r="F4094" s="126"/>
      <c r="G4094" s="126"/>
      <c r="H4094" s="126"/>
      <c r="I4094" s="126"/>
      <c r="J4094" s="126"/>
      <c r="K4094" s="126"/>
      <c r="L4094" s="126"/>
    </row>
    <row r="4095" spans="1:12" x14ac:dyDescent="0.3">
      <c r="A4095" s="126"/>
      <c r="B4095" s="126"/>
      <c r="C4095" s="126"/>
      <c r="D4095" s="126"/>
      <c r="E4095" s="126"/>
      <c r="F4095" s="126"/>
      <c r="G4095" s="126"/>
      <c r="H4095" s="126"/>
      <c r="I4095" s="126"/>
      <c r="J4095" s="126"/>
      <c r="K4095" s="126"/>
      <c r="L4095" s="126"/>
    </row>
    <row r="4096" spans="1:12" x14ac:dyDescent="0.3">
      <c r="A4096" s="126"/>
      <c r="B4096" s="126"/>
      <c r="C4096" s="126"/>
      <c r="D4096" s="126"/>
      <c r="E4096" s="126"/>
      <c r="F4096" s="126"/>
      <c r="G4096" s="126"/>
      <c r="H4096" s="126"/>
      <c r="I4096" s="126"/>
      <c r="J4096" s="126"/>
      <c r="K4096" s="126"/>
      <c r="L4096" s="126"/>
    </row>
    <row r="4097" spans="1:12" x14ac:dyDescent="0.3">
      <c r="A4097" s="126"/>
      <c r="B4097" s="126"/>
      <c r="C4097" s="126"/>
      <c r="D4097" s="126"/>
      <c r="E4097" s="126"/>
      <c r="F4097" s="126"/>
      <c r="G4097" s="126"/>
      <c r="H4097" s="126"/>
      <c r="I4097" s="126"/>
      <c r="J4097" s="126"/>
      <c r="K4097" s="126"/>
      <c r="L4097" s="126"/>
    </row>
    <row r="4098" spans="1:12" x14ac:dyDescent="0.3">
      <c r="A4098" s="126"/>
      <c r="B4098" s="126"/>
      <c r="C4098" s="126"/>
      <c r="D4098" s="126"/>
      <c r="E4098" s="126"/>
      <c r="F4098" s="126"/>
      <c r="G4098" s="126"/>
      <c r="H4098" s="126"/>
      <c r="I4098" s="126"/>
      <c r="J4098" s="126"/>
      <c r="K4098" s="126"/>
      <c r="L4098" s="126"/>
    </row>
    <row r="4099" spans="1:12" x14ac:dyDescent="0.3">
      <c r="A4099" s="126"/>
      <c r="B4099" s="126"/>
      <c r="C4099" s="126"/>
      <c r="D4099" s="126"/>
      <c r="E4099" s="126"/>
      <c r="F4099" s="126"/>
      <c r="G4099" s="126"/>
      <c r="H4099" s="126"/>
      <c r="I4099" s="126"/>
      <c r="J4099" s="126"/>
      <c r="K4099" s="126"/>
      <c r="L4099" s="126"/>
    </row>
    <row r="4100" spans="1:12" x14ac:dyDescent="0.3">
      <c r="A4100" s="126"/>
      <c r="B4100" s="126"/>
      <c r="C4100" s="126"/>
      <c r="D4100" s="126"/>
      <c r="E4100" s="126"/>
      <c r="F4100" s="126"/>
      <c r="G4100" s="126"/>
      <c r="H4100" s="126"/>
      <c r="I4100" s="126"/>
      <c r="J4100" s="126"/>
      <c r="K4100" s="126"/>
      <c r="L4100" s="126"/>
    </row>
    <row r="4101" spans="1:12" x14ac:dyDescent="0.3">
      <c r="A4101" s="126"/>
      <c r="B4101" s="126"/>
      <c r="C4101" s="126"/>
      <c r="D4101" s="126"/>
      <c r="E4101" s="126"/>
      <c r="F4101" s="126"/>
      <c r="G4101" s="126"/>
      <c r="H4101" s="126"/>
      <c r="I4101" s="126"/>
      <c r="J4101" s="126"/>
      <c r="K4101" s="126"/>
      <c r="L4101" s="126"/>
    </row>
    <row r="4102" spans="1:12" x14ac:dyDescent="0.3">
      <c r="A4102" s="126"/>
      <c r="B4102" s="126"/>
      <c r="C4102" s="126"/>
      <c r="D4102" s="126"/>
      <c r="E4102" s="126"/>
      <c r="F4102" s="126"/>
      <c r="G4102" s="126"/>
      <c r="H4102" s="126"/>
      <c r="I4102" s="126"/>
      <c r="J4102" s="126"/>
      <c r="K4102" s="126"/>
      <c r="L4102" s="126"/>
    </row>
    <row r="4103" spans="1:12" x14ac:dyDescent="0.3">
      <c r="A4103" s="126"/>
      <c r="B4103" s="126"/>
      <c r="C4103" s="126"/>
      <c r="D4103" s="126"/>
      <c r="E4103" s="126"/>
      <c r="F4103" s="126"/>
      <c r="G4103" s="126"/>
      <c r="H4103" s="126"/>
      <c r="I4103" s="126"/>
      <c r="J4103" s="126"/>
      <c r="K4103" s="126"/>
      <c r="L4103" s="126"/>
    </row>
    <row r="4104" spans="1:12" x14ac:dyDescent="0.3">
      <c r="A4104" s="126"/>
      <c r="B4104" s="126"/>
      <c r="C4104" s="126"/>
      <c r="D4104" s="126"/>
      <c r="E4104" s="126"/>
      <c r="F4104" s="126"/>
      <c r="G4104" s="126"/>
      <c r="H4104" s="126"/>
      <c r="I4104" s="126"/>
      <c r="J4104" s="126"/>
      <c r="K4104" s="126"/>
      <c r="L4104" s="126"/>
    </row>
    <row r="4105" spans="1:12" x14ac:dyDescent="0.3">
      <c r="A4105" s="126"/>
      <c r="B4105" s="126"/>
      <c r="C4105" s="126"/>
      <c r="D4105" s="126"/>
      <c r="E4105" s="126"/>
      <c r="F4105" s="126"/>
      <c r="G4105" s="126"/>
      <c r="H4105" s="126"/>
      <c r="I4105" s="126"/>
      <c r="J4105" s="126"/>
      <c r="K4105" s="126"/>
      <c r="L4105" s="126"/>
    </row>
    <row r="4106" spans="1:12" x14ac:dyDescent="0.3">
      <c r="A4106" s="126"/>
      <c r="B4106" s="126"/>
      <c r="C4106" s="126"/>
      <c r="D4106" s="126"/>
      <c r="E4106" s="126"/>
      <c r="F4106" s="126"/>
      <c r="G4106" s="126"/>
      <c r="H4106" s="126"/>
      <c r="I4106" s="126"/>
      <c r="J4106" s="126"/>
      <c r="K4106" s="126"/>
      <c r="L4106" s="126"/>
    </row>
    <row r="4107" spans="1:12" x14ac:dyDescent="0.3">
      <c r="A4107" s="126"/>
      <c r="B4107" s="126"/>
      <c r="C4107" s="126"/>
      <c r="D4107" s="126"/>
      <c r="E4107" s="126"/>
      <c r="F4107" s="126"/>
      <c r="G4107" s="126"/>
      <c r="H4107" s="126"/>
      <c r="I4107" s="126"/>
      <c r="J4107" s="126"/>
      <c r="K4107" s="126"/>
      <c r="L4107" s="126"/>
    </row>
    <row r="4108" spans="1:12" x14ac:dyDescent="0.3">
      <c r="A4108" s="126"/>
      <c r="B4108" s="126"/>
      <c r="C4108" s="126"/>
      <c r="D4108" s="126"/>
      <c r="E4108" s="126"/>
      <c r="F4108" s="126"/>
      <c r="G4108" s="126"/>
      <c r="H4108" s="126"/>
      <c r="I4108" s="126"/>
      <c r="J4108" s="126"/>
      <c r="K4108" s="126"/>
      <c r="L4108" s="126"/>
    </row>
    <row r="4109" spans="1:12" x14ac:dyDescent="0.3">
      <c r="A4109" s="126"/>
      <c r="B4109" s="126"/>
      <c r="C4109" s="126"/>
      <c r="D4109" s="126"/>
      <c r="E4109" s="126"/>
      <c r="F4109" s="126"/>
      <c r="G4109" s="126"/>
      <c r="H4109" s="126"/>
      <c r="I4109" s="126"/>
      <c r="J4109" s="126"/>
      <c r="K4109" s="126"/>
      <c r="L4109" s="126"/>
    </row>
    <row r="4110" spans="1:12" x14ac:dyDescent="0.3">
      <c r="A4110" s="126"/>
      <c r="B4110" s="126"/>
      <c r="C4110" s="126"/>
      <c r="D4110" s="126"/>
      <c r="E4110" s="126"/>
      <c r="F4110" s="126"/>
      <c r="G4110" s="126"/>
      <c r="H4110" s="126"/>
      <c r="I4110" s="126"/>
      <c r="J4110" s="126"/>
      <c r="K4110" s="126"/>
      <c r="L4110" s="126"/>
    </row>
    <row r="4111" spans="1:12" x14ac:dyDescent="0.3">
      <c r="A4111" s="126"/>
      <c r="B4111" s="126"/>
      <c r="C4111" s="126"/>
      <c r="D4111" s="126"/>
      <c r="E4111" s="126"/>
      <c r="F4111" s="126"/>
      <c r="G4111" s="126"/>
      <c r="H4111" s="126"/>
      <c r="I4111" s="126"/>
      <c r="J4111" s="126"/>
      <c r="K4111" s="126"/>
      <c r="L4111" s="126"/>
    </row>
    <row r="4112" spans="1:12" x14ac:dyDescent="0.3">
      <c r="A4112" s="126"/>
      <c r="B4112" s="126"/>
      <c r="C4112" s="126"/>
      <c r="D4112" s="126"/>
      <c r="E4112" s="126"/>
      <c r="F4112" s="126"/>
      <c r="G4112" s="126"/>
      <c r="H4112" s="126"/>
      <c r="I4112" s="126"/>
      <c r="J4112" s="126"/>
      <c r="K4112" s="126"/>
      <c r="L4112" s="126"/>
    </row>
    <row r="4113" spans="1:12" x14ac:dyDescent="0.3">
      <c r="A4113" s="126"/>
      <c r="B4113" s="126"/>
      <c r="C4113" s="126"/>
      <c r="D4113" s="126"/>
      <c r="E4113" s="126"/>
      <c r="F4113" s="126"/>
      <c r="G4113" s="126"/>
      <c r="H4113" s="126"/>
      <c r="I4113" s="126"/>
      <c r="J4113" s="126"/>
      <c r="K4113" s="126"/>
      <c r="L4113" s="126"/>
    </row>
    <row r="4114" spans="1:12" x14ac:dyDescent="0.3">
      <c r="A4114" s="126"/>
      <c r="B4114" s="126"/>
      <c r="C4114" s="126"/>
      <c r="D4114" s="126"/>
      <c r="E4114" s="126"/>
      <c r="F4114" s="126"/>
      <c r="G4114" s="126"/>
      <c r="H4114" s="126"/>
      <c r="I4114" s="126"/>
      <c r="J4114" s="126"/>
      <c r="K4114" s="126"/>
      <c r="L4114" s="126"/>
    </row>
    <row r="4115" spans="1:12" x14ac:dyDescent="0.3">
      <c r="A4115" s="126"/>
      <c r="B4115" s="126"/>
      <c r="C4115" s="126"/>
      <c r="D4115" s="126"/>
      <c r="E4115" s="126"/>
      <c r="F4115" s="126"/>
      <c r="G4115" s="126"/>
      <c r="H4115" s="126"/>
      <c r="I4115" s="126"/>
      <c r="J4115" s="126"/>
      <c r="K4115" s="126"/>
      <c r="L4115" s="126"/>
    </row>
    <row r="4116" spans="1:12" x14ac:dyDescent="0.3">
      <c r="A4116" s="126"/>
      <c r="B4116" s="126"/>
      <c r="C4116" s="126"/>
      <c r="D4116" s="126"/>
      <c r="E4116" s="126"/>
      <c r="F4116" s="126"/>
      <c r="G4116" s="126"/>
      <c r="H4116" s="126"/>
      <c r="I4116" s="126"/>
      <c r="J4116" s="126"/>
      <c r="K4116" s="126"/>
      <c r="L4116" s="126"/>
    </row>
    <row r="4117" spans="1:12" x14ac:dyDescent="0.3">
      <c r="A4117" s="126"/>
      <c r="B4117" s="126"/>
      <c r="C4117" s="126"/>
      <c r="D4117" s="126"/>
      <c r="E4117" s="126"/>
      <c r="F4117" s="126"/>
      <c r="G4117" s="126"/>
      <c r="H4117" s="126"/>
      <c r="I4117" s="126"/>
      <c r="J4117" s="126"/>
      <c r="K4117" s="126"/>
      <c r="L4117" s="126"/>
    </row>
    <row r="4118" spans="1:12" x14ac:dyDescent="0.3">
      <c r="A4118" s="126"/>
      <c r="B4118" s="126"/>
      <c r="C4118" s="126"/>
      <c r="D4118" s="126"/>
      <c r="E4118" s="126"/>
      <c r="F4118" s="126"/>
      <c r="G4118" s="126"/>
      <c r="H4118" s="126"/>
      <c r="I4118" s="126"/>
      <c r="J4118" s="126"/>
      <c r="K4118" s="126"/>
      <c r="L4118" s="126"/>
    </row>
    <row r="4119" spans="1:12" x14ac:dyDescent="0.3">
      <c r="A4119" s="126"/>
      <c r="B4119" s="126"/>
      <c r="C4119" s="126"/>
      <c r="D4119" s="126"/>
      <c r="E4119" s="126"/>
      <c r="F4119" s="126"/>
      <c r="G4119" s="126"/>
      <c r="H4119" s="126"/>
      <c r="I4119" s="126"/>
      <c r="J4119" s="126"/>
      <c r="K4119" s="126"/>
      <c r="L4119" s="126"/>
    </row>
    <row r="4120" spans="1:12" x14ac:dyDescent="0.3">
      <c r="A4120" s="126"/>
      <c r="B4120" s="126"/>
      <c r="C4120" s="126"/>
      <c r="D4120" s="126"/>
      <c r="E4120" s="126"/>
      <c r="F4120" s="126"/>
      <c r="G4120" s="126"/>
      <c r="H4120" s="126"/>
      <c r="I4120" s="126"/>
      <c r="J4120" s="126"/>
      <c r="K4120" s="126"/>
      <c r="L4120" s="126"/>
    </row>
    <row r="4121" spans="1:12" x14ac:dyDescent="0.3">
      <c r="A4121" s="126"/>
      <c r="B4121" s="126"/>
      <c r="C4121" s="126"/>
      <c r="D4121" s="126"/>
      <c r="E4121" s="126"/>
      <c r="F4121" s="126"/>
      <c r="G4121" s="126"/>
      <c r="H4121" s="126"/>
      <c r="I4121" s="126"/>
      <c r="J4121" s="126"/>
      <c r="K4121" s="126"/>
      <c r="L4121" s="126"/>
    </row>
    <row r="4122" spans="1:12" x14ac:dyDescent="0.3">
      <c r="A4122" s="126"/>
      <c r="B4122" s="126"/>
      <c r="C4122" s="126"/>
      <c r="D4122" s="126"/>
      <c r="E4122" s="126"/>
      <c r="F4122" s="126"/>
      <c r="G4122" s="126"/>
      <c r="H4122" s="126"/>
      <c r="I4122" s="126"/>
      <c r="J4122" s="126"/>
      <c r="K4122" s="126"/>
      <c r="L4122" s="126"/>
    </row>
    <row r="4123" spans="1:12" x14ac:dyDescent="0.3">
      <c r="A4123" s="126"/>
      <c r="B4123" s="126"/>
      <c r="C4123" s="126"/>
      <c r="D4123" s="126"/>
      <c r="E4123" s="126"/>
      <c r="F4123" s="126"/>
      <c r="G4123" s="126"/>
      <c r="H4123" s="126"/>
      <c r="I4123" s="126"/>
      <c r="J4123" s="126"/>
      <c r="K4123" s="126"/>
      <c r="L4123" s="126"/>
    </row>
    <row r="4124" spans="1:12" x14ac:dyDescent="0.3">
      <c r="A4124" s="126"/>
      <c r="B4124" s="126"/>
      <c r="C4124" s="126"/>
      <c r="D4124" s="126"/>
      <c r="E4124" s="126"/>
      <c r="F4124" s="126"/>
      <c r="G4124" s="126"/>
      <c r="H4124" s="126"/>
      <c r="I4124" s="126"/>
      <c r="J4124" s="126"/>
      <c r="K4124" s="126"/>
      <c r="L4124" s="126"/>
    </row>
    <row r="4125" spans="1:12" x14ac:dyDescent="0.3">
      <c r="A4125" s="126"/>
      <c r="B4125" s="126"/>
      <c r="C4125" s="126"/>
      <c r="D4125" s="126"/>
      <c r="E4125" s="126"/>
      <c r="F4125" s="126"/>
      <c r="G4125" s="126"/>
      <c r="H4125" s="126"/>
      <c r="I4125" s="126"/>
      <c r="J4125" s="126"/>
      <c r="K4125" s="126"/>
      <c r="L4125" s="126"/>
    </row>
    <row r="4126" spans="1:12" x14ac:dyDescent="0.3">
      <c r="A4126" s="126"/>
      <c r="B4126" s="126"/>
      <c r="C4126" s="126"/>
      <c r="D4126" s="126"/>
      <c r="E4126" s="126"/>
      <c r="F4126" s="126"/>
      <c r="G4126" s="126"/>
      <c r="H4126" s="126"/>
      <c r="I4126" s="126"/>
      <c r="J4126" s="126"/>
      <c r="K4126" s="126"/>
      <c r="L4126" s="126"/>
    </row>
    <row r="4127" spans="1:12" x14ac:dyDescent="0.3">
      <c r="A4127" s="126"/>
      <c r="B4127" s="126"/>
      <c r="C4127" s="126"/>
      <c r="D4127" s="126"/>
      <c r="E4127" s="126"/>
      <c r="F4127" s="126"/>
      <c r="G4127" s="126"/>
      <c r="H4127" s="126"/>
      <c r="I4127" s="126"/>
      <c r="J4127" s="126"/>
      <c r="K4127" s="126"/>
      <c r="L4127" s="126"/>
    </row>
    <row r="4128" spans="1:12" x14ac:dyDescent="0.3">
      <c r="A4128" s="126"/>
      <c r="B4128" s="126"/>
      <c r="C4128" s="126"/>
      <c r="D4128" s="126"/>
      <c r="E4128" s="126"/>
      <c r="F4128" s="126"/>
      <c r="G4128" s="126"/>
      <c r="H4128" s="126"/>
      <c r="I4128" s="126"/>
      <c r="J4128" s="126"/>
      <c r="K4128" s="126"/>
      <c r="L4128" s="126"/>
    </row>
    <row r="4129" spans="1:12" x14ac:dyDescent="0.3">
      <c r="A4129" s="126"/>
      <c r="B4129" s="126"/>
      <c r="C4129" s="126"/>
      <c r="D4129" s="126"/>
      <c r="E4129" s="126"/>
      <c r="F4129" s="126"/>
      <c r="G4129" s="126"/>
      <c r="H4129" s="126"/>
      <c r="I4129" s="126"/>
      <c r="J4129" s="126"/>
      <c r="K4129" s="126"/>
      <c r="L4129" s="126"/>
    </row>
    <row r="4130" spans="1:12" x14ac:dyDescent="0.3">
      <c r="A4130" s="126"/>
      <c r="B4130" s="126"/>
      <c r="C4130" s="126"/>
      <c r="D4130" s="126"/>
      <c r="E4130" s="126"/>
      <c r="F4130" s="126"/>
      <c r="G4130" s="126"/>
      <c r="H4130" s="126"/>
      <c r="I4130" s="126"/>
      <c r="J4130" s="126"/>
      <c r="K4130" s="126"/>
      <c r="L4130" s="126"/>
    </row>
    <row r="4131" spans="1:12" x14ac:dyDescent="0.3">
      <c r="A4131" s="126"/>
      <c r="B4131" s="126"/>
      <c r="C4131" s="126"/>
      <c r="D4131" s="126"/>
      <c r="E4131" s="126"/>
      <c r="F4131" s="126"/>
      <c r="G4131" s="126"/>
      <c r="H4131" s="126"/>
      <c r="I4131" s="126"/>
      <c r="J4131" s="126"/>
      <c r="K4131" s="126"/>
      <c r="L4131" s="126"/>
    </row>
    <row r="4132" spans="1:12" x14ac:dyDescent="0.3">
      <c r="A4132" s="126"/>
      <c r="B4132" s="126"/>
      <c r="C4132" s="126"/>
      <c r="D4132" s="126"/>
      <c r="E4132" s="126"/>
      <c r="F4132" s="126"/>
      <c r="G4132" s="126"/>
      <c r="H4132" s="126"/>
      <c r="I4132" s="126"/>
      <c r="J4132" s="126"/>
      <c r="K4132" s="126"/>
      <c r="L4132" s="126"/>
    </row>
    <row r="4133" spans="1:12" x14ac:dyDescent="0.3">
      <c r="A4133" s="126"/>
      <c r="B4133" s="126"/>
      <c r="C4133" s="126"/>
      <c r="D4133" s="126"/>
      <c r="E4133" s="126"/>
      <c r="F4133" s="126"/>
      <c r="G4133" s="126"/>
      <c r="H4133" s="126"/>
      <c r="I4133" s="126"/>
      <c r="J4133" s="126"/>
      <c r="K4133" s="126"/>
      <c r="L4133" s="126"/>
    </row>
    <row r="4134" spans="1:12" x14ac:dyDescent="0.3">
      <c r="A4134" s="126"/>
      <c r="B4134" s="126"/>
      <c r="C4134" s="126"/>
      <c r="D4134" s="126"/>
      <c r="E4134" s="126"/>
      <c r="F4134" s="126"/>
      <c r="G4134" s="126"/>
      <c r="H4134" s="126"/>
      <c r="I4134" s="126"/>
      <c r="J4134" s="126"/>
      <c r="K4134" s="126"/>
      <c r="L4134" s="126"/>
    </row>
    <row r="4135" spans="1:12" x14ac:dyDescent="0.3">
      <c r="A4135" s="126"/>
      <c r="B4135" s="126"/>
      <c r="C4135" s="126"/>
      <c r="D4135" s="126"/>
      <c r="E4135" s="126"/>
      <c r="F4135" s="126"/>
      <c r="G4135" s="126"/>
      <c r="H4135" s="126"/>
      <c r="I4135" s="126"/>
      <c r="J4135" s="126"/>
      <c r="K4135" s="126"/>
      <c r="L4135" s="126"/>
    </row>
    <row r="4136" spans="1:12" x14ac:dyDescent="0.3">
      <c r="A4136" s="126"/>
      <c r="B4136" s="126"/>
      <c r="C4136" s="126"/>
      <c r="D4136" s="126"/>
      <c r="E4136" s="126"/>
      <c r="F4136" s="126"/>
      <c r="G4136" s="126"/>
      <c r="H4136" s="126"/>
      <c r="I4136" s="126"/>
      <c r="J4136" s="126"/>
      <c r="K4136" s="126"/>
      <c r="L4136" s="126"/>
    </row>
    <row r="4137" spans="1:12" x14ac:dyDescent="0.3">
      <c r="A4137" s="126"/>
      <c r="B4137" s="126"/>
      <c r="C4137" s="126"/>
      <c r="D4137" s="126"/>
      <c r="E4137" s="126"/>
      <c r="F4137" s="126"/>
      <c r="G4137" s="126"/>
      <c r="H4137" s="126"/>
      <c r="I4137" s="126"/>
      <c r="J4137" s="126"/>
      <c r="K4137" s="126"/>
      <c r="L4137" s="126"/>
    </row>
    <row r="4138" spans="1:12" x14ac:dyDescent="0.3">
      <c r="A4138" s="126"/>
      <c r="B4138" s="126"/>
      <c r="C4138" s="126"/>
      <c r="D4138" s="126"/>
      <c r="E4138" s="126"/>
      <c r="F4138" s="126"/>
      <c r="G4138" s="126"/>
      <c r="H4138" s="126"/>
      <c r="I4138" s="126"/>
      <c r="J4138" s="126"/>
      <c r="K4138" s="126"/>
      <c r="L4138" s="126"/>
    </row>
    <row r="4139" spans="1:12" x14ac:dyDescent="0.3">
      <c r="A4139" s="126"/>
      <c r="B4139" s="126"/>
      <c r="C4139" s="126"/>
      <c r="D4139" s="126"/>
      <c r="E4139" s="126"/>
      <c r="F4139" s="126"/>
      <c r="G4139" s="126"/>
      <c r="H4139" s="126"/>
      <c r="I4139" s="126"/>
      <c r="J4139" s="126"/>
      <c r="K4139" s="126"/>
      <c r="L4139" s="126"/>
    </row>
    <row r="4140" spans="1:12" x14ac:dyDescent="0.3">
      <c r="A4140" s="126"/>
      <c r="B4140" s="126"/>
      <c r="C4140" s="126"/>
      <c r="D4140" s="126"/>
      <c r="E4140" s="126"/>
      <c r="F4140" s="126"/>
      <c r="G4140" s="126"/>
      <c r="H4140" s="126"/>
      <c r="I4140" s="126"/>
      <c r="J4140" s="126"/>
      <c r="K4140" s="126"/>
      <c r="L4140" s="126"/>
    </row>
    <row r="4141" spans="1:12" x14ac:dyDescent="0.3">
      <c r="A4141" s="126"/>
      <c r="B4141" s="126"/>
      <c r="C4141" s="126"/>
      <c r="D4141" s="126"/>
      <c r="E4141" s="126"/>
      <c r="F4141" s="126"/>
      <c r="G4141" s="126"/>
      <c r="H4141" s="126"/>
      <c r="I4141" s="126"/>
      <c r="J4141" s="126"/>
      <c r="K4141" s="126"/>
      <c r="L4141" s="126"/>
    </row>
    <row r="4142" spans="1:12" x14ac:dyDescent="0.3">
      <c r="A4142" s="126"/>
      <c r="B4142" s="126"/>
      <c r="C4142" s="126"/>
      <c r="D4142" s="126"/>
      <c r="E4142" s="126"/>
      <c r="F4142" s="126"/>
      <c r="G4142" s="126"/>
      <c r="H4142" s="126"/>
      <c r="I4142" s="126"/>
      <c r="J4142" s="126"/>
      <c r="K4142" s="126"/>
      <c r="L4142" s="126"/>
    </row>
    <row r="4143" spans="1:12" x14ac:dyDescent="0.3">
      <c r="A4143" s="126"/>
      <c r="B4143" s="126"/>
      <c r="C4143" s="126"/>
      <c r="D4143" s="126"/>
      <c r="E4143" s="126"/>
      <c r="F4143" s="126"/>
      <c r="G4143" s="126"/>
      <c r="H4143" s="126"/>
      <c r="I4143" s="126"/>
      <c r="J4143" s="126"/>
      <c r="K4143" s="126"/>
      <c r="L4143" s="126"/>
    </row>
    <row r="4144" spans="1:12" x14ac:dyDescent="0.3">
      <c r="A4144" s="126"/>
      <c r="B4144" s="126"/>
      <c r="C4144" s="126"/>
      <c r="D4144" s="126"/>
      <c r="E4144" s="126"/>
      <c r="F4144" s="126"/>
      <c r="G4144" s="126"/>
      <c r="H4144" s="126"/>
      <c r="I4144" s="126"/>
      <c r="J4144" s="126"/>
      <c r="K4144" s="126"/>
      <c r="L4144" s="126"/>
    </row>
    <row r="4145" spans="1:12" x14ac:dyDescent="0.3">
      <c r="A4145" s="126"/>
      <c r="B4145" s="126"/>
      <c r="C4145" s="126"/>
      <c r="D4145" s="126"/>
      <c r="E4145" s="126"/>
      <c r="F4145" s="126"/>
      <c r="G4145" s="126"/>
      <c r="H4145" s="126"/>
      <c r="I4145" s="126"/>
      <c r="J4145" s="126"/>
      <c r="K4145" s="126"/>
      <c r="L4145" s="126"/>
    </row>
    <row r="4146" spans="1:12" x14ac:dyDescent="0.3">
      <c r="A4146" s="126"/>
      <c r="B4146" s="126"/>
      <c r="C4146" s="126"/>
      <c r="D4146" s="126"/>
      <c r="E4146" s="126"/>
      <c r="F4146" s="126"/>
      <c r="G4146" s="126"/>
      <c r="H4146" s="126"/>
      <c r="I4146" s="126"/>
      <c r="J4146" s="126"/>
      <c r="K4146" s="126"/>
      <c r="L4146" s="126"/>
    </row>
    <row r="4147" spans="1:12" x14ac:dyDescent="0.3">
      <c r="A4147" s="126"/>
      <c r="B4147" s="126"/>
      <c r="C4147" s="126"/>
      <c r="D4147" s="126"/>
      <c r="E4147" s="126"/>
      <c r="F4147" s="126"/>
      <c r="G4147" s="126"/>
      <c r="H4147" s="126"/>
      <c r="I4147" s="126"/>
      <c r="J4147" s="126"/>
      <c r="K4147" s="126"/>
      <c r="L4147" s="126"/>
    </row>
    <row r="4148" spans="1:12" x14ac:dyDescent="0.3">
      <c r="A4148" s="126"/>
      <c r="B4148" s="126"/>
      <c r="C4148" s="126"/>
      <c r="D4148" s="126"/>
      <c r="E4148" s="126"/>
      <c r="F4148" s="126"/>
      <c r="G4148" s="126"/>
      <c r="H4148" s="126"/>
      <c r="I4148" s="126"/>
      <c r="J4148" s="126"/>
      <c r="K4148" s="126"/>
      <c r="L4148" s="126"/>
    </row>
    <row r="4149" spans="1:12" x14ac:dyDescent="0.3">
      <c r="A4149" s="126"/>
      <c r="B4149" s="126"/>
      <c r="C4149" s="126"/>
      <c r="D4149" s="126"/>
      <c r="E4149" s="126"/>
      <c r="F4149" s="126"/>
      <c r="G4149" s="126"/>
      <c r="H4149" s="126"/>
      <c r="I4149" s="126"/>
      <c r="J4149" s="126"/>
      <c r="K4149" s="126"/>
      <c r="L4149" s="126"/>
    </row>
    <row r="4150" spans="1:12" x14ac:dyDescent="0.3">
      <c r="A4150" s="126"/>
      <c r="B4150" s="126"/>
      <c r="C4150" s="126"/>
      <c r="D4150" s="126"/>
      <c r="E4150" s="126"/>
      <c r="F4150" s="126"/>
      <c r="G4150" s="126"/>
      <c r="H4150" s="126"/>
      <c r="I4150" s="126"/>
      <c r="J4150" s="126"/>
      <c r="K4150" s="126"/>
      <c r="L4150" s="126"/>
    </row>
    <row r="4151" spans="1:12" x14ac:dyDescent="0.3">
      <c r="A4151" s="126"/>
      <c r="B4151" s="126"/>
      <c r="C4151" s="126"/>
      <c r="D4151" s="126"/>
      <c r="E4151" s="126"/>
      <c r="F4151" s="126"/>
      <c r="G4151" s="126"/>
      <c r="H4151" s="126"/>
      <c r="I4151" s="126"/>
      <c r="J4151" s="126"/>
      <c r="K4151" s="126"/>
      <c r="L4151" s="126"/>
    </row>
    <row r="4152" spans="1:12" x14ac:dyDescent="0.3">
      <c r="A4152" s="126"/>
      <c r="B4152" s="126"/>
      <c r="C4152" s="126"/>
      <c r="D4152" s="126"/>
      <c r="E4152" s="126"/>
      <c r="F4152" s="126"/>
      <c r="G4152" s="126"/>
      <c r="H4152" s="126"/>
      <c r="I4152" s="126"/>
      <c r="J4152" s="126"/>
      <c r="K4152" s="126"/>
      <c r="L4152" s="126"/>
    </row>
    <row r="4153" spans="1:12" x14ac:dyDescent="0.3">
      <c r="A4153" s="126"/>
      <c r="B4153" s="126"/>
      <c r="C4153" s="126"/>
      <c r="D4153" s="126"/>
      <c r="E4153" s="126"/>
      <c r="F4153" s="126"/>
      <c r="G4153" s="126"/>
      <c r="H4153" s="126"/>
      <c r="I4153" s="126"/>
      <c r="J4153" s="126"/>
      <c r="K4153" s="126"/>
      <c r="L4153" s="126"/>
    </row>
    <row r="4154" spans="1:12" x14ac:dyDescent="0.3">
      <c r="A4154" s="126"/>
      <c r="B4154" s="126"/>
      <c r="C4154" s="126"/>
      <c r="D4154" s="126"/>
      <c r="E4154" s="126"/>
      <c r="F4154" s="126"/>
      <c r="G4154" s="126"/>
      <c r="H4154" s="126"/>
      <c r="I4154" s="126"/>
      <c r="J4154" s="126"/>
      <c r="K4154" s="126"/>
      <c r="L4154" s="126"/>
    </row>
    <row r="4155" spans="1:12" x14ac:dyDescent="0.3">
      <c r="A4155" s="126"/>
      <c r="B4155" s="126"/>
      <c r="C4155" s="126"/>
      <c r="D4155" s="126"/>
      <c r="E4155" s="126"/>
      <c r="F4155" s="126"/>
      <c r="G4155" s="126"/>
      <c r="H4155" s="126"/>
      <c r="I4155" s="126"/>
      <c r="J4155" s="126"/>
      <c r="K4155" s="126"/>
      <c r="L4155" s="126"/>
    </row>
    <row r="4156" spans="1:12" x14ac:dyDescent="0.3">
      <c r="A4156" s="126"/>
      <c r="B4156" s="126"/>
      <c r="C4156" s="126"/>
      <c r="D4156" s="126"/>
      <c r="E4156" s="126"/>
      <c r="F4156" s="126"/>
      <c r="G4156" s="126"/>
      <c r="H4156" s="126"/>
      <c r="I4156" s="126"/>
      <c r="J4156" s="126"/>
      <c r="K4156" s="126"/>
      <c r="L4156" s="126"/>
    </row>
    <row r="4157" spans="1:12" x14ac:dyDescent="0.3">
      <c r="A4157" s="126"/>
      <c r="B4157" s="126"/>
      <c r="C4157" s="126"/>
      <c r="D4157" s="126"/>
      <c r="E4157" s="126"/>
      <c r="F4157" s="126"/>
      <c r="G4157" s="126"/>
      <c r="H4157" s="126"/>
      <c r="I4157" s="126"/>
      <c r="J4157" s="126"/>
      <c r="K4157" s="126"/>
      <c r="L4157" s="126"/>
    </row>
    <row r="4158" spans="1:12" x14ac:dyDescent="0.3">
      <c r="A4158" s="126"/>
      <c r="B4158" s="126"/>
      <c r="C4158" s="126"/>
      <c r="D4158" s="126"/>
      <c r="E4158" s="126"/>
      <c r="F4158" s="126"/>
      <c r="G4158" s="126"/>
      <c r="H4158" s="126"/>
      <c r="I4158" s="126"/>
      <c r="J4158" s="126"/>
      <c r="K4158" s="126"/>
      <c r="L4158" s="126"/>
    </row>
    <row r="4159" spans="1:12" x14ac:dyDescent="0.3">
      <c r="A4159" s="126"/>
      <c r="B4159" s="126"/>
      <c r="C4159" s="126"/>
      <c r="D4159" s="126"/>
      <c r="E4159" s="126"/>
      <c r="F4159" s="126"/>
      <c r="G4159" s="126"/>
      <c r="H4159" s="126"/>
      <c r="I4159" s="126"/>
      <c r="J4159" s="126"/>
      <c r="K4159" s="126"/>
      <c r="L4159" s="126"/>
    </row>
    <row r="4160" spans="1:12" x14ac:dyDescent="0.3">
      <c r="A4160" s="126"/>
      <c r="B4160" s="126"/>
      <c r="C4160" s="126"/>
      <c r="D4160" s="126"/>
      <c r="E4160" s="126"/>
      <c r="F4160" s="126"/>
      <c r="G4160" s="126"/>
      <c r="H4160" s="126"/>
      <c r="I4160" s="126"/>
      <c r="J4160" s="126"/>
      <c r="K4160" s="126"/>
      <c r="L4160" s="126"/>
    </row>
    <row r="4161" spans="1:12" x14ac:dyDescent="0.3">
      <c r="A4161" s="126"/>
      <c r="B4161" s="126"/>
      <c r="C4161" s="126"/>
      <c r="D4161" s="126"/>
      <c r="E4161" s="126"/>
      <c r="F4161" s="126"/>
      <c r="G4161" s="126"/>
      <c r="H4161" s="126"/>
      <c r="I4161" s="126"/>
      <c r="J4161" s="126"/>
      <c r="K4161" s="126"/>
      <c r="L4161" s="126"/>
    </row>
    <row r="4162" spans="1:12" x14ac:dyDescent="0.3">
      <c r="A4162" s="126"/>
      <c r="B4162" s="126"/>
      <c r="C4162" s="126"/>
      <c r="D4162" s="126"/>
      <c r="E4162" s="126"/>
      <c r="F4162" s="126"/>
      <c r="G4162" s="126"/>
      <c r="H4162" s="126"/>
      <c r="I4162" s="126"/>
      <c r="J4162" s="126"/>
      <c r="K4162" s="126"/>
      <c r="L4162" s="126"/>
    </row>
    <row r="4163" spans="1:12" x14ac:dyDescent="0.3">
      <c r="A4163" s="126"/>
      <c r="B4163" s="126"/>
      <c r="C4163" s="126"/>
      <c r="D4163" s="126"/>
      <c r="E4163" s="126"/>
      <c r="F4163" s="126"/>
      <c r="G4163" s="126"/>
      <c r="H4163" s="126"/>
      <c r="I4163" s="126"/>
      <c r="J4163" s="126"/>
      <c r="K4163" s="126"/>
      <c r="L4163" s="126"/>
    </row>
    <row r="4164" spans="1:12" x14ac:dyDescent="0.3">
      <c r="A4164" s="126"/>
      <c r="B4164" s="126"/>
      <c r="C4164" s="126"/>
      <c r="D4164" s="126"/>
      <c r="E4164" s="126"/>
      <c r="F4164" s="126"/>
      <c r="G4164" s="126"/>
      <c r="H4164" s="126"/>
      <c r="I4164" s="126"/>
      <c r="J4164" s="126"/>
      <c r="K4164" s="126"/>
      <c r="L4164" s="126"/>
    </row>
    <row r="4165" spans="1:12" x14ac:dyDescent="0.3">
      <c r="A4165" s="126"/>
      <c r="B4165" s="126"/>
      <c r="C4165" s="126"/>
      <c r="D4165" s="126"/>
      <c r="E4165" s="126"/>
      <c r="F4165" s="126"/>
      <c r="G4165" s="126"/>
      <c r="H4165" s="126"/>
      <c r="I4165" s="126"/>
      <c r="J4165" s="126"/>
      <c r="K4165" s="126"/>
      <c r="L4165" s="126"/>
    </row>
    <row r="4166" spans="1:12" x14ac:dyDescent="0.3">
      <c r="A4166" s="126"/>
      <c r="B4166" s="126"/>
      <c r="C4166" s="126"/>
      <c r="D4166" s="126"/>
      <c r="E4166" s="126"/>
      <c r="F4166" s="126"/>
      <c r="G4166" s="126"/>
      <c r="H4166" s="126"/>
      <c r="I4166" s="126"/>
      <c r="J4166" s="126"/>
      <c r="K4166" s="126"/>
      <c r="L4166" s="126"/>
    </row>
    <row r="4167" spans="1:12" x14ac:dyDescent="0.3">
      <c r="A4167" s="126"/>
      <c r="B4167" s="126"/>
      <c r="C4167" s="126"/>
      <c r="D4167" s="126"/>
      <c r="E4167" s="126"/>
      <c r="F4167" s="126"/>
      <c r="G4167" s="126"/>
      <c r="H4167" s="126"/>
      <c r="I4167" s="126"/>
      <c r="J4167" s="126"/>
      <c r="K4167" s="126"/>
      <c r="L4167" s="126"/>
    </row>
    <row r="4168" spans="1:12" x14ac:dyDescent="0.3">
      <c r="A4168" s="126"/>
      <c r="B4168" s="126"/>
      <c r="C4168" s="126"/>
      <c r="D4168" s="126"/>
      <c r="E4168" s="126"/>
      <c r="F4168" s="126"/>
      <c r="G4168" s="126"/>
      <c r="H4168" s="126"/>
      <c r="I4168" s="126"/>
      <c r="J4168" s="126"/>
      <c r="K4168" s="126"/>
      <c r="L4168" s="126"/>
    </row>
    <row r="4169" spans="1:12" x14ac:dyDescent="0.3">
      <c r="A4169" s="126"/>
      <c r="B4169" s="126"/>
      <c r="C4169" s="126"/>
      <c r="D4169" s="126"/>
      <c r="E4169" s="126"/>
      <c r="F4169" s="126"/>
      <c r="G4169" s="126"/>
      <c r="H4169" s="126"/>
      <c r="I4169" s="126"/>
      <c r="J4169" s="126"/>
      <c r="K4169" s="126"/>
      <c r="L4169" s="126"/>
    </row>
    <row r="4170" spans="1:12" x14ac:dyDescent="0.3">
      <c r="A4170" s="126"/>
      <c r="B4170" s="126"/>
      <c r="C4170" s="126"/>
      <c r="D4170" s="126"/>
      <c r="E4170" s="126"/>
      <c r="F4170" s="126"/>
      <c r="G4170" s="126"/>
      <c r="H4170" s="126"/>
      <c r="I4170" s="126"/>
      <c r="J4170" s="126"/>
      <c r="K4170" s="126"/>
      <c r="L4170" s="126"/>
    </row>
    <row r="4171" spans="1:12" x14ac:dyDescent="0.3">
      <c r="A4171" s="126"/>
      <c r="B4171" s="126"/>
      <c r="C4171" s="126"/>
      <c r="D4171" s="126"/>
      <c r="E4171" s="126"/>
      <c r="F4171" s="126"/>
      <c r="G4171" s="126"/>
      <c r="H4171" s="126"/>
      <c r="I4171" s="126"/>
      <c r="J4171" s="126"/>
      <c r="K4171" s="126"/>
      <c r="L4171" s="126"/>
    </row>
    <row r="4172" spans="1:12" x14ac:dyDescent="0.3">
      <c r="A4172" s="126"/>
      <c r="B4172" s="126"/>
      <c r="C4172" s="126"/>
      <c r="D4172" s="126"/>
      <c r="E4172" s="126"/>
      <c r="F4172" s="126"/>
      <c r="G4172" s="126"/>
      <c r="H4172" s="126"/>
      <c r="I4172" s="126"/>
      <c r="J4172" s="126"/>
      <c r="K4172" s="126"/>
      <c r="L4172" s="126"/>
    </row>
    <row r="4173" spans="1:12" x14ac:dyDescent="0.3">
      <c r="A4173" s="126"/>
      <c r="B4173" s="126"/>
      <c r="C4173" s="126"/>
      <c r="D4173" s="126"/>
      <c r="E4173" s="126"/>
      <c r="F4173" s="126"/>
      <c r="G4173" s="126"/>
      <c r="H4173" s="126"/>
      <c r="I4173" s="126"/>
      <c r="J4173" s="126"/>
      <c r="K4173" s="126"/>
      <c r="L4173" s="126"/>
    </row>
    <row r="4174" spans="1:12" x14ac:dyDescent="0.3">
      <c r="A4174" s="126"/>
      <c r="B4174" s="126"/>
      <c r="C4174" s="126"/>
      <c r="D4174" s="126"/>
      <c r="E4174" s="126"/>
      <c r="F4174" s="126"/>
      <c r="G4174" s="126"/>
      <c r="H4174" s="126"/>
      <c r="I4174" s="126"/>
      <c r="J4174" s="126"/>
      <c r="K4174" s="126"/>
      <c r="L4174" s="126"/>
    </row>
    <row r="4175" spans="1:12" x14ac:dyDescent="0.3">
      <c r="A4175" s="126"/>
      <c r="B4175" s="126"/>
      <c r="C4175" s="126"/>
      <c r="D4175" s="126"/>
      <c r="E4175" s="126"/>
      <c r="F4175" s="126"/>
      <c r="G4175" s="126"/>
      <c r="H4175" s="126"/>
      <c r="I4175" s="126"/>
      <c r="J4175" s="126"/>
      <c r="K4175" s="126"/>
      <c r="L4175" s="126"/>
    </row>
    <row r="4176" spans="1:12" x14ac:dyDescent="0.3">
      <c r="A4176" s="126"/>
      <c r="B4176" s="126"/>
      <c r="C4176" s="126"/>
      <c r="D4176" s="126"/>
      <c r="E4176" s="126"/>
      <c r="F4176" s="126"/>
      <c r="G4176" s="126"/>
      <c r="H4176" s="126"/>
      <c r="I4176" s="126"/>
      <c r="J4176" s="126"/>
      <c r="K4176" s="126"/>
      <c r="L4176" s="126"/>
    </row>
    <row r="4177" spans="1:12" x14ac:dyDescent="0.3">
      <c r="A4177" s="126"/>
      <c r="B4177" s="126"/>
      <c r="C4177" s="126"/>
      <c r="D4177" s="126"/>
      <c r="E4177" s="126"/>
      <c r="F4177" s="126"/>
      <c r="G4177" s="126"/>
      <c r="H4177" s="126"/>
      <c r="I4177" s="126"/>
      <c r="J4177" s="126"/>
      <c r="K4177" s="126"/>
      <c r="L4177" s="126"/>
    </row>
    <row r="4178" spans="1:12" x14ac:dyDescent="0.3">
      <c r="A4178" s="126"/>
      <c r="B4178" s="126"/>
      <c r="C4178" s="126"/>
      <c r="D4178" s="126"/>
      <c r="E4178" s="126"/>
      <c r="F4178" s="126"/>
      <c r="G4178" s="126"/>
      <c r="H4178" s="126"/>
      <c r="I4178" s="126"/>
      <c r="J4178" s="126"/>
      <c r="K4178" s="126"/>
      <c r="L4178" s="126"/>
    </row>
    <row r="4179" spans="1:12" x14ac:dyDescent="0.3">
      <c r="A4179" s="126"/>
      <c r="B4179" s="126"/>
      <c r="C4179" s="126"/>
      <c r="D4179" s="126"/>
      <c r="E4179" s="126"/>
      <c r="F4179" s="126"/>
      <c r="G4179" s="126"/>
      <c r="H4179" s="126"/>
      <c r="I4179" s="126"/>
      <c r="J4179" s="126"/>
      <c r="K4179" s="126"/>
      <c r="L4179" s="126"/>
    </row>
    <row r="4180" spans="1:12" x14ac:dyDescent="0.3">
      <c r="A4180" s="126"/>
      <c r="B4180" s="126"/>
      <c r="C4180" s="126"/>
      <c r="D4180" s="126"/>
      <c r="E4180" s="126"/>
      <c r="F4180" s="126"/>
      <c r="G4180" s="126"/>
      <c r="H4180" s="126"/>
      <c r="I4180" s="126"/>
      <c r="J4180" s="126"/>
      <c r="K4180" s="126"/>
      <c r="L4180" s="126"/>
    </row>
    <row r="4181" spans="1:12" x14ac:dyDescent="0.3">
      <c r="A4181" s="126"/>
      <c r="B4181" s="126"/>
      <c r="C4181" s="126"/>
      <c r="D4181" s="126"/>
      <c r="E4181" s="126"/>
      <c r="F4181" s="126"/>
      <c r="G4181" s="126"/>
      <c r="H4181" s="126"/>
      <c r="I4181" s="126"/>
      <c r="J4181" s="126"/>
      <c r="K4181" s="126"/>
      <c r="L4181" s="126"/>
    </row>
    <row r="4182" spans="1:12" x14ac:dyDescent="0.3">
      <c r="A4182" s="126"/>
      <c r="B4182" s="126"/>
      <c r="C4182" s="126"/>
      <c r="D4182" s="126"/>
      <c r="E4182" s="126"/>
      <c r="F4182" s="126"/>
      <c r="G4182" s="126"/>
      <c r="H4182" s="126"/>
      <c r="I4182" s="126"/>
      <c r="J4182" s="126"/>
      <c r="K4182" s="126"/>
      <c r="L4182" s="126"/>
    </row>
    <row r="4183" spans="1:12" x14ac:dyDescent="0.3">
      <c r="A4183" s="126"/>
      <c r="B4183" s="126"/>
      <c r="C4183" s="126"/>
      <c r="D4183" s="126"/>
      <c r="E4183" s="126"/>
      <c r="F4183" s="126"/>
      <c r="G4183" s="126"/>
      <c r="H4183" s="126"/>
      <c r="I4183" s="126"/>
      <c r="J4183" s="126"/>
      <c r="K4183" s="126"/>
      <c r="L4183" s="126"/>
    </row>
    <row r="4184" spans="1:12" x14ac:dyDescent="0.3">
      <c r="A4184" s="126"/>
      <c r="B4184" s="126"/>
      <c r="C4184" s="126"/>
      <c r="D4184" s="126"/>
      <c r="E4184" s="126"/>
      <c r="F4184" s="126"/>
      <c r="G4184" s="126"/>
      <c r="H4184" s="126"/>
      <c r="I4184" s="126"/>
      <c r="J4184" s="126"/>
      <c r="K4184" s="126"/>
      <c r="L4184" s="126"/>
    </row>
    <row r="4185" spans="1:12" x14ac:dyDescent="0.3">
      <c r="A4185" s="126"/>
      <c r="B4185" s="126"/>
      <c r="C4185" s="126"/>
      <c r="D4185" s="126"/>
      <c r="E4185" s="126"/>
      <c r="F4185" s="126"/>
      <c r="G4185" s="126"/>
      <c r="H4185" s="126"/>
      <c r="I4185" s="126"/>
      <c r="J4185" s="126"/>
      <c r="K4185" s="126"/>
      <c r="L4185" s="126"/>
    </row>
    <row r="4186" spans="1:12" x14ac:dyDescent="0.3">
      <c r="A4186" s="126"/>
      <c r="B4186" s="126"/>
      <c r="C4186" s="126"/>
      <c r="D4186" s="126"/>
      <c r="E4186" s="126"/>
      <c r="F4186" s="126"/>
      <c r="G4186" s="126"/>
      <c r="H4186" s="126"/>
      <c r="I4186" s="126"/>
      <c r="J4186" s="126"/>
      <c r="K4186" s="126"/>
      <c r="L4186" s="126"/>
    </row>
    <row r="4187" spans="1:12" x14ac:dyDescent="0.3">
      <c r="A4187" s="126"/>
      <c r="B4187" s="126"/>
      <c r="C4187" s="126"/>
      <c r="D4187" s="126"/>
      <c r="E4187" s="126"/>
      <c r="F4187" s="126"/>
      <c r="G4187" s="126"/>
      <c r="H4187" s="126"/>
      <c r="I4187" s="126"/>
      <c r="J4187" s="126"/>
      <c r="K4187" s="126"/>
      <c r="L4187" s="126"/>
    </row>
    <row r="4188" spans="1:12" x14ac:dyDescent="0.3">
      <c r="A4188" s="126"/>
      <c r="B4188" s="126"/>
      <c r="C4188" s="126"/>
      <c r="D4188" s="126"/>
      <c r="E4188" s="126"/>
      <c r="F4188" s="126"/>
      <c r="G4188" s="126"/>
      <c r="H4188" s="126"/>
      <c r="I4188" s="126"/>
      <c r="J4188" s="126"/>
      <c r="K4188" s="126"/>
      <c r="L4188" s="126"/>
    </row>
    <row r="4189" spans="1:12" x14ac:dyDescent="0.3">
      <c r="A4189" s="126"/>
      <c r="B4189" s="126"/>
      <c r="C4189" s="126"/>
      <c r="D4189" s="126"/>
      <c r="E4189" s="126"/>
      <c r="F4189" s="126"/>
      <c r="G4189" s="126"/>
      <c r="H4189" s="126"/>
      <c r="I4189" s="126"/>
      <c r="J4189" s="126"/>
      <c r="K4189" s="126"/>
      <c r="L4189" s="126"/>
    </row>
    <row r="4190" spans="1:12" x14ac:dyDescent="0.3">
      <c r="A4190" s="126"/>
      <c r="B4190" s="126"/>
      <c r="C4190" s="126"/>
      <c r="D4190" s="126"/>
      <c r="E4190" s="126"/>
      <c r="F4190" s="126"/>
      <c r="G4190" s="126"/>
      <c r="H4190" s="126"/>
      <c r="I4190" s="126"/>
      <c r="J4190" s="126"/>
      <c r="K4190" s="126"/>
      <c r="L4190" s="126"/>
    </row>
    <row r="4191" spans="1:12" x14ac:dyDescent="0.3">
      <c r="A4191" s="126"/>
      <c r="B4191" s="126"/>
      <c r="C4191" s="126"/>
      <c r="D4191" s="126"/>
      <c r="E4191" s="126"/>
      <c r="F4191" s="126"/>
      <c r="G4191" s="126"/>
      <c r="H4191" s="126"/>
      <c r="I4191" s="126"/>
      <c r="J4191" s="126"/>
      <c r="K4191" s="126"/>
      <c r="L4191" s="126"/>
    </row>
    <row r="4192" spans="1:12" x14ac:dyDescent="0.3">
      <c r="A4192" s="126"/>
      <c r="B4192" s="126"/>
      <c r="C4192" s="126"/>
      <c r="D4192" s="126"/>
      <c r="E4192" s="126"/>
      <c r="F4192" s="126"/>
      <c r="G4192" s="126"/>
      <c r="H4192" s="126"/>
      <c r="I4192" s="126"/>
      <c r="J4192" s="126"/>
      <c r="K4192" s="126"/>
      <c r="L4192" s="126"/>
    </row>
    <row r="4193" spans="1:12" x14ac:dyDescent="0.3">
      <c r="A4193" s="126"/>
      <c r="B4193" s="126"/>
      <c r="C4193" s="126"/>
      <c r="D4193" s="126"/>
      <c r="E4193" s="126"/>
      <c r="F4193" s="126"/>
      <c r="G4193" s="126"/>
      <c r="H4193" s="126"/>
      <c r="I4193" s="126"/>
      <c r="J4193" s="126"/>
      <c r="K4193" s="126"/>
      <c r="L4193" s="126"/>
    </row>
    <row r="4194" spans="1:12" x14ac:dyDescent="0.3">
      <c r="A4194" s="126"/>
      <c r="B4194" s="126"/>
      <c r="C4194" s="126"/>
      <c r="D4194" s="126"/>
      <c r="E4194" s="126"/>
      <c r="F4194" s="126"/>
      <c r="G4194" s="126"/>
      <c r="H4194" s="126"/>
      <c r="I4194" s="126"/>
      <c r="J4194" s="126"/>
      <c r="K4194" s="126"/>
      <c r="L4194" s="126"/>
    </row>
    <row r="4195" spans="1:12" x14ac:dyDescent="0.3">
      <c r="A4195" s="126"/>
      <c r="B4195" s="126"/>
      <c r="C4195" s="126"/>
      <c r="D4195" s="126"/>
      <c r="E4195" s="126"/>
      <c r="F4195" s="126"/>
      <c r="G4195" s="126"/>
      <c r="H4195" s="126"/>
      <c r="I4195" s="126"/>
      <c r="J4195" s="126"/>
      <c r="K4195" s="126"/>
      <c r="L4195" s="126"/>
    </row>
    <row r="4196" spans="1:12" x14ac:dyDescent="0.3">
      <c r="A4196" s="126"/>
      <c r="B4196" s="126"/>
      <c r="C4196" s="126"/>
      <c r="D4196" s="126"/>
      <c r="E4196" s="126"/>
      <c r="F4196" s="126"/>
      <c r="G4196" s="126"/>
      <c r="H4196" s="126"/>
      <c r="I4196" s="126"/>
      <c r="J4196" s="126"/>
      <c r="K4196" s="126"/>
      <c r="L4196" s="126"/>
    </row>
    <row r="4197" spans="1:12" x14ac:dyDescent="0.3">
      <c r="A4197" s="126"/>
      <c r="B4197" s="126"/>
      <c r="C4197" s="126"/>
      <c r="D4197" s="126"/>
      <c r="E4197" s="126"/>
      <c r="F4197" s="126"/>
      <c r="G4197" s="126"/>
      <c r="H4197" s="126"/>
      <c r="I4197" s="126"/>
      <c r="J4197" s="126"/>
      <c r="K4197" s="126"/>
      <c r="L4197" s="126"/>
    </row>
    <row r="4198" spans="1:12" x14ac:dyDescent="0.3">
      <c r="A4198" s="126"/>
      <c r="B4198" s="126"/>
      <c r="C4198" s="126"/>
      <c r="D4198" s="126"/>
      <c r="E4198" s="126"/>
      <c r="F4198" s="126"/>
      <c r="G4198" s="126"/>
      <c r="H4198" s="126"/>
      <c r="I4198" s="126"/>
      <c r="J4198" s="126"/>
      <c r="K4198" s="126"/>
      <c r="L4198" s="126"/>
    </row>
    <row r="4199" spans="1:12" x14ac:dyDescent="0.3">
      <c r="A4199" s="126"/>
      <c r="B4199" s="126"/>
      <c r="C4199" s="126"/>
      <c r="D4199" s="126"/>
      <c r="E4199" s="126"/>
      <c r="F4199" s="126"/>
      <c r="G4199" s="126"/>
      <c r="H4199" s="126"/>
      <c r="I4199" s="126"/>
      <c r="J4199" s="126"/>
      <c r="K4199" s="126"/>
      <c r="L4199" s="126"/>
    </row>
    <row r="4200" spans="1:12" x14ac:dyDescent="0.3">
      <c r="A4200" s="126"/>
      <c r="B4200" s="126"/>
      <c r="C4200" s="126"/>
      <c r="D4200" s="126"/>
      <c r="E4200" s="126"/>
      <c r="F4200" s="126"/>
      <c r="G4200" s="126"/>
      <c r="H4200" s="126"/>
      <c r="I4200" s="126"/>
      <c r="J4200" s="126"/>
      <c r="K4200" s="126"/>
      <c r="L4200" s="126"/>
    </row>
    <row r="4201" spans="1:12" x14ac:dyDescent="0.3">
      <c r="A4201" s="126"/>
      <c r="B4201" s="126"/>
      <c r="C4201" s="126"/>
      <c r="D4201" s="126"/>
      <c r="E4201" s="126"/>
      <c r="F4201" s="126"/>
      <c r="G4201" s="126"/>
      <c r="H4201" s="126"/>
      <c r="I4201" s="126"/>
      <c r="J4201" s="126"/>
      <c r="K4201" s="126"/>
      <c r="L4201" s="126"/>
    </row>
    <row r="4202" spans="1:12" x14ac:dyDescent="0.3">
      <c r="A4202" s="126"/>
      <c r="B4202" s="126"/>
      <c r="C4202" s="126"/>
      <c r="D4202" s="126"/>
      <c r="E4202" s="126"/>
      <c r="F4202" s="126"/>
      <c r="G4202" s="126"/>
      <c r="H4202" s="126"/>
      <c r="I4202" s="126"/>
      <c r="J4202" s="126"/>
      <c r="K4202" s="126"/>
      <c r="L4202" s="126"/>
    </row>
    <row r="4203" spans="1:12" x14ac:dyDescent="0.3">
      <c r="A4203" s="126"/>
      <c r="B4203" s="126"/>
      <c r="C4203" s="126"/>
      <c r="D4203" s="126"/>
      <c r="E4203" s="126"/>
      <c r="F4203" s="126"/>
      <c r="G4203" s="126"/>
      <c r="H4203" s="126"/>
      <c r="I4203" s="126"/>
      <c r="J4203" s="126"/>
      <c r="K4203" s="126"/>
      <c r="L4203" s="126"/>
    </row>
    <row r="4204" spans="1:12" x14ac:dyDescent="0.3">
      <c r="A4204" s="126"/>
      <c r="B4204" s="126"/>
      <c r="C4204" s="126"/>
      <c r="D4204" s="126"/>
      <c r="E4204" s="126"/>
      <c r="F4204" s="126"/>
      <c r="G4204" s="126"/>
      <c r="H4204" s="126"/>
      <c r="I4204" s="126"/>
      <c r="J4204" s="126"/>
      <c r="K4204" s="126"/>
      <c r="L4204" s="126"/>
    </row>
    <row r="4205" spans="1:12" x14ac:dyDescent="0.3">
      <c r="A4205" s="126"/>
      <c r="B4205" s="126"/>
      <c r="C4205" s="126"/>
      <c r="D4205" s="126"/>
      <c r="E4205" s="126"/>
      <c r="F4205" s="126"/>
      <c r="G4205" s="126"/>
      <c r="H4205" s="126"/>
      <c r="I4205" s="126"/>
      <c r="J4205" s="126"/>
      <c r="K4205" s="126"/>
      <c r="L4205" s="126"/>
    </row>
    <row r="4206" spans="1:12" x14ac:dyDescent="0.3">
      <c r="A4206" s="126"/>
      <c r="B4206" s="126"/>
      <c r="C4206" s="126"/>
      <c r="D4206" s="126"/>
      <c r="E4206" s="126"/>
      <c r="F4206" s="126"/>
      <c r="G4206" s="126"/>
      <c r="H4206" s="126"/>
      <c r="I4206" s="126"/>
      <c r="J4206" s="126"/>
      <c r="K4206" s="126"/>
      <c r="L4206" s="126"/>
    </row>
    <row r="4207" spans="1:12" x14ac:dyDescent="0.3">
      <c r="A4207" s="126"/>
      <c r="B4207" s="126"/>
      <c r="C4207" s="126"/>
      <c r="D4207" s="126"/>
      <c r="E4207" s="126"/>
      <c r="F4207" s="126"/>
      <c r="G4207" s="126"/>
      <c r="H4207" s="126"/>
      <c r="I4207" s="126"/>
      <c r="J4207" s="126"/>
      <c r="K4207" s="126"/>
      <c r="L4207" s="126"/>
    </row>
    <row r="4208" spans="1:12" x14ac:dyDescent="0.3">
      <c r="A4208" s="126"/>
      <c r="B4208" s="126"/>
      <c r="C4208" s="126"/>
      <c r="D4208" s="126"/>
      <c r="E4208" s="126"/>
      <c r="F4208" s="126"/>
      <c r="G4208" s="126"/>
      <c r="H4208" s="126"/>
      <c r="I4208" s="126"/>
      <c r="J4208" s="126"/>
      <c r="K4208" s="126"/>
      <c r="L4208" s="126"/>
    </row>
    <row r="4209" spans="1:12" x14ac:dyDescent="0.3">
      <c r="A4209" s="126"/>
      <c r="B4209" s="126"/>
      <c r="C4209" s="126"/>
      <c r="D4209" s="126"/>
      <c r="E4209" s="126"/>
      <c r="F4209" s="126"/>
      <c r="G4209" s="126"/>
      <c r="H4209" s="126"/>
      <c r="I4209" s="126"/>
      <c r="J4209" s="126"/>
      <c r="K4209" s="126"/>
      <c r="L4209" s="126"/>
    </row>
    <row r="4210" spans="1:12" x14ac:dyDescent="0.3">
      <c r="A4210" s="126"/>
      <c r="B4210" s="126"/>
      <c r="C4210" s="126"/>
      <c r="D4210" s="126"/>
      <c r="E4210" s="126"/>
      <c r="F4210" s="126"/>
      <c r="G4210" s="126"/>
      <c r="H4210" s="126"/>
      <c r="I4210" s="126"/>
      <c r="J4210" s="126"/>
      <c r="K4210" s="126"/>
      <c r="L4210" s="126"/>
    </row>
    <row r="4211" spans="1:12" x14ac:dyDescent="0.3">
      <c r="A4211" s="126"/>
      <c r="B4211" s="126"/>
      <c r="C4211" s="126"/>
      <c r="D4211" s="126"/>
      <c r="E4211" s="126"/>
      <c r="F4211" s="126"/>
      <c r="G4211" s="126"/>
      <c r="H4211" s="126"/>
      <c r="I4211" s="126"/>
      <c r="J4211" s="126"/>
      <c r="K4211" s="126"/>
      <c r="L4211" s="126"/>
    </row>
    <row r="4212" spans="1:12" x14ac:dyDescent="0.3">
      <c r="A4212" s="126"/>
      <c r="B4212" s="126"/>
      <c r="C4212" s="126"/>
      <c r="D4212" s="126"/>
      <c r="E4212" s="126"/>
      <c r="F4212" s="126"/>
      <c r="G4212" s="126"/>
      <c r="H4212" s="126"/>
      <c r="I4212" s="126"/>
      <c r="J4212" s="126"/>
      <c r="K4212" s="126"/>
      <c r="L4212" s="126"/>
    </row>
    <row r="4213" spans="1:12" x14ac:dyDescent="0.3">
      <c r="A4213" s="126"/>
      <c r="B4213" s="126"/>
      <c r="C4213" s="126"/>
      <c r="D4213" s="126"/>
      <c r="E4213" s="126"/>
      <c r="F4213" s="126"/>
      <c r="G4213" s="126"/>
      <c r="H4213" s="126"/>
      <c r="I4213" s="126"/>
      <c r="J4213" s="126"/>
      <c r="K4213" s="126"/>
      <c r="L4213" s="126"/>
    </row>
    <row r="4214" spans="1:12" x14ac:dyDescent="0.3">
      <c r="A4214" s="126"/>
      <c r="B4214" s="126"/>
      <c r="C4214" s="126"/>
      <c r="D4214" s="126"/>
      <c r="E4214" s="126"/>
      <c r="F4214" s="126"/>
      <c r="G4214" s="126"/>
      <c r="H4214" s="126"/>
      <c r="I4214" s="126"/>
      <c r="J4214" s="126"/>
      <c r="K4214" s="126"/>
      <c r="L4214" s="126"/>
    </row>
    <row r="4215" spans="1:12" x14ac:dyDescent="0.3">
      <c r="A4215" s="126"/>
      <c r="B4215" s="126"/>
      <c r="C4215" s="126"/>
      <c r="D4215" s="126"/>
      <c r="E4215" s="126"/>
      <c r="F4215" s="126"/>
      <c r="G4215" s="126"/>
      <c r="H4215" s="126"/>
      <c r="I4215" s="126"/>
      <c r="J4215" s="126"/>
      <c r="K4215" s="126"/>
      <c r="L4215" s="126"/>
    </row>
    <row r="4216" spans="1:12" x14ac:dyDescent="0.3">
      <c r="A4216" s="126"/>
      <c r="B4216" s="126"/>
      <c r="C4216" s="126"/>
      <c r="D4216" s="126"/>
      <c r="E4216" s="126"/>
      <c r="F4216" s="126"/>
      <c r="G4216" s="126"/>
      <c r="H4216" s="126"/>
      <c r="I4216" s="126"/>
      <c r="J4216" s="126"/>
      <c r="K4216" s="126"/>
      <c r="L4216" s="126"/>
    </row>
    <row r="4217" spans="1:12" x14ac:dyDescent="0.3">
      <c r="A4217" s="126"/>
      <c r="B4217" s="126"/>
      <c r="C4217" s="126"/>
      <c r="D4217" s="126"/>
      <c r="E4217" s="126"/>
      <c r="F4217" s="126"/>
      <c r="G4217" s="126"/>
      <c r="H4217" s="126"/>
      <c r="I4217" s="126"/>
      <c r="J4217" s="126"/>
      <c r="K4217" s="126"/>
      <c r="L4217" s="126"/>
    </row>
    <row r="4218" spans="1:12" x14ac:dyDescent="0.3">
      <c r="A4218" s="126"/>
      <c r="B4218" s="126"/>
      <c r="C4218" s="126"/>
      <c r="D4218" s="126"/>
      <c r="E4218" s="126"/>
      <c r="F4218" s="126"/>
      <c r="G4218" s="126"/>
      <c r="H4218" s="126"/>
      <c r="I4218" s="126"/>
      <c r="J4218" s="126"/>
      <c r="K4218" s="126"/>
      <c r="L4218" s="126"/>
    </row>
    <row r="4219" spans="1:12" x14ac:dyDescent="0.3">
      <c r="A4219" s="126"/>
      <c r="B4219" s="126"/>
      <c r="C4219" s="126"/>
      <c r="D4219" s="126"/>
      <c r="E4219" s="126"/>
      <c r="F4219" s="126"/>
      <c r="G4219" s="126"/>
      <c r="H4219" s="126"/>
      <c r="I4219" s="126"/>
      <c r="J4219" s="126"/>
      <c r="K4219" s="126"/>
      <c r="L4219" s="126"/>
    </row>
    <row r="4220" spans="1:12" x14ac:dyDescent="0.3">
      <c r="A4220" s="126"/>
      <c r="B4220" s="126"/>
      <c r="C4220" s="126"/>
      <c r="D4220" s="126"/>
      <c r="E4220" s="126"/>
      <c r="F4220" s="126"/>
      <c r="G4220" s="126"/>
      <c r="H4220" s="126"/>
      <c r="I4220" s="126"/>
      <c r="J4220" s="126"/>
      <c r="K4220" s="126"/>
      <c r="L4220" s="126"/>
    </row>
    <row r="4221" spans="1:12" x14ac:dyDescent="0.3">
      <c r="A4221" s="126"/>
      <c r="B4221" s="126"/>
      <c r="C4221" s="126"/>
      <c r="D4221" s="126"/>
      <c r="E4221" s="126"/>
      <c r="F4221" s="126"/>
      <c r="G4221" s="126"/>
      <c r="H4221" s="126"/>
      <c r="I4221" s="126"/>
      <c r="J4221" s="126"/>
      <c r="K4221" s="126"/>
      <c r="L4221" s="126"/>
    </row>
    <row r="4222" spans="1:12" x14ac:dyDescent="0.3">
      <c r="A4222" s="126"/>
      <c r="B4222" s="126"/>
      <c r="C4222" s="126"/>
      <c r="D4222" s="126"/>
      <c r="E4222" s="126"/>
      <c r="F4222" s="126"/>
      <c r="G4222" s="126"/>
      <c r="H4222" s="126"/>
      <c r="I4222" s="126"/>
      <c r="J4222" s="126"/>
      <c r="K4222" s="126"/>
      <c r="L4222" s="126"/>
    </row>
    <row r="4223" spans="1:12" x14ac:dyDescent="0.3">
      <c r="A4223" s="126"/>
      <c r="B4223" s="126"/>
      <c r="C4223" s="126"/>
      <c r="D4223" s="126"/>
      <c r="E4223" s="126"/>
      <c r="F4223" s="126"/>
      <c r="G4223" s="126"/>
      <c r="H4223" s="126"/>
      <c r="I4223" s="126"/>
      <c r="J4223" s="126"/>
      <c r="K4223" s="126"/>
      <c r="L4223" s="126"/>
    </row>
    <row r="4224" spans="1:12" x14ac:dyDescent="0.3">
      <c r="A4224" s="126"/>
      <c r="B4224" s="126"/>
      <c r="C4224" s="126"/>
      <c r="D4224" s="126"/>
      <c r="E4224" s="126"/>
      <c r="F4224" s="126"/>
      <c r="G4224" s="126"/>
      <c r="H4224" s="126"/>
      <c r="I4224" s="126"/>
      <c r="J4224" s="126"/>
      <c r="K4224" s="126"/>
      <c r="L4224" s="126"/>
    </row>
    <row r="4225" spans="1:12" x14ac:dyDescent="0.3">
      <c r="A4225" s="126"/>
      <c r="B4225" s="126"/>
      <c r="C4225" s="126"/>
      <c r="D4225" s="126"/>
      <c r="E4225" s="126"/>
      <c r="F4225" s="126"/>
      <c r="G4225" s="126"/>
      <c r="H4225" s="126"/>
      <c r="I4225" s="126"/>
      <c r="J4225" s="126"/>
      <c r="K4225" s="126"/>
      <c r="L4225" s="126"/>
    </row>
    <row r="4226" spans="1:12" x14ac:dyDescent="0.3">
      <c r="A4226" s="126"/>
      <c r="B4226" s="126"/>
      <c r="C4226" s="126"/>
      <c r="D4226" s="126"/>
      <c r="E4226" s="126"/>
      <c r="F4226" s="126"/>
      <c r="G4226" s="126"/>
      <c r="H4226" s="126"/>
      <c r="I4226" s="126"/>
      <c r="J4226" s="126"/>
      <c r="K4226" s="126"/>
      <c r="L4226" s="126"/>
    </row>
    <row r="4227" spans="1:12" x14ac:dyDescent="0.3">
      <c r="A4227" s="126"/>
      <c r="B4227" s="126"/>
      <c r="C4227" s="126"/>
      <c r="D4227" s="126"/>
      <c r="E4227" s="126"/>
      <c r="F4227" s="126"/>
      <c r="G4227" s="126"/>
      <c r="H4227" s="126"/>
      <c r="I4227" s="126"/>
      <c r="J4227" s="126"/>
      <c r="K4227" s="126"/>
      <c r="L4227" s="126"/>
    </row>
    <row r="4228" spans="1:12" x14ac:dyDescent="0.3">
      <c r="A4228" s="126"/>
      <c r="B4228" s="126"/>
      <c r="C4228" s="126"/>
      <c r="D4228" s="126"/>
      <c r="E4228" s="126"/>
      <c r="F4228" s="126"/>
      <c r="G4228" s="126"/>
      <c r="H4228" s="126"/>
      <c r="I4228" s="126"/>
      <c r="J4228" s="126"/>
      <c r="K4228" s="126"/>
      <c r="L4228" s="126"/>
    </row>
    <row r="4229" spans="1:12" x14ac:dyDescent="0.3">
      <c r="A4229" s="126"/>
      <c r="B4229" s="126"/>
      <c r="C4229" s="126"/>
      <c r="D4229" s="126"/>
      <c r="E4229" s="126"/>
      <c r="F4229" s="126"/>
      <c r="G4229" s="126"/>
      <c r="H4229" s="126"/>
      <c r="I4229" s="126"/>
      <c r="J4229" s="126"/>
      <c r="K4229" s="126"/>
      <c r="L4229" s="126"/>
    </row>
    <row r="4230" spans="1:12" x14ac:dyDescent="0.3">
      <c r="A4230" s="126"/>
      <c r="B4230" s="126"/>
      <c r="C4230" s="126"/>
      <c r="D4230" s="126"/>
      <c r="E4230" s="126"/>
      <c r="F4230" s="126"/>
      <c r="G4230" s="126"/>
      <c r="H4230" s="126"/>
      <c r="I4230" s="126"/>
      <c r="J4230" s="126"/>
      <c r="K4230" s="126"/>
      <c r="L4230" s="126"/>
    </row>
    <row r="4231" spans="1:12" x14ac:dyDescent="0.3">
      <c r="A4231" s="126"/>
      <c r="B4231" s="126"/>
      <c r="C4231" s="126"/>
      <c r="D4231" s="126"/>
      <c r="E4231" s="126"/>
      <c r="F4231" s="126"/>
      <c r="G4231" s="126"/>
      <c r="H4231" s="126"/>
      <c r="I4231" s="126"/>
      <c r="J4231" s="126"/>
      <c r="K4231" s="126"/>
      <c r="L4231" s="126"/>
    </row>
    <row r="4232" spans="1:12" x14ac:dyDescent="0.3">
      <c r="A4232" s="126"/>
      <c r="B4232" s="126"/>
      <c r="C4232" s="126"/>
      <c r="D4232" s="126"/>
      <c r="E4232" s="126"/>
      <c r="F4232" s="126"/>
      <c r="G4232" s="126"/>
      <c r="H4232" s="126"/>
      <c r="I4232" s="126"/>
      <c r="J4232" s="126"/>
      <c r="K4232" s="126"/>
      <c r="L4232" s="126"/>
    </row>
    <row r="4233" spans="1:12" x14ac:dyDescent="0.3">
      <c r="A4233" s="126"/>
      <c r="B4233" s="126"/>
      <c r="C4233" s="126"/>
      <c r="D4233" s="126"/>
      <c r="E4233" s="126"/>
      <c r="F4233" s="126"/>
      <c r="G4233" s="126"/>
      <c r="H4233" s="126"/>
      <c r="I4233" s="126"/>
      <c r="J4233" s="126"/>
      <c r="K4233" s="126"/>
      <c r="L4233" s="126"/>
    </row>
    <row r="4234" spans="1:12" x14ac:dyDescent="0.3">
      <c r="A4234" s="126"/>
      <c r="B4234" s="126"/>
      <c r="C4234" s="126"/>
      <c r="D4234" s="126"/>
      <c r="E4234" s="126"/>
      <c r="F4234" s="126"/>
      <c r="G4234" s="126"/>
      <c r="H4234" s="126"/>
      <c r="I4234" s="126"/>
      <c r="J4234" s="126"/>
      <c r="K4234" s="126"/>
      <c r="L4234" s="126"/>
    </row>
    <row r="4235" spans="1:12" x14ac:dyDescent="0.3">
      <c r="A4235" s="126"/>
      <c r="B4235" s="126"/>
      <c r="C4235" s="126"/>
      <c r="D4235" s="126"/>
      <c r="E4235" s="126"/>
      <c r="F4235" s="126"/>
      <c r="G4235" s="126"/>
      <c r="H4235" s="126"/>
      <c r="I4235" s="126"/>
      <c r="J4235" s="126"/>
      <c r="K4235" s="126"/>
      <c r="L4235" s="126"/>
    </row>
    <row r="4236" spans="1:12" x14ac:dyDescent="0.3">
      <c r="A4236" s="126"/>
      <c r="B4236" s="126"/>
      <c r="C4236" s="126"/>
      <c r="D4236" s="126"/>
      <c r="E4236" s="126"/>
      <c r="F4236" s="126"/>
      <c r="G4236" s="126"/>
      <c r="H4236" s="126"/>
      <c r="I4236" s="126"/>
      <c r="J4236" s="126"/>
      <c r="K4236" s="126"/>
      <c r="L4236" s="126"/>
    </row>
    <row r="4237" spans="1:12" x14ac:dyDescent="0.3">
      <c r="A4237" s="126"/>
      <c r="B4237" s="126"/>
      <c r="C4237" s="126"/>
      <c r="D4237" s="126"/>
      <c r="E4237" s="126"/>
      <c r="F4237" s="126"/>
      <c r="G4237" s="126"/>
      <c r="H4237" s="126"/>
      <c r="I4237" s="126"/>
      <c r="J4237" s="126"/>
      <c r="K4237" s="126"/>
      <c r="L4237" s="126"/>
    </row>
    <row r="4238" spans="1:12" x14ac:dyDescent="0.3">
      <c r="A4238" s="126"/>
      <c r="B4238" s="126"/>
      <c r="C4238" s="126"/>
      <c r="D4238" s="126"/>
      <c r="E4238" s="126"/>
      <c r="F4238" s="126"/>
      <c r="G4238" s="126"/>
      <c r="H4238" s="126"/>
      <c r="I4238" s="126"/>
      <c r="J4238" s="126"/>
      <c r="K4238" s="126"/>
      <c r="L4238" s="126"/>
    </row>
    <row r="4239" spans="1:12" x14ac:dyDescent="0.3">
      <c r="A4239" s="126"/>
      <c r="B4239" s="126"/>
      <c r="C4239" s="126"/>
      <c r="D4239" s="126"/>
      <c r="E4239" s="126"/>
      <c r="F4239" s="126"/>
      <c r="G4239" s="126"/>
      <c r="H4239" s="126"/>
      <c r="I4239" s="126"/>
      <c r="J4239" s="126"/>
      <c r="K4239" s="126"/>
      <c r="L4239" s="126"/>
    </row>
    <row r="4240" spans="1:12" x14ac:dyDescent="0.3">
      <c r="A4240" s="126"/>
      <c r="B4240" s="126"/>
      <c r="C4240" s="126"/>
      <c r="D4240" s="126"/>
      <c r="E4240" s="126"/>
      <c r="F4240" s="126"/>
      <c r="G4240" s="126"/>
      <c r="H4240" s="126"/>
      <c r="I4240" s="126"/>
      <c r="J4240" s="126"/>
      <c r="K4240" s="126"/>
      <c r="L4240" s="126"/>
    </row>
    <row r="4241" spans="1:12" x14ac:dyDescent="0.3">
      <c r="A4241" s="126"/>
      <c r="B4241" s="126"/>
      <c r="C4241" s="126"/>
      <c r="D4241" s="126"/>
      <c r="E4241" s="126"/>
      <c r="F4241" s="126"/>
      <c r="G4241" s="126"/>
      <c r="H4241" s="126"/>
      <c r="I4241" s="126"/>
      <c r="J4241" s="126"/>
      <c r="K4241" s="126"/>
      <c r="L4241" s="126"/>
    </row>
    <row r="4242" spans="1:12" x14ac:dyDescent="0.3">
      <c r="A4242" s="126"/>
      <c r="B4242" s="126"/>
      <c r="C4242" s="126"/>
      <c r="D4242" s="126"/>
      <c r="E4242" s="126"/>
      <c r="F4242" s="126"/>
      <c r="G4242" s="126"/>
      <c r="H4242" s="126"/>
      <c r="I4242" s="126"/>
      <c r="J4242" s="126"/>
      <c r="K4242" s="126"/>
      <c r="L4242" s="126"/>
    </row>
    <row r="4243" spans="1:12" x14ac:dyDescent="0.3">
      <c r="A4243" s="126"/>
      <c r="B4243" s="126"/>
      <c r="C4243" s="126"/>
      <c r="D4243" s="126"/>
      <c r="E4243" s="126"/>
      <c r="F4243" s="126"/>
      <c r="G4243" s="126"/>
      <c r="H4243" s="126"/>
      <c r="I4243" s="126"/>
      <c r="J4243" s="126"/>
      <c r="K4243" s="126"/>
      <c r="L4243" s="126"/>
    </row>
    <row r="4244" spans="1:12" x14ac:dyDescent="0.3">
      <c r="A4244" s="126"/>
      <c r="B4244" s="126"/>
      <c r="C4244" s="126"/>
      <c r="D4244" s="126"/>
      <c r="E4244" s="126"/>
      <c r="F4244" s="126"/>
      <c r="G4244" s="126"/>
      <c r="H4244" s="126"/>
      <c r="I4244" s="126"/>
      <c r="J4244" s="126"/>
      <c r="K4244" s="126"/>
      <c r="L4244" s="126"/>
    </row>
    <row r="4245" spans="1:12" x14ac:dyDescent="0.3">
      <c r="A4245" s="126"/>
      <c r="B4245" s="126"/>
      <c r="C4245" s="126"/>
      <c r="D4245" s="126"/>
      <c r="E4245" s="126"/>
      <c r="F4245" s="126"/>
      <c r="G4245" s="126"/>
      <c r="H4245" s="126"/>
      <c r="I4245" s="126"/>
      <c r="J4245" s="126"/>
      <c r="K4245" s="126"/>
      <c r="L4245" s="126"/>
    </row>
    <row r="4246" spans="1:12" x14ac:dyDescent="0.3">
      <c r="A4246" s="126"/>
      <c r="B4246" s="126"/>
      <c r="C4246" s="126"/>
      <c r="D4246" s="126"/>
      <c r="E4246" s="126"/>
      <c r="F4246" s="126"/>
      <c r="G4246" s="126"/>
      <c r="H4246" s="126"/>
      <c r="I4246" s="126"/>
      <c r="J4246" s="126"/>
      <c r="K4246" s="126"/>
      <c r="L4246" s="126"/>
    </row>
    <row r="4247" spans="1:12" x14ac:dyDescent="0.3">
      <c r="A4247" s="126"/>
      <c r="B4247" s="126"/>
      <c r="C4247" s="126"/>
      <c r="D4247" s="126"/>
      <c r="E4247" s="126"/>
      <c r="F4247" s="126"/>
      <c r="G4247" s="126"/>
      <c r="H4247" s="126"/>
      <c r="I4247" s="126"/>
      <c r="J4247" s="126"/>
      <c r="K4247" s="126"/>
      <c r="L4247" s="126"/>
    </row>
    <row r="4248" spans="1:12" x14ac:dyDescent="0.3">
      <c r="A4248" s="126"/>
      <c r="B4248" s="126"/>
      <c r="C4248" s="126"/>
      <c r="D4248" s="126"/>
      <c r="E4248" s="126"/>
      <c r="F4248" s="126"/>
      <c r="G4248" s="126"/>
      <c r="H4248" s="126"/>
      <c r="I4248" s="126"/>
      <c r="J4248" s="126"/>
      <c r="K4248" s="126"/>
      <c r="L4248" s="126"/>
    </row>
    <row r="4249" spans="1:12" x14ac:dyDescent="0.3">
      <c r="A4249" s="126"/>
      <c r="B4249" s="126"/>
      <c r="C4249" s="126"/>
      <c r="D4249" s="126"/>
      <c r="E4249" s="126"/>
      <c r="F4249" s="126"/>
      <c r="G4249" s="126"/>
      <c r="H4249" s="126"/>
      <c r="I4249" s="126"/>
      <c r="J4249" s="126"/>
      <c r="K4249" s="126"/>
      <c r="L4249" s="126"/>
    </row>
    <row r="4250" spans="1:12" x14ac:dyDescent="0.3">
      <c r="A4250" s="126"/>
      <c r="B4250" s="126"/>
      <c r="C4250" s="126"/>
      <c r="D4250" s="126"/>
      <c r="E4250" s="126"/>
      <c r="F4250" s="126"/>
      <c r="G4250" s="126"/>
      <c r="H4250" s="126"/>
      <c r="I4250" s="126"/>
      <c r="J4250" s="126"/>
      <c r="K4250" s="126"/>
      <c r="L4250" s="126"/>
    </row>
    <row r="4251" spans="1:12" x14ac:dyDescent="0.3">
      <c r="A4251" s="126"/>
      <c r="B4251" s="126"/>
      <c r="C4251" s="126"/>
      <c r="D4251" s="126"/>
      <c r="E4251" s="126"/>
      <c r="F4251" s="126"/>
      <c r="G4251" s="126"/>
      <c r="H4251" s="126"/>
      <c r="I4251" s="126"/>
      <c r="J4251" s="126"/>
      <c r="K4251" s="126"/>
      <c r="L4251" s="126"/>
    </row>
    <row r="4252" spans="1:12" x14ac:dyDescent="0.3">
      <c r="A4252" s="126"/>
      <c r="B4252" s="126"/>
      <c r="C4252" s="126"/>
      <c r="D4252" s="126"/>
      <c r="E4252" s="126"/>
      <c r="F4252" s="126"/>
      <c r="G4252" s="126"/>
      <c r="H4252" s="126"/>
      <c r="I4252" s="126"/>
      <c r="J4252" s="126"/>
      <c r="K4252" s="126"/>
      <c r="L4252" s="126"/>
    </row>
    <row r="4253" spans="1:12" x14ac:dyDescent="0.3">
      <c r="A4253" s="126"/>
      <c r="B4253" s="126"/>
      <c r="C4253" s="126"/>
      <c r="D4253" s="126"/>
      <c r="E4253" s="126"/>
      <c r="F4253" s="126"/>
      <c r="G4253" s="126"/>
      <c r="H4253" s="126"/>
      <c r="I4253" s="126"/>
      <c r="J4253" s="126"/>
      <c r="K4253" s="126"/>
      <c r="L4253" s="126"/>
    </row>
    <row r="4254" spans="1:12" x14ac:dyDescent="0.3">
      <c r="A4254" s="126"/>
      <c r="B4254" s="126"/>
      <c r="C4254" s="126"/>
      <c r="D4254" s="126"/>
      <c r="E4254" s="126"/>
      <c r="F4254" s="126"/>
      <c r="G4254" s="126"/>
      <c r="H4254" s="126"/>
      <c r="I4254" s="126"/>
      <c r="J4254" s="126"/>
      <c r="K4254" s="126"/>
      <c r="L4254" s="126"/>
    </row>
    <row r="4255" spans="1:12" x14ac:dyDescent="0.3">
      <c r="A4255" s="126"/>
      <c r="B4255" s="126"/>
      <c r="C4255" s="126"/>
      <c r="D4255" s="126"/>
      <c r="E4255" s="126"/>
      <c r="F4255" s="126"/>
      <c r="G4255" s="126"/>
      <c r="H4255" s="126"/>
      <c r="I4255" s="126"/>
      <c r="J4255" s="126"/>
      <c r="K4255" s="126"/>
      <c r="L4255" s="126"/>
    </row>
    <row r="4256" spans="1:12" x14ac:dyDescent="0.3">
      <c r="A4256" s="126"/>
      <c r="B4256" s="126"/>
      <c r="C4256" s="126"/>
      <c r="D4256" s="126"/>
      <c r="E4256" s="126"/>
      <c r="F4256" s="126"/>
      <c r="G4256" s="126"/>
      <c r="H4256" s="126"/>
      <c r="I4256" s="126"/>
      <c r="J4256" s="126"/>
      <c r="K4256" s="126"/>
      <c r="L4256" s="126"/>
    </row>
    <row r="4257" spans="1:12" x14ac:dyDescent="0.3">
      <c r="A4257" s="126"/>
      <c r="B4257" s="126"/>
      <c r="C4257" s="126"/>
      <c r="D4257" s="126"/>
      <c r="E4257" s="126"/>
      <c r="F4257" s="126"/>
      <c r="G4257" s="126"/>
      <c r="H4257" s="126"/>
      <c r="I4257" s="126"/>
      <c r="J4257" s="126"/>
      <c r="K4257" s="126"/>
      <c r="L4257" s="126"/>
    </row>
    <row r="4258" spans="1:12" x14ac:dyDescent="0.3">
      <c r="A4258" s="126"/>
      <c r="B4258" s="126"/>
      <c r="C4258" s="126"/>
      <c r="D4258" s="126"/>
      <c r="E4258" s="126"/>
      <c r="F4258" s="126"/>
      <c r="G4258" s="126"/>
      <c r="H4258" s="126"/>
      <c r="I4258" s="126"/>
      <c r="J4258" s="126"/>
      <c r="K4258" s="126"/>
      <c r="L4258" s="126"/>
    </row>
    <row r="4259" spans="1:12" x14ac:dyDescent="0.3">
      <c r="A4259" s="126"/>
      <c r="B4259" s="126"/>
      <c r="C4259" s="126"/>
      <c r="D4259" s="126"/>
      <c r="E4259" s="126"/>
      <c r="F4259" s="126"/>
      <c r="G4259" s="126"/>
      <c r="H4259" s="126"/>
      <c r="I4259" s="126"/>
      <c r="J4259" s="126"/>
      <c r="K4259" s="126"/>
      <c r="L4259" s="126"/>
    </row>
    <row r="4260" spans="1:12" x14ac:dyDescent="0.3">
      <c r="A4260" s="126"/>
      <c r="B4260" s="126"/>
      <c r="C4260" s="126"/>
      <c r="D4260" s="126"/>
      <c r="E4260" s="126"/>
      <c r="F4260" s="126"/>
      <c r="G4260" s="126"/>
      <c r="H4260" s="126"/>
      <c r="I4260" s="126"/>
      <c r="J4260" s="126"/>
      <c r="K4260" s="126"/>
      <c r="L4260" s="126"/>
    </row>
    <row r="4261" spans="1:12" x14ac:dyDescent="0.3">
      <c r="A4261" s="126"/>
      <c r="B4261" s="126"/>
      <c r="C4261" s="126"/>
      <c r="D4261" s="126"/>
      <c r="E4261" s="126"/>
      <c r="F4261" s="126"/>
      <c r="G4261" s="126"/>
      <c r="H4261" s="126"/>
      <c r="I4261" s="126"/>
      <c r="J4261" s="126"/>
      <c r="K4261" s="126"/>
      <c r="L4261" s="126"/>
    </row>
    <row r="4262" spans="1:12" x14ac:dyDescent="0.3">
      <c r="A4262" s="126"/>
      <c r="B4262" s="126"/>
      <c r="C4262" s="126"/>
      <c r="D4262" s="126"/>
      <c r="E4262" s="126"/>
      <c r="F4262" s="126"/>
      <c r="G4262" s="126"/>
      <c r="H4262" s="126"/>
      <c r="I4262" s="126"/>
      <c r="J4262" s="126"/>
      <c r="K4262" s="126"/>
      <c r="L4262" s="126"/>
    </row>
    <row r="4263" spans="1:12" x14ac:dyDescent="0.3">
      <c r="A4263" s="126"/>
      <c r="B4263" s="126"/>
      <c r="C4263" s="126"/>
      <c r="D4263" s="126"/>
      <c r="E4263" s="126"/>
      <c r="F4263" s="126"/>
      <c r="G4263" s="126"/>
      <c r="H4263" s="126"/>
      <c r="I4263" s="126"/>
      <c r="J4263" s="126"/>
      <c r="K4263" s="126"/>
      <c r="L4263" s="126"/>
    </row>
    <row r="4264" spans="1:12" x14ac:dyDescent="0.3">
      <c r="A4264" s="126"/>
      <c r="B4264" s="126"/>
      <c r="C4264" s="126"/>
      <c r="D4264" s="126"/>
      <c r="E4264" s="126"/>
      <c r="F4264" s="126"/>
      <c r="G4264" s="126"/>
      <c r="H4264" s="126"/>
      <c r="I4264" s="126"/>
      <c r="J4264" s="126"/>
      <c r="K4264" s="126"/>
      <c r="L4264" s="126"/>
    </row>
    <row r="4265" spans="1:12" x14ac:dyDescent="0.3">
      <c r="A4265" s="126"/>
      <c r="B4265" s="126"/>
      <c r="C4265" s="126"/>
      <c r="D4265" s="126"/>
      <c r="E4265" s="126"/>
      <c r="F4265" s="126"/>
      <c r="G4265" s="126"/>
      <c r="H4265" s="126"/>
      <c r="I4265" s="126"/>
      <c r="J4265" s="126"/>
      <c r="K4265" s="126"/>
      <c r="L4265" s="126"/>
    </row>
    <row r="4266" spans="1:12" x14ac:dyDescent="0.3">
      <c r="A4266" s="126"/>
      <c r="B4266" s="126"/>
      <c r="C4266" s="126"/>
      <c r="D4266" s="126"/>
      <c r="E4266" s="126"/>
      <c r="F4266" s="126"/>
      <c r="G4266" s="126"/>
      <c r="H4266" s="126"/>
      <c r="I4266" s="126"/>
      <c r="J4266" s="126"/>
      <c r="K4266" s="126"/>
      <c r="L4266" s="126"/>
    </row>
    <row r="4267" spans="1:12" x14ac:dyDescent="0.3">
      <c r="A4267" s="126"/>
      <c r="B4267" s="126"/>
      <c r="C4267" s="126"/>
      <c r="D4267" s="126"/>
      <c r="E4267" s="126"/>
      <c r="F4267" s="126"/>
      <c r="G4267" s="126"/>
      <c r="H4267" s="126"/>
      <c r="I4267" s="126"/>
      <c r="J4267" s="126"/>
      <c r="K4267" s="126"/>
      <c r="L4267" s="126"/>
    </row>
    <row r="4268" spans="1:12" x14ac:dyDescent="0.3">
      <c r="A4268" s="126"/>
      <c r="B4268" s="126"/>
      <c r="C4268" s="126"/>
      <c r="D4268" s="126"/>
      <c r="E4268" s="126"/>
      <c r="F4268" s="126"/>
      <c r="G4268" s="126"/>
      <c r="H4268" s="126"/>
      <c r="I4268" s="126"/>
      <c r="J4268" s="126"/>
      <c r="K4268" s="126"/>
      <c r="L4268" s="126"/>
    </row>
    <row r="4269" spans="1:12" x14ac:dyDescent="0.3">
      <c r="A4269" s="126"/>
      <c r="B4269" s="126"/>
      <c r="C4269" s="126"/>
      <c r="D4269" s="126"/>
      <c r="E4269" s="126"/>
      <c r="F4269" s="126"/>
      <c r="G4269" s="126"/>
      <c r="H4269" s="126"/>
      <c r="I4269" s="126"/>
      <c r="J4269" s="126"/>
      <c r="K4269" s="126"/>
      <c r="L4269" s="126"/>
    </row>
    <row r="4270" spans="1:12" x14ac:dyDescent="0.3">
      <c r="A4270" s="126"/>
      <c r="B4270" s="126"/>
      <c r="C4270" s="126"/>
      <c r="D4270" s="126"/>
      <c r="E4270" s="126"/>
      <c r="F4270" s="126"/>
      <c r="G4270" s="126"/>
      <c r="H4270" s="126"/>
      <c r="I4270" s="126"/>
      <c r="J4270" s="126"/>
      <c r="K4270" s="126"/>
      <c r="L4270" s="126"/>
    </row>
    <row r="4271" spans="1:12" x14ac:dyDescent="0.3">
      <c r="A4271" s="126"/>
      <c r="B4271" s="126"/>
      <c r="C4271" s="126"/>
      <c r="D4271" s="126"/>
      <c r="E4271" s="126"/>
      <c r="F4271" s="126"/>
      <c r="G4271" s="126"/>
      <c r="H4271" s="126"/>
      <c r="I4271" s="126"/>
      <c r="J4271" s="126"/>
      <c r="K4271" s="126"/>
      <c r="L4271" s="126"/>
    </row>
    <row r="4272" spans="1:12" x14ac:dyDescent="0.3">
      <c r="A4272" s="126"/>
      <c r="B4272" s="126"/>
      <c r="C4272" s="126"/>
      <c r="D4272" s="126"/>
      <c r="E4272" s="126"/>
      <c r="F4272" s="126"/>
      <c r="G4272" s="126"/>
      <c r="H4272" s="126"/>
      <c r="I4272" s="126"/>
      <c r="J4272" s="126"/>
      <c r="K4272" s="126"/>
      <c r="L4272" s="126"/>
    </row>
    <row r="4273" spans="1:12" x14ac:dyDescent="0.3">
      <c r="A4273" s="126"/>
      <c r="B4273" s="126"/>
      <c r="C4273" s="126"/>
      <c r="D4273" s="126"/>
      <c r="E4273" s="126"/>
      <c r="F4273" s="126"/>
      <c r="G4273" s="126"/>
      <c r="H4273" s="126"/>
      <c r="I4273" s="126"/>
      <c r="J4273" s="126"/>
      <c r="K4273" s="126"/>
      <c r="L4273" s="126"/>
    </row>
    <row r="4274" spans="1:12" x14ac:dyDescent="0.3">
      <c r="A4274" s="126"/>
      <c r="B4274" s="126"/>
      <c r="C4274" s="126"/>
      <c r="D4274" s="126"/>
      <c r="E4274" s="126"/>
      <c r="F4274" s="126"/>
      <c r="G4274" s="126"/>
      <c r="H4274" s="126"/>
      <c r="I4274" s="126"/>
      <c r="J4274" s="126"/>
      <c r="K4274" s="126"/>
      <c r="L4274" s="126"/>
    </row>
    <row r="4275" spans="1:12" x14ac:dyDescent="0.3">
      <c r="A4275" s="126"/>
      <c r="B4275" s="126"/>
      <c r="C4275" s="126"/>
      <c r="D4275" s="126"/>
      <c r="E4275" s="126"/>
      <c r="F4275" s="126"/>
      <c r="G4275" s="126"/>
      <c r="H4275" s="126"/>
      <c r="I4275" s="126"/>
      <c r="J4275" s="126"/>
      <c r="K4275" s="126"/>
      <c r="L4275" s="126"/>
    </row>
    <row r="4276" spans="1:12" x14ac:dyDescent="0.3">
      <c r="A4276" s="126"/>
      <c r="B4276" s="126"/>
      <c r="C4276" s="126"/>
      <c r="D4276" s="126"/>
      <c r="E4276" s="126"/>
      <c r="F4276" s="126"/>
      <c r="G4276" s="126"/>
      <c r="H4276" s="126"/>
      <c r="I4276" s="126"/>
      <c r="J4276" s="126"/>
      <c r="K4276" s="126"/>
      <c r="L4276" s="126"/>
    </row>
    <row r="4277" spans="1:12" x14ac:dyDescent="0.3">
      <c r="A4277" s="126"/>
      <c r="B4277" s="126"/>
      <c r="C4277" s="126"/>
      <c r="D4277" s="126"/>
      <c r="E4277" s="126"/>
      <c r="F4277" s="126"/>
      <c r="G4277" s="126"/>
      <c r="H4277" s="126"/>
      <c r="I4277" s="126"/>
      <c r="J4277" s="126"/>
      <c r="K4277" s="126"/>
      <c r="L4277" s="126"/>
    </row>
    <row r="4278" spans="1:12" x14ac:dyDescent="0.3">
      <c r="A4278" s="126"/>
      <c r="B4278" s="126"/>
      <c r="C4278" s="126"/>
      <c r="D4278" s="126"/>
      <c r="E4278" s="126"/>
      <c r="F4278" s="126"/>
      <c r="G4278" s="126"/>
      <c r="H4278" s="126"/>
      <c r="I4278" s="126"/>
      <c r="J4278" s="126"/>
      <c r="K4278" s="126"/>
      <c r="L4278" s="126"/>
    </row>
    <row r="4279" spans="1:12" x14ac:dyDescent="0.3">
      <c r="A4279" s="126"/>
      <c r="B4279" s="126"/>
      <c r="C4279" s="126"/>
      <c r="D4279" s="126"/>
      <c r="E4279" s="126"/>
      <c r="F4279" s="126"/>
      <c r="G4279" s="126"/>
      <c r="H4279" s="126"/>
      <c r="I4279" s="126"/>
      <c r="J4279" s="126"/>
      <c r="K4279" s="126"/>
      <c r="L4279" s="126"/>
    </row>
    <row r="4280" spans="1:12" x14ac:dyDescent="0.3">
      <c r="A4280" s="126"/>
      <c r="B4280" s="126"/>
      <c r="C4280" s="126"/>
      <c r="D4280" s="126"/>
      <c r="E4280" s="126"/>
      <c r="F4280" s="126"/>
      <c r="G4280" s="126"/>
      <c r="H4280" s="126"/>
      <c r="I4280" s="126"/>
      <c r="J4280" s="126"/>
      <c r="K4280" s="126"/>
      <c r="L4280" s="126"/>
    </row>
    <row r="4281" spans="1:12" x14ac:dyDescent="0.3">
      <c r="A4281" s="126"/>
      <c r="B4281" s="126"/>
      <c r="C4281" s="126"/>
      <c r="D4281" s="126"/>
      <c r="E4281" s="126"/>
      <c r="F4281" s="126"/>
      <c r="G4281" s="126"/>
      <c r="H4281" s="126"/>
      <c r="I4281" s="126"/>
      <c r="J4281" s="126"/>
      <c r="K4281" s="126"/>
      <c r="L4281" s="126"/>
    </row>
    <row r="4282" spans="1:12" x14ac:dyDescent="0.3">
      <c r="A4282" s="126"/>
      <c r="B4282" s="126"/>
      <c r="C4282" s="126"/>
      <c r="D4282" s="126"/>
      <c r="E4282" s="126"/>
      <c r="F4282" s="126"/>
      <c r="G4282" s="126"/>
      <c r="H4282" s="126"/>
      <c r="I4282" s="126"/>
      <c r="J4282" s="126"/>
      <c r="K4282" s="126"/>
      <c r="L4282" s="126"/>
    </row>
    <row r="4283" spans="1:12" x14ac:dyDescent="0.3">
      <c r="A4283" s="126"/>
      <c r="B4283" s="126"/>
      <c r="C4283" s="126"/>
      <c r="D4283" s="126"/>
      <c r="E4283" s="126"/>
      <c r="F4283" s="126"/>
      <c r="G4283" s="126"/>
      <c r="H4283" s="126"/>
      <c r="I4283" s="126"/>
      <c r="J4283" s="126"/>
      <c r="K4283" s="126"/>
      <c r="L4283" s="126"/>
    </row>
    <row r="4284" spans="1:12" x14ac:dyDescent="0.3">
      <c r="A4284" s="126"/>
      <c r="B4284" s="126"/>
      <c r="C4284" s="126"/>
      <c r="D4284" s="126"/>
      <c r="E4284" s="126"/>
      <c r="F4284" s="126"/>
      <c r="G4284" s="126"/>
      <c r="H4284" s="126"/>
      <c r="I4284" s="126"/>
      <c r="J4284" s="126"/>
      <c r="K4284" s="126"/>
      <c r="L4284" s="126"/>
    </row>
    <row r="4285" spans="1:12" x14ac:dyDescent="0.3">
      <c r="A4285" s="126"/>
      <c r="B4285" s="126"/>
      <c r="C4285" s="126"/>
      <c r="D4285" s="126"/>
      <c r="E4285" s="126"/>
      <c r="F4285" s="126"/>
      <c r="G4285" s="126"/>
      <c r="H4285" s="126"/>
      <c r="I4285" s="126"/>
      <c r="J4285" s="126"/>
      <c r="K4285" s="126"/>
      <c r="L4285" s="126"/>
    </row>
    <row r="4286" spans="1:12" x14ac:dyDescent="0.3">
      <c r="A4286" s="126"/>
      <c r="B4286" s="126"/>
      <c r="C4286" s="126"/>
      <c r="D4286" s="126"/>
      <c r="E4286" s="126"/>
      <c r="F4286" s="126"/>
      <c r="G4286" s="126"/>
      <c r="H4286" s="126"/>
      <c r="I4286" s="126"/>
      <c r="J4286" s="126"/>
      <c r="K4286" s="126"/>
      <c r="L4286" s="126"/>
    </row>
    <row r="4287" spans="1:12" x14ac:dyDescent="0.3">
      <c r="A4287" s="126"/>
      <c r="B4287" s="126"/>
      <c r="C4287" s="126"/>
      <c r="D4287" s="126"/>
      <c r="E4287" s="126"/>
      <c r="F4287" s="126"/>
      <c r="G4287" s="126"/>
      <c r="H4287" s="126"/>
      <c r="I4287" s="126"/>
      <c r="J4287" s="126"/>
      <c r="K4287" s="126"/>
      <c r="L4287" s="126"/>
    </row>
    <row r="4288" spans="1:12" x14ac:dyDescent="0.3">
      <c r="A4288" s="126"/>
      <c r="B4288" s="126"/>
      <c r="C4288" s="126"/>
      <c r="D4288" s="126"/>
      <c r="E4288" s="126"/>
      <c r="F4288" s="126"/>
      <c r="G4288" s="126"/>
      <c r="H4288" s="126"/>
      <c r="I4288" s="126"/>
      <c r="J4288" s="126"/>
      <c r="K4288" s="126"/>
      <c r="L4288" s="126"/>
    </row>
    <row r="4289" spans="1:12" x14ac:dyDescent="0.3">
      <c r="A4289" s="126"/>
      <c r="B4289" s="126"/>
      <c r="C4289" s="126"/>
      <c r="D4289" s="126"/>
      <c r="E4289" s="126"/>
      <c r="F4289" s="126"/>
      <c r="G4289" s="126"/>
      <c r="H4289" s="126"/>
      <c r="I4289" s="126"/>
      <c r="J4289" s="126"/>
      <c r="K4289" s="126"/>
      <c r="L4289" s="126"/>
    </row>
    <row r="4290" spans="1:12" x14ac:dyDescent="0.3">
      <c r="A4290" s="126"/>
      <c r="B4290" s="126"/>
      <c r="C4290" s="126"/>
      <c r="D4290" s="126"/>
      <c r="E4290" s="126"/>
      <c r="F4290" s="126"/>
      <c r="G4290" s="126"/>
      <c r="H4290" s="126"/>
      <c r="I4290" s="126"/>
      <c r="J4290" s="126"/>
      <c r="K4290" s="126"/>
      <c r="L4290" s="126"/>
    </row>
    <row r="4291" spans="1:12" x14ac:dyDescent="0.3">
      <c r="A4291" s="126"/>
      <c r="B4291" s="126"/>
      <c r="C4291" s="126"/>
      <c r="D4291" s="126"/>
      <c r="E4291" s="126"/>
      <c r="F4291" s="126"/>
      <c r="G4291" s="126"/>
      <c r="H4291" s="126"/>
      <c r="I4291" s="126"/>
      <c r="J4291" s="126"/>
      <c r="K4291" s="126"/>
      <c r="L4291" s="126"/>
    </row>
    <row r="4292" spans="1:12" x14ac:dyDescent="0.3">
      <c r="A4292" s="126"/>
      <c r="B4292" s="126"/>
      <c r="C4292" s="126"/>
      <c r="D4292" s="126"/>
      <c r="E4292" s="126"/>
      <c r="F4292" s="126"/>
      <c r="G4292" s="126"/>
      <c r="H4292" s="126"/>
      <c r="I4292" s="126"/>
      <c r="J4292" s="126"/>
      <c r="K4292" s="126"/>
      <c r="L4292" s="126"/>
    </row>
    <row r="4293" spans="1:12" x14ac:dyDescent="0.3">
      <c r="A4293" s="126"/>
      <c r="B4293" s="126"/>
      <c r="C4293" s="126"/>
      <c r="D4293" s="126"/>
      <c r="E4293" s="126"/>
      <c r="F4293" s="126"/>
      <c r="G4293" s="126"/>
      <c r="H4293" s="126"/>
      <c r="I4293" s="126"/>
      <c r="J4293" s="126"/>
      <c r="K4293" s="126"/>
      <c r="L4293" s="126"/>
    </row>
    <row r="4294" spans="1:12" x14ac:dyDescent="0.3">
      <c r="A4294" s="126"/>
      <c r="B4294" s="126"/>
      <c r="C4294" s="126"/>
      <c r="D4294" s="126"/>
      <c r="E4294" s="126"/>
      <c r="F4294" s="126"/>
      <c r="G4294" s="126"/>
      <c r="H4294" s="126"/>
      <c r="I4294" s="126"/>
      <c r="J4294" s="126"/>
      <c r="K4294" s="126"/>
      <c r="L4294" s="126"/>
    </row>
    <row r="4295" spans="1:12" x14ac:dyDescent="0.3">
      <c r="A4295" s="126"/>
      <c r="B4295" s="126"/>
      <c r="C4295" s="126"/>
      <c r="D4295" s="126"/>
      <c r="E4295" s="126"/>
      <c r="F4295" s="126"/>
      <c r="G4295" s="126"/>
      <c r="H4295" s="126"/>
      <c r="I4295" s="126"/>
      <c r="J4295" s="126"/>
      <c r="K4295" s="126"/>
      <c r="L4295" s="126"/>
    </row>
    <row r="4296" spans="1:12" x14ac:dyDescent="0.3">
      <c r="A4296" s="126"/>
      <c r="B4296" s="126"/>
      <c r="C4296" s="126"/>
      <c r="D4296" s="126"/>
      <c r="E4296" s="126"/>
      <c r="F4296" s="126"/>
      <c r="G4296" s="126"/>
      <c r="H4296" s="126"/>
      <c r="I4296" s="126"/>
      <c r="J4296" s="126"/>
      <c r="K4296" s="126"/>
      <c r="L4296" s="126"/>
    </row>
    <row r="4297" spans="1:12" x14ac:dyDescent="0.3">
      <c r="A4297" s="126"/>
      <c r="B4297" s="126"/>
      <c r="C4297" s="126"/>
      <c r="D4297" s="126"/>
      <c r="E4297" s="126"/>
      <c r="F4297" s="126"/>
      <c r="G4297" s="126"/>
      <c r="H4297" s="126"/>
      <c r="I4297" s="126"/>
      <c r="J4297" s="126"/>
      <c r="K4297" s="126"/>
      <c r="L4297" s="126"/>
    </row>
    <row r="4298" spans="1:12" x14ac:dyDescent="0.3">
      <c r="A4298" s="126"/>
      <c r="B4298" s="126"/>
      <c r="C4298" s="126"/>
      <c r="D4298" s="126"/>
      <c r="E4298" s="126"/>
      <c r="F4298" s="126"/>
      <c r="G4298" s="126"/>
      <c r="H4298" s="126"/>
      <c r="I4298" s="126"/>
      <c r="J4298" s="126"/>
      <c r="K4298" s="126"/>
      <c r="L4298" s="126"/>
    </row>
    <row r="4299" spans="1:12" x14ac:dyDescent="0.3">
      <c r="A4299" s="126"/>
      <c r="B4299" s="126"/>
      <c r="C4299" s="126"/>
      <c r="D4299" s="126"/>
      <c r="E4299" s="126"/>
      <c r="F4299" s="126"/>
      <c r="G4299" s="126"/>
      <c r="H4299" s="126"/>
      <c r="I4299" s="126"/>
      <c r="J4299" s="126"/>
      <c r="K4299" s="126"/>
      <c r="L4299" s="126"/>
    </row>
    <row r="4300" spans="1:12" x14ac:dyDescent="0.3">
      <c r="A4300" s="126"/>
      <c r="B4300" s="126"/>
      <c r="C4300" s="126"/>
      <c r="D4300" s="126"/>
      <c r="E4300" s="126"/>
      <c r="F4300" s="126"/>
      <c r="G4300" s="126"/>
      <c r="H4300" s="126"/>
      <c r="I4300" s="126"/>
      <c r="J4300" s="126"/>
      <c r="K4300" s="126"/>
      <c r="L4300" s="126"/>
    </row>
    <row r="4301" spans="1:12" x14ac:dyDescent="0.3">
      <c r="A4301" s="126"/>
      <c r="B4301" s="126"/>
      <c r="C4301" s="126"/>
      <c r="D4301" s="126"/>
      <c r="E4301" s="126"/>
      <c r="F4301" s="126"/>
      <c r="G4301" s="126"/>
      <c r="H4301" s="126"/>
      <c r="I4301" s="126"/>
      <c r="J4301" s="126"/>
      <c r="K4301" s="126"/>
      <c r="L4301" s="126"/>
    </row>
    <row r="4302" spans="1:12" x14ac:dyDescent="0.3">
      <c r="A4302" s="126"/>
      <c r="B4302" s="126"/>
      <c r="C4302" s="126"/>
      <c r="D4302" s="126"/>
      <c r="E4302" s="126"/>
      <c r="F4302" s="126"/>
      <c r="G4302" s="126"/>
      <c r="H4302" s="126"/>
      <c r="I4302" s="126"/>
      <c r="J4302" s="126"/>
      <c r="K4302" s="126"/>
      <c r="L4302" s="126"/>
    </row>
    <row r="4303" spans="1:12" x14ac:dyDescent="0.3">
      <c r="A4303" s="126"/>
      <c r="B4303" s="126"/>
      <c r="C4303" s="126"/>
      <c r="D4303" s="126"/>
      <c r="E4303" s="126"/>
      <c r="F4303" s="126"/>
      <c r="G4303" s="126"/>
      <c r="H4303" s="126"/>
      <c r="I4303" s="126"/>
      <c r="J4303" s="126"/>
      <c r="K4303" s="126"/>
      <c r="L4303" s="126"/>
    </row>
    <row r="4304" spans="1:12" x14ac:dyDescent="0.3">
      <c r="A4304" s="126"/>
      <c r="B4304" s="126"/>
      <c r="C4304" s="126"/>
      <c r="D4304" s="126"/>
      <c r="E4304" s="126"/>
      <c r="F4304" s="126"/>
      <c r="G4304" s="126"/>
      <c r="H4304" s="126"/>
      <c r="I4304" s="126"/>
      <c r="J4304" s="126"/>
      <c r="K4304" s="126"/>
      <c r="L4304" s="126"/>
    </row>
    <row r="4305" spans="1:12" x14ac:dyDescent="0.3">
      <c r="A4305" s="126"/>
      <c r="B4305" s="126"/>
      <c r="C4305" s="126"/>
      <c r="D4305" s="126"/>
      <c r="E4305" s="126"/>
      <c r="F4305" s="126"/>
      <c r="G4305" s="126"/>
      <c r="H4305" s="126"/>
      <c r="I4305" s="126"/>
      <c r="J4305" s="126"/>
      <c r="K4305" s="126"/>
      <c r="L4305" s="126"/>
    </row>
    <row r="4306" spans="1:12" x14ac:dyDescent="0.3">
      <c r="A4306" s="126"/>
      <c r="B4306" s="126"/>
      <c r="C4306" s="126"/>
      <c r="D4306" s="126"/>
      <c r="E4306" s="126"/>
      <c r="F4306" s="126"/>
      <c r="G4306" s="126"/>
      <c r="H4306" s="126"/>
      <c r="I4306" s="126"/>
      <c r="J4306" s="126"/>
      <c r="K4306" s="126"/>
      <c r="L4306" s="126"/>
    </row>
    <row r="4307" spans="1:12" x14ac:dyDescent="0.3">
      <c r="A4307" s="126"/>
      <c r="B4307" s="126"/>
      <c r="C4307" s="126"/>
      <c r="D4307" s="126"/>
      <c r="E4307" s="126"/>
      <c r="F4307" s="126"/>
      <c r="G4307" s="126"/>
      <c r="H4307" s="126"/>
      <c r="I4307" s="126"/>
      <c r="J4307" s="126"/>
      <c r="K4307" s="126"/>
      <c r="L4307" s="126"/>
    </row>
    <row r="4308" spans="1:12" x14ac:dyDescent="0.3">
      <c r="A4308" s="126"/>
      <c r="B4308" s="126"/>
      <c r="C4308" s="126"/>
      <c r="D4308" s="126"/>
      <c r="E4308" s="126"/>
      <c r="F4308" s="126"/>
      <c r="G4308" s="126"/>
      <c r="H4308" s="126"/>
      <c r="I4308" s="126"/>
      <c r="J4308" s="126"/>
      <c r="K4308" s="126"/>
      <c r="L4308" s="126"/>
    </row>
    <row r="4309" spans="1:12" x14ac:dyDescent="0.3">
      <c r="A4309" s="126"/>
      <c r="B4309" s="126"/>
      <c r="C4309" s="126"/>
      <c r="D4309" s="126"/>
      <c r="E4309" s="126"/>
      <c r="F4309" s="126"/>
      <c r="G4309" s="126"/>
      <c r="H4309" s="126"/>
      <c r="I4309" s="126"/>
      <c r="J4309" s="126"/>
      <c r="K4309" s="126"/>
      <c r="L4309" s="126"/>
    </row>
    <row r="4310" spans="1:12" x14ac:dyDescent="0.3">
      <c r="A4310" s="126"/>
      <c r="B4310" s="126"/>
      <c r="C4310" s="126"/>
      <c r="D4310" s="126"/>
      <c r="E4310" s="126"/>
      <c r="F4310" s="126"/>
      <c r="G4310" s="126"/>
      <c r="H4310" s="126"/>
      <c r="I4310" s="126"/>
      <c r="J4310" s="126"/>
      <c r="K4310" s="126"/>
      <c r="L4310" s="126"/>
    </row>
    <row r="4311" spans="1:12" x14ac:dyDescent="0.3">
      <c r="A4311" s="126"/>
      <c r="B4311" s="126"/>
      <c r="C4311" s="126"/>
      <c r="D4311" s="126"/>
      <c r="E4311" s="126"/>
      <c r="F4311" s="126"/>
      <c r="G4311" s="126"/>
      <c r="H4311" s="126"/>
      <c r="I4311" s="126"/>
      <c r="J4311" s="126"/>
      <c r="K4311" s="126"/>
      <c r="L4311" s="126"/>
    </row>
    <row r="4312" spans="1:12" x14ac:dyDescent="0.3">
      <c r="A4312" s="126"/>
      <c r="B4312" s="126"/>
      <c r="C4312" s="126"/>
      <c r="D4312" s="126"/>
      <c r="E4312" s="126"/>
      <c r="F4312" s="126"/>
      <c r="G4312" s="126"/>
      <c r="H4312" s="126"/>
      <c r="I4312" s="126"/>
      <c r="J4312" s="126"/>
      <c r="K4312" s="126"/>
      <c r="L4312" s="126"/>
    </row>
    <row r="4313" spans="1:12" x14ac:dyDescent="0.3">
      <c r="A4313" s="126"/>
      <c r="B4313" s="126"/>
      <c r="C4313" s="126"/>
      <c r="D4313" s="126"/>
      <c r="E4313" s="126"/>
      <c r="F4313" s="126"/>
      <c r="G4313" s="126"/>
      <c r="H4313" s="126"/>
      <c r="I4313" s="126"/>
      <c r="J4313" s="126"/>
      <c r="K4313" s="126"/>
      <c r="L4313" s="126"/>
    </row>
    <row r="4314" spans="1:12" x14ac:dyDescent="0.3">
      <c r="A4314" s="126"/>
      <c r="B4314" s="126"/>
      <c r="C4314" s="126"/>
      <c r="D4314" s="126"/>
      <c r="E4314" s="126"/>
      <c r="F4314" s="126"/>
      <c r="G4314" s="126"/>
      <c r="H4314" s="126"/>
      <c r="I4314" s="126"/>
      <c r="J4314" s="126"/>
      <c r="K4314" s="126"/>
      <c r="L4314" s="126"/>
    </row>
    <row r="4315" spans="1:12" x14ac:dyDescent="0.3">
      <c r="A4315" s="126"/>
      <c r="B4315" s="126"/>
      <c r="C4315" s="126"/>
      <c r="D4315" s="126"/>
      <c r="E4315" s="126"/>
      <c r="F4315" s="126"/>
      <c r="G4315" s="126"/>
      <c r="H4315" s="126"/>
      <c r="I4315" s="126"/>
      <c r="J4315" s="126"/>
      <c r="K4315" s="126"/>
      <c r="L4315" s="126"/>
    </row>
    <row r="4316" spans="1:12" x14ac:dyDescent="0.3">
      <c r="A4316" s="126"/>
      <c r="B4316" s="126"/>
      <c r="C4316" s="126"/>
      <c r="D4316" s="126"/>
      <c r="E4316" s="126"/>
      <c r="F4316" s="126"/>
      <c r="G4316" s="126"/>
      <c r="H4316" s="126"/>
      <c r="I4316" s="126"/>
      <c r="J4316" s="126"/>
      <c r="K4316" s="126"/>
      <c r="L4316" s="126"/>
    </row>
    <row r="4317" spans="1:12" x14ac:dyDescent="0.3">
      <c r="A4317" s="126"/>
      <c r="B4317" s="126"/>
      <c r="C4317" s="126"/>
      <c r="D4317" s="126"/>
      <c r="E4317" s="126"/>
      <c r="F4317" s="126"/>
      <c r="G4317" s="126"/>
      <c r="H4317" s="126"/>
      <c r="I4317" s="126"/>
      <c r="J4317" s="126"/>
      <c r="K4317" s="126"/>
      <c r="L4317" s="126"/>
    </row>
    <row r="4318" spans="1:12" x14ac:dyDescent="0.3">
      <c r="A4318" s="126"/>
      <c r="B4318" s="126"/>
      <c r="C4318" s="126"/>
      <c r="D4318" s="126"/>
      <c r="E4318" s="126"/>
      <c r="F4318" s="126"/>
      <c r="G4318" s="126"/>
      <c r="H4318" s="126"/>
      <c r="I4318" s="126"/>
      <c r="J4318" s="126"/>
      <c r="K4318" s="126"/>
      <c r="L4318" s="126"/>
    </row>
    <row r="4319" spans="1:12" x14ac:dyDescent="0.3">
      <c r="A4319" s="126"/>
      <c r="B4319" s="126"/>
      <c r="C4319" s="126"/>
      <c r="D4319" s="126"/>
      <c r="E4319" s="126"/>
      <c r="F4319" s="126"/>
      <c r="G4319" s="126"/>
      <c r="H4319" s="126"/>
      <c r="I4319" s="126"/>
      <c r="J4319" s="126"/>
      <c r="K4319" s="126"/>
      <c r="L4319" s="126"/>
    </row>
    <row r="4320" spans="1:12" x14ac:dyDescent="0.3">
      <c r="A4320" s="126"/>
      <c r="B4320" s="126"/>
      <c r="C4320" s="126"/>
      <c r="D4320" s="126"/>
      <c r="E4320" s="126"/>
      <c r="F4320" s="126"/>
      <c r="G4320" s="126"/>
      <c r="H4320" s="126"/>
      <c r="I4320" s="126"/>
      <c r="J4320" s="126"/>
      <c r="K4320" s="126"/>
      <c r="L4320" s="126"/>
    </row>
    <row r="4321" spans="1:12" x14ac:dyDescent="0.3">
      <c r="A4321" s="126"/>
      <c r="B4321" s="126"/>
      <c r="C4321" s="126"/>
      <c r="D4321" s="126"/>
      <c r="E4321" s="126"/>
      <c r="F4321" s="126"/>
      <c r="G4321" s="126"/>
      <c r="H4321" s="126"/>
      <c r="I4321" s="126"/>
      <c r="J4321" s="126"/>
      <c r="K4321" s="126"/>
      <c r="L4321" s="126"/>
    </row>
    <row r="4322" spans="1:12" x14ac:dyDescent="0.3">
      <c r="A4322" s="126"/>
      <c r="B4322" s="126"/>
      <c r="C4322" s="126"/>
      <c r="D4322" s="126"/>
      <c r="E4322" s="126"/>
      <c r="F4322" s="126"/>
      <c r="G4322" s="126"/>
      <c r="H4322" s="126"/>
      <c r="I4322" s="126"/>
      <c r="J4322" s="126"/>
      <c r="K4322" s="126"/>
      <c r="L4322" s="126"/>
    </row>
    <row r="4323" spans="1:12" x14ac:dyDescent="0.3">
      <c r="A4323" s="126"/>
      <c r="B4323" s="126"/>
      <c r="C4323" s="126"/>
      <c r="D4323" s="126"/>
      <c r="E4323" s="126"/>
      <c r="F4323" s="126"/>
      <c r="G4323" s="126"/>
      <c r="H4323" s="126"/>
      <c r="I4323" s="126"/>
      <c r="J4323" s="126"/>
      <c r="K4323" s="126"/>
      <c r="L4323" s="126"/>
    </row>
    <row r="4324" spans="1:12" x14ac:dyDescent="0.3">
      <c r="A4324" s="126"/>
      <c r="B4324" s="126"/>
      <c r="C4324" s="126"/>
      <c r="D4324" s="126"/>
      <c r="E4324" s="126"/>
      <c r="F4324" s="126"/>
      <c r="G4324" s="126"/>
      <c r="H4324" s="126"/>
      <c r="I4324" s="126"/>
      <c r="J4324" s="126"/>
      <c r="K4324" s="126"/>
      <c r="L4324" s="126"/>
    </row>
    <row r="4325" spans="1:12" x14ac:dyDescent="0.3">
      <c r="A4325" s="126"/>
      <c r="B4325" s="126"/>
      <c r="C4325" s="126"/>
      <c r="D4325" s="126"/>
      <c r="E4325" s="126"/>
      <c r="F4325" s="126"/>
      <c r="G4325" s="126"/>
      <c r="H4325" s="126"/>
      <c r="I4325" s="126"/>
      <c r="J4325" s="126"/>
      <c r="K4325" s="126"/>
      <c r="L4325" s="126"/>
    </row>
    <row r="4326" spans="1:12" x14ac:dyDescent="0.3">
      <c r="A4326" s="126"/>
      <c r="B4326" s="126"/>
      <c r="C4326" s="126"/>
      <c r="D4326" s="126"/>
      <c r="E4326" s="126"/>
      <c r="F4326" s="126"/>
      <c r="G4326" s="126"/>
      <c r="H4326" s="126"/>
      <c r="I4326" s="126"/>
      <c r="J4326" s="126"/>
      <c r="K4326" s="126"/>
      <c r="L4326" s="126"/>
    </row>
    <row r="4327" spans="1:12" x14ac:dyDescent="0.3">
      <c r="A4327" s="126"/>
      <c r="B4327" s="126"/>
      <c r="C4327" s="126"/>
      <c r="D4327" s="126"/>
      <c r="E4327" s="126"/>
      <c r="F4327" s="126"/>
      <c r="G4327" s="126"/>
      <c r="H4327" s="126"/>
      <c r="I4327" s="126"/>
      <c r="J4327" s="126"/>
      <c r="K4327" s="126"/>
      <c r="L4327" s="126"/>
    </row>
    <row r="4328" spans="1:12" x14ac:dyDescent="0.3">
      <c r="A4328" s="126"/>
      <c r="B4328" s="126"/>
      <c r="C4328" s="126"/>
      <c r="D4328" s="126"/>
      <c r="E4328" s="126"/>
      <c r="F4328" s="126"/>
      <c r="G4328" s="126"/>
      <c r="H4328" s="126"/>
      <c r="I4328" s="126"/>
      <c r="J4328" s="126"/>
      <c r="K4328" s="126"/>
      <c r="L4328" s="126"/>
    </row>
    <row r="4329" spans="1:12" x14ac:dyDescent="0.3">
      <c r="A4329" s="126"/>
      <c r="B4329" s="126"/>
      <c r="C4329" s="126"/>
      <c r="D4329" s="126"/>
      <c r="E4329" s="126"/>
      <c r="F4329" s="126"/>
      <c r="G4329" s="126"/>
      <c r="H4329" s="126"/>
      <c r="I4329" s="126"/>
      <c r="J4329" s="126"/>
      <c r="K4329" s="126"/>
      <c r="L4329" s="126"/>
    </row>
    <row r="4330" spans="1:12" x14ac:dyDescent="0.3">
      <c r="A4330" s="126"/>
      <c r="B4330" s="126"/>
      <c r="C4330" s="126"/>
      <c r="D4330" s="126"/>
      <c r="E4330" s="126"/>
      <c r="F4330" s="126"/>
      <c r="G4330" s="126"/>
      <c r="H4330" s="126"/>
      <c r="I4330" s="126"/>
      <c r="J4330" s="126"/>
      <c r="K4330" s="126"/>
      <c r="L4330" s="126"/>
    </row>
    <row r="4331" spans="1:12" x14ac:dyDescent="0.3">
      <c r="A4331" s="126"/>
      <c r="B4331" s="126"/>
      <c r="C4331" s="126"/>
      <c r="D4331" s="126"/>
      <c r="E4331" s="126"/>
      <c r="F4331" s="126"/>
      <c r="G4331" s="126"/>
      <c r="H4331" s="126"/>
      <c r="I4331" s="126"/>
      <c r="J4331" s="126"/>
      <c r="K4331" s="126"/>
      <c r="L4331" s="126"/>
    </row>
    <row r="4332" spans="1:12" x14ac:dyDescent="0.3">
      <c r="A4332" s="126"/>
      <c r="B4332" s="126"/>
      <c r="C4332" s="126"/>
      <c r="D4332" s="126"/>
      <c r="E4332" s="126"/>
      <c r="F4332" s="126"/>
      <c r="G4332" s="126"/>
      <c r="H4332" s="126"/>
      <c r="I4332" s="126"/>
      <c r="J4332" s="126"/>
      <c r="K4332" s="126"/>
      <c r="L4332" s="126"/>
    </row>
    <row r="4333" spans="1:12" x14ac:dyDescent="0.3">
      <c r="A4333" s="126"/>
      <c r="B4333" s="126"/>
      <c r="C4333" s="126"/>
      <c r="D4333" s="126"/>
      <c r="E4333" s="126"/>
      <c r="F4333" s="126"/>
      <c r="G4333" s="126"/>
      <c r="H4333" s="126"/>
      <c r="I4333" s="126"/>
      <c r="J4333" s="126"/>
      <c r="K4333" s="126"/>
      <c r="L4333" s="126"/>
    </row>
    <row r="4334" spans="1:12" x14ac:dyDescent="0.3">
      <c r="A4334" s="126"/>
      <c r="B4334" s="126"/>
      <c r="C4334" s="126"/>
      <c r="D4334" s="126"/>
      <c r="E4334" s="126"/>
      <c r="F4334" s="126"/>
      <c r="G4334" s="126"/>
      <c r="H4334" s="126"/>
      <c r="I4334" s="126"/>
      <c r="J4334" s="126"/>
      <c r="K4334" s="126"/>
      <c r="L4334" s="126"/>
    </row>
    <row r="4335" spans="1:12" x14ac:dyDescent="0.3">
      <c r="A4335" s="126"/>
      <c r="B4335" s="126"/>
      <c r="C4335" s="126"/>
      <c r="D4335" s="126"/>
      <c r="E4335" s="126"/>
      <c r="F4335" s="126"/>
      <c r="G4335" s="126"/>
      <c r="H4335" s="126"/>
      <c r="I4335" s="126"/>
      <c r="J4335" s="126"/>
      <c r="K4335" s="126"/>
      <c r="L4335" s="126"/>
    </row>
    <row r="4336" spans="1:12" x14ac:dyDescent="0.3">
      <c r="A4336" s="126"/>
      <c r="B4336" s="126"/>
      <c r="C4336" s="126"/>
      <c r="D4336" s="126"/>
      <c r="E4336" s="126"/>
      <c r="F4336" s="126"/>
      <c r="G4336" s="126"/>
      <c r="H4336" s="126"/>
      <c r="I4336" s="126"/>
      <c r="J4336" s="126"/>
      <c r="K4336" s="126"/>
      <c r="L4336" s="126"/>
    </row>
    <row r="4337" spans="1:12" x14ac:dyDescent="0.3">
      <c r="A4337" s="126"/>
      <c r="B4337" s="126"/>
      <c r="C4337" s="126"/>
      <c r="D4337" s="126"/>
      <c r="E4337" s="126"/>
      <c r="F4337" s="126"/>
      <c r="G4337" s="126"/>
      <c r="H4337" s="126"/>
      <c r="I4337" s="126"/>
      <c r="J4337" s="126"/>
      <c r="K4337" s="126"/>
      <c r="L4337" s="126"/>
    </row>
    <row r="4338" spans="1:12" x14ac:dyDescent="0.3">
      <c r="A4338" s="126"/>
      <c r="B4338" s="126"/>
      <c r="C4338" s="126"/>
      <c r="D4338" s="126"/>
      <c r="E4338" s="126"/>
      <c r="F4338" s="126"/>
      <c r="G4338" s="126"/>
      <c r="H4338" s="126"/>
      <c r="I4338" s="126"/>
      <c r="J4338" s="126"/>
      <c r="K4338" s="126"/>
      <c r="L4338" s="126"/>
    </row>
    <row r="4339" spans="1:12" x14ac:dyDescent="0.3">
      <c r="A4339" s="126"/>
      <c r="B4339" s="126"/>
      <c r="C4339" s="126"/>
      <c r="D4339" s="126"/>
      <c r="E4339" s="126"/>
      <c r="F4339" s="126"/>
      <c r="G4339" s="126"/>
      <c r="H4339" s="126"/>
      <c r="I4339" s="126"/>
      <c r="J4339" s="126"/>
      <c r="K4339" s="126"/>
      <c r="L4339" s="126"/>
    </row>
    <row r="4340" spans="1:12" x14ac:dyDescent="0.3">
      <c r="A4340" s="126"/>
      <c r="B4340" s="126"/>
      <c r="C4340" s="126"/>
      <c r="D4340" s="126"/>
      <c r="E4340" s="126"/>
      <c r="F4340" s="126"/>
      <c r="G4340" s="126"/>
      <c r="H4340" s="126"/>
      <c r="I4340" s="126"/>
      <c r="J4340" s="126"/>
      <c r="K4340" s="126"/>
      <c r="L4340" s="126"/>
    </row>
    <row r="4341" spans="1:12" x14ac:dyDescent="0.3">
      <c r="A4341" s="126"/>
      <c r="B4341" s="126"/>
      <c r="C4341" s="126"/>
      <c r="D4341" s="126"/>
      <c r="E4341" s="126"/>
      <c r="F4341" s="126"/>
      <c r="G4341" s="126"/>
      <c r="H4341" s="126"/>
      <c r="I4341" s="126"/>
      <c r="J4341" s="126"/>
      <c r="K4341" s="126"/>
      <c r="L4341" s="126"/>
    </row>
    <row r="4342" spans="1:12" x14ac:dyDescent="0.3">
      <c r="A4342" s="126"/>
      <c r="B4342" s="126"/>
      <c r="C4342" s="126"/>
      <c r="D4342" s="126"/>
      <c r="E4342" s="126"/>
      <c r="F4342" s="126"/>
      <c r="G4342" s="126"/>
      <c r="H4342" s="126"/>
      <c r="I4342" s="126"/>
      <c r="J4342" s="126"/>
      <c r="K4342" s="126"/>
      <c r="L4342" s="126"/>
    </row>
    <row r="4343" spans="1:12" x14ac:dyDescent="0.3">
      <c r="A4343" s="126"/>
      <c r="B4343" s="126"/>
      <c r="C4343" s="126"/>
      <c r="D4343" s="126"/>
      <c r="E4343" s="126"/>
      <c r="F4343" s="126"/>
      <c r="G4343" s="126"/>
      <c r="H4343" s="126"/>
      <c r="I4343" s="126"/>
      <c r="J4343" s="126"/>
      <c r="K4343" s="126"/>
      <c r="L4343" s="126"/>
    </row>
    <row r="4344" spans="1:12" x14ac:dyDescent="0.3">
      <c r="A4344" s="126"/>
      <c r="B4344" s="126"/>
      <c r="C4344" s="126"/>
      <c r="D4344" s="126"/>
      <c r="E4344" s="126"/>
      <c r="F4344" s="126"/>
      <c r="G4344" s="126"/>
      <c r="H4344" s="126"/>
      <c r="I4344" s="126"/>
      <c r="J4344" s="126"/>
      <c r="K4344" s="126"/>
      <c r="L4344" s="126"/>
    </row>
    <row r="4345" spans="1:12" x14ac:dyDescent="0.3">
      <c r="A4345" s="126"/>
      <c r="B4345" s="126"/>
      <c r="C4345" s="126"/>
      <c r="D4345" s="126"/>
      <c r="E4345" s="126"/>
      <c r="F4345" s="126"/>
      <c r="G4345" s="126"/>
      <c r="H4345" s="126"/>
      <c r="I4345" s="126"/>
      <c r="J4345" s="126"/>
      <c r="K4345" s="126"/>
      <c r="L4345" s="126"/>
    </row>
    <row r="4346" spans="1:12" x14ac:dyDescent="0.3">
      <c r="A4346" s="126"/>
      <c r="B4346" s="126"/>
      <c r="C4346" s="126"/>
      <c r="D4346" s="126"/>
      <c r="E4346" s="126"/>
      <c r="F4346" s="126"/>
      <c r="G4346" s="126"/>
      <c r="H4346" s="126"/>
      <c r="I4346" s="126"/>
      <c r="J4346" s="126"/>
      <c r="K4346" s="126"/>
      <c r="L4346" s="126"/>
    </row>
    <row r="4347" spans="1:12" x14ac:dyDescent="0.3">
      <c r="A4347" s="126"/>
      <c r="B4347" s="126"/>
      <c r="C4347" s="126"/>
      <c r="D4347" s="126"/>
      <c r="E4347" s="126"/>
      <c r="F4347" s="126"/>
      <c r="G4347" s="126"/>
      <c r="H4347" s="126"/>
      <c r="I4347" s="126"/>
      <c r="J4347" s="126"/>
      <c r="K4347" s="126"/>
      <c r="L4347" s="126"/>
    </row>
    <row r="4348" spans="1:12" x14ac:dyDescent="0.3">
      <c r="A4348" s="126"/>
      <c r="B4348" s="126"/>
      <c r="C4348" s="126"/>
      <c r="D4348" s="126"/>
      <c r="E4348" s="126"/>
      <c r="F4348" s="126"/>
      <c r="G4348" s="126"/>
      <c r="H4348" s="126"/>
      <c r="I4348" s="126"/>
      <c r="J4348" s="126"/>
      <c r="K4348" s="126"/>
      <c r="L4348" s="126"/>
    </row>
    <row r="4349" spans="1:12" x14ac:dyDescent="0.3">
      <c r="A4349" s="126"/>
      <c r="B4349" s="126"/>
      <c r="C4349" s="126"/>
      <c r="D4349" s="126"/>
      <c r="E4349" s="126"/>
      <c r="F4349" s="126"/>
      <c r="G4349" s="126"/>
      <c r="H4349" s="126"/>
      <c r="I4349" s="126"/>
      <c r="J4349" s="126"/>
      <c r="K4349" s="126"/>
      <c r="L4349" s="126"/>
    </row>
    <row r="4350" spans="1:12" x14ac:dyDescent="0.3">
      <c r="A4350" s="126"/>
      <c r="B4350" s="126"/>
      <c r="C4350" s="126"/>
      <c r="D4350" s="126"/>
      <c r="E4350" s="126"/>
      <c r="F4350" s="126"/>
      <c r="G4350" s="126"/>
      <c r="H4350" s="126"/>
      <c r="I4350" s="126"/>
      <c r="J4350" s="126"/>
      <c r="K4350" s="126"/>
      <c r="L4350" s="126"/>
    </row>
    <row r="4351" spans="1:12" x14ac:dyDescent="0.3">
      <c r="A4351" s="126"/>
      <c r="B4351" s="126"/>
      <c r="C4351" s="126"/>
      <c r="D4351" s="126"/>
      <c r="E4351" s="126"/>
      <c r="F4351" s="126"/>
      <c r="G4351" s="126"/>
      <c r="H4351" s="126"/>
      <c r="I4351" s="126"/>
      <c r="J4351" s="126"/>
      <c r="K4351" s="126"/>
      <c r="L4351" s="126"/>
    </row>
    <row r="4352" spans="1:12" x14ac:dyDescent="0.3">
      <c r="A4352" s="126"/>
      <c r="B4352" s="126"/>
      <c r="C4352" s="126"/>
      <c r="D4352" s="126"/>
      <c r="E4352" s="126"/>
      <c r="F4352" s="126"/>
      <c r="G4352" s="126"/>
      <c r="H4352" s="126"/>
      <c r="I4352" s="126"/>
      <c r="J4352" s="126"/>
      <c r="K4352" s="126"/>
      <c r="L4352" s="126"/>
    </row>
    <row r="4353" spans="1:12" x14ac:dyDescent="0.3">
      <c r="A4353" s="126"/>
      <c r="B4353" s="126"/>
      <c r="C4353" s="126"/>
      <c r="D4353" s="126"/>
      <c r="E4353" s="126"/>
      <c r="F4353" s="126"/>
      <c r="G4353" s="126"/>
      <c r="H4353" s="126"/>
      <c r="I4353" s="126"/>
      <c r="J4353" s="126"/>
      <c r="K4353" s="126"/>
      <c r="L4353" s="126"/>
    </row>
    <row r="4354" spans="1:12" x14ac:dyDescent="0.3">
      <c r="A4354" s="126"/>
      <c r="B4354" s="126"/>
      <c r="C4354" s="126"/>
      <c r="D4354" s="126"/>
      <c r="E4354" s="126"/>
      <c r="F4354" s="126"/>
      <c r="G4354" s="126"/>
      <c r="H4354" s="126"/>
      <c r="I4354" s="126"/>
      <c r="J4354" s="126"/>
      <c r="K4354" s="126"/>
      <c r="L4354" s="126"/>
    </row>
    <row r="4355" spans="1:12" x14ac:dyDescent="0.3">
      <c r="A4355" s="126"/>
      <c r="B4355" s="126"/>
      <c r="C4355" s="126"/>
      <c r="D4355" s="126"/>
      <c r="E4355" s="126"/>
      <c r="F4355" s="126"/>
      <c r="G4355" s="126"/>
      <c r="H4355" s="126"/>
      <c r="I4355" s="126"/>
      <c r="J4355" s="126"/>
      <c r="K4355" s="126"/>
      <c r="L4355" s="126"/>
    </row>
    <row r="4356" spans="1:12" x14ac:dyDescent="0.3">
      <c r="A4356" s="126"/>
      <c r="B4356" s="126"/>
      <c r="C4356" s="126"/>
      <c r="D4356" s="126"/>
      <c r="E4356" s="126"/>
      <c r="F4356" s="126"/>
      <c r="G4356" s="126"/>
      <c r="H4356" s="126"/>
      <c r="I4356" s="126"/>
      <c r="J4356" s="126"/>
      <c r="K4356" s="126"/>
      <c r="L4356" s="126"/>
    </row>
    <row r="4357" spans="1:12" x14ac:dyDescent="0.3">
      <c r="A4357" s="126"/>
      <c r="B4357" s="126"/>
      <c r="C4357" s="126"/>
      <c r="D4357" s="126"/>
      <c r="E4357" s="126"/>
      <c r="F4357" s="126"/>
      <c r="G4357" s="126"/>
      <c r="H4357" s="126"/>
      <c r="I4357" s="126"/>
      <c r="J4357" s="126"/>
      <c r="K4357" s="126"/>
      <c r="L4357" s="126"/>
    </row>
    <row r="4358" spans="1:12" x14ac:dyDescent="0.3">
      <c r="A4358" s="126"/>
      <c r="B4358" s="126"/>
      <c r="C4358" s="126"/>
      <c r="D4358" s="126"/>
      <c r="E4358" s="126"/>
      <c r="F4358" s="126"/>
      <c r="G4358" s="126"/>
      <c r="H4358" s="126"/>
      <c r="I4358" s="126"/>
      <c r="J4358" s="126"/>
      <c r="K4358" s="126"/>
      <c r="L4358" s="126"/>
    </row>
    <row r="4359" spans="1:12" x14ac:dyDescent="0.3">
      <c r="A4359" s="126"/>
      <c r="B4359" s="126"/>
      <c r="C4359" s="126"/>
      <c r="D4359" s="126"/>
      <c r="E4359" s="126"/>
      <c r="F4359" s="126"/>
      <c r="G4359" s="126"/>
      <c r="H4359" s="126"/>
      <c r="I4359" s="126"/>
      <c r="J4359" s="126"/>
      <c r="K4359" s="126"/>
      <c r="L4359" s="126"/>
    </row>
    <row r="4360" spans="1:12" x14ac:dyDescent="0.3">
      <c r="A4360" s="126"/>
      <c r="B4360" s="126"/>
      <c r="C4360" s="126"/>
      <c r="D4360" s="126"/>
      <c r="E4360" s="126"/>
      <c r="F4360" s="126"/>
      <c r="G4360" s="126"/>
      <c r="H4360" s="126"/>
      <c r="I4360" s="126"/>
      <c r="J4360" s="126"/>
      <c r="K4360" s="126"/>
      <c r="L4360" s="126"/>
    </row>
    <row r="4361" spans="1:12" x14ac:dyDescent="0.3">
      <c r="A4361" s="126"/>
      <c r="B4361" s="126"/>
      <c r="C4361" s="126"/>
      <c r="D4361" s="126"/>
      <c r="E4361" s="126"/>
      <c r="F4361" s="126"/>
      <c r="G4361" s="126"/>
      <c r="H4361" s="126"/>
      <c r="I4361" s="126"/>
      <c r="J4361" s="126"/>
      <c r="K4361" s="126"/>
      <c r="L4361" s="126"/>
    </row>
    <row r="4362" spans="1:12" x14ac:dyDescent="0.3">
      <c r="A4362" s="126"/>
      <c r="B4362" s="126"/>
      <c r="C4362" s="126"/>
      <c r="D4362" s="126"/>
      <c r="E4362" s="126"/>
      <c r="F4362" s="126"/>
      <c r="G4362" s="126"/>
      <c r="H4362" s="126"/>
      <c r="I4362" s="126"/>
      <c r="J4362" s="126"/>
      <c r="K4362" s="126"/>
      <c r="L4362" s="126"/>
    </row>
    <row r="4363" spans="1:12" x14ac:dyDescent="0.3">
      <c r="A4363" s="126"/>
      <c r="B4363" s="126"/>
      <c r="C4363" s="126"/>
      <c r="D4363" s="126"/>
      <c r="E4363" s="126"/>
      <c r="F4363" s="126"/>
      <c r="G4363" s="126"/>
      <c r="H4363" s="126"/>
      <c r="I4363" s="126"/>
      <c r="J4363" s="126"/>
      <c r="K4363" s="126"/>
      <c r="L4363" s="126"/>
    </row>
    <row r="4364" spans="1:12" x14ac:dyDescent="0.3">
      <c r="A4364" s="126"/>
      <c r="B4364" s="126"/>
      <c r="C4364" s="126"/>
      <c r="D4364" s="126"/>
      <c r="E4364" s="126"/>
      <c r="F4364" s="126"/>
      <c r="G4364" s="126"/>
      <c r="H4364" s="126"/>
      <c r="I4364" s="126"/>
      <c r="J4364" s="126"/>
      <c r="K4364" s="126"/>
      <c r="L4364" s="126"/>
    </row>
    <row r="4365" spans="1:12" x14ac:dyDescent="0.3">
      <c r="A4365" s="126"/>
      <c r="B4365" s="126"/>
      <c r="C4365" s="126"/>
      <c r="D4365" s="126"/>
      <c r="E4365" s="126"/>
      <c r="F4365" s="126"/>
      <c r="G4365" s="126"/>
      <c r="H4365" s="126"/>
      <c r="I4365" s="126"/>
      <c r="J4365" s="126"/>
      <c r="K4365" s="126"/>
      <c r="L4365" s="126"/>
    </row>
    <row r="4366" spans="1:12" x14ac:dyDescent="0.3">
      <c r="A4366" s="126"/>
      <c r="B4366" s="126"/>
      <c r="C4366" s="126"/>
      <c r="D4366" s="126"/>
      <c r="E4366" s="126"/>
      <c r="F4366" s="126"/>
      <c r="G4366" s="126"/>
      <c r="H4366" s="126"/>
      <c r="I4366" s="126"/>
      <c r="J4366" s="126"/>
      <c r="K4366" s="126"/>
      <c r="L4366" s="126"/>
    </row>
    <row r="4367" spans="1:12" x14ac:dyDescent="0.3">
      <c r="A4367" s="126"/>
      <c r="B4367" s="126"/>
      <c r="C4367" s="126"/>
      <c r="D4367" s="126"/>
      <c r="E4367" s="126"/>
      <c r="F4367" s="126"/>
      <c r="G4367" s="126"/>
      <c r="H4367" s="126"/>
      <c r="I4367" s="126"/>
      <c r="J4367" s="126"/>
      <c r="K4367" s="126"/>
      <c r="L4367" s="126"/>
    </row>
    <row r="4368" spans="1:12" x14ac:dyDescent="0.3">
      <c r="A4368" s="126"/>
      <c r="B4368" s="126"/>
      <c r="C4368" s="126"/>
      <c r="D4368" s="126"/>
      <c r="E4368" s="126"/>
      <c r="F4368" s="126"/>
      <c r="G4368" s="126"/>
      <c r="H4368" s="126"/>
      <c r="I4368" s="126"/>
      <c r="J4368" s="126"/>
      <c r="K4368" s="126"/>
      <c r="L4368" s="126"/>
    </row>
    <row r="4369" spans="1:12" x14ac:dyDescent="0.3">
      <c r="A4369" s="126"/>
      <c r="B4369" s="126"/>
      <c r="C4369" s="126"/>
      <c r="D4369" s="126"/>
      <c r="E4369" s="126"/>
      <c r="F4369" s="126"/>
      <c r="G4369" s="126"/>
      <c r="H4369" s="126"/>
      <c r="I4369" s="126"/>
      <c r="J4369" s="126"/>
      <c r="K4369" s="126"/>
      <c r="L4369" s="126"/>
    </row>
    <row r="4370" spans="1:12" x14ac:dyDescent="0.3">
      <c r="A4370" s="126"/>
      <c r="B4370" s="126"/>
      <c r="C4370" s="126"/>
      <c r="D4370" s="126"/>
      <c r="E4370" s="126"/>
      <c r="F4370" s="126"/>
      <c r="G4370" s="126"/>
      <c r="H4370" s="126"/>
      <c r="I4370" s="126"/>
      <c r="J4370" s="126"/>
      <c r="K4370" s="126"/>
      <c r="L4370" s="126"/>
    </row>
    <row r="4371" spans="1:12" x14ac:dyDescent="0.3">
      <c r="A4371" s="126"/>
      <c r="B4371" s="126"/>
      <c r="C4371" s="126"/>
      <c r="D4371" s="126"/>
      <c r="E4371" s="126"/>
      <c r="F4371" s="126"/>
      <c r="G4371" s="126"/>
      <c r="H4371" s="126"/>
      <c r="I4371" s="126"/>
      <c r="J4371" s="126"/>
      <c r="K4371" s="126"/>
      <c r="L4371" s="126"/>
    </row>
    <row r="4372" spans="1:12" x14ac:dyDescent="0.3">
      <c r="A4372" s="126"/>
      <c r="B4372" s="126"/>
      <c r="C4372" s="126"/>
      <c r="D4372" s="126"/>
      <c r="E4372" s="126"/>
      <c r="F4372" s="126"/>
      <c r="G4372" s="126"/>
      <c r="H4372" s="126"/>
      <c r="I4372" s="126"/>
      <c r="J4372" s="126"/>
      <c r="K4372" s="126"/>
      <c r="L4372" s="126"/>
    </row>
    <row r="4373" spans="1:12" x14ac:dyDescent="0.3">
      <c r="A4373" s="126"/>
      <c r="B4373" s="126"/>
      <c r="C4373" s="126"/>
      <c r="D4373" s="126"/>
      <c r="E4373" s="126"/>
      <c r="F4373" s="126"/>
      <c r="G4373" s="126"/>
      <c r="H4373" s="126"/>
      <c r="I4373" s="126"/>
      <c r="J4373" s="126"/>
      <c r="K4373" s="126"/>
      <c r="L4373" s="126"/>
    </row>
    <row r="4374" spans="1:12" x14ac:dyDescent="0.3">
      <c r="A4374" s="126"/>
      <c r="B4374" s="126"/>
      <c r="C4374" s="126"/>
      <c r="D4374" s="126"/>
      <c r="E4374" s="126"/>
      <c r="F4374" s="126"/>
      <c r="G4374" s="126"/>
      <c r="H4374" s="126"/>
      <c r="I4374" s="126"/>
      <c r="J4374" s="126"/>
      <c r="K4374" s="126"/>
      <c r="L4374" s="126"/>
    </row>
    <row r="4375" spans="1:12" x14ac:dyDescent="0.3">
      <c r="A4375" s="126"/>
      <c r="B4375" s="126"/>
      <c r="C4375" s="126"/>
      <c r="D4375" s="126"/>
      <c r="E4375" s="126"/>
      <c r="F4375" s="126"/>
      <c r="G4375" s="126"/>
      <c r="H4375" s="126"/>
      <c r="I4375" s="126"/>
      <c r="J4375" s="126"/>
      <c r="K4375" s="126"/>
      <c r="L4375" s="126"/>
    </row>
    <row r="4376" spans="1:12" x14ac:dyDescent="0.3">
      <c r="A4376" s="126"/>
      <c r="B4376" s="126"/>
      <c r="C4376" s="126"/>
      <c r="D4376" s="126"/>
      <c r="E4376" s="126"/>
      <c r="F4376" s="126"/>
      <c r="G4376" s="126"/>
      <c r="H4376" s="126"/>
      <c r="I4376" s="126"/>
      <c r="J4376" s="126"/>
      <c r="K4376" s="126"/>
      <c r="L4376" s="126"/>
    </row>
    <row r="4377" spans="1:12" x14ac:dyDescent="0.3">
      <c r="A4377" s="126"/>
      <c r="B4377" s="126"/>
      <c r="C4377" s="126"/>
      <c r="D4377" s="126"/>
      <c r="E4377" s="126"/>
      <c r="F4377" s="126"/>
      <c r="G4377" s="126"/>
      <c r="H4377" s="126"/>
      <c r="I4377" s="126"/>
      <c r="J4377" s="126"/>
      <c r="K4377" s="126"/>
      <c r="L4377" s="126"/>
    </row>
    <row r="4378" spans="1:12" x14ac:dyDescent="0.3">
      <c r="A4378" s="126"/>
      <c r="B4378" s="126"/>
      <c r="C4378" s="126"/>
      <c r="D4378" s="126"/>
      <c r="E4378" s="126"/>
      <c r="F4378" s="126"/>
      <c r="G4378" s="126"/>
      <c r="H4378" s="126"/>
      <c r="I4378" s="126"/>
      <c r="J4378" s="126"/>
      <c r="K4378" s="126"/>
      <c r="L4378" s="126"/>
    </row>
    <row r="4379" spans="1:12" x14ac:dyDescent="0.3">
      <c r="A4379" s="126"/>
      <c r="B4379" s="126"/>
      <c r="C4379" s="126"/>
      <c r="D4379" s="126"/>
      <c r="E4379" s="126"/>
      <c r="F4379" s="126"/>
      <c r="G4379" s="126"/>
      <c r="H4379" s="126"/>
      <c r="I4379" s="126"/>
      <c r="J4379" s="126"/>
      <c r="K4379" s="126"/>
      <c r="L4379" s="126"/>
    </row>
    <row r="4380" spans="1:12" x14ac:dyDescent="0.3">
      <c r="A4380" s="126"/>
      <c r="B4380" s="126"/>
      <c r="C4380" s="126"/>
      <c r="D4380" s="126"/>
      <c r="E4380" s="126"/>
      <c r="F4380" s="126"/>
      <c r="G4380" s="126"/>
      <c r="H4380" s="126"/>
      <c r="I4380" s="126"/>
      <c r="J4380" s="126"/>
      <c r="K4380" s="126"/>
      <c r="L4380" s="126"/>
    </row>
    <row r="4381" spans="1:12" x14ac:dyDescent="0.3">
      <c r="A4381" s="126"/>
      <c r="B4381" s="126"/>
      <c r="C4381" s="126"/>
      <c r="D4381" s="126"/>
      <c r="E4381" s="126"/>
      <c r="F4381" s="126"/>
      <c r="G4381" s="126"/>
      <c r="H4381" s="126"/>
      <c r="I4381" s="126"/>
      <c r="J4381" s="126"/>
      <c r="K4381" s="126"/>
      <c r="L4381" s="126"/>
    </row>
    <row r="4382" spans="1:12" x14ac:dyDescent="0.3">
      <c r="A4382" s="126"/>
      <c r="B4382" s="126"/>
      <c r="C4382" s="126"/>
      <c r="D4382" s="126"/>
      <c r="E4382" s="126"/>
      <c r="F4382" s="126"/>
      <c r="G4382" s="126"/>
      <c r="H4382" s="126"/>
      <c r="I4382" s="126"/>
      <c r="J4382" s="126"/>
      <c r="K4382" s="126"/>
      <c r="L4382" s="126"/>
    </row>
    <row r="4383" spans="1:12" x14ac:dyDescent="0.3">
      <c r="A4383" s="126"/>
      <c r="B4383" s="126"/>
      <c r="C4383" s="126"/>
      <c r="D4383" s="126"/>
      <c r="E4383" s="126"/>
      <c r="F4383" s="126"/>
      <c r="G4383" s="126"/>
      <c r="H4383" s="126"/>
      <c r="I4383" s="126"/>
      <c r="J4383" s="126"/>
      <c r="K4383" s="126"/>
      <c r="L4383" s="126"/>
    </row>
    <row r="4384" spans="1:12" x14ac:dyDescent="0.3">
      <c r="A4384" s="126"/>
      <c r="B4384" s="126"/>
      <c r="C4384" s="126"/>
      <c r="D4384" s="126"/>
      <c r="E4384" s="126"/>
      <c r="F4384" s="126"/>
      <c r="G4384" s="126"/>
      <c r="H4384" s="126"/>
      <c r="I4384" s="126"/>
      <c r="J4384" s="126"/>
      <c r="K4384" s="126"/>
      <c r="L4384" s="126"/>
    </row>
    <row r="4385" spans="1:12" x14ac:dyDescent="0.3">
      <c r="A4385" s="126"/>
      <c r="B4385" s="126"/>
      <c r="C4385" s="126"/>
      <c r="D4385" s="126"/>
      <c r="E4385" s="126"/>
      <c r="F4385" s="126"/>
      <c r="G4385" s="126"/>
      <c r="H4385" s="126"/>
      <c r="I4385" s="126"/>
      <c r="J4385" s="126"/>
      <c r="K4385" s="126"/>
      <c r="L4385" s="126"/>
    </row>
    <row r="4386" spans="1:12" x14ac:dyDescent="0.3">
      <c r="A4386" s="126"/>
      <c r="B4386" s="126"/>
      <c r="C4386" s="126"/>
      <c r="D4386" s="126"/>
      <c r="E4386" s="126"/>
      <c r="F4386" s="126"/>
      <c r="G4386" s="126"/>
      <c r="H4386" s="126"/>
      <c r="I4386" s="126"/>
      <c r="J4386" s="126"/>
      <c r="K4386" s="126"/>
      <c r="L4386" s="126"/>
    </row>
    <row r="4387" spans="1:12" x14ac:dyDescent="0.3">
      <c r="A4387" s="126"/>
      <c r="B4387" s="126"/>
      <c r="C4387" s="126"/>
      <c r="D4387" s="126"/>
      <c r="E4387" s="126"/>
      <c r="F4387" s="126"/>
      <c r="G4387" s="126"/>
      <c r="H4387" s="126"/>
      <c r="I4387" s="126"/>
      <c r="J4387" s="126"/>
      <c r="K4387" s="126"/>
      <c r="L4387" s="126"/>
    </row>
    <row r="4388" spans="1:12" x14ac:dyDescent="0.3">
      <c r="A4388" s="126"/>
      <c r="B4388" s="126"/>
      <c r="C4388" s="126"/>
      <c r="D4388" s="126"/>
      <c r="E4388" s="126"/>
      <c r="F4388" s="126"/>
      <c r="G4388" s="126"/>
      <c r="H4388" s="126"/>
      <c r="I4388" s="126"/>
      <c r="J4388" s="126"/>
      <c r="K4388" s="126"/>
      <c r="L4388" s="126"/>
    </row>
    <row r="4389" spans="1:12" x14ac:dyDescent="0.3">
      <c r="A4389" s="126"/>
      <c r="B4389" s="126"/>
      <c r="C4389" s="126"/>
      <c r="D4389" s="126"/>
      <c r="E4389" s="126"/>
      <c r="F4389" s="126"/>
      <c r="G4389" s="126"/>
      <c r="H4389" s="126"/>
      <c r="I4389" s="126"/>
      <c r="J4389" s="126"/>
      <c r="K4389" s="126"/>
      <c r="L4389" s="126"/>
    </row>
    <row r="4390" spans="1:12" x14ac:dyDescent="0.3">
      <c r="A4390" s="126"/>
      <c r="B4390" s="126"/>
      <c r="C4390" s="126"/>
      <c r="D4390" s="126"/>
      <c r="E4390" s="126"/>
      <c r="F4390" s="126"/>
      <c r="G4390" s="126"/>
      <c r="H4390" s="126"/>
      <c r="I4390" s="126"/>
      <c r="J4390" s="126"/>
      <c r="K4390" s="126"/>
      <c r="L4390" s="126"/>
    </row>
    <row r="4391" spans="1:12" x14ac:dyDescent="0.3">
      <c r="A4391" s="126"/>
      <c r="B4391" s="126"/>
      <c r="C4391" s="126"/>
      <c r="D4391" s="126"/>
      <c r="E4391" s="126"/>
      <c r="F4391" s="126"/>
      <c r="G4391" s="126"/>
      <c r="H4391" s="126"/>
      <c r="I4391" s="126"/>
      <c r="J4391" s="126"/>
      <c r="K4391" s="126"/>
      <c r="L4391" s="126"/>
    </row>
    <row r="4392" spans="1:12" x14ac:dyDescent="0.3">
      <c r="A4392" s="126"/>
      <c r="B4392" s="126"/>
      <c r="C4392" s="126"/>
      <c r="D4392" s="126"/>
      <c r="E4392" s="126"/>
      <c r="F4392" s="126"/>
      <c r="G4392" s="126"/>
      <c r="H4392" s="126"/>
      <c r="I4392" s="126"/>
      <c r="J4392" s="126"/>
      <c r="K4392" s="126"/>
      <c r="L4392" s="126"/>
    </row>
    <row r="4393" spans="1:12" x14ac:dyDescent="0.3">
      <c r="A4393" s="126"/>
      <c r="B4393" s="126"/>
      <c r="C4393" s="126"/>
      <c r="D4393" s="126"/>
      <c r="E4393" s="126"/>
      <c r="F4393" s="126"/>
      <c r="G4393" s="126"/>
      <c r="H4393" s="126"/>
      <c r="I4393" s="126"/>
      <c r="J4393" s="126"/>
      <c r="K4393" s="126"/>
      <c r="L4393" s="126"/>
    </row>
    <row r="4394" spans="1:12" x14ac:dyDescent="0.3">
      <c r="A4394" s="126"/>
      <c r="B4394" s="126"/>
      <c r="C4394" s="126"/>
      <c r="D4394" s="126"/>
      <c r="E4394" s="126"/>
      <c r="F4394" s="126"/>
      <c r="G4394" s="126"/>
      <c r="H4394" s="126"/>
      <c r="I4394" s="126"/>
      <c r="J4394" s="126"/>
      <c r="K4394" s="126"/>
      <c r="L4394" s="126"/>
    </row>
    <row r="4395" spans="1:12" x14ac:dyDescent="0.3">
      <c r="A4395" s="126"/>
      <c r="B4395" s="126"/>
      <c r="C4395" s="126"/>
      <c r="D4395" s="126"/>
      <c r="E4395" s="126"/>
      <c r="F4395" s="126"/>
      <c r="G4395" s="126"/>
      <c r="H4395" s="126"/>
      <c r="I4395" s="126"/>
      <c r="J4395" s="126"/>
      <c r="K4395" s="126"/>
      <c r="L4395" s="126"/>
    </row>
    <row r="4396" spans="1:12" x14ac:dyDescent="0.3">
      <c r="A4396" s="126"/>
      <c r="B4396" s="126"/>
      <c r="C4396" s="126"/>
      <c r="D4396" s="126"/>
      <c r="E4396" s="126"/>
      <c r="F4396" s="126"/>
      <c r="G4396" s="126"/>
      <c r="H4396" s="126"/>
      <c r="I4396" s="126"/>
      <c r="J4396" s="126"/>
      <c r="K4396" s="126"/>
      <c r="L4396" s="126"/>
    </row>
    <row r="4397" spans="1:12" x14ac:dyDescent="0.3">
      <c r="A4397" s="126"/>
      <c r="B4397" s="126"/>
      <c r="C4397" s="126"/>
      <c r="D4397" s="126"/>
      <c r="E4397" s="126"/>
      <c r="F4397" s="126"/>
      <c r="G4397" s="126"/>
      <c r="H4397" s="126"/>
      <c r="I4397" s="126"/>
      <c r="J4397" s="126"/>
      <c r="K4397" s="126"/>
      <c r="L4397" s="126"/>
    </row>
    <row r="4398" spans="1:12" x14ac:dyDescent="0.3">
      <c r="A4398" s="126"/>
      <c r="B4398" s="126"/>
      <c r="C4398" s="126"/>
      <c r="D4398" s="126"/>
      <c r="E4398" s="126"/>
      <c r="F4398" s="126"/>
      <c r="G4398" s="126"/>
      <c r="H4398" s="126"/>
      <c r="I4398" s="126"/>
      <c r="J4398" s="126"/>
      <c r="K4398" s="126"/>
      <c r="L4398" s="126"/>
    </row>
    <row r="4399" spans="1:12" x14ac:dyDescent="0.3">
      <c r="A4399" s="126"/>
      <c r="B4399" s="126"/>
      <c r="C4399" s="126"/>
      <c r="D4399" s="126"/>
      <c r="E4399" s="126"/>
      <c r="F4399" s="126"/>
      <c r="G4399" s="126"/>
      <c r="H4399" s="126"/>
      <c r="I4399" s="126"/>
      <c r="J4399" s="126"/>
      <c r="K4399" s="126"/>
      <c r="L4399" s="126"/>
    </row>
    <row r="4400" spans="1:12" x14ac:dyDescent="0.3">
      <c r="A4400" s="126"/>
      <c r="B4400" s="126"/>
      <c r="C4400" s="126"/>
      <c r="D4400" s="126"/>
      <c r="E4400" s="126"/>
      <c r="F4400" s="126"/>
      <c r="G4400" s="126"/>
      <c r="H4400" s="126"/>
      <c r="I4400" s="126"/>
      <c r="J4400" s="126"/>
      <c r="K4400" s="126"/>
      <c r="L4400" s="126"/>
    </row>
    <row r="4401" spans="1:12" x14ac:dyDescent="0.3">
      <c r="A4401" s="126"/>
      <c r="B4401" s="126"/>
      <c r="C4401" s="126"/>
      <c r="D4401" s="126"/>
      <c r="E4401" s="126"/>
      <c r="F4401" s="126"/>
      <c r="G4401" s="126"/>
      <c r="H4401" s="126"/>
      <c r="I4401" s="126"/>
      <c r="J4401" s="126"/>
      <c r="K4401" s="126"/>
      <c r="L4401" s="126"/>
    </row>
    <row r="4402" spans="1:12" x14ac:dyDescent="0.3">
      <c r="A4402" s="126"/>
      <c r="B4402" s="126"/>
      <c r="C4402" s="126"/>
      <c r="D4402" s="126"/>
      <c r="E4402" s="126"/>
      <c r="F4402" s="126"/>
      <c r="G4402" s="126"/>
      <c r="H4402" s="126"/>
      <c r="I4402" s="126"/>
      <c r="J4402" s="126"/>
      <c r="K4402" s="126"/>
      <c r="L4402" s="126"/>
    </row>
    <row r="4403" spans="1:12" x14ac:dyDescent="0.3">
      <c r="A4403" s="126"/>
      <c r="B4403" s="126"/>
      <c r="C4403" s="126"/>
      <c r="D4403" s="126"/>
      <c r="E4403" s="126"/>
      <c r="F4403" s="126"/>
      <c r="G4403" s="126"/>
      <c r="H4403" s="126"/>
      <c r="I4403" s="126"/>
      <c r="J4403" s="126"/>
      <c r="K4403" s="126"/>
      <c r="L4403" s="126"/>
    </row>
    <row r="4404" spans="1:12" x14ac:dyDescent="0.3">
      <c r="A4404" s="126"/>
      <c r="B4404" s="126"/>
      <c r="C4404" s="126"/>
      <c r="D4404" s="126"/>
      <c r="E4404" s="126"/>
      <c r="F4404" s="126"/>
      <c r="G4404" s="126"/>
      <c r="H4404" s="126"/>
      <c r="I4404" s="126"/>
      <c r="J4404" s="126"/>
      <c r="K4404" s="126"/>
      <c r="L4404" s="126"/>
    </row>
    <row r="4405" spans="1:12" x14ac:dyDescent="0.3">
      <c r="A4405" s="126"/>
      <c r="B4405" s="126"/>
      <c r="C4405" s="126"/>
      <c r="D4405" s="126"/>
      <c r="E4405" s="126"/>
      <c r="F4405" s="126"/>
      <c r="G4405" s="126"/>
      <c r="H4405" s="126"/>
      <c r="I4405" s="126"/>
      <c r="J4405" s="126"/>
      <c r="K4405" s="126"/>
      <c r="L4405" s="126"/>
    </row>
    <row r="4406" spans="1:12" x14ac:dyDescent="0.3">
      <c r="A4406" s="126"/>
      <c r="B4406" s="126"/>
      <c r="C4406" s="126"/>
      <c r="D4406" s="126"/>
      <c r="E4406" s="126"/>
      <c r="F4406" s="126"/>
      <c r="G4406" s="126"/>
      <c r="H4406" s="126"/>
      <c r="I4406" s="126"/>
      <c r="J4406" s="126"/>
      <c r="K4406" s="126"/>
      <c r="L4406" s="126"/>
    </row>
    <row r="4407" spans="1:12" x14ac:dyDescent="0.3">
      <c r="A4407" s="126"/>
      <c r="B4407" s="126"/>
      <c r="C4407" s="126"/>
      <c r="D4407" s="126"/>
      <c r="E4407" s="126"/>
      <c r="F4407" s="126"/>
      <c r="G4407" s="126"/>
      <c r="H4407" s="126"/>
      <c r="I4407" s="126"/>
      <c r="J4407" s="126"/>
      <c r="K4407" s="126"/>
      <c r="L4407" s="126"/>
    </row>
    <row r="4408" spans="1:12" x14ac:dyDescent="0.3">
      <c r="A4408" s="126"/>
      <c r="B4408" s="126"/>
      <c r="C4408" s="126"/>
      <c r="D4408" s="126"/>
      <c r="E4408" s="126"/>
      <c r="F4408" s="126"/>
      <c r="G4408" s="126"/>
      <c r="H4408" s="126"/>
      <c r="I4408" s="126"/>
      <c r="J4408" s="126"/>
      <c r="K4408" s="126"/>
      <c r="L4408" s="126"/>
    </row>
    <row r="4409" spans="1:12" x14ac:dyDescent="0.3">
      <c r="A4409" s="126"/>
      <c r="B4409" s="126"/>
      <c r="C4409" s="126"/>
      <c r="D4409" s="126"/>
      <c r="E4409" s="126"/>
      <c r="F4409" s="126"/>
      <c r="G4409" s="126"/>
      <c r="H4409" s="126"/>
      <c r="I4409" s="126"/>
      <c r="J4409" s="126"/>
      <c r="K4409" s="126"/>
      <c r="L4409" s="126"/>
    </row>
    <row r="4410" spans="1:12" x14ac:dyDescent="0.3">
      <c r="A4410" s="126"/>
      <c r="B4410" s="126"/>
      <c r="C4410" s="126"/>
      <c r="D4410" s="126"/>
      <c r="E4410" s="126"/>
      <c r="F4410" s="126"/>
      <c r="G4410" s="126"/>
      <c r="H4410" s="126"/>
      <c r="I4410" s="126"/>
      <c r="J4410" s="126"/>
      <c r="K4410" s="126"/>
      <c r="L4410" s="126"/>
    </row>
    <row r="4411" spans="1:12" x14ac:dyDescent="0.3">
      <c r="A4411" s="126"/>
      <c r="B4411" s="126"/>
      <c r="C4411" s="126"/>
      <c r="D4411" s="126"/>
      <c r="E4411" s="126"/>
      <c r="F4411" s="126"/>
      <c r="G4411" s="126"/>
      <c r="H4411" s="126"/>
      <c r="I4411" s="126"/>
      <c r="J4411" s="126"/>
      <c r="K4411" s="126"/>
      <c r="L4411" s="126"/>
    </row>
    <row r="4412" spans="1:12" x14ac:dyDescent="0.3">
      <c r="A4412" s="126"/>
      <c r="B4412" s="126"/>
      <c r="C4412" s="126"/>
      <c r="D4412" s="126"/>
      <c r="E4412" s="126"/>
      <c r="F4412" s="126"/>
      <c r="G4412" s="126"/>
      <c r="H4412" s="126"/>
      <c r="I4412" s="126"/>
      <c r="J4412" s="126"/>
      <c r="K4412" s="126"/>
      <c r="L4412" s="126"/>
    </row>
    <row r="4413" spans="1:12" x14ac:dyDescent="0.3">
      <c r="A4413" s="126"/>
      <c r="B4413" s="126"/>
      <c r="C4413" s="126"/>
      <c r="D4413" s="126"/>
      <c r="E4413" s="126"/>
      <c r="F4413" s="126"/>
      <c r="G4413" s="126"/>
      <c r="H4413" s="126"/>
      <c r="I4413" s="126"/>
      <c r="J4413" s="126"/>
      <c r="K4413" s="126"/>
      <c r="L4413" s="126"/>
    </row>
    <row r="4414" spans="1:12" x14ac:dyDescent="0.3">
      <c r="A4414" s="126"/>
      <c r="B4414" s="126"/>
      <c r="C4414" s="126"/>
      <c r="D4414" s="126"/>
      <c r="E4414" s="126"/>
      <c r="F4414" s="126"/>
      <c r="G4414" s="126"/>
      <c r="H4414" s="126"/>
      <c r="I4414" s="126"/>
      <c r="J4414" s="126"/>
      <c r="K4414" s="126"/>
      <c r="L4414" s="126"/>
    </row>
    <row r="4415" spans="1:12" x14ac:dyDescent="0.3">
      <c r="A4415" s="126"/>
      <c r="B4415" s="126"/>
      <c r="C4415" s="126"/>
      <c r="D4415" s="126"/>
      <c r="E4415" s="126"/>
      <c r="F4415" s="126"/>
      <c r="G4415" s="126"/>
      <c r="H4415" s="126"/>
      <c r="I4415" s="126"/>
      <c r="J4415" s="126"/>
      <c r="K4415" s="126"/>
      <c r="L4415" s="126"/>
    </row>
    <row r="4416" spans="1:12" x14ac:dyDescent="0.3">
      <c r="A4416" s="126"/>
      <c r="B4416" s="126"/>
      <c r="C4416" s="126"/>
      <c r="D4416" s="126"/>
      <c r="E4416" s="126"/>
      <c r="F4416" s="126"/>
      <c r="G4416" s="126"/>
      <c r="H4416" s="126"/>
      <c r="I4416" s="126"/>
      <c r="J4416" s="126"/>
      <c r="K4416" s="126"/>
      <c r="L4416" s="126"/>
    </row>
    <row r="4417" spans="1:12" x14ac:dyDescent="0.3">
      <c r="A4417" s="126"/>
      <c r="B4417" s="126"/>
      <c r="C4417" s="126"/>
      <c r="D4417" s="126"/>
      <c r="E4417" s="126"/>
      <c r="F4417" s="126"/>
      <c r="G4417" s="126"/>
      <c r="H4417" s="126"/>
      <c r="I4417" s="126"/>
      <c r="J4417" s="126"/>
      <c r="K4417" s="126"/>
      <c r="L4417" s="126"/>
    </row>
    <row r="4418" spans="1:12" x14ac:dyDescent="0.3">
      <c r="A4418" s="126"/>
      <c r="B4418" s="126"/>
      <c r="C4418" s="126"/>
      <c r="D4418" s="126"/>
      <c r="E4418" s="126"/>
      <c r="F4418" s="126"/>
      <c r="G4418" s="126"/>
      <c r="H4418" s="126"/>
      <c r="I4418" s="126"/>
      <c r="J4418" s="126"/>
      <c r="K4418" s="126"/>
      <c r="L4418" s="126"/>
    </row>
    <row r="4419" spans="1:12" x14ac:dyDescent="0.3">
      <c r="A4419" s="126"/>
      <c r="B4419" s="126"/>
      <c r="C4419" s="126"/>
      <c r="D4419" s="126"/>
      <c r="E4419" s="126"/>
      <c r="F4419" s="126"/>
      <c r="G4419" s="126"/>
      <c r="H4419" s="126"/>
      <c r="I4419" s="126"/>
      <c r="J4419" s="126"/>
      <c r="K4419" s="126"/>
      <c r="L4419" s="126"/>
    </row>
    <row r="4420" spans="1:12" x14ac:dyDescent="0.3">
      <c r="A4420" s="126"/>
      <c r="B4420" s="126"/>
      <c r="C4420" s="126"/>
      <c r="D4420" s="126"/>
      <c r="E4420" s="126"/>
      <c r="F4420" s="126"/>
      <c r="G4420" s="126"/>
      <c r="H4420" s="126"/>
      <c r="I4420" s="126"/>
      <c r="J4420" s="126"/>
      <c r="K4420" s="126"/>
      <c r="L4420" s="126"/>
    </row>
    <row r="4421" spans="1:12" x14ac:dyDescent="0.3">
      <c r="A4421" s="126"/>
      <c r="B4421" s="126"/>
      <c r="C4421" s="126"/>
      <c r="D4421" s="126"/>
      <c r="E4421" s="126"/>
      <c r="F4421" s="126"/>
      <c r="G4421" s="126"/>
      <c r="H4421" s="126"/>
      <c r="I4421" s="126"/>
      <c r="J4421" s="126"/>
      <c r="K4421" s="126"/>
      <c r="L4421" s="126"/>
    </row>
    <row r="4422" spans="1:12" x14ac:dyDescent="0.3">
      <c r="A4422" s="126"/>
      <c r="B4422" s="126"/>
      <c r="C4422" s="126"/>
      <c r="D4422" s="126"/>
      <c r="E4422" s="126"/>
      <c r="F4422" s="126"/>
      <c r="G4422" s="126"/>
      <c r="H4422" s="126"/>
      <c r="I4422" s="126"/>
      <c r="J4422" s="126"/>
      <c r="K4422" s="126"/>
      <c r="L4422" s="126"/>
    </row>
    <row r="4423" spans="1:12" x14ac:dyDescent="0.3">
      <c r="A4423" s="126"/>
      <c r="B4423" s="126"/>
      <c r="C4423" s="126"/>
      <c r="D4423" s="126"/>
      <c r="E4423" s="126"/>
      <c r="F4423" s="126"/>
      <c r="G4423" s="126"/>
      <c r="H4423" s="126"/>
      <c r="I4423" s="126"/>
      <c r="J4423" s="126"/>
      <c r="K4423" s="126"/>
      <c r="L4423" s="126"/>
    </row>
    <row r="4424" spans="1:12" x14ac:dyDescent="0.3">
      <c r="A4424" s="126"/>
      <c r="B4424" s="126"/>
      <c r="C4424" s="126"/>
      <c r="D4424" s="126"/>
      <c r="E4424" s="126"/>
      <c r="F4424" s="126"/>
      <c r="G4424" s="126"/>
      <c r="H4424" s="126"/>
      <c r="I4424" s="126"/>
      <c r="J4424" s="126"/>
      <c r="K4424" s="126"/>
      <c r="L4424" s="126"/>
    </row>
    <row r="4425" spans="1:12" x14ac:dyDescent="0.3">
      <c r="A4425" s="126"/>
      <c r="B4425" s="126"/>
      <c r="C4425" s="126"/>
      <c r="D4425" s="126"/>
      <c r="E4425" s="126"/>
      <c r="F4425" s="126"/>
      <c r="G4425" s="126"/>
      <c r="H4425" s="126"/>
      <c r="I4425" s="126"/>
      <c r="J4425" s="126"/>
      <c r="K4425" s="126"/>
      <c r="L4425" s="126"/>
    </row>
    <row r="4426" spans="1:12" x14ac:dyDescent="0.3">
      <c r="A4426" s="126"/>
      <c r="B4426" s="126"/>
      <c r="C4426" s="126"/>
      <c r="D4426" s="126"/>
      <c r="E4426" s="126"/>
      <c r="F4426" s="126"/>
      <c r="G4426" s="126"/>
      <c r="H4426" s="126"/>
      <c r="I4426" s="126"/>
      <c r="J4426" s="126"/>
      <c r="K4426" s="126"/>
      <c r="L4426" s="126"/>
    </row>
    <row r="4427" spans="1:12" x14ac:dyDescent="0.3">
      <c r="A4427" s="126"/>
      <c r="B4427" s="126"/>
      <c r="C4427" s="126"/>
      <c r="D4427" s="126"/>
      <c r="E4427" s="126"/>
      <c r="F4427" s="126"/>
      <c r="G4427" s="126"/>
      <c r="H4427" s="126"/>
      <c r="I4427" s="126"/>
      <c r="J4427" s="126"/>
      <c r="K4427" s="126"/>
      <c r="L4427" s="126"/>
    </row>
    <row r="4428" spans="1:12" x14ac:dyDescent="0.3">
      <c r="A4428" s="126"/>
      <c r="B4428" s="126"/>
      <c r="C4428" s="126"/>
      <c r="D4428" s="126"/>
      <c r="E4428" s="126"/>
      <c r="F4428" s="126"/>
      <c r="G4428" s="126"/>
      <c r="H4428" s="126"/>
      <c r="I4428" s="126"/>
      <c r="J4428" s="126"/>
      <c r="K4428" s="126"/>
      <c r="L4428" s="126"/>
    </row>
    <row r="4429" spans="1:12" x14ac:dyDescent="0.3">
      <c r="A4429" s="126"/>
      <c r="B4429" s="126"/>
      <c r="C4429" s="126"/>
      <c r="D4429" s="126"/>
      <c r="E4429" s="126"/>
      <c r="F4429" s="126"/>
      <c r="G4429" s="126"/>
      <c r="H4429" s="126"/>
      <c r="I4429" s="126"/>
      <c r="J4429" s="126"/>
      <c r="K4429" s="126"/>
      <c r="L4429" s="126"/>
    </row>
    <row r="4430" spans="1:12" x14ac:dyDescent="0.3">
      <c r="A4430" s="126"/>
      <c r="B4430" s="126"/>
      <c r="C4430" s="126"/>
      <c r="D4430" s="126"/>
      <c r="E4430" s="126"/>
      <c r="F4430" s="126"/>
      <c r="G4430" s="126"/>
      <c r="H4430" s="126"/>
      <c r="I4430" s="126"/>
      <c r="J4430" s="126"/>
      <c r="K4430" s="126"/>
      <c r="L4430" s="126"/>
    </row>
    <row r="4431" spans="1:12" x14ac:dyDescent="0.3">
      <c r="A4431" s="126"/>
      <c r="B4431" s="126"/>
      <c r="C4431" s="126"/>
      <c r="D4431" s="126"/>
      <c r="E4431" s="126"/>
      <c r="F4431" s="126"/>
      <c r="G4431" s="126"/>
      <c r="H4431" s="126"/>
      <c r="I4431" s="126"/>
      <c r="J4431" s="126"/>
      <c r="K4431" s="126"/>
      <c r="L4431" s="126"/>
    </row>
    <row r="4432" spans="1:12" x14ac:dyDescent="0.3">
      <c r="A4432" s="126"/>
      <c r="B4432" s="126"/>
      <c r="C4432" s="126"/>
      <c r="D4432" s="126"/>
      <c r="E4432" s="126"/>
      <c r="F4432" s="126"/>
      <c r="G4432" s="126"/>
      <c r="H4432" s="126"/>
      <c r="I4432" s="126"/>
      <c r="J4432" s="126"/>
      <c r="K4432" s="126"/>
      <c r="L4432" s="126"/>
    </row>
    <row r="4433" spans="1:12" x14ac:dyDescent="0.3">
      <c r="A4433" s="126"/>
      <c r="B4433" s="126"/>
      <c r="C4433" s="126"/>
      <c r="D4433" s="126"/>
      <c r="E4433" s="126"/>
      <c r="F4433" s="126"/>
      <c r="G4433" s="126"/>
      <c r="H4433" s="126"/>
      <c r="I4433" s="126"/>
      <c r="J4433" s="126"/>
      <c r="K4433" s="126"/>
      <c r="L4433" s="126"/>
    </row>
    <row r="4434" spans="1:12" x14ac:dyDescent="0.3">
      <c r="A4434" s="126"/>
      <c r="B4434" s="126"/>
      <c r="C4434" s="126"/>
      <c r="D4434" s="126"/>
      <c r="E4434" s="126"/>
      <c r="F4434" s="126"/>
      <c r="G4434" s="126"/>
      <c r="H4434" s="126"/>
      <c r="I4434" s="126"/>
      <c r="J4434" s="126"/>
      <c r="K4434" s="126"/>
      <c r="L4434" s="126"/>
    </row>
    <row r="4435" spans="1:12" x14ac:dyDescent="0.3">
      <c r="A4435" s="126"/>
      <c r="B4435" s="126"/>
      <c r="C4435" s="126"/>
      <c r="D4435" s="126"/>
      <c r="E4435" s="126"/>
      <c r="F4435" s="126"/>
      <c r="G4435" s="126"/>
      <c r="H4435" s="126"/>
      <c r="I4435" s="126"/>
      <c r="J4435" s="126"/>
      <c r="K4435" s="126"/>
      <c r="L4435" s="126"/>
    </row>
    <row r="4436" spans="1:12" x14ac:dyDescent="0.3">
      <c r="A4436" s="126"/>
      <c r="B4436" s="126"/>
      <c r="C4436" s="126"/>
      <c r="D4436" s="126"/>
      <c r="E4436" s="126"/>
      <c r="F4436" s="126"/>
      <c r="G4436" s="126"/>
      <c r="H4436" s="126"/>
      <c r="I4436" s="126"/>
      <c r="J4436" s="126"/>
      <c r="K4436" s="126"/>
      <c r="L4436" s="126"/>
    </row>
    <row r="4437" spans="1:12" x14ac:dyDescent="0.3">
      <c r="A4437" s="126"/>
      <c r="B4437" s="126"/>
      <c r="C4437" s="126"/>
      <c r="D4437" s="126"/>
      <c r="E4437" s="126"/>
      <c r="F4437" s="126"/>
      <c r="G4437" s="126"/>
      <c r="H4437" s="126"/>
      <c r="I4437" s="126"/>
      <c r="J4437" s="126"/>
      <c r="K4437" s="126"/>
      <c r="L4437" s="126"/>
    </row>
    <row r="4438" spans="1:12" x14ac:dyDescent="0.3">
      <c r="A4438" s="126"/>
      <c r="B4438" s="126"/>
      <c r="C4438" s="126"/>
      <c r="D4438" s="126"/>
      <c r="E4438" s="126"/>
      <c r="F4438" s="126"/>
      <c r="G4438" s="126"/>
      <c r="H4438" s="126"/>
      <c r="I4438" s="126"/>
      <c r="J4438" s="126"/>
      <c r="K4438" s="126"/>
      <c r="L4438" s="126"/>
    </row>
    <row r="4439" spans="1:12" x14ac:dyDescent="0.3">
      <c r="A4439" s="126"/>
      <c r="B4439" s="126"/>
      <c r="C4439" s="126"/>
      <c r="D4439" s="126"/>
      <c r="E4439" s="126"/>
      <c r="F4439" s="126"/>
      <c r="G4439" s="126"/>
      <c r="H4439" s="126"/>
      <c r="I4439" s="126"/>
      <c r="J4439" s="126"/>
      <c r="K4439" s="126"/>
      <c r="L4439" s="126"/>
    </row>
    <row r="4440" spans="1:12" x14ac:dyDescent="0.3">
      <c r="A4440" s="126"/>
      <c r="B4440" s="126"/>
      <c r="C4440" s="126"/>
      <c r="D4440" s="126"/>
      <c r="E4440" s="126"/>
      <c r="F4440" s="126"/>
      <c r="G4440" s="126"/>
      <c r="H4440" s="126"/>
      <c r="I4440" s="126"/>
      <c r="J4440" s="126"/>
      <c r="K4440" s="126"/>
      <c r="L4440" s="126"/>
    </row>
    <row r="4441" spans="1:12" x14ac:dyDescent="0.3">
      <c r="A4441" s="126"/>
      <c r="B4441" s="126"/>
      <c r="C4441" s="126"/>
      <c r="D4441" s="126"/>
      <c r="E4441" s="126"/>
      <c r="F4441" s="126"/>
      <c r="G4441" s="126"/>
      <c r="H4441" s="126"/>
      <c r="I4441" s="126"/>
      <c r="J4441" s="126"/>
      <c r="K4441" s="126"/>
      <c r="L4441" s="126"/>
    </row>
    <row r="4442" spans="1:12" x14ac:dyDescent="0.3">
      <c r="A4442" s="126"/>
      <c r="B4442" s="126"/>
      <c r="C4442" s="126"/>
      <c r="D4442" s="126"/>
      <c r="E4442" s="126"/>
      <c r="F4442" s="126"/>
      <c r="G4442" s="126"/>
      <c r="H4442" s="126"/>
      <c r="I4442" s="126"/>
      <c r="J4442" s="126"/>
      <c r="K4442" s="126"/>
      <c r="L4442" s="126"/>
    </row>
  </sheetData>
  <sheetProtection algorithmName="SHA-512" hashValue="mi0T4LM9GA45R7k4DPg5mUFQck3QhQ+5ADMEcwGrHOlEk3bxIaTMJWzxQAeyWMCbId+8p+Q7cnNp+3o0aWoVDA==" saltValue="RxjKz1uKXLXqW2BD6Z3DZg==" spinCount="100000" sheet="1" objects="1" scenarios="1"/>
  <dataValidations count="6">
    <dataValidation type="decimal" allowBlank="1" showInputMessage="1" showErrorMessage="1" sqref="D73" xr:uid="{0CD389BE-0539-4799-AFC8-40B1C2D4A117}">
      <formula1>IF(F56=0,0,X6)</formula1>
      <formula2>IF(F56=0,0,X45)</formula2>
    </dataValidation>
    <dataValidation type="decimal" allowBlank="1" showInputMessage="1" showErrorMessage="1" sqref="B49" xr:uid="{7A9CE306-21B8-4D5C-88A5-23084A262879}">
      <formula1>1</formula1>
      <formula2>99</formula2>
    </dataValidation>
    <dataValidation type="decimal" allowBlank="1" showInputMessage="1" showErrorMessage="1" sqref="B25" xr:uid="{75D34468-D465-4CE9-B4BF-25C41C046E96}">
      <formula1>(B23)</formula1>
      <formula2>(D23)</formula2>
    </dataValidation>
    <dataValidation type="decimal" allowBlank="1" showInputMessage="1" showErrorMessage="1" sqref="B26" xr:uid="{D53DAE99-28AB-4AA9-AF95-1D2B8E119872}">
      <formula1>0.001</formula1>
      <formula2>100</formula2>
    </dataValidation>
    <dataValidation type="decimal" allowBlank="1" showInputMessage="1" showErrorMessage="1" sqref="D76" xr:uid="{00000000-0002-0000-0500-000001000000}">
      <formula1>IF(F56=0,10^15,MIN(B6:B45))</formula1>
      <formula2>IF(F56=0,0,MAX(B6:B45))</formula2>
    </dataValidation>
    <dataValidation type="decimal" allowBlank="1" showInputMessage="1" showErrorMessage="1" sqref="B48" xr:uid="{484A0DA6-3BB0-405B-812C-A8B435BA1C40}">
      <formula1>B46</formula1>
      <formula2>D46</formula2>
    </dataValidation>
  </dataValidations>
  <pageMargins left="0.7" right="0.7" top="0.78740157499999996" bottom="0.78740157499999996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7</vt:i4>
      </vt:variant>
    </vt:vector>
  </HeadingPairs>
  <TitlesOfParts>
    <vt:vector size="13" baseType="lpstr">
      <vt:lpstr>EINGABEN</vt:lpstr>
      <vt:lpstr>FALL A+F</vt:lpstr>
      <vt:lpstr>FALL B+G</vt:lpstr>
      <vt:lpstr>FALL C+H</vt:lpstr>
      <vt:lpstr>FALL D+I</vt:lpstr>
      <vt:lpstr>FALL E+J</vt:lpstr>
      <vt:lpstr>ANZAHLLEERZELLEN</vt:lpstr>
      <vt:lpstr>EINGABEN!Druckbereich</vt:lpstr>
      <vt:lpstr>'FALL A+F'!Druckbereich</vt:lpstr>
      <vt:lpstr>'FALL B+G'!Druckbereich</vt:lpstr>
      <vt:lpstr>'FALL C+H'!Druckbereich</vt:lpstr>
      <vt:lpstr>'FALL D+I'!Druckbereich</vt:lpstr>
      <vt:lpstr>'FALL E+J'!Druckbereich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Heinz</dc:creator>
  <cp:lastModifiedBy>Heinz</cp:lastModifiedBy>
  <cp:lastPrinted>2017-12-12T11:11:40Z</cp:lastPrinted>
  <dcterms:created xsi:type="dcterms:W3CDTF">2015-11-23T13:35:53Z</dcterms:created>
  <dcterms:modified xsi:type="dcterms:W3CDTF">2018-09-19T09:49:40Z</dcterms:modified>
</cp:coreProperties>
</file>